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defaultThemeVersion="166925"/>
  <mc:AlternateContent xmlns:mc="http://schemas.openxmlformats.org/markup-compatibility/2006">
    <mc:Choice Requires="x15">
      <x15ac:absPath xmlns:x15ac="http://schemas.microsoft.com/office/spreadsheetml/2010/11/ac" url="C:\Temp\"/>
    </mc:Choice>
  </mc:AlternateContent>
  <xr:revisionPtr revIDLastSave="0" documentId="13_ncr:1_{2A71F63E-2CA9-4A31-BD9D-F2CBDC32FA8E}" xr6:coauthVersionLast="47" xr6:coauthVersionMax="47" xr10:uidLastSave="{00000000-0000-0000-0000-000000000000}"/>
  <bookViews>
    <workbookView xWindow="-110" yWindow="-110" windowWidth="19420" windowHeight="10300" xr2:uid="{00000000-000D-0000-FFFF-FFFF00000000}"/>
  </bookViews>
  <sheets>
    <sheet name="Software-overzicht" sheetId="1" r:id="rId1"/>
    <sheet name="Origineel Software Overzicht" sheetId="4" state="hidden" r:id="rId2"/>
    <sheet name="Selectielijsten" sheetId="13" state="hidden" r:id="rId3"/>
  </sheets>
  <definedNames>
    <definedName name="_xlnm._FilterDatabase" localSheetId="0" hidden="1">'Software-overzicht'!$A$4:$E$361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99" i="4" l="1" a="1"/>
  <c r="AD999" i="4" s="1"/>
  <c r="AC999" i="4" a="1"/>
  <c r="AC999" i="4" s="1"/>
  <c r="AB999" i="4" a="1"/>
  <c r="AB999" i="4" s="1"/>
  <c r="AA999" i="4" a="1"/>
  <c r="AA999" i="4" s="1"/>
  <c r="Z999" i="4" a="1"/>
  <c r="Z999" i="4" s="1"/>
  <c r="Y999" i="4" a="1"/>
  <c r="Y999" i="4" s="1"/>
  <c r="X999" i="4" a="1"/>
  <c r="X999" i="4" s="1"/>
  <c r="W999" i="4" a="1"/>
  <c r="W999" i="4" s="1"/>
  <c r="V999" i="4" a="1"/>
  <c r="V999" i="4" s="1"/>
  <c r="AD998" i="4" a="1"/>
  <c r="AD998" i="4" s="1"/>
  <c r="AC998" i="4" a="1"/>
  <c r="AC998" i="4" s="1"/>
  <c r="AB998" i="4" a="1"/>
  <c r="AB998" i="4" s="1"/>
  <c r="AA998" i="4" a="1"/>
  <c r="AA998" i="4" s="1"/>
  <c r="Z998" i="4" a="1"/>
  <c r="Z998" i="4" s="1"/>
  <c r="Y998" i="4" a="1"/>
  <c r="Y998" i="4" s="1"/>
  <c r="X998" i="4" a="1"/>
  <c r="X998" i="4" s="1"/>
  <c r="W998" i="4" a="1"/>
  <c r="W998" i="4" s="1"/>
  <c r="V998" i="4" a="1"/>
  <c r="V998" i="4" s="1"/>
  <c r="AD997" i="4" a="1"/>
  <c r="AD997" i="4" s="1"/>
  <c r="AC997" i="4" a="1"/>
  <c r="AC997" i="4" s="1"/>
  <c r="AB997" i="4" a="1"/>
  <c r="AB997" i="4" s="1"/>
  <c r="AA997" i="4" a="1"/>
  <c r="AA997" i="4" s="1"/>
  <c r="Z997" i="4" a="1"/>
  <c r="Z997" i="4" s="1"/>
  <c r="Y997" i="4" a="1"/>
  <c r="Y997" i="4" s="1"/>
  <c r="X997" i="4" a="1"/>
  <c r="X997" i="4" s="1"/>
  <c r="W997" i="4" a="1"/>
  <c r="W997" i="4" s="1"/>
  <c r="V997" i="4" a="1"/>
  <c r="V997" i="4" s="1"/>
  <c r="AD996" i="4" a="1"/>
  <c r="AD996" i="4" s="1"/>
  <c r="AC996" i="4" a="1"/>
  <c r="AC996" i="4" s="1"/>
  <c r="AB996" i="4" a="1"/>
  <c r="AB996" i="4" s="1"/>
  <c r="AA996" i="4" a="1"/>
  <c r="AA996" i="4" s="1"/>
  <c r="Z996" i="4" a="1"/>
  <c r="Z996" i="4" s="1"/>
  <c r="Y996" i="4" a="1"/>
  <c r="Y996" i="4" s="1"/>
  <c r="X996" i="4" a="1"/>
  <c r="X996" i="4" s="1"/>
  <c r="W996" i="4" a="1"/>
  <c r="W996" i="4" s="1"/>
  <c r="V996" i="4" a="1"/>
  <c r="V996" i="4" s="1"/>
  <c r="AD995" i="4" a="1"/>
  <c r="AD995" i="4" s="1"/>
  <c r="AC995" i="4" a="1"/>
  <c r="AC995" i="4" s="1"/>
  <c r="AB995" i="4" a="1"/>
  <c r="AB995" i="4" s="1"/>
  <c r="AA995" i="4" a="1"/>
  <c r="AA995" i="4" s="1"/>
  <c r="Z995" i="4" a="1"/>
  <c r="Z995" i="4" s="1"/>
  <c r="Y995" i="4" a="1"/>
  <c r="Y995" i="4" s="1"/>
  <c r="X995" i="4" a="1"/>
  <c r="X995" i="4" s="1"/>
  <c r="W995" i="4" a="1"/>
  <c r="W995" i="4" s="1"/>
  <c r="V995" i="4" a="1"/>
  <c r="V995" i="4" s="1"/>
  <c r="AD994" i="4" a="1"/>
  <c r="AD994" i="4" s="1"/>
  <c r="AC994" i="4" a="1"/>
  <c r="AC994" i="4" s="1"/>
  <c r="AB994" i="4" a="1"/>
  <c r="AB994" i="4" s="1"/>
  <c r="AA994" i="4" a="1"/>
  <c r="AA994" i="4" s="1"/>
  <c r="Z994" i="4" a="1"/>
  <c r="Z994" i="4" s="1"/>
  <c r="Y994" i="4" a="1"/>
  <c r="Y994" i="4" s="1"/>
  <c r="X994" i="4" a="1"/>
  <c r="X994" i="4" s="1"/>
  <c r="W994" i="4" a="1"/>
  <c r="W994" i="4" s="1"/>
  <c r="V994" i="4" a="1"/>
  <c r="V994" i="4" s="1"/>
  <c r="AD993" i="4" a="1"/>
  <c r="AD993" i="4" s="1"/>
  <c r="AC993" i="4" a="1"/>
  <c r="AC993" i="4" s="1"/>
  <c r="AB993" i="4" a="1"/>
  <c r="AB993" i="4" s="1"/>
  <c r="AA993" i="4" a="1"/>
  <c r="AA993" i="4" s="1"/>
  <c r="Z993" i="4" a="1"/>
  <c r="Z993" i="4" s="1"/>
  <c r="Y993" i="4" a="1"/>
  <c r="Y993" i="4" s="1"/>
  <c r="X993" i="4" a="1"/>
  <c r="X993" i="4" s="1"/>
  <c r="W993" i="4" a="1"/>
  <c r="W993" i="4" s="1"/>
  <c r="V993" i="4" a="1"/>
  <c r="V993" i="4" s="1"/>
  <c r="AD992" i="4" a="1"/>
  <c r="AD992" i="4" s="1"/>
  <c r="AC992" i="4" a="1"/>
  <c r="AC992" i="4" s="1"/>
  <c r="AB992" i="4" a="1"/>
  <c r="AB992" i="4" s="1"/>
  <c r="AA992" i="4" a="1"/>
  <c r="AA992" i="4" s="1"/>
  <c r="Z992" i="4" a="1"/>
  <c r="Z992" i="4" s="1"/>
  <c r="Y992" i="4" a="1"/>
  <c r="Y992" i="4" s="1"/>
  <c r="X992" i="4" a="1"/>
  <c r="X992" i="4" s="1"/>
  <c r="W992" i="4" a="1"/>
  <c r="W992" i="4" s="1"/>
  <c r="V992" i="4" a="1"/>
  <c r="V992" i="4" s="1"/>
  <c r="AD991" i="4" a="1"/>
  <c r="AD991" i="4" s="1"/>
  <c r="AC991" i="4" a="1"/>
  <c r="AC991" i="4" s="1"/>
  <c r="AB991" i="4" a="1"/>
  <c r="AB991" i="4" s="1"/>
  <c r="AA991" i="4" a="1"/>
  <c r="AA991" i="4" s="1"/>
  <c r="Z991" i="4" a="1"/>
  <c r="Z991" i="4" s="1"/>
  <c r="Y991" i="4" a="1"/>
  <c r="Y991" i="4" s="1"/>
  <c r="X991" i="4" a="1"/>
  <c r="X991" i="4" s="1"/>
  <c r="W991" i="4" a="1"/>
  <c r="W991" i="4" s="1"/>
  <c r="V991" i="4" a="1"/>
  <c r="V991" i="4" s="1"/>
  <c r="AD990" i="4" a="1"/>
  <c r="AD990" i="4" s="1"/>
  <c r="AC990" i="4" a="1"/>
  <c r="AC990" i="4" s="1"/>
  <c r="AB990" i="4" a="1"/>
  <c r="AB990" i="4" s="1"/>
  <c r="AA990" i="4" a="1"/>
  <c r="AA990" i="4" s="1"/>
  <c r="Z990" i="4" a="1"/>
  <c r="Z990" i="4" s="1"/>
  <c r="Y990" i="4" a="1"/>
  <c r="Y990" i="4" s="1"/>
  <c r="X990" i="4" a="1"/>
  <c r="X990" i="4" s="1"/>
  <c r="W990" i="4" a="1"/>
  <c r="W990" i="4" s="1"/>
  <c r="V990" i="4" a="1"/>
  <c r="V990" i="4" s="1"/>
  <c r="AD989" i="4" a="1"/>
  <c r="AD989" i="4" s="1"/>
  <c r="AC989" i="4" a="1"/>
  <c r="AC989" i="4" s="1"/>
  <c r="AB989" i="4" a="1"/>
  <c r="AB989" i="4" s="1"/>
  <c r="AA989" i="4" a="1"/>
  <c r="AA989" i="4" s="1"/>
  <c r="Z989" i="4" a="1"/>
  <c r="Z989" i="4" s="1"/>
  <c r="Y989" i="4" a="1"/>
  <c r="Y989" i="4" s="1"/>
  <c r="X989" i="4" a="1"/>
  <c r="X989" i="4" s="1"/>
  <c r="W989" i="4" a="1"/>
  <c r="W989" i="4" s="1"/>
  <c r="V989" i="4" a="1"/>
  <c r="V989" i="4" s="1"/>
  <c r="AD988" i="4" a="1"/>
  <c r="AD988" i="4" s="1"/>
  <c r="AC988" i="4" a="1"/>
  <c r="AC988" i="4" s="1"/>
  <c r="AB988" i="4" a="1"/>
  <c r="AB988" i="4" s="1"/>
  <c r="AA988" i="4" a="1"/>
  <c r="AA988" i="4" s="1"/>
  <c r="Z988" i="4" a="1"/>
  <c r="Z988" i="4" s="1"/>
  <c r="Y988" i="4" a="1"/>
  <c r="Y988" i="4" s="1"/>
  <c r="X988" i="4" a="1"/>
  <c r="X988" i="4" s="1"/>
  <c r="W988" i="4" a="1"/>
  <c r="W988" i="4" s="1"/>
  <c r="V988" i="4" a="1"/>
  <c r="V988" i="4" s="1"/>
  <c r="AD987" i="4" a="1"/>
  <c r="AD987" i="4" s="1"/>
  <c r="AC987" i="4" a="1"/>
  <c r="AC987" i="4" s="1"/>
  <c r="AB987" i="4" a="1"/>
  <c r="AB987" i="4" s="1"/>
  <c r="AA987" i="4" a="1"/>
  <c r="AA987" i="4" s="1"/>
  <c r="Z987" i="4" a="1"/>
  <c r="Z987" i="4" s="1"/>
  <c r="Y987" i="4" a="1"/>
  <c r="Y987" i="4" s="1"/>
  <c r="X987" i="4" a="1"/>
  <c r="X987" i="4" s="1"/>
  <c r="W987" i="4" a="1"/>
  <c r="W987" i="4" s="1"/>
  <c r="V987" i="4" a="1"/>
  <c r="V987" i="4" s="1"/>
  <c r="AD986" i="4" a="1"/>
  <c r="AD986" i="4" s="1"/>
  <c r="AC986" i="4" a="1"/>
  <c r="AC986" i="4" s="1"/>
  <c r="AB986" i="4" a="1"/>
  <c r="AB986" i="4" s="1"/>
  <c r="AA986" i="4" a="1"/>
  <c r="AA986" i="4" s="1"/>
  <c r="Z986" i="4" a="1"/>
  <c r="Z986" i="4" s="1"/>
  <c r="Y986" i="4" a="1"/>
  <c r="Y986" i="4" s="1"/>
  <c r="X986" i="4" a="1"/>
  <c r="X986" i="4" s="1"/>
  <c r="W986" i="4" a="1"/>
  <c r="W986" i="4" s="1"/>
  <c r="V986" i="4" a="1"/>
  <c r="V986" i="4" s="1"/>
  <c r="AD985" i="4" a="1"/>
  <c r="AD985" i="4" s="1"/>
  <c r="AC985" i="4" a="1"/>
  <c r="AC985" i="4" s="1"/>
  <c r="AB985" i="4" a="1"/>
  <c r="AB985" i="4" s="1"/>
  <c r="AA985" i="4" a="1"/>
  <c r="AA985" i="4" s="1"/>
  <c r="Z985" i="4" a="1"/>
  <c r="Z985" i="4" s="1"/>
  <c r="Y985" i="4" a="1"/>
  <c r="Y985" i="4" s="1"/>
  <c r="X985" i="4" a="1"/>
  <c r="X985" i="4" s="1"/>
  <c r="W985" i="4" a="1"/>
  <c r="W985" i="4" s="1"/>
  <c r="V985" i="4" a="1"/>
  <c r="V985" i="4" s="1"/>
  <c r="AD984" i="4" a="1"/>
  <c r="AD984" i="4" s="1"/>
  <c r="AC984" i="4" a="1"/>
  <c r="AC984" i="4" s="1"/>
  <c r="AB984" i="4" a="1"/>
  <c r="AB984" i="4" s="1"/>
  <c r="AA984" i="4" a="1"/>
  <c r="AA984" i="4" s="1"/>
  <c r="Z984" i="4" a="1"/>
  <c r="Z984" i="4" s="1"/>
  <c r="Y984" i="4" a="1"/>
  <c r="Y984" i="4" s="1"/>
  <c r="X984" i="4" a="1"/>
  <c r="X984" i="4" s="1"/>
  <c r="W984" i="4" a="1"/>
  <c r="W984" i="4" s="1"/>
  <c r="V984" i="4" a="1"/>
  <c r="V984" i="4" s="1"/>
  <c r="AD983" i="4" a="1"/>
  <c r="AD983" i="4" s="1"/>
  <c r="AC983" i="4" a="1"/>
  <c r="AC983" i="4" s="1"/>
  <c r="AB983" i="4" a="1"/>
  <c r="AB983" i="4" s="1"/>
  <c r="AA983" i="4" a="1"/>
  <c r="AA983" i="4" s="1"/>
  <c r="Z983" i="4" a="1"/>
  <c r="Z983" i="4" s="1"/>
  <c r="Y983" i="4" a="1"/>
  <c r="Y983" i="4" s="1"/>
  <c r="X983" i="4" a="1"/>
  <c r="X983" i="4" s="1"/>
  <c r="W983" i="4" a="1"/>
  <c r="W983" i="4" s="1"/>
  <c r="V983" i="4" a="1"/>
  <c r="V983" i="4" s="1"/>
  <c r="AD982" i="4" a="1"/>
  <c r="AD982" i="4" s="1"/>
  <c r="AC982" i="4" a="1"/>
  <c r="AC982" i="4" s="1"/>
  <c r="AB982" i="4" a="1"/>
  <c r="AB982" i="4" s="1"/>
  <c r="AA982" i="4" a="1"/>
  <c r="AA982" i="4" s="1"/>
  <c r="Z982" i="4" a="1"/>
  <c r="Z982" i="4" s="1"/>
  <c r="Y982" i="4" a="1"/>
  <c r="Y982" i="4" s="1"/>
  <c r="X982" i="4" a="1"/>
  <c r="X982" i="4" s="1"/>
  <c r="W982" i="4" a="1"/>
  <c r="W982" i="4" s="1"/>
  <c r="V982" i="4" a="1"/>
  <c r="V982" i="4" s="1"/>
  <c r="AD981" i="4" a="1"/>
  <c r="AD981" i="4" s="1"/>
  <c r="AC981" i="4" a="1"/>
  <c r="AC981" i="4" s="1"/>
  <c r="AB981" i="4" a="1"/>
  <c r="AB981" i="4" s="1"/>
  <c r="AA981" i="4" a="1"/>
  <c r="AA981" i="4" s="1"/>
  <c r="Z981" i="4" a="1"/>
  <c r="Z981" i="4" s="1"/>
  <c r="Y981" i="4" a="1"/>
  <c r="Y981" i="4" s="1"/>
  <c r="X981" i="4" a="1"/>
  <c r="X981" i="4" s="1"/>
  <c r="W981" i="4" a="1"/>
  <c r="W981" i="4" s="1"/>
  <c r="V981" i="4" a="1"/>
  <c r="V981" i="4" s="1"/>
  <c r="AD980" i="4" a="1"/>
  <c r="AD980" i="4" s="1"/>
  <c r="AC980" i="4" a="1"/>
  <c r="AC980" i="4" s="1"/>
  <c r="AB980" i="4" a="1"/>
  <c r="AB980" i="4" s="1"/>
  <c r="AA980" i="4" a="1"/>
  <c r="AA980" i="4" s="1"/>
  <c r="Z980" i="4" a="1"/>
  <c r="Z980" i="4" s="1"/>
  <c r="Y980" i="4" a="1"/>
  <c r="Y980" i="4" s="1"/>
  <c r="X980" i="4" a="1"/>
  <c r="X980" i="4" s="1"/>
  <c r="W980" i="4" a="1"/>
  <c r="W980" i="4" s="1"/>
  <c r="V980" i="4" a="1"/>
  <c r="V980" i="4" s="1"/>
  <c r="AD979" i="4" a="1"/>
  <c r="AD979" i="4" s="1"/>
  <c r="AC979" i="4" a="1"/>
  <c r="AC979" i="4" s="1"/>
  <c r="AB979" i="4" a="1"/>
  <c r="AB979" i="4" s="1"/>
  <c r="AA979" i="4" a="1"/>
  <c r="AA979" i="4" s="1"/>
  <c r="Z979" i="4" a="1"/>
  <c r="Z979" i="4" s="1"/>
  <c r="Y979" i="4" a="1"/>
  <c r="Y979" i="4" s="1"/>
  <c r="X979" i="4" a="1"/>
  <c r="X979" i="4" s="1"/>
  <c r="W979" i="4" a="1"/>
  <c r="W979" i="4" s="1"/>
  <c r="V979" i="4" a="1"/>
  <c r="V979" i="4" s="1"/>
  <c r="AD978" i="4" a="1"/>
  <c r="AD978" i="4" s="1"/>
  <c r="AC978" i="4" a="1"/>
  <c r="AC978" i="4" s="1"/>
  <c r="AB978" i="4" a="1"/>
  <c r="AB978" i="4" s="1"/>
  <c r="AA978" i="4" a="1"/>
  <c r="AA978" i="4" s="1"/>
  <c r="Z978" i="4" a="1"/>
  <c r="Z978" i="4" s="1"/>
  <c r="Y978" i="4" a="1"/>
  <c r="Y978" i="4" s="1"/>
  <c r="X978" i="4" a="1"/>
  <c r="X978" i="4" s="1"/>
  <c r="W978" i="4" a="1"/>
  <c r="W978" i="4" s="1"/>
  <c r="V978" i="4" a="1"/>
  <c r="V978" i="4" s="1"/>
  <c r="AD977" i="4" a="1"/>
  <c r="AD977" i="4" s="1"/>
  <c r="AC977" i="4" a="1"/>
  <c r="AC977" i="4" s="1"/>
  <c r="AB977" i="4" a="1"/>
  <c r="AB977" i="4" s="1"/>
  <c r="AA977" i="4" a="1"/>
  <c r="AA977" i="4" s="1"/>
  <c r="Z977" i="4" a="1"/>
  <c r="Z977" i="4" s="1"/>
  <c r="Y977" i="4" a="1"/>
  <c r="Y977" i="4" s="1"/>
  <c r="X977" i="4" a="1"/>
  <c r="X977" i="4" s="1"/>
  <c r="W977" i="4" a="1"/>
  <c r="W977" i="4" s="1"/>
  <c r="V977" i="4" a="1"/>
  <c r="V977" i="4" s="1"/>
  <c r="AD976" i="4" a="1"/>
  <c r="AD976" i="4" s="1"/>
  <c r="AC976" i="4" a="1"/>
  <c r="AC976" i="4" s="1"/>
  <c r="AB976" i="4" a="1"/>
  <c r="AB976" i="4" s="1"/>
  <c r="AA976" i="4" a="1"/>
  <c r="AA976" i="4" s="1"/>
  <c r="Z976" i="4" a="1"/>
  <c r="Z976" i="4" s="1"/>
  <c r="Y976" i="4" a="1"/>
  <c r="Y976" i="4" s="1"/>
  <c r="X976" i="4" a="1"/>
  <c r="X976" i="4" s="1"/>
  <c r="W976" i="4" a="1"/>
  <c r="W976" i="4" s="1"/>
  <c r="V976" i="4" a="1"/>
  <c r="V976" i="4" s="1"/>
  <c r="AD975" i="4" a="1"/>
  <c r="AD975" i="4" s="1"/>
  <c r="AC975" i="4" a="1"/>
  <c r="AC975" i="4" s="1"/>
  <c r="AB975" i="4" a="1"/>
  <c r="AB975" i="4" s="1"/>
  <c r="AA975" i="4" a="1"/>
  <c r="AA975" i="4" s="1"/>
  <c r="Z975" i="4" a="1"/>
  <c r="Z975" i="4" s="1"/>
  <c r="Y975" i="4" a="1"/>
  <c r="Y975" i="4" s="1"/>
  <c r="X975" i="4" a="1"/>
  <c r="X975" i="4" s="1"/>
  <c r="W975" i="4" a="1"/>
  <c r="W975" i="4" s="1"/>
  <c r="V975" i="4" a="1"/>
  <c r="V975" i="4" s="1"/>
  <c r="AD974" i="4" a="1"/>
  <c r="AD974" i="4" s="1"/>
  <c r="AC974" i="4" a="1"/>
  <c r="AC974" i="4" s="1"/>
  <c r="AB974" i="4" a="1"/>
  <c r="AB974" i="4" s="1"/>
  <c r="AA974" i="4" a="1"/>
  <c r="AA974" i="4" s="1"/>
  <c r="Z974" i="4" a="1"/>
  <c r="Z974" i="4" s="1"/>
  <c r="Y974" i="4" a="1"/>
  <c r="Y974" i="4" s="1"/>
  <c r="X974" i="4" a="1"/>
  <c r="X974" i="4" s="1"/>
  <c r="W974" i="4" a="1"/>
  <c r="W974" i="4" s="1"/>
  <c r="V974" i="4" a="1"/>
  <c r="V974" i="4" s="1"/>
  <c r="AD973" i="4" a="1"/>
  <c r="AD973" i="4" s="1"/>
  <c r="AC973" i="4" a="1"/>
  <c r="AC973" i="4" s="1"/>
  <c r="AB973" i="4" a="1"/>
  <c r="AB973" i="4" s="1"/>
  <c r="AA973" i="4" a="1"/>
  <c r="AA973" i="4" s="1"/>
  <c r="Z973" i="4" a="1"/>
  <c r="Z973" i="4" s="1"/>
  <c r="Y973" i="4" a="1"/>
  <c r="Y973" i="4" s="1"/>
  <c r="X973" i="4" a="1"/>
  <c r="X973" i="4" s="1"/>
  <c r="W973" i="4" a="1"/>
  <c r="W973" i="4" s="1"/>
  <c r="V973" i="4" a="1"/>
  <c r="V973" i="4" s="1"/>
  <c r="AD972" i="4" a="1"/>
  <c r="AD972" i="4" s="1"/>
  <c r="AC972" i="4" a="1"/>
  <c r="AC972" i="4" s="1"/>
  <c r="AB972" i="4" a="1"/>
  <c r="AB972" i="4" s="1"/>
  <c r="AA972" i="4" a="1"/>
  <c r="AA972" i="4" s="1"/>
  <c r="Z972" i="4" a="1"/>
  <c r="Z972" i="4" s="1"/>
  <c r="Y972" i="4" a="1"/>
  <c r="Y972" i="4" s="1"/>
  <c r="X972" i="4" a="1"/>
  <c r="X972" i="4" s="1"/>
  <c r="W972" i="4" a="1"/>
  <c r="W972" i="4" s="1"/>
  <c r="V972" i="4" a="1"/>
  <c r="V972" i="4" s="1"/>
  <c r="AD971" i="4" a="1"/>
  <c r="AD971" i="4" s="1"/>
  <c r="AC971" i="4" a="1"/>
  <c r="AC971" i="4" s="1"/>
  <c r="AB971" i="4" a="1"/>
  <c r="AB971" i="4" s="1"/>
  <c r="AA971" i="4" a="1"/>
  <c r="AA971" i="4" s="1"/>
  <c r="Z971" i="4" a="1"/>
  <c r="Z971" i="4" s="1"/>
  <c r="Y971" i="4" a="1"/>
  <c r="Y971" i="4" s="1"/>
  <c r="X971" i="4" a="1"/>
  <c r="X971" i="4" s="1"/>
  <c r="W971" i="4" a="1"/>
  <c r="W971" i="4" s="1"/>
  <c r="V971" i="4" a="1"/>
  <c r="V971" i="4" s="1"/>
  <c r="AD970" i="4" a="1"/>
  <c r="AD970" i="4" s="1"/>
  <c r="AC970" i="4" a="1"/>
  <c r="AC970" i="4" s="1"/>
  <c r="AB970" i="4" a="1"/>
  <c r="AB970" i="4" s="1"/>
  <c r="AA970" i="4" a="1"/>
  <c r="AA970" i="4" s="1"/>
  <c r="Z970" i="4" a="1"/>
  <c r="Z970" i="4" s="1"/>
  <c r="Y970" i="4" a="1"/>
  <c r="Y970" i="4" s="1"/>
  <c r="X970" i="4" a="1"/>
  <c r="X970" i="4" s="1"/>
  <c r="W970" i="4" a="1"/>
  <c r="W970" i="4" s="1"/>
  <c r="V970" i="4" a="1"/>
  <c r="V970" i="4" s="1"/>
  <c r="AD969" i="4" a="1"/>
  <c r="AD969" i="4" s="1"/>
  <c r="AC969" i="4" a="1"/>
  <c r="AC969" i="4" s="1"/>
  <c r="AB969" i="4" a="1"/>
  <c r="AB969" i="4" s="1"/>
  <c r="AA969" i="4" a="1"/>
  <c r="AA969" i="4" s="1"/>
  <c r="Z969" i="4" a="1"/>
  <c r="Z969" i="4" s="1"/>
  <c r="Y969" i="4" a="1"/>
  <c r="Y969" i="4" s="1"/>
  <c r="X969" i="4" a="1"/>
  <c r="X969" i="4" s="1"/>
  <c r="W969" i="4" a="1"/>
  <c r="W969" i="4" s="1"/>
  <c r="V969" i="4" a="1"/>
  <c r="V969" i="4" s="1"/>
  <c r="AD968" i="4" a="1"/>
  <c r="AD968" i="4" s="1"/>
  <c r="AC968" i="4" a="1"/>
  <c r="AC968" i="4" s="1"/>
  <c r="AB968" i="4" a="1"/>
  <c r="AB968" i="4" s="1"/>
  <c r="AA968" i="4" a="1"/>
  <c r="AA968" i="4" s="1"/>
  <c r="Z968" i="4" a="1"/>
  <c r="Z968" i="4" s="1"/>
  <c r="Y968" i="4" a="1"/>
  <c r="Y968" i="4" s="1"/>
  <c r="X968" i="4" a="1"/>
  <c r="X968" i="4" s="1"/>
  <c r="W968" i="4" a="1"/>
  <c r="W968" i="4" s="1"/>
  <c r="V968" i="4" a="1"/>
  <c r="V968" i="4" s="1"/>
  <c r="AD967" i="4" a="1"/>
  <c r="AD967" i="4" s="1"/>
  <c r="AC967" i="4" a="1"/>
  <c r="AC967" i="4" s="1"/>
  <c r="AB967" i="4" a="1"/>
  <c r="AB967" i="4" s="1"/>
  <c r="AA967" i="4" a="1"/>
  <c r="AA967" i="4" s="1"/>
  <c r="Z967" i="4" a="1"/>
  <c r="Z967" i="4" s="1"/>
  <c r="Y967" i="4" a="1"/>
  <c r="Y967" i="4" s="1"/>
  <c r="X967" i="4" a="1"/>
  <c r="X967" i="4" s="1"/>
  <c r="W967" i="4" a="1"/>
  <c r="W967" i="4" s="1"/>
  <c r="V967" i="4" a="1"/>
  <c r="V967" i="4" s="1"/>
  <c r="AD966" i="4" a="1"/>
  <c r="AD966" i="4" s="1"/>
  <c r="AC966" i="4" a="1"/>
  <c r="AC966" i="4" s="1"/>
  <c r="AB966" i="4" a="1"/>
  <c r="AB966" i="4" s="1"/>
  <c r="AA966" i="4" a="1"/>
  <c r="AA966" i="4" s="1"/>
  <c r="Z966" i="4" a="1"/>
  <c r="Z966" i="4" s="1"/>
  <c r="Y966" i="4" a="1"/>
  <c r="Y966" i="4" s="1"/>
  <c r="X966" i="4" a="1"/>
  <c r="X966" i="4" s="1"/>
  <c r="W966" i="4" a="1"/>
  <c r="W966" i="4" s="1"/>
  <c r="V966" i="4" a="1"/>
  <c r="V966" i="4" s="1"/>
  <c r="AD965" i="4" a="1"/>
  <c r="AD965" i="4" s="1"/>
  <c r="AC965" i="4" a="1"/>
  <c r="AC965" i="4" s="1"/>
  <c r="AB965" i="4" a="1"/>
  <c r="AB965" i="4" s="1"/>
  <c r="AA965" i="4" a="1"/>
  <c r="AA965" i="4" s="1"/>
  <c r="Z965" i="4" a="1"/>
  <c r="Z965" i="4" s="1"/>
  <c r="Y965" i="4" a="1"/>
  <c r="Y965" i="4" s="1"/>
  <c r="X965" i="4" a="1"/>
  <c r="X965" i="4" s="1"/>
  <c r="W965" i="4" a="1"/>
  <c r="W965" i="4" s="1"/>
  <c r="V965" i="4" a="1"/>
  <c r="V965" i="4" s="1"/>
  <c r="AD964" i="4" a="1"/>
  <c r="AD964" i="4" s="1"/>
  <c r="AC964" i="4" a="1"/>
  <c r="AC964" i="4" s="1"/>
  <c r="AB964" i="4" a="1"/>
  <c r="AB964" i="4" s="1"/>
  <c r="AA964" i="4" a="1"/>
  <c r="AA964" i="4" s="1"/>
  <c r="Z964" i="4" a="1"/>
  <c r="Z964" i="4" s="1"/>
  <c r="Y964" i="4" a="1"/>
  <c r="Y964" i="4" s="1"/>
  <c r="X964" i="4" a="1"/>
  <c r="X964" i="4" s="1"/>
  <c r="W964" i="4" a="1"/>
  <c r="W964" i="4" s="1"/>
  <c r="V964" i="4" a="1"/>
  <c r="V964" i="4" s="1"/>
  <c r="AD963" i="4" a="1"/>
  <c r="AD963" i="4" s="1"/>
  <c r="AC963" i="4" a="1"/>
  <c r="AC963" i="4" s="1"/>
  <c r="AB963" i="4" a="1"/>
  <c r="AB963" i="4" s="1"/>
  <c r="AA963" i="4" a="1"/>
  <c r="AA963" i="4" s="1"/>
  <c r="Z963" i="4" a="1"/>
  <c r="Z963" i="4" s="1"/>
  <c r="Y963" i="4" a="1"/>
  <c r="Y963" i="4" s="1"/>
  <c r="X963" i="4" a="1"/>
  <c r="X963" i="4" s="1"/>
  <c r="W963" i="4" a="1"/>
  <c r="W963" i="4" s="1"/>
  <c r="V963" i="4" a="1"/>
  <c r="V963" i="4" s="1"/>
  <c r="AD962" i="4" a="1"/>
  <c r="AD962" i="4" s="1"/>
  <c r="AC962" i="4" a="1"/>
  <c r="AC962" i="4" s="1"/>
  <c r="AB962" i="4" a="1"/>
  <c r="AB962" i="4" s="1"/>
  <c r="AA962" i="4" a="1"/>
  <c r="AA962" i="4" s="1"/>
  <c r="Z962" i="4" a="1"/>
  <c r="Z962" i="4" s="1"/>
  <c r="Y962" i="4" a="1"/>
  <c r="Y962" i="4" s="1"/>
  <c r="X962" i="4" a="1"/>
  <c r="X962" i="4" s="1"/>
  <c r="W962" i="4" a="1"/>
  <c r="W962" i="4" s="1"/>
  <c r="V962" i="4" a="1"/>
  <c r="V962" i="4" s="1"/>
  <c r="AD961" i="4" a="1"/>
  <c r="AD961" i="4" s="1"/>
  <c r="AC961" i="4" a="1"/>
  <c r="AC961" i="4" s="1"/>
  <c r="AB961" i="4" a="1"/>
  <c r="AB961" i="4" s="1"/>
  <c r="AA961" i="4" a="1"/>
  <c r="AA961" i="4" s="1"/>
  <c r="Z961" i="4" a="1"/>
  <c r="Z961" i="4" s="1"/>
  <c r="Y961" i="4" a="1"/>
  <c r="Y961" i="4" s="1"/>
  <c r="X961" i="4" a="1"/>
  <c r="X961" i="4" s="1"/>
  <c r="W961" i="4" a="1"/>
  <c r="W961" i="4" s="1"/>
  <c r="V961" i="4" a="1"/>
  <c r="V961" i="4" s="1"/>
  <c r="AD960" i="4" a="1"/>
  <c r="AD960" i="4" s="1"/>
  <c r="AC960" i="4" a="1"/>
  <c r="AC960" i="4" s="1"/>
  <c r="AB960" i="4" a="1"/>
  <c r="AB960" i="4" s="1"/>
  <c r="AA960" i="4" a="1"/>
  <c r="AA960" i="4" s="1"/>
  <c r="Z960" i="4" a="1"/>
  <c r="Z960" i="4" s="1"/>
  <c r="Y960" i="4" a="1"/>
  <c r="Y960" i="4" s="1"/>
  <c r="X960" i="4" a="1"/>
  <c r="X960" i="4" s="1"/>
  <c r="W960" i="4" a="1"/>
  <c r="W960" i="4" s="1"/>
  <c r="V960" i="4" a="1"/>
  <c r="V960" i="4" s="1"/>
  <c r="AD959" i="4" a="1"/>
  <c r="AD959" i="4" s="1"/>
  <c r="AC959" i="4" a="1"/>
  <c r="AC959" i="4" s="1"/>
  <c r="AB959" i="4" a="1"/>
  <c r="AB959" i="4" s="1"/>
  <c r="AA959" i="4" a="1"/>
  <c r="AA959" i="4" s="1"/>
  <c r="Z959" i="4" a="1"/>
  <c r="Z959" i="4" s="1"/>
  <c r="Y959" i="4" a="1"/>
  <c r="Y959" i="4" s="1"/>
  <c r="X959" i="4" a="1"/>
  <c r="X959" i="4" s="1"/>
  <c r="W959" i="4" a="1"/>
  <c r="W959" i="4" s="1"/>
  <c r="V959" i="4" a="1"/>
  <c r="V959" i="4" s="1"/>
  <c r="AD958" i="4" a="1"/>
  <c r="AD958" i="4" s="1"/>
  <c r="AC958" i="4" a="1"/>
  <c r="AC958" i="4" s="1"/>
  <c r="AB958" i="4" a="1"/>
  <c r="AB958" i="4" s="1"/>
  <c r="AA958" i="4" a="1"/>
  <c r="AA958" i="4" s="1"/>
  <c r="Z958" i="4" a="1"/>
  <c r="Z958" i="4" s="1"/>
  <c r="Y958" i="4" a="1"/>
  <c r="Y958" i="4" s="1"/>
  <c r="X958" i="4" a="1"/>
  <c r="X958" i="4" s="1"/>
  <c r="W958" i="4" a="1"/>
  <c r="W958" i="4" s="1"/>
  <c r="V958" i="4" a="1"/>
  <c r="V958" i="4" s="1"/>
  <c r="AD957" i="4" a="1"/>
  <c r="AD957" i="4" s="1"/>
  <c r="AC957" i="4" a="1"/>
  <c r="AC957" i="4" s="1"/>
  <c r="AB957" i="4" a="1"/>
  <c r="AB957" i="4" s="1"/>
  <c r="AA957" i="4" a="1"/>
  <c r="AA957" i="4" s="1"/>
  <c r="Z957" i="4" a="1"/>
  <c r="Z957" i="4" s="1"/>
  <c r="Y957" i="4" a="1"/>
  <c r="Y957" i="4" s="1"/>
  <c r="X957" i="4" a="1"/>
  <c r="X957" i="4" s="1"/>
  <c r="W957" i="4" a="1"/>
  <c r="W957" i="4" s="1"/>
  <c r="V957" i="4" a="1"/>
  <c r="V957" i="4" s="1"/>
  <c r="AD956" i="4" a="1"/>
  <c r="AD956" i="4" s="1"/>
  <c r="AC956" i="4" a="1"/>
  <c r="AC956" i="4" s="1"/>
  <c r="AB956" i="4" a="1"/>
  <c r="AB956" i="4" s="1"/>
  <c r="AA956" i="4" a="1"/>
  <c r="AA956" i="4" s="1"/>
  <c r="Z956" i="4" a="1"/>
  <c r="Z956" i="4" s="1"/>
  <c r="Y956" i="4" a="1"/>
  <c r="Y956" i="4" s="1"/>
  <c r="X956" i="4" a="1"/>
  <c r="X956" i="4" s="1"/>
  <c r="W956" i="4" a="1"/>
  <c r="W956" i="4" s="1"/>
  <c r="V956" i="4" a="1"/>
  <c r="V956" i="4" s="1"/>
  <c r="AD955" i="4" a="1"/>
  <c r="AD955" i="4" s="1"/>
  <c r="AC955" i="4" a="1"/>
  <c r="AC955" i="4" s="1"/>
  <c r="AB955" i="4" a="1"/>
  <c r="AB955" i="4" s="1"/>
  <c r="AA955" i="4" a="1"/>
  <c r="AA955" i="4" s="1"/>
  <c r="Z955" i="4" a="1"/>
  <c r="Z955" i="4" s="1"/>
  <c r="Y955" i="4" a="1"/>
  <c r="Y955" i="4" s="1"/>
  <c r="X955" i="4" a="1"/>
  <c r="X955" i="4" s="1"/>
  <c r="W955" i="4" a="1"/>
  <c r="W955" i="4" s="1"/>
  <c r="V955" i="4" a="1"/>
  <c r="V955" i="4" s="1"/>
  <c r="AD954" i="4" a="1"/>
  <c r="AD954" i="4" s="1"/>
  <c r="AC954" i="4" a="1"/>
  <c r="AC954" i="4" s="1"/>
  <c r="AB954" i="4" a="1"/>
  <c r="AB954" i="4" s="1"/>
  <c r="AA954" i="4" a="1"/>
  <c r="AA954" i="4" s="1"/>
  <c r="Z954" i="4" a="1"/>
  <c r="Z954" i="4" s="1"/>
  <c r="Y954" i="4" a="1"/>
  <c r="Y954" i="4" s="1"/>
  <c r="X954" i="4" a="1"/>
  <c r="X954" i="4" s="1"/>
  <c r="W954" i="4" a="1"/>
  <c r="W954" i="4" s="1"/>
  <c r="V954" i="4" a="1"/>
  <c r="V954" i="4" s="1"/>
  <c r="AD953" i="4" a="1"/>
  <c r="AD953" i="4" s="1"/>
  <c r="AC953" i="4" a="1"/>
  <c r="AC953" i="4" s="1"/>
  <c r="AB953" i="4" a="1"/>
  <c r="AB953" i="4" s="1"/>
  <c r="AA953" i="4" a="1"/>
  <c r="AA953" i="4" s="1"/>
  <c r="Z953" i="4" a="1"/>
  <c r="Z953" i="4" s="1"/>
  <c r="Y953" i="4" a="1"/>
  <c r="Y953" i="4" s="1"/>
  <c r="X953" i="4" a="1"/>
  <c r="X953" i="4" s="1"/>
  <c r="W953" i="4" a="1"/>
  <c r="W953" i="4" s="1"/>
  <c r="V953" i="4" a="1"/>
  <c r="V953" i="4" s="1"/>
  <c r="AD952" i="4" a="1"/>
  <c r="AD952" i="4" s="1"/>
  <c r="AC952" i="4" a="1"/>
  <c r="AC952" i="4" s="1"/>
  <c r="AB952" i="4" a="1"/>
  <c r="AB952" i="4" s="1"/>
  <c r="AA952" i="4" a="1"/>
  <c r="AA952" i="4" s="1"/>
  <c r="Z952" i="4" a="1"/>
  <c r="Z952" i="4" s="1"/>
  <c r="Y952" i="4" a="1"/>
  <c r="Y952" i="4" s="1"/>
  <c r="X952" i="4" a="1"/>
  <c r="X952" i="4" s="1"/>
  <c r="W952" i="4" a="1"/>
  <c r="W952" i="4" s="1"/>
  <c r="V952" i="4" a="1"/>
  <c r="V952" i="4" s="1"/>
  <c r="AD951" i="4" a="1"/>
  <c r="AD951" i="4" s="1"/>
  <c r="AC951" i="4" a="1"/>
  <c r="AC951" i="4" s="1"/>
  <c r="AB951" i="4" a="1"/>
  <c r="AB951" i="4" s="1"/>
  <c r="AA951" i="4" a="1"/>
  <c r="AA951" i="4" s="1"/>
  <c r="Z951" i="4" a="1"/>
  <c r="Z951" i="4" s="1"/>
  <c r="Y951" i="4" a="1"/>
  <c r="Y951" i="4" s="1"/>
  <c r="X951" i="4" a="1"/>
  <c r="X951" i="4" s="1"/>
  <c r="W951" i="4" a="1"/>
  <c r="W951" i="4" s="1"/>
  <c r="V951" i="4" a="1"/>
  <c r="V951" i="4" s="1"/>
  <c r="AD950" i="4" a="1"/>
  <c r="AD950" i="4" s="1"/>
  <c r="AC950" i="4" a="1"/>
  <c r="AC950" i="4" s="1"/>
  <c r="AB950" i="4" a="1"/>
  <c r="AB950" i="4" s="1"/>
  <c r="AA950" i="4" a="1"/>
  <c r="AA950" i="4" s="1"/>
  <c r="Z950" i="4" a="1"/>
  <c r="Z950" i="4" s="1"/>
  <c r="Y950" i="4" a="1"/>
  <c r="Y950" i="4" s="1"/>
  <c r="X950" i="4" a="1"/>
  <c r="X950" i="4" s="1"/>
  <c r="W950" i="4" a="1"/>
  <c r="W950" i="4" s="1"/>
  <c r="V950" i="4" a="1"/>
  <c r="V950" i="4" s="1"/>
  <c r="AD949" i="4" a="1"/>
  <c r="AD949" i="4" s="1"/>
  <c r="AC949" i="4" a="1"/>
  <c r="AC949" i="4" s="1"/>
  <c r="AB949" i="4" a="1"/>
  <c r="AB949" i="4" s="1"/>
  <c r="AA949" i="4" a="1"/>
  <c r="AA949" i="4" s="1"/>
  <c r="Z949" i="4" a="1"/>
  <c r="Z949" i="4" s="1"/>
  <c r="Y949" i="4" a="1"/>
  <c r="Y949" i="4" s="1"/>
  <c r="X949" i="4" a="1"/>
  <c r="X949" i="4" s="1"/>
  <c r="W949" i="4" a="1"/>
  <c r="W949" i="4" s="1"/>
  <c r="V949" i="4" a="1"/>
  <c r="V949" i="4" s="1"/>
  <c r="AD948" i="4" a="1"/>
  <c r="AD948" i="4" s="1"/>
  <c r="AC948" i="4" a="1"/>
  <c r="AC948" i="4" s="1"/>
  <c r="AB948" i="4" a="1"/>
  <c r="AB948" i="4" s="1"/>
  <c r="AA948" i="4" a="1"/>
  <c r="AA948" i="4" s="1"/>
  <c r="Z948" i="4" a="1"/>
  <c r="Z948" i="4" s="1"/>
  <c r="Y948" i="4" a="1"/>
  <c r="Y948" i="4" s="1"/>
  <c r="X948" i="4" a="1"/>
  <c r="X948" i="4" s="1"/>
  <c r="W948" i="4" a="1"/>
  <c r="W948" i="4" s="1"/>
  <c r="V948" i="4" a="1"/>
  <c r="V948" i="4" s="1"/>
  <c r="AD947" i="4" a="1"/>
  <c r="AD947" i="4" s="1"/>
  <c r="AC947" i="4" a="1"/>
  <c r="AC947" i="4" s="1"/>
  <c r="AB947" i="4" a="1"/>
  <c r="AB947" i="4" s="1"/>
  <c r="AA947" i="4" a="1"/>
  <c r="AA947" i="4" s="1"/>
  <c r="Z947" i="4" a="1"/>
  <c r="Z947" i="4" s="1"/>
  <c r="Y947" i="4" a="1"/>
  <c r="Y947" i="4" s="1"/>
  <c r="X947" i="4" a="1"/>
  <c r="X947" i="4" s="1"/>
  <c r="W947" i="4" a="1"/>
  <c r="W947" i="4" s="1"/>
  <c r="V947" i="4" a="1"/>
  <c r="V947" i="4" s="1"/>
  <c r="AD946" i="4" a="1"/>
  <c r="AD946" i="4" s="1"/>
  <c r="AC946" i="4" a="1"/>
  <c r="AC946" i="4" s="1"/>
  <c r="AB946" i="4" a="1"/>
  <c r="AB946" i="4" s="1"/>
  <c r="AA946" i="4" a="1"/>
  <c r="AA946" i="4" s="1"/>
  <c r="Z946" i="4" a="1"/>
  <c r="Z946" i="4" s="1"/>
  <c r="Y946" i="4" a="1"/>
  <c r="Y946" i="4" s="1"/>
  <c r="X946" i="4" a="1"/>
  <c r="X946" i="4" s="1"/>
  <c r="W946" i="4" a="1"/>
  <c r="W946" i="4" s="1"/>
  <c r="V946" i="4" a="1"/>
  <c r="V946" i="4" s="1"/>
  <c r="AD945" i="4" a="1"/>
  <c r="AD945" i="4" s="1"/>
  <c r="AC945" i="4" a="1"/>
  <c r="AC945" i="4" s="1"/>
  <c r="AB945" i="4" a="1"/>
  <c r="AB945" i="4" s="1"/>
  <c r="AA945" i="4" a="1"/>
  <c r="AA945" i="4" s="1"/>
  <c r="Z945" i="4" a="1"/>
  <c r="Z945" i="4" s="1"/>
  <c r="Y945" i="4" a="1"/>
  <c r="Y945" i="4" s="1"/>
  <c r="X945" i="4" a="1"/>
  <c r="X945" i="4" s="1"/>
  <c r="W945" i="4" a="1"/>
  <c r="W945" i="4" s="1"/>
  <c r="V945" i="4" a="1"/>
  <c r="V945" i="4" s="1"/>
  <c r="AD944" i="4" a="1"/>
  <c r="AD944" i="4" s="1"/>
  <c r="AC944" i="4" a="1"/>
  <c r="AC944" i="4" s="1"/>
  <c r="AB944" i="4" a="1"/>
  <c r="AB944" i="4" s="1"/>
  <c r="AA944" i="4" a="1"/>
  <c r="AA944" i="4" s="1"/>
  <c r="Z944" i="4" a="1"/>
  <c r="Z944" i="4" s="1"/>
  <c r="Y944" i="4" a="1"/>
  <c r="Y944" i="4" s="1"/>
  <c r="X944" i="4" a="1"/>
  <c r="X944" i="4" s="1"/>
  <c r="W944" i="4" a="1"/>
  <c r="W944" i="4" s="1"/>
  <c r="V944" i="4" a="1"/>
  <c r="V944" i="4" s="1"/>
  <c r="AD943" i="4" a="1"/>
  <c r="AD943" i="4" s="1"/>
  <c r="AC943" i="4" a="1"/>
  <c r="AC943" i="4" s="1"/>
  <c r="AB943" i="4" a="1"/>
  <c r="AB943" i="4" s="1"/>
  <c r="AA943" i="4" a="1"/>
  <c r="AA943" i="4" s="1"/>
  <c r="Z943" i="4" a="1"/>
  <c r="Z943" i="4" s="1"/>
  <c r="Y943" i="4" a="1"/>
  <c r="Y943" i="4" s="1"/>
  <c r="X943" i="4" a="1"/>
  <c r="X943" i="4" s="1"/>
  <c r="W943" i="4" a="1"/>
  <c r="W943" i="4" s="1"/>
  <c r="V943" i="4" a="1"/>
  <c r="V943" i="4" s="1"/>
  <c r="AD942" i="4" a="1"/>
  <c r="AD942" i="4" s="1"/>
  <c r="AC942" i="4" a="1"/>
  <c r="AC942" i="4" s="1"/>
  <c r="AB942" i="4" a="1"/>
  <c r="AB942" i="4" s="1"/>
  <c r="AA942" i="4" a="1"/>
  <c r="AA942" i="4" s="1"/>
  <c r="Z942" i="4" a="1"/>
  <c r="Z942" i="4" s="1"/>
  <c r="Y942" i="4" a="1"/>
  <c r="Y942" i="4" s="1"/>
  <c r="X942" i="4" a="1"/>
  <c r="X942" i="4" s="1"/>
  <c r="W942" i="4" a="1"/>
  <c r="W942" i="4" s="1"/>
  <c r="V942" i="4" a="1"/>
  <c r="V942" i="4" s="1"/>
  <c r="AD941" i="4" a="1"/>
  <c r="AD941" i="4" s="1"/>
  <c r="AC941" i="4" a="1"/>
  <c r="AC941" i="4" s="1"/>
  <c r="AB941" i="4" a="1"/>
  <c r="AB941" i="4" s="1"/>
  <c r="AA941" i="4" a="1"/>
  <c r="AA941" i="4" s="1"/>
  <c r="Z941" i="4" a="1"/>
  <c r="Z941" i="4" s="1"/>
  <c r="Y941" i="4" a="1"/>
  <c r="Y941" i="4" s="1"/>
  <c r="X941" i="4" a="1"/>
  <c r="X941" i="4" s="1"/>
  <c r="W941" i="4" a="1"/>
  <c r="W941" i="4" s="1"/>
  <c r="V941" i="4" a="1"/>
  <c r="V941" i="4" s="1"/>
  <c r="AD940" i="4" a="1"/>
  <c r="AD940" i="4" s="1"/>
  <c r="AC940" i="4" a="1"/>
  <c r="AC940" i="4" s="1"/>
  <c r="AB940" i="4" a="1"/>
  <c r="AB940" i="4" s="1"/>
  <c r="AA940" i="4" a="1"/>
  <c r="AA940" i="4" s="1"/>
  <c r="Z940" i="4" a="1"/>
  <c r="Z940" i="4" s="1"/>
  <c r="Y940" i="4" a="1"/>
  <c r="Y940" i="4" s="1"/>
  <c r="X940" i="4" a="1"/>
  <c r="X940" i="4" s="1"/>
  <c r="W940" i="4" a="1"/>
  <c r="W940" i="4" s="1"/>
  <c r="V940" i="4" a="1"/>
  <c r="V940" i="4" s="1"/>
  <c r="AD939" i="4" a="1"/>
  <c r="AD939" i="4" s="1"/>
  <c r="AC939" i="4" a="1"/>
  <c r="AC939" i="4" s="1"/>
  <c r="AB939" i="4" a="1"/>
  <c r="AB939" i="4" s="1"/>
  <c r="AA939" i="4" a="1"/>
  <c r="AA939" i="4" s="1"/>
  <c r="Z939" i="4" a="1"/>
  <c r="Z939" i="4" s="1"/>
  <c r="Y939" i="4" a="1"/>
  <c r="Y939" i="4" s="1"/>
  <c r="X939" i="4" a="1"/>
  <c r="X939" i="4" s="1"/>
  <c r="W939" i="4" a="1"/>
  <c r="W939" i="4" s="1"/>
  <c r="V939" i="4" a="1"/>
  <c r="V939" i="4" s="1"/>
  <c r="AD938" i="4" a="1"/>
  <c r="AD938" i="4" s="1"/>
  <c r="AC938" i="4" a="1"/>
  <c r="AC938" i="4" s="1"/>
  <c r="AB938" i="4" a="1"/>
  <c r="AB938" i="4" s="1"/>
  <c r="AA938" i="4" a="1"/>
  <c r="AA938" i="4" s="1"/>
  <c r="Z938" i="4" a="1"/>
  <c r="Z938" i="4" s="1"/>
  <c r="Y938" i="4" a="1"/>
  <c r="Y938" i="4" s="1"/>
  <c r="X938" i="4" a="1"/>
  <c r="X938" i="4" s="1"/>
  <c r="W938" i="4" a="1"/>
  <c r="W938" i="4" s="1"/>
  <c r="V938" i="4" a="1"/>
  <c r="V938" i="4" s="1"/>
  <c r="AD937" i="4" a="1"/>
  <c r="AD937" i="4" s="1"/>
  <c r="AC937" i="4" a="1"/>
  <c r="AC937" i="4" s="1"/>
  <c r="AB937" i="4" a="1"/>
  <c r="AB937" i="4" s="1"/>
  <c r="AA937" i="4" a="1"/>
  <c r="AA937" i="4" s="1"/>
  <c r="Z937" i="4" a="1"/>
  <c r="Z937" i="4" s="1"/>
  <c r="Y937" i="4" a="1"/>
  <c r="Y937" i="4" s="1"/>
  <c r="X937" i="4" a="1"/>
  <c r="X937" i="4" s="1"/>
  <c r="W937" i="4" a="1"/>
  <c r="W937" i="4" s="1"/>
  <c r="V937" i="4" a="1"/>
  <c r="V937" i="4" s="1"/>
  <c r="AD936" i="4" a="1"/>
  <c r="AD936" i="4" s="1"/>
  <c r="AC936" i="4" a="1"/>
  <c r="AC936" i="4" s="1"/>
  <c r="AB936" i="4" a="1"/>
  <c r="AB936" i="4" s="1"/>
  <c r="AA936" i="4" a="1"/>
  <c r="AA936" i="4" s="1"/>
  <c r="Z936" i="4" a="1"/>
  <c r="Z936" i="4" s="1"/>
  <c r="Y936" i="4" a="1"/>
  <c r="Y936" i="4" s="1"/>
  <c r="X936" i="4" a="1"/>
  <c r="X936" i="4" s="1"/>
  <c r="W936" i="4" a="1"/>
  <c r="W936" i="4" s="1"/>
  <c r="V936" i="4" a="1"/>
  <c r="V936" i="4" s="1"/>
  <c r="AD935" i="4" a="1"/>
  <c r="AD935" i="4" s="1"/>
  <c r="AC935" i="4" a="1"/>
  <c r="AC935" i="4" s="1"/>
  <c r="AB935" i="4" a="1"/>
  <c r="AB935" i="4" s="1"/>
  <c r="AA935" i="4" a="1"/>
  <c r="AA935" i="4" s="1"/>
  <c r="Z935" i="4" a="1"/>
  <c r="Z935" i="4" s="1"/>
  <c r="Y935" i="4" a="1"/>
  <c r="Y935" i="4" s="1"/>
  <c r="X935" i="4" a="1"/>
  <c r="X935" i="4" s="1"/>
  <c r="W935" i="4" a="1"/>
  <c r="W935" i="4" s="1"/>
  <c r="V935" i="4" a="1"/>
  <c r="V935" i="4" s="1"/>
  <c r="AD934" i="4" a="1"/>
  <c r="AD934" i="4" s="1"/>
  <c r="AC934" i="4" a="1"/>
  <c r="AC934" i="4" s="1"/>
  <c r="AB934" i="4" a="1"/>
  <c r="AB934" i="4" s="1"/>
  <c r="AA934" i="4" a="1"/>
  <c r="AA934" i="4" s="1"/>
  <c r="Z934" i="4" a="1"/>
  <c r="Z934" i="4" s="1"/>
  <c r="Y934" i="4" a="1"/>
  <c r="Y934" i="4" s="1"/>
  <c r="X934" i="4" a="1"/>
  <c r="X934" i="4" s="1"/>
  <c r="W934" i="4" a="1"/>
  <c r="W934" i="4" s="1"/>
  <c r="V934" i="4" a="1"/>
  <c r="V934" i="4" s="1"/>
  <c r="AD933" i="4" a="1"/>
  <c r="AD933" i="4" s="1"/>
  <c r="AC933" i="4" a="1"/>
  <c r="AC933" i="4" s="1"/>
  <c r="AB933" i="4" a="1"/>
  <c r="AB933" i="4" s="1"/>
  <c r="AA933" i="4" a="1"/>
  <c r="AA933" i="4" s="1"/>
  <c r="Z933" i="4" a="1"/>
  <c r="Z933" i="4" s="1"/>
  <c r="Y933" i="4" a="1"/>
  <c r="Y933" i="4" s="1"/>
  <c r="X933" i="4" a="1"/>
  <c r="X933" i="4" s="1"/>
  <c r="W933" i="4" a="1"/>
  <c r="W933" i="4" s="1"/>
  <c r="V933" i="4" a="1"/>
  <c r="V933" i="4" s="1"/>
  <c r="AD932" i="4" a="1"/>
  <c r="AD932" i="4" s="1"/>
  <c r="AC932" i="4" a="1"/>
  <c r="AC932" i="4" s="1"/>
  <c r="AB932" i="4" a="1"/>
  <c r="AB932" i="4" s="1"/>
  <c r="AA932" i="4" a="1"/>
  <c r="AA932" i="4" s="1"/>
  <c r="Z932" i="4" a="1"/>
  <c r="Z932" i="4" s="1"/>
  <c r="Y932" i="4" a="1"/>
  <c r="Y932" i="4" s="1"/>
  <c r="X932" i="4" a="1"/>
  <c r="X932" i="4" s="1"/>
  <c r="W932" i="4" a="1"/>
  <c r="W932" i="4" s="1"/>
  <c r="V932" i="4" a="1"/>
  <c r="V932" i="4" s="1"/>
  <c r="AD931" i="4" a="1"/>
  <c r="AD931" i="4" s="1"/>
  <c r="AC931" i="4" a="1"/>
  <c r="AC931" i="4" s="1"/>
  <c r="AB931" i="4" a="1"/>
  <c r="AB931" i="4" s="1"/>
  <c r="AA931" i="4" a="1"/>
  <c r="AA931" i="4" s="1"/>
  <c r="Z931" i="4" a="1"/>
  <c r="Z931" i="4" s="1"/>
  <c r="Y931" i="4" a="1"/>
  <c r="Y931" i="4" s="1"/>
  <c r="X931" i="4" a="1"/>
  <c r="X931" i="4" s="1"/>
  <c r="W931" i="4" a="1"/>
  <c r="W931" i="4" s="1"/>
  <c r="V931" i="4" a="1"/>
  <c r="V931" i="4" s="1"/>
  <c r="AD930" i="4" a="1"/>
  <c r="AD930" i="4" s="1"/>
  <c r="AC930" i="4" a="1"/>
  <c r="AC930" i="4" s="1"/>
  <c r="AB930" i="4" a="1"/>
  <c r="AB930" i="4" s="1"/>
  <c r="AA930" i="4" a="1"/>
  <c r="AA930" i="4" s="1"/>
  <c r="Z930" i="4" a="1"/>
  <c r="Z930" i="4" s="1"/>
  <c r="Y930" i="4" a="1"/>
  <c r="Y930" i="4" s="1"/>
  <c r="X930" i="4" a="1"/>
  <c r="X930" i="4" s="1"/>
  <c r="W930" i="4" a="1"/>
  <c r="W930" i="4" s="1"/>
  <c r="V930" i="4" a="1"/>
  <c r="V930" i="4" s="1"/>
  <c r="AD929" i="4" a="1"/>
  <c r="AD929" i="4" s="1"/>
  <c r="AC929" i="4" a="1"/>
  <c r="AC929" i="4" s="1"/>
  <c r="AB929" i="4" a="1"/>
  <c r="AB929" i="4" s="1"/>
  <c r="AA929" i="4" a="1"/>
  <c r="AA929" i="4" s="1"/>
  <c r="Z929" i="4" a="1"/>
  <c r="Z929" i="4" s="1"/>
  <c r="Y929" i="4" a="1"/>
  <c r="Y929" i="4" s="1"/>
  <c r="X929" i="4" a="1"/>
  <c r="X929" i="4" s="1"/>
  <c r="W929" i="4" a="1"/>
  <c r="W929" i="4" s="1"/>
  <c r="V929" i="4" a="1"/>
  <c r="V929" i="4" s="1"/>
  <c r="AD928" i="4" a="1"/>
  <c r="AD928" i="4" s="1"/>
  <c r="AC928" i="4" a="1"/>
  <c r="AC928" i="4" s="1"/>
  <c r="AB928" i="4" a="1"/>
  <c r="AB928" i="4" s="1"/>
  <c r="AA928" i="4" a="1"/>
  <c r="AA928" i="4" s="1"/>
  <c r="Z928" i="4" a="1"/>
  <c r="Z928" i="4" s="1"/>
  <c r="Y928" i="4" a="1"/>
  <c r="Y928" i="4" s="1"/>
  <c r="X928" i="4" a="1"/>
  <c r="X928" i="4" s="1"/>
  <c r="W928" i="4" a="1"/>
  <c r="W928" i="4" s="1"/>
  <c r="V928" i="4" a="1"/>
  <c r="V928" i="4" s="1"/>
  <c r="AD927" i="4" a="1"/>
  <c r="AD927" i="4" s="1"/>
  <c r="AC927" i="4" a="1"/>
  <c r="AC927" i="4" s="1"/>
  <c r="AB927" i="4" a="1"/>
  <c r="AB927" i="4" s="1"/>
  <c r="AA927" i="4" a="1"/>
  <c r="AA927" i="4" s="1"/>
  <c r="Z927" i="4" a="1"/>
  <c r="Z927" i="4" s="1"/>
  <c r="Y927" i="4" a="1"/>
  <c r="Y927" i="4" s="1"/>
  <c r="X927" i="4" a="1"/>
  <c r="X927" i="4" s="1"/>
  <c r="W927" i="4" a="1"/>
  <c r="W927" i="4" s="1"/>
  <c r="V927" i="4" a="1"/>
  <c r="V927" i="4" s="1"/>
  <c r="AD926" i="4" a="1"/>
  <c r="AD926" i="4" s="1"/>
  <c r="AC926" i="4" a="1"/>
  <c r="AC926" i="4" s="1"/>
  <c r="AB926" i="4" a="1"/>
  <c r="AB926" i="4" s="1"/>
  <c r="AA926" i="4" a="1"/>
  <c r="AA926" i="4" s="1"/>
  <c r="Z926" i="4" a="1"/>
  <c r="Z926" i="4" s="1"/>
  <c r="Y926" i="4" a="1"/>
  <c r="Y926" i="4" s="1"/>
  <c r="X926" i="4" a="1"/>
  <c r="X926" i="4" s="1"/>
  <c r="W926" i="4" a="1"/>
  <c r="W926" i="4" s="1"/>
  <c r="V926" i="4" a="1"/>
  <c r="V926" i="4" s="1"/>
  <c r="AD925" i="4" a="1"/>
  <c r="AD925" i="4" s="1"/>
  <c r="AC925" i="4" a="1"/>
  <c r="AC925" i="4" s="1"/>
  <c r="AB925" i="4" a="1"/>
  <c r="AB925" i="4" s="1"/>
  <c r="AA925" i="4" a="1"/>
  <c r="AA925" i="4" s="1"/>
  <c r="Z925" i="4" a="1"/>
  <c r="Z925" i="4" s="1"/>
  <c r="Y925" i="4" a="1"/>
  <c r="Y925" i="4" s="1"/>
  <c r="X925" i="4" a="1"/>
  <c r="X925" i="4" s="1"/>
  <c r="W925" i="4" a="1"/>
  <c r="W925" i="4" s="1"/>
  <c r="V925" i="4" a="1"/>
  <c r="V925" i="4" s="1"/>
  <c r="AD924" i="4" a="1"/>
  <c r="AD924" i="4" s="1"/>
  <c r="AC924" i="4" a="1"/>
  <c r="AC924" i="4" s="1"/>
  <c r="AB924" i="4" a="1"/>
  <c r="AB924" i="4" s="1"/>
  <c r="AA924" i="4" a="1"/>
  <c r="AA924" i="4" s="1"/>
  <c r="Z924" i="4" a="1"/>
  <c r="Z924" i="4" s="1"/>
  <c r="Y924" i="4" a="1"/>
  <c r="Y924" i="4" s="1"/>
  <c r="X924" i="4" a="1"/>
  <c r="X924" i="4" s="1"/>
  <c r="W924" i="4" a="1"/>
  <c r="W924" i="4" s="1"/>
  <c r="V924" i="4" a="1"/>
  <c r="V924" i="4" s="1"/>
  <c r="AD923" i="4" a="1"/>
  <c r="AD923" i="4" s="1"/>
  <c r="AC923" i="4" a="1"/>
  <c r="AC923" i="4" s="1"/>
  <c r="AB923" i="4" a="1"/>
  <c r="AB923" i="4" s="1"/>
  <c r="AA923" i="4" a="1"/>
  <c r="AA923" i="4" s="1"/>
  <c r="Z923" i="4" a="1"/>
  <c r="Z923" i="4" s="1"/>
  <c r="Y923" i="4" a="1"/>
  <c r="Y923" i="4" s="1"/>
  <c r="X923" i="4" a="1"/>
  <c r="X923" i="4" s="1"/>
  <c r="W923" i="4" a="1"/>
  <c r="W923" i="4" s="1"/>
  <c r="V923" i="4" a="1"/>
  <c r="V923" i="4" s="1"/>
  <c r="AD922" i="4" a="1"/>
  <c r="AD922" i="4" s="1"/>
  <c r="AC922" i="4" a="1"/>
  <c r="AC922" i="4" s="1"/>
  <c r="AB922" i="4" a="1"/>
  <c r="AB922" i="4" s="1"/>
  <c r="AA922" i="4" a="1"/>
  <c r="AA922" i="4" s="1"/>
  <c r="Z922" i="4" a="1"/>
  <c r="Z922" i="4" s="1"/>
  <c r="Y922" i="4" a="1"/>
  <c r="Y922" i="4" s="1"/>
  <c r="X922" i="4" a="1"/>
  <c r="X922" i="4" s="1"/>
  <c r="W922" i="4" a="1"/>
  <c r="W922" i="4" s="1"/>
  <c r="V922" i="4" a="1"/>
  <c r="V922" i="4" s="1"/>
  <c r="AD921" i="4" a="1"/>
  <c r="AD921" i="4" s="1"/>
  <c r="AC921" i="4" a="1"/>
  <c r="AC921" i="4" s="1"/>
  <c r="AB921" i="4" a="1"/>
  <c r="AB921" i="4" s="1"/>
  <c r="AA921" i="4" a="1"/>
  <c r="AA921" i="4" s="1"/>
  <c r="Z921" i="4" a="1"/>
  <c r="Z921" i="4" s="1"/>
  <c r="Y921" i="4" a="1"/>
  <c r="Y921" i="4" s="1"/>
  <c r="X921" i="4" a="1"/>
  <c r="X921" i="4" s="1"/>
  <c r="W921" i="4" a="1"/>
  <c r="W921" i="4" s="1"/>
  <c r="V921" i="4" a="1"/>
  <c r="V921" i="4" s="1"/>
  <c r="AD920" i="4" a="1"/>
  <c r="AD920" i="4" s="1"/>
  <c r="AC920" i="4" a="1"/>
  <c r="AC920" i="4" s="1"/>
  <c r="AB920" i="4" a="1"/>
  <c r="AB920" i="4" s="1"/>
  <c r="AA920" i="4" a="1"/>
  <c r="AA920" i="4" s="1"/>
  <c r="Z920" i="4" a="1"/>
  <c r="Z920" i="4" s="1"/>
  <c r="Y920" i="4" a="1"/>
  <c r="Y920" i="4" s="1"/>
  <c r="X920" i="4" a="1"/>
  <c r="X920" i="4" s="1"/>
  <c r="W920" i="4" a="1"/>
  <c r="W920" i="4" s="1"/>
  <c r="V920" i="4" a="1"/>
  <c r="V920" i="4" s="1"/>
  <c r="AD919" i="4" a="1"/>
  <c r="AD919" i="4" s="1"/>
  <c r="AC919" i="4" a="1"/>
  <c r="AC919" i="4" s="1"/>
  <c r="AB919" i="4" a="1"/>
  <c r="AB919" i="4" s="1"/>
  <c r="AA919" i="4" a="1"/>
  <c r="AA919" i="4" s="1"/>
  <c r="Z919" i="4" a="1"/>
  <c r="Z919" i="4" s="1"/>
  <c r="Y919" i="4" a="1"/>
  <c r="Y919" i="4" s="1"/>
  <c r="X919" i="4" a="1"/>
  <c r="X919" i="4" s="1"/>
  <c r="W919" i="4" a="1"/>
  <c r="W919" i="4" s="1"/>
  <c r="V919" i="4" a="1"/>
  <c r="V919" i="4" s="1"/>
  <c r="AD918" i="4" a="1"/>
  <c r="AD918" i="4" s="1"/>
  <c r="AC918" i="4" a="1"/>
  <c r="AC918" i="4" s="1"/>
  <c r="AB918" i="4" a="1"/>
  <c r="AB918" i="4" s="1"/>
  <c r="AA918" i="4" a="1"/>
  <c r="AA918" i="4" s="1"/>
  <c r="Z918" i="4" a="1"/>
  <c r="Z918" i="4" s="1"/>
  <c r="Y918" i="4" a="1"/>
  <c r="Y918" i="4" s="1"/>
  <c r="X918" i="4" a="1"/>
  <c r="X918" i="4" s="1"/>
  <c r="W918" i="4" a="1"/>
  <c r="W918" i="4" s="1"/>
  <c r="V918" i="4" a="1"/>
  <c r="V918" i="4" s="1"/>
  <c r="AD917" i="4" a="1"/>
  <c r="AD917" i="4" s="1"/>
  <c r="AC917" i="4" a="1"/>
  <c r="AC917" i="4" s="1"/>
  <c r="AB917" i="4" a="1"/>
  <c r="AB917" i="4" s="1"/>
  <c r="AA917" i="4" a="1"/>
  <c r="AA917" i="4" s="1"/>
  <c r="Z917" i="4" a="1"/>
  <c r="Z917" i="4" s="1"/>
  <c r="Y917" i="4" a="1"/>
  <c r="Y917" i="4" s="1"/>
  <c r="X917" i="4" a="1"/>
  <c r="X917" i="4" s="1"/>
  <c r="W917" i="4" a="1"/>
  <c r="W917" i="4" s="1"/>
  <c r="V917" i="4" a="1"/>
  <c r="V917" i="4" s="1"/>
  <c r="AD916" i="4" a="1"/>
  <c r="AD916" i="4" s="1"/>
  <c r="AC916" i="4" a="1"/>
  <c r="AC916" i="4" s="1"/>
  <c r="AB916" i="4" a="1"/>
  <c r="AB916" i="4" s="1"/>
  <c r="AA916" i="4" a="1"/>
  <c r="AA916" i="4" s="1"/>
  <c r="Z916" i="4" a="1"/>
  <c r="Z916" i="4" s="1"/>
  <c r="Y916" i="4" a="1"/>
  <c r="Y916" i="4" s="1"/>
  <c r="X916" i="4" a="1"/>
  <c r="X916" i="4" s="1"/>
  <c r="W916" i="4" a="1"/>
  <c r="W916" i="4" s="1"/>
  <c r="V916" i="4" a="1"/>
  <c r="V916" i="4" s="1"/>
  <c r="AD915" i="4" a="1"/>
  <c r="AD915" i="4" s="1"/>
  <c r="AC915" i="4" a="1"/>
  <c r="AC915" i="4" s="1"/>
  <c r="AB915" i="4" a="1"/>
  <c r="AB915" i="4" s="1"/>
  <c r="AA915" i="4" a="1"/>
  <c r="AA915" i="4" s="1"/>
  <c r="Z915" i="4" a="1"/>
  <c r="Z915" i="4" s="1"/>
  <c r="Y915" i="4" a="1"/>
  <c r="Y915" i="4" s="1"/>
  <c r="X915" i="4" a="1"/>
  <c r="X915" i="4" s="1"/>
  <c r="W915" i="4" a="1"/>
  <c r="W915" i="4" s="1"/>
  <c r="V915" i="4" a="1"/>
  <c r="V915" i="4" s="1"/>
  <c r="AD914" i="4" a="1"/>
  <c r="AD914" i="4" s="1"/>
  <c r="AC914" i="4" a="1"/>
  <c r="AC914" i="4" s="1"/>
  <c r="AB914" i="4" a="1"/>
  <c r="AB914" i="4" s="1"/>
  <c r="AA914" i="4" a="1"/>
  <c r="AA914" i="4" s="1"/>
  <c r="Z914" i="4" a="1"/>
  <c r="Z914" i="4" s="1"/>
  <c r="Y914" i="4" a="1"/>
  <c r="Y914" i="4" s="1"/>
  <c r="X914" i="4" a="1"/>
  <c r="X914" i="4" s="1"/>
  <c r="W914" i="4" a="1"/>
  <c r="W914" i="4" s="1"/>
  <c r="V914" i="4" a="1"/>
  <c r="V914" i="4" s="1"/>
  <c r="AD913" i="4" a="1"/>
  <c r="AD913" i="4" s="1"/>
  <c r="AC913" i="4" a="1"/>
  <c r="AC913" i="4" s="1"/>
  <c r="AB913" i="4" a="1"/>
  <c r="AB913" i="4" s="1"/>
  <c r="AA913" i="4" a="1"/>
  <c r="AA913" i="4" s="1"/>
  <c r="Z913" i="4" a="1"/>
  <c r="Z913" i="4" s="1"/>
  <c r="Y913" i="4" a="1"/>
  <c r="Y913" i="4" s="1"/>
  <c r="X913" i="4" a="1"/>
  <c r="X913" i="4" s="1"/>
  <c r="W913" i="4" a="1"/>
  <c r="W913" i="4" s="1"/>
  <c r="V913" i="4" a="1"/>
  <c r="V913" i="4" s="1"/>
  <c r="AD912" i="4" a="1"/>
  <c r="AD912" i="4" s="1"/>
  <c r="AC912" i="4" a="1"/>
  <c r="AC912" i="4" s="1"/>
  <c r="AB912" i="4" a="1"/>
  <c r="AB912" i="4" s="1"/>
  <c r="AA912" i="4" a="1"/>
  <c r="AA912" i="4" s="1"/>
  <c r="Z912" i="4" a="1"/>
  <c r="Z912" i="4" s="1"/>
  <c r="Y912" i="4" a="1"/>
  <c r="Y912" i="4" s="1"/>
  <c r="X912" i="4" a="1"/>
  <c r="X912" i="4" s="1"/>
  <c r="W912" i="4" a="1"/>
  <c r="W912" i="4" s="1"/>
  <c r="V912" i="4" a="1"/>
  <c r="V912" i="4" s="1"/>
  <c r="AD911" i="4" a="1"/>
  <c r="AD911" i="4" s="1"/>
  <c r="AC911" i="4" a="1"/>
  <c r="AC911" i="4" s="1"/>
  <c r="AB911" i="4" a="1"/>
  <c r="AB911" i="4" s="1"/>
  <c r="AA911" i="4" a="1"/>
  <c r="AA911" i="4" s="1"/>
  <c r="Z911" i="4" a="1"/>
  <c r="Z911" i="4" s="1"/>
  <c r="Y911" i="4" a="1"/>
  <c r="Y911" i="4" s="1"/>
  <c r="X911" i="4" a="1"/>
  <c r="X911" i="4" s="1"/>
  <c r="W911" i="4" a="1"/>
  <c r="W911" i="4" s="1"/>
  <c r="V911" i="4" a="1"/>
  <c r="V911" i="4" s="1"/>
  <c r="AD910" i="4" a="1"/>
  <c r="AD910" i="4" s="1"/>
  <c r="AC910" i="4" a="1"/>
  <c r="AC910" i="4" s="1"/>
  <c r="AB910" i="4" a="1"/>
  <c r="AB910" i="4" s="1"/>
  <c r="AA910" i="4" a="1"/>
  <c r="AA910" i="4" s="1"/>
  <c r="Z910" i="4" a="1"/>
  <c r="Z910" i="4" s="1"/>
  <c r="Y910" i="4" a="1"/>
  <c r="Y910" i="4" s="1"/>
  <c r="X910" i="4" a="1"/>
  <c r="X910" i="4" s="1"/>
  <c r="W910" i="4" a="1"/>
  <c r="W910" i="4" s="1"/>
  <c r="V910" i="4" a="1"/>
  <c r="V910" i="4" s="1"/>
  <c r="AD909" i="4" a="1"/>
  <c r="AD909" i="4" s="1"/>
  <c r="AC909" i="4" a="1"/>
  <c r="AC909" i="4" s="1"/>
  <c r="AB909" i="4" a="1"/>
  <c r="AB909" i="4" s="1"/>
  <c r="AA909" i="4" a="1"/>
  <c r="AA909" i="4" s="1"/>
  <c r="Z909" i="4" a="1"/>
  <c r="Z909" i="4" s="1"/>
  <c r="Y909" i="4" a="1"/>
  <c r="Y909" i="4" s="1"/>
  <c r="X909" i="4" a="1"/>
  <c r="X909" i="4" s="1"/>
  <c r="W909" i="4" a="1"/>
  <c r="W909" i="4" s="1"/>
  <c r="V909" i="4" a="1"/>
  <c r="V909" i="4" s="1"/>
  <c r="AD908" i="4" a="1"/>
  <c r="AD908" i="4" s="1"/>
  <c r="AC908" i="4" a="1"/>
  <c r="AC908" i="4" s="1"/>
  <c r="AB908" i="4" a="1"/>
  <c r="AB908" i="4" s="1"/>
  <c r="AA908" i="4" a="1"/>
  <c r="AA908" i="4" s="1"/>
  <c r="Z908" i="4" a="1"/>
  <c r="Z908" i="4" s="1"/>
  <c r="Y908" i="4" a="1"/>
  <c r="Y908" i="4" s="1"/>
  <c r="X908" i="4" a="1"/>
  <c r="X908" i="4" s="1"/>
  <c r="W908" i="4" a="1"/>
  <c r="W908" i="4" s="1"/>
  <c r="V908" i="4" a="1"/>
  <c r="V908" i="4" s="1"/>
  <c r="AD907" i="4" a="1"/>
  <c r="AD907" i="4" s="1"/>
  <c r="AC907" i="4" a="1"/>
  <c r="AC907" i="4" s="1"/>
  <c r="AB907" i="4" a="1"/>
  <c r="AB907" i="4" s="1"/>
  <c r="AA907" i="4" a="1"/>
  <c r="AA907" i="4" s="1"/>
  <c r="Z907" i="4" a="1"/>
  <c r="Z907" i="4" s="1"/>
  <c r="Y907" i="4" a="1"/>
  <c r="Y907" i="4" s="1"/>
  <c r="X907" i="4" a="1"/>
  <c r="X907" i="4" s="1"/>
  <c r="W907" i="4" a="1"/>
  <c r="W907" i="4" s="1"/>
  <c r="V907" i="4" a="1"/>
  <c r="V907" i="4" s="1"/>
  <c r="AD906" i="4" a="1"/>
  <c r="AD906" i="4" s="1"/>
  <c r="AC906" i="4" a="1"/>
  <c r="AC906" i="4" s="1"/>
  <c r="AB906" i="4" a="1"/>
  <c r="AB906" i="4" s="1"/>
  <c r="AA906" i="4" a="1"/>
  <c r="AA906" i="4" s="1"/>
  <c r="Z906" i="4" a="1"/>
  <c r="Z906" i="4" s="1"/>
  <c r="Y906" i="4" a="1"/>
  <c r="Y906" i="4" s="1"/>
  <c r="X906" i="4" a="1"/>
  <c r="X906" i="4" s="1"/>
  <c r="W906" i="4" a="1"/>
  <c r="W906" i="4" s="1"/>
  <c r="V906" i="4" a="1"/>
  <c r="V906" i="4" s="1"/>
  <c r="AD905" i="4" a="1"/>
  <c r="AD905" i="4" s="1"/>
  <c r="AC905" i="4" a="1"/>
  <c r="AC905" i="4" s="1"/>
  <c r="AB905" i="4" a="1"/>
  <c r="AB905" i="4" s="1"/>
  <c r="AA905" i="4" a="1"/>
  <c r="AA905" i="4" s="1"/>
  <c r="Z905" i="4" a="1"/>
  <c r="Z905" i="4" s="1"/>
  <c r="Y905" i="4" a="1"/>
  <c r="Y905" i="4" s="1"/>
  <c r="X905" i="4" a="1"/>
  <c r="X905" i="4" s="1"/>
  <c r="W905" i="4" a="1"/>
  <c r="W905" i="4" s="1"/>
  <c r="V905" i="4" a="1"/>
  <c r="V905" i="4" s="1"/>
  <c r="AD904" i="4" a="1"/>
  <c r="AD904" i="4" s="1"/>
  <c r="AC904" i="4" a="1"/>
  <c r="AC904" i="4" s="1"/>
  <c r="AB904" i="4" a="1"/>
  <c r="AB904" i="4" s="1"/>
  <c r="AA904" i="4" a="1"/>
  <c r="AA904" i="4" s="1"/>
  <c r="Z904" i="4" a="1"/>
  <c r="Z904" i="4" s="1"/>
  <c r="Y904" i="4" a="1"/>
  <c r="Y904" i="4" s="1"/>
  <c r="X904" i="4" a="1"/>
  <c r="X904" i="4" s="1"/>
  <c r="W904" i="4" a="1"/>
  <c r="W904" i="4" s="1"/>
  <c r="V904" i="4" a="1"/>
  <c r="V904" i="4" s="1"/>
  <c r="AD903" i="4" a="1"/>
  <c r="AD903" i="4" s="1"/>
  <c r="AC903" i="4" a="1"/>
  <c r="AC903" i="4" s="1"/>
  <c r="AB903" i="4" a="1"/>
  <c r="AB903" i="4" s="1"/>
  <c r="AA903" i="4" a="1"/>
  <c r="AA903" i="4" s="1"/>
  <c r="Z903" i="4" a="1"/>
  <c r="Z903" i="4" s="1"/>
  <c r="Y903" i="4" a="1"/>
  <c r="Y903" i="4" s="1"/>
  <c r="X903" i="4" a="1"/>
  <c r="X903" i="4" s="1"/>
  <c r="W903" i="4" a="1"/>
  <c r="W903" i="4" s="1"/>
  <c r="V903" i="4" a="1"/>
  <c r="V903" i="4" s="1"/>
  <c r="AD902" i="4" a="1"/>
  <c r="AD902" i="4" s="1"/>
  <c r="AC902" i="4" a="1"/>
  <c r="AC902" i="4" s="1"/>
  <c r="AB902" i="4" a="1"/>
  <c r="AB902" i="4" s="1"/>
  <c r="AA902" i="4" a="1"/>
  <c r="AA902" i="4" s="1"/>
  <c r="Z902" i="4" a="1"/>
  <c r="Z902" i="4" s="1"/>
  <c r="Y902" i="4" a="1"/>
  <c r="Y902" i="4" s="1"/>
  <c r="X902" i="4" a="1"/>
  <c r="X902" i="4" s="1"/>
  <c r="W902" i="4" a="1"/>
  <c r="W902" i="4" s="1"/>
  <c r="V902" i="4" a="1"/>
  <c r="V902" i="4" s="1"/>
  <c r="AD901" i="4" a="1"/>
  <c r="AD901" i="4" s="1"/>
  <c r="AC901" i="4" a="1"/>
  <c r="AC901" i="4" s="1"/>
  <c r="AB901" i="4" a="1"/>
  <c r="AB901" i="4" s="1"/>
  <c r="AA901" i="4" a="1"/>
  <c r="AA901" i="4" s="1"/>
  <c r="Z901" i="4" a="1"/>
  <c r="Z901" i="4" s="1"/>
  <c r="Y901" i="4" a="1"/>
  <c r="Y901" i="4" s="1"/>
  <c r="X901" i="4" a="1"/>
  <c r="X901" i="4" s="1"/>
  <c r="W901" i="4" a="1"/>
  <c r="W901" i="4" s="1"/>
  <c r="V901" i="4" a="1"/>
  <c r="V901" i="4" s="1"/>
  <c r="AD900" i="4" a="1"/>
  <c r="AD900" i="4" s="1"/>
  <c r="AC900" i="4" a="1"/>
  <c r="AC900" i="4" s="1"/>
  <c r="AB900" i="4" a="1"/>
  <c r="AB900" i="4" s="1"/>
  <c r="AA900" i="4" a="1"/>
  <c r="AA900" i="4" s="1"/>
  <c r="Z900" i="4" a="1"/>
  <c r="Z900" i="4" s="1"/>
  <c r="Y900" i="4" a="1"/>
  <c r="Y900" i="4" s="1"/>
  <c r="X900" i="4" a="1"/>
  <c r="X900" i="4" s="1"/>
  <c r="W900" i="4" a="1"/>
  <c r="W900" i="4" s="1"/>
  <c r="V900" i="4" a="1"/>
  <c r="V900" i="4" s="1"/>
  <c r="AD899" i="4" a="1"/>
  <c r="AD899" i="4" s="1"/>
  <c r="AC899" i="4" a="1"/>
  <c r="AC899" i="4" s="1"/>
  <c r="AB899" i="4" a="1"/>
  <c r="AB899" i="4" s="1"/>
  <c r="AA899" i="4" a="1"/>
  <c r="AA899" i="4" s="1"/>
  <c r="Z899" i="4" a="1"/>
  <c r="Z899" i="4" s="1"/>
  <c r="Y899" i="4" a="1"/>
  <c r="Y899" i="4" s="1"/>
  <c r="X899" i="4" a="1"/>
  <c r="X899" i="4" s="1"/>
  <c r="W899" i="4" a="1"/>
  <c r="W899" i="4" s="1"/>
  <c r="V899" i="4" a="1"/>
  <c r="V899" i="4" s="1"/>
  <c r="AD898" i="4" a="1"/>
  <c r="AD898" i="4" s="1"/>
  <c r="AC898" i="4" a="1"/>
  <c r="AC898" i="4" s="1"/>
  <c r="AB898" i="4" a="1"/>
  <c r="AB898" i="4" s="1"/>
  <c r="AA898" i="4" a="1"/>
  <c r="AA898" i="4" s="1"/>
  <c r="Z898" i="4" a="1"/>
  <c r="Z898" i="4" s="1"/>
  <c r="Y898" i="4" a="1"/>
  <c r="Y898" i="4" s="1"/>
  <c r="X898" i="4" a="1"/>
  <c r="X898" i="4" s="1"/>
  <c r="W898" i="4" a="1"/>
  <c r="W898" i="4" s="1"/>
  <c r="V898" i="4" a="1"/>
  <c r="V898" i="4" s="1"/>
  <c r="AD897" i="4" a="1"/>
  <c r="AD897" i="4" s="1"/>
  <c r="AC897" i="4" a="1"/>
  <c r="AC897" i="4" s="1"/>
  <c r="AB897" i="4" a="1"/>
  <c r="AB897" i="4" s="1"/>
  <c r="AA897" i="4" a="1"/>
  <c r="AA897" i="4" s="1"/>
  <c r="Z897" i="4" a="1"/>
  <c r="Z897" i="4" s="1"/>
  <c r="Y897" i="4" a="1"/>
  <c r="Y897" i="4" s="1"/>
  <c r="X897" i="4" a="1"/>
  <c r="X897" i="4" s="1"/>
  <c r="W897" i="4" a="1"/>
  <c r="W897" i="4" s="1"/>
  <c r="V897" i="4" a="1"/>
  <c r="V897" i="4" s="1"/>
  <c r="AD896" i="4" a="1"/>
  <c r="AD896" i="4" s="1"/>
  <c r="AC896" i="4" a="1"/>
  <c r="AC896" i="4" s="1"/>
  <c r="AB896" i="4" a="1"/>
  <c r="AB896" i="4" s="1"/>
  <c r="AA896" i="4" a="1"/>
  <c r="AA896" i="4" s="1"/>
  <c r="Z896" i="4" a="1"/>
  <c r="Z896" i="4" s="1"/>
  <c r="Y896" i="4" a="1"/>
  <c r="Y896" i="4" s="1"/>
  <c r="X896" i="4" a="1"/>
  <c r="X896" i="4" s="1"/>
  <c r="W896" i="4" a="1"/>
  <c r="W896" i="4" s="1"/>
  <c r="V896" i="4" a="1"/>
  <c r="V896" i="4" s="1"/>
  <c r="AD895" i="4" a="1"/>
  <c r="AD895" i="4" s="1"/>
  <c r="AC895" i="4" a="1"/>
  <c r="AC895" i="4" s="1"/>
  <c r="AB895" i="4" a="1"/>
  <c r="AB895" i="4" s="1"/>
  <c r="AA895" i="4" a="1"/>
  <c r="AA895" i="4" s="1"/>
  <c r="Z895" i="4" a="1"/>
  <c r="Z895" i="4" s="1"/>
  <c r="Y895" i="4" a="1"/>
  <c r="Y895" i="4" s="1"/>
  <c r="X895" i="4" a="1"/>
  <c r="X895" i="4" s="1"/>
  <c r="W895" i="4" a="1"/>
  <c r="W895" i="4" s="1"/>
  <c r="V895" i="4" a="1"/>
  <c r="V895" i="4" s="1"/>
  <c r="AD894" i="4" a="1"/>
  <c r="AD894" i="4" s="1"/>
  <c r="AC894" i="4" a="1"/>
  <c r="AC894" i="4" s="1"/>
  <c r="AB894" i="4" a="1"/>
  <c r="AB894" i="4" s="1"/>
  <c r="AA894" i="4" a="1"/>
  <c r="AA894" i="4" s="1"/>
  <c r="Z894" i="4" a="1"/>
  <c r="Z894" i="4" s="1"/>
  <c r="Y894" i="4" a="1"/>
  <c r="Y894" i="4" s="1"/>
  <c r="X894" i="4" a="1"/>
  <c r="X894" i="4" s="1"/>
  <c r="W894" i="4" a="1"/>
  <c r="W894" i="4" s="1"/>
  <c r="V894" i="4" a="1"/>
  <c r="V894" i="4" s="1"/>
  <c r="AD893" i="4" a="1"/>
  <c r="AD893" i="4" s="1"/>
  <c r="AC893" i="4" a="1"/>
  <c r="AC893" i="4" s="1"/>
  <c r="AB893" i="4" a="1"/>
  <c r="AB893" i="4" s="1"/>
  <c r="AA893" i="4" a="1"/>
  <c r="AA893" i="4" s="1"/>
  <c r="Z893" i="4" a="1"/>
  <c r="Z893" i="4" s="1"/>
  <c r="Y893" i="4" a="1"/>
  <c r="Y893" i="4" s="1"/>
  <c r="X893" i="4" a="1"/>
  <c r="X893" i="4" s="1"/>
  <c r="W893" i="4" a="1"/>
  <c r="W893" i="4" s="1"/>
  <c r="V893" i="4" a="1"/>
  <c r="V893" i="4" s="1"/>
  <c r="AD892" i="4" a="1"/>
  <c r="AD892" i="4" s="1"/>
  <c r="AC892" i="4" a="1"/>
  <c r="AC892" i="4" s="1"/>
  <c r="AB892" i="4" a="1"/>
  <c r="AB892" i="4" s="1"/>
  <c r="AA892" i="4" a="1"/>
  <c r="AA892" i="4" s="1"/>
  <c r="Z892" i="4" a="1"/>
  <c r="Z892" i="4" s="1"/>
  <c r="Y892" i="4" a="1"/>
  <c r="Y892" i="4" s="1"/>
  <c r="X892" i="4" a="1"/>
  <c r="X892" i="4" s="1"/>
  <c r="W892" i="4" a="1"/>
  <c r="W892" i="4" s="1"/>
  <c r="V892" i="4" a="1"/>
  <c r="V892" i="4" s="1"/>
  <c r="AD891" i="4" a="1"/>
  <c r="AD891" i="4" s="1"/>
  <c r="AC891" i="4" a="1"/>
  <c r="AC891" i="4" s="1"/>
  <c r="AB891" i="4" a="1"/>
  <c r="AB891" i="4" s="1"/>
  <c r="AA891" i="4" a="1"/>
  <c r="AA891" i="4" s="1"/>
  <c r="Z891" i="4" a="1"/>
  <c r="Z891" i="4" s="1"/>
  <c r="Y891" i="4" a="1"/>
  <c r="Y891" i="4" s="1"/>
  <c r="X891" i="4" a="1"/>
  <c r="X891" i="4" s="1"/>
  <c r="W891" i="4" a="1"/>
  <c r="W891" i="4" s="1"/>
  <c r="V891" i="4" a="1"/>
  <c r="V891" i="4" s="1"/>
  <c r="AD890" i="4" a="1"/>
  <c r="AD890" i="4" s="1"/>
  <c r="AC890" i="4" a="1"/>
  <c r="AC890" i="4" s="1"/>
  <c r="AB890" i="4" a="1"/>
  <c r="AB890" i="4" s="1"/>
  <c r="AA890" i="4" a="1"/>
  <c r="AA890" i="4" s="1"/>
  <c r="Z890" i="4" a="1"/>
  <c r="Z890" i="4" s="1"/>
  <c r="Y890" i="4" a="1"/>
  <c r="Y890" i="4" s="1"/>
  <c r="X890" i="4" a="1"/>
  <c r="X890" i="4" s="1"/>
  <c r="W890" i="4" a="1"/>
  <c r="W890" i="4" s="1"/>
  <c r="V890" i="4" a="1"/>
  <c r="V890" i="4" s="1"/>
  <c r="AD889" i="4" a="1"/>
  <c r="AD889" i="4" s="1"/>
  <c r="AC889" i="4" a="1"/>
  <c r="AC889" i="4" s="1"/>
  <c r="AB889" i="4" a="1"/>
  <c r="AB889" i="4" s="1"/>
  <c r="AA889" i="4" a="1"/>
  <c r="AA889" i="4" s="1"/>
  <c r="Z889" i="4" a="1"/>
  <c r="Z889" i="4" s="1"/>
  <c r="Y889" i="4" a="1"/>
  <c r="Y889" i="4" s="1"/>
  <c r="X889" i="4" a="1"/>
  <c r="X889" i="4" s="1"/>
  <c r="W889" i="4" a="1"/>
  <c r="W889" i="4" s="1"/>
  <c r="V889" i="4" a="1"/>
  <c r="V889" i="4" s="1"/>
  <c r="AD888" i="4" a="1"/>
  <c r="AD888" i="4" s="1"/>
  <c r="AC888" i="4" a="1"/>
  <c r="AC888" i="4" s="1"/>
  <c r="AB888" i="4" a="1"/>
  <c r="AB888" i="4" s="1"/>
  <c r="AA888" i="4" a="1"/>
  <c r="AA888" i="4" s="1"/>
  <c r="Z888" i="4" a="1"/>
  <c r="Z888" i="4" s="1"/>
  <c r="Y888" i="4" a="1"/>
  <c r="Y888" i="4" s="1"/>
  <c r="X888" i="4" a="1"/>
  <c r="X888" i="4" s="1"/>
  <c r="W888" i="4" a="1"/>
  <c r="W888" i="4" s="1"/>
  <c r="V888" i="4" a="1"/>
  <c r="V888" i="4" s="1"/>
  <c r="AD887" i="4" a="1"/>
  <c r="AD887" i="4" s="1"/>
  <c r="AC887" i="4" a="1"/>
  <c r="AC887" i="4" s="1"/>
  <c r="AB887" i="4" a="1"/>
  <c r="AB887" i="4" s="1"/>
  <c r="AA887" i="4" a="1"/>
  <c r="AA887" i="4" s="1"/>
  <c r="Z887" i="4" a="1"/>
  <c r="Z887" i="4" s="1"/>
  <c r="Y887" i="4" a="1"/>
  <c r="Y887" i="4" s="1"/>
  <c r="X887" i="4" a="1"/>
  <c r="X887" i="4" s="1"/>
  <c r="W887" i="4" a="1"/>
  <c r="W887" i="4" s="1"/>
  <c r="V887" i="4" a="1"/>
  <c r="V887" i="4" s="1"/>
  <c r="AD886" i="4" a="1"/>
  <c r="AD886" i="4" s="1"/>
  <c r="AC886" i="4" a="1"/>
  <c r="AC886" i="4" s="1"/>
  <c r="AB886" i="4" a="1"/>
  <c r="AB886" i="4" s="1"/>
  <c r="AA886" i="4" a="1"/>
  <c r="AA886" i="4" s="1"/>
  <c r="Z886" i="4" a="1"/>
  <c r="Z886" i="4" s="1"/>
  <c r="Y886" i="4" a="1"/>
  <c r="Y886" i="4" s="1"/>
  <c r="X886" i="4" a="1"/>
  <c r="X886" i="4" s="1"/>
  <c r="W886" i="4" a="1"/>
  <c r="W886" i="4" s="1"/>
  <c r="V886" i="4" a="1"/>
  <c r="V886" i="4" s="1"/>
  <c r="AD885" i="4" a="1"/>
  <c r="AD885" i="4" s="1"/>
  <c r="AC885" i="4" a="1"/>
  <c r="AC885" i="4" s="1"/>
  <c r="AB885" i="4" a="1"/>
  <c r="AB885" i="4" s="1"/>
  <c r="AA885" i="4" a="1"/>
  <c r="AA885" i="4" s="1"/>
  <c r="Z885" i="4" a="1"/>
  <c r="Z885" i="4" s="1"/>
  <c r="Y885" i="4" a="1"/>
  <c r="Y885" i="4" s="1"/>
  <c r="X885" i="4" a="1"/>
  <c r="X885" i="4" s="1"/>
  <c r="W885" i="4" a="1"/>
  <c r="W885" i="4" s="1"/>
  <c r="V885" i="4" a="1"/>
  <c r="V885" i="4" s="1"/>
  <c r="AD884" i="4" a="1"/>
  <c r="AD884" i="4" s="1"/>
  <c r="AC884" i="4" a="1"/>
  <c r="AC884" i="4" s="1"/>
  <c r="AB884" i="4" a="1"/>
  <c r="AB884" i="4" s="1"/>
  <c r="AA884" i="4" a="1"/>
  <c r="AA884" i="4" s="1"/>
  <c r="Z884" i="4" a="1"/>
  <c r="Z884" i="4" s="1"/>
  <c r="Y884" i="4" a="1"/>
  <c r="Y884" i="4" s="1"/>
  <c r="X884" i="4" a="1"/>
  <c r="X884" i="4" s="1"/>
  <c r="W884" i="4" a="1"/>
  <c r="W884" i="4" s="1"/>
  <c r="V884" i="4" a="1"/>
  <c r="V884" i="4" s="1"/>
  <c r="AD883" i="4" a="1"/>
  <c r="AD883" i="4" s="1"/>
  <c r="AC883" i="4" a="1"/>
  <c r="AC883" i="4" s="1"/>
  <c r="AB883" i="4" a="1"/>
  <c r="AB883" i="4" s="1"/>
  <c r="AA883" i="4" a="1"/>
  <c r="AA883" i="4" s="1"/>
  <c r="Z883" i="4" a="1"/>
  <c r="Z883" i="4" s="1"/>
  <c r="Y883" i="4" a="1"/>
  <c r="Y883" i="4" s="1"/>
  <c r="X883" i="4" a="1"/>
  <c r="X883" i="4" s="1"/>
  <c r="W883" i="4" a="1"/>
  <c r="W883" i="4" s="1"/>
  <c r="V883" i="4" a="1"/>
  <c r="V883" i="4" s="1"/>
  <c r="AD882" i="4" a="1"/>
  <c r="AD882" i="4" s="1"/>
  <c r="AC882" i="4" a="1"/>
  <c r="AC882" i="4" s="1"/>
  <c r="AB882" i="4" a="1"/>
  <c r="AB882" i="4" s="1"/>
  <c r="AA882" i="4" a="1"/>
  <c r="AA882" i="4" s="1"/>
  <c r="Z882" i="4" a="1"/>
  <c r="Z882" i="4" s="1"/>
  <c r="Y882" i="4" a="1"/>
  <c r="Y882" i="4" s="1"/>
  <c r="X882" i="4" a="1"/>
  <c r="X882" i="4" s="1"/>
  <c r="W882" i="4" a="1"/>
  <c r="W882" i="4" s="1"/>
  <c r="V882" i="4" a="1"/>
  <c r="V882" i="4" s="1"/>
  <c r="AD881" i="4" a="1"/>
  <c r="AD881" i="4" s="1"/>
  <c r="AC881" i="4" a="1"/>
  <c r="AC881" i="4" s="1"/>
  <c r="AB881" i="4" a="1"/>
  <c r="AB881" i="4" s="1"/>
  <c r="AA881" i="4" a="1"/>
  <c r="AA881" i="4" s="1"/>
  <c r="Z881" i="4" a="1"/>
  <c r="Z881" i="4" s="1"/>
  <c r="Y881" i="4" a="1"/>
  <c r="Y881" i="4" s="1"/>
  <c r="X881" i="4" a="1"/>
  <c r="X881" i="4" s="1"/>
  <c r="W881" i="4" a="1"/>
  <c r="W881" i="4" s="1"/>
  <c r="V881" i="4" a="1"/>
  <c r="V881" i="4" s="1"/>
  <c r="AD880" i="4" a="1"/>
  <c r="AD880" i="4" s="1"/>
  <c r="AC880" i="4" a="1"/>
  <c r="AC880" i="4" s="1"/>
  <c r="AB880" i="4" a="1"/>
  <c r="AB880" i="4" s="1"/>
  <c r="AA880" i="4" a="1"/>
  <c r="AA880" i="4" s="1"/>
  <c r="Z880" i="4" a="1"/>
  <c r="Z880" i="4" s="1"/>
  <c r="Y880" i="4" a="1"/>
  <c r="Y880" i="4" s="1"/>
  <c r="X880" i="4" a="1"/>
  <c r="X880" i="4" s="1"/>
  <c r="W880" i="4" a="1"/>
  <c r="W880" i="4" s="1"/>
  <c r="V880" i="4" a="1"/>
  <c r="V880" i="4" s="1"/>
  <c r="AD879" i="4" a="1"/>
  <c r="AD879" i="4" s="1"/>
  <c r="AC879" i="4" a="1"/>
  <c r="AC879" i="4" s="1"/>
  <c r="AB879" i="4" a="1"/>
  <c r="AB879" i="4" s="1"/>
  <c r="AA879" i="4" a="1"/>
  <c r="AA879" i="4" s="1"/>
  <c r="Z879" i="4" a="1"/>
  <c r="Z879" i="4" s="1"/>
  <c r="Y879" i="4" a="1"/>
  <c r="Y879" i="4" s="1"/>
  <c r="X879" i="4" a="1"/>
  <c r="X879" i="4" s="1"/>
  <c r="W879" i="4" a="1"/>
  <c r="W879" i="4" s="1"/>
  <c r="V879" i="4" a="1"/>
  <c r="V879" i="4" s="1"/>
  <c r="AD878" i="4" a="1"/>
  <c r="AD878" i="4" s="1"/>
  <c r="AC878" i="4" a="1"/>
  <c r="AC878" i="4" s="1"/>
  <c r="AB878" i="4" a="1"/>
  <c r="AB878" i="4" s="1"/>
  <c r="AA878" i="4" a="1"/>
  <c r="AA878" i="4" s="1"/>
  <c r="Z878" i="4" a="1"/>
  <c r="Z878" i="4" s="1"/>
  <c r="Y878" i="4" a="1"/>
  <c r="Y878" i="4" s="1"/>
  <c r="X878" i="4" a="1"/>
  <c r="X878" i="4" s="1"/>
  <c r="W878" i="4" a="1"/>
  <c r="W878" i="4" s="1"/>
  <c r="V878" i="4" a="1"/>
  <c r="V878" i="4" s="1"/>
  <c r="AD877" i="4" a="1"/>
  <c r="AD877" i="4" s="1"/>
  <c r="AC877" i="4" a="1"/>
  <c r="AC877" i="4" s="1"/>
  <c r="AB877" i="4" a="1"/>
  <c r="AB877" i="4" s="1"/>
  <c r="AA877" i="4" a="1"/>
  <c r="AA877" i="4" s="1"/>
  <c r="Z877" i="4" a="1"/>
  <c r="Z877" i="4" s="1"/>
  <c r="Y877" i="4" a="1"/>
  <c r="Y877" i="4" s="1"/>
  <c r="X877" i="4" a="1"/>
  <c r="X877" i="4" s="1"/>
  <c r="W877" i="4" a="1"/>
  <c r="W877" i="4" s="1"/>
  <c r="V877" i="4" a="1"/>
  <c r="V877" i="4" s="1"/>
  <c r="AD876" i="4" a="1"/>
  <c r="AD876" i="4" s="1"/>
  <c r="AC876" i="4" a="1"/>
  <c r="AC876" i="4" s="1"/>
  <c r="AB876" i="4" a="1"/>
  <c r="AB876" i="4" s="1"/>
  <c r="AA876" i="4" a="1"/>
  <c r="AA876" i="4" s="1"/>
  <c r="Z876" i="4" a="1"/>
  <c r="Z876" i="4" s="1"/>
  <c r="Y876" i="4" a="1"/>
  <c r="Y876" i="4" s="1"/>
  <c r="X876" i="4" a="1"/>
  <c r="X876" i="4" s="1"/>
  <c r="W876" i="4" a="1"/>
  <c r="W876" i="4" s="1"/>
  <c r="V876" i="4" a="1"/>
  <c r="V876" i="4" s="1"/>
  <c r="AD875" i="4" a="1"/>
  <c r="AD875" i="4" s="1"/>
  <c r="AC875" i="4" a="1"/>
  <c r="AC875" i="4" s="1"/>
  <c r="AB875" i="4" a="1"/>
  <c r="AB875" i="4" s="1"/>
  <c r="AA875" i="4" a="1"/>
  <c r="AA875" i="4" s="1"/>
  <c r="Z875" i="4" a="1"/>
  <c r="Z875" i="4" s="1"/>
  <c r="Y875" i="4" a="1"/>
  <c r="Y875" i="4" s="1"/>
  <c r="X875" i="4" a="1"/>
  <c r="X875" i="4" s="1"/>
  <c r="W875" i="4" a="1"/>
  <c r="W875" i="4" s="1"/>
  <c r="V875" i="4" a="1"/>
  <c r="V875" i="4" s="1"/>
  <c r="AD874" i="4" a="1"/>
  <c r="AD874" i="4" s="1"/>
  <c r="AC874" i="4" a="1"/>
  <c r="AC874" i="4" s="1"/>
  <c r="AB874" i="4" a="1"/>
  <c r="AB874" i="4" s="1"/>
  <c r="AA874" i="4" a="1"/>
  <c r="AA874" i="4" s="1"/>
  <c r="Z874" i="4" a="1"/>
  <c r="Z874" i="4" s="1"/>
  <c r="Y874" i="4" a="1"/>
  <c r="Y874" i="4" s="1"/>
  <c r="X874" i="4" a="1"/>
  <c r="X874" i="4" s="1"/>
  <c r="W874" i="4" a="1"/>
  <c r="W874" i="4" s="1"/>
  <c r="V874" i="4" a="1"/>
  <c r="V874" i="4" s="1"/>
  <c r="AD873" i="4" a="1"/>
  <c r="AD873" i="4" s="1"/>
  <c r="AC873" i="4" a="1"/>
  <c r="AC873" i="4" s="1"/>
  <c r="AB873" i="4" a="1"/>
  <c r="AB873" i="4" s="1"/>
  <c r="AA873" i="4" a="1"/>
  <c r="AA873" i="4" s="1"/>
  <c r="Z873" i="4" a="1"/>
  <c r="Z873" i="4" s="1"/>
  <c r="Y873" i="4" a="1"/>
  <c r="Y873" i="4" s="1"/>
  <c r="X873" i="4" a="1"/>
  <c r="X873" i="4" s="1"/>
  <c r="W873" i="4" a="1"/>
  <c r="W873" i="4" s="1"/>
  <c r="V873" i="4" a="1"/>
  <c r="V873" i="4" s="1"/>
  <c r="AD872" i="4" a="1"/>
  <c r="AD872" i="4" s="1"/>
  <c r="AC872" i="4" a="1"/>
  <c r="AC872" i="4" s="1"/>
  <c r="AB872" i="4" a="1"/>
  <c r="AB872" i="4" s="1"/>
  <c r="AA872" i="4" a="1"/>
  <c r="AA872" i="4" s="1"/>
  <c r="Z872" i="4" a="1"/>
  <c r="Z872" i="4" s="1"/>
  <c r="Y872" i="4" a="1"/>
  <c r="Y872" i="4" s="1"/>
  <c r="X872" i="4" a="1"/>
  <c r="X872" i="4" s="1"/>
  <c r="W872" i="4" a="1"/>
  <c r="W872" i="4" s="1"/>
  <c r="V872" i="4" a="1"/>
  <c r="V872" i="4" s="1"/>
  <c r="AD871" i="4" a="1"/>
  <c r="AD871" i="4" s="1"/>
  <c r="AC871" i="4" a="1"/>
  <c r="AC871" i="4" s="1"/>
  <c r="AB871" i="4" a="1"/>
  <c r="AB871" i="4" s="1"/>
  <c r="AA871" i="4" a="1"/>
  <c r="AA871" i="4" s="1"/>
  <c r="Z871" i="4" a="1"/>
  <c r="Z871" i="4" s="1"/>
  <c r="Y871" i="4" a="1"/>
  <c r="Y871" i="4" s="1"/>
  <c r="X871" i="4" a="1"/>
  <c r="X871" i="4" s="1"/>
  <c r="W871" i="4" a="1"/>
  <c r="W871" i="4" s="1"/>
  <c r="V871" i="4" a="1"/>
  <c r="V871" i="4" s="1"/>
  <c r="AD870" i="4" a="1"/>
  <c r="AD870" i="4" s="1"/>
  <c r="AC870" i="4" a="1"/>
  <c r="AC870" i="4" s="1"/>
  <c r="AB870" i="4" a="1"/>
  <c r="AB870" i="4" s="1"/>
  <c r="AA870" i="4" a="1"/>
  <c r="AA870" i="4" s="1"/>
  <c r="Z870" i="4" a="1"/>
  <c r="Z870" i="4" s="1"/>
  <c r="Y870" i="4" a="1"/>
  <c r="Y870" i="4" s="1"/>
  <c r="X870" i="4" a="1"/>
  <c r="X870" i="4" s="1"/>
  <c r="W870" i="4" a="1"/>
  <c r="W870" i="4" s="1"/>
  <c r="V870" i="4" a="1"/>
  <c r="V870" i="4" s="1"/>
  <c r="AD869" i="4" a="1"/>
  <c r="AD869" i="4" s="1"/>
  <c r="AC869" i="4" a="1"/>
  <c r="AC869" i="4" s="1"/>
  <c r="AB869" i="4" a="1"/>
  <c r="AB869" i="4" s="1"/>
  <c r="AA869" i="4" a="1"/>
  <c r="AA869" i="4" s="1"/>
  <c r="Z869" i="4" a="1"/>
  <c r="Z869" i="4" s="1"/>
  <c r="Y869" i="4" a="1"/>
  <c r="Y869" i="4" s="1"/>
  <c r="X869" i="4" a="1"/>
  <c r="X869" i="4" s="1"/>
  <c r="W869" i="4" a="1"/>
  <c r="W869" i="4" s="1"/>
  <c r="V869" i="4" a="1"/>
  <c r="V869" i="4" s="1"/>
  <c r="AD868" i="4" a="1"/>
  <c r="AD868" i="4" s="1"/>
  <c r="AC868" i="4" a="1"/>
  <c r="AC868" i="4" s="1"/>
  <c r="AB868" i="4" a="1"/>
  <c r="AB868" i="4" s="1"/>
  <c r="AA868" i="4" a="1"/>
  <c r="AA868" i="4" s="1"/>
  <c r="Z868" i="4" a="1"/>
  <c r="Z868" i="4" s="1"/>
  <c r="Y868" i="4" a="1"/>
  <c r="Y868" i="4" s="1"/>
  <c r="X868" i="4" a="1"/>
  <c r="X868" i="4" s="1"/>
  <c r="W868" i="4" a="1"/>
  <c r="W868" i="4" s="1"/>
  <c r="V868" i="4" a="1"/>
  <c r="V868" i="4" s="1"/>
  <c r="AD867" i="4" a="1"/>
  <c r="AD867" i="4" s="1"/>
  <c r="AC867" i="4" a="1"/>
  <c r="AC867" i="4" s="1"/>
  <c r="AB867" i="4" a="1"/>
  <c r="AB867" i="4" s="1"/>
  <c r="AA867" i="4" a="1"/>
  <c r="AA867" i="4" s="1"/>
  <c r="Z867" i="4" a="1"/>
  <c r="Z867" i="4" s="1"/>
  <c r="Y867" i="4" a="1"/>
  <c r="Y867" i="4" s="1"/>
  <c r="X867" i="4" a="1"/>
  <c r="X867" i="4" s="1"/>
  <c r="W867" i="4" a="1"/>
  <c r="W867" i="4" s="1"/>
  <c r="V867" i="4" a="1"/>
  <c r="V867" i="4" s="1"/>
  <c r="AD866" i="4" a="1"/>
  <c r="AD866" i="4" s="1"/>
  <c r="AC866" i="4" a="1"/>
  <c r="AC866" i="4" s="1"/>
  <c r="AB866" i="4" a="1"/>
  <c r="AB866" i="4" s="1"/>
  <c r="AA866" i="4" a="1"/>
  <c r="AA866" i="4" s="1"/>
  <c r="Z866" i="4" a="1"/>
  <c r="Z866" i="4" s="1"/>
  <c r="Y866" i="4" a="1"/>
  <c r="Y866" i="4" s="1"/>
  <c r="X866" i="4" a="1"/>
  <c r="X866" i="4" s="1"/>
  <c r="W866" i="4" a="1"/>
  <c r="W866" i="4" s="1"/>
  <c r="V866" i="4" a="1"/>
  <c r="V866" i="4" s="1"/>
  <c r="AD865" i="4" a="1"/>
  <c r="AD865" i="4" s="1"/>
  <c r="AC865" i="4" a="1"/>
  <c r="AC865" i="4" s="1"/>
  <c r="AB865" i="4" a="1"/>
  <c r="AB865" i="4" s="1"/>
  <c r="AA865" i="4" a="1"/>
  <c r="AA865" i="4" s="1"/>
  <c r="Z865" i="4" a="1"/>
  <c r="Z865" i="4" s="1"/>
  <c r="Y865" i="4" a="1"/>
  <c r="Y865" i="4" s="1"/>
  <c r="X865" i="4" a="1"/>
  <c r="X865" i="4" s="1"/>
  <c r="W865" i="4" a="1"/>
  <c r="W865" i="4" s="1"/>
  <c r="V865" i="4" a="1"/>
  <c r="V865" i="4" s="1"/>
  <c r="AD864" i="4" a="1"/>
  <c r="AD864" i="4" s="1"/>
  <c r="AC864" i="4" a="1"/>
  <c r="AC864" i="4" s="1"/>
  <c r="AB864" i="4" a="1"/>
  <c r="AB864" i="4" s="1"/>
  <c r="AA864" i="4" a="1"/>
  <c r="AA864" i="4" s="1"/>
  <c r="Z864" i="4" a="1"/>
  <c r="Z864" i="4" s="1"/>
  <c r="Y864" i="4" a="1"/>
  <c r="Y864" i="4" s="1"/>
  <c r="X864" i="4" a="1"/>
  <c r="X864" i="4" s="1"/>
  <c r="W864" i="4" a="1"/>
  <c r="W864" i="4" s="1"/>
  <c r="V864" i="4" a="1"/>
  <c r="V864" i="4" s="1"/>
  <c r="AD863" i="4" a="1"/>
  <c r="AD863" i="4" s="1"/>
  <c r="AC863" i="4" a="1"/>
  <c r="AC863" i="4" s="1"/>
  <c r="AB863" i="4" a="1"/>
  <c r="AB863" i="4" s="1"/>
  <c r="AA863" i="4" a="1"/>
  <c r="AA863" i="4" s="1"/>
  <c r="Z863" i="4" a="1"/>
  <c r="Z863" i="4" s="1"/>
  <c r="Y863" i="4" a="1"/>
  <c r="Y863" i="4" s="1"/>
  <c r="X863" i="4" a="1"/>
  <c r="X863" i="4" s="1"/>
  <c r="W863" i="4" a="1"/>
  <c r="W863" i="4" s="1"/>
  <c r="V863" i="4" a="1"/>
  <c r="V863" i="4" s="1"/>
  <c r="AD862" i="4" a="1"/>
  <c r="AD862" i="4" s="1"/>
  <c r="AC862" i="4" a="1"/>
  <c r="AC862" i="4" s="1"/>
  <c r="AB862" i="4" a="1"/>
  <c r="AB862" i="4" s="1"/>
  <c r="AA862" i="4" a="1"/>
  <c r="AA862" i="4" s="1"/>
  <c r="Z862" i="4" a="1"/>
  <c r="Z862" i="4" s="1"/>
  <c r="Y862" i="4" a="1"/>
  <c r="Y862" i="4" s="1"/>
  <c r="X862" i="4" a="1"/>
  <c r="X862" i="4" s="1"/>
  <c r="W862" i="4" a="1"/>
  <c r="W862" i="4" s="1"/>
  <c r="V862" i="4" a="1"/>
  <c r="V862" i="4" s="1"/>
  <c r="AD861" i="4" a="1"/>
  <c r="AD861" i="4" s="1"/>
  <c r="AC861" i="4" a="1"/>
  <c r="AC861" i="4" s="1"/>
  <c r="AB861" i="4" a="1"/>
  <c r="AB861" i="4" s="1"/>
  <c r="AA861" i="4" a="1"/>
  <c r="AA861" i="4" s="1"/>
  <c r="Z861" i="4" a="1"/>
  <c r="Z861" i="4" s="1"/>
  <c r="Y861" i="4" a="1"/>
  <c r="Y861" i="4" s="1"/>
  <c r="X861" i="4" a="1"/>
  <c r="X861" i="4" s="1"/>
  <c r="W861" i="4" a="1"/>
  <c r="W861" i="4" s="1"/>
  <c r="V861" i="4" a="1"/>
  <c r="V861" i="4" s="1"/>
  <c r="AD860" i="4" a="1"/>
  <c r="AD860" i="4" s="1"/>
  <c r="AC860" i="4" a="1"/>
  <c r="AC860" i="4" s="1"/>
  <c r="AB860" i="4" a="1"/>
  <c r="AB860" i="4" s="1"/>
  <c r="AA860" i="4" a="1"/>
  <c r="AA860" i="4" s="1"/>
  <c r="Z860" i="4" a="1"/>
  <c r="Z860" i="4" s="1"/>
  <c r="Y860" i="4" a="1"/>
  <c r="Y860" i="4" s="1"/>
  <c r="X860" i="4" a="1"/>
  <c r="X860" i="4" s="1"/>
  <c r="W860" i="4" a="1"/>
  <c r="W860" i="4" s="1"/>
  <c r="V860" i="4" a="1"/>
  <c r="V860" i="4" s="1"/>
  <c r="AD859" i="4" a="1"/>
  <c r="AD859" i="4" s="1"/>
  <c r="AC859" i="4" a="1"/>
  <c r="AC859" i="4" s="1"/>
  <c r="AB859" i="4" a="1"/>
  <c r="AB859" i="4" s="1"/>
  <c r="AA859" i="4" a="1"/>
  <c r="AA859" i="4" s="1"/>
  <c r="Z859" i="4" a="1"/>
  <c r="Z859" i="4" s="1"/>
  <c r="Y859" i="4" a="1"/>
  <c r="Y859" i="4" s="1"/>
  <c r="X859" i="4" a="1"/>
  <c r="X859" i="4" s="1"/>
  <c r="W859" i="4" a="1"/>
  <c r="W859" i="4" s="1"/>
  <c r="V859" i="4" a="1"/>
  <c r="V859" i="4" s="1"/>
  <c r="AD858" i="4" a="1"/>
  <c r="AD858" i="4" s="1"/>
  <c r="AC858" i="4" a="1"/>
  <c r="AC858" i="4" s="1"/>
  <c r="AB858" i="4" a="1"/>
  <c r="AB858" i="4" s="1"/>
  <c r="AA858" i="4" a="1"/>
  <c r="AA858" i="4" s="1"/>
  <c r="Z858" i="4" a="1"/>
  <c r="Z858" i="4" s="1"/>
  <c r="Y858" i="4" a="1"/>
  <c r="Y858" i="4" s="1"/>
  <c r="X858" i="4" a="1"/>
  <c r="X858" i="4" s="1"/>
  <c r="W858" i="4" a="1"/>
  <c r="W858" i="4" s="1"/>
  <c r="V858" i="4" a="1"/>
  <c r="V858" i="4" s="1"/>
  <c r="AD857" i="4" a="1"/>
  <c r="AD857" i="4" s="1"/>
  <c r="AC857" i="4" a="1"/>
  <c r="AC857" i="4" s="1"/>
  <c r="AB857" i="4" a="1"/>
  <c r="AB857" i="4" s="1"/>
  <c r="AA857" i="4" a="1"/>
  <c r="AA857" i="4" s="1"/>
  <c r="Z857" i="4" a="1"/>
  <c r="Z857" i="4" s="1"/>
  <c r="Y857" i="4" a="1"/>
  <c r="Y857" i="4" s="1"/>
  <c r="X857" i="4" a="1"/>
  <c r="X857" i="4" s="1"/>
  <c r="W857" i="4" a="1"/>
  <c r="W857" i="4" s="1"/>
  <c r="V857" i="4" a="1"/>
  <c r="V857" i="4" s="1"/>
  <c r="AD856" i="4" a="1"/>
  <c r="AD856" i="4" s="1"/>
  <c r="AC856" i="4" a="1"/>
  <c r="AC856" i="4" s="1"/>
  <c r="AB856" i="4" a="1"/>
  <c r="AB856" i="4" s="1"/>
  <c r="AA856" i="4" a="1"/>
  <c r="AA856" i="4" s="1"/>
  <c r="Z856" i="4" a="1"/>
  <c r="Z856" i="4" s="1"/>
  <c r="Y856" i="4" a="1"/>
  <c r="Y856" i="4" s="1"/>
  <c r="X856" i="4" a="1"/>
  <c r="X856" i="4" s="1"/>
  <c r="W856" i="4" a="1"/>
  <c r="W856" i="4" s="1"/>
  <c r="V856" i="4" a="1"/>
  <c r="V856" i="4" s="1"/>
  <c r="AD855" i="4" a="1"/>
  <c r="AD855" i="4" s="1"/>
  <c r="AC855" i="4" a="1"/>
  <c r="AC855" i="4" s="1"/>
  <c r="AB855" i="4" a="1"/>
  <c r="AB855" i="4" s="1"/>
  <c r="AA855" i="4" a="1"/>
  <c r="AA855" i="4" s="1"/>
  <c r="Z855" i="4" a="1"/>
  <c r="Z855" i="4" s="1"/>
  <c r="Y855" i="4" a="1"/>
  <c r="Y855" i="4" s="1"/>
  <c r="X855" i="4" a="1"/>
  <c r="X855" i="4" s="1"/>
  <c r="W855" i="4" a="1"/>
  <c r="W855" i="4" s="1"/>
  <c r="V855" i="4" a="1"/>
  <c r="V855" i="4" s="1"/>
  <c r="AD854" i="4" a="1"/>
  <c r="AD854" i="4" s="1"/>
  <c r="AC854" i="4" a="1"/>
  <c r="AC854" i="4" s="1"/>
  <c r="AB854" i="4" a="1"/>
  <c r="AB854" i="4" s="1"/>
  <c r="AA854" i="4" a="1"/>
  <c r="AA854" i="4" s="1"/>
  <c r="Z854" i="4" a="1"/>
  <c r="Z854" i="4" s="1"/>
  <c r="Y854" i="4" a="1"/>
  <c r="Y854" i="4" s="1"/>
  <c r="X854" i="4" a="1"/>
  <c r="X854" i="4" s="1"/>
  <c r="W854" i="4" a="1"/>
  <c r="W854" i="4" s="1"/>
  <c r="V854" i="4" a="1"/>
  <c r="V854" i="4" s="1"/>
  <c r="AD853" i="4" a="1"/>
  <c r="AD853" i="4" s="1"/>
  <c r="AC853" i="4" a="1"/>
  <c r="AC853" i="4" s="1"/>
  <c r="AB853" i="4" a="1"/>
  <c r="AB853" i="4" s="1"/>
  <c r="AA853" i="4" a="1"/>
  <c r="AA853" i="4" s="1"/>
  <c r="Z853" i="4" a="1"/>
  <c r="Z853" i="4" s="1"/>
  <c r="Y853" i="4" a="1"/>
  <c r="Y853" i="4" s="1"/>
  <c r="X853" i="4" a="1"/>
  <c r="X853" i="4" s="1"/>
  <c r="W853" i="4" a="1"/>
  <c r="W853" i="4" s="1"/>
  <c r="V853" i="4" a="1"/>
  <c r="V853" i="4" s="1"/>
  <c r="AD852" i="4" a="1"/>
  <c r="AD852" i="4" s="1"/>
  <c r="AC852" i="4" a="1"/>
  <c r="AC852" i="4" s="1"/>
  <c r="AB852" i="4" a="1"/>
  <c r="AB852" i="4" s="1"/>
  <c r="AA852" i="4" a="1"/>
  <c r="AA852" i="4" s="1"/>
  <c r="Z852" i="4" a="1"/>
  <c r="Z852" i="4" s="1"/>
  <c r="Y852" i="4" a="1"/>
  <c r="Y852" i="4" s="1"/>
  <c r="X852" i="4" a="1"/>
  <c r="X852" i="4" s="1"/>
  <c r="W852" i="4" a="1"/>
  <c r="W852" i="4" s="1"/>
  <c r="V852" i="4" a="1"/>
  <c r="V852" i="4" s="1"/>
  <c r="AD851" i="4" a="1"/>
  <c r="AD851" i="4" s="1"/>
  <c r="AC851" i="4" a="1"/>
  <c r="AC851" i="4" s="1"/>
  <c r="AB851" i="4" a="1"/>
  <c r="AB851" i="4" s="1"/>
  <c r="AA851" i="4" a="1"/>
  <c r="AA851" i="4" s="1"/>
  <c r="Z851" i="4" a="1"/>
  <c r="Z851" i="4" s="1"/>
  <c r="Y851" i="4" a="1"/>
  <c r="Y851" i="4" s="1"/>
  <c r="X851" i="4" a="1"/>
  <c r="X851" i="4" s="1"/>
  <c r="W851" i="4" a="1"/>
  <c r="W851" i="4" s="1"/>
  <c r="V851" i="4" a="1"/>
  <c r="V851" i="4" s="1"/>
  <c r="AD850" i="4" a="1"/>
  <c r="AD850" i="4" s="1"/>
  <c r="AC850" i="4" a="1"/>
  <c r="AC850" i="4" s="1"/>
  <c r="AB850" i="4" a="1"/>
  <c r="AB850" i="4" s="1"/>
  <c r="AA850" i="4" a="1"/>
  <c r="AA850" i="4" s="1"/>
  <c r="Z850" i="4" a="1"/>
  <c r="Z850" i="4" s="1"/>
  <c r="Y850" i="4" a="1"/>
  <c r="Y850" i="4" s="1"/>
  <c r="X850" i="4" a="1"/>
  <c r="X850" i="4" s="1"/>
  <c r="W850" i="4" a="1"/>
  <c r="W850" i="4" s="1"/>
  <c r="V850" i="4" a="1"/>
  <c r="V850" i="4" s="1"/>
  <c r="AD849" i="4" a="1"/>
  <c r="AD849" i="4" s="1"/>
  <c r="AC849" i="4" a="1"/>
  <c r="AC849" i="4" s="1"/>
  <c r="AB849" i="4" a="1"/>
  <c r="AB849" i="4" s="1"/>
  <c r="AA849" i="4" a="1"/>
  <c r="AA849" i="4" s="1"/>
  <c r="Z849" i="4" a="1"/>
  <c r="Z849" i="4" s="1"/>
  <c r="Y849" i="4" a="1"/>
  <c r="Y849" i="4" s="1"/>
  <c r="X849" i="4" a="1"/>
  <c r="X849" i="4" s="1"/>
  <c r="W849" i="4" a="1"/>
  <c r="W849" i="4" s="1"/>
  <c r="V849" i="4" a="1"/>
  <c r="V849" i="4" s="1"/>
  <c r="AD848" i="4" a="1"/>
  <c r="AD848" i="4" s="1"/>
  <c r="AC848" i="4" a="1"/>
  <c r="AC848" i="4" s="1"/>
  <c r="AB848" i="4" a="1"/>
  <c r="AB848" i="4" s="1"/>
  <c r="AA848" i="4" a="1"/>
  <c r="AA848" i="4" s="1"/>
  <c r="Z848" i="4" a="1"/>
  <c r="Z848" i="4" s="1"/>
  <c r="Y848" i="4" a="1"/>
  <c r="Y848" i="4" s="1"/>
  <c r="X848" i="4" a="1"/>
  <c r="X848" i="4" s="1"/>
  <c r="W848" i="4" a="1"/>
  <c r="W848" i="4" s="1"/>
  <c r="V848" i="4" a="1"/>
  <c r="V848" i="4" s="1"/>
  <c r="AD847" i="4" a="1"/>
  <c r="AD847" i="4" s="1"/>
  <c r="AC847" i="4" a="1"/>
  <c r="AC847" i="4" s="1"/>
  <c r="AB847" i="4" a="1"/>
  <c r="AB847" i="4" s="1"/>
  <c r="AA847" i="4" a="1"/>
  <c r="AA847" i="4" s="1"/>
  <c r="Z847" i="4" a="1"/>
  <c r="Z847" i="4" s="1"/>
  <c r="Y847" i="4" a="1"/>
  <c r="Y847" i="4" s="1"/>
  <c r="X847" i="4" a="1"/>
  <c r="X847" i="4" s="1"/>
  <c r="W847" i="4" a="1"/>
  <c r="W847" i="4" s="1"/>
  <c r="V847" i="4" a="1"/>
  <c r="V847" i="4" s="1"/>
  <c r="AD846" i="4" a="1"/>
  <c r="AD846" i="4" s="1"/>
  <c r="AC846" i="4" a="1"/>
  <c r="AC846" i="4" s="1"/>
  <c r="AB846" i="4" a="1"/>
  <c r="AB846" i="4" s="1"/>
  <c r="AA846" i="4" a="1"/>
  <c r="AA846" i="4" s="1"/>
  <c r="Z846" i="4" a="1"/>
  <c r="Z846" i="4" s="1"/>
  <c r="Y846" i="4" a="1"/>
  <c r="Y846" i="4" s="1"/>
  <c r="X846" i="4" a="1"/>
  <c r="X846" i="4" s="1"/>
  <c r="W846" i="4" a="1"/>
  <c r="W846" i="4" s="1"/>
  <c r="V846" i="4" a="1"/>
  <c r="V846" i="4" s="1"/>
  <c r="AD845" i="4" a="1"/>
  <c r="AD845" i="4" s="1"/>
  <c r="AC845" i="4" a="1"/>
  <c r="AC845" i="4" s="1"/>
  <c r="AB845" i="4" a="1"/>
  <c r="AB845" i="4" s="1"/>
  <c r="AA845" i="4" a="1"/>
  <c r="AA845" i="4" s="1"/>
  <c r="Z845" i="4" a="1"/>
  <c r="Z845" i="4" s="1"/>
  <c r="Y845" i="4" a="1"/>
  <c r="Y845" i="4" s="1"/>
  <c r="X845" i="4" a="1"/>
  <c r="X845" i="4" s="1"/>
  <c r="W845" i="4" a="1"/>
  <c r="W845" i="4" s="1"/>
  <c r="V845" i="4" a="1"/>
  <c r="V845" i="4" s="1"/>
  <c r="AD844" i="4" a="1"/>
  <c r="AD844" i="4" s="1"/>
  <c r="AC844" i="4" a="1"/>
  <c r="AC844" i="4" s="1"/>
  <c r="AB844" i="4" a="1"/>
  <c r="AB844" i="4" s="1"/>
  <c r="AA844" i="4" a="1"/>
  <c r="AA844" i="4" s="1"/>
  <c r="Z844" i="4" a="1"/>
  <c r="Z844" i="4" s="1"/>
  <c r="Y844" i="4" a="1"/>
  <c r="Y844" i="4" s="1"/>
  <c r="X844" i="4" a="1"/>
  <c r="X844" i="4" s="1"/>
  <c r="W844" i="4" a="1"/>
  <c r="W844" i="4" s="1"/>
  <c r="V844" i="4" a="1"/>
  <c r="V844" i="4" s="1"/>
  <c r="AD843" i="4" a="1"/>
  <c r="AD843" i="4" s="1"/>
  <c r="AC843" i="4" a="1"/>
  <c r="AC843" i="4" s="1"/>
  <c r="AB843" i="4" a="1"/>
  <c r="AB843" i="4" s="1"/>
  <c r="AA843" i="4" a="1"/>
  <c r="AA843" i="4" s="1"/>
  <c r="Z843" i="4" a="1"/>
  <c r="Z843" i="4" s="1"/>
  <c r="Y843" i="4" a="1"/>
  <c r="Y843" i="4" s="1"/>
  <c r="X843" i="4" a="1"/>
  <c r="X843" i="4" s="1"/>
  <c r="W843" i="4" a="1"/>
  <c r="W843" i="4" s="1"/>
  <c r="V843" i="4" a="1"/>
  <c r="V843" i="4" s="1"/>
  <c r="AD842" i="4" a="1"/>
  <c r="AD842" i="4" s="1"/>
  <c r="AC842" i="4" a="1"/>
  <c r="AC842" i="4" s="1"/>
  <c r="AB842" i="4" a="1"/>
  <c r="AB842" i="4" s="1"/>
  <c r="AA842" i="4" a="1"/>
  <c r="AA842" i="4" s="1"/>
  <c r="Z842" i="4" a="1"/>
  <c r="Z842" i="4" s="1"/>
  <c r="Y842" i="4" a="1"/>
  <c r="Y842" i="4" s="1"/>
  <c r="X842" i="4" a="1"/>
  <c r="X842" i="4" s="1"/>
  <c r="W842" i="4" a="1"/>
  <c r="W842" i="4" s="1"/>
  <c r="V842" i="4" a="1"/>
  <c r="V842" i="4" s="1"/>
  <c r="AD841" i="4" a="1"/>
  <c r="AD841" i="4" s="1"/>
  <c r="AC841" i="4" a="1"/>
  <c r="AC841" i="4" s="1"/>
  <c r="AB841" i="4" a="1"/>
  <c r="AB841" i="4" s="1"/>
  <c r="AA841" i="4" a="1"/>
  <c r="AA841" i="4" s="1"/>
  <c r="Z841" i="4" a="1"/>
  <c r="Z841" i="4" s="1"/>
  <c r="Y841" i="4" a="1"/>
  <c r="Y841" i="4" s="1"/>
  <c r="X841" i="4" a="1"/>
  <c r="X841" i="4" s="1"/>
  <c r="W841" i="4" a="1"/>
  <c r="W841" i="4" s="1"/>
  <c r="V841" i="4" a="1"/>
  <c r="V841" i="4" s="1"/>
  <c r="AD840" i="4" a="1"/>
  <c r="AD840" i="4" s="1"/>
  <c r="AC840" i="4" a="1"/>
  <c r="AC840" i="4" s="1"/>
  <c r="AB840" i="4" a="1"/>
  <c r="AB840" i="4" s="1"/>
  <c r="AA840" i="4" a="1"/>
  <c r="AA840" i="4" s="1"/>
  <c r="Z840" i="4" a="1"/>
  <c r="Z840" i="4" s="1"/>
  <c r="Y840" i="4" a="1"/>
  <c r="Y840" i="4" s="1"/>
  <c r="X840" i="4" a="1"/>
  <c r="X840" i="4" s="1"/>
  <c r="W840" i="4" a="1"/>
  <c r="W840" i="4" s="1"/>
  <c r="V840" i="4" a="1"/>
  <c r="V840" i="4" s="1"/>
  <c r="AD839" i="4" a="1"/>
  <c r="AD839" i="4" s="1"/>
  <c r="AC839" i="4" a="1"/>
  <c r="AC839" i="4" s="1"/>
  <c r="AB839" i="4" a="1"/>
  <c r="AB839" i="4" s="1"/>
  <c r="AA839" i="4" a="1"/>
  <c r="AA839" i="4" s="1"/>
  <c r="Z839" i="4" a="1"/>
  <c r="Z839" i="4" s="1"/>
  <c r="Y839" i="4" a="1"/>
  <c r="Y839" i="4" s="1"/>
  <c r="X839" i="4" a="1"/>
  <c r="X839" i="4" s="1"/>
  <c r="W839" i="4" a="1"/>
  <c r="W839" i="4" s="1"/>
  <c r="V839" i="4" a="1"/>
  <c r="V839" i="4" s="1"/>
  <c r="AD838" i="4" a="1"/>
  <c r="AD838" i="4" s="1"/>
  <c r="AC838" i="4" a="1"/>
  <c r="AC838" i="4" s="1"/>
  <c r="AB838" i="4" a="1"/>
  <c r="AB838" i="4" s="1"/>
  <c r="AA838" i="4" a="1"/>
  <c r="AA838" i="4" s="1"/>
  <c r="Z838" i="4" a="1"/>
  <c r="Z838" i="4" s="1"/>
  <c r="Y838" i="4" a="1"/>
  <c r="Y838" i="4" s="1"/>
  <c r="X838" i="4" a="1"/>
  <c r="X838" i="4" s="1"/>
  <c r="W838" i="4" a="1"/>
  <c r="W838" i="4" s="1"/>
  <c r="V838" i="4" a="1"/>
  <c r="V838" i="4" s="1"/>
  <c r="AD837" i="4" a="1"/>
  <c r="AD837" i="4" s="1"/>
  <c r="AC837" i="4" a="1"/>
  <c r="AC837" i="4" s="1"/>
  <c r="AB837" i="4" a="1"/>
  <c r="AB837" i="4" s="1"/>
  <c r="AA837" i="4" a="1"/>
  <c r="AA837" i="4" s="1"/>
  <c r="Z837" i="4" a="1"/>
  <c r="Z837" i="4" s="1"/>
  <c r="Y837" i="4" a="1"/>
  <c r="Y837" i="4" s="1"/>
  <c r="X837" i="4" a="1"/>
  <c r="X837" i="4" s="1"/>
  <c r="W837" i="4" a="1"/>
  <c r="W837" i="4" s="1"/>
  <c r="V837" i="4" a="1"/>
  <c r="V837" i="4" s="1"/>
  <c r="AD836" i="4" a="1"/>
  <c r="AD836" i="4" s="1"/>
  <c r="AC836" i="4" a="1"/>
  <c r="AC836" i="4" s="1"/>
  <c r="AB836" i="4" a="1"/>
  <c r="AB836" i="4" s="1"/>
  <c r="AA836" i="4" a="1"/>
  <c r="AA836" i="4" s="1"/>
  <c r="Z836" i="4" a="1"/>
  <c r="Z836" i="4" s="1"/>
  <c r="Y836" i="4" a="1"/>
  <c r="Y836" i="4" s="1"/>
  <c r="X836" i="4" a="1"/>
  <c r="X836" i="4" s="1"/>
  <c r="W836" i="4" a="1"/>
  <c r="W836" i="4" s="1"/>
  <c r="V836" i="4" a="1"/>
  <c r="V836" i="4" s="1"/>
  <c r="AD835" i="4" a="1"/>
  <c r="AD835" i="4" s="1"/>
  <c r="AC835" i="4" a="1"/>
  <c r="AC835" i="4" s="1"/>
  <c r="AB835" i="4" a="1"/>
  <c r="AB835" i="4" s="1"/>
  <c r="AA835" i="4" a="1"/>
  <c r="AA835" i="4" s="1"/>
  <c r="Z835" i="4" a="1"/>
  <c r="Z835" i="4" s="1"/>
  <c r="Y835" i="4" a="1"/>
  <c r="Y835" i="4" s="1"/>
  <c r="X835" i="4" a="1"/>
  <c r="X835" i="4" s="1"/>
  <c r="W835" i="4" a="1"/>
  <c r="W835" i="4" s="1"/>
  <c r="V835" i="4" a="1"/>
  <c r="V835" i="4" s="1"/>
  <c r="AD834" i="4" a="1"/>
  <c r="AD834" i="4" s="1"/>
  <c r="AC834" i="4" a="1"/>
  <c r="AC834" i="4" s="1"/>
  <c r="AB834" i="4" a="1"/>
  <c r="AB834" i="4" s="1"/>
  <c r="AA834" i="4" a="1"/>
  <c r="AA834" i="4" s="1"/>
  <c r="Z834" i="4" a="1"/>
  <c r="Z834" i="4" s="1"/>
  <c r="Y834" i="4" a="1"/>
  <c r="Y834" i="4" s="1"/>
  <c r="X834" i="4" a="1"/>
  <c r="X834" i="4" s="1"/>
  <c r="W834" i="4" a="1"/>
  <c r="W834" i="4" s="1"/>
  <c r="V834" i="4" a="1"/>
  <c r="V834" i="4" s="1"/>
  <c r="AD833" i="4" a="1"/>
  <c r="AD833" i="4" s="1"/>
  <c r="AC833" i="4" a="1"/>
  <c r="AC833" i="4" s="1"/>
  <c r="AB833" i="4" a="1"/>
  <c r="AB833" i="4" s="1"/>
  <c r="AA833" i="4" a="1"/>
  <c r="AA833" i="4" s="1"/>
  <c r="Z833" i="4" a="1"/>
  <c r="Z833" i="4" s="1"/>
  <c r="Y833" i="4" a="1"/>
  <c r="Y833" i="4" s="1"/>
  <c r="X833" i="4" a="1"/>
  <c r="X833" i="4" s="1"/>
  <c r="W833" i="4" a="1"/>
  <c r="W833" i="4" s="1"/>
  <c r="V833" i="4" a="1"/>
  <c r="V833" i="4" s="1"/>
  <c r="AD832" i="4" a="1"/>
  <c r="AD832" i="4" s="1"/>
  <c r="AC832" i="4" a="1"/>
  <c r="AC832" i="4" s="1"/>
  <c r="AB832" i="4" a="1"/>
  <c r="AB832" i="4" s="1"/>
  <c r="AA832" i="4" a="1"/>
  <c r="AA832" i="4" s="1"/>
  <c r="Z832" i="4" a="1"/>
  <c r="Z832" i="4" s="1"/>
  <c r="Y832" i="4" a="1"/>
  <c r="Y832" i="4" s="1"/>
  <c r="X832" i="4" a="1"/>
  <c r="X832" i="4" s="1"/>
  <c r="W832" i="4" a="1"/>
  <c r="W832" i="4" s="1"/>
  <c r="V832" i="4" a="1"/>
  <c r="V832" i="4" s="1"/>
  <c r="AD831" i="4" a="1"/>
  <c r="AD831" i="4" s="1"/>
  <c r="AC831" i="4" a="1"/>
  <c r="AC831" i="4" s="1"/>
  <c r="AB831" i="4" a="1"/>
  <c r="AB831" i="4" s="1"/>
  <c r="AA831" i="4" a="1"/>
  <c r="AA831" i="4" s="1"/>
  <c r="Z831" i="4" a="1"/>
  <c r="Z831" i="4" s="1"/>
  <c r="Y831" i="4" a="1"/>
  <c r="Y831" i="4" s="1"/>
  <c r="X831" i="4" a="1"/>
  <c r="X831" i="4" s="1"/>
  <c r="W831" i="4" a="1"/>
  <c r="W831" i="4" s="1"/>
  <c r="V831" i="4" a="1"/>
  <c r="V831" i="4" s="1"/>
  <c r="AD830" i="4" a="1"/>
  <c r="AD830" i="4" s="1"/>
  <c r="AC830" i="4" a="1"/>
  <c r="AC830" i="4" s="1"/>
  <c r="AB830" i="4" a="1"/>
  <c r="AB830" i="4" s="1"/>
  <c r="AA830" i="4" a="1"/>
  <c r="AA830" i="4" s="1"/>
  <c r="Z830" i="4" a="1"/>
  <c r="Z830" i="4" s="1"/>
  <c r="Y830" i="4" a="1"/>
  <c r="Y830" i="4" s="1"/>
  <c r="X830" i="4" a="1"/>
  <c r="X830" i="4" s="1"/>
  <c r="W830" i="4" a="1"/>
  <c r="W830" i="4" s="1"/>
  <c r="V830" i="4" a="1"/>
  <c r="V830" i="4" s="1"/>
  <c r="AD829" i="4" a="1"/>
  <c r="AD829" i="4" s="1"/>
  <c r="AC829" i="4" a="1"/>
  <c r="AC829" i="4" s="1"/>
  <c r="AB829" i="4" a="1"/>
  <c r="AB829" i="4" s="1"/>
  <c r="AA829" i="4" a="1"/>
  <c r="AA829" i="4" s="1"/>
  <c r="Z829" i="4" a="1"/>
  <c r="Z829" i="4" s="1"/>
  <c r="Y829" i="4" a="1"/>
  <c r="Y829" i="4" s="1"/>
  <c r="X829" i="4" a="1"/>
  <c r="X829" i="4" s="1"/>
  <c r="W829" i="4" a="1"/>
  <c r="W829" i="4" s="1"/>
  <c r="V829" i="4" a="1"/>
  <c r="V829" i="4" s="1"/>
  <c r="AD828" i="4" a="1"/>
  <c r="AD828" i="4" s="1"/>
  <c r="AC828" i="4" a="1"/>
  <c r="AC828" i="4" s="1"/>
  <c r="AB828" i="4" a="1"/>
  <c r="AB828" i="4" s="1"/>
  <c r="AA828" i="4" a="1"/>
  <c r="AA828" i="4" s="1"/>
  <c r="Z828" i="4" a="1"/>
  <c r="Z828" i="4" s="1"/>
  <c r="Y828" i="4" a="1"/>
  <c r="Y828" i="4" s="1"/>
  <c r="X828" i="4" a="1"/>
  <c r="X828" i="4" s="1"/>
  <c r="W828" i="4" a="1"/>
  <c r="W828" i="4" s="1"/>
  <c r="V828" i="4" a="1"/>
  <c r="V828" i="4" s="1"/>
  <c r="AD827" i="4" a="1"/>
  <c r="AD827" i="4" s="1"/>
  <c r="AC827" i="4" a="1"/>
  <c r="AC827" i="4" s="1"/>
  <c r="AB827" i="4" a="1"/>
  <c r="AB827" i="4" s="1"/>
  <c r="AA827" i="4" a="1"/>
  <c r="AA827" i="4" s="1"/>
  <c r="Z827" i="4" a="1"/>
  <c r="Z827" i="4" s="1"/>
  <c r="Y827" i="4" a="1"/>
  <c r="Y827" i="4" s="1"/>
  <c r="X827" i="4" a="1"/>
  <c r="X827" i="4" s="1"/>
  <c r="W827" i="4" a="1"/>
  <c r="W827" i="4" s="1"/>
  <c r="V827" i="4" a="1"/>
  <c r="V827" i="4" s="1"/>
  <c r="AD826" i="4" a="1"/>
  <c r="AD826" i="4" s="1"/>
  <c r="AC826" i="4" a="1"/>
  <c r="AC826" i="4" s="1"/>
  <c r="AB826" i="4" a="1"/>
  <c r="AB826" i="4" s="1"/>
  <c r="AA826" i="4" a="1"/>
  <c r="AA826" i="4" s="1"/>
  <c r="Z826" i="4" a="1"/>
  <c r="Z826" i="4" s="1"/>
  <c r="Y826" i="4" a="1"/>
  <c r="Y826" i="4" s="1"/>
  <c r="X826" i="4" a="1"/>
  <c r="X826" i="4" s="1"/>
  <c r="W826" i="4" a="1"/>
  <c r="W826" i="4" s="1"/>
  <c r="V826" i="4" a="1"/>
  <c r="V826" i="4" s="1"/>
  <c r="AD825" i="4" a="1"/>
  <c r="AD825" i="4" s="1"/>
  <c r="AC825" i="4" a="1"/>
  <c r="AC825" i="4" s="1"/>
  <c r="AB825" i="4" a="1"/>
  <c r="AB825" i="4" s="1"/>
  <c r="AA825" i="4" a="1"/>
  <c r="AA825" i="4" s="1"/>
  <c r="Z825" i="4" a="1"/>
  <c r="Z825" i="4" s="1"/>
  <c r="Y825" i="4" a="1"/>
  <c r="Y825" i="4" s="1"/>
  <c r="X825" i="4" a="1"/>
  <c r="X825" i="4" s="1"/>
  <c r="W825" i="4" a="1"/>
  <c r="W825" i="4" s="1"/>
  <c r="V825" i="4" a="1"/>
  <c r="V825" i="4" s="1"/>
  <c r="AD824" i="4" a="1"/>
  <c r="AD824" i="4" s="1"/>
  <c r="AC824" i="4" a="1"/>
  <c r="AC824" i="4" s="1"/>
  <c r="AB824" i="4" a="1"/>
  <c r="AB824" i="4" s="1"/>
  <c r="AA824" i="4" a="1"/>
  <c r="AA824" i="4" s="1"/>
  <c r="Z824" i="4" a="1"/>
  <c r="Z824" i="4" s="1"/>
  <c r="Y824" i="4" a="1"/>
  <c r="Y824" i="4" s="1"/>
  <c r="X824" i="4" a="1"/>
  <c r="X824" i="4" s="1"/>
  <c r="W824" i="4" a="1"/>
  <c r="W824" i="4" s="1"/>
  <c r="V824" i="4" a="1"/>
  <c r="V824" i="4" s="1"/>
  <c r="AD823" i="4" a="1"/>
  <c r="AD823" i="4" s="1"/>
  <c r="AC823" i="4" a="1"/>
  <c r="AC823" i="4" s="1"/>
  <c r="AB823" i="4" a="1"/>
  <c r="AB823" i="4" s="1"/>
  <c r="AA823" i="4" a="1"/>
  <c r="AA823" i="4" s="1"/>
  <c r="Z823" i="4" a="1"/>
  <c r="Z823" i="4" s="1"/>
  <c r="Y823" i="4" a="1"/>
  <c r="Y823" i="4" s="1"/>
  <c r="X823" i="4" a="1"/>
  <c r="X823" i="4" s="1"/>
  <c r="W823" i="4" a="1"/>
  <c r="W823" i="4" s="1"/>
  <c r="V823" i="4" a="1"/>
  <c r="V823" i="4" s="1"/>
  <c r="AD822" i="4" a="1"/>
  <c r="AD822" i="4" s="1"/>
  <c r="AC822" i="4" a="1"/>
  <c r="AC822" i="4" s="1"/>
  <c r="AB822" i="4" a="1"/>
  <c r="AB822" i="4" s="1"/>
  <c r="AA822" i="4" a="1"/>
  <c r="AA822" i="4" s="1"/>
  <c r="Z822" i="4" a="1"/>
  <c r="Z822" i="4" s="1"/>
  <c r="Y822" i="4" a="1"/>
  <c r="Y822" i="4" s="1"/>
  <c r="X822" i="4" a="1"/>
  <c r="X822" i="4" s="1"/>
  <c r="W822" i="4" a="1"/>
  <c r="W822" i="4" s="1"/>
  <c r="V822" i="4" a="1"/>
  <c r="V822" i="4" s="1"/>
  <c r="AD821" i="4" a="1"/>
  <c r="AD821" i="4" s="1"/>
  <c r="AC821" i="4" a="1"/>
  <c r="AC821" i="4" s="1"/>
  <c r="AB821" i="4" a="1"/>
  <c r="AB821" i="4" s="1"/>
  <c r="AA821" i="4" a="1"/>
  <c r="AA821" i="4" s="1"/>
  <c r="Z821" i="4" a="1"/>
  <c r="Z821" i="4" s="1"/>
  <c r="Y821" i="4" a="1"/>
  <c r="Y821" i="4" s="1"/>
  <c r="X821" i="4" a="1"/>
  <c r="X821" i="4" s="1"/>
  <c r="W821" i="4" a="1"/>
  <c r="W821" i="4" s="1"/>
  <c r="V821" i="4" a="1"/>
  <c r="V821" i="4" s="1"/>
  <c r="AD820" i="4" a="1"/>
  <c r="AD820" i="4" s="1"/>
  <c r="AC820" i="4" a="1"/>
  <c r="AC820" i="4" s="1"/>
  <c r="AB820" i="4" a="1"/>
  <c r="AB820" i="4" s="1"/>
  <c r="AA820" i="4" a="1"/>
  <c r="AA820" i="4" s="1"/>
  <c r="Z820" i="4" a="1"/>
  <c r="Z820" i="4" s="1"/>
  <c r="Y820" i="4" a="1"/>
  <c r="Y820" i="4" s="1"/>
  <c r="X820" i="4" a="1"/>
  <c r="X820" i="4" s="1"/>
  <c r="W820" i="4" a="1"/>
  <c r="W820" i="4" s="1"/>
  <c r="V820" i="4" a="1"/>
  <c r="V820" i="4" s="1"/>
  <c r="AD819" i="4" a="1"/>
  <c r="AD819" i="4" s="1"/>
  <c r="AC819" i="4" a="1"/>
  <c r="AC819" i="4" s="1"/>
  <c r="AB819" i="4" a="1"/>
  <c r="AB819" i="4" s="1"/>
  <c r="AA819" i="4" a="1"/>
  <c r="AA819" i="4" s="1"/>
  <c r="Z819" i="4" a="1"/>
  <c r="Z819" i="4" s="1"/>
  <c r="Y819" i="4" a="1"/>
  <c r="Y819" i="4" s="1"/>
  <c r="X819" i="4" a="1"/>
  <c r="X819" i="4" s="1"/>
  <c r="W819" i="4" a="1"/>
  <c r="W819" i="4" s="1"/>
  <c r="V819" i="4" a="1"/>
  <c r="V819" i="4" s="1"/>
  <c r="AD818" i="4" a="1"/>
  <c r="AD818" i="4" s="1"/>
  <c r="AC818" i="4" a="1"/>
  <c r="AC818" i="4" s="1"/>
  <c r="AB818" i="4" a="1"/>
  <c r="AB818" i="4" s="1"/>
  <c r="AA818" i="4" a="1"/>
  <c r="AA818" i="4" s="1"/>
  <c r="Z818" i="4" a="1"/>
  <c r="Z818" i="4" s="1"/>
  <c r="Y818" i="4" a="1"/>
  <c r="Y818" i="4" s="1"/>
  <c r="X818" i="4" a="1"/>
  <c r="X818" i="4" s="1"/>
  <c r="W818" i="4" a="1"/>
  <c r="W818" i="4" s="1"/>
  <c r="V818" i="4" a="1"/>
  <c r="V818" i="4" s="1"/>
  <c r="AD817" i="4" a="1"/>
  <c r="AD817" i="4" s="1"/>
  <c r="AC817" i="4" a="1"/>
  <c r="AC817" i="4" s="1"/>
  <c r="AB817" i="4" a="1"/>
  <c r="AB817" i="4" s="1"/>
  <c r="AA817" i="4" a="1"/>
  <c r="AA817" i="4" s="1"/>
  <c r="Z817" i="4" a="1"/>
  <c r="Z817" i="4" s="1"/>
  <c r="Y817" i="4" a="1"/>
  <c r="Y817" i="4" s="1"/>
  <c r="X817" i="4" a="1"/>
  <c r="X817" i="4" s="1"/>
  <c r="W817" i="4" a="1"/>
  <c r="W817" i="4" s="1"/>
  <c r="V817" i="4" a="1"/>
  <c r="V817" i="4" s="1"/>
  <c r="AD816" i="4" a="1"/>
  <c r="AD816" i="4" s="1"/>
  <c r="AC816" i="4" a="1"/>
  <c r="AC816" i="4" s="1"/>
  <c r="AB816" i="4" a="1"/>
  <c r="AB816" i="4" s="1"/>
  <c r="AA816" i="4" a="1"/>
  <c r="AA816" i="4" s="1"/>
  <c r="Z816" i="4" a="1"/>
  <c r="Z816" i="4" s="1"/>
  <c r="Y816" i="4" a="1"/>
  <c r="Y816" i="4" s="1"/>
  <c r="X816" i="4" a="1"/>
  <c r="X816" i="4" s="1"/>
  <c r="W816" i="4" a="1"/>
  <c r="W816" i="4" s="1"/>
  <c r="V816" i="4" a="1"/>
  <c r="V816" i="4" s="1"/>
  <c r="AD815" i="4" a="1"/>
  <c r="AD815" i="4" s="1"/>
  <c r="AC815" i="4" a="1"/>
  <c r="AC815" i="4" s="1"/>
  <c r="AB815" i="4" a="1"/>
  <c r="AB815" i="4" s="1"/>
  <c r="AA815" i="4" a="1"/>
  <c r="AA815" i="4" s="1"/>
  <c r="Z815" i="4" a="1"/>
  <c r="Z815" i="4" s="1"/>
  <c r="Y815" i="4" a="1"/>
  <c r="Y815" i="4" s="1"/>
  <c r="X815" i="4" a="1"/>
  <c r="X815" i="4" s="1"/>
  <c r="W815" i="4" a="1"/>
  <c r="W815" i="4" s="1"/>
  <c r="V815" i="4" a="1"/>
  <c r="V815" i="4" s="1"/>
  <c r="AD814" i="4" a="1"/>
  <c r="AD814" i="4" s="1"/>
  <c r="AC814" i="4" a="1"/>
  <c r="AC814" i="4" s="1"/>
  <c r="AB814" i="4" a="1"/>
  <c r="AB814" i="4" s="1"/>
  <c r="AA814" i="4" a="1"/>
  <c r="AA814" i="4" s="1"/>
  <c r="Z814" i="4" a="1"/>
  <c r="Z814" i="4" s="1"/>
  <c r="Y814" i="4" a="1"/>
  <c r="Y814" i="4" s="1"/>
  <c r="X814" i="4" a="1"/>
  <c r="X814" i="4" s="1"/>
  <c r="W814" i="4" a="1"/>
  <c r="W814" i="4" s="1"/>
  <c r="V814" i="4" a="1"/>
  <c r="V814" i="4" s="1"/>
  <c r="AD813" i="4" a="1"/>
  <c r="AD813" i="4" s="1"/>
  <c r="AC813" i="4" a="1"/>
  <c r="AC813" i="4" s="1"/>
  <c r="AB813" i="4" a="1"/>
  <c r="AB813" i="4" s="1"/>
  <c r="AA813" i="4" a="1"/>
  <c r="AA813" i="4" s="1"/>
  <c r="Z813" i="4" a="1"/>
  <c r="Z813" i="4" s="1"/>
  <c r="Y813" i="4" a="1"/>
  <c r="Y813" i="4" s="1"/>
  <c r="X813" i="4" a="1"/>
  <c r="X813" i="4" s="1"/>
  <c r="W813" i="4" a="1"/>
  <c r="W813" i="4" s="1"/>
  <c r="V813" i="4" a="1"/>
  <c r="V813" i="4" s="1"/>
  <c r="AD812" i="4" a="1"/>
  <c r="AD812" i="4" s="1"/>
  <c r="AC812" i="4" a="1"/>
  <c r="AC812" i="4" s="1"/>
  <c r="AB812" i="4" a="1"/>
  <c r="AB812" i="4" s="1"/>
  <c r="AA812" i="4" a="1"/>
  <c r="AA812" i="4" s="1"/>
  <c r="Z812" i="4" a="1"/>
  <c r="Z812" i="4" s="1"/>
  <c r="Y812" i="4" a="1"/>
  <c r="Y812" i="4" s="1"/>
  <c r="X812" i="4" a="1"/>
  <c r="X812" i="4" s="1"/>
  <c r="W812" i="4" a="1"/>
  <c r="W812" i="4" s="1"/>
  <c r="V812" i="4" a="1"/>
  <c r="V812" i="4" s="1"/>
  <c r="AD811" i="4" a="1"/>
  <c r="AD811" i="4" s="1"/>
  <c r="AC811" i="4" a="1"/>
  <c r="AC811" i="4" s="1"/>
  <c r="AB811" i="4" a="1"/>
  <c r="AB811" i="4" s="1"/>
  <c r="AA811" i="4" a="1"/>
  <c r="AA811" i="4" s="1"/>
  <c r="Z811" i="4" a="1"/>
  <c r="Z811" i="4" s="1"/>
  <c r="Y811" i="4" a="1"/>
  <c r="Y811" i="4" s="1"/>
  <c r="X811" i="4" a="1"/>
  <c r="X811" i="4" s="1"/>
  <c r="W811" i="4" a="1"/>
  <c r="W811" i="4" s="1"/>
  <c r="V811" i="4" a="1"/>
  <c r="V811" i="4" s="1"/>
  <c r="AD810" i="4" a="1"/>
  <c r="AD810" i="4" s="1"/>
  <c r="AC810" i="4" a="1"/>
  <c r="AC810" i="4" s="1"/>
  <c r="AB810" i="4" a="1"/>
  <c r="AB810" i="4" s="1"/>
  <c r="AA810" i="4" a="1"/>
  <c r="AA810" i="4" s="1"/>
  <c r="Z810" i="4" a="1"/>
  <c r="Z810" i="4" s="1"/>
  <c r="Y810" i="4" a="1"/>
  <c r="Y810" i="4" s="1"/>
  <c r="X810" i="4" a="1"/>
  <c r="X810" i="4" s="1"/>
  <c r="W810" i="4" a="1"/>
  <c r="W810" i="4" s="1"/>
  <c r="V810" i="4" a="1"/>
  <c r="V810" i="4" s="1"/>
  <c r="AD809" i="4" a="1"/>
  <c r="AD809" i="4" s="1"/>
  <c r="AC809" i="4" a="1"/>
  <c r="AC809" i="4" s="1"/>
  <c r="AB809" i="4" a="1"/>
  <c r="AB809" i="4" s="1"/>
  <c r="AA809" i="4" a="1"/>
  <c r="AA809" i="4" s="1"/>
  <c r="Z809" i="4" a="1"/>
  <c r="Z809" i="4" s="1"/>
  <c r="Y809" i="4" a="1"/>
  <c r="Y809" i="4" s="1"/>
  <c r="X809" i="4" a="1"/>
  <c r="X809" i="4" s="1"/>
  <c r="W809" i="4" a="1"/>
  <c r="W809" i="4" s="1"/>
  <c r="V809" i="4" a="1"/>
  <c r="V809" i="4" s="1"/>
  <c r="AD808" i="4" a="1"/>
  <c r="AD808" i="4" s="1"/>
  <c r="AC808" i="4" a="1"/>
  <c r="AC808" i="4" s="1"/>
  <c r="AB808" i="4" a="1"/>
  <c r="AB808" i="4" s="1"/>
  <c r="AA808" i="4" a="1"/>
  <c r="AA808" i="4" s="1"/>
  <c r="Z808" i="4" a="1"/>
  <c r="Z808" i="4" s="1"/>
  <c r="Y808" i="4" a="1"/>
  <c r="Y808" i="4" s="1"/>
  <c r="X808" i="4" a="1"/>
  <c r="X808" i="4" s="1"/>
  <c r="W808" i="4" a="1"/>
  <c r="W808" i="4" s="1"/>
  <c r="V808" i="4" a="1"/>
  <c r="V808" i="4" s="1"/>
  <c r="AD807" i="4" a="1"/>
  <c r="AD807" i="4" s="1"/>
  <c r="AC807" i="4" a="1"/>
  <c r="AC807" i="4" s="1"/>
  <c r="AB807" i="4" a="1"/>
  <c r="AB807" i="4" s="1"/>
  <c r="AA807" i="4" a="1"/>
  <c r="AA807" i="4" s="1"/>
  <c r="Z807" i="4" a="1"/>
  <c r="Z807" i="4" s="1"/>
  <c r="Y807" i="4" a="1"/>
  <c r="Y807" i="4" s="1"/>
  <c r="X807" i="4" a="1"/>
  <c r="X807" i="4" s="1"/>
  <c r="W807" i="4" a="1"/>
  <c r="W807" i="4" s="1"/>
  <c r="V807" i="4" a="1"/>
  <c r="V807" i="4" s="1"/>
  <c r="AD806" i="4" a="1"/>
  <c r="AD806" i="4" s="1"/>
  <c r="AC806" i="4" a="1"/>
  <c r="AC806" i="4" s="1"/>
  <c r="AB806" i="4" a="1"/>
  <c r="AB806" i="4" s="1"/>
  <c r="AA806" i="4" a="1"/>
  <c r="AA806" i="4" s="1"/>
  <c r="Z806" i="4" a="1"/>
  <c r="Z806" i="4" s="1"/>
  <c r="Y806" i="4" a="1"/>
  <c r="Y806" i="4" s="1"/>
  <c r="X806" i="4" a="1"/>
  <c r="X806" i="4" s="1"/>
  <c r="W806" i="4" a="1"/>
  <c r="W806" i="4" s="1"/>
  <c r="V806" i="4" a="1"/>
  <c r="V806" i="4" s="1"/>
  <c r="AD805" i="4" a="1"/>
  <c r="AD805" i="4" s="1"/>
  <c r="AC805" i="4" a="1"/>
  <c r="AC805" i="4" s="1"/>
  <c r="AB805" i="4" a="1"/>
  <c r="AB805" i="4" s="1"/>
  <c r="AA805" i="4" a="1"/>
  <c r="AA805" i="4" s="1"/>
  <c r="Z805" i="4" a="1"/>
  <c r="Z805" i="4" s="1"/>
  <c r="Y805" i="4" a="1"/>
  <c r="Y805" i="4" s="1"/>
  <c r="X805" i="4" a="1"/>
  <c r="X805" i="4" s="1"/>
  <c r="W805" i="4" a="1"/>
  <c r="W805" i="4" s="1"/>
  <c r="V805" i="4" a="1"/>
  <c r="V805" i="4" s="1"/>
  <c r="AD804" i="4" a="1"/>
  <c r="AD804" i="4" s="1"/>
  <c r="AC804" i="4" a="1"/>
  <c r="AC804" i="4" s="1"/>
  <c r="AB804" i="4" a="1"/>
  <c r="AB804" i="4" s="1"/>
  <c r="AA804" i="4" a="1"/>
  <c r="AA804" i="4" s="1"/>
  <c r="Z804" i="4" a="1"/>
  <c r="Z804" i="4" s="1"/>
  <c r="Y804" i="4" a="1"/>
  <c r="Y804" i="4" s="1"/>
  <c r="X804" i="4" a="1"/>
  <c r="X804" i="4" s="1"/>
  <c r="W804" i="4" a="1"/>
  <c r="W804" i="4" s="1"/>
  <c r="V804" i="4" a="1"/>
  <c r="V804" i="4" s="1"/>
  <c r="AD803" i="4" a="1"/>
  <c r="AD803" i="4" s="1"/>
  <c r="AC803" i="4" a="1"/>
  <c r="AC803" i="4" s="1"/>
  <c r="AB803" i="4" a="1"/>
  <c r="AB803" i="4" s="1"/>
  <c r="AA803" i="4" a="1"/>
  <c r="AA803" i="4" s="1"/>
  <c r="Z803" i="4" a="1"/>
  <c r="Z803" i="4" s="1"/>
  <c r="Y803" i="4" a="1"/>
  <c r="Y803" i="4" s="1"/>
  <c r="X803" i="4" a="1"/>
  <c r="X803" i="4" s="1"/>
  <c r="W803" i="4" a="1"/>
  <c r="W803" i="4" s="1"/>
  <c r="V803" i="4" a="1"/>
  <c r="V803" i="4" s="1"/>
  <c r="AD802" i="4" a="1"/>
  <c r="AD802" i="4" s="1"/>
  <c r="AC802" i="4" a="1"/>
  <c r="AC802" i="4" s="1"/>
  <c r="AB802" i="4" a="1"/>
  <c r="AB802" i="4" s="1"/>
  <c r="AA802" i="4" a="1"/>
  <c r="AA802" i="4" s="1"/>
  <c r="Z802" i="4" a="1"/>
  <c r="Z802" i="4" s="1"/>
  <c r="Y802" i="4" a="1"/>
  <c r="Y802" i="4" s="1"/>
  <c r="X802" i="4" a="1"/>
  <c r="X802" i="4" s="1"/>
  <c r="W802" i="4" a="1"/>
  <c r="W802" i="4" s="1"/>
  <c r="V802" i="4" a="1"/>
  <c r="V802" i="4" s="1"/>
  <c r="AD801" i="4" a="1"/>
  <c r="AD801" i="4" s="1"/>
  <c r="AC801" i="4" a="1"/>
  <c r="AC801" i="4" s="1"/>
  <c r="AB801" i="4" a="1"/>
  <c r="AB801" i="4" s="1"/>
  <c r="AA801" i="4" a="1"/>
  <c r="AA801" i="4" s="1"/>
  <c r="Z801" i="4" a="1"/>
  <c r="Z801" i="4" s="1"/>
  <c r="Y801" i="4" a="1"/>
  <c r="Y801" i="4" s="1"/>
  <c r="X801" i="4" a="1"/>
  <c r="X801" i="4" s="1"/>
  <c r="W801" i="4" a="1"/>
  <c r="W801" i="4" s="1"/>
  <c r="V801" i="4" a="1"/>
  <c r="V801" i="4" s="1"/>
  <c r="AD800" i="4" a="1"/>
  <c r="AD800" i="4" s="1"/>
  <c r="AC800" i="4" a="1"/>
  <c r="AC800" i="4" s="1"/>
  <c r="AB800" i="4" a="1"/>
  <c r="AB800" i="4" s="1"/>
  <c r="AA800" i="4" a="1"/>
  <c r="AA800" i="4" s="1"/>
  <c r="Z800" i="4" a="1"/>
  <c r="Z800" i="4" s="1"/>
  <c r="Y800" i="4" a="1"/>
  <c r="Y800" i="4" s="1"/>
  <c r="X800" i="4" a="1"/>
  <c r="X800" i="4" s="1"/>
  <c r="W800" i="4" a="1"/>
  <c r="W800" i="4" s="1"/>
  <c r="V800" i="4" a="1"/>
  <c r="V800" i="4" s="1"/>
  <c r="AD799" i="4" a="1"/>
  <c r="AD799" i="4" s="1"/>
  <c r="AC799" i="4" a="1"/>
  <c r="AC799" i="4" s="1"/>
  <c r="AB799" i="4" a="1"/>
  <c r="AB799" i="4" s="1"/>
  <c r="AA799" i="4" a="1"/>
  <c r="AA799" i="4" s="1"/>
  <c r="Z799" i="4" a="1"/>
  <c r="Z799" i="4" s="1"/>
  <c r="Y799" i="4" a="1"/>
  <c r="Y799" i="4" s="1"/>
  <c r="X799" i="4" a="1"/>
  <c r="X799" i="4" s="1"/>
  <c r="W799" i="4" a="1"/>
  <c r="W799" i="4" s="1"/>
  <c r="V799" i="4" a="1"/>
  <c r="V799" i="4" s="1"/>
  <c r="AD798" i="4" a="1"/>
  <c r="AD798" i="4" s="1"/>
  <c r="AC798" i="4" a="1"/>
  <c r="AC798" i="4" s="1"/>
  <c r="AB798" i="4" a="1"/>
  <c r="AB798" i="4" s="1"/>
  <c r="AA798" i="4" a="1"/>
  <c r="AA798" i="4" s="1"/>
  <c r="Z798" i="4" a="1"/>
  <c r="Z798" i="4" s="1"/>
  <c r="Y798" i="4" a="1"/>
  <c r="Y798" i="4" s="1"/>
  <c r="X798" i="4" a="1"/>
  <c r="X798" i="4" s="1"/>
  <c r="W798" i="4" a="1"/>
  <c r="W798" i="4" s="1"/>
  <c r="V798" i="4" a="1"/>
  <c r="V798" i="4" s="1"/>
  <c r="AD797" i="4" a="1"/>
  <c r="AD797" i="4" s="1"/>
  <c r="AC797" i="4" a="1"/>
  <c r="AC797" i="4" s="1"/>
  <c r="AB797" i="4" a="1"/>
  <c r="AB797" i="4" s="1"/>
  <c r="AA797" i="4" a="1"/>
  <c r="AA797" i="4" s="1"/>
  <c r="Z797" i="4" a="1"/>
  <c r="Z797" i="4" s="1"/>
  <c r="Y797" i="4" a="1"/>
  <c r="Y797" i="4" s="1"/>
  <c r="X797" i="4" a="1"/>
  <c r="X797" i="4" s="1"/>
  <c r="W797" i="4" a="1"/>
  <c r="W797" i="4" s="1"/>
  <c r="V797" i="4" a="1"/>
  <c r="V797" i="4" s="1"/>
  <c r="AD796" i="4" a="1"/>
  <c r="AD796" i="4" s="1"/>
  <c r="AC796" i="4" a="1"/>
  <c r="AC796" i="4" s="1"/>
  <c r="AB796" i="4" a="1"/>
  <c r="AB796" i="4" s="1"/>
  <c r="AA796" i="4" a="1"/>
  <c r="AA796" i="4" s="1"/>
  <c r="Z796" i="4" a="1"/>
  <c r="Z796" i="4" s="1"/>
  <c r="Y796" i="4" a="1"/>
  <c r="Y796" i="4" s="1"/>
  <c r="X796" i="4" a="1"/>
  <c r="X796" i="4" s="1"/>
  <c r="W796" i="4" a="1"/>
  <c r="W796" i="4" s="1"/>
  <c r="V796" i="4" a="1"/>
  <c r="V796" i="4" s="1"/>
  <c r="AD795" i="4" a="1"/>
  <c r="AD795" i="4" s="1"/>
  <c r="AC795" i="4" a="1"/>
  <c r="AC795" i="4" s="1"/>
  <c r="AB795" i="4" a="1"/>
  <c r="AB795" i="4" s="1"/>
  <c r="AA795" i="4" a="1"/>
  <c r="AA795" i="4" s="1"/>
  <c r="Z795" i="4" a="1"/>
  <c r="Z795" i="4" s="1"/>
  <c r="Y795" i="4" a="1"/>
  <c r="Y795" i="4" s="1"/>
  <c r="X795" i="4" a="1"/>
  <c r="X795" i="4" s="1"/>
  <c r="W795" i="4" a="1"/>
  <c r="W795" i="4" s="1"/>
  <c r="V795" i="4" a="1"/>
  <c r="V795" i="4" s="1"/>
  <c r="AD794" i="4" a="1"/>
  <c r="AD794" i="4" s="1"/>
  <c r="AC794" i="4" a="1"/>
  <c r="AC794" i="4" s="1"/>
  <c r="AB794" i="4" a="1"/>
  <c r="AB794" i="4" s="1"/>
  <c r="AA794" i="4" a="1"/>
  <c r="AA794" i="4" s="1"/>
  <c r="Z794" i="4" a="1"/>
  <c r="Z794" i="4" s="1"/>
  <c r="Y794" i="4" a="1"/>
  <c r="Y794" i="4" s="1"/>
  <c r="X794" i="4" a="1"/>
  <c r="X794" i="4" s="1"/>
  <c r="W794" i="4" a="1"/>
  <c r="W794" i="4" s="1"/>
  <c r="V794" i="4" a="1"/>
  <c r="V794" i="4" s="1"/>
  <c r="AD793" i="4" a="1"/>
  <c r="AD793" i="4" s="1"/>
  <c r="AC793" i="4" a="1"/>
  <c r="AC793" i="4" s="1"/>
  <c r="AB793" i="4" a="1"/>
  <c r="AB793" i="4" s="1"/>
  <c r="AA793" i="4" a="1"/>
  <c r="AA793" i="4" s="1"/>
  <c r="Z793" i="4" a="1"/>
  <c r="Z793" i="4" s="1"/>
  <c r="Y793" i="4" a="1"/>
  <c r="Y793" i="4" s="1"/>
  <c r="X793" i="4" a="1"/>
  <c r="X793" i="4" s="1"/>
  <c r="W793" i="4" a="1"/>
  <c r="W793" i="4" s="1"/>
  <c r="V793" i="4" a="1"/>
  <c r="V793" i="4" s="1"/>
  <c r="AD792" i="4" a="1"/>
  <c r="AD792" i="4" s="1"/>
  <c r="AC792" i="4" a="1"/>
  <c r="AC792" i="4" s="1"/>
  <c r="AB792" i="4" a="1"/>
  <c r="AB792" i="4" s="1"/>
  <c r="AA792" i="4" a="1"/>
  <c r="AA792" i="4" s="1"/>
  <c r="Z792" i="4" a="1"/>
  <c r="Z792" i="4" s="1"/>
  <c r="Y792" i="4" a="1"/>
  <c r="Y792" i="4" s="1"/>
  <c r="X792" i="4" a="1"/>
  <c r="X792" i="4" s="1"/>
  <c r="W792" i="4" a="1"/>
  <c r="W792" i="4" s="1"/>
  <c r="V792" i="4" a="1"/>
  <c r="V792" i="4" s="1"/>
  <c r="AD791" i="4" a="1"/>
  <c r="AD791" i="4" s="1"/>
  <c r="AC791" i="4" a="1"/>
  <c r="AC791" i="4" s="1"/>
  <c r="AB791" i="4" a="1"/>
  <c r="AB791" i="4" s="1"/>
  <c r="AA791" i="4" a="1"/>
  <c r="AA791" i="4" s="1"/>
  <c r="Z791" i="4" a="1"/>
  <c r="Z791" i="4" s="1"/>
  <c r="Y791" i="4" a="1"/>
  <c r="Y791" i="4" s="1"/>
  <c r="X791" i="4" a="1"/>
  <c r="X791" i="4" s="1"/>
  <c r="W791" i="4" a="1"/>
  <c r="W791" i="4" s="1"/>
  <c r="V791" i="4" a="1"/>
  <c r="V791" i="4" s="1"/>
  <c r="AD790" i="4" a="1"/>
  <c r="AD790" i="4" s="1"/>
  <c r="AC790" i="4" a="1"/>
  <c r="AC790" i="4" s="1"/>
  <c r="AB790" i="4" a="1"/>
  <c r="AB790" i="4" s="1"/>
  <c r="AA790" i="4" a="1"/>
  <c r="AA790" i="4" s="1"/>
  <c r="Z790" i="4" a="1"/>
  <c r="Z790" i="4" s="1"/>
  <c r="Y790" i="4" a="1"/>
  <c r="Y790" i="4" s="1"/>
  <c r="X790" i="4" a="1"/>
  <c r="X790" i="4" s="1"/>
  <c r="W790" i="4" a="1"/>
  <c r="W790" i="4" s="1"/>
  <c r="V790" i="4" a="1"/>
  <c r="V790" i="4" s="1"/>
  <c r="AD789" i="4" a="1"/>
  <c r="AD789" i="4" s="1"/>
  <c r="AC789" i="4" a="1"/>
  <c r="AC789" i="4" s="1"/>
  <c r="AB789" i="4" a="1"/>
  <c r="AB789" i="4" s="1"/>
  <c r="AA789" i="4" a="1"/>
  <c r="AA789" i="4" s="1"/>
  <c r="Z789" i="4" a="1"/>
  <c r="Z789" i="4" s="1"/>
  <c r="Y789" i="4" a="1"/>
  <c r="Y789" i="4" s="1"/>
  <c r="X789" i="4" a="1"/>
  <c r="X789" i="4" s="1"/>
  <c r="W789" i="4" a="1"/>
  <c r="W789" i="4" s="1"/>
  <c r="V789" i="4" a="1"/>
  <c r="V789" i="4" s="1"/>
  <c r="AD788" i="4" a="1"/>
  <c r="AD788" i="4" s="1"/>
  <c r="AC788" i="4" a="1"/>
  <c r="AC788" i="4" s="1"/>
  <c r="AB788" i="4" a="1"/>
  <c r="AB788" i="4" s="1"/>
  <c r="AA788" i="4" a="1"/>
  <c r="AA788" i="4" s="1"/>
  <c r="Z788" i="4" a="1"/>
  <c r="Z788" i="4" s="1"/>
  <c r="Y788" i="4" a="1"/>
  <c r="Y788" i="4" s="1"/>
  <c r="X788" i="4" a="1"/>
  <c r="X788" i="4" s="1"/>
  <c r="W788" i="4" a="1"/>
  <c r="W788" i="4" s="1"/>
  <c r="V788" i="4" a="1"/>
  <c r="V788" i="4" s="1"/>
  <c r="AD787" i="4" a="1"/>
  <c r="AD787" i="4" s="1"/>
  <c r="AC787" i="4" a="1"/>
  <c r="AC787" i="4" s="1"/>
  <c r="AB787" i="4" a="1"/>
  <c r="AB787" i="4" s="1"/>
  <c r="AA787" i="4" a="1"/>
  <c r="AA787" i="4" s="1"/>
  <c r="Z787" i="4" a="1"/>
  <c r="Z787" i="4" s="1"/>
  <c r="Y787" i="4" a="1"/>
  <c r="Y787" i="4" s="1"/>
  <c r="X787" i="4" a="1"/>
  <c r="X787" i="4" s="1"/>
  <c r="W787" i="4" a="1"/>
  <c r="W787" i="4" s="1"/>
  <c r="V787" i="4" a="1"/>
  <c r="V787" i="4" s="1"/>
  <c r="AD786" i="4" a="1"/>
  <c r="AD786" i="4" s="1"/>
  <c r="AC786" i="4" a="1"/>
  <c r="AC786" i="4" s="1"/>
  <c r="AB786" i="4" a="1"/>
  <c r="AB786" i="4" s="1"/>
  <c r="AA786" i="4" a="1"/>
  <c r="AA786" i="4" s="1"/>
  <c r="Z786" i="4" a="1"/>
  <c r="Z786" i="4" s="1"/>
  <c r="Y786" i="4" a="1"/>
  <c r="Y786" i="4" s="1"/>
  <c r="X786" i="4" a="1"/>
  <c r="X786" i="4" s="1"/>
  <c r="W786" i="4" a="1"/>
  <c r="W786" i="4" s="1"/>
  <c r="V786" i="4" a="1"/>
  <c r="V786" i="4" s="1"/>
  <c r="AD785" i="4" a="1"/>
  <c r="AD785" i="4" s="1"/>
  <c r="AC785" i="4" a="1"/>
  <c r="AC785" i="4" s="1"/>
  <c r="AB785" i="4" a="1"/>
  <c r="AB785" i="4" s="1"/>
  <c r="AA785" i="4" a="1"/>
  <c r="AA785" i="4" s="1"/>
  <c r="Z785" i="4" a="1"/>
  <c r="Z785" i="4" s="1"/>
  <c r="Y785" i="4" a="1"/>
  <c r="Y785" i="4" s="1"/>
  <c r="X785" i="4" a="1"/>
  <c r="X785" i="4" s="1"/>
  <c r="W785" i="4" a="1"/>
  <c r="W785" i="4" s="1"/>
  <c r="V785" i="4" a="1"/>
  <c r="V785" i="4" s="1"/>
  <c r="AD784" i="4" a="1"/>
  <c r="AD784" i="4" s="1"/>
  <c r="AC784" i="4" a="1"/>
  <c r="AC784" i="4" s="1"/>
  <c r="AB784" i="4" a="1"/>
  <c r="AB784" i="4" s="1"/>
  <c r="AA784" i="4" a="1"/>
  <c r="AA784" i="4" s="1"/>
  <c r="Z784" i="4" a="1"/>
  <c r="Z784" i="4" s="1"/>
  <c r="Y784" i="4" a="1"/>
  <c r="Y784" i="4" s="1"/>
  <c r="X784" i="4" a="1"/>
  <c r="X784" i="4" s="1"/>
  <c r="W784" i="4" a="1"/>
  <c r="W784" i="4" s="1"/>
  <c r="V784" i="4" a="1"/>
  <c r="V784" i="4" s="1"/>
  <c r="AD783" i="4" a="1"/>
  <c r="AD783" i="4" s="1"/>
  <c r="AC783" i="4" a="1"/>
  <c r="AC783" i="4" s="1"/>
  <c r="AB783" i="4" a="1"/>
  <c r="AB783" i="4" s="1"/>
  <c r="AA783" i="4" a="1"/>
  <c r="AA783" i="4" s="1"/>
  <c r="Z783" i="4" a="1"/>
  <c r="Z783" i="4" s="1"/>
  <c r="Y783" i="4" a="1"/>
  <c r="Y783" i="4" s="1"/>
  <c r="X783" i="4" a="1"/>
  <c r="X783" i="4" s="1"/>
  <c r="W783" i="4" a="1"/>
  <c r="W783" i="4" s="1"/>
  <c r="V783" i="4" a="1"/>
  <c r="V783" i="4" s="1"/>
  <c r="AD782" i="4" a="1"/>
  <c r="AD782" i="4" s="1"/>
  <c r="AC782" i="4" a="1"/>
  <c r="AC782" i="4" s="1"/>
  <c r="AB782" i="4" a="1"/>
  <c r="AB782" i="4" s="1"/>
  <c r="AA782" i="4" a="1"/>
  <c r="AA782" i="4" s="1"/>
  <c r="Z782" i="4" a="1"/>
  <c r="Z782" i="4" s="1"/>
  <c r="Y782" i="4" a="1"/>
  <c r="Y782" i="4" s="1"/>
  <c r="X782" i="4" a="1"/>
  <c r="X782" i="4" s="1"/>
  <c r="W782" i="4" a="1"/>
  <c r="W782" i="4" s="1"/>
  <c r="V782" i="4" a="1"/>
  <c r="V782" i="4" s="1"/>
  <c r="AD781" i="4" a="1"/>
  <c r="AD781" i="4" s="1"/>
  <c r="AC781" i="4" a="1"/>
  <c r="AC781" i="4" s="1"/>
  <c r="AB781" i="4" a="1"/>
  <c r="AB781" i="4" s="1"/>
  <c r="AA781" i="4" a="1"/>
  <c r="AA781" i="4" s="1"/>
  <c r="Z781" i="4" a="1"/>
  <c r="Z781" i="4" s="1"/>
  <c r="Y781" i="4" a="1"/>
  <c r="Y781" i="4" s="1"/>
  <c r="X781" i="4" a="1"/>
  <c r="X781" i="4" s="1"/>
  <c r="W781" i="4" a="1"/>
  <c r="W781" i="4" s="1"/>
  <c r="V781" i="4" a="1"/>
  <c r="V781" i="4" s="1"/>
  <c r="AD780" i="4" a="1"/>
  <c r="AD780" i="4" s="1"/>
  <c r="AC780" i="4" a="1"/>
  <c r="AC780" i="4" s="1"/>
  <c r="AB780" i="4" a="1"/>
  <c r="AB780" i="4" s="1"/>
  <c r="AA780" i="4" a="1"/>
  <c r="AA780" i="4" s="1"/>
  <c r="Z780" i="4" a="1"/>
  <c r="Z780" i="4" s="1"/>
  <c r="Y780" i="4" a="1"/>
  <c r="Y780" i="4" s="1"/>
  <c r="X780" i="4" a="1"/>
  <c r="X780" i="4" s="1"/>
  <c r="W780" i="4" a="1"/>
  <c r="W780" i="4" s="1"/>
  <c r="V780" i="4" a="1"/>
  <c r="V780" i="4" s="1"/>
  <c r="AD779" i="4" a="1"/>
  <c r="AD779" i="4" s="1"/>
  <c r="AC779" i="4" a="1"/>
  <c r="AC779" i="4" s="1"/>
  <c r="AB779" i="4" a="1"/>
  <c r="AB779" i="4" s="1"/>
  <c r="AA779" i="4" a="1"/>
  <c r="AA779" i="4" s="1"/>
  <c r="Z779" i="4" a="1"/>
  <c r="Z779" i="4" s="1"/>
  <c r="Y779" i="4" a="1"/>
  <c r="Y779" i="4" s="1"/>
  <c r="X779" i="4" a="1"/>
  <c r="X779" i="4" s="1"/>
  <c r="W779" i="4" a="1"/>
  <c r="W779" i="4" s="1"/>
  <c r="V779" i="4" a="1"/>
  <c r="V779" i="4" s="1"/>
  <c r="AD778" i="4" a="1"/>
  <c r="AD778" i="4" s="1"/>
  <c r="AC778" i="4" a="1"/>
  <c r="AC778" i="4" s="1"/>
  <c r="AB778" i="4" a="1"/>
  <c r="AB778" i="4" s="1"/>
  <c r="AA778" i="4" a="1"/>
  <c r="AA778" i="4" s="1"/>
  <c r="Z778" i="4" a="1"/>
  <c r="Z778" i="4" s="1"/>
  <c r="Y778" i="4" a="1"/>
  <c r="Y778" i="4" s="1"/>
  <c r="X778" i="4" a="1"/>
  <c r="X778" i="4" s="1"/>
  <c r="W778" i="4" a="1"/>
  <c r="W778" i="4" s="1"/>
  <c r="V778" i="4" a="1"/>
  <c r="V778" i="4" s="1"/>
  <c r="AD777" i="4" a="1"/>
  <c r="AD777" i="4" s="1"/>
  <c r="AC777" i="4" a="1"/>
  <c r="AC777" i="4" s="1"/>
  <c r="AB777" i="4" a="1"/>
  <c r="AB777" i="4" s="1"/>
  <c r="AA777" i="4" a="1"/>
  <c r="AA777" i="4" s="1"/>
  <c r="Z777" i="4" a="1"/>
  <c r="Z777" i="4" s="1"/>
  <c r="Y777" i="4" a="1"/>
  <c r="Y777" i="4" s="1"/>
  <c r="X777" i="4" a="1"/>
  <c r="X777" i="4" s="1"/>
  <c r="W777" i="4" a="1"/>
  <c r="W777" i="4" s="1"/>
  <c r="V777" i="4" a="1"/>
  <c r="V777" i="4" s="1"/>
  <c r="AD776" i="4" a="1"/>
  <c r="AD776" i="4" s="1"/>
  <c r="AC776" i="4" a="1"/>
  <c r="AC776" i="4" s="1"/>
  <c r="AB776" i="4" a="1"/>
  <c r="AB776" i="4" s="1"/>
  <c r="AA776" i="4" a="1"/>
  <c r="AA776" i="4" s="1"/>
  <c r="Z776" i="4" a="1"/>
  <c r="Z776" i="4" s="1"/>
  <c r="Y776" i="4" a="1"/>
  <c r="Y776" i="4" s="1"/>
  <c r="X776" i="4" a="1"/>
  <c r="X776" i="4" s="1"/>
  <c r="W776" i="4" a="1"/>
  <c r="W776" i="4" s="1"/>
  <c r="V776" i="4" a="1"/>
  <c r="V776" i="4" s="1"/>
  <c r="AD775" i="4" a="1"/>
  <c r="AD775" i="4" s="1"/>
  <c r="AC775" i="4" a="1"/>
  <c r="AC775" i="4" s="1"/>
  <c r="AB775" i="4" a="1"/>
  <c r="AB775" i="4" s="1"/>
  <c r="AA775" i="4" a="1"/>
  <c r="AA775" i="4" s="1"/>
  <c r="Z775" i="4" a="1"/>
  <c r="Z775" i="4" s="1"/>
  <c r="Y775" i="4" a="1"/>
  <c r="Y775" i="4" s="1"/>
  <c r="X775" i="4" a="1"/>
  <c r="X775" i="4" s="1"/>
  <c r="W775" i="4" a="1"/>
  <c r="W775" i="4" s="1"/>
  <c r="V775" i="4" a="1"/>
  <c r="V775" i="4" s="1"/>
  <c r="AD774" i="4" a="1"/>
  <c r="AD774" i="4" s="1"/>
  <c r="AC774" i="4" a="1"/>
  <c r="AC774" i="4" s="1"/>
  <c r="AB774" i="4" a="1"/>
  <c r="AB774" i="4" s="1"/>
  <c r="AA774" i="4" a="1"/>
  <c r="AA774" i="4" s="1"/>
  <c r="Z774" i="4" a="1"/>
  <c r="Z774" i="4" s="1"/>
  <c r="Y774" i="4" a="1"/>
  <c r="Y774" i="4" s="1"/>
  <c r="X774" i="4" a="1"/>
  <c r="X774" i="4" s="1"/>
  <c r="W774" i="4" a="1"/>
  <c r="W774" i="4" s="1"/>
  <c r="V774" i="4" a="1"/>
  <c r="V774" i="4" s="1"/>
  <c r="AD773" i="4" a="1"/>
  <c r="AD773" i="4" s="1"/>
  <c r="AC773" i="4" a="1"/>
  <c r="AC773" i="4" s="1"/>
  <c r="AB773" i="4" a="1"/>
  <c r="AB773" i="4" s="1"/>
  <c r="AA773" i="4" a="1"/>
  <c r="AA773" i="4" s="1"/>
  <c r="Z773" i="4" a="1"/>
  <c r="Z773" i="4" s="1"/>
  <c r="Y773" i="4" a="1"/>
  <c r="Y773" i="4" s="1"/>
  <c r="X773" i="4" a="1"/>
  <c r="X773" i="4" s="1"/>
  <c r="W773" i="4" a="1"/>
  <c r="W773" i="4" s="1"/>
  <c r="V773" i="4" a="1"/>
  <c r="V773" i="4" s="1"/>
  <c r="AD772" i="4" a="1"/>
  <c r="AD772" i="4" s="1"/>
  <c r="AC772" i="4" a="1"/>
  <c r="AC772" i="4" s="1"/>
  <c r="AB772" i="4" a="1"/>
  <c r="AB772" i="4" s="1"/>
  <c r="AA772" i="4" a="1"/>
  <c r="AA772" i="4" s="1"/>
  <c r="Z772" i="4" a="1"/>
  <c r="Z772" i="4" s="1"/>
  <c r="Y772" i="4" a="1"/>
  <c r="Y772" i="4" s="1"/>
  <c r="X772" i="4" a="1"/>
  <c r="X772" i="4" s="1"/>
  <c r="W772" i="4" a="1"/>
  <c r="W772" i="4" s="1"/>
  <c r="V772" i="4" a="1"/>
  <c r="V772" i="4" s="1"/>
  <c r="AD771" i="4" a="1"/>
  <c r="AD771" i="4" s="1"/>
  <c r="AC771" i="4" a="1"/>
  <c r="AC771" i="4" s="1"/>
  <c r="AB771" i="4" a="1"/>
  <c r="AB771" i="4" s="1"/>
  <c r="AA771" i="4" a="1"/>
  <c r="AA771" i="4" s="1"/>
  <c r="Z771" i="4" a="1"/>
  <c r="Z771" i="4" s="1"/>
  <c r="Y771" i="4" a="1"/>
  <c r="Y771" i="4" s="1"/>
  <c r="X771" i="4" a="1"/>
  <c r="X771" i="4" s="1"/>
  <c r="W771" i="4" a="1"/>
  <c r="W771" i="4" s="1"/>
  <c r="V771" i="4" a="1"/>
  <c r="V771" i="4" s="1"/>
  <c r="AD770" i="4" a="1"/>
  <c r="AD770" i="4" s="1"/>
  <c r="AC770" i="4" a="1"/>
  <c r="AC770" i="4" s="1"/>
  <c r="AB770" i="4" a="1"/>
  <c r="AB770" i="4" s="1"/>
  <c r="AA770" i="4" a="1"/>
  <c r="AA770" i="4" s="1"/>
  <c r="Z770" i="4" a="1"/>
  <c r="Z770" i="4" s="1"/>
  <c r="Y770" i="4" a="1"/>
  <c r="Y770" i="4" s="1"/>
  <c r="X770" i="4" a="1"/>
  <c r="X770" i="4" s="1"/>
  <c r="W770" i="4" a="1"/>
  <c r="W770" i="4" s="1"/>
  <c r="V770" i="4" a="1"/>
  <c r="V770" i="4" s="1"/>
  <c r="AD769" i="4" a="1"/>
  <c r="AD769" i="4" s="1"/>
  <c r="AC769" i="4" a="1"/>
  <c r="AC769" i="4" s="1"/>
  <c r="AB769" i="4" a="1"/>
  <c r="AB769" i="4" s="1"/>
  <c r="AA769" i="4" a="1"/>
  <c r="AA769" i="4" s="1"/>
  <c r="Z769" i="4" a="1"/>
  <c r="Z769" i="4" s="1"/>
  <c r="Y769" i="4" a="1"/>
  <c r="Y769" i="4" s="1"/>
  <c r="X769" i="4" a="1"/>
  <c r="X769" i="4" s="1"/>
  <c r="W769" i="4" a="1"/>
  <c r="W769" i="4" s="1"/>
  <c r="V769" i="4" a="1"/>
  <c r="V769" i="4" s="1"/>
  <c r="AD768" i="4" a="1"/>
  <c r="AD768" i="4" s="1"/>
  <c r="AC768" i="4" a="1"/>
  <c r="AC768" i="4" s="1"/>
  <c r="AB768" i="4" a="1"/>
  <c r="AB768" i="4" s="1"/>
  <c r="AA768" i="4" a="1"/>
  <c r="AA768" i="4" s="1"/>
  <c r="Z768" i="4" a="1"/>
  <c r="Z768" i="4" s="1"/>
  <c r="Y768" i="4" a="1"/>
  <c r="Y768" i="4" s="1"/>
  <c r="X768" i="4" a="1"/>
  <c r="X768" i="4" s="1"/>
  <c r="W768" i="4" a="1"/>
  <c r="W768" i="4" s="1"/>
  <c r="V768" i="4" a="1"/>
  <c r="V768" i="4" s="1"/>
  <c r="AD767" i="4" a="1"/>
  <c r="AD767" i="4" s="1"/>
  <c r="AC767" i="4" a="1"/>
  <c r="AC767" i="4" s="1"/>
  <c r="AB767" i="4" a="1"/>
  <c r="AB767" i="4" s="1"/>
  <c r="AA767" i="4" a="1"/>
  <c r="AA767" i="4" s="1"/>
  <c r="Z767" i="4" a="1"/>
  <c r="Z767" i="4" s="1"/>
  <c r="Y767" i="4" a="1"/>
  <c r="Y767" i="4" s="1"/>
  <c r="X767" i="4" a="1"/>
  <c r="X767" i="4" s="1"/>
  <c r="W767" i="4" a="1"/>
  <c r="W767" i="4" s="1"/>
  <c r="V767" i="4" a="1"/>
  <c r="V767" i="4" s="1"/>
  <c r="AD766" i="4" a="1"/>
  <c r="AD766" i="4" s="1"/>
  <c r="AC766" i="4" a="1"/>
  <c r="AC766" i="4" s="1"/>
  <c r="AB766" i="4" a="1"/>
  <c r="AB766" i="4" s="1"/>
  <c r="AA766" i="4" a="1"/>
  <c r="AA766" i="4" s="1"/>
  <c r="Z766" i="4" a="1"/>
  <c r="Z766" i="4" s="1"/>
  <c r="Y766" i="4" a="1"/>
  <c r="Y766" i="4" s="1"/>
  <c r="X766" i="4" a="1"/>
  <c r="X766" i="4" s="1"/>
  <c r="W766" i="4" a="1"/>
  <c r="W766" i="4" s="1"/>
  <c r="V766" i="4" a="1"/>
  <c r="V766" i="4" s="1"/>
  <c r="AD765" i="4" a="1"/>
  <c r="AD765" i="4" s="1"/>
  <c r="AC765" i="4" a="1"/>
  <c r="AC765" i="4" s="1"/>
  <c r="AB765" i="4" a="1"/>
  <c r="AB765" i="4" s="1"/>
  <c r="AA765" i="4" a="1"/>
  <c r="AA765" i="4" s="1"/>
  <c r="Z765" i="4" a="1"/>
  <c r="Z765" i="4" s="1"/>
  <c r="Y765" i="4" a="1"/>
  <c r="Y765" i="4" s="1"/>
  <c r="X765" i="4" a="1"/>
  <c r="X765" i="4" s="1"/>
  <c r="W765" i="4" a="1"/>
  <c r="W765" i="4" s="1"/>
  <c r="V765" i="4" a="1"/>
  <c r="V765" i="4" s="1"/>
  <c r="AD764" i="4" a="1"/>
  <c r="AD764" i="4" s="1"/>
  <c r="AC764" i="4" a="1"/>
  <c r="AC764" i="4" s="1"/>
  <c r="AB764" i="4" a="1"/>
  <c r="AB764" i="4" s="1"/>
  <c r="AA764" i="4" a="1"/>
  <c r="AA764" i="4" s="1"/>
  <c r="Z764" i="4" a="1"/>
  <c r="Z764" i="4" s="1"/>
  <c r="Y764" i="4" a="1"/>
  <c r="Y764" i="4" s="1"/>
  <c r="X764" i="4" a="1"/>
  <c r="X764" i="4" s="1"/>
  <c r="W764" i="4" a="1"/>
  <c r="W764" i="4" s="1"/>
  <c r="V764" i="4" a="1"/>
  <c r="V764" i="4" s="1"/>
  <c r="AD763" i="4" a="1"/>
  <c r="AD763" i="4" s="1"/>
  <c r="AC763" i="4" a="1"/>
  <c r="AC763" i="4" s="1"/>
  <c r="AB763" i="4" a="1"/>
  <c r="AB763" i="4" s="1"/>
  <c r="AA763" i="4" a="1"/>
  <c r="AA763" i="4" s="1"/>
  <c r="Z763" i="4" a="1"/>
  <c r="Z763" i="4" s="1"/>
  <c r="Y763" i="4" a="1"/>
  <c r="Y763" i="4" s="1"/>
  <c r="X763" i="4" a="1"/>
  <c r="X763" i="4" s="1"/>
  <c r="W763" i="4" a="1"/>
  <c r="W763" i="4" s="1"/>
  <c r="V763" i="4" a="1"/>
  <c r="V763" i="4" s="1"/>
  <c r="AD762" i="4" a="1"/>
  <c r="AD762" i="4" s="1"/>
  <c r="AC762" i="4" a="1"/>
  <c r="AC762" i="4" s="1"/>
  <c r="AB762" i="4" a="1"/>
  <c r="AB762" i="4" s="1"/>
  <c r="AA762" i="4" a="1"/>
  <c r="AA762" i="4" s="1"/>
  <c r="Z762" i="4" a="1"/>
  <c r="Z762" i="4" s="1"/>
  <c r="Y762" i="4" a="1"/>
  <c r="Y762" i="4" s="1"/>
  <c r="X762" i="4" a="1"/>
  <c r="X762" i="4" s="1"/>
  <c r="W762" i="4" a="1"/>
  <c r="W762" i="4" s="1"/>
  <c r="V762" i="4" a="1"/>
  <c r="V762" i="4" s="1"/>
  <c r="AD761" i="4" a="1"/>
  <c r="AD761" i="4" s="1"/>
  <c r="AC761" i="4" a="1"/>
  <c r="AC761" i="4" s="1"/>
  <c r="AB761" i="4" a="1"/>
  <c r="AB761" i="4" s="1"/>
  <c r="AA761" i="4" a="1"/>
  <c r="AA761" i="4" s="1"/>
  <c r="Z761" i="4" a="1"/>
  <c r="Z761" i="4" s="1"/>
  <c r="Y761" i="4" a="1"/>
  <c r="Y761" i="4" s="1"/>
  <c r="X761" i="4" a="1"/>
  <c r="X761" i="4" s="1"/>
  <c r="W761" i="4" a="1"/>
  <c r="W761" i="4" s="1"/>
  <c r="V761" i="4" a="1"/>
  <c r="V761" i="4" s="1"/>
  <c r="AD760" i="4" a="1"/>
  <c r="AD760" i="4" s="1"/>
  <c r="AC760" i="4" a="1"/>
  <c r="AC760" i="4" s="1"/>
  <c r="AB760" i="4" a="1"/>
  <c r="AB760" i="4" s="1"/>
  <c r="AA760" i="4" a="1"/>
  <c r="AA760" i="4" s="1"/>
  <c r="Z760" i="4" a="1"/>
  <c r="Z760" i="4" s="1"/>
  <c r="Y760" i="4" a="1"/>
  <c r="Y760" i="4" s="1"/>
  <c r="X760" i="4" a="1"/>
  <c r="X760" i="4" s="1"/>
  <c r="W760" i="4" a="1"/>
  <c r="W760" i="4" s="1"/>
  <c r="V760" i="4" a="1"/>
  <c r="V760" i="4" s="1"/>
  <c r="AD759" i="4" a="1"/>
  <c r="AD759" i="4" s="1"/>
  <c r="AC759" i="4" a="1"/>
  <c r="AC759" i="4" s="1"/>
  <c r="AB759" i="4" a="1"/>
  <c r="AB759" i="4" s="1"/>
  <c r="AA759" i="4" a="1"/>
  <c r="AA759" i="4" s="1"/>
  <c r="Z759" i="4" a="1"/>
  <c r="Z759" i="4" s="1"/>
  <c r="Y759" i="4" a="1"/>
  <c r="Y759" i="4" s="1"/>
  <c r="X759" i="4" a="1"/>
  <c r="X759" i="4" s="1"/>
  <c r="W759" i="4" a="1"/>
  <c r="W759" i="4" s="1"/>
  <c r="V759" i="4" a="1"/>
  <c r="V759" i="4" s="1"/>
  <c r="AD758" i="4" a="1"/>
  <c r="AD758" i="4" s="1"/>
  <c r="AC758" i="4" a="1"/>
  <c r="AC758" i="4" s="1"/>
  <c r="AB758" i="4" a="1"/>
  <c r="AB758" i="4" s="1"/>
  <c r="AA758" i="4" a="1"/>
  <c r="AA758" i="4" s="1"/>
  <c r="Z758" i="4" a="1"/>
  <c r="Z758" i="4" s="1"/>
  <c r="Y758" i="4" a="1"/>
  <c r="Y758" i="4" s="1"/>
  <c r="X758" i="4" a="1"/>
  <c r="X758" i="4" s="1"/>
  <c r="W758" i="4" a="1"/>
  <c r="W758" i="4" s="1"/>
  <c r="V758" i="4" a="1"/>
  <c r="V758" i="4" s="1"/>
  <c r="AD757" i="4" a="1"/>
  <c r="AD757" i="4" s="1"/>
  <c r="AC757" i="4" a="1"/>
  <c r="AC757" i="4" s="1"/>
  <c r="AB757" i="4" a="1"/>
  <c r="AB757" i="4" s="1"/>
  <c r="AA757" i="4" a="1"/>
  <c r="AA757" i="4" s="1"/>
  <c r="Z757" i="4" a="1"/>
  <c r="Z757" i="4" s="1"/>
  <c r="Y757" i="4" a="1"/>
  <c r="Y757" i="4" s="1"/>
  <c r="X757" i="4" a="1"/>
  <c r="X757" i="4" s="1"/>
  <c r="W757" i="4" a="1"/>
  <c r="W757" i="4" s="1"/>
  <c r="V757" i="4" a="1"/>
  <c r="V757" i="4" s="1"/>
  <c r="AD756" i="4" a="1"/>
  <c r="AD756" i="4" s="1"/>
  <c r="AC756" i="4" a="1"/>
  <c r="AC756" i="4" s="1"/>
  <c r="AB756" i="4" a="1"/>
  <c r="AB756" i="4" s="1"/>
  <c r="AA756" i="4" a="1"/>
  <c r="AA756" i="4" s="1"/>
  <c r="Z756" i="4" a="1"/>
  <c r="Z756" i="4" s="1"/>
  <c r="Y756" i="4" a="1"/>
  <c r="Y756" i="4" s="1"/>
  <c r="X756" i="4" a="1"/>
  <c r="X756" i="4" s="1"/>
  <c r="W756" i="4" a="1"/>
  <c r="W756" i="4" s="1"/>
  <c r="V756" i="4" a="1"/>
  <c r="V756" i="4" s="1"/>
  <c r="AD755" i="4" a="1"/>
  <c r="AD755" i="4" s="1"/>
  <c r="AC755" i="4" a="1"/>
  <c r="AC755" i="4" s="1"/>
  <c r="AB755" i="4" a="1"/>
  <c r="AB755" i="4" s="1"/>
  <c r="AA755" i="4" a="1"/>
  <c r="AA755" i="4" s="1"/>
  <c r="Z755" i="4" a="1"/>
  <c r="Z755" i="4" s="1"/>
  <c r="Y755" i="4" a="1"/>
  <c r="Y755" i="4" s="1"/>
  <c r="X755" i="4" a="1"/>
  <c r="X755" i="4" s="1"/>
  <c r="W755" i="4" a="1"/>
  <c r="W755" i="4" s="1"/>
  <c r="V755" i="4" a="1"/>
  <c r="V755" i="4" s="1"/>
  <c r="AD754" i="4" a="1"/>
  <c r="AD754" i="4" s="1"/>
  <c r="AC754" i="4" a="1"/>
  <c r="AC754" i="4" s="1"/>
  <c r="AB754" i="4" a="1"/>
  <c r="AB754" i="4" s="1"/>
  <c r="AA754" i="4" a="1"/>
  <c r="AA754" i="4" s="1"/>
  <c r="Z754" i="4" a="1"/>
  <c r="Z754" i="4" s="1"/>
  <c r="Y754" i="4" a="1"/>
  <c r="Y754" i="4" s="1"/>
  <c r="X754" i="4" a="1"/>
  <c r="X754" i="4" s="1"/>
  <c r="W754" i="4" a="1"/>
  <c r="W754" i="4" s="1"/>
  <c r="V754" i="4" a="1"/>
  <c r="V754" i="4" s="1"/>
  <c r="AD753" i="4" a="1"/>
  <c r="AD753" i="4" s="1"/>
  <c r="AC753" i="4" a="1"/>
  <c r="AC753" i="4" s="1"/>
  <c r="AB753" i="4" a="1"/>
  <c r="AB753" i="4" s="1"/>
  <c r="AA753" i="4" a="1"/>
  <c r="AA753" i="4" s="1"/>
  <c r="Z753" i="4" a="1"/>
  <c r="Z753" i="4" s="1"/>
  <c r="Y753" i="4" a="1"/>
  <c r="Y753" i="4" s="1"/>
  <c r="X753" i="4" a="1"/>
  <c r="X753" i="4" s="1"/>
  <c r="W753" i="4" a="1"/>
  <c r="W753" i="4" s="1"/>
  <c r="V753" i="4" a="1"/>
  <c r="V753" i="4" s="1"/>
  <c r="AD752" i="4" a="1"/>
  <c r="AD752" i="4" s="1"/>
  <c r="AC752" i="4" a="1"/>
  <c r="AC752" i="4" s="1"/>
  <c r="AB752" i="4" a="1"/>
  <c r="AB752" i="4" s="1"/>
  <c r="AA752" i="4" a="1"/>
  <c r="AA752" i="4" s="1"/>
  <c r="Z752" i="4" a="1"/>
  <c r="Z752" i="4" s="1"/>
  <c r="Y752" i="4" a="1"/>
  <c r="Y752" i="4" s="1"/>
  <c r="X752" i="4" a="1"/>
  <c r="X752" i="4" s="1"/>
  <c r="W752" i="4" a="1"/>
  <c r="W752" i="4" s="1"/>
  <c r="V752" i="4" a="1"/>
  <c r="V752" i="4" s="1"/>
  <c r="AD751" i="4" a="1"/>
  <c r="AD751" i="4" s="1"/>
  <c r="AC751" i="4" a="1"/>
  <c r="AC751" i="4" s="1"/>
  <c r="AB751" i="4" a="1"/>
  <c r="AB751" i="4" s="1"/>
  <c r="AA751" i="4" a="1"/>
  <c r="AA751" i="4" s="1"/>
  <c r="Z751" i="4" a="1"/>
  <c r="Z751" i="4" s="1"/>
  <c r="Y751" i="4" a="1"/>
  <c r="Y751" i="4" s="1"/>
  <c r="X751" i="4" a="1"/>
  <c r="X751" i="4" s="1"/>
  <c r="W751" i="4" a="1"/>
  <c r="W751" i="4" s="1"/>
  <c r="V751" i="4" a="1"/>
  <c r="V751" i="4" s="1"/>
  <c r="AD750" i="4" a="1"/>
  <c r="AD750" i="4" s="1"/>
  <c r="AC750" i="4" a="1"/>
  <c r="AC750" i="4" s="1"/>
  <c r="AB750" i="4" a="1"/>
  <c r="AB750" i="4" s="1"/>
  <c r="AA750" i="4" a="1"/>
  <c r="AA750" i="4" s="1"/>
  <c r="Z750" i="4" a="1"/>
  <c r="Z750" i="4" s="1"/>
  <c r="Y750" i="4" a="1"/>
  <c r="Y750" i="4" s="1"/>
  <c r="X750" i="4" a="1"/>
  <c r="X750" i="4" s="1"/>
  <c r="W750" i="4" a="1"/>
  <c r="W750" i="4" s="1"/>
  <c r="V750" i="4" a="1"/>
  <c r="V750" i="4" s="1"/>
  <c r="AD749" i="4" a="1"/>
  <c r="AD749" i="4" s="1"/>
  <c r="AC749" i="4" a="1"/>
  <c r="AC749" i="4" s="1"/>
  <c r="AB749" i="4" a="1"/>
  <c r="AB749" i="4" s="1"/>
  <c r="AA749" i="4" a="1"/>
  <c r="AA749" i="4" s="1"/>
  <c r="Z749" i="4" a="1"/>
  <c r="Z749" i="4" s="1"/>
  <c r="Y749" i="4" a="1"/>
  <c r="Y749" i="4" s="1"/>
  <c r="X749" i="4" a="1"/>
  <c r="X749" i="4" s="1"/>
  <c r="W749" i="4" a="1"/>
  <c r="W749" i="4" s="1"/>
  <c r="V749" i="4" a="1"/>
  <c r="V749" i="4" s="1"/>
  <c r="AD748" i="4" a="1"/>
  <c r="AD748" i="4" s="1"/>
  <c r="AC748" i="4" a="1"/>
  <c r="AC748" i="4" s="1"/>
  <c r="AB748" i="4" a="1"/>
  <c r="AB748" i="4" s="1"/>
  <c r="AA748" i="4" a="1"/>
  <c r="AA748" i="4" s="1"/>
  <c r="Z748" i="4" a="1"/>
  <c r="Z748" i="4" s="1"/>
  <c r="Y748" i="4" a="1"/>
  <c r="Y748" i="4" s="1"/>
  <c r="X748" i="4" a="1"/>
  <c r="X748" i="4" s="1"/>
  <c r="W748" i="4" a="1"/>
  <c r="W748" i="4" s="1"/>
  <c r="V748" i="4" a="1"/>
  <c r="V748" i="4" s="1"/>
  <c r="AD747" i="4" a="1"/>
  <c r="AD747" i="4" s="1"/>
  <c r="AC747" i="4" a="1"/>
  <c r="AC747" i="4" s="1"/>
  <c r="AB747" i="4" a="1"/>
  <c r="AB747" i="4" s="1"/>
  <c r="AA747" i="4" a="1"/>
  <c r="AA747" i="4" s="1"/>
  <c r="Z747" i="4" a="1"/>
  <c r="Z747" i="4" s="1"/>
  <c r="Y747" i="4" a="1"/>
  <c r="Y747" i="4" s="1"/>
  <c r="X747" i="4" a="1"/>
  <c r="X747" i="4" s="1"/>
  <c r="W747" i="4" a="1"/>
  <c r="W747" i="4" s="1"/>
  <c r="V747" i="4" a="1"/>
  <c r="V747" i="4" s="1"/>
  <c r="AD746" i="4" a="1"/>
  <c r="AD746" i="4" s="1"/>
  <c r="AC746" i="4" a="1"/>
  <c r="AC746" i="4" s="1"/>
  <c r="AB746" i="4" a="1"/>
  <c r="AB746" i="4" s="1"/>
  <c r="AA746" i="4" a="1"/>
  <c r="AA746" i="4" s="1"/>
  <c r="Z746" i="4" a="1"/>
  <c r="Z746" i="4" s="1"/>
  <c r="Y746" i="4" a="1"/>
  <c r="Y746" i="4" s="1"/>
  <c r="X746" i="4" a="1"/>
  <c r="X746" i="4" s="1"/>
  <c r="W746" i="4" a="1"/>
  <c r="W746" i="4" s="1"/>
  <c r="V746" i="4" a="1"/>
  <c r="V746" i="4" s="1"/>
  <c r="AD745" i="4" a="1"/>
  <c r="AD745" i="4" s="1"/>
  <c r="AC745" i="4" a="1"/>
  <c r="AC745" i="4" s="1"/>
  <c r="AB745" i="4" a="1"/>
  <c r="AB745" i="4" s="1"/>
  <c r="AA745" i="4" a="1"/>
  <c r="AA745" i="4" s="1"/>
  <c r="Z745" i="4" a="1"/>
  <c r="Z745" i="4" s="1"/>
  <c r="Y745" i="4" a="1"/>
  <c r="Y745" i="4" s="1"/>
  <c r="X745" i="4" a="1"/>
  <c r="X745" i="4" s="1"/>
  <c r="W745" i="4" a="1"/>
  <c r="W745" i="4" s="1"/>
  <c r="V745" i="4" a="1"/>
  <c r="V745" i="4" s="1"/>
  <c r="AD744" i="4" a="1"/>
  <c r="AD744" i="4" s="1"/>
  <c r="AC744" i="4" a="1"/>
  <c r="AC744" i="4" s="1"/>
  <c r="AB744" i="4" a="1"/>
  <c r="AB744" i="4" s="1"/>
  <c r="AA744" i="4" a="1"/>
  <c r="AA744" i="4" s="1"/>
  <c r="Z744" i="4" a="1"/>
  <c r="Z744" i="4" s="1"/>
  <c r="Y744" i="4" a="1"/>
  <c r="Y744" i="4" s="1"/>
  <c r="X744" i="4" a="1"/>
  <c r="X744" i="4" s="1"/>
  <c r="W744" i="4" a="1"/>
  <c r="W744" i="4" s="1"/>
  <c r="V744" i="4" a="1"/>
  <c r="V744" i="4" s="1"/>
  <c r="AD743" i="4" a="1"/>
  <c r="AD743" i="4" s="1"/>
  <c r="AC743" i="4" a="1"/>
  <c r="AC743" i="4" s="1"/>
  <c r="AB743" i="4" a="1"/>
  <c r="AB743" i="4" s="1"/>
  <c r="AA743" i="4" a="1"/>
  <c r="AA743" i="4" s="1"/>
  <c r="Z743" i="4" a="1"/>
  <c r="Z743" i="4" s="1"/>
  <c r="Y743" i="4" a="1"/>
  <c r="Y743" i="4" s="1"/>
  <c r="X743" i="4" a="1"/>
  <c r="X743" i="4" s="1"/>
  <c r="W743" i="4" a="1"/>
  <c r="W743" i="4" s="1"/>
  <c r="V743" i="4" a="1"/>
  <c r="V743" i="4" s="1"/>
  <c r="AD742" i="4" a="1"/>
  <c r="AD742" i="4" s="1"/>
  <c r="AC742" i="4" a="1"/>
  <c r="AC742" i="4" s="1"/>
  <c r="AB742" i="4" a="1"/>
  <c r="AB742" i="4" s="1"/>
  <c r="AA742" i="4" a="1"/>
  <c r="AA742" i="4" s="1"/>
  <c r="Z742" i="4" a="1"/>
  <c r="Z742" i="4" s="1"/>
  <c r="Y742" i="4" a="1"/>
  <c r="Y742" i="4" s="1"/>
  <c r="X742" i="4" a="1"/>
  <c r="X742" i="4" s="1"/>
  <c r="W742" i="4" a="1"/>
  <c r="W742" i="4" s="1"/>
  <c r="V742" i="4" a="1"/>
  <c r="V742" i="4" s="1"/>
  <c r="AD741" i="4" a="1"/>
  <c r="AD741" i="4" s="1"/>
  <c r="AC741" i="4" a="1"/>
  <c r="AC741" i="4" s="1"/>
  <c r="AB741" i="4" a="1"/>
  <c r="AB741" i="4" s="1"/>
  <c r="AA741" i="4" a="1"/>
  <c r="AA741" i="4" s="1"/>
  <c r="Z741" i="4" a="1"/>
  <c r="Z741" i="4" s="1"/>
  <c r="Y741" i="4" a="1"/>
  <c r="Y741" i="4" s="1"/>
  <c r="X741" i="4" a="1"/>
  <c r="X741" i="4" s="1"/>
  <c r="W741" i="4" a="1"/>
  <c r="W741" i="4" s="1"/>
  <c r="V741" i="4" a="1"/>
  <c r="V741" i="4" s="1"/>
  <c r="AD740" i="4" a="1"/>
  <c r="AD740" i="4" s="1"/>
  <c r="AC740" i="4" a="1"/>
  <c r="AC740" i="4" s="1"/>
  <c r="AB740" i="4" a="1"/>
  <c r="AB740" i="4" s="1"/>
  <c r="AA740" i="4" a="1"/>
  <c r="AA740" i="4" s="1"/>
  <c r="Z740" i="4" a="1"/>
  <c r="Z740" i="4" s="1"/>
  <c r="Y740" i="4" a="1"/>
  <c r="Y740" i="4" s="1"/>
  <c r="X740" i="4" a="1"/>
  <c r="X740" i="4" s="1"/>
  <c r="W740" i="4" a="1"/>
  <c r="W740" i="4" s="1"/>
  <c r="V740" i="4" a="1"/>
  <c r="V740" i="4" s="1"/>
  <c r="AD739" i="4" a="1"/>
  <c r="AD739" i="4" s="1"/>
  <c r="AC739" i="4" a="1"/>
  <c r="AC739" i="4" s="1"/>
  <c r="AB739" i="4" a="1"/>
  <c r="AB739" i="4" s="1"/>
  <c r="AA739" i="4" a="1"/>
  <c r="AA739" i="4" s="1"/>
  <c r="Z739" i="4" a="1"/>
  <c r="Z739" i="4" s="1"/>
  <c r="Y739" i="4" a="1"/>
  <c r="Y739" i="4" s="1"/>
  <c r="X739" i="4" a="1"/>
  <c r="X739" i="4" s="1"/>
  <c r="W739" i="4" a="1"/>
  <c r="W739" i="4" s="1"/>
  <c r="V739" i="4" a="1"/>
  <c r="V739" i="4" s="1"/>
  <c r="AD738" i="4" a="1"/>
  <c r="AD738" i="4" s="1"/>
  <c r="AC738" i="4" a="1"/>
  <c r="AC738" i="4" s="1"/>
  <c r="AB738" i="4" a="1"/>
  <c r="AB738" i="4" s="1"/>
  <c r="AA738" i="4" a="1"/>
  <c r="AA738" i="4" s="1"/>
  <c r="Z738" i="4" a="1"/>
  <c r="Z738" i="4" s="1"/>
  <c r="Y738" i="4" a="1"/>
  <c r="Y738" i="4" s="1"/>
  <c r="X738" i="4" a="1"/>
  <c r="X738" i="4" s="1"/>
  <c r="W738" i="4" a="1"/>
  <c r="W738" i="4" s="1"/>
  <c r="V738" i="4" a="1"/>
  <c r="V738" i="4" s="1"/>
  <c r="AD737" i="4" a="1"/>
  <c r="AD737" i="4" s="1"/>
  <c r="AC737" i="4" a="1"/>
  <c r="AC737" i="4" s="1"/>
  <c r="AB737" i="4" a="1"/>
  <c r="AB737" i="4" s="1"/>
  <c r="AA737" i="4" a="1"/>
  <c r="AA737" i="4" s="1"/>
  <c r="Z737" i="4" a="1"/>
  <c r="Z737" i="4" s="1"/>
  <c r="Y737" i="4" a="1"/>
  <c r="Y737" i="4" s="1"/>
  <c r="X737" i="4" a="1"/>
  <c r="X737" i="4" s="1"/>
  <c r="W737" i="4" a="1"/>
  <c r="W737" i="4" s="1"/>
  <c r="V737" i="4" a="1"/>
  <c r="V737" i="4" s="1"/>
  <c r="AD736" i="4" a="1"/>
  <c r="AD736" i="4" s="1"/>
  <c r="AC736" i="4" a="1"/>
  <c r="AC736" i="4" s="1"/>
  <c r="AB736" i="4" a="1"/>
  <c r="AB736" i="4" s="1"/>
  <c r="AA736" i="4" a="1"/>
  <c r="AA736" i="4" s="1"/>
  <c r="Z736" i="4" a="1"/>
  <c r="Z736" i="4" s="1"/>
  <c r="Y736" i="4" a="1"/>
  <c r="Y736" i="4" s="1"/>
  <c r="X736" i="4" a="1"/>
  <c r="X736" i="4" s="1"/>
  <c r="W736" i="4" a="1"/>
  <c r="W736" i="4" s="1"/>
  <c r="V736" i="4" a="1"/>
  <c r="V736" i="4" s="1"/>
  <c r="AD735" i="4" a="1"/>
  <c r="AD735" i="4" s="1"/>
  <c r="AC735" i="4" a="1"/>
  <c r="AC735" i="4" s="1"/>
  <c r="AB735" i="4" a="1"/>
  <c r="AB735" i="4" s="1"/>
  <c r="AA735" i="4" a="1"/>
  <c r="AA735" i="4" s="1"/>
  <c r="Z735" i="4" a="1"/>
  <c r="Z735" i="4" s="1"/>
  <c r="Y735" i="4" a="1"/>
  <c r="Y735" i="4" s="1"/>
  <c r="X735" i="4" a="1"/>
  <c r="X735" i="4" s="1"/>
  <c r="W735" i="4" a="1"/>
  <c r="W735" i="4" s="1"/>
  <c r="V735" i="4" a="1"/>
  <c r="V735" i="4" s="1"/>
  <c r="AD734" i="4" a="1"/>
  <c r="AD734" i="4" s="1"/>
  <c r="AC734" i="4" a="1"/>
  <c r="AC734" i="4" s="1"/>
  <c r="AB734" i="4" a="1"/>
  <c r="AB734" i="4" s="1"/>
  <c r="AA734" i="4" a="1"/>
  <c r="AA734" i="4" s="1"/>
  <c r="Z734" i="4" a="1"/>
  <c r="Z734" i="4" s="1"/>
  <c r="Y734" i="4" a="1"/>
  <c r="Y734" i="4" s="1"/>
  <c r="X734" i="4" a="1"/>
  <c r="X734" i="4" s="1"/>
  <c r="W734" i="4" a="1"/>
  <c r="W734" i="4" s="1"/>
  <c r="V734" i="4" a="1"/>
  <c r="V734" i="4" s="1"/>
  <c r="AD733" i="4" a="1"/>
  <c r="AD733" i="4" s="1"/>
  <c r="AC733" i="4" a="1"/>
  <c r="AC733" i="4" s="1"/>
  <c r="AB733" i="4" a="1"/>
  <c r="AB733" i="4" s="1"/>
  <c r="AA733" i="4" a="1"/>
  <c r="AA733" i="4" s="1"/>
  <c r="Z733" i="4" a="1"/>
  <c r="Z733" i="4" s="1"/>
  <c r="Y733" i="4" a="1"/>
  <c r="Y733" i="4" s="1"/>
  <c r="X733" i="4" a="1"/>
  <c r="X733" i="4" s="1"/>
  <c r="W733" i="4" a="1"/>
  <c r="W733" i="4" s="1"/>
  <c r="V733" i="4" a="1"/>
  <c r="V733" i="4" s="1"/>
  <c r="AD732" i="4" a="1"/>
  <c r="AD732" i="4" s="1"/>
  <c r="AC732" i="4" a="1"/>
  <c r="AC732" i="4" s="1"/>
  <c r="AB732" i="4" a="1"/>
  <c r="AB732" i="4" s="1"/>
  <c r="AA732" i="4" a="1"/>
  <c r="AA732" i="4" s="1"/>
  <c r="Z732" i="4" a="1"/>
  <c r="Z732" i="4" s="1"/>
  <c r="Y732" i="4" a="1"/>
  <c r="Y732" i="4" s="1"/>
  <c r="X732" i="4" a="1"/>
  <c r="X732" i="4" s="1"/>
  <c r="W732" i="4" a="1"/>
  <c r="W732" i="4" s="1"/>
  <c r="V732" i="4" a="1"/>
  <c r="V732" i="4" s="1"/>
  <c r="AD731" i="4" a="1"/>
  <c r="AD731" i="4" s="1"/>
  <c r="AC731" i="4" a="1"/>
  <c r="AC731" i="4" s="1"/>
  <c r="AB731" i="4" a="1"/>
  <c r="AB731" i="4" s="1"/>
  <c r="AA731" i="4" a="1"/>
  <c r="AA731" i="4" s="1"/>
  <c r="Z731" i="4" a="1"/>
  <c r="Z731" i="4" s="1"/>
  <c r="Y731" i="4" a="1"/>
  <c r="Y731" i="4" s="1"/>
  <c r="X731" i="4" a="1"/>
  <c r="X731" i="4" s="1"/>
  <c r="W731" i="4" a="1"/>
  <c r="W731" i="4" s="1"/>
  <c r="V731" i="4" a="1"/>
  <c r="V731" i="4" s="1"/>
  <c r="AD730" i="4" a="1"/>
  <c r="AD730" i="4" s="1"/>
  <c r="AC730" i="4" a="1"/>
  <c r="AC730" i="4" s="1"/>
  <c r="AB730" i="4" a="1"/>
  <c r="AB730" i="4" s="1"/>
  <c r="AA730" i="4" a="1"/>
  <c r="AA730" i="4" s="1"/>
  <c r="Z730" i="4" a="1"/>
  <c r="Z730" i="4" s="1"/>
  <c r="Y730" i="4" a="1"/>
  <c r="Y730" i="4" s="1"/>
  <c r="X730" i="4" a="1"/>
  <c r="X730" i="4" s="1"/>
  <c r="W730" i="4" a="1"/>
  <c r="W730" i="4" s="1"/>
  <c r="V730" i="4" a="1"/>
  <c r="V730" i="4" s="1"/>
  <c r="AD729" i="4" a="1"/>
  <c r="AD729" i="4" s="1"/>
  <c r="AC729" i="4" a="1"/>
  <c r="AC729" i="4" s="1"/>
  <c r="AB729" i="4" a="1"/>
  <c r="AB729" i="4" s="1"/>
  <c r="AA729" i="4" a="1"/>
  <c r="AA729" i="4" s="1"/>
  <c r="Z729" i="4" a="1"/>
  <c r="Z729" i="4" s="1"/>
  <c r="Y729" i="4" a="1"/>
  <c r="Y729" i="4" s="1"/>
  <c r="X729" i="4" a="1"/>
  <c r="X729" i="4" s="1"/>
  <c r="W729" i="4" a="1"/>
  <c r="W729" i="4" s="1"/>
  <c r="V729" i="4" a="1"/>
  <c r="V729" i="4" s="1"/>
  <c r="AD728" i="4" a="1"/>
  <c r="AD728" i="4" s="1"/>
  <c r="AC728" i="4" a="1"/>
  <c r="AC728" i="4" s="1"/>
  <c r="AB728" i="4" a="1"/>
  <c r="AB728" i="4" s="1"/>
  <c r="AA728" i="4" a="1"/>
  <c r="AA728" i="4" s="1"/>
  <c r="Z728" i="4" a="1"/>
  <c r="Z728" i="4" s="1"/>
  <c r="Y728" i="4" a="1"/>
  <c r="Y728" i="4" s="1"/>
  <c r="X728" i="4" a="1"/>
  <c r="X728" i="4" s="1"/>
  <c r="W728" i="4" a="1"/>
  <c r="W728" i="4" s="1"/>
  <c r="V728" i="4" a="1"/>
  <c r="V728" i="4" s="1"/>
  <c r="AD727" i="4" a="1"/>
  <c r="AD727" i="4" s="1"/>
  <c r="AC727" i="4" a="1"/>
  <c r="AC727" i="4" s="1"/>
  <c r="AB727" i="4" a="1"/>
  <c r="AB727" i="4" s="1"/>
  <c r="AA727" i="4" a="1"/>
  <c r="AA727" i="4" s="1"/>
  <c r="Z727" i="4" a="1"/>
  <c r="Z727" i="4" s="1"/>
  <c r="Y727" i="4" a="1"/>
  <c r="Y727" i="4" s="1"/>
  <c r="X727" i="4" a="1"/>
  <c r="X727" i="4" s="1"/>
  <c r="W727" i="4" a="1"/>
  <c r="W727" i="4" s="1"/>
  <c r="V727" i="4" a="1"/>
  <c r="V727" i="4" s="1"/>
  <c r="AD726" i="4" a="1"/>
  <c r="AD726" i="4" s="1"/>
  <c r="AC726" i="4" a="1"/>
  <c r="AC726" i="4" s="1"/>
  <c r="AB726" i="4" a="1"/>
  <c r="AB726" i="4" s="1"/>
  <c r="AA726" i="4" a="1"/>
  <c r="AA726" i="4" s="1"/>
  <c r="Z726" i="4" a="1"/>
  <c r="Z726" i="4" s="1"/>
  <c r="Y726" i="4" a="1"/>
  <c r="Y726" i="4" s="1"/>
  <c r="X726" i="4" a="1"/>
  <c r="X726" i="4" s="1"/>
  <c r="W726" i="4" a="1"/>
  <c r="W726" i="4" s="1"/>
  <c r="V726" i="4" a="1"/>
  <c r="V726" i="4" s="1"/>
  <c r="AD725" i="4" a="1"/>
  <c r="AD725" i="4" s="1"/>
  <c r="AC725" i="4" a="1"/>
  <c r="AC725" i="4" s="1"/>
  <c r="AB725" i="4" a="1"/>
  <c r="AB725" i="4" s="1"/>
  <c r="AA725" i="4" a="1"/>
  <c r="AA725" i="4" s="1"/>
  <c r="Z725" i="4" a="1"/>
  <c r="Z725" i="4" s="1"/>
  <c r="Y725" i="4" a="1"/>
  <c r="Y725" i="4" s="1"/>
  <c r="X725" i="4" a="1"/>
  <c r="X725" i="4" s="1"/>
  <c r="W725" i="4" a="1"/>
  <c r="W725" i="4" s="1"/>
  <c r="V725" i="4" a="1"/>
  <c r="V725" i="4" s="1"/>
  <c r="AD724" i="4" a="1"/>
  <c r="AD724" i="4" s="1"/>
  <c r="AC724" i="4" a="1"/>
  <c r="AC724" i="4" s="1"/>
  <c r="AB724" i="4" a="1"/>
  <c r="AB724" i="4" s="1"/>
  <c r="AA724" i="4" a="1"/>
  <c r="AA724" i="4" s="1"/>
  <c r="Z724" i="4" a="1"/>
  <c r="Z724" i="4" s="1"/>
  <c r="Y724" i="4" a="1"/>
  <c r="Y724" i="4" s="1"/>
  <c r="X724" i="4" a="1"/>
  <c r="X724" i="4" s="1"/>
  <c r="W724" i="4" a="1"/>
  <c r="W724" i="4" s="1"/>
  <c r="V724" i="4" a="1"/>
  <c r="V724" i="4" s="1"/>
  <c r="AD723" i="4" a="1"/>
  <c r="AD723" i="4" s="1"/>
  <c r="AC723" i="4" a="1"/>
  <c r="AC723" i="4" s="1"/>
  <c r="AB723" i="4" a="1"/>
  <c r="AB723" i="4" s="1"/>
  <c r="AA723" i="4" a="1"/>
  <c r="AA723" i="4" s="1"/>
  <c r="Z723" i="4" a="1"/>
  <c r="Z723" i="4" s="1"/>
  <c r="Y723" i="4" a="1"/>
  <c r="Y723" i="4" s="1"/>
  <c r="X723" i="4" a="1"/>
  <c r="X723" i="4" s="1"/>
  <c r="W723" i="4" a="1"/>
  <c r="W723" i="4" s="1"/>
  <c r="V723" i="4" a="1"/>
  <c r="V723" i="4" s="1"/>
  <c r="AD722" i="4" a="1"/>
  <c r="AD722" i="4" s="1"/>
  <c r="AC722" i="4" a="1"/>
  <c r="AC722" i="4" s="1"/>
  <c r="AB722" i="4" a="1"/>
  <c r="AB722" i="4" s="1"/>
  <c r="AA722" i="4" a="1"/>
  <c r="AA722" i="4" s="1"/>
  <c r="Z722" i="4" a="1"/>
  <c r="Z722" i="4" s="1"/>
  <c r="Y722" i="4" a="1"/>
  <c r="Y722" i="4" s="1"/>
  <c r="X722" i="4" a="1"/>
  <c r="X722" i="4" s="1"/>
  <c r="W722" i="4" a="1"/>
  <c r="W722" i="4" s="1"/>
  <c r="V722" i="4" a="1"/>
  <c r="V722" i="4" s="1"/>
  <c r="AD721" i="4" a="1"/>
  <c r="AD721" i="4" s="1"/>
  <c r="AC721" i="4" a="1"/>
  <c r="AC721" i="4" s="1"/>
  <c r="AB721" i="4" a="1"/>
  <c r="AB721" i="4" s="1"/>
  <c r="AA721" i="4" a="1"/>
  <c r="AA721" i="4" s="1"/>
  <c r="Z721" i="4" a="1"/>
  <c r="Z721" i="4" s="1"/>
  <c r="Y721" i="4" a="1"/>
  <c r="Y721" i="4" s="1"/>
  <c r="X721" i="4" a="1"/>
  <c r="X721" i="4" s="1"/>
  <c r="W721" i="4" a="1"/>
  <c r="W721" i="4" s="1"/>
  <c r="V721" i="4" a="1"/>
  <c r="V721" i="4" s="1"/>
  <c r="AD720" i="4" a="1"/>
  <c r="AD720" i="4" s="1"/>
  <c r="AC720" i="4" a="1"/>
  <c r="AC720" i="4" s="1"/>
  <c r="AB720" i="4" a="1"/>
  <c r="AB720" i="4" s="1"/>
  <c r="AA720" i="4" a="1"/>
  <c r="AA720" i="4" s="1"/>
  <c r="Z720" i="4" a="1"/>
  <c r="Z720" i="4" s="1"/>
  <c r="Y720" i="4" a="1"/>
  <c r="Y720" i="4" s="1"/>
  <c r="X720" i="4" a="1"/>
  <c r="X720" i="4" s="1"/>
  <c r="W720" i="4" a="1"/>
  <c r="W720" i="4" s="1"/>
  <c r="V720" i="4" a="1"/>
  <c r="V720" i="4" s="1"/>
  <c r="AD719" i="4" a="1"/>
  <c r="AD719" i="4" s="1"/>
  <c r="AC719" i="4" a="1"/>
  <c r="AC719" i="4" s="1"/>
  <c r="AB719" i="4" a="1"/>
  <c r="AB719" i="4" s="1"/>
  <c r="AA719" i="4" a="1"/>
  <c r="AA719" i="4" s="1"/>
  <c r="Z719" i="4" a="1"/>
  <c r="Z719" i="4" s="1"/>
  <c r="Y719" i="4" a="1"/>
  <c r="Y719" i="4" s="1"/>
  <c r="X719" i="4" a="1"/>
  <c r="X719" i="4" s="1"/>
  <c r="W719" i="4" a="1"/>
  <c r="W719" i="4" s="1"/>
  <c r="V719" i="4" a="1"/>
  <c r="V719" i="4" s="1"/>
  <c r="AD718" i="4" a="1"/>
  <c r="AD718" i="4" s="1"/>
  <c r="AC718" i="4" a="1"/>
  <c r="AC718" i="4" s="1"/>
  <c r="AB718" i="4" a="1"/>
  <c r="AB718" i="4" s="1"/>
  <c r="AA718" i="4" a="1"/>
  <c r="AA718" i="4" s="1"/>
  <c r="Z718" i="4" a="1"/>
  <c r="Z718" i="4" s="1"/>
  <c r="Y718" i="4" a="1"/>
  <c r="Y718" i="4" s="1"/>
  <c r="X718" i="4" a="1"/>
  <c r="X718" i="4" s="1"/>
  <c r="W718" i="4" a="1"/>
  <c r="W718" i="4" s="1"/>
  <c r="V718" i="4" a="1"/>
  <c r="V718" i="4" s="1"/>
  <c r="AD717" i="4" a="1"/>
  <c r="AD717" i="4" s="1"/>
  <c r="AC717" i="4" a="1"/>
  <c r="AC717" i="4" s="1"/>
  <c r="AB717" i="4" a="1"/>
  <c r="AB717" i="4" s="1"/>
  <c r="AA717" i="4" a="1"/>
  <c r="AA717" i="4" s="1"/>
  <c r="Z717" i="4" a="1"/>
  <c r="Z717" i="4" s="1"/>
  <c r="Y717" i="4" a="1"/>
  <c r="Y717" i="4" s="1"/>
  <c r="X717" i="4" a="1"/>
  <c r="X717" i="4" s="1"/>
  <c r="W717" i="4" a="1"/>
  <c r="W717" i="4" s="1"/>
  <c r="V717" i="4" a="1"/>
  <c r="V717" i="4" s="1"/>
  <c r="AD716" i="4" a="1"/>
  <c r="AD716" i="4" s="1"/>
  <c r="AC716" i="4" a="1"/>
  <c r="AC716" i="4" s="1"/>
  <c r="AB716" i="4" a="1"/>
  <c r="AB716" i="4" s="1"/>
  <c r="AA716" i="4" a="1"/>
  <c r="AA716" i="4" s="1"/>
  <c r="Z716" i="4" a="1"/>
  <c r="Z716" i="4" s="1"/>
  <c r="Y716" i="4" a="1"/>
  <c r="Y716" i="4" s="1"/>
  <c r="X716" i="4" a="1"/>
  <c r="X716" i="4" s="1"/>
  <c r="W716" i="4" a="1"/>
  <c r="W716" i="4" s="1"/>
  <c r="V716" i="4" a="1"/>
  <c r="V716" i="4" s="1"/>
  <c r="AD715" i="4" a="1"/>
  <c r="AD715" i="4" s="1"/>
  <c r="AC715" i="4" a="1"/>
  <c r="AC715" i="4" s="1"/>
  <c r="AB715" i="4" a="1"/>
  <c r="AB715" i="4" s="1"/>
  <c r="AA715" i="4" a="1"/>
  <c r="AA715" i="4" s="1"/>
  <c r="Z715" i="4" a="1"/>
  <c r="Z715" i="4" s="1"/>
  <c r="Y715" i="4" a="1"/>
  <c r="Y715" i="4" s="1"/>
  <c r="X715" i="4" a="1"/>
  <c r="X715" i="4" s="1"/>
  <c r="W715" i="4" a="1"/>
  <c r="W715" i="4" s="1"/>
  <c r="V715" i="4" a="1"/>
  <c r="V715" i="4" s="1"/>
  <c r="AD714" i="4" a="1"/>
  <c r="AD714" i="4" s="1"/>
  <c r="AC714" i="4" a="1"/>
  <c r="AC714" i="4" s="1"/>
  <c r="AB714" i="4" a="1"/>
  <c r="AB714" i="4" s="1"/>
  <c r="AA714" i="4" a="1"/>
  <c r="AA714" i="4" s="1"/>
  <c r="Z714" i="4" a="1"/>
  <c r="Z714" i="4" s="1"/>
  <c r="Y714" i="4" a="1"/>
  <c r="Y714" i="4" s="1"/>
  <c r="X714" i="4" a="1"/>
  <c r="X714" i="4" s="1"/>
  <c r="W714" i="4" a="1"/>
  <c r="W714" i="4" s="1"/>
  <c r="V714" i="4" a="1"/>
  <c r="V714" i="4" s="1"/>
  <c r="AD713" i="4" a="1"/>
  <c r="AD713" i="4" s="1"/>
  <c r="AC713" i="4" a="1"/>
  <c r="AC713" i="4" s="1"/>
  <c r="AB713" i="4" a="1"/>
  <c r="AB713" i="4" s="1"/>
  <c r="AA713" i="4" a="1"/>
  <c r="AA713" i="4" s="1"/>
  <c r="Z713" i="4" a="1"/>
  <c r="Z713" i="4" s="1"/>
  <c r="Y713" i="4" a="1"/>
  <c r="Y713" i="4" s="1"/>
  <c r="X713" i="4" a="1"/>
  <c r="X713" i="4" s="1"/>
  <c r="W713" i="4" a="1"/>
  <c r="W713" i="4" s="1"/>
  <c r="V713" i="4" a="1"/>
  <c r="V713" i="4" s="1"/>
  <c r="AD712" i="4" a="1"/>
  <c r="AD712" i="4" s="1"/>
  <c r="AC712" i="4" a="1"/>
  <c r="AC712" i="4" s="1"/>
  <c r="AB712" i="4" a="1"/>
  <c r="AB712" i="4" s="1"/>
  <c r="AA712" i="4" a="1"/>
  <c r="AA712" i="4" s="1"/>
  <c r="Z712" i="4" a="1"/>
  <c r="Z712" i="4" s="1"/>
  <c r="Y712" i="4" a="1"/>
  <c r="Y712" i="4" s="1"/>
  <c r="X712" i="4" a="1"/>
  <c r="X712" i="4" s="1"/>
  <c r="W712" i="4" a="1"/>
  <c r="W712" i="4" s="1"/>
  <c r="V712" i="4" a="1"/>
  <c r="V712" i="4" s="1"/>
  <c r="AD711" i="4" a="1"/>
  <c r="AD711" i="4" s="1"/>
  <c r="AC711" i="4" a="1"/>
  <c r="AC711" i="4" s="1"/>
  <c r="AB711" i="4" a="1"/>
  <c r="AB711" i="4" s="1"/>
  <c r="AA711" i="4" a="1"/>
  <c r="AA711" i="4" s="1"/>
  <c r="Z711" i="4" a="1"/>
  <c r="Z711" i="4" s="1"/>
  <c r="Y711" i="4" a="1"/>
  <c r="Y711" i="4" s="1"/>
  <c r="X711" i="4" a="1"/>
  <c r="X711" i="4" s="1"/>
  <c r="W711" i="4" a="1"/>
  <c r="W711" i="4" s="1"/>
  <c r="V711" i="4" a="1"/>
  <c r="V711" i="4" s="1"/>
  <c r="AD710" i="4" a="1"/>
  <c r="AD710" i="4" s="1"/>
  <c r="AC710" i="4" a="1"/>
  <c r="AC710" i="4" s="1"/>
  <c r="AB710" i="4" a="1"/>
  <c r="AB710" i="4" s="1"/>
  <c r="AA710" i="4" a="1"/>
  <c r="AA710" i="4" s="1"/>
  <c r="Z710" i="4" a="1"/>
  <c r="Z710" i="4" s="1"/>
  <c r="Y710" i="4" a="1"/>
  <c r="Y710" i="4" s="1"/>
  <c r="X710" i="4" a="1"/>
  <c r="X710" i="4" s="1"/>
  <c r="W710" i="4" a="1"/>
  <c r="W710" i="4" s="1"/>
  <c r="V710" i="4" a="1"/>
  <c r="V710" i="4" s="1"/>
  <c r="AD709" i="4" a="1"/>
  <c r="AD709" i="4" s="1"/>
  <c r="AC709" i="4" a="1"/>
  <c r="AC709" i="4" s="1"/>
  <c r="AB709" i="4" a="1"/>
  <c r="AB709" i="4" s="1"/>
  <c r="AA709" i="4" a="1"/>
  <c r="AA709" i="4" s="1"/>
  <c r="Z709" i="4" a="1"/>
  <c r="Z709" i="4" s="1"/>
  <c r="Y709" i="4" a="1"/>
  <c r="Y709" i="4" s="1"/>
  <c r="X709" i="4" a="1"/>
  <c r="X709" i="4" s="1"/>
  <c r="W709" i="4" a="1"/>
  <c r="W709" i="4" s="1"/>
  <c r="V709" i="4" a="1"/>
  <c r="V709" i="4" s="1"/>
  <c r="AD708" i="4" a="1"/>
  <c r="AD708" i="4" s="1"/>
  <c r="AC708" i="4" a="1"/>
  <c r="AC708" i="4" s="1"/>
  <c r="AB708" i="4" a="1"/>
  <c r="AB708" i="4" s="1"/>
  <c r="AA708" i="4" a="1"/>
  <c r="AA708" i="4" s="1"/>
  <c r="Z708" i="4" a="1"/>
  <c r="Z708" i="4" s="1"/>
  <c r="Y708" i="4" a="1"/>
  <c r="Y708" i="4" s="1"/>
  <c r="X708" i="4" a="1"/>
  <c r="X708" i="4" s="1"/>
  <c r="W708" i="4" a="1"/>
  <c r="W708" i="4" s="1"/>
  <c r="V708" i="4" a="1"/>
  <c r="V708" i="4" s="1"/>
  <c r="AD707" i="4" a="1"/>
  <c r="AD707" i="4" s="1"/>
  <c r="AC707" i="4" a="1"/>
  <c r="AC707" i="4" s="1"/>
  <c r="AB707" i="4" a="1"/>
  <c r="AB707" i="4" s="1"/>
  <c r="AA707" i="4" a="1"/>
  <c r="AA707" i="4" s="1"/>
  <c r="Z707" i="4" a="1"/>
  <c r="Z707" i="4" s="1"/>
  <c r="Y707" i="4" a="1"/>
  <c r="Y707" i="4" s="1"/>
  <c r="X707" i="4" a="1"/>
  <c r="X707" i="4" s="1"/>
  <c r="W707" i="4" a="1"/>
  <c r="W707" i="4" s="1"/>
  <c r="V707" i="4" a="1"/>
  <c r="V707" i="4" s="1"/>
  <c r="AD706" i="4" a="1"/>
  <c r="AD706" i="4" s="1"/>
  <c r="AC706" i="4" a="1"/>
  <c r="AC706" i="4" s="1"/>
  <c r="AB706" i="4" a="1"/>
  <c r="AB706" i="4" s="1"/>
  <c r="AA706" i="4" a="1"/>
  <c r="AA706" i="4" s="1"/>
  <c r="Z706" i="4" a="1"/>
  <c r="Z706" i="4" s="1"/>
  <c r="Y706" i="4" a="1"/>
  <c r="Y706" i="4" s="1"/>
  <c r="X706" i="4" a="1"/>
  <c r="X706" i="4" s="1"/>
  <c r="W706" i="4" a="1"/>
  <c r="W706" i="4" s="1"/>
  <c r="V706" i="4" a="1"/>
  <c r="V706" i="4" s="1"/>
  <c r="AD705" i="4" a="1"/>
  <c r="AD705" i="4" s="1"/>
  <c r="AC705" i="4" a="1"/>
  <c r="AC705" i="4" s="1"/>
  <c r="AB705" i="4" a="1"/>
  <c r="AB705" i="4" s="1"/>
  <c r="AA705" i="4" a="1"/>
  <c r="AA705" i="4" s="1"/>
  <c r="Z705" i="4" a="1"/>
  <c r="Z705" i="4" s="1"/>
  <c r="Y705" i="4" a="1"/>
  <c r="Y705" i="4" s="1"/>
  <c r="X705" i="4" a="1"/>
  <c r="X705" i="4" s="1"/>
  <c r="W705" i="4" a="1"/>
  <c r="W705" i="4" s="1"/>
  <c r="V705" i="4" a="1"/>
  <c r="V705" i="4" s="1"/>
  <c r="AD704" i="4" a="1"/>
  <c r="AD704" i="4" s="1"/>
  <c r="AC704" i="4" a="1"/>
  <c r="AC704" i="4" s="1"/>
  <c r="AB704" i="4" a="1"/>
  <c r="AB704" i="4" s="1"/>
  <c r="AA704" i="4" a="1"/>
  <c r="AA704" i="4" s="1"/>
  <c r="Z704" i="4" a="1"/>
  <c r="Z704" i="4" s="1"/>
  <c r="Y704" i="4" a="1"/>
  <c r="Y704" i="4" s="1"/>
  <c r="X704" i="4" a="1"/>
  <c r="X704" i="4" s="1"/>
  <c r="W704" i="4" a="1"/>
  <c r="W704" i="4" s="1"/>
  <c r="V704" i="4" a="1"/>
  <c r="V704" i="4" s="1"/>
  <c r="AD703" i="4" a="1"/>
  <c r="AD703" i="4" s="1"/>
  <c r="AC703" i="4" a="1"/>
  <c r="AC703" i="4" s="1"/>
  <c r="AB703" i="4" a="1"/>
  <c r="AB703" i="4" s="1"/>
  <c r="AA703" i="4" a="1"/>
  <c r="AA703" i="4" s="1"/>
  <c r="Z703" i="4" a="1"/>
  <c r="Z703" i="4" s="1"/>
  <c r="Y703" i="4" a="1"/>
  <c r="Y703" i="4" s="1"/>
  <c r="X703" i="4" a="1"/>
  <c r="X703" i="4" s="1"/>
  <c r="W703" i="4" a="1"/>
  <c r="W703" i="4" s="1"/>
  <c r="V703" i="4" a="1"/>
  <c r="V703" i="4" s="1"/>
  <c r="AD702" i="4" a="1"/>
  <c r="AD702" i="4" s="1"/>
  <c r="AC702" i="4" a="1"/>
  <c r="AC702" i="4" s="1"/>
  <c r="AB702" i="4" a="1"/>
  <c r="AB702" i="4" s="1"/>
  <c r="AA702" i="4" a="1"/>
  <c r="AA702" i="4" s="1"/>
  <c r="Z702" i="4" a="1"/>
  <c r="Z702" i="4" s="1"/>
  <c r="Y702" i="4" a="1"/>
  <c r="Y702" i="4" s="1"/>
  <c r="X702" i="4" a="1"/>
  <c r="X702" i="4" s="1"/>
  <c r="W702" i="4" a="1"/>
  <c r="W702" i="4" s="1"/>
  <c r="V702" i="4" a="1"/>
  <c r="V702" i="4" s="1"/>
  <c r="AD701" i="4" a="1"/>
  <c r="AD701" i="4" s="1"/>
  <c r="AC701" i="4" a="1"/>
  <c r="AC701" i="4" s="1"/>
  <c r="AB701" i="4" a="1"/>
  <c r="AB701" i="4" s="1"/>
  <c r="AA701" i="4" a="1"/>
  <c r="AA701" i="4" s="1"/>
  <c r="Z701" i="4" a="1"/>
  <c r="Z701" i="4" s="1"/>
  <c r="Y701" i="4" a="1"/>
  <c r="Y701" i="4" s="1"/>
  <c r="X701" i="4" a="1"/>
  <c r="X701" i="4" s="1"/>
  <c r="W701" i="4" a="1"/>
  <c r="W701" i="4" s="1"/>
  <c r="V701" i="4" a="1"/>
  <c r="V701" i="4" s="1"/>
  <c r="AD700" i="4" a="1"/>
  <c r="AD700" i="4" s="1"/>
  <c r="AC700" i="4" a="1"/>
  <c r="AC700" i="4" s="1"/>
  <c r="AB700" i="4" a="1"/>
  <c r="AB700" i="4" s="1"/>
  <c r="AA700" i="4" a="1"/>
  <c r="AA700" i="4" s="1"/>
  <c r="Z700" i="4" a="1"/>
  <c r="Z700" i="4" s="1"/>
  <c r="Y700" i="4" a="1"/>
  <c r="Y700" i="4" s="1"/>
  <c r="X700" i="4" a="1"/>
  <c r="X700" i="4" s="1"/>
  <c r="W700" i="4" a="1"/>
  <c r="W700" i="4" s="1"/>
  <c r="V700" i="4" a="1"/>
  <c r="V700" i="4" s="1"/>
  <c r="AD699" i="4" a="1"/>
  <c r="AD699" i="4" s="1"/>
  <c r="AC699" i="4" a="1"/>
  <c r="AC699" i="4" s="1"/>
  <c r="AB699" i="4" a="1"/>
  <c r="AB699" i="4" s="1"/>
  <c r="AA699" i="4" a="1"/>
  <c r="AA699" i="4" s="1"/>
  <c r="Z699" i="4" a="1"/>
  <c r="Z699" i="4" s="1"/>
  <c r="Y699" i="4" a="1"/>
  <c r="Y699" i="4" s="1"/>
  <c r="X699" i="4" a="1"/>
  <c r="X699" i="4" s="1"/>
  <c r="W699" i="4" a="1"/>
  <c r="W699" i="4" s="1"/>
  <c r="V699" i="4" a="1"/>
  <c r="V699" i="4" s="1"/>
  <c r="AD698" i="4" a="1"/>
  <c r="AD698" i="4" s="1"/>
  <c r="AC698" i="4" a="1"/>
  <c r="AC698" i="4" s="1"/>
  <c r="AB698" i="4" a="1"/>
  <c r="AB698" i="4" s="1"/>
  <c r="AA698" i="4" a="1"/>
  <c r="AA698" i="4" s="1"/>
  <c r="Z698" i="4" a="1"/>
  <c r="Z698" i="4" s="1"/>
  <c r="Y698" i="4" a="1"/>
  <c r="Y698" i="4" s="1"/>
  <c r="X698" i="4" a="1"/>
  <c r="X698" i="4" s="1"/>
  <c r="W698" i="4" a="1"/>
  <c r="W698" i="4" s="1"/>
  <c r="V698" i="4" a="1"/>
  <c r="V698" i="4" s="1"/>
  <c r="AD697" i="4" a="1"/>
  <c r="AD697" i="4" s="1"/>
  <c r="AC697" i="4" a="1"/>
  <c r="AC697" i="4" s="1"/>
  <c r="AB697" i="4" a="1"/>
  <c r="AB697" i="4" s="1"/>
  <c r="AA697" i="4" a="1"/>
  <c r="AA697" i="4" s="1"/>
  <c r="Z697" i="4" a="1"/>
  <c r="Z697" i="4" s="1"/>
  <c r="Y697" i="4" a="1"/>
  <c r="Y697" i="4" s="1"/>
  <c r="X697" i="4" a="1"/>
  <c r="X697" i="4" s="1"/>
  <c r="W697" i="4" a="1"/>
  <c r="W697" i="4" s="1"/>
  <c r="V697" i="4" a="1"/>
  <c r="V697" i="4" s="1"/>
  <c r="AD696" i="4" a="1"/>
  <c r="AD696" i="4" s="1"/>
  <c r="AC696" i="4" a="1"/>
  <c r="AC696" i="4" s="1"/>
  <c r="AB696" i="4" a="1"/>
  <c r="AB696" i="4" s="1"/>
  <c r="AA696" i="4" a="1"/>
  <c r="AA696" i="4" s="1"/>
  <c r="Z696" i="4" a="1"/>
  <c r="Z696" i="4" s="1"/>
  <c r="Y696" i="4" a="1"/>
  <c r="Y696" i="4" s="1"/>
  <c r="X696" i="4" a="1"/>
  <c r="X696" i="4" s="1"/>
  <c r="W696" i="4" a="1"/>
  <c r="W696" i="4" s="1"/>
  <c r="V696" i="4" a="1"/>
  <c r="V696" i="4" s="1"/>
  <c r="AD695" i="4" a="1"/>
  <c r="AD695" i="4" s="1"/>
  <c r="AC695" i="4" a="1"/>
  <c r="AC695" i="4" s="1"/>
  <c r="AB695" i="4" a="1"/>
  <c r="AB695" i="4" s="1"/>
  <c r="AA695" i="4" a="1"/>
  <c r="AA695" i="4" s="1"/>
  <c r="Z695" i="4" a="1"/>
  <c r="Z695" i="4" s="1"/>
  <c r="Y695" i="4" a="1"/>
  <c r="Y695" i="4" s="1"/>
  <c r="X695" i="4" a="1"/>
  <c r="X695" i="4" s="1"/>
  <c r="W695" i="4" a="1"/>
  <c r="W695" i="4" s="1"/>
  <c r="V695" i="4" a="1"/>
  <c r="V695" i="4" s="1"/>
  <c r="AD694" i="4" a="1"/>
  <c r="AD694" i="4" s="1"/>
  <c r="AC694" i="4" a="1"/>
  <c r="AC694" i="4" s="1"/>
  <c r="AB694" i="4" a="1"/>
  <c r="AB694" i="4" s="1"/>
  <c r="AA694" i="4" a="1"/>
  <c r="AA694" i="4" s="1"/>
  <c r="Z694" i="4" a="1"/>
  <c r="Z694" i="4" s="1"/>
  <c r="Y694" i="4" a="1"/>
  <c r="Y694" i="4" s="1"/>
  <c r="X694" i="4" a="1"/>
  <c r="X694" i="4" s="1"/>
  <c r="W694" i="4" a="1"/>
  <c r="W694" i="4" s="1"/>
  <c r="V694" i="4" a="1"/>
  <c r="V694" i="4" s="1"/>
  <c r="AD693" i="4" a="1"/>
  <c r="AD693" i="4" s="1"/>
  <c r="AC693" i="4" a="1"/>
  <c r="AC693" i="4" s="1"/>
  <c r="AB693" i="4" a="1"/>
  <c r="AB693" i="4" s="1"/>
  <c r="AA693" i="4" a="1"/>
  <c r="AA693" i="4" s="1"/>
  <c r="Z693" i="4" a="1"/>
  <c r="Z693" i="4" s="1"/>
  <c r="Y693" i="4" a="1"/>
  <c r="Y693" i="4" s="1"/>
  <c r="X693" i="4" a="1"/>
  <c r="X693" i="4" s="1"/>
  <c r="W693" i="4" a="1"/>
  <c r="W693" i="4" s="1"/>
  <c r="V693" i="4" a="1"/>
  <c r="V693" i="4" s="1"/>
  <c r="AD692" i="4" a="1"/>
  <c r="AD692" i="4" s="1"/>
  <c r="AC692" i="4" a="1"/>
  <c r="AC692" i="4" s="1"/>
  <c r="AB692" i="4" a="1"/>
  <c r="AB692" i="4" s="1"/>
  <c r="AA692" i="4" a="1"/>
  <c r="AA692" i="4" s="1"/>
  <c r="Z692" i="4" a="1"/>
  <c r="Z692" i="4" s="1"/>
  <c r="Y692" i="4" a="1"/>
  <c r="Y692" i="4" s="1"/>
  <c r="X692" i="4" a="1"/>
  <c r="X692" i="4" s="1"/>
  <c r="W692" i="4" a="1"/>
  <c r="W692" i="4" s="1"/>
  <c r="V692" i="4" a="1"/>
  <c r="V692" i="4" s="1"/>
  <c r="AD691" i="4" a="1"/>
  <c r="AD691" i="4" s="1"/>
  <c r="AC691" i="4" a="1"/>
  <c r="AC691" i="4" s="1"/>
  <c r="AB691" i="4" a="1"/>
  <c r="AB691" i="4" s="1"/>
  <c r="AA691" i="4" a="1"/>
  <c r="AA691" i="4" s="1"/>
  <c r="Z691" i="4" a="1"/>
  <c r="Z691" i="4" s="1"/>
  <c r="Y691" i="4" a="1"/>
  <c r="Y691" i="4" s="1"/>
  <c r="X691" i="4" a="1"/>
  <c r="X691" i="4" s="1"/>
  <c r="W691" i="4" a="1"/>
  <c r="W691" i="4" s="1"/>
  <c r="V691" i="4" a="1"/>
  <c r="V691" i="4" s="1"/>
  <c r="AD690" i="4" a="1"/>
  <c r="AD690" i="4" s="1"/>
  <c r="AC690" i="4" a="1"/>
  <c r="AC690" i="4" s="1"/>
  <c r="AB690" i="4" a="1"/>
  <c r="AB690" i="4" s="1"/>
  <c r="AA690" i="4" a="1"/>
  <c r="AA690" i="4" s="1"/>
  <c r="Z690" i="4" a="1"/>
  <c r="Z690" i="4" s="1"/>
  <c r="Y690" i="4" a="1"/>
  <c r="Y690" i="4" s="1"/>
  <c r="X690" i="4" a="1"/>
  <c r="X690" i="4" s="1"/>
  <c r="W690" i="4" a="1"/>
  <c r="W690" i="4" s="1"/>
  <c r="V690" i="4" a="1"/>
  <c r="V690" i="4" s="1"/>
  <c r="AD689" i="4" a="1"/>
  <c r="AD689" i="4" s="1"/>
  <c r="AC689" i="4" a="1"/>
  <c r="AC689" i="4" s="1"/>
  <c r="AB689" i="4" a="1"/>
  <c r="AB689" i="4" s="1"/>
  <c r="AA689" i="4" a="1"/>
  <c r="AA689" i="4" s="1"/>
  <c r="Z689" i="4" a="1"/>
  <c r="Z689" i="4" s="1"/>
  <c r="Y689" i="4" a="1"/>
  <c r="Y689" i="4" s="1"/>
  <c r="X689" i="4" a="1"/>
  <c r="X689" i="4" s="1"/>
  <c r="W689" i="4" a="1"/>
  <c r="W689" i="4" s="1"/>
  <c r="V689" i="4" a="1"/>
  <c r="V689" i="4" s="1"/>
  <c r="AD688" i="4" a="1"/>
  <c r="AD688" i="4" s="1"/>
  <c r="AC688" i="4" a="1"/>
  <c r="AC688" i="4" s="1"/>
  <c r="AB688" i="4" a="1"/>
  <c r="AB688" i="4" s="1"/>
  <c r="AA688" i="4" a="1"/>
  <c r="AA688" i="4" s="1"/>
  <c r="Z688" i="4" a="1"/>
  <c r="Z688" i="4" s="1"/>
  <c r="Y688" i="4" a="1"/>
  <c r="Y688" i="4" s="1"/>
  <c r="X688" i="4" a="1"/>
  <c r="X688" i="4" s="1"/>
  <c r="W688" i="4" a="1"/>
  <c r="W688" i="4" s="1"/>
  <c r="V688" i="4" a="1"/>
  <c r="V688" i="4" s="1"/>
  <c r="AD687" i="4" a="1"/>
  <c r="AD687" i="4" s="1"/>
  <c r="AC687" i="4" a="1"/>
  <c r="AC687" i="4" s="1"/>
  <c r="AB687" i="4" a="1"/>
  <c r="AB687" i="4" s="1"/>
  <c r="AA687" i="4" a="1"/>
  <c r="AA687" i="4" s="1"/>
  <c r="Z687" i="4" a="1"/>
  <c r="Z687" i="4" s="1"/>
  <c r="Y687" i="4" a="1"/>
  <c r="Y687" i="4" s="1"/>
  <c r="X687" i="4" a="1"/>
  <c r="X687" i="4" s="1"/>
  <c r="W687" i="4" a="1"/>
  <c r="W687" i="4" s="1"/>
  <c r="V687" i="4" a="1"/>
  <c r="V687" i="4" s="1"/>
  <c r="AD686" i="4" a="1"/>
  <c r="AD686" i="4" s="1"/>
  <c r="AC686" i="4" a="1"/>
  <c r="AC686" i="4" s="1"/>
  <c r="AB686" i="4" a="1"/>
  <c r="AB686" i="4" s="1"/>
  <c r="AA686" i="4" a="1"/>
  <c r="AA686" i="4" s="1"/>
  <c r="Z686" i="4" a="1"/>
  <c r="Z686" i="4" s="1"/>
  <c r="Y686" i="4" a="1"/>
  <c r="Y686" i="4" s="1"/>
  <c r="X686" i="4" a="1"/>
  <c r="X686" i="4" s="1"/>
  <c r="W686" i="4" a="1"/>
  <c r="W686" i="4" s="1"/>
  <c r="V686" i="4" a="1"/>
  <c r="V686" i="4" s="1"/>
  <c r="AD685" i="4" a="1"/>
  <c r="AD685" i="4" s="1"/>
  <c r="AC685" i="4" a="1"/>
  <c r="AC685" i="4" s="1"/>
  <c r="AB685" i="4" a="1"/>
  <c r="AB685" i="4" s="1"/>
  <c r="AA685" i="4" a="1"/>
  <c r="AA685" i="4" s="1"/>
  <c r="Z685" i="4" a="1"/>
  <c r="Z685" i="4" s="1"/>
  <c r="Y685" i="4" a="1"/>
  <c r="Y685" i="4" s="1"/>
  <c r="X685" i="4" a="1"/>
  <c r="X685" i="4" s="1"/>
  <c r="W685" i="4" a="1"/>
  <c r="W685" i="4" s="1"/>
  <c r="V685" i="4" a="1"/>
  <c r="V685" i="4" s="1"/>
  <c r="AD684" i="4" a="1"/>
  <c r="AD684" i="4" s="1"/>
  <c r="AC684" i="4" a="1"/>
  <c r="AC684" i="4" s="1"/>
  <c r="AB684" i="4" a="1"/>
  <c r="AB684" i="4" s="1"/>
  <c r="AA684" i="4" a="1"/>
  <c r="AA684" i="4" s="1"/>
  <c r="Z684" i="4" a="1"/>
  <c r="Z684" i="4" s="1"/>
  <c r="Y684" i="4" a="1"/>
  <c r="Y684" i="4" s="1"/>
  <c r="X684" i="4" a="1"/>
  <c r="X684" i="4" s="1"/>
  <c r="W684" i="4" a="1"/>
  <c r="W684" i="4" s="1"/>
  <c r="V684" i="4" a="1"/>
  <c r="V684" i="4" s="1"/>
  <c r="AD683" i="4" a="1"/>
  <c r="AD683" i="4" s="1"/>
  <c r="AC683" i="4" a="1"/>
  <c r="AC683" i="4" s="1"/>
  <c r="AB683" i="4" a="1"/>
  <c r="AB683" i="4" s="1"/>
  <c r="AA683" i="4" a="1"/>
  <c r="AA683" i="4" s="1"/>
  <c r="Z683" i="4" a="1"/>
  <c r="Z683" i="4" s="1"/>
  <c r="Y683" i="4" a="1"/>
  <c r="Y683" i="4" s="1"/>
  <c r="X683" i="4" a="1"/>
  <c r="X683" i="4" s="1"/>
  <c r="W683" i="4" a="1"/>
  <c r="W683" i="4" s="1"/>
  <c r="V683" i="4" a="1"/>
  <c r="V683" i="4" s="1"/>
  <c r="AD682" i="4" a="1"/>
  <c r="AD682" i="4" s="1"/>
  <c r="AC682" i="4" a="1"/>
  <c r="AC682" i="4" s="1"/>
  <c r="AB682" i="4" a="1"/>
  <c r="AB682" i="4" s="1"/>
  <c r="AA682" i="4" a="1"/>
  <c r="AA682" i="4" s="1"/>
  <c r="Z682" i="4" a="1"/>
  <c r="Z682" i="4" s="1"/>
  <c r="Y682" i="4" a="1"/>
  <c r="Y682" i="4" s="1"/>
  <c r="X682" i="4" a="1"/>
  <c r="X682" i="4" s="1"/>
  <c r="W682" i="4" a="1"/>
  <c r="W682" i="4" s="1"/>
  <c r="V682" i="4" a="1"/>
  <c r="V682" i="4" s="1"/>
  <c r="AD681" i="4" a="1"/>
  <c r="AD681" i="4" s="1"/>
  <c r="AC681" i="4" a="1"/>
  <c r="AC681" i="4" s="1"/>
  <c r="AB681" i="4" a="1"/>
  <c r="AB681" i="4" s="1"/>
  <c r="AA681" i="4" a="1"/>
  <c r="AA681" i="4" s="1"/>
  <c r="Z681" i="4" a="1"/>
  <c r="Z681" i="4" s="1"/>
  <c r="Y681" i="4" a="1"/>
  <c r="Y681" i="4" s="1"/>
  <c r="X681" i="4" a="1"/>
  <c r="X681" i="4" s="1"/>
  <c r="W681" i="4" a="1"/>
  <c r="W681" i="4" s="1"/>
  <c r="V681" i="4" a="1"/>
  <c r="V681" i="4" s="1"/>
  <c r="AD680" i="4" a="1"/>
  <c r="AD680" i="4" s="1"/>
  <c r="AC680" i="4" a="1"/>
  <c r="AC680" i="4" s="1"/>
  <c r="AB680" i="4" a="1"/>
  <c r="AB680" i="4" s="1"/>
  <c r="AA680" i="4" a="1"/>
  <c r="AA680" i="4" s="1"/>
  <c r="Z680" i="4" a="1"/>
  <c r="Z680" i="4" s="1"/>
  <c r="Y680" i="4" a="1"/>
  <c r="Y680" i="4" s="1"/>
  <c r="X680" i="4" a="1"/>
  <c r="X680" i="4" s="1"/>
  <c r="W680" i="4" a="1"/>
  <c r="W680" i="4" s="1"/>
  <c r="V680" i="4" a="1"/>
  <c r="V680" i="4" s="1"/>
  <c r="AD679" i="4" a="1"/>
  <c r="AD679" i="4" s="1"/>
  <c r="AC679" i="4" a="1"/>
  <c r="AC679" i="4" s="1"/>
  <c r="AB679" i="4" a="1"/>
  <c r="AB679" i="4" s="1"/>
  <c r="AA679" i="4" a="1"/>
  <c r="AA679" i="4" s="1"/>
  <c r="Z679" i="4" a="1"/>
  <c r="Z679" i="4" s="1"/>
  <c r="Y679" i="4" a="1"/>
  <c r="Y679" i="4" s="1"/>
  <c r="X679" i="4" a="1"/>
  <c r="X679" i="4" s="1"/>
  <c r="W679" i="4" a="1"/>
  <c r="W679" i="4" s="1"/>
  <c r="V679" i="4" a="1"/>
  <c r="V679" i="4" s="1"/>
  <c r="AD678" i="4" a="1"/>
  <c r="AD678" i="4" s="1"/>
  <c r="AC678" i="4" a="1"/>
  <c r="AC678" i="4" s="1"/>
  <c r="AB678" i="4" a="1"/>
  <c r="AB678" i="4" s="1"/>
  <c r="AA678" i="4" a="1"/>
  <c r="AA678" i="4" s="1"/>
  <c r="Z678" i="4" a="1"/>
  <c r="Z678" i="4" s="1"/>
  <c r="Y678" i="4" a="1"/>
  <c r="Y678" i="4" s="1"/>
  <c r="X678" i="4" a="1"/>
  <c r="X678" i="4" s="1"/>
  <c r="W678" i="4" a="1"/>
  <c r="W678" i="4" s="1"/>
  <c r="V678" i="4" a="1"/>
  <c r="V678" i="4" s="1"/>
  <c r="AD677" i="4" a="1"/>
  <c r="AD677" i="4" s="1"/>
  <c r="AC677" i="4" a="1"/>
  <c r="AC677" i="4" s="1"/>
  <c r="AB677" i="4" a="1"/>
  <c r="AB677" i="4" s="1"/>
  <c r="AA677" i="4" a="1"/>
  <c r="AA677" i="4" s="1"/>
  <c r="Z677" i="4" a="1"/>
  <c r="Z677" i="4" s="1"/>
  <c r="Y677" i="4" a="1"/>
  <c r="Y677" i="4" s="1"/>
  <c r="X677" i="4" a="1"/>
  <c r="X677" i="4" s="1"/>
  <c r="W677" i="4" a="1"/>
  <c r="W677" i="4" s="1"/>
  <c r="V677" i="4" a="1"/>
  <c r="V677" i="4" s="1"/>
  <c r="AD676" i="4" a="1"/>
  <c r="AD676" i="4" s="1"/>
  <c r="AC676" i="4" a="1"/>
  <c r="AC676" i="4" s="1"/>
  <c r="AB676" i="4" a="1"/>
  <c r="AB676" i="4" s="1"/>
  <c r="AA676" i="4" a="1"/>
  <c r="AA676" i="4" s="1"/>
  <c r="Z676" i="4" a="1"/>
  <c r="Z676" i="4" s="1"/>
  <c r="Y676" i="4" a="1"/>
  <c r="Y676" i="4" s="1"/>
  <c r="X676" i="4" a="1"/>
  <c r="X676" i="4" s="1"/>
  <c r="W676" i="4" a="1"/>
  <c r="W676" i="4" s="1"/>
  <c r="V676" i="4" a="1"/>
  <c r="V676" i="4" s="1"/>
  <c r="AD675" i="4" a="1"/>
  <c r="AD675" i="4" s="1"/>
  <c r="AC675" i="4" a="1"/>
  <c r="AC675" i="4" s="1"/>
  <c r="AB675" i="4" a="1"/>
  <c r="AB675" i="4" s="1"/>
  <c r="AA675" i="4" a="1"/>
  <c r="AA675" i="4" s="1"/>
  <c r="Z675" i="4" a="1"/>
  <c r="Z675" i="4" s="1"/>
  <c r="Y675" i="4" a="1"/>
  <c r="Y675" i="4" s="1"/>
  <c r="X675" i="4" a="1"/>
  <c r="X675" i="4" s="1"/>
  <c r="W675" i="4" a="1"/>
  <c r="W675" i="4" s="1"/>
  <c r="V675" i="4" a="1"/>
  <c r="V675" i="4" s="1"/>
  <c r="AD674" i="4" a="1"/>
  <c r="AD674" i="4" s="1"/>
  <c r="AC674" i="4" a="1"/>
  <c r="AC674" i="4" s="1"/>
  <c r="AB674" i="4" a="1"/>
  <c r="AB674" i="4" s="1"/>
  <c r="AA674" i="4" a="1"/>
  <c r="AA674" i="4" s="1"/>
  <c r="Z674" i="4" a="1"/>
  <c r="Z674" i="4" s="1"/>
  <c r="Y674" i="4" a="1"/>
  <c r="Y674" i="4" s="1"/>
  <c r="X674" i="4" a="1"/>
  <c r="X674" i="4" s="1"/>
  <c r="W674" i="4" a="1"/>
  <c r="W674" i="4" s="1"/>
  <c r="V674" i="4" a="1"/>
  <c r="V674" i="4" s="1"/>
  <c r="AD673" i="4" a="1"/>
  <c r="AD673" i="4" s="1"/>
  <c r="AC673" i="4" a="1"/>
  <c r="AC673" i="4" s="1"/>
  <c r="AB673" i="4" a="1"/>
  <c r="AB673" i="4" s="1"/>
  <c r="AA673" i="4" a="1"/>
  <c r="AA673" i="4" s="1"/>
  <c r="Z673" i="4" a="1"/>
  <c r="Z673" i="4" s="1"/>
  <c r="Y673" i="4" a="1"/>
  <c r="Y673" i="4" s="1"/>
  <c r="X673" i="4" a="1"/>
  <c r="X673" i="4" s="1"/>
  <c r="W673" i="4" a="1"/>
  <c r="W673" i="4" s="1"/>
  <c r="V673" i="4" a="1"/>
  <c r="V673" i="4" s="1"/>
  <c r="AD672" i="4" a="1"/>
  <c r="AD672" i="4" s="1"/>
  <c r="AC672" i="4" a="1"/>
  <c r="AC672" i="4" s="1"/>
  <c r="AB672" i="4" a="1"/>
  <c r="AB672" i="4" s="1"/>
  <c r="AA672" i="4" a="1"/>
  <c r="AA672" i="4" s="1"/>
  <c r="Z672" i="4" a="1"/>
  <c r="Z672" i="4" s="1"/>
  <c r="Y672" i="4" a="1"/>
  <c r="Y672" i="4" s="1"/>
  <c r="X672" i="4" a="1"/>
  <c r="X672" i="4" s="1"/>
  <c r="W672" i="4" a="1"/>
  <c r="W672" i="4" s="1"/>
  <c r="V672" i="4" a="1"/>
  <c r="V672" i="4" s="1"/>
  <c r="AD671" i="4" a="1"/>
  <c r="AD671" i="4" s="1"/>
  <c r="AC671" i="4" a="1"/>
  <c r="AC671" i="4" s="1"/>
  <c r="AB671" i="4" a="1"/>
  <c r="AB671" i="4" s="1"/>
  <c r="AA671" i="4" a="1"/>
  <c r="AA671" i="4" s="1"/>
  <c r="Z671" i="4" a="1"/>
  <c r="Z671" i="4" s="1"/>
  <c r="Y671" i="4" a="1"/>
  <c r="Y671" i="4" s="1"/>
  <c r="X671" i="4" a="1"/>
  <c r="X671" i="4" s="1"/>
  <c r="W671" i="4" a="1"/>
  <c r="W671" i="4" s="1"/>
  <c r="V671" i="4" a="1"/>
  <c r="V671" i="4" s="1"/>
  <c r="AD670" i="4" a="1"/>
  <c r="AD670" i="4" s="1"/>
  <c r="AC670" i="4" a="1"/>
  <c r="AC670" i="4" s="1"/>
  <c r="AB670" i="4" a="1"/>
  <c r="AB670" i="4" s="1"/>
  <c r="AA670" i="4" a="1"/>
  <c r="AA670" i="4" s="1"/>
  <c r="Z670" i="4" a="1"/>
  <c r="Z670" i="4" s="1"/>
  <c r="Y670" i="4" a="1"/>
  <c r="Y670" i="4" s="1"/>
  <c r="X670" i="4" a="1"/>
  <c r="X670" i="4" s="1"/>
  <c r="W670" i="4" a="1"/>
  <c r="W670" i="4" s="1"/>
  <c r="V670" i="4" a="1"/>
  <c r="V670" i="4" s="1"/>
  <c r="AD669" i="4" a="1"/>
  <c r="AD669" i="4" s="1"/>
  <c r="AC669" i="4" a="1"/>
  <c r="AC669" i="4" s="1"/>
  <c r="AB669" i="4" a="1"/>
  <c r="AB669" i="4" s="1"/>
  <c r="AA669" i="4" a="1"/>
  <c r="AA669" i="4" s="1"/>
  <c r="Z669" i="4" a="1"/>
  <c r="Z669" i="4" s="1"/>
  <c r="Y669" i="4" a="1"/>
  <c r="Y669" i="4" s="1"/>
  <c r="X669" i="4" a="1"/>
  <c r="X669" i="4" s="1"/>
  <c r="W669" i="4" a="1"/>
  <c r="W669" i="4" s="1"/>
  <c r="V669" i="4" a="1"/>
  <c r="V669" i="4" s="1"/>
  <c r="AD668" i="4" a="1"/>
  <c r="AD668" i="4" s="1"/>
  <c r="AC668" i="4" a="1"/>
  <c r="AC668" i="4" s="1"/>
  <c r="AB668" i="4" a="1"/>
  <c r="AB668" i="4" s="1"/>
  <c r="AA668" i="4" a="1"/>
  <c r="AA668" i="4" s="1"/>
  <c r="Z668" i="4" a="1"/>
  <c r="Z668" i="4" s="1"/>
  <c r="Y668" i="4" a="1"/>
  <c r="Y668" i="4" s="1"/>
  <c r="X668" i="4" a="1"/>
  <c r="X668" i="4" s="1"/>
  <c r="W668" i="4" a="1"/>
  <c r="W668" i="4" s="1"/>
  <c r="V668" i="4" a="1"/>
  <c r="V668" i="4" s="1"/>
  <c r="AD667" i="4" a="1"/>
  <c r="AD667" i="4" s="1"/>
  <c r="AC667" i="4" a="1"/>
  <c r="AC667" i="4" s="1"/>
  <c r="AB667" i="4" a="1"/>
  <c r="AB667" i="4" s="1"/>
  <c r="AA667" i="4" a="1"/>
  <c r="AA667" i="4" s="1"/>
  <c r="Z667" i="4" a="1"/>
  <c r="Z667" i="4" s="1"/>
  <c r="Y667" i="4" a="1"/>
  <c r="Y667" i="4" s="1"/>
  <c r="X667" i="4" a="1"/>
  <c r="X667" i="4" s="1"/>
  <c r="W667" i="4" a="1"/>
  <c r="W667" i="4" s="1"/>
  <c r="V667" i="4" a="1"/>
  <c r="V667" i="4" s="1"/>
  <c r="AD666" i="4" a="1"/>
  <c r="AD666" i="4" s="1"/>
  <c r="AC666" i="4" a="1"/>
  <c r="AC666" i="4" s="1"/>
  <c r="AB666" i="4" a="1"/>
  <c r="AB666" i="4" s="1"/>
  <c r="AA666" i="4" a="1"/>
  <c r="AA666" i="4" s="1"/>
  <c r="Z666" i="4" a="1"/>
  <c r="Z666" i="4" s="1"/>
  <c r="Y666" i="4" a="1"/>
  <c r="Y666" i="4" s="1"/>
  <c r="X666" i="4" a="1"/>
  <c r="X666" i="4" s="1"/>
  <c r="W666" i="4" a="1"/>
  <c r="W666" i="4" s="1"/>
  <c r="V666" i="4" a="1"/>
  <c r="V666" i="4" s="1"/>
  <c r="AD665" i="4" a="1"/>
  <c r="AD665" i="4" s="1"/>
  <c r="AC665" i="4" a="1"/>
  <c r="AC665" i="4" s="1"/>
  <c r="AB665" i="4" a="1"/>
  <c r="AB665" i="4" s="1"/>
  <c r="AA665" i="4" a="1"/>
  <c r="AA665" i="4" s="1"/>
  <c r="Z665" i="4" a="1"/>
  <c r="Z665" i="4" s="1"/>
  <c r="Y665" i="4" a="1"/>
  <c r="Y665" i="4" s="1"/>
  <c r="X665" i="4" a="1"/>
  <c r="X665" i="4" s="1"/>
  <c r="W665" i="4" a="1"/>
  <c r="W665" i="4" s="1"/>
  <c r="V665" i="4" a="1"/>
  <c r="V665" i="4" s="1"/>
  <c r="AD664" i="4" a="1"/>
  <c r="AD664" i="4" s="1"/>
  <c r="AC664" i="4" a="1"/>
  <c r="AC664" i="4" s="1"/>
  <c r="AB664" i="4" a="1"/>
  <c r="AB664" i="4" s="1"/>
  <c r="AA664" i="4" a="1"/>
  <c r="AA664" i="4" s="1"/>
  <c r="Z664" i="4" a="1"/>
  <c r="Z664" i="4" s="1"/>
  <c r="Y664" i="4" a="1"/>
  <c r="Y664" i="4" s="1"/>
  <c r="X664" i="4" a="1"/>
  <c r="X664" i="4" s="1"/>
  <c r="W664" i="4" a="1"/>
  <c r="W664" i="4" s="1"/>
  <c r="V664" i="4" a="1"/>
  <c r="V664" i="4" s="1"/>
  <c r="AD663" i="4" a="1"/>
  <c r="AD663" i="4" s="1"/>
  <c r="AC663" i="4" a="1"/>
  <c r="AC663" i="4" s="1"/>
  <c r="AB663" i="4" a="1"/>
  <c r="AB663" i="4" s="1"/>
  <c r="AA663" i="4" a="1"/>
  <c r="AA663" i="4" s="1"/>
  <c r="Z663" i="4" a="1"/>
  <c r="Z663" i="4" s="1"/>
  <c r="Y663" i="4" a="1"/>
  <c r="Y663" i="4" s="1"/>
  <c r="X663" i="4" a="1"/>
  <c r="X663" i="4" s="1"/>
  <c r="W663" i="4" a="1"/>
  <c r="W663" i="4" s="1"/>
  <c r="V663" i="4" a="1"/>
  <c r="V663" i="4" s="1"/>
  <c r="AD662" i="4" a="1"/>
  <c r="AD662" i="4" s="1"/>
  <c r="AC662" i="4" a="1"/>
  <c r="AC662" i="4" s="1"/>
  <c r="AB662" i="4" a="1"/>
  <c r="AB662" i="4" s="1"/>
  <c r="AA662" i="4" a="1"/>
  <c r="AA662" i="4" s="1"/>
  <c r="Z662" i="4" a="1"/>
  <c r="Z662" i="4" s="1"/>
  <c r="Y662" i="4" a="1"/>
  <c r="Y662" i="4" s="1"/>
  <c r="X662" i="4" a="1"/>
  <c r="X662" i="4" s="1"/>
  <c r="W662" i="4" a="1"/>
  <c r="W662" i="4" s="1"/>
  <c r="V662" i="4" a="1"/>
  <c r="V662" i="4" s="1"/>
  <c r="AD661" i="4" a="1"/>
  <c r="AD661" i="4" s="1"/>
  <c r="AC661" i="4" a="1"/>
  <c r="AC661" i="4" s="1"/>
  <c r="AB661" i="4" a="1"/>
  <c r="AB661" i="4" s="1"/>
  <c r="AA661" i="4" a="1"/>
  <c r="AA661" i="4" s="1"/>
  <c r="Z661" i="4" a="1"/>
  <c r="Z661" i="4" s="1"/>
  <c r="Y661" i="4" a="1"/>
  <c r="Y661" i="4" s="1"/>
  <c r="X661" i="4" a="1"/>
  <c r="X661" i="4" s="1"/>
  <c r="W661" i="4" a="1"/>
  <c r="W661" i="4" s="1"/>
  <c r="V661" i="4" a="1"/>
  <c r="V661" i="4" s="1"/>
  <c r="AD660" i="4" a="1"/>
  <c r="AD660" i="4" s="1"/>
  <c r="AC660" i="4" a="1"/>
  <c r="AC660" i="4" s="1"/>
  <c r="AB660" i="4" a="1"/>
  <c r="AB660" i="4" s="1"/>
  <c r="AA660" i="4" a="1"/>
  <c r="AA660" i="4" s="1"/>
  <c r="Z660" i="4" a="1"/>
  <c r="Z660" i="4" s="1"/>
  <c r="Y660" i="4" a="1"/>
  <c r="Y660" i="4" s="1"/>
  <c r="X660" i="4" a="1"/>
  <c r="X660" i="4" s="1"/>
  <c r="W660" i="4" a="1"/>
  <c r="W660" i="4" s="1"/>
  <c r="V660" i="4" a="1"/>
  <c r="V660" i="4" s="1"/>
  <c r="AD659" i="4" a="1"/>
  <c r="AD659" i="4" s="1"/>
  <c r="AC659" i="4" a="1"/>
  <c r="AC659" i="4" s="1"/>
  <c r="AB659" i="4" a="1"/>
  <c r="AB659" i="4" s="1"/>
  <c r="AA659" i="4" a="1"/>
  <c r="AA659" i="4" s="1"/>
  <c r="Z659" i="4" a="1"/>
  <c r="Z659" i="4" s="1"/>
  <c r="Y659" i="4" a="1"/>
  <c r="Y659" i="4" s="1"/>
  <c r="X659" i="4" a="1"/>
  <c r="X659" i="4" s="1"/>
  <c r="W659" i="4" a="1"/>
  <c r="W659" i="4" s="1"/>
  <c r="V659" i="4" a="1"/>
  <c r="V659" i="4" s="1"/>
  <c r="AD658" i="4" a="1"/>
  <c r="AD658" i="4" s="1"/>
  <c r="AC658" i="4" a="1"/>
  <c r="AC658" i="4" s="1"/>
  <c r="AB658" i="4" a="1"/>
  <c r="AB658" i="4" s="1"/>
  <c r="AA658" i="4" a="1"/>
  <c r="AA658" i="4" s="1"/>
  <c r="Z658" i="4" a="1"/>
  <c r="Z658" i="4" s="1"/>
  <c r="Y658" i="4" a="1"/>
  <c r="Y658" i="4" s="1"/>
  <c r="X658" i="4" a="1"/>
  <c r="X658" i="4" s="1"/>
  <c r="W658" i="4" a="1"/>
  <c r="W658" i="4" s="1"/>
  <c r="V658" i="4" a="1"/>
  <c r="V658" i="4" s="1"/>
  <c r="AD657" i="4" a="1"/>
  <c r="AD657" i="4" s="1"/>
  <c r="AC657" i="4" a="1"/>
  <c r="AC657" i="4" s="1"/>
  <c r="AB657" i="4" a="1"/>
  <c r="AB657" i="4" s="1"/>
  <c r="AA657" i="4" a="1"/>
  <c r="AA657" i="4" s="1"/>
  <c r="Z657" i="4" a="1"/>
  <c r="Z657" i="4" s="1"/>
  <c r="Y657" i="4" a="1"/>
  <c r="Y657" i="4" s="1"/>
  <c r="X657" i="4" a="1"/>
  <c r="X657" i="4" s="1"/>
  <c r="W657" i="4" a="1"/>
  <c r="W657" i="4" s="1"/>
  <c r="V657" i="4" a="1"/>
  <c r="V657" i="4" s="1"/>
  <c r="AD656" i="4" a="1"/>
  <c r="AD656" i="4" s="1"/>
  <c r="AC656" i="4" a="1"/>
  <c r="AC656" i="4" s="1"/>
  <c r="AB656" i="4" a="1"/>
  <c r="AB656" i="4" s="1"/>
  <c r="AA656" i="4" a="1"/>
  <c r="AA656" i="4" s="1"/>
  <c r="Z656" i="4" a="1"/>
  <c r="Z656" i="4" s="1"/>
  <c r="Y656" i="4" a="1"/>
  <c r="Y656" i="4" s="1"/>
  <c r="X656" i="4" a="1"/>
  <c r="X656" i="4" s="1"/>
  <c r="W656" i="4" a="1"/>
  <c r="W656" i="4" s="1"/>
  <c r="V656" i="4" a="1"/>
  <c r="V656" i="4" s="1"/>
  <c r="AD655" i="4" a="1"/>
  <c r="AD655" i="4" s="1"/>
  <c r="AC655" i="4" a="1"/>
  <c r="AC655" i="4" s="1"/>
  <c r="AB655" i="4" a="1"/>
  <c r="AB655" i="4" s="1"/>
  <c r="AA655" i="4" a="1"/>
  <c r="AA655" i="4" s="1"/>
  <c r="Z655" i="4" a="1"/>
  <c r="Z655" i="4" s="1"/>
  <c r="Y655" i="4" a="1"/>
  <c r="Y655" i="4" s="1"/>
  <c r="X655" i="4" a="1"/>
  <c r="X655" i="4" s="1"/>
  <c r="W655" i="4" a="1"/>
  <c r="W655" i="4" s="1"/>
  <c r="V655" i="4" a="1"/>
  <c r="V655" i="4" s="1"/>
  <c r="AD654" i="4" a="1"/>
  <c r="AD654" i="4" s="1"/>
  <c r="AC654" i="4" a="1"/>
  <c r="AC654" i="4" s="1"/>
  <c r="AB654" i="4" a="1"/>
  <c r="AB654" i="4" s="1"/>
  <c r="AA654" i="4" a="1"/>
  <c r="AA654" i="4" s="1"/>
  <c r="Z654" i="4" a="1"/>
  <c r="Z654" i="4" s="1"/>
  <c r="Y654" i="4" a="1"/>
  <c r="Y654" i="4" s="1"/>
  <c r="X654" i="4" a="1"/>
  <c r="X654" i="4" s="1"/>
  <c r="W654" i="4" a="1"/>
  <c r="W654" i="4" s="1"/>
  <c r="V654" i="4" a="1"/>
  <c r="V654" i="4" s="1"/>
  <c r="AD653" i="4" a="1"/>
  <c r="AD653" i="4" s="1"/>
  <c r="AC653" i="4" a="1"/>
  <c r="AC653" i="4" s="1"/>
  <c r="AB653" i="4" a="1"/>
  <c r="AB653" i="4" s="1"/>
  <c r="AA653" i="4" a="1"/>
  <c r="AA653" i="4" s="1"/>
  <c r="Z653" i="4" a="1"/>
  <c r="Z653" i="4" s="1"/>
  <c r="Y653" i="4" a="1"/>
  <c r="Y653" i="4" s="1"/>
  <c r="X653" i="4" a="1"/>
  <c r="X653" i="4" s="1"/>
  <c r="W653" i="4" a="1"/>
  <c r="W653" i="4" s="1"/>
  <c r="V653" i="4" a="1"/>
  <c r="V653" i="4" s="1"/>
  <c r="AD652" i="4" a="1"/>
  <c r="AD652" i="4" s="1"/>
  <c r="AC652" i="4" a="1"/>
  <c r="AC652" i="4" s="1"/>
  <c r="AB652" i="4" a="1"/>
  <c r="AB652" i="4" s="1"/>
  <c r="AA652" i="4" a="1"/>
  <c r="AA652" i="4" s="1"/>
  <c r="Z652" i="4" a="1"/>
  <c r="Z652" i="4" s="1"/>
  <c r="Y652" i="4" a="1"/>
  <c r="Y652" i="4" s="1"/>
  <c r="X652" i="4" a="1"/>
  <c r="X652" i="4" s="1"/>
  <c r="W652" i="4" a="1"/>
  <c r="W652" i="4" s="1"/>
  <c r="V652" i="4" a="1"/>
  <c r="V652" i="4" s="1"/>
  <c r="AD651" i="4" a="1"/>
  <c r="AD651" i="4" s="1"/>
  <c r="AC651" i="4" a="1"/>
  <c r="AC651" i="4" s="1"/>
  <c r="AB651" i="4" a="1"/>
  <c r="AB651" i="4" s="1"/>
  <c r="AA651" i="4" a="1"/>
  <c r="AA651" i="4" s="1"/>
  <c r="Z651" i="4" a="1"/>
  <c r="Z651" i="4" s="1"/>
  <c r="Y651" i="4" a="1"/>
  <c r="Y651" i="4" s="1"/>
  <c r="X651" i="4" a="1"/>
  <c r="X651" i="4" s="1"/>
  <c r="W651" i="4" a="1"/>
  <c r="W651" i="4" s="1"/>
  <c r="V651" i="4" a="1"/>
  <c r="V651" i="4" s="1"/>
  <c r="AD650" i="4" a="1"/>
  <c r="AD650" i="4" s="1"/>
  <c r="AC650" i="4" a="1"/>
  <c r="AC650" i="4" s="1"/>
  <c r="AB650" i="4" a="1"/>
  <c r="AB650" i="4" s="1"/>
  <c r="AA650" i="4" a="1"/>
  <c r="AA650" i="4" s="1"/>
  <c r="Z650" i="4" a="1"/>
  <c r="Z650" i="4" s="1"/>
  <c r="Y650" i="4" a="1"/>
  <c r="Y650" i="4" s="1"/>
  <c r="X650" i="4" a="1"/>
  <c r="X650" i="4" s="1"/>
  <c r="W650" i="4" a="1"/>
  <c r="W650" i="4" s="1"/>
  <c r="V650" i="4" a="1"/>
  <c r="V650" i="4" s="1"/>
  <c r="AD649" i="4" a="1"/>
  <c r="AD649" i="4" s="1"/>
  <c r="AC649" i="4" a="1"/>
  <c r="AC649" i="4" s="1"/>
  <c r="AB649" i="4" a="1"/>
  <c r="AB649" i="4" s="1"/>
  <c r="AA649" i="4" a="1"/>
  <c r="AA649" i="4" s="1"/>
  <c r="Z649" i="4" a="1"/>
  <c r="Z649" i="4" s="1"/>
  <c r="Y649" i="4" a="1"/>
  <c r="Y649" i="4" s="1"/>
  <c r="X649" i="4" a="1"/>
  <c r="X649" i="4" s="1"/>
  <c r="W649" i="4" a="1"/>
  <c r="W649" i="4" s="1"/>
  <c r="V649" i="4" a="1"/>
  <c r="V649" i="4" s="1"/>
  <c r="AD648" i="4" a="1"/>
  <c r="AD648" i="4" s="1"/>
  <c r="AC648" i="4" a="1"/>
  <c r="AC648" i="4" s="1"/>
  <c r="AB648" i="4" a="1"/>
  <c r="AB648" i="4" s="1"/>
  <c r="AA648" i="4" a="1"/>
  <c r="AA648" i="4" s="1"/>
  <c r="Z648" i="4" a="1"/>
  <c r="Z648" i="4" s="1"/>
  <c r="Y648" i="4" a="1"/>
  <c r="Y648" i="4" s="1"/>
  <c r="X648" i="4" a="1"/>
  <c r="X648" i="4" s="1"/>
  <c r="W648" i="4" a="1"/>
  <c r="W648" i="4" s="1"/>
  <c r="V648" i="4" a="1"/>
  <c r="V648" i="4" s="1"/>
  <c r="AD647" i="4" a="1"/>
  <c r="AD647" i="4" s="1"/>
  <c r="AC647" i="4" a="1"/>
  <c r="AC647" i="4" s="1"/>
  <c r="AB647" i="4" a="1"/>
  <c r="AB647" i="4" s="1"/>
  <c r="AA647" i="4" a="1"/>
  <c r="AA647" i="4" s="1"/>
  <c r="Z647" i="4" a="1"/>
  <c r="Z647" i="4" s="1"/>
  <c r="Y647" i="4" a="1"/>
  <c r="Y647" i="4" s="1"/>
  <c r="X647" i="4" a="1"/>
  <c r="X647" i="4" s="1"/>
  <c r="W647" i="4" a="1"/>
  <c r="W647" i="4" s="1"/>
  <c r="V647" i="4" a="1"/>
  <c r="V647" i="4" s="1"/>
  <c r="AD646" i="4" a="1"/>
  <c r="AD646" i="4" s="1"/>
  <c r="AC646" i="4" a="1"/>
  <c r="AC646" i="4" s="1"/>
  <c r="AB646" i="4" a="1"/>
  <c r="AB646" i="4" s="1"/>
  <c r="AA646" i="4" a="1"/>
  <c r="AA646" i="4" s="1"/>
  <c r="Z646" i="4" a="1"/>
  <c r="Z646" i="4" s="1"/>
  <c r="Y646" i="4" a="1"/>
  <c r="Y646" i="4" s="1"/>
  <c r="X646" i="4" a="1"/>
  <c r="X646" i="4" s="1"/>
  <c r="W646" i="4" a="1"/>
  <c r="W646" i="4" s="1"/>
  <c r="V646" i="4" a="1"/>
  <c r="V646" i="4" s="1"/>
  <c r="AD645" i="4" a="1"/>
  <c r="AD645" i="4" s="1"/>
  <c r="AC645" i="4" a="1"/>
  <c r="AC645" i="4" s="1"/>
  <c r="AB645" i="4" a="1"/>
  <c r="AB645" i="4" s="1"/>
  <c r="AA645" i="4" a="1"/>
  <c r="AA645" i="4" s="1"/>
  <c r="Z645" i="4" a="1"/>
  <c r="Z645" i="4" s="1"/>
  <c r="Y645" i="4" a="1"/>
  <c r="Y645" i="4" s="1"/>
  <c r="X645" i="4" a="1"/>
  <c r="X645" i="4" s="1"/>
  <c r="W645" i="4" a="1"/>
  <c r="W645" i="4" s="1"/>
  <c r="V645" i="4" a="1"/>
  <c r="V645" i="4" s="1"/>
  <c r="AD644" i="4" a="1"/>
  <c r="AD644" i="4" s="1"/>
  <c r="AC644" i="4" a="1"/>
  <c r="AC644" i="4" s="1"/>
  <c r="AB644" i="4" a="1"/>
  <c r="AB644" i="4" s="1"/>
  <c r="AA644" i="4" a="1"/>
  <c r="AA644" i="4" s="1"/>
  <c r="Z644" i="4" a="1"/>
  <c r="Z644" i="4" s="1"/>
  <c r="Y644" i="4" a="1"/>
  <c r="Y644" i="4" s="1"/>
  <c r="X644" i="4" a="1"/>
  <c r="X644" i="4" s="1"/>
  <c r="W644" i="4" a="1"/>
  <c r="W644" i="4" s="1"/>
  <c r="V644" i="4" a="1"/>
  <c r="V644" i="4" s="1"/>
  <c r="AD643" i="4" a="1"/>
  <c r="AD643" i="4" s="1"/>
  <c r="AC643" i="4" a="1"/>
  <c r="AC643" i="4" s="1"/>
  <c r="AB643" i="4" a="1"/>
  <c r="AB643" i="4" s="1"/>
  <c r="AA643" i="4" a="1"/>
  <c r="AA643" i="4" s="1"/>
  <c r="Z643" i="4" a="1"/>
  <c r="Z643" i="4" s="1"/>
  <c r="Y643" i="4" a="1"/>
  <c r="Y643" i="4" s="1"/>
  <c r="X643" i="4" a="1"/>
  <c r="X643" i="4" s="1"/>
  <c r="W643" i="4" a="1"/>
  <c r="W643" i="4" s="1"/>
  <c r="V643" i="4" a="1"/>
  <c r="V643" i="4" s="1"/>
  <c r="AD642" i="4" a="1"/>
  <c r="AD642" i="4" s="1"/>
  <c r="AC642" i="4" a="1"/>
  <c r="AC642" i="4" s="1"/>
  <c r="AB642" i="4" a="1"/>
  <c r="AB642" i="4" s="1"/>
  <c r="AA642" i="4" a="1"/>
  <c r="AA642" i="4" s="1"/>
  <c r="Z642" i="4" a="1"/>
  <c r="Z642" i="4" s="1"/>
  <c r="Y642" i="4" a="1"/>
  <c r="Y642" i="4" s="1"/>
  <c r="X642" i="4" a="1"/>
  <c r="X642" i="4" s="1"/>
  <c r="W642" i="4" a="1"/>
  <c r="W642" i="4" s="1"/>
  <c r="V642" i="4" a="1"/>
  <c r="V642" i="4" s="1"/>
  <c r="AD641" i="4" a="1"/>
  <c r="AD641" i="4" s="1"/>
  <c r="AC641" i="4" a="1"/>
  <c r="AC641" i="4" s="1"/>
  <c r="AB641" i="4" a="1"/>
  <c r="AB641" i="4" s="1"/>
  <c r="AA641" i="4" a="1"/>
  <c r="AA641" i="4" s="1"/>
  <c r="Z641" i="4" a="1"/>
  <c r="Z641" i="4" s="1"/>
  <c r="Y641" i="4" a="1"/>
  <c r="Y641" i="4" s="1"/>
  <c r="X641" i="4" a="1"/>
  <c r="X641" i="4" s="1"/>
  <c r="W641" i="4" a="1"/>
  <c r="W641" i="4" s="1"/>
  <c r="V641" i="4" a="1"/>
  <c r="V641" i="4" s="1"/>
  <c r="AD640" i="4" a="1"/>
  <c r="AD640" i="4" s="1"/>
  <c r="AC640" i="4" a="1"/>
  <c r="AC640" i="4" s="1"/>
  <c r="AB640" i="4" a="1"/>
  <c r="AB640" i="4" s="1"/>
  <c r="AA640" i="4" a="1"/>
  <c r="AA640" i="4" s="1"/>
  <c r="Z640" i="4" a="1"/>
  <c r="Z640" i="4" s="1"/>
  <c r="Y640" i="4" a="1"/>
  <c r="Y640" i="4" s="1"/>
  <c r="X640" i="4" a="1"/>
  <c r="X640" i="4" s="1"/>
  <c r="W640" i="4" a="1"/>
  <c r="W640" i="4" s="1"/>
  <c r="V640" i="4" a="1"/>
  <c r="V640" i="4" s="1"/>
  <c r="AD639" i="4" a="1"/>
  <c r="AD639" i="4" s="1"/>
  <c r="AC639" i="4" a="1"/>
  <c r="AC639" i="4" s="1"/>
  <c r="AB639" i="4" a="1"/>
  <c r="AB639" i="4" s="1"/>
  <c r="AA639" i="4" a="1"/>
  <c r="AA639" i="4" s="1"/>
  <c r="Z639" i="4" a="1"/>
  <c r="Z639" i="4" s="1"/>
  <c r="Y639" i="4" a="1"/>
  <c r="Y639" i="4" s="1"/>
  <c r="X639" i="4" a="1"/>
  <c r="X639" i="4" s="1"/>
  <c r="W639" i="4" a="1"/>
  <c r="W639" i="4" s="1"/>
  <c r="V639" i="4" a="1"/>
  <c r="V639" i="4" s="1"/>
  <c r="AD638" i="4" a="1"/>
  <c r="AD638" i="4" s="1"/>
  <c r="AC638" i="4" a="1"/>
  <c r="AC638" i="4" s="1"/>
  <c r="AB638" i="4" a="1"/>
  <c r="AB638" i="4" s="1"/>
  <c r="AA638" i="4" a="1"/>
  <c r="AA638" i="4" s="1"/>
  <c r="Z638" i="4" a="1"/>
  <c r="Z638" i="4" s="1"/>
  <c r="Y638" i="4" a="1"/>
  <c r="Y638" i="4" s="1"/>
  <c r="X638" i="4" a="1"/>
  <c r="X638" i="4" s="1"/>
  <c r="W638" i="4" a="1"/>
  <c r="W638" i="4" s="1"/>
  <c r="V638" i="4" a="1"/>
  <c r="V638" i="4" s="1"/>
  <c r="AD637" i="4" a="1"/>
  <c r="AD637" i="4" s="1"/>
  <c r="AC637" i="4" a="1"/>
  <c r="AC637" i="4" s="1"/>
  <c r="AB637" i="4" a="1"/>
  <c r="AB637" i="4" s="1"/>
  <c r="AA637" i="4" a="1"/>
  <c r="AA637" i="4" s="1"/>
  <c r="Z637" i="4" a="1"/>
  <c r="Z637" i="4" s="1"/>
  <c r="Y637" i="4" a="1"/>
  <c r="Y637" i="4" s="1"/>
  <c r="X637" i="4" a="1"/>
  <c r="X637" i="4" s="1"/>
  <c r="W637" i="4" a="1"/>
  <c r="W637" i="4" s="1"/>
  <c r="V637" i="4" a="1"/>
  <c r="V637" i="4" s="1"/>
  <c r="AD636" i="4" a="1"/>
  <c r="AD636" i="4" s="1"/>
  <c r="AC636" i="4" a="1"/>
  <c r="AC636" i="4" s="1"/>
  <c r="AB636" i="4" a="1"/>
  <c r="AB636" i="4" s="1"/>
  <c r="AA636" i="4" a="1"/>
  <c r="AA636" i="4" s="1"/>
  <c r="Z636" i="4" a="1"/>
  <c r="Z636" i="4" s="1"/>
  <c r="Y636" i="4" a="1"/>
  <c r="Y636" i="4" s="1"/>
  <c r="X636" i="4" a="1"/>
  <c r="X636" i="4" s="1"/>
  <c r="W636" i="4" a="1"/>
  <c r="W636" i="4" s="1"/>
  <c r="V636" i="4" a="1"/>
  <c r="V636" i="4" s="1"/>
  <c r="AD635" i="4" a="1"/>
  <c r="AD635" i="4" s="1"/>
  <c r="AC635" i="4" a="1"/>
  <c r="AC635" i="4" s="1"/>
  <c r="AB635" i="4" a="1"/>
  <c r="AB635" i="4" s="1"/>
  <c r="AA635" i="4" a="1"/>
  <c r="AA635" i="4" s="1"/>
  <c r="Z635" i="4" a="1"/>
  <c r="Z635" i="4" s="1"/>
  <c r="Y635" i="4" a="1"/>
  <c r="Y635" i="4" s="1"/>
  <c r="X635" i="4" a="1"/>
  <c r="X635" i="4" s="1"/>
  <c r="W635" i="4" a="1"/>
  <c r="W635" i="4" s="1"/>
  <c r="V635" i="4" a="1"/>
  <c r="V635" i="4" s="1"/>
  <c r="AD634" i="4" a="1"/>
  <c r="AD634" i="4" s="1"/>
  <c r="AC634" i="4" a="1"/>
  <c r="AC634" i="4" s="1"/>
  <c r="AB634" i="4" a="1"/>
  <c r="AB634" i="4" s="1"/>
  <c r="AA634" i="4" a="1"/>
  <c r="AA634" i="4" s="1"/>
  <c r="Z634" i="4" a="1"/>
  <c r="Z634" i="4" s="1"/>
  <c r="Y634" i="4" a="1"/>
  <c r="Y634" i="4" s="1"/>
  <c r="X634" i="4" a="1"/>
  <c r="X634" i="4" s="1"/>
  <c r="W634" i="4" a="1"/>
  <c r="W634" i="4" s="1"/>
  <c r="V634" i="4" a="1"/>
  <c r="V634" i="4" s="1"/>
  <c r="AD633" i="4" a="1"/>
  <c r="AD633" i="4" s="1"/>
  <c r="AC633" i="4" a="1"/>
  <c r="AC633" i="4" s="1"/>
  <c r="AB633" i="4" a="1"/>
  <c r="AB633" i="4" s="1"/>
  <c r="AA633" i="4" a="1"/>
  <c r="AA633" i="4" s="1"/>
  <c r="Z633" i="4" a="1"/>
  <c r="Z633" i="4" s="1"/>
  <c r="Y633" i="4" a="1"/>
  <c r="Y633" i="4" s="1"/>
  <c r="X633" i="4" a="1"/>
  <c r="X633" i="4" s="1"/>
  <c r="W633" i="4" a="1"/>
  <c r="W633" i="4" s="1"/>
  <c r="V633" i="4" a="1"/>
  <c r="V633" i="4" s="1"/>
  <c r="AD632" i="4" a="1"/>
  <c r="AD632" i="4" s="1"/>
  <c r="AC632" i="4" a="1"/>
  <c r="AC632" i="4" s="1"/>
  <c r="AB632" i="4" a="1"/>
  <c r="AB632" i="4" s="1"/>
  <c r="AA632" i="4" a="1"/>
  <c r="AA632" i="4" s="1"/>
  <c r="Z632" i="4" a="1"/>
  <c r="Z632" i="4" s="1"/>
  <c r="Y632" i="4" a="1"/>
  <c r="Y632" i="4" s="1"/>
  <c r="X632" i="4" a="1"/>
  <c r="X632" i="4" s="1"/>
  <c r="W632" i="4" a="1"/>
  <c r="W632" i="4" s="1"/>
  <c r="V632" i="4" a="1"/>
  <c r="V632" i="4" s="1"/>
  <c r="AD631" i="4" a="1"/>
  <c r="AD631" i="4" s="1"/>
  <c r="AC631" i="4" a="1"/>
  <c r="AC631" i="4" s="1"/>
  <c r="AB631" i="4" a="1"/>
  <c r="AB631" i="4" s="1"/>
  <c r="AA631" i="4" a="1"/>
  <c r="AA631" i="4" s="1"/>
  <c r="Z631" i="4" a="1"/>
  <c r="Z631" i="4" s="1"/>
  <c r="Y631" i="4" a="1"/>
  <c r="Y631" i="4" s="1"/>
  <c r="X631" i="4" a="1"/>
  <c r="X631" i="4" s="1"/>
  <c r="W631" i="4" a="1"/>
  <c r="W631" i="4" s="1"/>
  <c r="V631" i="4" a="1"/>
  <c r="V631" i="4" s="1"/>
  <c r="AD630" i="4" a="1"/>
  <c r="AD630" i="4" s="1"/>
  <c r="AC630" i="4" a="1"/>
  <c r="AC630" i="4" s="1"/>
  <c r="AB630" i="4" a="1"/>
  <c r="AB630" i="4" s="1"/>
  <c r="AA630" i="4" a="1"/>
  <c r="AA630" i="4" s="1"/>
  <c r="Z630" i="4" a="1"/>
  <c r="Z630" i="4" s="1"/>
  <c r="Y630" i="4" a="1"/>
  <c r="Y630" i="4" s="1"/>
  <c r="X630" i="4" a="1"/>
  <c r="X630" i="4" s="1"/>
  <c r="W630" i="4" a="1"/>
  <c r="W630" i="4" s="1"/>
  <c r="V630" i="4" a="1"/>
  <c r="V630" i="4" s="1"/>
  <c r="AD629" i="4" a="1"/>
  <c r="AD629" i="4" s="1"/>
  <c r="AC629" i="4" a="1"/>
  <c r="AC629" i="4" s="1"/>
  <c r="AB629" i="4" a="1"/>
  <c r="AB629" i="4" s="1"/>
  <c r="AA629" i="4" a="1"/>
  <c r="AA629" i="4" s="1"/>
  <c r="Z629" i="4" a="1"/>
  <c r="Z629" i="4" s="1"/>
  <c r="Y629" i="4" a="1"/>
  <c r="Y629" i="4" s="1"/>
  <c r="X629" i="4" a="1"/>
  <c r="X629" i="4" s="1"/>
  <c r="W629" i="4" a="1"/>
  <c r="W629" i="4" s="1"/>
  <c r="V629" i="4" a="1"/>
  <c r="V629" i="4" s="1"/>
  <c r="AD628" i="4" a="1"/>
  <c r="AD628" i="4" s="1"/>
  <c r="AC628" i="4" a="1"/>
  <c r="AC628" i="4" s="1"/>
  <c r="AB628" i="4" a="1"/>
  <c r="AB628" i="4" s="1"/>
  <c r="AA628" i="4" a="1"/>
  <c r="AA628" i="4" s="1"/>
  <c r="Z628" i="4" a="1"/>
  <c r="Z628" i="4" s="1"/>
  <c r="Y628" i="4" a="1"/>
  <c r="Y628" i="4" s="1"/>
  <c r="X628" i="4" a="1"/>
  <c r="X628" i="4" s="1"/>
  <c r="W628" i="4" a="1"/>
  <c r="W628" i="4" s="1"/>
  <c r="V628" i="4" a="1"/>
  <c r="V628" i="4" s="1"/>
  <c r="AD627" i="4" a="1"/>
  <c r="AD627" i="4" s="1"/>
  <c r="AC627" i="4" a="1"/>
  <c r="AC627" i="4" s="1"/>
  <c r="AB627" i="4" a="1"/>
  <c r="AB627" i="4" s="1"/>
  <c r="AA627" i="4" a="1"/>
  <c r="AA627" i="4" s="1"/>
  <c r="Z627" i="4" a="1"/>
  <c r="Z627" i="4" s="1"/>
  <c r="Y627" i="4" a="1"/>
  <c r="Y627" i="4" s="1"/>
  <c r="X627" i="4" a="1"/>
  <c r="X627" i="4" s="1"/>
  <c r="W627" i="4" a="1"/>
  <c r="W627" i="4" s="1"/>
  <c r="V627" i="4" a="1"/>
  <c r="V627" i="4" s="1"/>
  <c r="AD626" i="4" a="1"/>
  <c r="AD626" i="4" s="1"/>
  <c r="AC626" i="4" a="1"/>
  <c r="AC626" i="4" s="1"/>
  <c r="AB626" i="4" a="1"/>
  <c r="AB626" i="4" s="1"/>
  <c r="AA626" i="4" a="1"/>
  <c r="AA626" i="4" s="1"/>
  <c r="Z626" i="4" a="1"/>
  <c r="Z626" i="4" s="1"/>
  <c r="Y626" i="4" a="1"/>
  <c r="Y626" i="4" s="1"/>
  <c r="X626" i="4" a="1"/>
  <c r="X626" i="4" s="1"/>
  <c r="W626" i="4" a="1"/>
  <c r="W626" i="4" s="1"/>
  <c r="V626" i="4" a="1"/>
  <c r="V626" i="4" s="1"/>
  <c r="AD625" i="4" a="1"/>
  <c r="AD625" i="4" s="1"/>
  <c r="AC625" i="4" a="1"/>
  <c r="AC625" i="4" s="1"/>
  <c r="AB625" i="4" a="1"/>
  <c r="AB625" i="4" s="1"/>
  <c r="AA625" i="4" a="1"/>
  <c r="AA625" i="4" s="1"/>
  <c r="Z625" i="4" a="1"/>
  <c r="Z625" i="4" s="1"/>
  <c r="Y625" i="4" a="1"/>
  <c r="Y625" i="4" s="1"/>
  <c r="X625" i="4" a="1"/>
  <c r="X625" i="4" s="1"/>
  <c r="W625" i="4" a="1"/>
  <c r="W625" i="4" s="1"/>
  <c r="V625" i="4" a="1"/>
  <c r="V625" i="4" s="1"/>
  <c r="AD624" i="4" a="1"/>
  <c r="AD624" i="4" s="1"/>
  <c r="AC624" i="4" a="1"/>
  <c r="AC624" i="4" s="1"/>
  <c r="AB624" i="4" a="1"/>
  <c r="AB624" i="4" s="1"/>
  <c r="AA624" i="4" a="1"/>
  <c r="AA624" i="4" s="1"/>
  <c r="Z624" i="4" a="1"/>
  <c r="Z624" i="4" s="1"/>
  <c r="Y624" i="4" a="1"/>
  <c r="Y624" i="4" s="1"/>
  <c r="X624" i="4" a="1"/>
  <c r="X624" i="4" s="1"/>
  <c r="W624" i="4" a="1"/>
  <c r="W624" i="4" s="1"/>
  <c r="V624" i="4" a="1"/>
  <c r="V624" i="4" s="1"/>
  <c r="AD623" i="4" a="1"/>
  <c r="AD623" i="4" s="1"/>
  <c r="AC623" i="4" a="1"/>
  <c r="AC623" i="4" s="1"/>
  <c r="AB623" i="4" a="1"/>
  <c r="AB623" i="4" s="1"/>
  <c r="AA623" i="4" a="1"/>
  <c r="AA623" i="4" s="1"/>
  <c r="Z623" i="4" a="1"/>
  <c r="Z623" i="4" s="1"/>
  <c r="Y623" i="4" a="1"/>
  <c r="Y623" i="4" s="1"/>
  <c r="X623" i="4" a="1"/>
  <c r="X623" i="4" s="1"/>
  <c r="W623" i="4" a="1"/>
  <c r="W623" i="4" s="1"/>
  <c r="V623" i="4" a="1"/>
  <c r="V623" i="4" s="1"/>
  <c r="AD622" i="4" a="1"/>
  <c r="AD622" i="4" s="1"/>
  <c r="AC622" i="4" a="1"/>
  <c r="AC622" i="4" s="1"/>
  <c r="AB622" i="4" a="1"/>
  <c r="AB622" i="4" s="1"/>
  <c r="AA622" i="4" a="1"/>
  <c r="AA622" i="4" s="1"/>
  <c r="Z622" i="4" a="1"/>
  <c r="Z622" i="4" s="1"/>
  <c r="Y622" i="4" a="1"/>
  <c r="Y622" i="4" s="1"/>
  <c r="X622" i="4" a="1"/>
  <c r="X622" i="4" s="1"/>
  <c r="W622" i="4" a="1"/>
  <c r="W622" i="4" s="1"/>
  <c r="V622" i="4" a="1"/>
  <c r="V622" i="4" s="1"/>
  <c r="AD621" i="4" a="1"/>
  <c r="AD621" i="4" s="1"/>
  <c r="AC621" i="4" a="1"/>
  <c r="AC621" i="4" s="1"/>
  <c r="AB621" i="4" a="1"/>
  <c r="AB621" i="4" s="1"/>
  <c r="AA621" i="4" a="1"/>
  <c r="AA621" i="4" s="1"/>
  <c r="Z621" i="4" a="1"/>
  <c r="Z621" i="4" s="1"/>
  <c r="Y621" i="4" a="1"/>
  <c r="Y621" i="4" s="1"/>
  <c r="X621" i="4" a="1"/>
  <c r="X621" i="4" s="1"/>
  <c r="W621" i="4" a="1"/>
  <c r="W621" i="4" s="1"/>
  <c r="V621" i="4" a="1"/>
  <c r="V621" i="4" s="1"/>
  <c r="AD620" i="4" a="1"/>
  <c r="AD620" i="4" s="1"/>
  <c r="AC620" i="4" a="1"/>
  <c r="AC620" i="4" s="1"/>
  <c r="AB620" i="4" a="1"/>
  <c r="AB620" i="4" s="1"/>
  <c r="AA620" i="4" a="1"/>
  <c r="AA620" i="4" s="1"/>
  <c r="Z620" i="4" a="1"/>
  <c r="Z620" i="4" s="1"/>
  <c r="Y620" i="4" a="1"/>
  <c r="Y620" i="4" s="1"/>
  <c r="X620" i="4" a="1"/>
  <c r="X620" i="4" s="1"/>
  <c r="W620" i="4" a="1"/>
  <c r="W620" i="4" s="1"/>
  <c r="V620" i="4" a="1"/>
  <c r="V620" i="4" s="1"/>
  <c r="AD619" i="4" a="1"/>
  <c r="AD619" i="4" s="1"/>
  <c r="AC619" i="4" a="1"/>
  <c r="AC619" i="4" s="1"/>
  <c r="AB619" i="4" a="1"/>
  <c r="AB619" i="4" s="1"/>
  <c r="AA619" i="4" a="1"/>
  <c r="AA619" i="4" s="1"/>
  <c r="Z619" i="4" a="1"/>
  <c r="Z619" i="4" s="1"/>
  <c r="Y619" i="4" a="1"/>
  <c r="Y619" i="4" s="1"/>
  <c r="X619" i="4" a="1"/>
  <c r="X619" i="4" s="1"/>
  <c r="W619" i="4" a="1"/>
  <c r="W619" i="4" s="1"/>
  <c r="V619" i="4" a="1"/>
  <c r="V619" i="4" s="1"/>
  <c r="AD618" i="4" a="1"/>
  <c r="AD618" i="4" s="1"/>
  <c r="AC618" i="4" a="1"/>
  <c r="AC618" i="4" s="1"/>
  <c r="AB618" i="4" a="1"/>
  <c r="AB618" i="4" s="1"/>
  <c r="AA618" i="4" a="1"/>
  <c r="AA618" i="4" s="1"/>
  <c r="Z618" i="4" a="1"/>
  <c r="Z618" i="4" s="1"/>
  <c r="Y618" i="4" a="1"/>
  <c r="Y618" i="4" s="1"/>
  <c r="X618" i="4" a="1"/>
  <c r="X618" i="4" s="1"/>
  <c r="W618" i="4" a="1"/>
  <c r="W618" i="4" s="1"/>
  <c r="V618" i="4" a="1"/>
  <c r="V618" i="4" s="1"/>
  <c r="AD617" i="4" a="1"/>
  <c r="AD617" i="4" s="1"/>
  <c r="AC617" i="4" a="1"/>
  <c r="AC617" i="4" s="1"/>
  <c r="AB617" i="4" a="1"/>
  <c r="AB617" i="4" s="1"/>
  <c r="AA617" i="4" a="1"/>
  <c r="AA617" i="4" s="1"/>
  <c r="Z617" i="4" a="1"/>
  <c r="Z617" i="4" s="1"/>
  <c r="Y617" i="4" a="1"/>
  <c r="Y617" i="4" s="1"/>
  <c r="X617" i="4" a="1"/>
  <c r="X617" i="4" s="1"/>
  <c r="W617" i="4" a="1"/>
  <c r="W617" i="4" s="1"/>
  <c r="V617" i="4" a="1"/>
  <c r="V617" i="4" s="1"/>
  <c r="AD616" i="4" a="1"/>
  <c r="AD616" i="4" s="1"/>
  <c r="AC616" i="4" a="1"/>
  <c r="AC616" i="4" s="1"/>
  <c r="AB616" i="4" a="1"/>
  <c r="AB616" i="4" s="1"/>
  <c r="AA616" i="4" a="1"/>
  <c r="AA616" i="4" s="1"/>
  <c r="Z616" i="4" a="1"/>
  <c r="Z616" i="4" s="1"/>
  <c r="Y616" i="4" a="1"/>
  <c r="Y616" i="4" s="1"/>
  <c r="X616" i="4" a="1"/>
  <c r="X616" i="4" s="1"/>
  <c r="W616" i="4" a="1"/>
  <c r="W616" i="4" s="1"/>
  <c r="V616" i="4" a="1"/>
  <c r="V616" i="4" s="1"/>
  <c r="AD615" i="4" a="1"/>
  <c r="AD615" i="4" s="1"/>
  <c r="AC615" i="4" a="1"/>
  <c r="AC615" i="4" s="1"/>
  <c r="AB615" i="4" a="1"/>
  <c r="AB615" i="4" s="1"/>
  <c r="AA615" i="4" a="1"/>
  <c r="AA615" i="4" s="1"/>
  <c r="Z615" i="4" a="1"/>
  <c r="Z615" i="4" s="1"/>
  <c r="Y615" i="4" a="1"/>
  <c r="Y615" i="4" s="1"/>
  <c r="X615" i="4" a="1"/>
  <c r="X615" i="4" s="1"/>
  <c r="W615" i="4" a="1"/>
  <c r="W615" i="4" s="1"/>
  <c r="V615" i="4" a="1"/>
  <c r="V615" i="4" s="1"/>
  <c r="AD614" i="4" a="1"/>
  <c r="AD614" i="4" s="1"/>
  <c r="AC614" i="4" a="1"/>
  <c r="AC614" i="4" s="1"/>
  <c r="AB614" i="4" a="1"/>
  <c r="AB614" i="4" s="1"/>
  <c r="AA614" i="4" a="1"/>
  <c r="AA614" i="4" s="1"/>
  <c r="Z614" i="4" a="1"/>
  <c r="Z614" i="4" s="1"/>
  <c r="Y614" i="4" a="1"/>
  <c r="Y614" i="4" s="1"/>
  <c r="X614" i="4" a="1"/>
  <c r="X614" i="4" s="1"/>
  <c r="W614" i="4" a="1"/>
  <c r="W614" i="4" s="1"/>
  <c r="V614" i="4" a="1"/>
  <c r="V614" i="4" s="1"/>
  <c r="AD613" i="4" a="1"/>
  <c r="AD613" i="4" s="1"/>
  <c r="AC613" i="4" a="1"/>
  <c r="AC613" i="4" s="1"/>
  <c r="AB613" i="4" a="1"/>
  <c r="AB613" i="4" s="1"/>
  <c r="AA613" i="4" a="1"/>
  <c r="AA613" i="4" s="1"/>
  <c r="Z613" i="4" a="1"/>
  <c r="Z613" i="4" s="1"/>
  <c r="Y613" i="4" a="1"/>
  <c r="Y613" i="4" s="1"/>
  <c r="X613" i="4" a="1"/>
  <c r="X613" i="4" s="1"/>
  <c r="W613" i="4" a="1"/>
  <c r="W613" i="4" s="1"/>
  <c r="V613" i="4" a="1"/>
  <c r="V613" i="4" s="1"/>
  <c r="AD612" i="4" a="1"/>
  <c r="AD612" i="4" s="1"/>
  <c r="AC612" i="4" a="1"/>
  <c r="AC612" i="4" s="1"/>
  <c r="AB612" i="4" a="1"/>
  <c r="AB612" i="4" s="1"/>
  <c r="AA612" i="4" a="1"/>
  <c r="AA612" i="4" s="1"/>
  <c r="Z612" i="4" a="1"/>
  <c r="Z612" i="4" s="1"/>
  <c r="Y612" i="4" a="1"/>
  <c r="Y612" i="4" s="1"/>
  <c r="X612" i="4" a="1"/>
  <c r="X612" i="4" s="1"/>
  <c r="W612" i="4" a="1"/>
  <c r="W612" i="4" s="1"/>
  <c r="V612" i="4" a="1"/>
  <c r="V612" i="4" s="1"/>
  <c r="AD611" i="4" a="1"/>
  <c r="AD611" i="4" s="1"/>
  <c r="AC611" i="4" a="1"/>
  <c r="AC611" i="4" s="1"/>
  <c r="AB611" i="4" a="1"/>
  <c r="AB611" i="4" s="1"/>
  <c r="AA611" i="4" a="1"/>
  <c r="AA611" i="4" s="1"/>
  <c r="Z611" i="4" a="1"/>
  <c r="Z611" i="4" s="1"/>
  <c r="Y611" i="4" a="1"/>
  <c r="Y611" i="4" s="1"/>
  <c r="X611" i="4" a="1"/>
  <c r="X611" i="4" s="1"/>
  <c r="W611" i="4" a="1"/>
  <c r="W611" i="4" s="1"/>
  <c r="V611" i="4" a="1"/>
  <c r="V611" i="4" s="1"/>
  <c r="AD610" i="4" a="1"/>
  <c r="AD610" i="4" s="1"/>
  <c r="AC610" i="4" a="1"/>
  <c r="AC610" i="4" s="1"/>
  <c r="AB610" i="4" a="1"/>
  <c r="AB610" i="4" s="1"/>
  <c r="AA610" i="4" a="1"/>
  <c r="AA610" i="4" s="1"/>
  <c r="Z610" i="4" a="1"/>
  <c r="Z610" i="4" s="1"/>
  <c r="Y610" i="4" a="1"/>
  <c r="Y610" i="4" s="1"/>
  <c r="X610" i="4" a="1"/>
  <c r="X610" i="4" s="1"/>
  <c r="W610" i="4" a="1"/>
  <c r="W610" i="4" s="1"/>
  <c r="V610" i="4" a="1"/>
  <c r="V610" i="4" s="1"/>
  <c r="AD609" i="4" a="1"/>
  <c r="AD609" i="4" s="1"/>
  <c r="AC609" i="4" a="1"/>
  <c r="AC609" i="4" s="1"/>
  <c r="AB609" i="4" a="1"/>
  <c r="AB609" i="4" s="1"/>
  <c r="AA609" i="4" a="1"/>
  <c r="AA609" i="4" s="1"/>
  <c r="Z609" i="4" a="1"/>
  <c r="Z609" i="4" s="1"/>
  <c r="Y609" i="4" a="1"/>
  <c r="Y609" i="4" s="1"/>
  <c r="X609" i="4" a="1"/>
  <c r="X609" i="4" s="1"/>
  <c r="W609" i="4" a="1"/>
  <c r="W609" i="4" s="1"/>
  <c r="V609" i="4" a="1"/>
  <c r="V609" i="4" s="1"/>
  <c r="AD608" i="4" a="1"/>
  <c r="AD608" i="4" s="1"/>
  <c r="AC608" i="4" a="1"/>
  <c r="AC608" i="4" s="1"/>
  <c r="AB608" i="4" a="1"/>
  <c r="AB608" i="4" s="1"/>
  <c r="AA608" i="4" a="1"/>
  <c r="AA608" i="4" s="1"/>
  <c r="Z608" i="4" a="1"/>
  <c r="Z608" i="4" s="1"/>
  <c r="Y608" i="4" a="1"/>
  <c r="Y608" i="4" s="1"/>
  <c r="X608" i="4" a="1"/>
  <c r="X608" i="4" s="1"/>
  <c r="W608" i="4" a="1"/>
  <c r="W608" i="4" s="1"/>
  <c r="V608" i="4" a="1"/>
  <c r="V608" i="4" s="1"/>
  <c r="AD607" i="4" a="1"/>
  <c r="AD607" i="4" s="1"/>
  <c r="AC607" i="4" a="1"/>
  <c r="AC607" i="4" s="1"/>
  <c r="AB607" i="4" a="1"/>
  <c r="AB607" i="4" s="1"/>
  <c r="AA607" i="4" a="1"/>
  <c r="AA607" i="4" s="1"/>
  <c r="Z607" i="4" a="1"/>
  <c r="Z607" i="4" s="1"/>
  <c r="Y607" i="4" a="1"/>
  <c r="Y607" i="4" s="1"/>
  <c r="X607" i="4" a="1"/>
  <c r="X607" i="4" s="1"/>
  <c r="W607" i="4" a="1"/>
  <c r="W607" i="4" s="1"/>
  <c r="V607" i="4" a="1"/>
  <c r="V607" i="4" s="1"/>
  <c r="AD606" i="4" a="1"/>
  <c r="AD606" i="4" s="1"/>
  <c r="AC606" i="4" a="1"/>
  <c r="AC606" i="4" s="1"/>
  <c r="AB606" i="4" a="1"/>
  <c r="AB606" i="4" s="1"/>
  <c r="AA606" i="4" a="1"/>
  <c r="AA606" i="4" s="1"/>
  <c r="Z606" i="4" a="1"/>
  <c r="Z606" i="4" s="1"/>
  <c r="Y606" i="4" a="1"/>
  <c r="Y606" i="4" s="1"/>
  <c r="X606" i="4" a="1"/>
  <c r="X606" i="4" s="1"/>
  <c r="W606" i="4" a="1"/>
  <c r="W606" i="4" s="1"/>
  <c r="V606" i="4" a="1"/>
  <c r="V606" i="4" s="1"/>
  <c r="AD605" i="4" a="1"/>
  <c r="AD605" i="4" s="1"/>
  <c r="AC605" i="4" a="1"/>
  <c r="AC605" i="4" s="1"/>
  <c r="AB605" i="4" a="1"/>
  <c r="AB605" i="4" s="1"/>
  <c r="AA605" i="4" a="1"/>
  <c r="AA605" i="4" s="1"/>
  <c r="Z605" i="4" a="1"/>
  <c r="Z605" i="4" s="1"/>
  <c r="Y605" i="4" a="1"/>
  <c r="Y605" i="4" s="1"/>
  <c r="X605" i="4" a="1"/>
  <c r="X605" i="4" s="1"/>
  <c r="W605" i="4" a="1"/>
  <c r="W605" i="4" s="1"/>
  <c r="V605" i="4" a="1"/>
  <c r="V605" i="4" s="1"/>
  <c r="AD604" i="4" a="1"/>
  <c r="AD604" i="4" s="1"/>
  <c r="AC604" i="4" a="1"/>
  <c r="AC604" i="4" s="1"/>
  <c r="AB604" i="4" a="1"/>
  <c r="AB604" i="4" s="1"/>
  <c r="AA604" i="4" a="1"/>
  <c r="AA604" i="4" s="1"/>
  <c r="Z604" i="4" a="1"/>
  <c r="Z604" i="4" s="1"/>
  <c r="Y604" i="4" a="1"/>
  <c r="Y604" i="4" s="1"/>
  <c r="X604" i="4" a="1"/>
  <c r="X604" i="4" s="1"/>
  <c r="W604" i="4" a="1"/>
  <c r="W604" i="4" s="1"/>
  <c r="V604" i="4" a="1"/>
  <c r="V604" i="4" s="1"/>
  <c r="AD603" i="4" a="1"/>
  <c r="AD603" i="4" s="1"/>
  <c r="AC603" i="4" a="1"/>
  <c r="AC603" i="4" s="1"/>
  <c r="AB603" i="4" a="1"/>
  <c r="AB603" i="4" s="1"/>
  <c r="AA603" i="4" a="1"/>
  <c r="AA603" i="4" s="1"/>
  <c r="Z603" i="4" a="1"/>
  <c r="Z603" i="4" s="1"/>
  <c r="Y603" i="4" a="1"/>
  <c r="Y603" i="4" s="1"/>
  <c r="X603" i="4" a="1"/>
  <c r="X603" i="4" s="1"/>
  <c r="W603" i="4" a="1"/>
  <c r="W603" i="4" s="1"/>
  <c r="V603" i="4" a="1"/>
  <c r="V603" i="4" s="1"/>
  <c r="AD602" i="4" a="1"/>
  <c r="AD602" i="4" s="1"/>
  <c r="AC602" i="4" a="1"/>
  <c r="AC602" i="4" s="1"/>
  <c r="AB602" i="4" a="1"/>
  <c r="AB602" i="4" s="1"/>
  <c r="AA602" i="4" a="1"/>
  <c r="AA602" i="4" s="1"/>
  <c r="Z602" i="4" a="1"/>
  <c r="Z602" i="4" s="1"/>
  <c r="Y602" i="4" a="1"/>
  <c r="Y602" i="4" s="1"/>
  <c r="X602" i="4" a="1"/>
  <c r="X602" i="4" s="1"/>
  <c r="W602" i="4" a="1"/>
  <c r="W602" i="4" s="1"/>
  <c r="V602" i="4" a="1"/>
  <c r="V602" i="4" s="1"/>
  <c r="AD601" i="4" a="1"/>
  <c r="AD601" i="4" s="1"/>
  <c r="AC601" i="4" a="1"/>
  <c r="AC601" i="4" s="1"/>
  <c r="AB601" i="4" a="1"/>
  <c r="AB601" i="4" s="1"/>
  <c r="AA601" i="4" a="1"/>
  <c r="AA601" i="4" s="1"/>
  <c r="Z601" i="4" a="1"/>
  <c r="Z601" i="4" s="1"/>
  <c r="Y601" i="4" a="1"/>
  <c r="Y601" i="4" s="1"/>
  <c r="X601" i="4" a="1"/>
  <c r="X601" i="4" s="1"/>
  <c r="W601" i="4" a="1"/>
  <c r="W601" i="4" s="1"/>
  <c r="V601" i="4" a="1"/>
  <c r="V601" i="4" s="1"/>
  <c r="AD600" i="4" a="1"/>
  <c r="AD600" i="4" s="1"/>
  <c r="AC600" i="4" a="1"/>
  <c r="AC600" i="4" s="1"/>
  <c r="AB600" i="4" a="1"/>
  <c r="AB600" i="4" s="1"/>
  <c r="AA600" i="4" a="1"/>
  <c r="AA600" i="4" s="1"/>
  <c r="Z600" i="4" a="1"/>
  <c r="Z600" i="4" s="1"/>
  <c r="Y600" i="4" a="1"/>
  <c r="Y600" i="4" s="1"/>
  <c r="X600" i="4" a="1"/>
  <c r="X600" i="4" s="1"/>
  <c r="W600" i="4" a="1"/>
  <c r="W600" i="4" s="1"/>
  <c r="V600" i="4" a="1"/>
  <c r="V600" i="4" s="1"/>
  <c r="AD599" i="4" a="1"/>
  <c r="AD599" i="4" s="1"/>
  <c r="AC599" i="4" a="1"/>
  <c r="AC599" i="4" s="1"/>
  <c r="AB599" i="4" a="1"/>
  <c r="AB599" i="4" s="1"/>
  <c r="AA599" i="4" a="1"/>
  <c r="AA599" i="4" s="1"/>
  <c r="Z599" i="4" a="1"/>
  <c r="Z599" i="4" s="1"/>
  <c r="Y599" i="4" a="1"/>
  <c r="Y599" i="4" s="1"/>
  <c r="X599" i="4" a="1"/>
  <c r="X599" i="4" s="1"/>
  <c r="W599" i="4" a="1"/>
  <c r="W599" i="4" s="1"/>
  <c r="V599" i="4" a="1"/>
  <c r="V599" i="4" s="1"/>
  <c r="AD598" i="4" a="1"/>
  <c r="AD598" i="4" s="1"/>
  <c r="AC598" i="4" a="1"/>
  <c r="AC598" i="4" s="1"/>
  <c r="AB598" i="4" a="1"/>
  <c r="AB598" i="4" s="1"/>
  <c r="AA598" i="4" a="1"/>
  <c r="AA598" i="4" s="1"/>
  <c r="Z598" i="4" a="1"/>
  <c r="Z598" i="4" s="1"/>
  <c r="Y598" i="4" a="1"/>
  <c r="Y598" i="4" s="1"/>
  <c r="X598" i="4" a="1"/>
  <c r="X598" i="4" s="1"/>
  <c r="W598" i="4" a="1"/>
  <c r="W598" i="4" s="1"/>
  <c r="V598" i="4" a="1"/>
  <c r="V598" i="4" s="1"/>
  <c r="AD597" i="4" a="1"/>
  <c r="AD597" i="4" s="1"/>
  <c r="AC597" i="4" a="1"/>
  <c r="AC597" i="4" s="1"/>
  <c r="AB597" i="4" a="1"/>
  <c r="AB597" i="4" s="1"/>
  <c r="AA597" i="4" a="1"/>
  <c r="AA597" i="4" s="1"/>
  <c r="Z597" i="4" a="1"/>
  <c r="Z597" i="4" s="1"/>
  <c r="Y597" i="4" a="1"/>
  <c r="Y597" i="4" s="1"/>
  <c r="X597" i="4" a="1"/>
  <c r="X597" i="4" s="1"/>
  <c r="W597" i="4" a="1"/>
  <c r="W597" i="4" s="1"/>
  <c r="V597" i="4" a="1"/>
  <c r="V597" i="4" s="1"/>
  <c r="AD596" i="4" a="1"/>
  <c r="AD596" i="4" s="1"/>
  <c r="AC596" i="4" a="1"/>
  <c r="AC596" i="4" s="1"/>
  <c r="AB596" i="4" a="1"/>
  <c r="AB596" i="4" s="1"/>
  <c r="AA596" i="4" a="1"/>
  <c r="AA596" i="4" s="1"/>
  <c r="Z596" i="4" a="1"/>
  <c r="Z596" i="4" s="1"/>
  <c r="Y596" i="4" a="1"/>
  <c r="Y596" i="4" s="1"/>
  <c r="X596" i="4" a="1"/>
  <c r="X596" i="4" s="1"/>
  <c r="W596" i="4" a="1"/>
  <c r="W596" i="4" s="1"/>
  <c r="V596" i="4" a="1"/>
  <c r="V596" i="4" s="1"/>
  <c r="AD595" i="4" a="1"/>
  <c r="AD595" i="4" s="1"/>
  <c r="AC595" i="4" a="1"/>
  <c r="AC595" i="4" s="1"/>
  <c r="AB595" i="4" a="1"/>
  <c r="AB595" i="4" s="1"/>
  <c r="AA595" i="4" a="1"/>
  <c r="AA595" i="4" s="1"/>
  <c r="Z595" i="4" a="1"/>
  <c r="Z595" i="4" s="1"/>
  <c r="Y595" i="4" a="1"/>
  <c r="Y595" i="4" s="1"/>
  <c r="X595" i="4" a="1"/>
  <c r="X595" i="4" s="1"/>
  <c r="W595" i="4" a="1"/>
  <c r="W595" i="4" s="1"/>
  <c r="V595" i="4" a="1"/>
  <c r="V595" i="4" s="1"/>
  <c r="AD594" i="4" a="1"/>
  <c r="AD594" i="4" s="1"/>
  <c r="AC594" i="4" a="1"/>
  <c r="AC594" i="4" s="1"/>
  <c r="AB594" i="4" a="1"/>
  <c r="AB594" i="4" s="1"/>
  <c r="AA594" i="4" a="1"/>
  <c r="AA594" i="4" s="1"/>
  <c r="Z594" i="4" a="1"/>
  <c r="Z594" i="4" s="1"/>
  <c r="Y594" i="4" a="1"/>
  <c r="Y594" i="4" s="1"/>
  <c r="X594" i="4" a="1"/>
  <c r="X594" i="4" s="1"/>
  <c r="W594" i="4" a="1"/>
  <c r="W594" i="4" s="1"/>
  <c r="V594" i="4" a="1"/>
  <c r="V594" i="4" s="1"/>
  <c r="AD593" i="4" a="1"/>
  <c r="AD593" i="4" s="1"/>
  <c r="AC593" i="4" a="1"/>
  <c r="AC593" i="4" s="1"/>
  <c r="AB593" i="4" a="1"/>
  <c r="AB593" i="4" s="1"/>
  <c r="AA593" i="4" a="1"/>
  <c r="AA593" i="4" s="1"/>
  <c r="Z593" i="4" a="1"/>
  <c r="Z593" i="4" s="1"/>
  <c r="Y593" i="4" a="1"/>
  <c r="Y593" i="4" s="1"/>
  <c r="X593" i="4" a="1"/>
  <c r="X593" i="4" s="1"/>
  <c r="W593" i="4" a="1"/>
  <c r="W593" i="4" s="1"/>
  <c r="V593" i="4" a="1"/>
  <c r="V593" i="4" s="1"/>
  <c r="AD592" i="4" a="1"/>
  <c r="AD592" i="4" s="1"/>
  <c r="AC592" i="4" a="1"/>
  <c r="AC592" i="4" s="1"/>
  <c r="AB592" i="4" a="1"/>
  <c r="AB592" i="4" s="1"/>
  <c r="AA592" i="4" a="1"/>
  <c r="AA592" i="4" s="1"/>
  <c r="Z592" i="4" a="1"/>
  <c r="Z592" i="4" s="1"/>
  <c r="Y592" i="4" a="1"/>
  <c r="Y592" i="4" s="1"/>
  <c r="X592" i="4" a="1"/>
  <c r="X592" i="4" s="1"/>
  <c r="W592" i="4" a="1"/>
  <c r="W592" i="4" s="1"/>
  <c r="V592" i="4" a="1"/>
  <c r="V592" i="4" s="1"/>
  <c r="AD591" i="4" a="1"/>
  <c r="AD591" i="4" s="1"/>
  <c r="AC591" i="4" a="1"/>
  <c r="AC591" i="4" s="1"/>
  <c r="AB591" i="4" a="1"/>
  <c r="AB591" i="4" s="1"/>
  <c r="AA591" i="4" a="1"/>
  <c r="AA591" i="4" s="1"/>
  <c r="Z591" i="4" a="1"/>
  <c r="Z591" i="4" s="1"/>
  <c r="Y591" i="4" a="1"/>
  <c r="Y591" i="4" s="1"/>
  <c r="X591" i="4" a="1"/>
  <c r="X591" i="4" s="1"/>
  <c r="W591" i="4" a="1"/>
  <c r="W591" i="4" s="1"/>
  <c r="V591" i="4" a="1"/>
  <c r="V591" i="4" s="1"/>
  <c r="AD590" i="4" a="1"/>
  <c r="AD590" i="4" s="1"/>
  <c r="AC590" i="4" a="1"/>
  <c r="AC590" i="4" s="1"/>
  <c r="AB590" i="4" a="1"/>
  <c r="AB590" i="4" s="1"/>
  <c r="AA590" i="4" a="1"/>
  <c r="AA590" i="4" s="1"/>
  <c r="Z590" i="4" a="1"/>
  <c r="Z590" i="4" s="1"/>
  <c r="Y590" i="4" a="1"/>
  <c r="Y590" i="4" s="1"/>
  <c r="X590" i="4" a="1"/>
  <c r="X590" i="4" s="1"/>
  <c r="W590" i="4" a="1"/>
  <c r="W590" i="4" s="1"/>
  <c r="V590" i="4" a="1"/>
  <c r="V590" i="4" s="1"/>
  <c r="AD589" i="4" a="1"/>
  <c r="AD589" i="4" s="1"/>
  <c r="AC589" i="4" a="1"/>
  <c r="AC589" i="4" s="1"/>
  <c r="AB589" i="4" a="1"/>
  <c r="AB589" i="4" s="1"/>
  <c r="AA589" i="4" a="1"/>
  <c r="AA589" i="4" s="1"/>
  <c r="Z589" i="4" a="1"/>
  <c r="Z589" i="4" s="1"/>
  <c r="Y589" i="4" a="1"/>
  <c r="Y589" i="4" s="1"/>
  <c r="X589" i="4" a="1"/>
  <c r="X589" i="4" s="1"/>
  <c r="W589" i="4" a="1"/>
  <c r="W589" i="4" s="1"/>
  <c r="V589" i="4" a="1"/>
  <c r="V589" i="4" s="1"/>
  <c r="AD588" i="4" a="1"/>
  <c r="AD588" i="4" s="1"/>
  <c r="AC588" i="4" a="1"/>
  <c r="AC588" i="4" s="1"/>
  <c r="AB588" i="4" a="1"/>
  <c r="AB588" i="4" s="1"/>
  <c r="AA588" i="4" a="1"/>
  <c r="AA588" i="4" s="1"/>
  <c r="Z588" i="4" a="1"/>
  <c r="Z588" i="4" s="1"/>
  <c r="Y588" i="4" a="1"/>
  <c r="Y588" i="4" s="1"/>
  <c r="X588" i="4" a="1"/>
  <c r="X588" i="4" s="1"/>
  <c r="W588" i="4" a="1"/>
  <c r="W588" i="4" s="1"/>
  <c r="V588" i="4" a="1"/>
  <c r="V588" i="4" s="1"/>
  <c r="AD587" i="4" a="1"/>
  <c r="AD587" i="4" s="1"/>
  <c r="AC587" i="4" a="1"/>
  <c r="AC587" i="4" s="1"/>
  <c r="AB587" i="4" a="1"/>
  <c r="AB587" i="4" s="1"/>
  <c r="AA587" i="4" a="1"/>
  <c r="AA587" i="4" s="1"/>
  <c r="Z587" i="4" a="1"/>
  <c r="Z587" i="4" s="1"/>
  <c r="Y587" i="4" a="1"/>
  <c r="Y587" i="4" s="1"/>
  <c r="X587" i="4" a="1"/>
  <c r="X587" i="4" s="1"/>
  <c r="W587" i="4" a="1"/>
  <c r="W587" i="4" s="1"/>
  <c r="V587" i="4" a="1"/>
  <c r="V587" i="4" s="1"/>
  <c r="AD586" i="4" a="1"/>
  <c r="AD586" i="4" s="1"/>
  <c r="AC586" i="4" a="1"/>
  <c r="AC586" i="4" s="1"/>
  <c r="AB586" i="4" a="1"/>
  <c r="AB586" i="4" s="1"/>
  <c r="AA586" i="4" a="1"/>
  <c r="AA586" i="4" s="1"/>
  <c r="Z586" i="4" a="1"/>
  <c r="Z586" i="4" s="1"/>
  <c r="Y586" i="4" a="1"/>
  <c r="Y586" i="4" s="1"/>
  <c r="X586" i="4" a="1"/>
  <c r="X586" i="4" s="1"/>
  <c r="W586" i="4" a="1"/>
  <c r="W586" i="4" s="1"/>
  <c r="V586" i="4" a="1"/>
  <c r="V586" i="4" s="1"/>
  <c r="AD585" i="4" a="1"/>
  <c r="AD585" i="4" s="1"/>
  <c r="AC585" i="4" a="1"/>
  <c r="AC585" i="4" s="1"/>
  <c r="AB585" i="4" a="1"/>
  <c r="AB585" i="4" s="1"/>
  <c r="AA585" i="4" a="1"/>
  <c r="AA585" i="4" s="1"/>
  <c r="Z585" i="4" a="1"/>
  <c r="Z585" i="4" s="1"/>
  <c r="Y585" i="4" a="1"/>
  <c r="Y585" i="4" s="1"/>
  <c r="X585" i="4" a="1"/>
  <c r="X585" i="4" s="1"/>
  <c r="W585" i="4" a="1"/>
  <c r="W585" i="4" s="1"/>
  <c r="V585" i="4" a="1"/>
  <c r="V585" i="4" s="1"/>
  <c r="AD584" i="4" a="1"/>
  <c r="AD584" i="4" s="1"/>
  <c r="AC584" i="4" a="1"/>
  <c r="AC584" i="4" s="1"/>
  <c r="AB584" i="4" a="1"/>
  <c r="AB584" i="4" s="1"/>
  <c r="AA584" i="4" a="1"/>
  <c r="AA584" i="4" s="1"/>
  <c r="Z584" i="4" a="1"/>
  <c r="Z584" i="4" s="1"/>
  <c r="Y584" i="4" a="1"/>
  <c r="Y584" i="4" s="1"/>
  <c r="X584" i="4" a="1"/>
  <c r="X584" i="4" s="1"/>
  <c r="W584" i="4" a="1"/>
  <c r="W584" i="4" s="1"/>
  <c r="V584" i="4" a="1"/>
  <c r="V584" i="4" s="1"/>
  <c r="AD583" i="4" a="1"/>
  <c r="AD583" i="4" s="1"/>
  <c r="AC583" i="4" a="1"/>
  <c r="AC583" i="4" s="1"/>
  <c r="AB583" i="4" a="1"/>
  <c r="AB583" i="4" s="1"/>
  <c r="AA583" i="4" a="1"/>
  <c r="AA583" i="4" s="1"/>
  <c r="Z583" i="4" a="1"/>
  <c r="Z583" i="4" s="1"/>
  <c r="Y583" i="4" a="1"/>
  <c r="Y583" i="4" s="1"/>
  <c r="X583" i="4" a="1"/>
  <c r="X583" i="4" s="1"/>
  <c r="W583" i="4" a="1"/>
  <c r="W583" i="4" s="1"/>
  <c r="V583" i="4" a="1"/>
  <c r="V583" i="4" s="1"/>
  <c r="AD582" i="4" a="1"/>
  <c r="AD582" i="4" s="1"/>
  <c r="AC582" i="4" a="1"/>
  <c r="AC582" i="4" s="1"/>
  <c r="AB582" i="4" a="1"/>
  <c r="AB582" i="4" s="1"/>
  <c r="AA582" i="4" a="1"/>
  <c r="AA582" i="4" s="1"/>
  <c r="Z582" i="4" a="1"/>
  <c r="Z582" i="4" s="1"/>
  <c r="Y582" i="4" a="1"/>
  <c r="Y582" i="4" s="1"/>
  <c r="X582" i="4" a="1"/>
  <c r="X582" i="4" s="1"/>
  <c r="W582" i="4" a="1"/>
  <c r="W582" i="4" s="1"/>
  <c r="V582" i="4" a="1"/>
  <c r="V582" i="4" s="1"/>
  <c r="AD581" i="4" a="1"/>
  <c r="AD581" i="4" s="1"/>
  <c r="AC581" i="4" a="1"/>
  <c r="AC581" i="4" s="1"/>
  <c r="AB581" i="4" a="1"/>
  <c r="AB581" i="4" s="1"/>
  <c r="AA581" i="4" a="1"/>
  <c r="AA581" i="4" s="1"/>
  <c r="Z581" i="4" a="1"/>
  <c r="Z581" i="4" s="1"/>
  <c r="Y581" i="4" a="1"/>
  <c r="Y581" i="4" s="1"/>
  <c r="X581" i="4" a="1"/>
  <c r="X581" i="4" s="1"/>
  <c r="W581" i="4" a="1"/>
  <c r="W581" i="4" s="1"/>
  <c r="V581" i="4" a="1"/>
  <c r="V581" i="4" s="1"/>
  <c r="AD580" i="4" a="1"/>
  <c r="AD580" i="4" s="1"/>
  <c r="AC580" i="4" a="1"/>
  <c r="AC580" i="4" s="1"/>
  <c r="AB580" i="4" a="1"/>
  <c r="AB580" i="4" s="1"/>
  <c r="AA580" i="4" a="1"/>
  <c r="AA580" i="4" s="1"/>
  <c r="Z580" i="4" a="1"/>
  <c r="Z580" i="4" s="1"/>
  <c r="Y580" i="4" a="1"/>
  <c r="Y580" i="4" s="1"/>
  <c r="X580" i="4" a="1"/>
  <c r="X580" i="4" s="1"/>
  <c r="W580" i="4" a="1"/>
  <c r="W580" i="4" s="1"/>
  <c r="V580" i="4" a="1"/>
  <c r="V580" i="4" s="1"/>
  <c r="AD579" i="4" a="1"/>
  <c r="AD579" i="4" s="1"/>
  <c r="AC579" i="4" a="1"/>
  <c r="AC579" i="4" s="1"/>
  <c r="AB579" i="4" a="1"/>
  <c r="AB579" i="4" s="1"/>
  <c r="AA579" i="4" a="1"/>
  <c r="AA579" i="4" s="1"/>
  <c r="Z579" i="4" a="1"/>
  <c r="Z579" i="4" s="1"/>
  <c r="Y579" i="4" a="1"/>
  <c r="Y579" i="4" s="1"/>
  <c r="X579" i="4" a="1"/>
  <c r="X579" i="4" s="1"/>
  <c r="W579" i="4" a="1"/>
  <c r="W579" i="4" s="1"/>
  <c r="V579" i="4" a="1"/>
  <c r="V579" i="4" s="1"/>
  <c r="AD578" i="4" a="1"/>
  <c r="AD578" i="4" s="1"/>
  <c r="AC578" i="4" a="1"/>
  <c r="AC578" i="4" s="1"/>
  <c r="AB578" i="4" a="1"/>
  <c r="AB578" i="4" s="1"/>
  <c r="AA578" i="4" a="1"/>
  <c r="AA578" i="4" s="1"/>
  <c r="Z578" i="4" a="1"/>
  <c r="Z578" i="4" s="1"/>
  <c r="Y578" i="4" a="1"/>
  <c r="Y578" i="4" s="1"/>
  <c r="X578" i="4" a="1"/>
  <c r="X578" i="4" s="1"/>
  <c r="W578" i="4" a="1"/>
  <c r="W578" i="4" s="1"/>
  <c r="V578" i="4" a="1"/>
  <c r="V578" i="4" s="1"/>
  <c r="AD577" i="4" a="1"/>
  <c r="AD577" i="4" s="1"/>
  <c r="AC577" i="4" a="1"/>
  <c r="AC577" i="4" s="1"/>
  <c r="AB577" i="4" a="1"/>
  <c r="AB577" i="4" s="1"/>
  <c r="AA577" i="4" a="1"/>
  <c r="AA577" i="4" s="1"/>
  <c r="Z577" i="4" a="1"/>
  <c r="Z577" i="4" s="1"/>
  <c r="Y577" i="4" a="1"/>
  <c r="Y577" i="4" s="1"/>
  <c r="X577" i="4" a="1"/>
  <c r="X577" i="4" s="1"/>
  <c r="W577" i="4" a="1"/>
  <c r="W577" i="4" s="1"/>
  <c r="V577" i="4" a="1"/>
  <c r="V577" i="4" s="1"/>
  <c r="AD576" i="4" a="1"/>
  <c r="AD576" i="4" s="1"/>
  <c r="AC576" i="4" a="1"/>
  <c r="AC576" i="4" s="1"/>
  <c r="AB576" i="4" a="1"/>
  <c r="AB576" i="4" s="1"/>
  <c r="AA576" i="4" a="1"/>
  <c r="AA576" i="4" s="1"/>
  <c r="Z576" i="4" a="1"/>
  <c r="Z576" i="4" s="1"/>
  <c r="Y576" i="4" a="1"/>
  <c r="Y576" i="4" s="1"/>
  <c r="X576" i="4" a="1"/>
  <c r="X576" i="4" s="1"/>
  <c r="W576" i="4" a="1"/>
  <c r="W576" i="4" s="1"/>
  <c r="V576" i="4" a="1"/>
  <c r="V576" i="4" s="1"/>
  <c r="AD575" i="4" a="1"/>
  <c r="AD575" i="4" s="1"/>
  <c r="AC575" i="4" a="1"/>
  <c r="AC575" i="4" s="1"/>
  <c r="AB575" i="4" a="1"/>
  <c r="AB575" i="4" s="1"/>
  <c r="AA575" i="4" a="1"/>
  <c r="AA575" i="4" s="1"/>
  <c r="Z575" i="4" a="1"/>
  <c r="Z575" i="4" s="1"/>
  <c r="Y575" i="4" a="1"/>
  <c r="Y575" i="4" s="1"/>
  <c r="X575" i="4" a="1"/>
  <c r="X575" i="4" s="1"/>
  <c r="W575" i="4" a="1"/>
  <c r="W575" i="4" s="1"/>
  <c r="V575" i="4" a="1"/>
  <c r="V575" i="4" s="1"/>
  <c r="AD574" i="4" a="1"/>
  <c r="AD574" i="4" s="1"/>
  <c r="AC574" i="4" a="1"/>
  <c r="AC574" i="4" s="1"/>
  <c r="AB574" i="4" a="1"/>
  <c r="AB574" i="4" s="1"/>
  <c r="AA574" i="4" a="1"/>
  <c r="AA574" i="4" s="1"/>
  <c r="Z574" i="4" a="1"/>
  <c r="Z574" i="4" s="1"/>
  <c r="Y574" i="4" a="1"/>
  <c r="Y574" i="4" s="1"/>
  <c r="X574" i="4" a="1"/>
  <c r="X574" i="4" s="1"/>
  <c r="W574" i="4" a="1"/>
  <c r="W574" i="4" s="1"/>
  <c r="V574" i="4" a="1"/>
  <c r="V574" i="4" s="1"/>
  <c r="AD573" i="4" a="1"/>
  <c r="AD573" i="4" s="1"/>
  <c r="AC573" i="4" a="1"/>
  <c r="AC573" i="4" s="1"/>
  <c r="AB573" i="4" a="1"/>
  <c r="AB573" i="4" s="1"/>
  <c r="AA573" i="4" a="1"/>
  <c r="AA573" i="4" s="1"/>
  <c r="Z573" i="4" a="1"/>
  <c r="Z573" i="4" s="1"/>
  <c r="Y573" i="4" a="1"/>
  <c r="Y573" i="4" s="1"/>
  <c r="X573" i="4" a="1"/>
  <c r="X573" i="4" s="1"/>
  <c r="W573" i="4" a="1"/>
  <c r="W573" i="4" s="1"/>
  <c r="V573" i="4" a="1"/>
  <c r="V573" i="4" s="1"/>
  <c r="AD572" i="4" a="1"/>
  <c r="AD572" i="4" s="1"/>
  <c r="AC572" i="4" a="1"/>
  <c r="AC572" i="4" s="1"/>
  <c r="AB572" i="4" a="1"/>
  <c r="AB572" i="4" s="1"/>
  <c r="AA572" i="4" a="1"/>
  <c r="AA572" i="4" s="1"/>
  <c r="Z572" i="4" a="1"/>
  <c r="Z572" i="4" s="1"/>
  <c r="Y572" i="4" a="1"/>
  <c r="Y572" i="4" s="1"/>
  <c r="X572" i="4" a="1"/>
  <c r="X572" i="4" s="1"/>
  <c r="W572" i="4" a="1"/>
  <c r="W572" i="4" s="1"/>
  <c r="V572" i="4" a="1"/>
  <c r="V572" i="4" s="1"/>
  <c r="AD571" i="4" a="1"/>
  <c r="AD571" i="4" s="1"/>
  <c r="AC571" i="4" a="1"/>
  <c r="AC571" i="4" s="1"/>
  <c r="AB571" i="4" a="1"/>
  <c r="AB571" i="4" s="1"/>
  <c r="AA571" i="4" a="1"/>
  <c r="AA571" i="4" s="1"/>
  <c r="Z571" i="4" a="1"/>
  <c r="Z571" i="4" s="1"/>
  <c r="Y571" i="4" a="1"/>
  <c r="Y571" i="4" s="1"/>
  <c r="X571" i="4" a="1"/>
  <c r="X571" i="4" s="1"/>
  <c r="W571" i="4" a="1"/>
  <c r="W571" i="4" s="1"/>
  <c r="V571" i="4" a="1"/>
  <c r="V571" i="4" s="1"/>
  <c r="AD570" i="4" a="1"/>
  <c r="AD570" i="4" s="1"/>
  <c r="AC570" i="4" a="1"/>
  <c r="AC570" i="4" s="1"/>
  <c r="AB570" i="4" a="1"/>
  <c r="AB570" i="4" s="1"/>
  <c r="AA570" i="4" a="1"/>
  <c r="AA570" i="4" s="1"/>
  <c r="Z570" i="4" a="1"/>
  <c r="Z570" i="4" s="1"/>
  <c r="Y570" i="4" a="1"/>
  <c r="Y570" i="4" s="1"/>
  <c r="X570" i="4" a="1"/>
  <c r="X570" i="4" s="1"/>
  <c r="W570" i="4" a="1"/>
  <c r="W570" i="4" s="1"/>
  <c r="V570" i="4" a="1"/>
  <c r="V570" i="4" s="1"/>
  <c r="AD569" i="4" a="1"/>
  <c r="AD569" i="4" s="1"/>
  <c r="AC569" i="4" a="1"/>
  <c r="AC569" i="4" s="1"/>
  <c r="AB569" i="4" a="1"/>
  <c r="AB569" i="4" s="1"/>
  <c r="AA569" i="4" a="1"/>
  <c r="AA569" i="4" s="1"/>
  <c r="Z569" i="4" a="1"/>
  <c r="Z569" i="4" s="1"/>
  <c r="Y569" i="4" a="1"/>
  <c r="Y569" i="4" s="1"/>
  <c r="X569" i="4" a="1"/>
  <c r="X569" i="4" s="1"/>
  <c r="W569" i="4" a="1"/>
  <c r="W569" i="4" s="1"/>
  <c r="V569" i="4" a="1"/>
  <c r="V569" i="4" s="1"/>
  <c r="AD568" i="4" a="1"/>
  <c r="AD568" i="4" s="1"/>
  <c r="AC568" i="4" a="1"/>
  <c r="AC568" i="4" s="1"/>
  <c r="AB568" i="4" a="1"/>
  <c r="AB568" i="4" s="1"/>
  <c r="AA568" i="4" a="1"/>
  <c r="AA568" i="4" s="1"/>
  <c r="Z568" i="4" a="1"/>
  <c r="Z568" i="4" s="1"/>
  <c r="Y568" i="4" a="1"/>
  <c r="Y568" i="4" s="1"/>
  <c r="X568" i="4" a="1"/>
  <c r="X568" i="4" s="1"/>
  <c r="W568" i="4" a="1"/>
  <c r="W568" i="4" s="1"/>
  <c r="V568" i="4" a="1"/>
  <c r="V568" i="4" s="1"/>
  <c r="AD567" i="4" a="1"/>
  <c r="AD567" i="4" s="1"/>
  <c r="AC567" i="4" a="1"/>
  <c r="AC567" i="4" s="1"/>
  <c r="AB567" i="4" a="1"/>
  <c r="AB567" i="4" s="1"/>
  <c r="AA567" i="4" a="1"/>
  <c r="AA567" i="4" s="1"/>
  <c r="Z567" i="4" a="1"/>
  <c r="Z567" i="4" s="1"/>
  <c r="Y567" i="4" a="1"/>
  <c r="Y567" i="4" s="1"/>
  <c r="X567" i="4" a="1"/>
  <c r="X567" i="4" s="1"/>
  <c r="W567" i="4" a="1"/>
  <c r="W567" i="4" s="1"/>
  <c r="V567" i="4" a="1"/>
  <c r="V567" i="4" s="1"/>
  <c r="AD566" i="4" a="1"/>
  <c r="AD566" i="4" s="1"/>
  <c r="AC566" i="4" a="1"/>
  <c r="AC566" i="4" s="1"/>
  <c r="AB566" i="4" a="1"/>
  <c r="AB566" i="4" s="1"/>
  <c r="AA566" i="4" a="1"/>
  <c r="AA566" i="4" s="1"/>
  <c r="Z566" i="4" a="1"/>
  <c r="Z566" i="4" s="1"/>
  <c r="Y566" i="4" a="1"/>
  <c r="Y566" i="4" s="1"/>
  <c r="X566" i="4" a="1"/>
  <c r="X566" i="4" s="1"/>
  <c r="W566" i="4" a="1"/>
  <c r="W566" i="4" s="1"/>
  <c r="V566" i="4" a="1"/>
  <c r="V566" i="4" s="1"/>
  <c r="AD565" i="4" a="1"/>
  <c r="AD565" i="4" s="1"/>
  <c r="AC565" i="4" a="1"/>
  <c r="AC565" i="4" s="1"/>
  <c r="AB565" i="4" a="1"/>
  <c r="AB565" i="4" s="1"/>
  <c r="AA565" i="4" a="1"/>
  <c r="AA565" i="4" s="1"/>
  <c r="Z565" i="4" a="1"/>
  <c r="Z565" i="4" s="1"/>
  <c r="Y565" i="4" a="1"/>
  <c r="Y565" i="4" s="1"/>
  <c r="X565" i="4" a="1"/>
  <c r="X565" i="4" s="1"/>
  <c r="W565" i="4" a="1"/>
  <c r="W565" i="4" s="1"/>
  <c r="V565" i="4" a="1"/>
  <c r="V565" i="4" s="1"/>
  <c r="AD564" i="4" a="1"/>
  <c r="AD564" i="4" s="1"/>
  <c r="AC564" i="4" a="1"/>
  <c r="AC564" i="4" s="1"/>
  <c r="AB564" i="4" a="1"/>
  <c r="AB564" i="4" s="1"/>
  <c r="AA564" i="4" a="1"/>
  <c r="AA564" i="4" s="1"/>
  <c r="Z564" i="4" a="1"/>
  <c r="Z564" i="4" s="1"/>
  <c r="Y564" i="4" a="1"/>
  <c r="Y564" i="4" s="1"/>
  <c r="X564" i="4" a="1"/>
  <c r="X564" i="4" s="1"/>
  <c r="W564" i="4" a="1"/>
  <c r="W564" i="4" s="1"/>
  <c r="V564" i="4" a="1"/>
  <c r="V564" i="4" s="1"/>
  <c r="AD563" i="4" a="1"/>
  <c r="AD563" i="4" s="1"/>
  <c r="AC563" i="4" a="1"/>
  <c r="AC563" i="4" s="1"/>
  <c r="AB563" i="4" a="1"/>
  <c r="AB563" i="4" s="1"/>
  <c r="AA563" i="4" a="1"/>
  <c r="AA563" i="4" s="1"/>
  <c r="Z563" i="4" a="1"/>
  <c r="Z563" i="4" s="1"/>
  <c r="Y563" i="4" a="1"/>
  <c r="Y563" i="4" s="1"/>
  <c r="X563" i="4" a="1"/>
  <c r="X563" i="4" s="1"/>
  <c r="W563" i="4" a="1"/>
  <c r="W563" i="4" s="1"/>
  <c r="V563" i="4" a="1"/>
  <c r="V563" i="4" s="1"/>
  <c r="AD562" i="4" a="1"/>
  <c r="AD562" i="4" s="1"/>
  <c r="AC562" i="4" a="1"/>
  <c r="AC562" i="4" s="1"/>
  <c r="AB562" i="4" a="1"/>
  <c r="AB562" i="4" s="1"/>
  <c r="AA562" i="4" a="1"/>
  <c r="AA562" i="4" s="1"/>
  <c r="Z562" i="4" a="1"/>
  <c r="Z562" i="4" s="1"/>
  <c r="Y562" i="4" a="1"/>
  <c r="Y562" i="4" s="1"/>
  <c r="X562" i="4" a="1"/>
  <c r="X562" i="4" s="1"/>
  <c r="W562" i="4" a="1"/>
  <c r="W562" i="4" s="1"/>
  <c r="V562" i="4" a="1"/>
  <c r="V562" i="4" s="1"/>
  <c r="AD561" i="4" a="1"/>
  <c r="AD561" i="4" s="1"/>
  <c r="AC561" i="4" a="1"/>
  <c r="AC561" i="4" s="1"/>
  <c r="AB561" i="4" a="1"/>
  <c r="AB561" i="4" s="1"/>
  <c r="AA561" i="4" a="1"/>
  <c r="AA561" i="4" s="1"/>
  <c r="Z561" i="4" a="1"/>
  <c r="Z561" i="4" s="1"/>
  <c r="Y561" i="4" a="1"/>
  <c r="Y561" i="4" s="1"/>
  <c r="X561" i="4" a="1"/>
  <c r="X561" i="4" s="1"/>
  <c r="W561" i="4" a="1"/>
  <c r="W561" i="4" s="1"/>
  <c r="V561" i="4" a="1"/>
  <c r="V561" i="4" s="1"/>
  <c r="AD560" i="4" a="1"/>
  <c r="AD560" i="4" s="1"/>
  <c r="AC560" i="4" a="1"/>
  <c r="AC560" i="4" s="1"/>
  <c r="AB560" i="4" a="1"/>
  <c r="AB560" i="4" s="1"/>
  <c r="AA560" i="4" a="1"/>
  <c r="AA560" i="4" s="1"/>
  <c r="Z560" i="4" a="1"/>
  <c r="Z560" i="4" s="1"/>
  <c r="Y560" i="4" a="1"/>
  <c r="Y560" i="4" s="1"/>
  <c r="X560" i="4" a="1"/>
  <c r="X560" i="4" s="1"/>
  <c r="W560" i="4" a="1"/>
  <c r="W560" i="4" s="1"/>
  <c r="V560" i="4" a="1"/>
  <c r="V560" i="4" s="1"/>
  <c r="AD559" i="4" a="1"/>
  <c r="AD559" i="4" s="1"/>
  <c r="AC559" i="4" a="1"/>
  <c r="AC559" i="4" s="1"/>
  <c r="AB559" i="4" a="1"/>
  <c r="AB559" i="4" s="1"/>
  <c r="AA559" i="4" a="1"/>
  <c r="AA559" i="4" s="1"/>
  <c r="Z559" i="4" a="1"/>
  <c r="Z559" i="4" s="1"/>
  <c r="Y559" i="4" a="1"/>
  <c r="Y559" i="4" s="1"/>
  <c r="X559" i="4" a="1"/>
  <c r="X559" i="4" s="1"/>
  <c r="W559" i="4" a="1"/>
  <c r="W559" i="4" s="1"/>
  <c r="V559" i="4" a="1"/>
  <c r="V559" i="4" s="1"/>
  <c r="AD558" i="4" a="1"/>
  <c r="AD558" i="4" s="1"/>
  <c r="AC558" i="4" a="1"/>
  <c r="AC558" i="4" s="1"/>
  <c r="AB558" i="4" a="1"/>
  <c r="AB558" i="4" s="1"/>
  <c r="AA558" i="4" a="1"/>
  <c r="AA558" i="4" s="1"/>
  <c r="Z558" i="4" a="1"/>
  <c r="Z558" i="4" s="1"/>
  <c r="Y558" i="4" a="1"/>
  <c r="Y558" i="4" s="1"/>
  <c r="X558" i="4" a="1"/>
  <c r="X558" i="4" s="1"/>
  <c r="W558" i="4" a="1"/>
  <c r="W558" i="4" s="1"/>
  <c r="V558" i="4" a="1"/>
  <c r="V558" i="4" s="1"/>
  <c r="AD557" i="4" a="1"/>
  <c r="AD557" i="4" s="1"/>
  <c r="AC557" i="4" a="1"/>
  <c r="AC557" i="4" s="1"/>
  <c r="AB557" i="4" a="1"/>
  <c r="AB557" i="4" s="1"/>
  <c r="AA557" i="4" a="1"/>
  <c r="AA557" i="4" s="1"/>
  <c r="Z557" i="4" a="1"/>
  <c r="Z557" i="4" s="1"/>
  <c r="Y557" i="4" a="1"/>
  <c r="Y557" i="4" s="1"/>
  <c r="X557" i="4" a="1"/>
  <c r="X557" i="4" s="1"/>
  <c r="W557" i="4" a="1"/>
  <c r="W557" i="4" s="1"/>
  <c r="V557" i="4" a="1"/>
  <c r="V557" i="4" s="1"/>
  <c r="AD556" i="4" a="1"/>
  <c r="AD556" i="4" s="1"/>
  <c r="AC556" i="4" a="1"/>
  <c r="AC556" i="4" s="1"/>
  <c r="AB556" i="4" a="1"/>
  <c r="AB556" i="4" s="1"/>
  <c r="AA556" i="4" a="1"/>
  <c r="AA556" i="4" s="1"/>
  <c r="Z556" i="4" a="1"/>
  <c r="Z556" i="4" s="1"/>
  <c r="Y556" i="4" a="1"/>
  <c r="Y556" i="4" s="1"/>
  <c r="X556" i="4" a="1"/>
  <c r="X556" i="4" s="1"/>
  <c r="W556" i="4" a="1"/>
  <c r="W556" i="4" s="1"/>
  <c r="V556" i="4" a="1"/>
  <c r="V556" i="4" s="1"/>
  <c r="AD555" i="4" a="1"/>
  <c r="AD555" i="4" s="1"/>
  <c r="AC555" i="4" a="1"/>
  <c r="AC555" i="4" s="1"/>
  <c r="AB555" i="4" a="1"/>
  <c r="AB555" i="4" s="1"/>
  <c r="AA555" i="4" a="1"/>
  <c r="AA555" i="4" s="1"/>
  <c r="Z555" i="4" a="1"/>
  <c r="Z555" i="4" s="1"/>
  <c r="Y555" i="4" a="1"/>
  <c r="Y555" i="4" s="1"/>
  <c r="X555" i="4" a="1"/>
  <c r="X555" i="4" s="1"/>
  <c r="W555" i="4" a="1"/>
  <c r="W555" i="4" s="1"/>
  <c r="V555" i="4" a="1"/>
  <c r="V555" i="4" s="1"/>
  <c r="AD554" i="4" a="1"/>
  <c r="AD554" i="4" s="1"/>
  <c r="AC554" i="4" a="1"/>
  <c r="AC554" i="4" s="1"/>
  <c r="AB554" i="4" a="1"/>
  <c r="AB554" i="4" s="1"/>
  <c r="AA554" i="4" a="1"/>
  <c r="AA554" i="4" s="1"/>
  <c r="Z554" i="4" a="1"/>
  <c r="Z554" i="4" s="1"/>
  <c r="Y554" i="4" a="1"/>
  <c r="Y554" i="4" s="1"/>
  <c r="X554" i="4" a="1"/>
  <c r="X554" i="4" s="1"/>
  <c r="W554" i="4" a="1"/>
  <c r="W554" i="4" s="1"/>
  <c r="V554" i="4" a="1"/>
  <c r="V554" i="4" s="1"/>
  <c r="AD553" i="4" a="1"/>
  <c r="AD553" i="4" s="1"/>
  <c r="AC553" i="4" a="1"/>
  <c r="AC553" i="4" s="1"/>
  <c r="AB553" i="4" a="1"/>
  <c r="AB553" i="4" s="1"/>
  <c r="AA553" i="4" a="1"/>
  <c r="AA553" i="4" s="1"/>
  <c r="Z553" i="4" a="1"/>
  <c r="Z553" i="4" s="1"/>
  <c r="Y553" i="4" a="1"/>
  <c r="Y553" i="4" s="1"/>
  <c r="X553" i="4" a="1"/>
  <c r="X553" i="4" s="1"/>
  <c r="W553" i="4" a="1"/>
  <c r="W553" i="4" s="1"/>
  <c r="V553" i="4" a="1"/>
  <c r="V553" i="4" s="1"/>
  <c r="AD552" i="4" a="1"/>
  <c r="AD552" i="4" s="1"/>
  <c r="AC552" i="4" a="1"/>
  <c r="AC552" i="4" s="1"/>
  <c r="AB552" i="4" a="1"/>
  <c r="AB552" i="4" s="1"/>
  <c r="AA552" i="4" a="1"/>
  <c r="AA552" i="4" s="1"/>
  <c r="Z552" i="4" a="1"/>
  <c r="Z552" i="4" s="1"/>
  <c r="Y552" i="4" a="1"/>
  <c r="Y552" i="4" s="1"/>
  <c r="X552" i="4" a="1"/>
  <c r="X552" i="4" s="1"/>
  <c r="W552" i="4" a="1"/>
  <c r="W552" i="4" s="1"/>
  <c r="V552" i="4" a="1"/>
  <c r="V552" i="4" s="1"/>
  <c r="AD551" i="4" a="1"/>
  <c r="AD551" i="4" s="1"/>
  <c r="AC551" i="4" a="1"/>
  <c r="AC551" i="4" s="1"/>
  <c r="AB551" i="4" a="1"/>
  <c r="AB551" i="4" s="1"/>
  <c r="AA551" i="4" a="1"/>
  <c r="AA551" i="4" s="1"/>
  <c r="Z551" i="4" a="1"/>
  <c r="Z551" i="4" s="1"/>
  <c r="Y551" i="4" a="1"/>
  <c r="Y551" i="4" s="1"/>
  <c r="X551" i="4" a="1"/>
  <c r="X551" i="4" s="1"/>
  <c r="W551" i="4" a="1"/>
  <c r="W551" i="4" s="1"/>
  <c r="V551" i="4" a="1"/>
  <c r="V551" i="4" s="1"/>
  <c r="AD550" i="4" a="1"/>
  <c r="AD550" i="4" s="1"/>
  <c r="AC550" i="4" a="1"/>
  <c r="AC550" i="4" s="1"/>
  <c r="AB550" i="4" a="1"/>
  <c r="AB550" i="4" s="1"/>
  <c r="AA550" i="4" a="1"/>
  <c r="AA550" i="4" s="1"/>
  <c r="Z550" i="4" a="1"/>
  <c r="Z550" i="4" s="1"/>
  <c r="Y550" i="4" a="1"/>
  <c r="Y550" i="4" s="1"/>
  <c r="X550" i="4" a="1"/>
  <c r="X550" i="4" s="1"/>
  <c r="W550" i="4" a="1"/>
  <c r="W550" i="4" s="1"/>
  <c r="V550" i="4" a="1"/>
  <c r="V550" i="4" s="1"/>
  <c r="AD549" i="4" a="1"/>
  <c r="AD549" i="4" s="1"/>
  <c r="AC549" i="4" a="1"/>
  <c r="AC549" i="4" s="1"/>
  <c r="AB549" i="4" a="1"/>
  <c r="AB549" i="4" s="1"/>
  <c r="AA549" i="4" a="1"/>
  <c r="AA549" i="4" s="1"/>
  <c r="Z549" i="4" a="1"/>
  <c r="Z549" i="4" s="1"/>
  <c r="Y549" i="4" a="1"/>
  <c r="Y549" i="4" s="1"/>
  <c r="X549" i="4" a="1"/>
  <c r="X549" i="4" s="1"/>
  <c r="W549" i="4" a="1"/>
  <c r="W549" i="4" s="1"/>
  <c r="V549" i="4" a="1"/>
  <c r="V549" i="4" s="1"/>
  <c r="AD548" i="4" a="1"/>
  <c r="AD548" i="4" s="1"/>
  <c r="AC548" i="4" a="1"/>
  <c r="AC548" i="4" s="1"/>
  <c r="AB548" i="4" a="1"/>
  <c r="AB548" i="4" s="1"/>
  <c r="AA548" i="4" a="1"/>
  <c r="AA548" i="4" s="1"/>
  <c r="Z548" i="4" a="1"/>
  <c r="Z548" i="4" s="1"/>
  <c r="Y548" i="4" a="1"/>
  <c r="Y548" i="4" s="1"/>
  <c r="X548" i="4" a="1"/>
  <c r="X548" i="4" s="1"/>
  <c r="W548" i="4" a="1"/>
  <c r="W548" i="4" s="1"/>
  <c r="V548" i="4" a="1"/>
  <c r="V548" i="4" s="1"/>
  <c r="AD547" i="4" a="1"/>
  <c r="AD547" i="4" s="1"/>
  <c r="AC547" i="4" a="1"/>
  <c r="AC547" i="4" s="1"/>
  <c r="AB547" i="4" a="1"/>
  <c r="AB547" i="4" s="1"/>
  <c r="AA547" i="4" a="1"/>
  <c r="AA547" i="4" s="1"/>
  <c r="Z547" i="4" a="1"/>
  <c r="Z547" i="4" s="1"/>
  <c r="Y547" i="4" a="1"/>
  <c r="Y547" i="4" s="1"/>
  <c r="X547" i="4" a="1"/>
  <c r="X547" i="4" s="1"/>
  <c r="W547" i="4" a="1"/>
  <c r="W547" i="4" s="1"/>
  <c r="V547" i="4" a="1"/>
  <c r="V547" i="4" s="1"/>
  <c r="AD546" i="4" a="1"/>
  <c r="AD546" i="4" s="1"/>
  <c r="AC546" i="4" a="1"/>
  <c r="AC546" i="4" s="1"/>
  <c r="AB546" i="4" a="1"/>
  <c r="AB546" i="4" s="1"/>
  <c r="AA546" i="4" a="1"/>
  <c r="AA546" i="4" s="1"/>
  <c r="Z546" i="4" a="1"/>
  <c r="Z546" i="4" s="1"/>
  <c r="Y546" i="4" a="1"/>
  <c r="Y546" i="4" s="1"/>
  <c r="X546" i="4" a="1"/>
  <c r="X546" i="4" s="1"/>
  <c r="W546" i="4" a="1"/>
  <c r="W546" i="4" s="1"/>
  <c r="V546" i="4" a="1"/>
  <c r="V546" i="4" s="1"/>
  <c r="AD545" i="4" a="1"/>
  <c r="AD545" i="4" s="1"/>
  <c r="AC545" i="4" a="1"/>
  <c r="AC545" i="4" s="1"/>
  <c r="AB545" i="4" a="1"/>
  <c r="AB545" i="4" s="1"/>
  <c r="AA545" i="4" a="1"/>
  <c r="AA545" i="4" s="1"/>
  <c r="Z545" i="4" a="1"/>
  <c r="Z545" i="4" s="1"/>
  <c r="Y545" i="4" a="1"/>
  <c r="Y545" i="4" s="1"/>
  <c r="X545" i="4" a="1"/>
  <c r="X545" i="4" s="1"/>
  <c r="W545" i="4" a="1"/>
  <c r="W545" i="4" s="1"/>
  <c r="V545" i="4" a="1"/>
  <c r="V545" i="4" s="1"/>
  <c r="AD544" i="4" a="1"/>
  <c r="AD544" i="4" s="1"/>
  <c r="AC544" i="4" a="1"/>
  <c r="AC544" i="4" s="1"/>
  <c r="AB544" i="4" a="1"/>
  <c r="AB544" i="4" s="1"/>
  <c r="AA544" i="4" a="1"/>
  <c r="AA544" i="4" s="1"/>
  <c r="Z544" i="4" a="1"/>
  <c r="Z544" i="4" s="1"/>
  <c r="Y544" i="4" a="1"/>
  <c r="Y544" i="4" s="1"/>
  <c r="X544" i="4" a="1"/>
  <c r="X544" i="4" s="1"/>
  <c r="W544" i="4" a="1"/>
  <c r="W544" i="4" s="1"/>
  <c r="V544" i="4" a="1"/>
  <c r="V544" i="4" s="1"/>
  <c r="AD543" i="4" a="1"/>
  <c r="AD543" i="4" s="1"/>
  <c r="AC543" i="4" a="1"/>
  <c r="AC543" i="4" s="1"/>
  <c r="AB543" i="4" a="1"/>
  <c r="AB543" i="4" s="1"/>
  <c r="AA543" i="4" a="1"/>
  <c r="AA543" i="4" s="1"/>
  <c r="Z543" i="4" a="1"/>
  <c r="Z543" i="4" s="1"/>
  <c r="Y543" i="4" a="1"/>
  <c r="Y543" i="4" s="1"/>
  <c r="X543" i="4" a="1"/>
  <c r="X543" i="4" s="1"/>
  <c r="W543" i="4" a="1"/>
  <c r="W543" i="4" s="1"/>
  <c r="V543" i="4" a="1"/>
  <c r="V543" i="4" s="1"/>
  <c r="AD542" i="4" a="1"/>
  <c r="AD542" i="4" s="1"/>
  <c r="AC542" i="4" a="1"/>
  <c r="AC542" i="4" s="1"/>
  <c r="AB542" i="4" a="1"/>
  <c r="AB542" i="4" s="1"/>
  <c r="AA542" i="4" a="1"/>
  <c r="AA542" i="4" s="1"/>
  <c r="Z542" i="4" a="1"/>
  <c r="Z542" i="4" s="1"/>
  <c r="Y542" i="4" a="1"/>
  <c r="Y542" i="4" s="1"/>
  <c r="X542" i="4" a="1"/>
  <c r="X542" i="4" s="1"/>
  <c r="W542" i="4" a="1"/>
  <c r="W542" i="4" s="1"/>
  <c r="V542" i="4" a="1"/>
  <c r="V542" i="4" s="1"/>
  <c r="AD541" i="4" a="1"/>
  <c r="AD541" i="4" s="1"/>
  <c r="AC541" i="4" a="1"/>
  <c r="AC541" i="4" s="1"/>
  <c r="AB541" i="4" a="1"/>
  <c r="AB541" i="4" s="1"/>
  <c r="AA541" i="4" a="1"/>
  <c r="AA541" i="4" s="1"/>
  <c r="Z541" i="4" a="1"/>
  <c r="Z541" i="4" s="1"/>
  <c r="Y541" i="4" a="1"/>
  <c r="Y541" i="4" s="1"/>
  <c r="X541" i="4" a="1"/>
  <c r="X541" i="4" s="1"/>
  <c r="W541" i="4" a="1"/>
  <c r="W541" i="4" s="1"/>
  <c r="V541" i="4" a="1"/>
  <c r="V541" i="4" s="1"/>
  <c r="AD540" i="4" a="1"/>
  <c r="AD540" i="4" s="1"/>
  <c r="AC540" i="4" a="1"/>
  <c r="AC540" i="4" s="1"/>
  <c r="AB540" i="4" a="1"/>
  <c r="AB540" i="4" s="1"/>
  <c r="AA540" i="4" a="1"/>
  <c r="AA540" i="4" s="1"/>
  <c r="Z540" i="4" a="1"/>
  <c r="Z540" i="4" s="1"/>
  <c r="Y540" i="4" a="1"/>
  <c r="Y540" i="4" s="1"/>
  <c r="X540" i="4" a="1"/>
  <c r="X540" i="4" s="1"/>
  <c r="W540" i="4" a="1"/>
  <c r="W540" i="4" s="1"/>
  <c r="V540" i="4" a="1"/>
  <c r="V540" i="4" s="1"/>
  <c r="AD539" i="4" a="1"/>
  <c r="AD539" i="4" s="1"/>
  <c r="AC539" i="4" a="1"/>
  <c r="AC539" i="4" s="1"/>
  <c r="AB539" i="4" a="1"/>
  <c r="AB539" i="4" s="1"/>
  <c r="AA539" i="4" a="1"/>
  <c r="AA539" i="4" s="1"/>
  <c r="Z539" i="4" a="1"/>
  <c r="Z539" i="4" s="1"/>
  <c r="Y539" i="4" a="1"/>
  <c r="Y539" i="4" s="1"/>
  <c r="X539" i="4" a="1"/>
  <c r="X539" i="4" s="1"/>
  <c r="W539" i="4" a="1"/>
  <c r="W539" i="4" s="1"/>
  <c r="V539" i="4" a="1"/>
  <c r="V539" i="4" s="1"/>
  <c r="AD538" i="4" a="1"/>
  <c r="AD538" i="4" s="1"/>
  <c r="AC538" i="4" a="1"/>
  <c r="AC538" i="4" s="1"/>
  <c r="AB538" i="4" a="1"/>
  <c r="AB538" i="4" s="1"/>
  <c r="AA538" i="4" a="1"/>
  <c r="AA538" i="4" s="1"/>
  <c r="Z538" i="4" a="1"/>
  <c r="Z538" i="4" s="1"/>
  <c r="Y538" i="4" a="1"/>
  <c r="Y538" i="4" s="1"/>
  <c r="X538" i="4" a="1"/>
  <c r="X538" i="4" s="1"/>
  <c r="W538" i="4" a="1"/>
  <c r="W538" i="4" s="1"/>
  <c r="V538" i="4" a="1"/>
  <c r="V538" i="4" s="1"/>
  <c r="AD537" i="4" a="1"/>
  <c r="AD537" i="4" s="1"/>
  <c r="AC537" i="4" a="1"/>
  <c r="AC537" i="4" s="1"/>
  <c r="AB537" i="4" a="1"/>
  <c r="AB537" i="4" s="1"/>
  <c r="AA537" i="4" a="1"/>
  <c r="AA537" i="4" s="1"/>
  <c r="Z537" i="4" a="1"/>
  <c r="Z537" i="4" s="1"/>
  <c r="Y537" i="4" a="1"/>
  <c r="Y537" i="4" s="1"/>
  <c r="X537" i="4" a="1"/>
  <c r="X537" i="4" s="1"/>
  <c r="W537" i="4" a="1"/>
  <c r="W537" i="4" s="1"/>
  <c r="V537" i="4" a="1"/>
  <c r="V537" i="4" s="1"/>
  <c r="AD536" i="4" a="1"/>
  <c r="AD536" i="4" s="1"/>
  <c r="AC536" i="4" a="1"/>
  <c r="AC536" i="4" s="1"/>
  <c r="AB536" i="4" a="1"/>
  <c r="AB536" i="4" s="1"/>
  <c r="AA536" i="4" a="1"/>
  <c r="AA536" i="4" s="1"/>
  <c r="Z536" i="4" a="1"/>
  <c r="Z536" i="4" s="1"/>
  <c r="Y536" i="4" a="1"/>
  <c r="Y536" i="4" s="1"/>
  <c r="X536" i="4" a="1"/>
  <c r="X536" i="4" s="1"/>
  <c r="W536" i="4" a="1"/>
  <c r="W536" i="4" s="1"/>
  <c r="V536" i="4" a="1"/>
  <c r="V536" i="4" s="1"/>
  <c r="AD535" i="4" a="1"/>
  <c r="AD535" i="4" s="1"/>
  <c r="AC535" i="4" a="1"/>
  <c r="AC535" i="4" s="1"/>
  <c r="AB535" i="4" a="1"/>
  <c r="AB535" i="4" s="1"/>
  <c r="AA535" i="4" a="1"/>
  <c r="AA535" i="4" s="1"/>
  <c r="Z535" i="4" a="1"/>
  <c r="Z535" i="4" s="1"/>
  <c r="Y535" i="4" a="1"/>
  <c r="Y535" i="4" s="1"/>
  <c r="X535" i="4" a="1"/>
  <c r="X535" i="4" s="1"/>
  <c r="W535" i="4" a="1"/>
  <c r="W535" i="4" s="1"/>
  <c r="V535" i="4" a="1"/>
  <c r="V535" i="4" s="1"/>
  <c r="AD534" i="4" a="1"/>
  <c r="AD534" i="4" s="1"/>
  <c r="AC534" i="4" a="1"/>
  <c r="AC534" i="4" s="1"/>
  <c r="AB534" i="4" a="1"/>
  <c r="AB534" i="4" s="1"/>
  <c r="AA534" i="4" a="1"/>
  <c r="AA534" i="4" s="1"/>
  <c r="Z534" i="4" a="1"/>
  <c r="Z534" i="4" s="1"/>
  <c r="Y534" i="4" a="1"/>
  <c r="Y534" i="4" s="1"/>
  <c r="X534" i="4" a="1"/>
  <c r="X534" i="4" s="1"/>
  <c r="W534" i="4" a="1"/>
  <c r="W534" i="4" s="1"/>
  <c r="V534" i="4" a="1"/>
  <c r="V534" i="4" s="1"/>
  <c r="AD533" i="4" a="1"/>
  <c r="AD533" i="4" s="1"/>
  <c r="AC533" i="4" a="1"/>
  <c r="AC533" i="4" s="1"/>
  <c r="AB533" i="4" a="1"/>
  <c r="AB533" i="4" s="1"/>
  <c r="AA533" i="4" a="1"/>
  <c r="AA533" i="4" s="1"/>
  <c r="Z533" i="4" a="1"/>
  <c r="Z533" i="4" s="1"/>
  <c r="Y533" i="4" a="1"/>
  <c r="Y533" i="4" s="1"/>
  <c r="X533" i="4" a="1"/>
  <c r="X533" i="4" s="1"/>
  <c r="W533" i="4" a="1"/>
  <c r="W533" i="4" s="1"/>
  <c r="V533" i="4" a="1"/>
  <c r="V533" i="4" s="1"/>
  <c r="AD532" i="4" a="1"/>
  <c r="AD532" i="4" s="1"/>
  <c r="AC532" i="4" a="1"/>
  <c r="AC532" i="4" s="1"/>
  <c r="AB532" i="4" a="1"/>
  <c r="AB532" i="4" s="1"/>
  <c r="AA532" i="4" a="1"/>
  <c r="AA532" i="4" s="1"/>
  <c r="Z532" i="4" a="1"/>
  <c r="Z532" i="4" s="1"/>
  <c r="Y532" i="4" a="1"/>
  <c r="Y532" i="4" s="1"/>
  <c r="X532" i="4" a="1"/>
  <c r="X532" i="4" s="1"/>
  <c r="W532" i="4" a="1"/>
  <c r="W532" i="4" s="1"/>
  <c r="V532" i="4" a="1"/>
  <c r="V532" i="4" s="1"/>
  <c r="AD531" i="4" a="1"/>
  <c r="AD531" i="4" s="1"/>
  <c r="AC531" i="4" a="1"/>
  <c r="AC531" i="4" s="1"/>
  <c r="AB531" i="4" a="1"/>
  <c r="AB531" i="4" s="1"/>
  <c r="AA531" i="4" a="1"/>
  <c r="AA531" i="4" s="1"/>
  <c r="Z531" i="4" a="1"/>
  <c r="Z531" i="4" s="1"/>
  <c r="Y531" i="4" a="1"/>
  <c r="Y531" i="4" s="1"/>
  <c r="X531" i="4" a="1"/>
  <c r="X531" i="4" s="1"/>
  <c r="W531" i="4" a="1"/>
  <c r="W531" i="4" s="1"/>
  <c r="V531" i="4" a="1"/>
  <c r="V531" i="4" s="1"/>
  <c r="AD530" i="4" a="1"/>
  <c r="AD530" i="4" s="1"/>
  <c r="AC530" i="4" a="1"/>
  <c r="AC530" i="4" s="1"/>
  <c r="AB530" i="4" a="1"/>
  <c r="AB530" i="4" s="1"/>
  <c r="AA530" i="4" a="1"/>
  <c r="AA530" i="4" s="1"/>
  <c r="Z530" i="4" a="1"/>
  <c r="Z530" i="4" s="1"/>
  <c r="Y530" i="4" a="1"/>
  <c r="Y530" i="4" s="1"/>
  <c r="X530" i="4" a="1"/>
  <c r="X530" i="4" s="1"/>
  <c r="W530" i="4" a="1"/>
  <c r="W530" i="4" s="1"/>
  <c r="V530" i="4" a="1"/>
  <c r="V530" i="4" s="1"/>
  <c r="AD529" i="4" a="1"/>
  <c r="AD529" i="4" s="1"/>
  <c r="AC529" i="4" a="1"/>
  <c r="AC529" i="4" s="1"/>
  <c r="AB529" i="4" a="1"/>
  <c r="AB529" i="4" s="1"/>
  <c r="AA529" i="4" a="1"/>
  <c r="AA529" i="4" s="1"/>
  <c r="Z529" i="4" a="1"/>
  <c r="Z529" i="4" s="1"/>
  <c r="Y529" i="4" a="1"/>
  <c r="Y529" i="4" s="1"/>
  <c r="X529" i="4" a="1"/>
  <c r="X529" i="4" s="1"/>
  <c r="W529" i="4" a="1"/>
  <c r="W529" i="4" s="1"/>
  <c r="V529" i="4" a="1"/>
  <c r="V529" i="4" s="1"/>
  <c r="AD528" i="4" a="1"/>
  <c r="AD528" i="4" s="1"/>
  <c r="AC528" i="4" a="1"/>
  <c r="AC528" i="4" s="1"/>
  <c r="AB528" i="4" a="1"/>
  <c r="AB528" i="4" s="1"/>
  <c r="AA528" i="4" a="1"/>
  <c r="AA528" i="4" s="1"/>
  <c r="Z528" i="4" a="1"/>
  <c r="Z528" i="4" s="1"/>
  <c r="Y528" i="4" a="1"/>
  <c r="Y528" i="4" s="1"/>
  <c r="X528" i="4" a="1"/>
  <c r="X528" i="4" s="1"/>
  <c r="W528" i="4" a="1"/>
  <c r="W528" i="4" s="1"/>
  <c r="V528" i="4" a="1"/>
  <c r="V528" i="4" s="1"/>
  <c r="AD527" i="4" a="1"/>
  <c r="AD527" i="4" s="1"/>
  <c r="AC527" i="4" a="1"/>
  <c r="AC527" i="4" s="1"/>
  <c r="AB527" i="4" a="1"/>
  <c r="AB527" i="4" s="1"/>
  <c r="AA527" i="4" a="1"/>
  <c r="AA527" i="4" s="1"/>
  <c r="Z527" i="4" a="1"/>
  <c r="Z527" i="4" s="1"/>
  <c r="Y527" i="4" a="1"/>
  <c r="Y527" i="4" s="1"/>
  <c r="X527" i="4" a="1"/>
  <c r="X527" i="4" s="1"/>
  <c r="W527" i="4" a="1"/>
  <c r="W527" i="4" s="1"/>
  <c r="V527" i="4" a="1"/>
  <c r="V527" i="4" s="1"/>
  <c r="AD526" i="4" a="1"/>
  <c r="AD526" i="4" s="1"/>
  <c r="AC526" i="4" a="1"/>
  <c r="AC526" i="4" s="1"/>
  <c r="AB526" i="4" a="1"/>
  <c r="AB526" i="4" s="1"/>
  <c r="AA526" i="4" a="1"/>
  <c r="AA526" i="4" s="1"/>
  <c r="Z526" i="4" a="1"/>
  <c r="Z526" i="4" s="1"/>
  <c r="Y526" i="4" a="1"/>
  <c r="Y526" i="4" s="1"/>
  <c r="X526" i="4" a="1"/>
  <c r="X526" i="4" s="1"/>
  <c r="W526" i="4" a="1"/>
  <c r="W526" i="4" s="1"/>
  <c r="V526" i="4" a="1"/>
  <c r="V526" i="4" s="1"/>
  <c r="AD525" i="4" a="1"/>
  <c r="AD525" i="4" s="1"/>
  <c r="AC525" i="4" a="1"/>
  <c r="AC525" i="4" s="1"/>
  <c r="AB525" i="4" a="1"/>
  <c r="AB525" i="4" s="1"/>
  <c r="AA525" i="4" a="1"/>
  <c r="AA525" i="4" s="1"/>
  <c r="Z525" i="4" a="1"/>
  <c r="Z525" i="4" s="1"/>
  <c r="Y525" i="4" a="1"/>
  <c r="Y525" i="4" s="1"/>
  <c r="X525" i="4" a="1"/>
  <c r="X525" i="4" s="1"/>
  <c r="W525" i="4" a="1"/>
  <c r="W525" i="4" s="1"/>
  <c r="V525" i="4" a="1"/>
  <c r="V525" i="4" s="1"/>
  <c r="AD524" i="4" a="1"/>
  <c r="AD524" i="4" s="1"/>
  <c r="AC524" i="4" a="1"/>
  <c r="AC524" i="4" s="1"/>
  <c r="AB524" i="4" a="1"/>
  <c r="AB524" i="4" s="1"/>
  <c r="AA524" i="4" a="1"/>
  <c r="AA524" i="4" s="1"/>
  <c r="Z524" i="4" a="1"/>
  <c r="Z524" i="4" s="1"/>
  <c r="Y524" i="4" a="1"/>
  <c r="Y524" i="4" s="1"/>
  <c r="X524" i="4" a="1"/>
  <c r="X524" i="4" s="1"/>
  <c r="W524" i="4" a="1"/>
  <c r="W524" i="4" s="1"/>
  <c r="V524" i="4" a="1"/>
  <c r="V524" i="4" s="1"/>
  <c r="AD523" i="4" a="1"/>
  <c r="AD523" i="4" s="1"/>
  <c r="AC523" i="4" a="1"/>
  <c r="AC523" i="4" s="1"/>
  <c r="AB523" i="4" a="1"/>
  <c r="AB523" i="4" s="1"/>
  <c r="AA523" i="4" a="1"/>
  <c r="AA523" i="4" s="1"/>
  <c r="Z523" i="4" a="1"/>
  <c r="Z523" i="4" s="1"/>
  <c r="Y523" i="4" a="1"/>
  <c r="Y523" i="4" s="1"/>
  <c r="X523" i="4" a="1"/>
  <c r="X523" i="4" s="1"/>
  <c r="W523" i="4" a="1"/>
  <c r="W523" i="4" s="1"/>
  <c r="V523" i="4" a="1"/>
  <c r="V523" i="4" s="1"/>
  <c r="AD522" i="4" a="1"/>
  <c r="AD522" i="4" s="1"/>
  <c r="AC522" i="4" a="1"/>
  <c r="AC522" i="4" s="1"/>
  <c r="AB522" i="4" a="1"/>
  <c r="AB522" i="4" s="1"/>
  <c r="AA522" i="4" a="1"/>
  <c r="AA522" i="4" s="1"/>
  <c r="Z522" i="4" a="1"/>
  <c r="Z522" i="4" s="1"/>
  <c r="Y522" i="4" a="1"/>
  <c r="Y522" i="4" s="1"/>
  <c r="X522" i="4" a="1"/>
  <c r="X522" i="4" s="1"/>
  <c r="W522" i="4" a="1"/>
  <c r="W522" i="4" s="1"/>
  <c r="V522" i="4" a="1"/>
  <c r="V522" i="4" s="1"/>
  <c r="AD521" i="4" a="1"/>
  <c r="AD521" i="4" s="1"/>
  <c r="AC521" i="4" a="1"/>
  <c r="AC521" i="4" s="1"/>
  <c r="AB521" i="4" a="1"/>
  <c r="AB521" i="4" s="1"/>
  <c r="AA521" i="4" a="1"/>
  <c r="AA521" i="4" s="1"/>
  <c r="Z521" i="4" a="1"/>
  <c r="Z521" i="4" s="1"/>
  <c r="Y521" i="4" a="1"/>
  <c r="Y521" i="4" s="1"/>
  <c r="X521" i="4" a="1"/>
  <c r="X521" i="4" s="1"/>
  <c r="W521" i="4" a="1"/>
  <c r="W521" i="4" s="1"/>
  <c r="V521" i="4" a="1"/>
  <c r="V521" i="4" s="1"/>
  <c r="AD520" i="4" a="1"/>
  <c r="AD520" i="4" s="1"/>
  <c r="AC520" i="4" a="1"/>
  <c r="AC520" i="4" s="1"/>
  <c r="AB520" i="4" a="1"/>
  <c r="AB520" i="4" s="1"/>
  <c r="AA520" i="4" a="1"/>
  <c r="AA520" i="4" s="1"/>
  <c r="Z520" i="4" a="1"/>
  <c r="Z520" i="4" s="1"/>
  <c r="Y520" i="4" a="1"/>
  <c r="Y520" i="4" s="1"/>
  <c r="X520" i="4" a="1"/>
  <c r="X520" i="4" s="1"/>
  <c r="W520" i="4" a="1"/>
  <c r="W520" i="4" s="1"/>
  <c r="V520" i="4" a="1"/>
  <c r="V520" i="4" s="1"/>
  <c r="AD519" i="4" a="1"/>
  <c r="AD519" i="4" s="1"/>
  <c r="AC519" i="4" a="1"/>
  <c r="AC519" i="4" s="1"/>
  <c r="AB519" i="4" a="1"/>
  <c r="AB519" i="4" s="1"/>
  <c r="AA519" i="4" a="1"/>
  <c r="AA519" i="4" s="1"/>
  <c r="Z519" i="4" a="1"/>
  <c r="Z519" i="4" s="1"/>
  <c r="Y519" i="4" a="1"/>
  <c r="Y519" i="4" s="1"/>
  <c r="X519" i="4" a="1"/>
  <c r="X519" i="4" s="1"/>
  <c r="W519" i="4" a="1"/>
  <c r="W519" i="4" s="1"/>
  <c r="V519" i="4" a="1"/>
  <c r="V519" i="4" s="1"/>
  <c r="AD518" i="4" a="1"/>
  <c r="AD518" i="4" s="1"/>
  <c r="AC518" i="4" a="1"/>
  <c r="AC518" i="4" s="1"/>
  <c r="AB518" i="4" a="1"/>
  <c r="AB518" i="4" s="1"/>
  <c r="AA518" i="4" a="1"/>
  <c r="AA518" i="4" s="1"/>
  <c r="Z518" i="4" a="1"/>
  <c r="Z518" i="4" s="1"/>
  <c r="Y518" i="4" a="1"/>
  <c r="Y518" i="4" s="1"/>
  <c r="X518" i="4" a="1"/>
  <c r="X518" i="4" s="1"/>
  <c r="W518" i="4" a="1"/>
  <c r="W518" i="4" s="1"/>
  <c r="V518" i="4" a="1"/>
  <c r="V518" i="4" s="1"/>
  <c r="AD517" i="4" a="1"/>
  <c r="AD517" i="4" s="1"/>
  <c r="AC517" i="4" a="1"/>
  <c r="AC517" i="4" s="1"/>
  <c r="AB517" i="4" a="1"/>
  <c r="AB517" i="4" s="1"/>
  <c r="AA517" i="4" a="1"/>
  <c r="AA517" i="4" s="1"/>
  <c r="Z517" i="4" a="1"/>
  <c r="Z517" i="4" s="1"/>
  <c r="Y517" i="4" a="1"/>
  <c r="Y517" i="4" s="1"/>
  <c r="X517" i="4" a="1"/>
  <c r="X517" i="4" s="1"/>
  <c r="W517" i="4" a="1"/>
  <c r="W517" i="4" s="1"/>
  <c r="V517" i="4" a="1"/>
  <c r="V517" i="4" s="1"/>
  <c r="AD516" i="4" a="1"/>
  <c r="AD516" i="4" s="1"/>
  <c r="AC516" i="4" a="1"/>
  <c r="AC516" i="4" s="1"/>
  <c r="AB516" i="4" a="1"/>
  <c r="AB516" i="4" s="1"/>
  <c r="AA516" i="4" a="1"/>
  <c r="AA516" i="4" s="1"/>
  <c r="Z516" i="4" a="1"/>
  <c r="Z516" i="4" s="1"/>
  <c r="Y516" i="4" a="1"/>
  <c r="Y516" i="4" s="1"/>
  <c r="X516" i="4" a="1"/>
  <c r="X516" i="4" s="1"/>
  <c r="W516" i="4" a="1"/>
  <c r="W516" i="4" s="1"/>
  <c r="V516" i="4" a="1"/>
  <c r="V516" i="4" s="1"/>
  <c r="AD515" i="4" a="1"/>
  <c r="AD515" i="4" s="1"/>
  <c r="AC515" i="4" a="1"/>
  <c r="AC515" i="4" s="1"/>
  <c r="AB515" i="4" a="1"/>
  <c r="AB515" i="4" s="1"/>
  <c r="AA515" i="4" a="1"/>
  <c r="AA515" i="4" s="1"/>
  <c r="Z515" i="4" a="1"/>
  <c r="Z515" i="4" s="1"/>
  <c r="Y515" i="4" a="1"/>
  <c r="Y515" i="4" s="1"/>
  <c r="X515" i="4" a="1"/>
  <c r="X515" i="4" s="1"/>
  <c r="W515" i="4" a="1"/>
  <c r="W515" i="4" s="1"/>
  <c r="V515" i="4" a="1"/>
  <c r="V515" i="4" s="1"/>
  <c r="AD514" i="4" a="1"/>
  <c r="AD514" i="4" s="1"/>
  <c r="AC514" i="4" a="1"/>
  <c r="AC514" i="4" s="1"/>
  <c r="AB514" i="4" a="1"/>
  <c r="AB514" i="4" s="1"/>
  <c r="AA514" i="4" a="1"/>
  <c r="AA514" i="4" s="1"/>
  <c r="Z514" i="4" a="1"/>
  <c r="Z514" i="4" s="1"/>
  <c r="Y514" i="4" a="1"/>
  <c r="Y514" i="4" s="1"/>
  <c r="X514" i="4" a="1"/>
  <c r="X514" i="4" s="1"/>
  <c r="W514" i="4" a="1"/>
  <c r="W514" i="4" s="1"/>
  <c r="V514" i="4" a="1"/>
  <c r="V514" i="4" s="1"/>
  <c r="AD513" i="4" a="1"/>
  <c r="AD513" i="4" s="1"/>
  <c r="AC513" i="4" a="1"/>
  <c r="AC513" i="4" s="1"/>
  <c r="AB513" i="4" a="1"/>
  <c r="AB513" i="4" s="1"/>
  <c r="AA513" i="4" a="1"/>
  <c r="AA513" i="4" s="1"/>
  <c r="Z513" i="4" a="1"/>
  <c r="Z513" i="4" s="1"/>
  <c r="Y513" i="4" a="1"/>
  <c r="Y513" i="4" s="1"/>
  <c r="X513" i="4" a="1"/>
  <c r="X513" i="4" s="1"/>
  <c r="W513" i="4" a="1"/>
  <c r="W513" i="4" s="1"/>
  <c r="V513" i="4" a="1"/>
  <c r="V513" i="4" s="1"/>
  <c r="AD512" i="4" a="1"/>
  <c r="AD512" i="4" s="1"/>
  <c r="AC512" i="4" a="1"/>
  <c r="AC512" i="4" s="1"/>
  <c r="AB512" i="4" a="1"/>
  <c r="AB512" i="4" s="1"/>
  <c r="AA512" i="4" a="1"/>
  <c r="AA512" i="4" s="1"/>
  <c r="Z512" i="4" a="1"/>
  <c r="Z512" i="4" s="1"/>
  <c r="Y512" i="4" a="1"/>
  <c r="Y512" i="4" s="1"/>
  <c r="X512" i="4" a="1"/>
  <c r="X512" i="4" s="1"/>
  <c r="W512" i="4" a="1"/>
  <c r="W512" i="4" s="1"/>
  <c r="V512" i="4" a="1"/>
  <c r="V512" i="4" s="1"/>
  <c r="AD511" i="4" a="1"/>
  <c r="AD511" i="4" s="1"/>
  <c r="AC511" i="4" a="1"/>
  <c r="AC511" i="4" s="1"/>
  <c r="AB511" i="4" a="1"/>
  <c r="AB511" i="4" s="1"/>
  <c r="AA511" i="4" a="1"/>
  <c r="AA511" i="4" s="1"/>
  <c r="Z511" i="4" a="1"/>
  <c r="Z511" i="4" s="1"/>
  <c r="Y511" i="4" a="1"/>
  <c r="Y511" i="4" s="1"/>
  <c r="X511" i="4" a="1"/>
  <c r="X511" i="4" s="1"/>
  <c r="W511" i="4" a="1"/>
  <c r="W511" i="4" s="1"/>
  <c r="V511" i="4" a="1"/>
  <c r="V511" i="4" s="1"/>
  <c r="AD510" i="4" a="1"/>
  <c r="AD510" i="4" s="1"/>
  <c r="AC510" i="4" a="1"/>
  <c r="AC510" i="4" s="1"/>
  <c r="AB510" i="4" a="1"/>
  <c r="AB510" i="4" s="1"/>
  <c r="AA510" i="4" a="1"/>
  <c r="AA510" i="4" s="1"/>
  <c r="Z510" i="4" a="1"/>
  <c r="Z510" i="4" s="1"/>
  <c r="Y510" i="4" a="1"/>
  <c r="Y510" i="4" s="1"/>
  <c r="X510" i="4" a="1"/>
  <c r="X510" i="4" s="1"/>
  <c r="W510" i="4" a="1"/>
  <c r="W510" i="4" s="1"/>
  <c r="V510" i="4" a="1"/>
  <c r="V510" i="4" s="1"/>
  <c r="AD509" i="4" a="1"/>
  <c r="AD509" i="4" s="1"/>
  <c r="AC509" i="4" a="1"/>
  <c r="AC509" i="4" s="1"/>
  <c r="AB509" i="4" a="1"/>
  <c r="AB509" i="4" s="1"/>
  <c r="AA509" i="4" a="1"/>
  <c r="AA509" i="4" s="1"/>
  <c r="Z509" i="4" a="1"/>
  <c r="Z509" i="4" s="1"/>
  <c r="Y509" i="4" a="1"/>
  <c r="Y509" i="4" s="1"/>
  <c r="X509" i="4" a="1"/>
  <c r="X509" i="4" s="1"/>
  <c r="W509" i="4" a="1"/>
  <c r="W509" i="4" s="1"/>
  <c r="V509" i="4" a="1"/>
  <c r="V509" i="4" s="1"/>
  <c r="AD508" i="4" a="1"/>
  <c r="AD508" i="4" s="1"/>
  <c r="AC508" i="4" a="1"/>
  <c r="AC508" i="4" s="1"/>
  <c r="AB508" i="4" a="1"/>
  <c r="AB508" i="4" s="1"/>
  <c r="AA508" i="4" a="1"/>
  <c r="AA508" i="4" s="1"/>
  <c r="Z508" i="4" a="1"/>
  <c r="Z508" i="4" s="1"/>
  <c r="Y508" i="4" a="1"/>
  <c r="Y508" i="4" s="1"/>
  <c r="X508" i="4" a="1"/>
  <c r="X508" i="4" s="1"/>
  <c r="W508" i="4" a="1"/>
  <c r="W508" i="4" s="1"/>
  <c r="V508" i="4" a="1"/>
  <c r="V508" i="4" s="1"/>
  <c r="AD507" i="4" a="1"/>
  <c r="AD507" i="4" s="1"/>
  <c r="AC507" i="4" a="1"/>
  <c r="AC507" i="4" s="1"/>
  <c r="AB507" i="4" a="1"/>
  <c r="AB507" i="4" s="1"/>
  <c r="AA507" i="4" a="1"/>
  <c r="AA507" i="4" s="1"/>
  <c r="Z507" i="4" a="1"/>
  <c r="Z507" i="4" s="1"/>
  <c r="Y507" i="4" a="1"/>
  <c r="Y507" i="4" s="1"/>
  <c r="X507" i="4" a="1"/>
  <c r="X507" i="4" s="1"/>
  <c r="W507" i="4" a="1"/>
  <c r="W507" i="4" s="1"/>
  <c r="V507" i="4" a="1"/>
  <c r="V507" i="4" s="1"/>
  <c r="AD506" i="4" a="1"/>
  <c r="AD506" i="4" s="1"/>
  <c r="AC506" i="4" a="1"/>
  <c r="AC506" i="4" s="1"/>
  <c r="AB506" i="4" a="1"/>
  <c r="AB506" i="4" s="1"/>
  <c r="AA506" i="4" a="1"/>
  <c r="AA506" i="4" s="1"/>
  <c r="Z506" i="4" a="1"/>
  <c r="Z506" i="4" s="1"/>
  <c r="Y506" i="4" a="1"/>
  <c r="Y506" i="4" s="1"/>
  <c r="X506" i="4" a="1"/>
  <c r="X506" i="4" s="1"/>
  <c r="W506" i="4" a="1"/>
  <c r="W506" i="4" s="1"/>
  <c r="V506" i="4" a="1"/>
  <c r="V506" i="4" s="1"/>
  <c r="AD505" i="4" a="1"/>
  <c r="AD505" i="4" s="1"/>
  <c r="AC505" i="4" a="1"/>
  <c r="AC505" i="4" s="1"/>
  <c r="AB505" i="4" a="1"/>
  <c r="AB505" i="4" s="1"/>
  <c r="AA505" i="4" a="1"/>
  <c r="AA505" i="4" s="1"/>
  <c r="Z505" i="4" a="1"/>
  <c r="Z505" i="4" s="1"/>
  <c r="Y505" i="4" a="1"/>
  <c r="Y505" i="4" s="1"/>
  <c r="X505" i="4" a="1"/>
  <c r="X505" i="4" s="1"/>
  <c r="W505" i="4" a="1"/>
  <c r="W505" i="4" s="1"/>
  <c r="V505" i="4" a="1"/>
  <c r="V505" i="4" s="1"/>
  <c r="AD504" i="4" a="1"/>
  <c r="AD504" i="4" s="1"/>
  <c r="AC504" i="4" a="1"/>
  <c r="AC504" i="4" s="1"/>
  <c r="AB504" i="4" a="1"/>
  <c r="AB504" i="4" s="1"/>
  <c r="AA504" i="4" a="1"/>
  <c r="AA504" i="4" s="1"/>
  <c r="Z504" i="4" a="1"/>
  <c r="Z504" i="4" s="1"/>
  <c r="Y504" i="4" a="1"/>
  <c r="Y504" i="4" s="1"/>
  <c r="X504" i="4" a="1"/>
  <c r="X504" i="4" s="1"/>
  <c r="W504" i="4" a="1"/>
  <c r="W504" i="4" s="1"/>
  <c r="V504" i="4" a="1"/>
  <c r="V504" i="4" s="1"/>
  <c r="AD503" i="4" a="1"/>
  <c r="AD503" i="4" s="1"/>
  <c r="AC503" i="4" a="1"/>
  <c r="AC503" i="4" s="1"/>
  <c r="AB503" i="4" a="1"/>
  <c r="AB503" i="4" s="1"/>
  <c r="AA503" i="4" a="1"/>
  <c r="AA503" i="4" s="1"/>
  <c r="Z503" i="4" a="1"/>
  <c r="Z503" i="4" s="1"/>
  <c r="Y503" i="4" a="1"/>
  <c r="Y503" i="4" s="1"/>
  <c r="X503" i="4" a="1"/>
  <c r="X503" i="4" s="1"/>
  <c r="W503" i="4" a="1"/>
  <c r="W503" i="4" s="1"/>
  <c r="V503" i="4" a="1"/>
  <c r="V503" i="4" s="1"/>
  <c r="AD502" i="4" a="1"/>
  <c r="AD502" i="4" s="1"/>
  <c r="AC502" i="4" a="1"/>
  <c r="AC502" i="4" s="1"/>
  <c r="AB502" i="4" a="1"/>
  <c r="AB502" i="4" s="1"/>
  <c r="AA502" i="4" a="1"/>
  <c r="AA502" i="4" s="1"/>
  <c r="Z502" i="4" a="1"/>
  <c r="Z502" i="4" s="1"/>
  <c r="Y502" i="4" a="1"/>
  <c r="Y502" i="4" s="1"/>
  <c r="X502" i="4" a="1"/>
  <c r="X502" i="4" s="1"/>
  <c r="W502" i="4" a="1"/>
  <c r="W502" i="4" s="1"/>
  <c r="V502" i="4" a="1"/>
  <c r="V502" i="4" s="1"/>
  <c r="AD501" i="4" a="1"/>
  <c r="AD501" i="4" s="1"/>
  <c r="AC501" i="4" a="1"/>
  <c r="AC501" i="4" s="1"/>
  <c r="AB501" i="4" a="1"/>
  <c r="AB501" i="4" s="1"/>
  <c r="AA501" i="4" a="1"/>
  <c r="AA501" i="4" s="1"/>
  <c r="Z501" i="4" a="1"/>
  <c r="Z501" i="4" s="1"/>
  <c r="Y501" i="4" a="1"/>
  <c r="Y501" i="4" s="1"/>
  <c r="X501" i="4" a="1"/>
  <c r="X501" i="4" s="1"/>
  <c r="W501" i="4" a="1"/>
  <c r="W501" i="4" s="1"/>
  <c r="V501" i="4" a="1"/>
  <c r="V501" i="4" s="1"/>
  <c r="AD500" i="4" a="1"/>
  <c r="AD500" i="4" s="1"/>
  <c r="AC500" i="4" a="1"/>
  <c r="AC500" i="4" s="1"/>
  <c r="AB500" i="4" a="1"/>
  <c r="AB500" i="4" s="1"/>
  <c r="AA500" i="4" a="1"/>
  <c r="AA500" i="4" s="1"/>
  <c r="Z500" i="4" a="1"/>
  <c r="Z500" i="4" s="1"/>
  <c r="Y500" i="4" a="1"/>
  <c r="Y500" i="4" s="1"/>
  <c r="X500" i="4" a="1"/>
  <c r="X500" i="4" s="1"/>
  <c r="W500" i="4" a="1"/>
  <c r="W500" i="4" s="1"/>
  <c r="V500" i="4" a="1"/>
  <c r="V500" i="4" s="1"/>
  <c r="AD499" i="4" a="1"/>
  <c r="AD499" i="4" s="1"/>
  <c r="AC499" i="4" a="1"/>
  <c r="AC499" i="4" s="1"/>
  <c r="AB499" i="4" a="1"/>
  <c r="AB499" i="4" s="1"/>
  <c r="AA499" i="4" a="1"/>
  <c r="AA499" i="4" s="1"/>
  <c r="Z499" i="4" a="1"/>
  <c r="Z499" i="4" s="1"/>
  <c r="Y499" i="4" a="1"/>
  <c r="Y499" i="4" s="1"/>
  <c r="X499" i="4" a="1"/>
  <c r="X499" i="4" s="1"/>
  <c r="W499" i="4" a="1"/>
  <c r="W499" i="4" s="1"/>
  <c r="V499" i="4" a="1"/>
  <c r="V499" i="4" s="1"/>
  <c r="AD498" i="4" a="1"/>
  <c r="AD498" i="4" s="1"/>
  <c r="AC498" i="4" a="1"/>
  <c r="AC498" i="4" s="1"/>
  <c r="AB498" i="4" a="1"/>
  <c r="AB498" i="4" s="1"/>
  <c r="AA498" i="4" a="1"/>
  <c r="AA498" i="4" s="1"/>
  <c r="Z498" i="4" a="1"/>
  <c r="Z498" i="4" s="1"/>
  <c r="Y498" i="4" a="1"/>
  <c r="Y498" i="4" s="1"/>
  <c r="X498" i="4" a="1"/>
  <c r="X498" i="4" s="1"/>
  <c r="W498" i="4" a="1"/>
  <c r="W498" i="4" s="1"/>
  <c r="V498" i="4" a="1"/>
  <c r="V498" i="4" s="1"/>
  <c r="AD497" i="4" a="1"/>
  <c r="AD497" i="4" s="1"/>
  <c r="AC497" i="4" a="1"/>
  <c r="AC497" i="4" s="1"/>
  <c r="AB497" i="4" a="1"/>
  <c r="AB497" i="4" s="1"/>
  <c r="AA497" i="4" a="1"/>
  <c r="AA497" i="4" s="1"/>
  <c r="Z497" i="4" a="1"/>
  <c r="Z497" i="4" s="1"/>
  <c r="Y497" i="4" a="1"/>
  <c r="Y497" i="4" s="1"/>
  <c r="X497" i="4" a="1"/>
  <c r="X497" i="4" s="1"/>
  <c r="W497" i="4" a="1"/>
  <c r="W497" i="4" s="1"/>
  <c r="V497" i="4" a="1"/>
  <c r="V497" i="4" s="1"/>
  <c r="AD496" i="4" a="1"/>
  <c r="AD496" i="4" s="1"/>
  <c r="AC496" i="4" a="1"/>
  <c r="AC496" i="4" s="1"/>
  <c r="AB496" i="4" a="1"/>
  <c r="AB496" i="4" s="1"/>
  <c r="AA496" i="4" a="1"/>
  <c r="AA496" i="4" s="1"/>
  <c r="Z496" i="4" a="1"/>
  <c r="Z496" i="4" s="1"/>
  <c r="Y496" i="4" a="1"/>
  <c r="Y496" i="4" s="1"/>
  <c r="X496" i="4" a="1"/>
  <c r="X496" i="4" s="1"/>
  <c r="W496" i="4" a="1"/>
  <c r="W496" i="4" s="1"/>
  <c r="V496" i="4" a="1"/>
  <c r="V496" i="4" s="1"/>
  <c r="AD495" i="4" a="1"/>
  <c r="AD495" i="4" s="1"/>
  <c r="AC495" i="4" a="1"/>
  <c r="AC495" i="4" s="1"/>
  <c r="AB495" i="4" a="1"/>
  <c r="AB495" i="4" s="1"/>
  <c r="AA495" i="4" a="1"/>
  <c r="AA495" i="4" s="1"/>
  <c r="Z495" i="4" a="1"/>
  <c r="Z495" i="4" s="1"/>
  <c r="Y495" i="4" a="1"/>
  <c r="Y495" i="4" s="1"/>
  <c r="X495" i="4" a="1"/>
  <c r="X495" i="4" s="1"/>
  <c r="W495" i="4" a="1"/>
  <c r="W495" i="4" s="1"/>
  <c r="V495" i="4" a="1"/>
  <c r="V495" i="4" s="1"/>
  <c r="AD494" i="4" a="1"/>
  <c r="AD494" i="4" s="1"/>
  <c r="AC494" i="4" a="1"/>
  <c r="AC494" i="4" s="1"/>
  <c r="AB494" i="4" a="1"/>
  <c r="AB494" i="4" s="1"/>
  <c r="AA494" i="4" a="1"/>
  <c r="AA494" i="4" s="1"/>
  <c r="Z494" i="4" a="1"/>
  <c r="Z494" i="4" s="1"/>
  <c r="Y494" i="4" a="1"/>
  <c r="Y494" i="4" s="1"/>
  <c r="X494" i="4" a="1"/>
  <c r="X494" i="4" s="1"/>
  <c r="W494" i="4" a="1"/>
  <c r="W494" i="4" s="1"/>
  <c r="V494" i="4" a="1"/>
  <c r="V494" i="4" s="1"/>
  <c r="AD493" i="4" a="1"/>
  <c r="AD493" i="4" s="1"/>
  <c r="AC493" i="4" a="1"/>
  <c r="AC493" i="4" s="1"/>
  <c r="AB493" i="4" a="1"/>
  <c r="AB493" i="4" s="1"/>
  <c r="AA493" i="4" a="1"/>
  <c r="AA493" i="4" s="1"/>
  <c r="Z493" i="4" a="1"/>
  <c r="Z493" i="4" s="1"/>
  <c r="Y493" i="4" a="1"/>
  <c r="Y493" i="4" s="1"/>
  <c r="X493" i="4" a="1"/>
  <c r="X493" i="4" s="1"/>
  <c r="W493" i="4" a="1"/>
  <c r="W493" i="4" s="1"/>
  <c r="V493" i="4" a="1"/>
  <c r="V493" i="4" s="1"/>
  <c r="AD492" i="4" a="1"/>
  <c r="AD492" i="4" s="1"/>
  <c r="AC492" i="4" a="1"/>
  <c r="AC492" i="4" s="1"/>
  <c r="AB492" i="4" a="1"/>
  <c r="AB492" i="4" s="1"/>
  <c r="AA492" i="4" a="1"/>
  <c r="AA492" i="4" s="1"/>
  <c r="Z492" i="4" a="1"/>
  <c r="Z492" i="4" s="1"/>
  <c r="Y492" i="4" a="1"/>
  <c r="Y492" i="4" s="1"/>
  <c r="X492" i="4" a="1"/>
  <c r="X492" i="4" s="1"/>
  <c r="W492" i="4" a="1"/>
  <c r="W492" i="4" s="1"/>
  <c r="V492" i="4" a="1"/>
  <c r="V492" i="4" s="1"/>
  <c r="AD491" i="4" a="1"/>
  <c r="AD491" i="4" s="1"/>
  <c r="AC491" i="4" a="1"/>
  <c r="AC491" i="4" s="1"/>
  <c r="AB491" i="4" a="1"/>
  <c r="AB491" i="4" s="1"/>
  <c r="AA491" i="4" a="1"/>
  <c r="AA491" i="4" s="1"/>
  <c r="Z491" i="4" a="1"/>
  <c r="Z491" i="4" s="1"/>
  <c r="Y491" i="4" a="1"/>
  <c r="Y491" i="4" s="1"/>
  <c r="X491" i="4" a="1"/>
  <c r="X491" i="4" s="1"/>
  <c r="W491" i="4" a="1"/>
  <c r="W491" i="4" s="1"/>
  <c r="V491" i="4" a="1"/>
  <c r="V491" i="4" s="1"/>
  <c r="AD490" i="4" a="1"/>
  <c r="AD490" i="4" s="1"/>
  <c r="AC490" i="4" a="1"/>
  <c r="AC490" i="4" s="1"/>
  <c r="AB490" i="4" a="1"/>
  <c r="AB490" i="4" s="1"/>
  <c r="AA490" i="4" a="1"/>
  <c r="AA490" i="4" s="1"/>
  <c r="Z490" i="4" a="1"/>
  <c r="Z490" i="4" s="1"/>
  <c r="Y490" i="4" a="1"/>
  <c r="Y490" i="4" s="1"/>
  <c r="X490" i="4" a="1"/>
  <c r="X490" i="4" s="1"/>
  <c r="W490" i="4" a="1"/>
  <c r="W490" i="4" s="1"/>
  <c r="V490" i="4" a="1"/>
  <c r="V490" i="4" s="1"/>
  <c r="AD489" i="4" a="1"/>
  <c r="AD489" i="4" s="1"/>
  <c r="AC489" i="4" a="1"/>
  <c r="AC489" i="4" s="1"/>
  <c r="AB489" i="4" a="1"/>
  <c r="AB489" i="4" s="1"/>
  <c r="AA489" i="4" a="1"/>
  <c r="AA489" i="4" s="1"/>
  <c r="Z489" i="4" a="1"/>
  <c r="Z489" i="4" s="1"/>
  <c r="Y489" i="4" a="1"/>
  <c r="Y489" i="4" s="1"/>
  <c r="X489" i="4" a="1"/>
  <c r="X489" i="4" s="1"/>
  <c r="W489" i="4" a="1"/>
  <c r="W489" i="4" s="1"/>
  <c r="V489" i="4" a="1"/>
  <c r="V489" i="4" s="1"/>
  <c r="AD488" i="4" a="1"/>
  <c r="AD488" i="4" s="1"/>
  <c r="AC488" i="4" a="1"/>
  <c r="AC488" i="4" s="1"/>
  <c r="AB488" i="4" a="1"/>
  <c r="AB488" i="4" s="1"/>
  <c r="AA488" i="4" a="1"/>
  <c r="AA488" i="4" s="1"/>
  <c r="Z488" i="4" a="1"/>
  <c r="Z488" i="4" s="1"/>
  <c r="Y488" i="4" a="1"/>
  <c r="Y488" i="4" s="1"/>
  <c r="X488" i="4" a="1"/>
  <c r="X488" i="4" s="1"/>
  <c r="W488" i="4" a="1"/>
  <c r="W488" i="4" s="1"/>
  <c r="V488" i="4" a="1"/>
  <c r="V488" i="4" s="1"/>
  <c r="AD487" i="4" a="1"/>
  <c r="AD487" i="4" s="1"/>
  <c r="AC487" i="4" a="1"/>
  <c r="AC487" i="4" s="1"/>
  <c r="AB487" i="4" a="1"/>
  <c r="AB487" i="4" s="1"/>
  <c r="AA487" i="4" a="1"/>
  <c r="AA487" i="4" s="1"/>
  <c r="Z487" i="4" a="1"/>
  <c r="Z487" i="4" s="1"/>
  <c r="Y487" i="4" a="1"/>
  <c r="Y487" i="4" s="1"/>
  <c r="X487" i="4" a="1"/>
  <c r="X487" i="4" s="1"/>
  <c r="W487" i="4" a="1"/>
  <c r="W487" i="4" s="1"/>
  <c r="V487" i="4" a="1"/>
  <c r="V487" i="4" s="1"/>
  <c r="AD486" i="4" a="1"/>
  <c r="AD486" i="4" s="1"/>
  <c r="AC486" i="4" a="1"/>
  <c r="AC486" i="4" s="1"/>
  <c r="AB486" i="4" a="1"/>
  <c r="AB486" i="4" s="1"/>
  <c r="AA486" i="4" a="1"/>
  <c r="AA486" i="4" s="1"/>
  <c r="Z486" i="4" a="1"/>
  <c r="Z486" i="4" s="1"/>
  <c r="Y486" i="4" a="1"/>
  <c r="Y486" i="4" s="1"/>
  <c r="X486" i="4" a="1"/>
  <c r="X486" i="4" s="1"/>
  <c r="W486" i="4" a="1"/>
  <c r="W486" i="4" s="1"/>
  <c r="V486" i="4" a="1"/>
  <c r="V486" i="4" s="1"/>
  <c r="AD485" i="4" a="1"/>
  <c r="AD485" i="4" s="1"/>
  <c r="AC485" i="4" a="1"/>
  <c r="AC485" i="4" s="1"/>
  <c r="AB485" i="4" a="1"/>
  <c r="AB485" i="4" s="1"/>
  <c r="AA485" i="4" a="1"/>
  <c r="AA485" i="4" s="1"/>
  <c r="Z485" i="4" a="1"/>
  <c r="Z485" i="4" s="1"/>
  <c r="Y485" i="4" a="1"/>
  <c r="Y485" i="4" s="1"/>
  <c r="X485" i="4" a="1"/>
  <c r="X485" i="4" s="1"/>
  <c r="W485" i="4" a="1"/>
  <c r="W485" i="4" s="1"/>
  <c r="V485" i="4" a="1"/>
  <c r="V485" i="4" s="1"/>
  <c r="AD484" i="4" a="1"/>
  <c r="AD484" i="4" s="1"/>
  <c r="AC484" i="4" a="1"/>
  <c r="AC484" i="4" s="1"/>
  <c r="AB484" i="4" a="1"/>
  <c r="AB484" i="4" s="1"/>
  <c r="AA484" i="4" a="1"/>
  <c r="AA484" i="4" s="1"/>
  <c r="Z484" i="4" a="1"/>
  <c r="Z484" i="4" s="1"/>
  <c r="Y484" i="4" a="1"/>
  <c r="Y484" i="4" s="1"/>
  <c r="X484" i="4" a="1"/>
  <c r="X484" i="4" s="1"/>
  <c r="W484" i="4" a="1"/>
  <c r="W484" i="4" s="1"/>
  <c r="V484" i="4" a="1"/>
  <c r="V484" i="4" s="1"/>
  <c r="AD483" i="4" a="1"/>
  <c r="AD483" i="4" s="1"/>
  <c r="AC483" i="4" a="1"/>
  <c r="AC483" i="4" s="1"/>
  <c r="AB483" i="4" a="1"/>
  <c r="AB483" i="4" s="1"/>
  <c r="AA483" i="4" a="1"/>
  <c r="AA483" i="4" s="1"/>
  <c r="Z483" i="4" a="1"/>
  <c r="Z483" i="4" s="1"/>
  <c r="Y483" i="4" a="1"/>
  <c r="Y483" i="4" s="1"/>
  <c r="X483" i="4" a="1"/>
  <c r="X483" i="4" s="1"/>
  <c r="W483" i="4" a="1"/>
  <c r="W483" i="4" s="1"/>
  <c r="V483" i="4" a="1"/>
  <c r="V483" i="4" s="1"/>
  <c r="AD482" i="4" a="1"/>
  <c r="AD482" i="4" s="1"/>
  <c r="AC482" i="4" a="1"/>
  <c r="AC482" i="4" s="1"/>
  <c r="AB482" i="4" a="1"/>
  <c r="AB482" i="4" s="1"/>
  <c r="AA482" i="4" a="1"/>
  <c r="AA482" i="4" s="1"/>
  <c r="Z482" i="4" a="1"/>
  <c r="Z482" i="4" s="1"/>
  <c r="Y482" i="4" a="1"/>
  <c r="Y482" i="4" s="1"/>
  <c r="X482" i="4" a="1"/>
  <c r="X482" i="4" s="1"/>
  <c r="W482" i="4" a="1"/>
  <c r="W482" i="4" s="1"/>
  <c r="V482" i="4" a="1"/>
  <c r="V482" i="4" s="1"/>
  <c r="AD481" i="4" a="1"/>
  <c r="AD481" i="4" s="1"/>
  <c r="AC481" i="4" a="1"/>
  <c r="AC481" i="4" s="1"/>
  <c r="AB481" i="4" a="1"/>
  <c r="AB481" i="4" s="1"/>
  <c r="AA481" i="4" a="1"/>
  <c r="AA481" i="4" s="1"/>
  <c r="Z481" i="4" a="1"/>
  <c r="Z481" i="4" s="1"/>
  <c r="Y481" i="4" a="1"/>
  <c r="Y481" i="4" s="1"/>
  <c r="X481" i="4" a="1"/>
  <c r="X481" i="4" s="1"/>
  <c r="W481" i="4" a="1"/>
  <c r="W481" i="4" s="1"/>
  <c r="V481" i="4" a="1"/>
  <c r="V481" i="4" s="1"/>
  <c r="AD480" i="4" a="1"/>
  <c r="AD480" i="4" s="1"/>
  <c r="AC480" i="4" a="1"/>
  <c r="AC480" i="4" s="1"/>
  <c r="AB480" i="4" a="1"/>
  <c r="AB480" i="4" s="1"/>
  <c r="AA480" i="4" a="1"/>
  <c r="AA480" i="4" s="1"/>
  <c r="Z480" i="4" a="1"/>
  <c r="Z480" i="4" s="1"/>
  <c r="Y480" i="4" a="1"/>
  <c r="Y480" i="4" s="1"/>
  <c r="X480" i="4" a="1"/>
  <c r="X480" i="4" s="1"/>
  <c r="W480" i="4" a="1"/>
  <c r="W480" i="4" s="1"/>
  <c r="V480" i="4" a="1"/>
  <c r="V480" i="4" s="1"/>
  <c r="AD479" i="4" a="1"/>
  <c r="AD479" i="4" s="1"/>
  <c r="AC479" i="4" a="1"/>
  <c r="AC479" i="4" s="1"/>
  <c r="AB479" i="4" a="1"/>
  <c r="AB479" i="4" s="1"/>
  <c r="AA479" i="4" a="1"/>
  <c r="AA479" i="4" s="1"/>
  <c r="Z479" i="4" a="1"/>
  <c r="Z479" i="4" s="1"/>
  <c r="Y479" i="4" a="1"/>
  <c r="Y479" i="4" s="1"/>
  <c r="X479" i="4" a="1"/>
  <c r="X479" i="4" s="1"/>
  <c r="W479" i="4" a="1"/>
  <c r="W479" i="4" s="1"/>
  <c r="V479" i="4" a="1"/>
  <c r="V479" i="4" s="1"/>
  <c r="AD478" i="4" a="1"/>
  <c r="AD478" i="4" s="1"/>
  <c r="AC478" i="4" a="1"/>
  <c r="AC478" i="4" s="1"/>
  <c r="AB478" i="4" a="1"/>
  <c r="AB478" i="4" s="1"/>
  <c r="AA478" i="4" a="1"/>
  <c r="AA478" i="4" s="1"/>
  <c r="Z478" i="4" a="1"/>
  <c r="Z478" i="4" s="1"/>
  <c r="Y478" i="4" a="1"/>
  <c r="Y478" i="4" s="1"/>
  <c r="X478" i="4" a="1"/>
  <c r="X478" i="4" s="1"/>
  <c r="W478" i="4" a="1"/>
  <c r="W478" i="4" s="1"/>
  <c r="V478" i="4" a="1"/>
  <c r="V478" i="4" s="1"/>
  <c r="AD477" i="4" a="1"/>
  <c r="AD477" i="4" s="1"/>
  <c r="AC477" i="4" a="1"/>
  <c r="AC477" i="4" s="1"/>
  <c r="AB477" i="4" a="1"/>
  <c r="AB477" i="4" s="1"/>
  <c r="AA477" i="4" a="1"/>
  <c r="AA477" i="4" s="1"/>
  <c r="Z477" i="4" a="1"/>
  <c r="Z477" i="4" s="1"/>
  <c r="Y477" i="4" a="1"/>
  <c r="Y477" i="4" s="1"/>
  <c r="X477" i="4" a="1"/>
  <c r="X477" i="4" s="1"/>
  <c r="W477" i="4" a="1"/>
  <c r="W477" i="4" s="1"/>
  <c r="V477" i="4" a="1"/>
  <c r="V477" i="4" s="1"/>
  <c r="AD476" i="4" a="1"/>
  <c r="AD476" i="4" s="1"/>
  <c r="AC476" i="4" a="1"/>
  <c r="AC476" i="4" s="1"/>
  <c r="AB476" i="4" a="1"/>
  <c r="AB476" i="4" s="1"/>
  <c r="AA476" i="4" a="1"/>
  <c r="AA476" i="4" s="1"/>
  <c r="Z476" i="4" a="1"/>
  <c r="Z476" i="4" s="1"/>
  <c r="Y476" i="4" a="1"/>
  <c r="Y476" i="4" s="1"/>
  <c r="X476" i="4" a="1"/>
  <c r="X476" i="4" s="1"/>
  <c r="W476" i="4" a="1"/>
  <c r="W476" i="4" s="1"/>
  <c r="V476" i="4" a="1"/>
  <c r="V476" i="4" s="1"/>
  <c r="AD475" i="4" a="1"/>
  <c r="AD475" i="4" s="1"/>
  <c r="AC475" i="4" a="1"/>
  <c r="AC475" i="4" s="1"/>
  <c r="AB475" i="4" a="1"/>
  <c r="AB475" i="4" s="1"/>
  <c r="AA475" i="4" a="1"/>
  <c r="AA475" i="4" s="1"/>
  <c r="Z475" i="4" a="1"/>
  <c r="Z475" i="4" s="1"/>
  <c r="Y475" i="4" a="1"/>
  <c r="Y475" i="4" s="1"/>
  <c r="X475" i="4" a="1"/>
  <c r="X475" i="4" s="1"/>
  <c r="W475" i="4" a="1"/>
  <c r="W475" i="4" s="1"/>
  <c r="V475" i="4" a="1"/>
  <c r="V475" i="4" s="1"/>
  <c r="AD474" i="4" a="1"/>
  <c r="AD474" i="4" s="1"/>
  <c r="AC474" i="4" a="1"/>
  <c r="AC474" i="4" s="1"/>
  <c r="AB474" i="4" a="1"/>
  <c r="AB474" i="4" s="1"/>
  <c r="AA474" i="4" a="1"/>
  <c r="AA474" i="4" s="1"/>
  <c r="Z474" i="4" a="1"/>
  <c r="Z474" i="4" s="1"/>
  <c r="Y474" i="4" a="1"/>
  <c r="Y474" i="4" s="1"/>
  <c r="X474" i="4" a="1"/>
  <c r="X474" i="4" s="1"/>
  <c r="W474" i="4" a="1"/>
  <c r="W474" i="4" s="1"/>
  <c r="V474" i="4" a="1"/>
  <c r="V474" i="4" s="1"/>
  <c r="AD473" i="4" a="1"/>
  <c r="AD473" i="4" s="1"/>
  <c r="AC473" i="4" a="1"/>
  <c r="AC473" i="4" s="1"/>
  <c r="AB473" i="4" a="1"/>
  <c r="AB473" i="4" s="1"/>
  <c r="AA473" i="4" a="1"/>
  <c r="AA473" i="4" s="1"/>
  <c r="Z473" i="4" a="1"/>
  <c r="Z473" i="4" s="1"/>
  <c r="Y473" i="4" a="1"/>
  <c r="Y473" i="4" s="1"/>
  <c r="X473" i="4" a="1"/>
  <c r="X473" i="4" s="1"/>
  <c r="W473" i="4" a="1"/>
  <c r="W473" i="4" s="1"/>
  <c r="V473" i="4" a="1"/>
  <c r="V473" i="4" s="1"/>
  <c r="AD472" i="4" a="1"/>
  <c r="AD472" i="4" s="1"/>
  <c r="AC472" i="4" a="1"/>
  <c r="AC472" i="4" s="1"/>
  <c r="AB472" i="4" a="1"/>
  <c r="AB472" i="4" s="1"/>
  <c r="AA472" i="4" a="1"/>
  <c r="AA472" i="4" s="1"/>
  <c r="Z472" i="4" a="1"/>
  <c r="Z472" i="4" s="1"/>
  <c r="Y472" i="4" a="1"/>
  <c r="Y472" i="4" s="1"/>
  <c r="X472" i="4" a="1"/>
  <c r="X472" i="4" s="1"/>
  <c r="W472" i="4" a="1"/>
  <c r="W472" i="4" s="1"/>
  <c r="V472" i="4" a="1"/>
  <c r="V472" i="4" s="1"/>
  <c r="AD471" i="4" a="1"/>
  <c r="AD471" i="4" s="1"/>
  <c r="AC471" i="4" a="1"/>
  <c r="AC471" i="4" s="1"/>
  <c r="AB471" i="4" a="1"/>
  <c r="AB471" i="4" s="1"/>
  <c r="AA471" i="4" a="1"/>
  <c r="AA471" i="4" s="1"/>
  <c r="Z471" i="4" a="1"/>
  <c r="Z471" i="4" s="1"/>
  <c r="Y471" i="4" a="1"/>
  <c r="Y471" i="4" s="1"/>
  <c r="X471" i="4" a="1"/>
  <c r="X471" i="4" s="1"/>
  <c r="W471" i="4" a="1"/>
  <c r="W471" i="4" s="1"/>
  <c r="V471" i="4" a="1"/>
  <c r="V471" i="4" s="1"/>
  <c r="AD470" i="4" a="1"/>
  <c r="AD470" i="4" s="1"/>
  <c r="AC470" i="4" a="1"/>
  <c r="AC470" i="4" s="1"/>
  <c r="AB470" i="4" a="1"/>
  <c r="AB470" i="4" s="1"/>
  <c r="AA470" i="4" a="1"/>
  <c r="AA470" i="4" s="1"/>
  <c r="Z470" i="4" a="1"/>
  <c r="Z470" i="4" s="1"/>
  <c r="Y470" i="4" a="1"/>
  <c r="Y470" i="4" s="1"/>
  <c r="X470" i="4" a="1"/>
  <c r="X470" i="4" s="1"/>
  <c r="W470" i="4" a="1"/>
  <c r="W470" i="4" s="1"/>
  <c r="V470" i="4" a="1"/>
  <c r="V470" i="4" s="1"/>
  <c r="AD469" i="4" a="1"/>
  <c r="AD469" i="4" s="1"/>
  <c r="AC469" i="4" a="1"/>
  <c r="AC469" i="4" s="1"/>
  <c r="AB469" i="4" a="1"/>
  <c r="AB469" i="4" s="1"/>
  <c r="AA469" i="4" a="1"/>
  <c r="AA469" i="4" s="1"/>
  <c r="Z469" i="4" a="1"/>
  <c r="Z469" i="4" s="1"/>
  <c r="Y469" i="4" a="1"/>
  <c r="Y469" i="4" s="1"/>
  <c r="X469" i="4" a="1"/>
  <c r="X469" i="4" s="1"/>
  <c r="W469" i="4" a="1"/>
  <c r="W469" i="4" s="1"/>
  <c r="V469" i="4" a="1"/>
  <c r="V469" i="4" s="1"/>
  <c r="AD468" i="4" a="1"/>
  <c r="AD468" i="4" s="1"/>
  <c r="AC468" i="4" a="1"/>
  <c r="AC468" i="4" s="1"/>
  <c r="AB468" i="4" a="1"/>
  <c r="AB468" i="4" s="1"/>
  <c r="AA468" i="4" a="1"/>
  <c r="AA468" i="4" s="1"/>
  <c r="Z468" i="4" a="1"/>
  <c r="Z468" i="4" s="1"/>
  <c r="Y468" i="4" a="1"/>
  <c r="Y468" i="4" s="1"/>
  <c r="X468" i="4" a="1"/>
  <c r="X468" i="4" s="1"/>
  <c r="W468" i="4" a="1"/>
  <c r="W468" i="4" s="1"/>
  <c r="V468" i="4" a="1"/>
  <c r="V468" i="4" s="1"/>
  <c r="AD467" i="4" a="1"/>
  <c r="AD467" i="4" s="1"/>
  <c r="AC467" i="4" a="1"/>
  <c r="AC467" i="4" s="1"/>
  <c r="AB467" i="4" a="1"/>
  <c r="AB467" i="4" s="1"/>
  <c r="AA467" i="4" a="1"/>
  <c r="AA467" i="4" s="1"/>
  <c r="Z467" i="4" a="1"/>
  <c r="Z467" i="4" s="1"/>
  <c r="Y467" i="4" a="1"/>
  <c r="Y467" i="4" s="1"/>
  <c r="X467" i="4" a="1"/>
  <c r="X467" i="4" s="1"/>
  <c r="W467" i="4" a="1"/>
  <c r="W467" i="4" s="1"/>
  <c r="V467" i="4" a="1"/>
  <c r="V467" i="4" s="1"/>
  <c r="AD466" i="4" a="1"/>
  <c r="AD466" i="4" s="1"/>
  <c r="AC466" i="4" a="1"/>
  <c r="AC466" i="4" s="1"/>
  <c r="AB466" i="4" a="1"/>
  <c r="AB466" i="4" s="1"/>
  <c r="AA466" i="4" a="1"/>
  <c r="AA466" i="4" s="1"/>
  <c r="Z466" i="4" a="1"/>
  <c r="Z466" i="4" s="1"/>
  <c r="Y466" i="4" a="1"/>
  <c r="Y466" i="4" s="1"/>
  <c r="X466" i="4" a="1"/>
  <c r="X466" i="4" s="1"/>
  <c r="W466" i="4" a="1"/>
  <c r="W466" i="4" s="1"/>
  <c r="V466" i="4" a="1"/>
  <c r="V466" i="4" s="1"/>
  <c r="AD465" i="4" a="1"/>
  <c r="AD465" i="4" s="1"/>
  <c r="AC465" i="4" a="1"/>
  <c r="AC465" i="4" s="1"/>
  <c r="AB465" i="4" a="1"/>
  <c r="AB465" i="4" s="1"/>
  <c r="AA465" i="4" a="1"/>
  <c r="AA465" i="4" s="1"/>
  <c r="Z465" i="4" a="1"/>
  <c r="Z465" i="4" s="1"/>
  <c r="Y465" i="4" a="1"/>
  <c r="Y465" i="4" s="1"/>
  <c r="X465" i="4" a="1"/>
  <c r="X465" i="4" s="1"/>
  <c r="W465" i="4" a="1"/>
  <c r="W465" i="4" s="1"/>
  <c r="V465" i="4" a="1"/>
  <c r="V465" i="4" s="1"/>
  <c r="AD464" i="4" a="1"/>
  <c r="AD464" i="4" s="1"/>
  <c r="AC464" i="4" a="1"/>
  <c r="AC464" i="4" s="1"/>
  <c r="AB464" i="4" a="1"/>
  <c r="AB464" i="4" s="1"/>
  <c r="AA464" i="4" a="1"/>
  <c r="AA464" i="4" s="1"/>
  <c r="Z464" i="4" a="1"/>
  <c r="Z464" i="4" s="1"/>
  <c r="Y464" i="4" a="1"/>
  <c r="Y464" i="4" s="1"/>
  <c r="X464" i="4" a="1"/>
  <c r="X464" i="4" s="1"/>
  <c r="W464" i="4" a="1"/>
  <c r="W464" i="4" s="1"/>
  <c r="V464" i="4" a="1"/>
  <c r="V464" i="4" s="1"/>
  <c r="AD463" i="4" a="1"/>
  <c r="AD463" i="4" s="1"/>
  <c r="AC463" i="4" a="1"/>
  <c r="AC463" i="4" s="1"/>
  <c r="AB463" i="4" a="1"/>
  <c r="AB463" i="4" s="1"/>
  <c r="AA463" i="4" a="1"/>
  <c r="AA463" i="4" s="1"/>
  <c r="Z463" i="4" a="1"/>
  <c r="Z463" i="4" s="1"/>
  <c r="Y463" i="4" a="1"/>
  <c r="Y463" i="4" s="1"/>
  <c r="X463" i="4" a="1"/>
  <c r="X463" i="4" s="1"/>
  <c r="W463" i="4" a="1"/>
  <c r="W463" i="4" s="1"/>
  <c r="V463" i="4" a="1"/>
  <c r="V463" i="4" s="1"/>
  <c r="AD462" i="4" a="1"/>
  <c r="AD462" i="4" s="1"/>
  <c r="AC462" i="4" a="1"/>
  <c r="AC462" i="4" s="1"/>
  <c r="AB462" i="4" a="1"/>
  <c r="AB462" i="4" s="1"/>
  <c r="AA462" i="4" a="1"/>
  <c r="AA462" i="4" s="1"/>
  <c r="Z462" i="4" a="1"/>
  <c r="Z462" i="4" s="1"/>
  <c r="Y462" i="4" a="1"/>
  <c r="Y462" i="4" s="1"/>
  <c r="X462" i="4" a="1"/>
  <c r="X462" i="4" s="1"/>
  <c r="W462" i="4" a="1"/>
  <c r="W462" i="4" s="1"/>
  <c r="V462" i="4" a="1"/>
  <c r="V462" i="4" s="1"/>
  <c r="AD461" i="4" a="1"/>
  <c r="AD461" i="4" s="1"/>
  <c r="AC461" i="4" a="1"/>
  <c r="AC461" i="4" s="1"/>
  <c r="AB461" i="4" a="1"/>
  <c r="AB461" i="4" s="1"/>
  <c r="AA461" i="4" a="1"/>
  <c r="AA461" i="4" s="1"/>
  <c r="Z461" i="4" a="1"/>
  <c r="Z461" i="4" s="1"/>
  <c r="Y461" i="4" a="1"/>
  <c r="Y461" i="4" s="1"/>
  <c r="X461" i="4" a="1"/>
  <c r="X461" i="4" s="1"/>
  <c r="W461" i="4" a="1"/>
  <c r="W461" i="4" s="1"/>
  <c r="V461" i="4" a="1"/>
  <c r="V461" i="4" s="1"/>
  <c r="AD460" i="4" a="1"/>
  <c r="AD460" i="4" s="1"/>
  <c r="AC460" i="4" a="1"/>
  <c r="AC460" i="4" s="1"/>
  <c r="AB460" i="4" a="1"/>
  <c r="AB460" i="4" s="1"/>
  <c r="AA460" i="4" a="1"/>
  <c r="AA460" i="4" s="1"/>
  <c r="Z460" i="4" a="1"/>
  <c r="Z460" i="4" s="1"/>
  <c r="Y460" i="4" a="1"/>
  <c r="Y460" i="4" s="1"/>
  <c r="X460" i="4" a="1"/>
  <c r="X460" i="4" s="1"/>
  <c r="W460" i="4" a="1"/>
  <c r="W460" i="4" s="1"/>
  <c r="V460" i="4" a="1"/>
  <c r="V460" i="4" s="1"/>
  <c r="AD459" i="4" a="1"/>
  <c r="AD459" i="4" s="1"/>
  <c r="AC459" i="4" a="1"/>
  <c r="AC459" i="4" s="1"/>
  <c r="AB459" i="4" a="1"/>
  <c r="AB459" i="4" s="1"/>
  <c r="AA459" i="4" a="1"/>
  <c r="AA459" i="4" s="1"/>
  <c r="Z459" i="4" a="1"/>
  <c r="Z459" i="4" s="1"/>
  <c r="Y459" i="4" a="1"/>
  <c r="Y459" i="4" s="1"/>
  <c r="X459" i="4" a="1"/>
  <c r="X459" i="4" s="1"/>
  <c r="W459" i="4" a="1"/>
  <c r="W459" i="4" s="1"/>
  <c r="V459" i="4" a="1"/>
  <c r="V459" i="4" s="1"/>
  <c r="AD458" i="4" a="1"/>
  <c r="AD458" i="4" s="1"/>
  <c r="AC458" i="4" a="1"/>
  <c r="AC458" i="4" s="1"/>
  <c r="AB458" i="4" a="1"/>
  <c r="AB458" i="4" s="1"/>
  <c r="AA458" i="4" a="1"/>
  <c r="AA458" i="4" s="1"/>
  <c r="Z458" i="4" a="1"/>
  <c r="Z458" i="4" s="1"/>
  <c r="Y458" i="4" a="1"/>
  <c r="Y458" i="4" s="1"/>
  <c r="X458" i="4" a="1"/>
  <c r="X458" i="4" s="1"/>
  <c r="W458" i="4" a="1"/>
  <c r="W458" i="4" s="1"/>
  <c r="V458" i="4" a="1"/>
  <c r="V458" i="4" s="1"/>
  <c r="AD457" i="4" a="1"/>
  <c r="AD457" i="4" s="1"/>
  <c r="AC457" i="4" a="1"/>
  <c r="AC457" i="4" s="1"/>
  <c r="AB457" i="4" a="1"/>
  <c r="AB457" i="4" s="1"/>
  <c r="AA457" i="4" a="1"/>
  <c r="AA457" i="4" s="1"/>
  <c r="Z457" i="4" a="1"/>
  <c r="Z457" i="4" s="1"/>
  <c r="Y457" i="4" a="1"/>
  <c r="Y457" i="4" s="1"/>
  <c r="X457" i="4" a="1"/>
  <c r="X457" i="4" s="1"/>
  <c r="W457" i="4" a="1"/>
  <c r="W457" i="4" s="1"/>
  <c r="V457" i="4" a="1"/>
  <c r="V457" i="4" s="1"/>
  <c r="AD456" i="4" a="1"/>
  <c r="AD456" i="4" s="1"/>
  <c r="AC456" i="4" a="1"/>
  <c r="AC456" i="4" s="1"/>
  <c r="AB456" i="4" a="1"/>
  <c r="AB456" i="4" s="1"/>
  <c r="AA456" i="4" a="1"/>
  <c r="AA456" i="4" s="1"/>
  <c r="Z456" i="4" a="1"/>
  <c r="Z456" i="4" s="1"/>
  <c r="Y456" i="4" a="1"/>
  <c r="Y456" i="4" s="1"/>
  <c r="X456" i="4" a="1"/>
  <c r="X456" i="4" s="1"/>
  <c r="W456" i="4" a="1"/>
  <c r="W456" i="4" s="1"/>
  <c r="V456" i="4" a="1"/>
  <c r="V456" i="4" s="1"/>
  <c r="AD455" i="4" a="1"/>
  <c r="AD455" i="4" s="1"/>
  <c r="AC455" i="4" a="1"/>
  <c r="AC455" i="4" s="1"/>
  <c r="AB455" i="4" a="1"/>
  <c r="AB455" i="4" s="1"/>
  <c r="AA455" i="4" a="1"/>
  <c r="AA455" i="4" s="1"/>
  <c r="Z455" i="4" a="1"/>
  <c r="Z455" i="4" s="1"/>
  <c r="Y455" i="4" a="1"/>
  <c r="Y455" i="4" s="1"/>
  <c r="X455" i="4" a="1"/>
  <c r="X455" i="4" s="1"/>
  <c r="W455" i="4" a="1"/>
  <c r="W455" i="4" s="1"/>
  <c r="V455" i="4" a="1"/>
  <c r="V455" i="4" s="1"/>
  <c r="AD454" i="4" a="1"/>
  <c r="AD454" i="4" s="1"/>
  <c r="AC454" i="4" a="1"/>
  <c r="AC454" i="4" s="1"/>
  <c r="AB454" i="4" a="1"/>
  <c r="AB454" i="4" s="1"/>
  <c r="AA454" i="4" a="1"/>
  <c r="AA454" i="4" s="1"/>
  <c r="Z454" i="4" a="1"/>
  <c r="Z454" i="4" s="1"/>
  <c r="Y454" i="4" a="1"/>
  <c r="Y454" i="4" s="1"/>
  <c r="X454" i="4" a="1"/>
  <c r="X454" i="4" s="1"/>
  <c r="W454" i="4" a="1"/>
  <c r="W454" i="4" s="1"/>
  <c r="V454" i="4" a="1"/>
  <c r="V454" i="4" s="1"/>
  <c r="AD453" i="4" a="1"/>
  <c r="AD453" i="4" s="1"/>
  <c r="AC453" i="4" a="1"/>
  <c r="AC453" i="4" s="1"/>
  <c r="AB453" i="4" a="1"/>
  <c r="AB453" i="4" s="1"/>
  <c r="AA453" i="4" a="1"/>
  <c r="AA453" i="4" s="1"/>
  <c r="Z453" i="4" a="1"/>
  <c r="Z453" i="4" s="1"/>
  <c r="Y453" i="4" a="1"/>
  <c r="Y453" i="4" s="1"/>
  <c r="X453" i="4" a="1"/>
  <c r="X453" i="4" s="1"/>
  <c r="W453" i="4" a="1"/>
  <c r="W453" i="4" s="1"/>
  <c r="V453" i="4" a="1"/>
  <c r="V453" i="4" s="1"/>
  <c r="AD452" i="4" a="1"/>
  <c r="AD452" i="4" s="1"/>
  <c r="AC452" i="4" a="1"/>
  <c r="AC452" i="4" s="1"/>
  <c r="AB452" i="4" a="1"/>
  <c r="AB452" i="4" s="1"/>
  <c r="AA452" i="4" a="1"/>
  <c r="AA452" i="4" s="1"/>
  <c r="Z452" i="4" a="1"/>
  <c r="Z452" i="4" s="1"/>
  <c r="Y452" i="4" a="1"/>
  <c r="Y452" i="4" s="1"/>
  <c r="X452" i="4" a="1"/>
  <c r="X452" i="4" s="1"/>
  <c r="W452" i="4" a="1"/>
  <c r="W452" i="4" s="1"/>
  <c r="V452" i="4" a="1"/>
  <c r="V452" i="4" s="1"/>
  <c r="AD451" i="4" a="1"/>
  <c r="AD451" i="4" s="1"/>
  <c r="AC451" i="4" a="1"/>
  <c r="AC451" i="4" s="1"/>
  <c r="AB451" i="4" a="1"/>
  <c r="AB451" i="4" s="1"/>
  <c r="AA451" i="4" a="1"/>
  <c r="AA451" i="4" s="1"/>
  <c r="Z451" i="4" a="1"/>
  <c r="Z451" i="4" s="1"/>
  <c r="Y451" i="4" a="1"/>
  <c r="Y451" i="4" s="1"/>
  <c r="X451" i="4" a="1"/>
  <c r="X451" i="4" s="1"/>
  <c r="W451" i="4" a="1"/>
  <c r="W451" i="4" s="1"/>
  <c r="V451" i="4" a="1"/>
  <c r="V451" i="4" s="1"/>
  <c r="AD450" i="4" a="1"/>
  <c r="AD450" i="4" s="1"/>
  <c r="AC450" i="4" a="1"/>
  <c r="AC450" i="4" s="1"/>
  <c r="AB450" i="4" a="1"/>
  <c r="AB450" i="4" s="1"/>
  <c r="AA450" i="4" a="1"/>
  <c r="AA450" i="4" s="1"/>
  <c r="Z450" i="4" a="1"/>
  <c r="Z450" i="4" s="1"/>
  <c r="Y450" i="4" a="1"/>
  <c r="Y450" i="4" s="1"/>
  <c r="X450" i="4" a="1"/>
  <c r="X450" i="4" s="1"/>
  <c r="W450" i="4" a="1"/>
  <c r="W450" i="4" s="1"/>
  <c r="V450" i="4" a="1"/>
  <c r="V450" i="4" s="1"/>
  <c r="AD449" i="4" a="1"/>
  <c r="AD449" i="4" s="1"/>
  <c r="AC449" i="4" a="1"/>
  <c r="AC449" i="4" s="1"/>
  <c r="AB449" i="4" a="1"/>
  <c r="AB449" i="4" s="1"/>
  <c r="AA449" i="4" a="1"/>
  <c r="AA449" i="4" s="1"/>
  <c r="Z449" i="4" a="1"/>
  <c r="Z449" i="4" s="1"/>
  <c r="Y449" i="4" a="1"/>
  <c r="Y449" i="4" s="1"/>
  <c r="X449" i="4" a="1"/>
  <c r="X449" i="4" s="1"/>
  <c r="W449" i="4" a="1"/>
  <c r="W449" i="4" s="1"/>
  <c r="V449" i="4" a="1"/>
  <c r="V449" i="4" s="1"/>
  <c r="AD448" i="4" a="1"/>
  <c r="AD448" i="4" s="1"/>
  <c r="AC448" i="4" a="1"/>
  <c r="AC448" i="4" s="1"/>
  <c r="AB448" i="4" a="1"/>
  <c r="AB448" i="4" s="1"/>
  <c r="AA448" i="4" a="1"/>
  <c r="AA448" i="4" s="1"/>
  <c r="Z448" i="4" a="1"/>
  <c r="Z448" i="4" s="1"/>
  <c r="Y448" i="4" a="1"/>
  <c r="Y448" i="4" s="1"/>
  <c r="X448" i="4" a="1"/>
  <c r="X448" i="4" s="1"/>
  <c r="W448" i="4" a="1"/>
  <c r="W448" i="4" s="1"/>
  <c r="V448" i="4" a="1"/>
  <c r="V448" i="4" s="1"/>
  <c r="AD447" i="4" a="1"/>
  <c r="AD447" i="4" s="1"/>
  <c r="AC447" i="4" a="1"/>
  <c r="AC447" i="4" s="1"/>
  <c r="AB447" i="4" a="1"/>
  <c r="AB447" i="4" s="1"/>
  <c r="AA447" i="4" a="1"/>
  <c r="AA447" i="4" s="1"/>
  <c r="Z447" i="4" a="1"/>
  <c r="Z447" i="4" s="1"/>
  <c r="Y447" i="4" a="1"/>
  <c r="Y447" i="4" s="1"/>
  <c r="X447" i="4" a="1"/>
  <c r="X447" i="4" s="1"/>
  <c r="W447" i="4" a="1"/>
  <c r="W447" i="4" s="1"/>
  <c r="V447" i="4" a="1"/>
  <c r="V447" i="4" s="1"/>
  <c r="AD446" i="4" a="1"/>
  <c r="AD446" i="4" s="1"/>
  <c r="AC446" i="4" a="1"/>
  <c r="AC446" i="4" s="1"/>
  <c r="AB446" i="4" a="1"/>
  <c r="AB446" i="4" s="1"/>
  <c r="AA446" i="4" a="1"/>
  <c r="AA446" i="4" s="1"/>
  <c r="Z446" i="4" a="1"/>
  <c r="Z446" i="4" s="1"/>
  <c r="Y446" i="4" a="1"/>
  <c r="Y446" i="4" s="1"/>
  <c r="X446" i="4" a="1"/>
  <c r="X446" i="4" s="1"/>
  <c r="W446" i="4" a="1"/>
  <c r="W446" i="4" s="1"/>
  <c r="V446" i="4" a="1"/>
  <c r="V446" i="4" s="1"/>
  <c r="AD445" i="4" a="1"/>
  <c r="AD445" i="4" s="1"/>
  <c r="AC445" i="4" a="1"/>
  <c r="AC445" i="4" s="1"/>
  <c r="AB445" i="4" a="1"/>
  <c r="AB445" i="4" s="1"/>
  <c r="AA445" i="4" a="1"/>
  <c r="AA445" i="4" s="1"/>
  <c r="Z445" i="4" a="1"/>
  <c r="Z445" i="4" s="1"/>
  <c r="Y445" i="4" a="1"/>
  <c r="Y445" i="4" s="1"/>
  <c r="X445" i="4" a="1"/>
  <c r="X445" i="4" s="1"/>
  <c r="W445" i="4" a="1"/>
  <c r="W445" i="4" s="1"/>
  <c r="V445" i="4" a="1"/>
  <c r="V445" i="4" s="1"/>
  <c r="AD444" i="4" a="1"/>
  <c r="AD444" i="4" s="1"/>
  <c r="AC444" i="4" a="1"/>
  <c r="AC444" i="4" s="1"/>
  <c r="AB444" i="4" a="1"/>
  <c r="AB444" i="4" s="1"/>
  <c r="AA444" i="4" a="1"/>
  <c r="AA444" i="4" s="1"/>
  <c r="Z444" i="4" a="1"/>
  <c r="Z444" i="4" s="1"/>
  <c r="Y444" i="4" a="1"/>
  <c r="Y444" i="4" s="1"/>
  <c r="X444" i="4" a="1"/>
  <c r="X444" i="4" s="1"/>
  <c r="W444" i="4" a="1"/>
  <c r="W444" i="4" s="1"/>
  <c r="V444" i="4" a="1"/>
  <c r="V444" i="4" s="1"/>
  <c r="AD443" i="4" a="1"/>
  <c r="AD443" i="4" s="1"/>
  <c r="AC443" i="4" a="1"/>
  <c r="AC443" i="4" s="1"/>
  <c r="AB443" i="4" a="1"/>
  <c r="AB443" i="4" s="1"/>
  <c r="AA443" i="4" a="1"/>
  <c r="AA443" i="4" s="1"/>
  <c r="Z443" i="4" a="1"/>
  <c r="Z443" i="4" s="1"/>
  <c r="Y443" i="4" a="1"/>
  <c r="Y443" i="4" s="1"/>
  <c r="X443" i="4" a="1"/>
  <c r="X443" i="4" s="1"/>
  <c r="W443" i="4" a="1"/>
  <c r="W443" i="4" s="1"/>
  <c r="V443" i="4" a="1"/>
  <c r="V443" i="4" s="1"/>
  <c r="AD442" i="4" a="1"/>
  <c r="AD442" i="4" s="1"/>
  <c r="AC442" i="4" a="1"/>
  <c r="AC442" i="4" s="1"/>
  <c r="AB442" i="4" a="1"/>
  <c r="AB442" i="4" s="1"/>
  <c r="AA442" i="4" a="1"/>
  <c r="AA442" i="4" s="1"/>
  <c r="Z442" i="4" a="1"/>
  <c r="Z442" i="4" s="1"/>
  <c r="Y442" i="4" a="1"/>
  <c r="Y442" i="4" s="1"/>
  <c r="X442" i="4" a="1"/>
  <c r="X442" i="4" s="1"/>
  <c r="W442" i="4" a="1"/>
  <c r="W442" i="4" s="1"/>
  <c r="V442" i="4" a="1"/>
  <c r="V442" i="4" s="1"/>
  <c r="AD441" i="4" a="1"/>
  <c r="AD441" i="4" s="1"/>
  <c r="AC441" i="4" a="1"/>
  <c r="AC441" i="4" s="1"/>
  <c r="AB441" i="4" a="1"/>
  <c r="AB441" i="4" s="1"/>
  <c r="AA441" i="4" a="1"/>
  <c r="AA441" i="4" s="1"/>
  <c r="Z441" i="4" a="1"/>
  <c r="Z441" i="4" s="1"/>
  <c r="Y441" i="4" a="1"/>
  <c r="Y441" i="4" s="1"/>
  <c r="X441" i="4" a="1"/>
  <c r="X441" i="4" s="1"/>
  <c r="W441" i="4" a="1"/>
  <c r="W441" i="4" s="1"/>
  <c r="V441" i="4" a="1"/>
  <c r="V441" i="4" s="1"/>
  <c r="AD440" i="4" a="1"/>
  <c r="AD440" i="4" s="1"/>
  <c r="AC440" i="4" a="1"/>
  <c r="AC440" i="4" s="1"/>
  <c r="AB440" i="4" a="1"/>
  <c r="AB440" i="4" s="1"/>
  <c r="AA440" i="4" a="1"/>
  <c r="AA440" i="4" s="1"/>
  <c r="Z440" i="4" a="1"/>
  <c r="Z440" i="4" s="1"/>
  <c r="Y440" i="4" a="1"/>
  <c r="Y440" i="4" s="1"/>
  <c r="X440" i="4" a="1"/>
  <c r="X440" i="4" s="1"/>
  <c r="W440" i="4" a="1"/>
  <c r="W440" i="4" s="1"/>
  <c r="V440" i="4" a="1"/>
  <c r="V440" i="4" s="1"/>
  <c r="AD439" i="4" a="1"/>
  <c r="AD439" i="4" s="1"/>
  <c r="AC439" i="4" a="1"/>
  <c r="AC439" i="4" s="1"/>
  <c r="AB439" i="4" a="1"/>
  <c r="AB439" i="4" s="1"/>
  <c r="AA439" i="4" a="1"/>
  <c r="AA439" i="4" s="1"/>
  <c r="Z439" i="4" a="1"/>
  <c r="Z439" i="4" s="1"/>
  <c r="Y439" i="4" a="1"/>
  <c r="Y439" i="4" s="1"/>
  <c r="X439" i="4" a="1"/>
  <c r="X439" i="4" s="1"/>
  <c r="W439" i="4" a="1"/>
  <c r="W439" i="4" s="1"/>
  <c r="V439" i="4" a="1"/>
  <c r="V439" i="4" s="1"/>
  <c r="AD438" i="4" a="1"/>
  <c r="AD438" i="4" s="1"/>
  <c r="AC438" i="4" a="1"/>
  <c r="AC438" i="4" s="1"/>
  <c r="AB438" i="4" a="1"/>
  <c r="AB438" i="4" s="1"/>
  <c r="AA438" i="4" a="1"/>
  <c r="AA438" i="4" s="1"/>
  <c r="Z438" i="4" a="1"/>
  <c r="Z438" i="4" s="1"/>
  <c r="Y438" i="4" a="1"/>
  <c r="Y438" i="4" s="1"/>
  <c r="X438" i="4" a="1"/>
  <c r="X438" i="4" s="1"/>
  <c r="W438" i="4" a="1"/>
  <c r="W438" i="4" s="1"/>
  <c r="V438" i="4" a="1"/>
  <c r="V438" i="4" s="1"/>
  <c r="AD437" i="4" a="1"/>
  <c r="AD437" i="4" s="1"/>
  <c r="AC437" i="4" a="1"/>
  <c r="AC437" i="4" s="1"/>
  <c r="AB437" i="4" a="1"/>
  <c r="AB437" i="4" s="1"/>
  <c r="AA437" i="4" a="1"/>
  <c r="AA437" i="4" s="1"/>
  <c r="Z437" i="4" a="1"/>
  <c r="Z437" i="4" s="1"/>
  <c r="Y437" i="4" a="1"/>
  <c r="Y437" i="4" s="1"/>
  <c r="X437" i="4" a="1"/>
  <c r="X437" i="4" s="1"/>
  <c r="W437" i="4" a="1"/>
  <c r="W437" i="4" s="1"/>
  <c r="V437" i="4" a="1"/>
  <c r="V437" i="4" s="1"/>
  <c r="AD436" i="4" a="1"/>
  <c r="AD436" i="4" s="1"/>
  <c r="AC436" i="4" a="1"/>
  <c r="AC436" i="4" s="1"/>
  <c r="AB436" i="4" a="1"/>
  <c r="AB436" i="4" s="1"/>
  <c r="AA436" i="4" a="1"/>
  <c r="AA436" i="4" s="1"/>
  <c r="Z436" i="4" a="1"/>
  <c r="Z436" i="4" s="1"/>
  <c r="Y436" i="4" a="1"/>
  <c r="Y436" i="4" s="1"/>
  <c r="X436" i="4" a="1"/>
  <c r="X436" i="4" s="1"/>
  <c r="W436" i="4" a="1"/>
  <c r="W436" i="4" s="1"/>
  <c r="V436" i="4" a="1"/>
  <c r="V436" i="4" s="1"/>
  <c r="AD435" i="4" a="1"/>
  <c r="AD435" i="4" s="1"/>
  <c r="AC435" i="4" a="1"/>
  <c r="AC435" i="4" s="1"/>
  <c r="AB435" i="4" a="1"/>
  <c r="AB435" i="4" s="1"/>
  <c r="AA435" i="4" a="1"/>
  <c r="AA435" i="4" s="1"/>
  <c r="Z435" i="4" a="1"/>
  <c r="Z435" i="4" s="1"/>
  <c r="Y435" i="4" a="1"/>
  <c r="Y435" i="4" s="1"/>
  <c r="X435" i="4" a="1"/>
  <c r="X435" i="4" s="1"/>
  <c r="W435" i="4" a="1"/>
  <c r="W435" i="4" s="1"/>
  <c r="V435" i="4" a="1"/>
  <c r="V435" i="4" s="1"/>
  <c r="AD434" i="4" a="1"/>
  <c r="AD434" i="4" s="1"/>
  <c r="AC434" i="4" a="1"/>
  <c r="AC434" i="4" s="1"/>
  <c r="AB434" i="4" a="1"/>
  <c r="AB434" i="4" s="1"/>
  <c r="AA434" i="4" a="1"/>
  <c r="AA434" i="4" s="1"/>
  <c r="Z434" i="4" a="1"/>
  <c r="Z434" i="4" s="1"/>
  <c r="Y434" i="4" a="1"/>
  <c r="Y434" i="4" s="1"/>
  <c r="X434" i="4" a="1"/>
  <c r="X434" i="4" s="1"/>
  <c r="W434" i="4" a="1"/>
  <c r="W434" i="4" s="1"/>
  <c r="V434" i="4" a="1"/>
  <c r="V434" i="4" s="1"/>
  <c r="AD433" i="4" a="1"/>
  <c r="AD433" i="4" s="1"/>
  <c r="AC433" i="4" a="1"/>
  <c r="AC433" i="4" s="1"/>
  <c r="AB433" i="4" a="1"/>
  <c r="AB433" i="4" s="1"/>
  <c r="AA433" i="4" a="1"/>
  <c r="AA433" i="4" s="1"/>
  <c r="Z433" i="4" a="1"/>
  <c r="Z433" i="4" s="1"/>
  <c r="Y433" i="4" a="1"/>
  <c r="Y433" i="4" s="1"/>
  <c r="X433" i="4" a="1"/>
  <c r="X433" i="4" s="1"/>
  <c r="W433" i="4" a="1"/>
  <c r="W433" i="4" s="1"/>
  <c r="V433" i="4" a="1"/>
  <c r="V433" i="4" s="1"/>
  <c r="AD432" i="4" a="1"/>
  <c r="AD432" i="4" s="1"/>
  <c r="AC432" i="4" a="1"/>
  <c r="AC432" i="4" s="1"/>
  <c r="AB432" i="4" a="1"/>
  <c r="AB432" i="4" s="1"/>
  <c r="AA432" i="4" a="1"/>
  <c r="AA432" i="4" s="1"/>
  <c r="Z432" i="4" a="1"/>
  <c r="Z432" i="4" s="1"/>
  <c r="Y432" i="4" a="1"/>
  <c r="Y432" i="4" s="1"/>
  <c r="X432" i="4" a="1"/>
  <c r="X432" i="4" s="1"/>
  <c r="W432" i="4" a="1"/>
  <c r="W432" i="4" s="1"/>
  <c r="V432" i="4" a="1"/>
  <c r="V432" i="4" s="1"/>
  <c r="AD431" i="4" a="1"/>
  <c r="AD431" i="4" s="1"/>
  <c r="AC431" i="4" a="1"/>
  <c r="AC431" i="4" s="1"/>
  <c r="AB431" i="4" a="1"/>
  <c r="AB431" i="4" s="1"/>
  <c r="AA431" i="4" a="1"/>
  <c r="AA431" i="4" s="1"/>
  <c r="Z431" i="4" a="1"/>
  <c r="Z431" i="4" s="1"/>
  <c r="Y431" i="4" a="1"/>
  <c r="Y431" i="4" s="1"/>
  <c r="X431" i="4" a="1"/>
  <c r="X431" i="4" s="1"/>
  <c r="W431" i="4" a="1"/>
  <c r="W431" i="4" s="1"/>
  <c r="V431" i="4" a="1"/>
  <c r="V431" i="4" s="1"/>
  <c r="AD430" i="4" a="1"/>
  <c r="AD430" i="4" s="1"/>
  <c r="AC430" i="4" a="1"/>
  <c r="AC430" i="4" s="1"/>
  <c r="AB430" i="4" a="1"/>
  <c r="AB430" i="4" s="1"/>
  <c r="AA430" i="4" a="1"/>
  <c r="AA430" i="4" s="1"/>
  <c r="Z430" i="4" a="1"/>
  <c r="Z430" i="4" s="1"/>
  <c r="Y430" i="4" a="1"/>
  <c r="Y430" i="4" s="1"/>
  <c r="X430" i="4" a="1"/>
  <c r="X430" i="4" s="1"/>
  <c r="W430" i="4" a="1"/>
  <c r="W430" i="4" s="1"/>
  <c r="V430" i="4" a="1"/>
  <c r="V430" i="4" s="1"/>
  <c r="AD429" i="4" a="1"/>
  <c r="AD429" i="4" s="1"/>
  <c r="AC429" i="4" a="1"/>
  <c r="AC429" i="4" s="1"/>
  <c r="AB429" i="4" a="1"/>
  <c r="AB429" i="4" s="1"/>
  <c r="AA429" i="4" a="1"/>
  <c r="AA429" i="4" s="1"/>
  <c r="Z429" i="4" a="1"/>
  <c r="Z429" i="4" s="1"/>
  <c r="Y429" i="4" a="1"/>
  <c r="Y429" i="4" s="1"/>
  <c r="X429" i="4" a="1"/>
  <c r="X429" i="4" s="1"/>
  <c r="W429" i="4" a="1"/>
  <c r="W429" i="4" s="1"/>
  <c r="V429" i="4" a="1"/>
  <c r="V429" i="4" s="1"/>
  <c r="AD428" i="4" a="1"/>
  <c r="AD428" i="4" s="1"/>
  <c r="AC428" i="4" a="1"/>
  <c r="AC428" i="4" s="1"/>
  <c r="AB428" i="4" a="1"/>
  <c r="AB428" i="4" s="1"/>
  <c r="AA428" i="4" a="1"/>
  <c r="AA428" i="4" s="1"/>
  <c r="Z428" i="4" a="1"/>
  <c r="Z428" i="4" s="1"/>
  <c r="Y428" i="4" a="1"/>
  <c r="Y428" i="4" s="1"/>
  <c r="X428" i="4" a="1"/>
  <c r="X428" i="4" s="1"/>
  <c r="W428" i="4" a="1"/>
  <c r="W428" i="4" s="1"/>
  <c r="V428" i="4" a="1"/>
  <c r="V428" i="4" s="1"/>
  <c r="AD427" i="4" a="1"/>
  <c r="AD427" i="4" s="1"/>
  <c r="AC427" i="4" a="1"/>
  <c r="AC427" i="4" s="1"/>
  <c r="AB427" i="4" a="1"/>
  <c r="AB427" i="4" s="1"/>
  <c r="AA427" i="4" a="1"/>
  <c r="AA427" i="4" s="1"/>
  <c r="Z427" i="4" a="1"/>
  <c r="Z427" i="4" s="1"/>
  <c r="Y427" i="4" a="1"/>
  <c r="Y427" i="4" s="1"/>
  <c r="X427" i="4" a="1"/>
  <c r="X427" i="4" s="1"/>
  <c r="W427" i="4" a="1"/>
  <c r="W427" i="4" s="1"/>
  <c r="V427" i="4" a="1"/>
  <c r="V427" i="4" s="1"/>
  <c r="AD426" i="4" a="1"/>
  <c r="AD426" i="4" s="1"/>
  <c r="AC426" i="4" a="1"/>
  <c r="AC426" i="4" s="1"/>
  <c r="AB426" i="4" a="1"/>
  <c r="AB426" i="4" s="1"/>
  <c r="AA426" i="4" a="1"/>
  <c r="AA426" i="4" s="1"/>
  <c r="Z426" i="4" a="1"/>
  <c r="Z426" i="4" s="1"/>
  <c r="Y426" i="4" a="1"/>
  <c r="Y426" i="4" s="1"/>
  <c r="X426" i="4" a="1"/>
  <c r="X426" i="4" s="1"/>
  <c r="W426" i="4" a="1"/>
  <c r="W426" i="4" s="1"/>
  <c r="V426" i="4" a="1"/>
  <c r="V426" i="4" s="1"/>
  <c r="AD425" i="4" a="1"/>
  <c r="AD425" i="4" s="1"/>
  <c r="AC425" i="4" a="1"/>
  <c r="AC425" i="4" s="1"/>
  <c r="AB425" i="4" a="1"/>
  <c r="AB425" i="4" s="1"/>
  <c r="AA425" i="4" a="1"/>
  <c r="AA425" i="4" s="1"/>
  <c r="Z425" i="4" a="1"/>
  <c r="Z425" i="4" s="1"/>
  <c r="Y425" i="4" a="1"/>
  <c r="Y425" i="4" s="1"/>
  <c r="X425" i="4" a="1"/>
  <c r="X425" i="4" s="1"/>
  <c r="W425" i="4" a="1"/>
  <c r="W425" i="4" s="1"/>
  <c r="V425" i="4" a="1"/>
  <c r="V425" i="4" s="1"/>
  <c r="AD424" i="4" a="1"/>
  <c r="AD424" i="4" s="1"/>
  <c r="AC424" i="4" a="1"/>
  <c r="AC424" i="4" s="1"/>
  <c r="AB424" i="4" a="1"/>
  <c r="AB424" i="4" s="1"/>
  <c r="AA424" i="4" a="1"/>
  <c r="AA424" i="4" s="1"/>
  <c r="Z424" i="4" a="1"/>
  <c r="Z424" i="4" s="1"/>
  <c r="Y424" i="4" a="1"/>
  <c r="Y424" i="4" s="1"/>
  <c r="X424" i="4" a="1"/>
  <c r="X424" i="4" s="1"/>
  <c r="W424" i="4" a="1"/>
  <c r="W424" i="4" s="1"/>
  <c r="V424" i="4" a="1"/>
  <c r="V424" i="4" s="1"/>
  <c r="AD423" i="4" a="1"/>
  <c r="AD423" i="4" s="1"/>
  <c r="AC423" i="4" a="1"/>
  <c r="AC423" i="4" s="1"/>
  <c r="AB423" i="4" a="1"/>
  <c r="AB423" i="4" s="1"/>
  <c r="AA423" i="4" a="1"/>
  <c r="AA423" i="4" s="1"/>
  <c r="Z423" i="4" a="1"/>
  <c r="Z423" i="4" s="1"/>
  <c r="Y423" i="4" a="1"/>
  <c r="Y423" i="4" s="1"/>
  <c r="X423" i="4" a="1"/>
  <c r="X423" i="4" s="1"/>
  <c r="W423" i="4" a="1"/>
  <c r="W423" i="4" s="1"/>
  <c r="V423" i="4" a="1"/>
  <c r="V423" i="4" s="1"/>
  <c r="AD422" i="4" a="1"/>
  <c r="AD422" i="4" s="1"/>
  <c r="AC422" i="4" a="1"/>
  <c r="AC422" i="4" s="1"/>
  <c r="AB422" i="4" a="1"/>
  <c r="AB422" i="4" s="1"/>
  <c r="AA422" i="4" a="1"/>
  <c r="AA422" i="4" s="1"/>
  <c r="Z422" i="4" a="1"/>
  <c r="Z422" i="4" s="1"/>
  <c r="Y422" i="4" a="1"/>
  <c r="Y422" i="4" s="1"/>
  <c r="X422" i="4" a="1"/>
  <c r="X422" i="4" s="1"/>
  <c r="W422" i="4" a="1"/>
  <c r="W422" i="4" s="1"/>
  <c r="V422" i="4" a="1"/>
  <c r="V422" i="4" s="1"/>
  <c r="AD421" i="4" a="1"/>
  <c r="AD421" i="4" s="1"/>
  <c r="AC421" i="4" a="1"/>
  <c r="AC421" i="4" s="1"/>
  <c r="AB421" i="4" a="1"/>
  <c r="AB421" i="4" s="1"/>
  <c r="AA421" i="4" a="1"/>
  <c r="AA421" i="4" s="1"/>
  <c r="Z421" i="4" a="1"/>
  <c r="Z421" i="4" s="1"/>
  <c r="Y421" i="4" a="1"/>
  <c r="Y421" i="4" s="1"/>
  <c r="X421" i="4" a="1"/>
  <c r="X421" i="4" s="1"/>
  <c r="W421" i="4" a="1"/>
  <c r="W421" i="4" s="1"/>
  <c r="V421" i="4" a="1"/>
  <c r="V421" i="4" s="1"/>
  <c r="AD420" i="4" a="1"/>
  <c r="AD420" i="4" s="1"/>
  <c r="AC420" i="4" a="1"/>
  <c r="AC420" i="4" s="1"/>
  <c r="AB420" i="4" a="1"/>
  <c r="AB420" i="4" s="1"/>
  <c r="AA420" i="4" a="1"/>
  <c r="AA420" i="4" s="1"/>
  <c r="Z420" i="4" a="1"/>
  <c r="Z420" i="4" s="1"/>
  <c r="Y420" i="4" a="1"/>
  <c r="Y420" i="4" s="1"/>
  <c r="X420" i="4" a="1"/>
  <c r="X420" i="4" s="1"/>
  <c r="W420" i="4" a="1"/>
  <c r="W420" i="4" s="1"/>
  <c r="V420" i="4" a="1"/>
  <c r="V420" i="4" s="1"/>
  <c r="AD419" i="4" a="1"/>
  <c r="AD419" i="4" s="1"/>
  <c r="AC419" i="4" a="1"/>
  <c r="AC419" i="4" s="1"/>
  <c r="AB419" i="4" a="1"/>
  <c r="AB419" i="4" s="1"/>
  <c r="AA419" i="4" a="1"/>
  <c r="AA419" i="4" s="1"/>
  <c r="Z419" i="4" a="1"/>
  <c r="Z419" i="4" s="1"/>
  <c r="Y419" i="4" a="1"/>
  <c r="Y419" i="4" s="1"/>
  <c r="X419" i="4" a="1"/>
  <c r="X419" i="4" s="1"/>
  <c r="W419" i="4" a="1"/>
  <c r="W419" i="4" s="1"/>
  <c r="V419" i="4" a="1"/>
  <c r="V419" i="4" s="1"/>
  <c r="AD418" i="4" a="1"/>
  <c r="AD418" i="4" s="1"/>
  <c r="AC418" i="4" a="1"/>
  <c r="AC418" i="4" s="1"/>
  <c r="AB418" i="4" a="1"/>
  <c r="AB418" i="4" s="1"/>
  <c r="AA418" i="4" a="1"/>
  <c r="AA418" i="4" s="1"/>
  <c r="Z418" i="4" a="1"/>
  <c r="Z418" i="4" s="1"/>
  <c r="Y418" i="4" a="1"/>
  <c r="Y418" i="4" s="1"/>
  <c r="X418" i="4" a="1"/>
  <c r="X418" i="4" s="1"/>
  <c r="W418" i="4" a="1"/>
  <c r="W418" i="4" s="1"/>
  <c r="V418" i="4" a="1"/>
  <c r="V418" i="4" s="1"/>
  <c r="AD417" i="4" a="1"/>
  <c r="AD417" i="4" s="1"/>
  <c r="AC417" i="4" a="1"/>
  <c r="AC417" i="4" s="1"/>
  <c r="AB417" i="4" a="1"/>
  <c r="AB417" i="4" s="1"/>
  <c r="AA417" i="4" a="1"/>
  <c r="AA417" i="4" s="1"/>
  <c r="Z417" i="4" a="1"/>
  <c r="Z417" i="4" s="1"/>
  <c r="Y417" i="4" a="1"/>
  <c r="Y417" i="4" s="1"/>
  <c r="X417" i="4" a="1"/>
  <c r="X417" i="4" s="1"/>
  <c r="W417" i="4" a="1"/>
  <c r="W417" i="4" s="1"/>
  <c r="V417" i="4" a="1"/>
  <c r="V417" i="4" s="1"/>
  <c r="AD416" i="4" a="1"/>
  <c r="AD416" i="4" s="1"/>
  <c r="AC416" i="4" a="1"/>
  <c r="AC416" i="4" s="1"/>
  <c r="AB416" i="4" a="1"/>
  <c r="AB416" i="4" s="1"/>
  <c r="AA416" i="4" a="1"/>
  <c r="AA416" i="4" s="1"/>
  <c r="Z416" i="4" a="1"/>
  <c r="Z416" i="4" s="1"/>
  <c r="Y416" i="4" a="1"/>
  <c r="Y416" i="4" s="1"/>
  <c r="X416" i="4" a="1"/>
  <c r="X416" i="4" s="1"/>
  <c r="W416" i="4" a="1"/>
  <c r="W416" i="4" s="1"/>
  <c r="V416" i="4" a="1"/>
  <c r="V416" i="4" s="1"/>
  <c r="AD415" i="4" a="1"/>
  <c r="AD415" i="4" s="1"/>
  <c r="AC415" i="4" a="1"/>
  <c r="AC415" i="4" s="1"/>
  <c r="AB415" i="4" a="1"/>
  <c r="AB415" i="4" s="1"/>
  <c r="AA415" i="4" a="1"/>
  <c r="AA415" i="4" s="1"/>
  <c r="Z415" i="4" a="1"/>
  <c r="Z415" i="4" s="1"/>
  <c r="Y415" i="4" a="1"/>
  <c r="Y415" i="4" s="1"/>
  <c r="X415" i="4" a="1"/>
  <c r="X415" i="4" s="1"/>
  <c r="W415" i="4" a="1"/>
  <c r="W415" i="4" s="1"/>
  <c r="V415" i="4" a="1"/>
  <c r="V415" i="4" s="1"/>
  <c r="AD414" i="4" a="1"/>
  <c r="AD414" i="4" s="1"/>
  <c r="AC414" i="4" a="1"/>
  <c r="AC414" i="4" s="1"/>
  <c r="AB414" i="4" a="1"/>
  <c r="AB414" i="4" s="1"/>
  <c r="AA414" i="4" a="1"/>
  <c r="AA414" i="4" s="1"/>
  <c r="Z414" i="4" a="1"/>
  <c r="Z414" i="4" s="1"/>
  <c r="Y414" i="4" a="1"/>
  <c r="Y414" i="4" s="1"/>
  <c r="X414" i="4" a="1"/>
  <c r="X414" i="4" s="1"/>
  <c r="W414" i="4" a="1"/>
  <c r="W414" i="4" s="1"/>
  <c r="V414" i="4" a="1"/>
  <c r="V414" i="4" s="1"/>
  <c r="AD413" i="4" a="1"/>
  <c r="AD413" i="4" s="1"/>
  <c r="AC413" i="4" a="1"/>
  <c r="AC413" i="4" s="1"/>
  <c r="AB413" i="4" a="1"/>
  <c r="AB413" i="4" s="1"/>
  <c r="AA413" i="4" a="1"/>
  <c r="AA413" i="4" s="1"/>
  <c r="Z413" i="4" a="1"/>
  <c r="Z413" i="4" s="1"/>
  <c r="Y413" i="4" a="1"/>
  <c r="Y413" i="4" s="1"/>
  <c r="X413" i="4" a="1"/>
  <c r="X413" i="4" s="1"/>
  <c r="W413" i="4" a="1"/>
  <c r="W413" i="4" s="1"/>
  <c r="V413" i="4" a="1"/>
  <c r="V413" i="4" s="1"/>
  <c r="AD412" i="4" a="1"/>
  <c r="AD412" i="4" s="1"/>
  <c r="AC412" i="4" a="1"/>
  <c r="AC412" i="4" s="1"/>
  <c r="AB412" i="4" a="1"/>
  <c r="AB412" i="4" s="1"/>
  <c r="AA412" i="4" a="1"/>
  <c r="AA412" i="4" s="1"/>
  <c r="Z412" i="4" a="1"/>
  <c r="Z412" i="4" s="1"/>
  <c r="Y412" i="4" a="1"/>
  <c r="Y412" i="4" s="1"/>
  <c r="X412" i="4" a="1"/>
  <c r="X412" i="4" s="1"/>
  <c r="W412" i="4" a="1"/>
  <c r="W412" i="4" s="1"/>
  <c r="V412" i="4" a="1"/>
  <c r="V412" i="4" s="1"/>
  <c r="AD411" i="4" a="1"/>
  <c r="AD411" i="4" s="1"/>
  <c r="AC411" i="4" a="1"/>
  <c r="AC411" i="4" s="1"/>
  <c r="AB411" i="4" a="1"/>
  <c r="AB411" i="4" s="1"/>
  <c r="AA411" i="4" a="1"/>
  <c r="AA411" i="4" s="1"/>
  <c r="Z411" i="4" a="1"/>
  <c r="Z411" i="4" s="1"/>
  <c r="Y411" i="4" a="1"/>
  <c r="Y411" i="4" s="1"/>
  <c r="X411" i="4" a="1"/>
  <c r="X411" i="4" s="1"/>
  <c r="W411" i="4" a="1"/>
  <c r="W411" i="4" s="1"/>
  <c r="V411" i="4" a="1"/>
  <c r="V411" i="4" s="1"/>
  <c r="AD410" i="4" a="1"/>
  <c r="AD410" i="4" s="1"/>
  <c r="AC410" i="4" a="1"/>
  <c r="AC410" i="4" s="1"/>
  <c r="AB410" i="4" a="1"/>
  <c r="AB410" i="4" s="1"/>
  <c r="AA410" i="4" a="1"/>
  <c r="AA410" i="4" s="1"/>
  <c r="Z410" i="4" a="1"/>
  <c r="Z410" i="4" s="1"/>
  <c r="Y410" i="4" a="1"/>
  <c r="Y410" i="4" s="1"/>
  <c r="X410" i="4" a="1"/>
  <c r="X410" i="4" s="1"/>
  <c r="W410" i="4" a="1"/>
  <c r="W410" i="4" s="1"/>
  <c r="V410" i="4" a="1"/>
  <c r="V410" i="4" s="1"/>
  <c r="AD409" i="4" a="1"/>
  <c r="AD409" i="4" s="1"/>
  <c r="AC409" i="4" a="1"/>
  <c r="AC409" i="4" s="1"/>
  <c r="AB409" i="4" a="1"/>
  <c r="AB409" i="4" s="1"/>
  <c r="AA409" i="4" a="1"/>
  <c r="AA409" i="4" s="1"/>
  <c r="Z409" i="4" a="1"/>
  <c r="Z409" i="4" s="1"/>
  <c r="Y409" i="4" a="1"/>
  <c r="Y409" i="4" s="1"/>
  <c r="X409" i="4" a="1"/>
  <c r="X409" i="4" s="1"/>
  <c r="W409" i="4" a="1"/>
  <c r="W409" i="4" s="1"/>
  <c r="V409" i="4" a="1"/>
  <c r="V409" i="4" s="1"/>
  <c r="AD408" i="4" a="1"/>
  <c r="AD408" i="4" s="1"/>
  <c r="AC408" i="4" a="1"/>
  <c r="AC408" i="4" s="1"/>
  <c r="AB408" i="4" a="1"/>
  <c r="AB408" i="4" s="1"/>
  <c r="AA408" i="4" a="1"/>
  <c r="AA408" i="4" s="1"/>
  <c r="Z408" i="4" a="1"/>
  <c r="Z408" i="4" s="1"/>
  <c r="Y408" i="4" a="1"/>
  <c r="Y408" i="4" s="1"/>
  <c r="X408" i="4" a="1"/>
  <c r="X408" i="4" s="1"/>
  <c r="W408" i="4" a="1"/>
  <c r="W408" i="4" s="1"/>
  <c r="V408" i="4" a="1"/>
  <c r="V408" i="4" s="1"/>
  <c r="AD407" i="4" a="1"/>
  <c r="AD407" i="4" s="1"/>
  <c r="AC407" i="4" a="1"/>
  <c r="AC407" i="4" s="1"/>
  <c r="AB407" i="4" a="1"/>
  <c r="AB407" i="4" s="1"/>
  <c r="AA407" i="4" a="1"/>
  <c r="AA407" i="4" s="1"/>
  <c r="Z407" i="4" a="1"/>
  <c r="Z407" i="4" s="1"/>
  <c r="Y407" i="4" a="1"/>
  <c r="Y407" i="4" s="1"/>
  <c r="X407" i="4" a="1"/>
  <c r="X407" i="4" s="1"/>
  <c r="W407" i="4" a="1"/>
  <c r="W407" i="4" s="1"/>
  <c r="V407" i="4" a="1"/>
  <c r="V407" i="4" s="1"/>
  <c r="AD406" i="4" a="1"/>
  <c r="AD406" i="4" s="1"/>
  <c r="AC406" i="4" a="1"/>
  <c r="AC406" i="4" s="1"/>
  <c r="AB406" i="4" a="1"/>
  <c r="AB406" i="4" s="1"/>
  <c r="AA406" i="4" a="1"/>
  <c r="AA406" i="4" s="1"/>
  <c r="Z406" i="4" a="1"/>
  <c r="Z406" i="4" s="1"/>
  <c r="Y406" i="4" a="1"/>
  <c r="Y406" i="4" s="1"/>
  <c r="X406" i="4" a="1"/>
  <c r="X406" i="4" s="1"/>
  <c r="W406" i="4" a="1"/>
  <c r="W406" i="4" s="1"/>
  <c r="V406" i="4" a="1"/>
  <c r="V406" i="4" s="1"/>
  <c r="AD405" i="4" a="1"/>
  <c r="AD405" i="4" s="1"/>
  <c r="AC405" i="4" a="1"/>
  <c r="AC405" i="4" s="1"/>
  <c r="AB405" i="4" a="1"/>
  <c r="AB405" i="4" s="1"/>
  <c r="AA405" i="4" a="1"/>
  <c r="AA405" i="4" s="1"/>
  <c r="Z405" i="4" a="1"/>
  <c r="Z405" i="4" s="1"/>
  <c r="Y405" i="4" a="1"/>
  <c r="Y405" i="4" s="1"/>
  <c r="X405" i="4" a="1"/>
  <c r="X405" i="4" s="1"/>
  <c r="W405" i="4" a="1"/>
  <c r="W405" i="4" s="1"/>
  <c r="V405" i="4" a="1"/>
  <c r="V405" i="4" s="1"/>
  <c r="AD404" i="4" a="1"/>
  <c r="AD404" i="4" s="1"/>
  <c r="AC404" i="4" a="1"/>
  <c r="AC404" i="4" s="1"/>
  <c r="AB404" i="4" a="1"/>
  <c r="AB404" i="4" s="1"/>
  <c r="AA404" i="4" a="1"/>
  <c r="AA404" i="4" s="1"/>
  <c r="Z404" i="4" a="1"/>
  <c r="Z404" i="4" s="1"/>
  <c r="Y404" i="4" a="1"/>
  <c r="Y404" i="4" s="1"/>
  <c r="X404" i="4" a="1"/>
  <c r="X404" i="4" s="1"/>
  <c r="W404" i="4" a="1"/>
  <c r="W404" i="4" s="1"/>
  <c r="V404" i="4" a="1"/>
  <c r="V404" i="4" s="1"/>
  <c r="AD403" i="4" a="1"/>
  <c r="AD403" i="4" s="1"/>
  <c r="AC403" i="4" a="1"/>
  <c r="AC403" i="4" s="1"/>
  <c r="AB403" i="4" a="1"/>
  <c r="AB403" i="4" s="1"/>
  <c r="AA403" i="4" a="1"/>
  <c r="AA403" i="4" s="1"/>
  <c r="Z403" i="4" a="1"/>
  <c r="Z403" i="4" s="1"/>
  <c r="Y403" i="4" a="1"/>
  <c r="Y403" i="4" s="1"/>
  <c r="X403" i="4" a="1"/>
  <c r="X403" i="4" s="1"/>
  <c r="W403" i="4" a="1"/>
  <c r="W403" i="4" s="1"/>
  <c r="V403" i="4" a="1"/>
  <c r="V403" i="4" s="1"/>
  <c r="AD402" i="4" a="1"/>
  <c r="AD402" i="4" s="1"/>
  <c r="AC402" i="4" a="1"/>
  <c r="AC402" i="4" s="1"/>
  <c r="AB402" i="4" a="1"/>
  <c r="AB402" i="4" s="1"/>
  <c r="AA402" i="4" a="1"/>
  <c r="AA402" i="4" s="1"/>
  <c r="Z402" i="4" a="1"/>
  <c r="Z402" i="4" s="1"/>
  <c r="Y402" i="4" a="1"/>
  <c r="Y402" i="4" s="1"/>
  <c r="X402" i="4" a="1"/>
  <c r="X402" i="4" s="1"/>
  <c r="W402" i="4" a="1"/>
  <c r="W402" i="4" s="1"/>
  <c r="V402" i="4" a="1"/>
  <c r="V402" i="4" s="1"/>
  <c r="AD401" i="4" a="1"/>
  <c r="AD401" i="4" s="1"/>
  <c r="AC401" i="4" a="1"/>
  <c r="AC401" i="4" s="1"/>
  <c r="AB401" i="4" a="1"/>
  <c r="AB401" i="4" s="1"/>
  <c r="AA401" i="4" a="1"/>
  <c r="AA401" i="4" s="1"/>
  <c r="Z401" i="4" a="1"/>
  <c r="Z401" i="4" s="1"/>
  <c r="Y401" i="4" a="1"/>
  <c r="Y401" i="4" s="1"/>
  <c r="X401" i="4" a="1"/>
  <c r="X401" i="4" s="1"/>
  <c r="W401" i="4" a="1"/>
  <c r="W401" i="4" s="1"/>
  <c r="V401" i="4" a="1"/>
  <c r="V401" i="4" s="1"/>
  <c r="AD400" i="4" a="1"/>
  <c r="AD400" i="4" s="1"/>
  <c r="AC400" i="4" a="1"/>
  <c r="AC400" i="4" s="1"/>
  <c r="AB400" i="4" a="1"/>
  <c r="AB400" i="4" s="1"/>
  <c r="AA400" i="4" a="1"/>
  <c r="AA400" i="4" s="1"/>
  <c r="Z400" i="4" a="1"/>
  <c r="Z400" i="4" s="1"/>
  <c r="Y400" i="4" a="1"/>
  <c r="Y400" i="4" s="1"/>
  <c r="X400" i="4" a="1"/>
  <c r="X400" i="4" s="1"/>
  <c r="W400" i="4" a="1"/>
  <c r="W400" i="4" s="1"/>
  <c r="V400" i="4" a="1"/>
  <c r="V400" i="4" s="1"/>
  <c r="AD399" i="4" a="1"/>
  <c r="AD399" i="4" s="1"/>
  <c r="AC399" i="4" a="1"/>
  <c r="AC399" i="4" s="1"/>
  <c r="AB399" i="4" a="1"/>
  <c r="AB399" i="4" s="1"/>
  <c r="AA399" i="4" a="1"/>
  <c r="AA399" i="4" s="1"/>
  <c r="Z399" i="4" a="1"/>
  <c r="Z399" i="4" s="1"/>
  <c r="Y399" i="4" a="1"/>
  <c r="Y399" i="4" s="1"/>
  <c r="X399" i="4" a="1"/>
  <c r="X399" i="4" s="1"/>
  <c r="W399" i="4" a="1"/>
  <c r="W399" i="4" s="1"/>
  <c r="V399" i="4" a="1"/>
  <c r="V399" i="4" s="1"/>
  <c r="AD398" i="4" a="1"/>
  <c r="AD398" i="4" s="1"/>
  <c r="AC398" i="4" a="1"/>
  <c r="AC398" i="4" s="1"/>
  <c r="AB398" i="4" a="1"/>
  <c r="AB398" i="4" s="1"/>
  <c r="AA398" i="4" a="1"/>
  <c r="AA398" i="4" s="1"/>
  <c r="Z398" i="4" a="1"/>
  <c r="Z398" i="4" s="1"/>
  <c r="Y398" i="4" a="1"/>
  <c r="Y398" i="4" s="1"/>
  <c r="X398" i="4" a="1"/>
  <c r="X398" i="4" s="1"/>
  <c r="W398" i="4" a="1"/>
  <c r="W398" i="4" s="1"/>
  <c r="V398" i="4" a="1"/>
  <c r="V398" i="4" s="1"/>
  <c r="AD397" i="4" a="1"/>
  <c r="AD397" i="4" s="1"/>
  <c r="AC397" i="4" a="1"/>
  <c r="AC397" i="4" s="1"/>
  <c r="AB397" i="4" a="1"/>
  <c r="AB397" i="4" s="1"/>
  <c r="AA397" i="4" a="1"/>
  <c r="AA397" i="4" s="1"/>
  <c r="Z397" i="4" a="1"/>
  <c r="Z397" i="4" s="1"/>
  <c r="Y397" i="4" a="1"/>
  <c r="Y397" i="4" s="1"/>
  <c r="X397" i="4" a="1"/>
  <c r="X397" i="4" s="1"/>
  <c r="W397" i="4" a="1"/>
  <c r="W397" i="4" s="1"/>
  <c r="V397" i="4" a="1"/>
  <c r="V397" i="4" s="1"/>
  <c r="AD396" i="4" a="1"/>
  <c r="AD396" i="4" s="1"/>
  <c r="AC396" i="4" a="1"/>
  <c r="AC396" i="4" s="1"/>
  <c r="AB396" i="4" a="1"/>
  <c r="AB396" i="4" s="1"/>
  <c r="AA396" i="4" a="1"/>
  <c r="AA396" i="4" s="1"/>
  <c r="Z396" i="4" a="1"/>
  <c r="Z396" i="4" s="1"/>
  <c r="Y396" i="4" a="1"/>
  <c r="Y396" i="4" s="1"/>
  <c r="X396" i="4" a="1"/>
  <c r="X396" i="4" s="1"/>
  <c r="W396" i="4" a="1"/>
  <c r="W396" i="4" s="1"/>
  <c r="V396" i="4" a="1"/>
  <c r="V396" i="4" s="1"/>
  <c r="AD395" i="4" a="1"/>
  <c r="AD395" i="4" s="1"/>
  <c r="AC395" i="4" a="1"/>
  <c r="AC395" i="4" s="1"/>
  <c r="AB395" i="4" a="1"/>
  <c r="AB395" i="4" s="1"/>
  <c r="AA395" i="4" a="1"/>
  <c r="AA395" i="4" s="1"/>
  <c r="Z395" i="4" a="1"/>
  <c r="Z395" i="4" s="1"/>
  <c r="Y395" i="4" a="1"/>
  <c r="Y395" i="4" s="1"/>
  <c r="X395" i="4" a="1"/>
  <c r="X395" i="4" s="1"/>
  <c r="W395" i="4" a="1"/>
  <c r="W395" i="4" s="1"/>
  <c r="V395" i="4" a="1"/>
  <c r="V395" i="4" s="1"/>
  <c r="AD394" i="4" a="1"/>
  <c r="AD394" i="4" s="1"/>
  <c r="AC394" i="4" a="1"/>
  <c r="AC394" i="4" s="1"/>
  <c r="AB394" i="4" a="1"/>
  <c r="AB394" i="4" s="1"/>
  <c r="AA394" i="4" a="1"/>
  <c r="AA394" i="4" s="1"/>
  <c r="Z394" i="4" a="1"/>
  <c r="Z394" i="4" s="1"/>
  <c r="Y394" i="4" a="1"/>
  <c r="Y394" i="4" s="1"/>
  <c r="X394" i="4" a="1"/>
  <c r="X394" i="4" s="1"/>
  <c r="W394" i="4" a="1"/>
  <c r="W394" i="4" s="1"/>
  <c r="V394" i="4" a="1"/>
  <c r="V394" i="4" s="1"/>
  <c r="AD393" i="4" a="1"/>
  <c r="AD393" i="4" s="1"/>
  <c r="AC393" i="4" a="1"/>
  <c r="AC393" i="4" s="1"/>
  <c r="AB393" i="4" a="1"/>
  <c r="AB393" i="4" s="1"/>
  <c r="AA393" i="4" a="1"/>
  <c r="AA393" i="4" s="1"/>
  <c r="Z393" i="4" a="1"/>
  <c r="Z393" i="4" s="1"/>
  <c r="Y393" i="4" a="1"/>
  <c r="Y393" i="4" s="1"/>
  <c r="X393" i="4" a="1"/>
  <c r="X393" i="4" s="1"/>
  <c r="W393" i="4" a="1"/>
  <c r="W393" i="4" s="1"/>
  <c r="V393" i="4" a="1"/>
  <c r="V393" i="4" s="1"/>
  <c r="AD392" i="4" a="1"/>
  <c r="AD392" i="4" s="1"/>
  <c r="AC392" i="4" a="1"/>
  <c r="AC392" i="4" s="1"/>
  <c r="AB392" i="4" a="1"/>
  <c r="AB392" i="4" s="1"/>
  <c r="AA392" i="4" a="1"/>
  <c r="AA392" i="4" s="1"/>
  <c r="Z392" i="4" a="1"/>
  <c r="Z392" i="4" s="1"/>
  <c r="Y392" i="4" a="1"/>
  <c r="Y392" i="4" s="1"/>
  <c r="X392" i="4" a="1"/>
  <c r="X392" i="4" s="1"/>
  <c r="W392" i="4" a="1"/>
  <c r="W392" i="4" s="1"/>
  <c r="V392" i="4" a="1"/>
  <c r="V392" i="4" s="1"/>
  <c r="AD391" i="4" a="1"/>
  <c r="AD391" i="4" s="1"/>
  <c r="AC391" i="4" a="1"/>
  <c r="AC391" i="4" s="1"/>
  <c r="AB391" i="4" a="1"/>
  <c r="AB391" i="4" s="1"/>
  <c r="AA391" i="4" a="1"/>
  <c r="AA391" i="4" s="1"/>
  <c r="Z391" i="4" a="1"/>
  <c r="Z391" i="4" s="1"/>
  <c r="Y391" i="4" a="1"/>
  <c r="Y391" i="4" s="1"/>
  <c r="X391" i="4" a="1"/>
  <c r="X391" i="4" s="1"/>
  <c r="W391" i="4" a="1"/>
  <c r="W391" i="4" s="1"/>
  <c r="V391" i="4" a="1"/>
  <c r="V391" i="4" s="1"/>
  <c r="AD390" i="4" a="1"/>
  <c r="AD390" i="4" s="1"/>
  <c r="AC390" i="4" a="1"/>
  <c r="AC390" i="4" s="1"/>
  <c r="AB390" i="4" a="1"/>
  <c r="AB390" i="4" s="1"/>
  <c r="AA390" i="4" a="1"/>
  <c r="AA390" i="4" s="1"/>
  <c r="Z390" i="4" a="1"/>
  <c r="Z390" i="4" s="1"/>
  <c r="Y390" i="4" a="1"/>
  <c r="Y390" i="4" s="1"/>
  <c r="X390" i="4" a="1"/>
  <c r="X390" i="4" s="1"/>
  <c r="W390" i="4" a="1"/>
  <c r="W390" i="4" s="1"/>
  <c r="V390" i="4" a="1"/>
  <c r="V390" i="4" s="1"/>
  <c r="AD389" i="4" a="1"/>
  <c r="AD389" i="4" s="1"/>
  <c r="AC389" i="4" a="1"/>
  <c r="AC389" i="4" s="1"/>
  <c r="AB389" i="4" a="1"/>
  <c r="AB389" i="4" s="1"/>
  <c r="AA389" i="4" a="1"/>
  <c r="AA389" i="4" s="1"/>
  <c r="Z389" i="4" a="1"/>
  <c r="Z389" i="4" s="1"/>
  <c r="Y389" i="4" a="1"/>
  <c r="Y389" i="4" s="1"/>
  <c r="X389" i="4" a="1"/>
  <c r="X389" i="4" s="1"/>
  <c r="W389" i="4" a="1"/>
  <c r="W389" i="4" s="1"/>
  <c r="V389" i="4" a="1"/>
  <c r="V389" i="4" s="1"/>
  <c r="AD388" i="4" a="1"/>
  <c r="AD388" i="4" s="1"/>
  <c r="AC388" i="4" a="1"/>
  <c r="AC388" i="4" s="1"/>
  <c r="AB388" i="4" a="1"/>
  <c r="AB388" i="4" s="1"/>
  <c r="AA388" i="4" a="1"/>
  <c r="AA388" i="4" s="1"/>
  <c r="Z388" i="4" a="1"/>
  <c r="Z388" i="4" s="1"/>
  <c r="Y388" i="4" a="1"/>
  <c r="Y388" i="4" s="1"/>
  <c r="X388" i="4" a="1"/>
  <c r="X388" i="4" s="1"/>
  <c r="W388" i="4" a="1"/>
  <c r="W388" i="4" s="1"/>
  <c r="V388" i="4" a="1"/>
  <c r="V388" i="4" s="1"/>
  <c r="AD387" i="4" a="1"/>
  <c r="AD387" i="4" s="1"/>
  <c r="AC387" i="4" a="1"/>
  <c r="AC387" i="4" s="1"/>
  <c r="AB387" i="4" a="1"/>
  <c r="AB387" i="4" s="1"/>
  <c r="AA387" i="4" a="1"/>
  <c r="AA387" i="4" s="1"/>
  <c r="Z387" i="4" a="1"/>
  <c r="Z387" i="4" s="1"/>
  <c r="Y387" i="4" a="1"/>
  <c r="Y387" i="4" s="1"/>
  <c r="X387" i="4" a="1"/>
  <c r="X387" i="4" s="1"/>
  <c r="W387" i="4" a="1"/>
  <c r="W387" i="4" s="1"/>
  <c r="V387" i="4" a="1"/>
  <c r="V387" i="4" s="1"/>
  <c r="AD386" i="4" a="1"/>
  <c r="AD386" i="4" s="1"/>
  <c r="AC386" i="4" a="1"/>
  <c r="AC386" i="4" s="1"/>
  <c r="AB386" i="4" a="1"/>
  <c r="AB386" i="4" s="1"/>
  <c r="AA386" i="4" a="1"/>
  <c r="AA386" i="4" s="1"/>
  <c r="Z386" i="4" a="1"/>
  <c r="Z386" i="4" s="1"/>
  <c r="Y386" i="4" a="1"/>
  <c r="Y386" i="4" s="1"/>
  <c r="X386" i="4" a="1"/>
  <c r="X386" i="4" s="1"/>
  <c r="W386" i="4" a="1"/>
  <c r="W386" i="4" s="1"/>
  <c r="V386" i="4" a="1"/>
  <c r="V386" i="4" s="1"/>
  <c r="AD385" i="4" a="1"/>
  <c r="AD385" i="4" s="1"/>
  <c r="AC385" i="4" a="1"/>
  <c r="AC385" i="4" s="1"/>
  <c r="AB385" i="4" a="1"/>
  <c r="AB385" i="4" s="1"/>
  <c r="AA385" i="4" a="1"/>
  <c r="AA385" i="4" s="1"/>
  <c r="Z385" i="4" a="1"/>
  <c r="Z385" i="4" s="1"/>
  <c r="Y385" i="4" a="1"/>
  <c r="Y385" i="4" s="1"/>
  <c r="X385" i="4" a="1"/>
  <c r="X385" i="4" s="1"/>
  <c r="W385" i="4" a="1"/>
  <c r="W385" i="4" s="1"/>
  <c r="V385" i="4" a="1"/>
  <c r="V385" i="4" s="1"/>
  <c r="AD384" i="4" a="1"/>
  <c r="AD384" i="4" s="1"/>
  <c r="AC384" i="4" a="1"/>
  <c r="AC384" i="4" s="1"/>
  <c r="AB384" i="4" a="1"/>
  <c r="AB384" i="4" s="1"/>
  <c r="AA384" i="4" a="1"/>
  <c r="AA384" i="4" s="1"/>
  <c r="Z384" i="4" a="1"/>
  <c r="Z384" i="4" s="1"/>
  <c r="Y384" i="4" a="1"/>
  <c r="Y384" i="4" s="1"/>
  <c r="X384" i="4" a="1"/>
  <c r="X384" i="4" s="1"/>
  <c r="W384" i="4" a="1"/>
  <c r="W384" i="4" s="1"/>
  <c r="V384" i="4" a="1"/>
  <c r="V384" i="4" s="1"/>
  <c r="AD383" i="4" a="1"/>
  <c r="AD383" i="4" s="1"/>
  <c r="AC383" i="4" a="1"/>
  <c r="AC383" i="4" s="1"/>
  <c r="AB383" i="4" a="1"/>
  <c r="AB383" i="4" s="1"/>
  <c r="AA383" i="4" a="1"/>
  <c r="AA383" i="4" s="1"/>
  <c r="Z383" i="4" a="1"/>
  <c r="Z383" i="4" s="1"/>
  <c r="Y383" i="4" a="1"/>
  <c r="Y383" i="4" s="1"/>
  <c r="X383" i="4" a="1"/>
  <c r="X383" i="4" s="1"/>
  <c r="W383" i="4" a="1"/>
  <c r="W383" i="4" s="1"/>
  <c r="V383" i="4" a="1"/>
  <c r="V383" i="4" s="1"/>
  <c r="AD382" i="4" a="1"/>
  <c r="AD382" i="4" s="1"/>
  <c r="AC382" i="4" a="1"/>
  <c r="AC382" i="4" s="1"/>
  <c r="AB382" i="4" a="1"/>
  <c r="AB382" i="4" s="1"/>
  <c r="AA382" i="4" a="1"/>
  <c r="AA382" i="4" s="1"/>
  <c r="Z382" i="4" a="1"/>
  <c r="Z382" i="4" s="1"/>
  <c r="Y382" i="4" a="1"/>
  <c r="Y382" i="4" s="1"/>
  <c r="X382" i="4" a="1"/>
  <c r="X382" i="4" s="1"/>
  <c r="W382" i="4" a="1"/>
  <c r="W382" i="4" s="1"/>
  <c r="V382" i="4" a="1"/>
  <c r="V382" i="4" s="1"/>
  <c r="AD381" i="4" a="1"/>
  <c r="AD381" i="4" s="1"/>
  <c r="AC381" i="4" a="1"/>
  <c r="AC381" i="4" s="1"/>
  <c r="AB381" i="4" a="1"/>
  <c r="AB381" i="4" s="1"/>
  <c r="AA381" i="4" a="1"/>
  <c r="AA381" i="4" s="1"/>
  <c r="Z381" i="4" a="1"/>
  <c r="Z381" i="4" s="1"/>
  <c r="Y381" i="4" a="1"/>
  <c r="Y381" i="4" s="1"/>
  <c r="X381" i="4" a="1"/>
  <c r="X381" i="4" s="1"/>
  <c r="W381" i="4" a="1"/>
  <c r="W381" i="4" s="1"/>
  <c r="V381" i="4" a="1"/>
  <c r="V381" i="4" s="1"/>
  <c r="AD380" i="4" a="1"/>
  <c r="AD380" i="4" s="1"/>
  <c r="AC380" i="4" a="1"/>
  <c r="AC380" i="4" s="1"/>
  <c r="AB380" i="4" a="1"/>
  <c r="AB380" i="4" s="1"/>
  <c r="AA380" i="4" a="1"/>
  <c r="AA380" i="4" s="1"/>
  <c r="Z380" i="4" a="1"/>
  <c r="Z380" i="4" s="1"/>
  <c r="Y380" i="4" a="1"/>
  <c r="Y380" i="4" s="1"/>
  <c r="X380" i="4" a="1"/>
  <c r="X380" i="4" s="1"/>
  <c r="W380" i="4" a="1"/>
  <c r="W380" i="4" s="1"/>
  <c r="V380" i="4" a="1"/>
  <c r="V380" i="4" s="1"/>
  <c r="AD379" i="4" a="1"/>
  <c r="AD379" i="4" s="1"/>
  <c r="AC379" i="4" a="1"/>
  <c r="AC379" i="4" s="1"/>
  <c r="AB379" i="4" a="1"/>
  <c r="AB379" i="4" s="1"/>
  <c r="AA379" i="4" a="1"/>
  <c r="AA379" i="4" s="1"/>
  <c r="Z379" i="4" a="1"/>
  <c r="Z379" i="4" s="1"/>
  <c r="Y379" i="4" a="1"/>
  <c r="Y379" i="4" s="1"/>
  <c r="X379" i="4" a="1"/>
  <c r="X379" i="4" s="1"/>
  <c r="W379" i="4" a="1"/>
  <c r="W379" i="4" s="1"/>
  <c r="V379" i="4" a="1"/>
  <c r="V379" i="4" s="1"/>
  <c r="AD378" i="4" a="1"/>
  <c r="AD378" i="4" s="1"/>
  <c r="AC378" i="4" a="1"/>
  <c r="AC378" i="4" s="1"/>
  <c r="AB378" i="4" a="1"/>
  <c r="AB378" i="4" s="1"/>
  <c r="AA378" i="4" a="1"/>
  <c r="AA378" i="4" s="1"/>
  <c r="Z378" i="4" a="1"/>
  <c r="Z378" i="4" s="1"/>
  <c r="Y378" i="4" a="1"/>
  <c r="Y378" i="4" s="1"/>
  <c r="X378" i="4" a="1"/>
  <c r="X378" i="4" s="1"/>
  <c r="W378" i="4" a="1"/>
  <c r="W378" i="4" s="1"/>
  <c r="V378" i="4" a="1"/>
  <c r="V378" i="4" s="1"/>
  <c r="AD377" i="4" a="1"/>
  <c r="AD377" i="4" s="1"/>
  <c r="AC377" i="4" a="1"/>
  <c r="AC377" i="4" s="1"/>
  <c r="AB377" i="4" a="1"/>
  <c r="AB377" i="4" s="1"/>
  <c r="AA377" i="4" a="1"/>
  <c r="AA377" i="4" s="1"/>
  <c r="Z377" i="4" a="1"/>
  <c r="Z377" i="4" s="1"/>
  <c r="Y377" i="4" a="1"/>
  <c r="Y377" i="4" s="1"/>
  <c r="X377" i="4" a="1"/>
  <c r="X377" i="4" s="1"/>
  <c r="W377" i="4" a="1"/>
  <c r="W377" i="4" s="1"/>
  <c r="V377" i="4" a="1"/>
  <c r="V377" i="4" s="1"/>
  <c r="AD376" i="4" a="1"/>
  <c r="AD376" i="4" s="1"/>
  <c r="AC376" i="4" a="1"/>
  <c r="AC376" i="4" s="1"/>
  <c r="AB376" i="4" a="1"/>
  <c r="AB376" i="4" s="1"/>
  <c r="AA376" i="4" a="1"/>
  <c r="AA376" i="4" s="1"/>
  <c r="Z376" i="4" a="1"/>
  <c r="Z376" i="4" s="1"/>
  <c r="Y376" i="4" a="1"/>
  <c r="Y376" i="4" s="1"/>
  <c r="X376" i="4" a="1"/>
  <c r="X376" i="4" s="1"/>
  <c r="W376" i="4" a="1"/>
  <c r="W376" i="4" s="1"/>
  <c r="V376" i="4" a="1"/>
  <c r="V376" i="4" s="1"/>
  <c r="AD375" i="4" a="1"/>
  <c r="AD375" i="4" s="1"/>
  <c r="AC375" i="4" a="1"/>
  <c r="AC375" i="4" s="1"/>
  <c r="AB375" i="4" a="1"/>
  <c r="AB375" i="4" s="1"/>
  <c r="AA375" i="4" a="1"/>
  <c r="AA375" i="4" s="1"/>
  <c r="Z375" i="4" a="1"/>
  <c r="Z375" i="4" s="1"/>
  <c r="Y375" i="4" a="1"/>
  <c r="Y375" i="4" s="1"/>
  <c r="X375" i="4" a="1"/>
  <c r="X375" i="4" s="1"/>
  <c r="W375" i="4" a="1"/>
  <c r="W375" i="4" s="1"/>
  <c r="V375" i="4" a="1"/>
  <c r="V375" i="4" s="1"/>
  <c r="AD374" i="4" a="1"/>
  <c r="AD374" i="4" s="1"/>
  <c r="AC374" i="4" a="1"/>
  <c r="AC374" i="4" s="1"/>
  <c r="AB374" i="4" a="1"/>
  <c r="AB374" i="4" s="1"/>
  <c r="AA374" i="4" a="1"/>
  <c r="AA374" i="4" s="1"/>
  <c r="Z374" i="4" a="1"/>
  <c r="Z374" i="4" s="1"/>
  <c r="Y374" i="4" a="1"/>
  <c r="Y374" i="4" s="1"/>
  <c r="X374" i="4" a="1"/>
  <c r="X374" i="4" s="1"/>
  <c r="W374" i="4" a="1"/>
  <c r="W374" i="4" s="1"/>
  <c r="V374" i="4" a="1"/>
  <c r="V374" i="4" s="1"/>
  <c r="AD373" i="4" a="1"/>
  <c r="AD373" i="4" s="1"/>
  <c r="AC373" i="4" a="1"/>
  <c r="AC373" i="4" s="1"/>
  <c r="AB373" i="4" a="1"/>
  <c r="AB373" i="4" s="1"/>
  <c r="AA373" i="4" a="1"/>
  <c r="AA373" i="4" s="1"/>
  <c r="Z373" i="4" a="1"/>
  <c r="Z373" i="4" s="1"/>
  <c r="Y373" i="4" a="1"/>
  <c r="Y373" i="4" s="1"/>
  <c r="X373" i="4" a="1"/>
  <c r="X373" i="4" s="1"/>
  <c r="W373" i="4" a="1"/>
  <c r="W373" i="4" s="1"/>
  <c r="V373" i="4" a="1"/>
  <c r="V373" i="4" s="1"/>
  <c r="AD372" i="4" a="1"/>
  <c r="AD372" i="4" s="1"/>
  <c r="AC372" i="4" a="1"/>
  <c r="AC372" i="4" s="1"/>
  <c r="AB372" i="4" a="1"/>
  <c r="AB372" i="4" s="1"/>
  <c r="AA372" i="4" a="1"/>
  <c r="AA372" i="4" s="1"/>
  <c r="Z372" i="4" a="1"/>
  <c r="Z372" i="4" s="1"/>
  <c r="Y372" i="4" a="1"/>
  <c r="Y372" i="4" s="1"/>
  <c r="X372" i="4" a="1"/>
  <c r="X372" i="4" s="1"/>
  <c r="W372" i="4" a="1"/>
  <c r="W372" i="4" s="1"/>
  <c r="V372" i="4" a="1"/>
  <c r="V372" i="4" s="1"/>
  <c r="AD371" i="4" a="1"/>
  <c r="AD371" i="4" s="1"/>
  <c r="AC371" i="4" a="1"/>
  <c r="AC371" i="4" s="1"/>
  <c r="AB371" i="4" a="1"/>
  <c r="AB371" i="4" s="1"/>
  <c r="AA371" i="4" a="1"/>
  <c r="AA371" i="4" s="1"/>
  <c r="Z371" i="4" a="1"/>
  <c r="Z371" i="4" s="1"/>
  <c r="Y371" i="4" a="1"/>
  <c r="Y371" i="4" s="1"/>
  <c r="X371" i="4" a="1"/>
  <c r="X371" i="4" s="1"/>
  <c r="W371" i="4" a="1"/>
  <c r="W371" i="4" s="1"/>
  <c r="V371" i="4" a="1"/>
  <c r="V371" i="4" s="1"/>
  <c r="AD370" i="4" a="1"/>
  <c r="AD370" i="4" s="1"/>
  <c r="AC370" i="4" a="1"/>
  <c r="AC370" i="4" s="1"/>
  <c r="AB370" i="4" a="1"/>
  <c r="AB370" i="4" s="1"/>
  <c r="AA370" i="4" a="1"/>
  <c r="AA370" i="4" s="1"/>
  <c r="Z370" i="4" a="1"/>
  <c r="Z370" i="4" s="1"/>
  <c r="Y370" i="4" a="1"/>
  <c r="Y370" i="4" s="1"/>
  <c r="X370" i="4" a="1"/>
  <c r="X370" i="4" s="1"/>
  <c r="W370" i="4" a="1"/>
  <c r="W370" i="4" s="1"/>
  <c r="V370" i="4" a="1"/>
  <c r="V370" i="4" s="1"/>
  <c r="AD369" i="4" a="1"/>
  <c r="AD369" i="4" s="1"/>
  <c r="AC369" i="4" a="1"/>
  <c r="AC369" i="4" s="1"/>
  <c r="AB369" i="4" a="1"/>
  <c r="AB369" i="4" s="1"/>
  <c r="AA369" i="4" a="1"/>
  <c r="AA369" i="4" s="1"/>
  <c r="Z369" i="4" a="1"/>
  <c r="Z369" i="4" s="1"/>
  <c r="Y369" i="4" a="1"/>
  <c r="Y369" i="4" s="1"/>
  <c r="X369" i="4" a="1"/>
  <c r="X369" i="4" s="1"/>
  <c r="W369" i="4" a="1"/>
  <c r="W369" i="4" s="1"/>
  <c r="V369" i="4" a="1"/>
  <c r="V369" i="4" s="1"/>
  <c r="AD368" i="4" a="1"/>
  <c r="AD368" i="4" s="1"/>
  <c r="AC368" i="4" a="1"/>
  <c r="AC368" i="4" s="1"/>
  <c r="AB368" i="4" a="1"/>
  <c r="AB368" i="4" s="1"/>
  <c r="AA368" i="4" a="1"/>
  <c r="AA368" i="4" s="1"/>
  <c r="Z368" i="4" a="1"/>
  <c r="Z368" i="4" s="1"/>
  <c r="Y368" i="4" a="1"/>
  <c r="Y368" i="4" s="1"/>
  <c r="X368" i="4" a="1"/>
  <c r="X368" i="4" s="1"/>
  <c r="W368" i="4" a="1"/>
  <c r="W368" i="4" s="1"/>
  <c r="V368" i="4" a="1"/>
  <c r="V368" i="4" s="1"/>
  <c r="AD367" i="4" a="1"/>
  <c r="AD367" i="4" s="1"/>
  <c r="AC367" i="4" a="1"/>
  <c r="AC367" i="4" s="1"/>
  <c r="AB367" i="4" a="1"/>
  <c r="AB367" i="4" s="1"/>
  <c r="AA367" i="4" a="1"/>
  <c r="AA367" i="4" s="1"/>
  <c r="Z367" i="4" a="1"/>
  <c r="Z367" i="4" s="1"/>
  <c r="Y367" i="4" a="1"/>
  <c r="Y367" i="4" s="1"/>
  <c r="X367" i="4" a="1"/>
  <c r="X367" i="4" s="1"/>
  <c r="W367" i="4" a="1"/>
  <c r="W367" i="4" s="1"/>
  <c r="V367" i="4" a="1"/>
  <c r="V367" i="4" s="1"/>
  <c r="AD366" i="4" a="1"/>
  <c r="AD366" i="4" s="1"/>
  <c r="AC366" i="4" a="1"/>
  <c r="AC366" i="4" s="1"/>
  <c r="AB366" i="4" a="1"/>
  <c r="AB366" i="4" s="1"/>
  <c r="AA366" i="4" a="1"/>
  <c r="AA366" i="4" s="1"/>
  <c r="Z366" i="4" a="1"/>
  <c r="Z366" i="4" s="1"/>
  <c r="Y366" i="4" a="1"/>
  <c r="Y366" i="4" s="1"/>
  <c r="X366" i="4" a="1"/>
  <c r="X366" i="4" s="1"/>
  <c r="W366" i="4" a="1"/>
  <c r="W366" i="4" s="1"/>
  <c r="V366" i="4" a="1"/>
  <c r="V366" i="4" s="1"/>
  <c r="AD365" i="4" a="1"/>
  <c r="AD365" i="4" s="1"/>
  <c r="AC365" i="4" a="1"/>
  <c r="AC365" i="4" s="1"/>
  <c r="AB365" i="4" a="1"/>
  <c r="AB365" i="4" s="1"/>
  <c r="AA365" i="4" a="1"/>
  <c r="AA365" i="4" s="1"/>
  <c r="Z365" i="4" a="1"/>
  <c r="Z365" i="4" s="1"/>
  <c r="Y365" i="4" a="1"/>
  <c r="Y365" i="4" s="1"/>
  <c r="X365" i="4" a="1"/>
  <c r="X365" i="4" s="1"/>
  <c r="W365" i="4" a="1"/>
  <c r="W365" i="4" s="1"/>
  <c r="V365" i="4" a="1"/>
  <c r="V365" i="4" s="1"/>
  <c r="AD364" i="4" a="1"/>
  <c r="AD364" i="4" s="1"/>
  <c r="AC364" i="4" a="1"/>
  <c r="AC364" i="4" s="1"/>
  <c r="AB364" i="4" a="1"/>
  <c r="AB364" i="4" s="1"/>
  <c r="AA364" i="4" a="1"/>
  <c r="AA364" i="4" s="1"/>
  <c r="Z364" i="4" a="1"/>
  <c r="Z364" i="4" s="1"/>
  <c r="Y364" i="4" a="1"/>
  <c r="Y364" i="4" s="1"/>
  <c r="X364" i="4" a="1"/>
  <c r="X364" i="4" s="1"/>
  <c r="W364" i="4" a="1"/>
  <c r="W364" i="4" s="1"/>
  <c r="V364" i="4" a="1"/>
  <c r="V364" i="4" s="1"/>
  <c r="AD363" i="4" a="1"/>
  <c r="AD363" i="4" s="1"/>
  <c r="AC363" i="4" a="1"/>
  <c r="AC363" i="4" s="1"/>
  <c r="AB363" i="4" a="1"/>
  <c r="AB363" i="4" s="1"/>
  <c r="AA363" i="4" a="1"/>
  <c r="AA363" i="4" s="1"/>
  <c r="Z363" i="4" a="1"/>
  <c r="Z363" i="4" s="1"/>
  <c r="Y363" i="4" a="1"/>
  <c r="Y363" i="4" s="1"/>
  <c r="X363" i="4" a="1"/>
  <c r="X363" i="4" s="1"/>
  <c r="W363" i="4" a="1"/>
  <c r="W363" i="4" s="1"/>
  <c r="V363" i="4" a="1"/>
  <c r="V363" i="4" s="1"/>
  <c r="AD362" i="4" a="1"/>
  <c r="AD362" i="4" s="1"/>
  <c r="AC362" i="4" a="1"/>
  <c r="AC362" i="4" s="1"/>
  <c r="AB362" i="4" a="1"/>
  <c r="AB362" i="4" s="1"/>
  <c r="AA362" i="4" a="1"/>
  <c r="AA362" i="4" s="1"/>
  <c r="Z362" i="4" a="1"/>
  <c r="Z362" i="4" s="1"/>
  <c r="Y362" i="4" a="1"/>
  <c r="Y362" i="4" s="1"/>
  <c r="X362" i="4" a="1"/>
  <c r="X362" i="4" s="1"/>
  <c r="W362" i="4" a="1"/>
  <c r="W362" i="4" s="1"/>
  <c r="V362" i="4" a="1"/>
  <c r="V362" i="4" s="1"/>
  <c r="AD361" i="4" a="1"/>
  <c r="AD361" i="4" s="1"/>
  <c r="AC361" i="4" a="1"/>
  <c r="AC361" i="4" s="1"/>
  <c r="AB361" i="4" a="1"/>
  <c r="AB361" i="4" s="1"/>
  <c r="AA361" i="4" a="1"/>
  <c r="AA361" i="4" s="1"/>
  <c r="Z361" i="4" a="1"/>
  <c r="Z361" i="4" s="1"/>
  <c r="Y361" i="4" a="1"/>
  <c r="Y361" i="4" s="1"/>
  <c r="X361" i="4" a="1"/>
  <c r="X361" i="4" s="1"/>
  <c r="W361" i="4" a="1"/>
  <c r="W361" i="4" s="1"/>
  <c r="V361" i="4" a="1"/>
  <c r="V361" i="4" s="1"/>
  <c r="AD360" i="4" a="1"/>
  <c r="AD360" i="4" s="1"/>
  <c r="AC360" i="4" a="1"/>
  <c r="AC360" i="4" s="1"/>
  <c r="AB360" i="4" a="1"/>
  <c r="AB360" i="4" s="1"/>
  <c r="AA360" i="4" a="1"/>
  <c r="AA360" i="4" s="1"/>
  <c r="Z360" i="4" a="1"/>
  <c r="Z360" i="4" s="1"/>
  <c r="Y360" i="4" a="1"/>
  <c r="Y360" i="4" s="1"/>
  <c r="X360" i="4" a="1"/>
  <c r="X360" i="4" s="1"/>
  <c r="W360" i="4" a="1"/>
  <c r="W360" i="4" s="1"/>
  <c r="V360" i="4" a="1"/>
  <c r="V360" i="4" s="1"/>
  <c r="AD359" i="4" a="1"/>
  <c r="AD359" i="4" s="1"/>
  <c r="AC359" i="4" a="1"/>
  <c r="AC359" i="4" s="1"/>
  <c r="AB359" i="4" a="1"/>
  <c r="AB359" i="4" s="1"/>
  <c r="AA359" i="4" a="1"/>
  <c r="AA359" i="4" s="1"/>
  <c r="Z359" i="4" a="1"/>
  <c r="Z359" i="4" s="1"/>
  <c r="Y359" i="4" a="1"/>
  <c r="Y359" i="4" s="1"/>
  <c r="X359" i="4" a="1"/>
  <c r="X359" i="4" s="1"/>
  <c r="W359" i="4" a="1"/>
  <c r="W359" i="4" s="1"/>
  <c r="V359" i="4" a="1"/>
  <c r="V359" i="4" s="1"/>
  <c r="AD358" i="4" a="1"/>
  <c r="AD358" i="4" s="1"/>
  <c r="AC358" i="4" a="1"/>
  <c r="AC358" i="4" s="1"/>
  <c r="AB358" i="4" a="1"/>
  <c r="AB358" i="4" s="1"/>
  <c r="AA358" i="4" a="1"/>
  <c r="AA358" i="4" s="1"/>
  <c r="Z358" i="4" a="1"/>
  <c r="Z358" i="4" s="1"/>
  <c r="Y358" i="4" a="1"/>
  <c r="Y358" i="4" s="1"/>
  <c r="X358" i="4" a="1"/>
  <c r="X358" i="4" s="1"/>
  <c r="W358" i="4" a="1"/>
  <c r="W358" i="4" s="1"/>
  <c r="V358" i="4" a="1"/>
  <c r="V358" i="4" s="1"/>
  <c r="AD357" i="4" a="1"/>
  <c r="AD357" i="4" s="1"/>
  <c r="AC357" i="4" a="1"/>
  <c r="AC357" i="4" s="1"/>
  <c r="AB357" i="4" a="1"/>
  <c r="AB357" i="4" s="1"/>
  <c r="AA357" i="4" a="1"/>
  <c r="AA357" i="4" s="1"/>
  <c r="Z357" i="4" a="1"/>
  <c r="Z357" i="4" s="1"/>
  <c r="Y357" i="4" a="1"/>
  <c r="Y357" i="4" s="1"/>
  <c r="X357" i="4" a="1"/>
  <c r="X357" i="4" s="1"/>
  <c r="W357" i="4" a="1"/>
  <c r="W357" i="4" s="1"/>
  <c r="V357" i="4" a="1"/>
  <c r="V357" i="4" s="1"/>
  <c r="AD356" i="4" a="1"/>
  <c r="AD356" i="4" s="1"/>
  <c r="AC356" i="4" a="1"/>
  <c r="AC356" i="4" s="1"/>
  <c r="AB356" i="4" a="1"/>
  <c r="AB356" i="4" s="1"/>
  <c r="AA356" i="4" a="1"/>
  <c r="AA356" i="4" s="1"/>
  <c r="Z356" i="4" a="1"/>
  <c r="Z356" i="4" s="1"/>
  <c r="Y356" i="4" a="1"/>
  <c r="Y356" i="4" s="1"/>
  <c r="X356" i="4" a="1"/>
  <c r="X356" i="4" s="1"/>
  <c r="W356" i="4" a="1"/>
  <c r="W356" i="4" s="1"/>
  <c r="V356" i="4" a="1"/>
  <c r="V356" i="4" s="1"/>
  <c r="AD355" i="4" a="1"/>
  <c r="AD355" i="4" s="1"/>
  <c r="AC355" i="4" a="1"/>
  <c r="AC355" i="4" s="1"/>
  <c r="AB355" i="4" a="1"/>
  <c r="AB355" i="4" s="1"/>
  <c r="AA355" i="4" a="1"/>
  <c r="AA355" i="4" s="1"/>
  <c r="Z355" i="4" a="1"/>
  <c r="Z355" i="4" s="1"/>
  <c r="Y355" i="4" a="1"/>
  <c r="Y355" i="4" s="1"/>
  <c r="X355" i="4" a="1"/>
  <c r="X355" i="4" s="1"/>
  <c r="W355" i="4" a="1"/>
  <c r="W355" i="4" s="1"/>
  <c r="V355" i="4" a="1"/>
  <c r="V355" i="4" s="1"/>
  <c r="AD354" i="4" a="1"/>
  <c r="AD354" i="4" s="1"/>
  <c r="AC354" i="4" a="1"/>
  <c r="AC354" i="4" s="1"/>
  <c r="AB354" i="4" a="1"/>
  <c r="AB354" i="4" s="1"/>
  <c r="AA354" i="4" a="1"/>
  <c r="AA354" i="4" s="1"/>
  <c r="Z354" i="4" a="1"/>
  <c r="Z354" i="4" s="1"/>
  <c r="Y354" i="4" a="1"/>
  <c r="Y354" i="4" s="1"/>
  <c r="X354" i="4" a="1"/>
  <c r="X354" i="4" s="1"/>
  <c r="W354" i="4" a="1"/>
  <c r="W354" i="4" s="1"/>
  <c r="V354" i="4" a="1"/>
  <c r="V354" i="4" s="1"/>
  <c r="AD353" i="4" a="1"/>
  <c r="AD353" i="4" s="1"/>
  <c r="AC353" i="4" a="1"/>
  <c r="AC353" i="4" s="1"/>
  <c r="AB353" i="4" a="1"/>
  <c r="AB353" i="4" s="1"/>
  <c r="AA353" i="4" a="1"/>
  <c r="AA353" i="4" s="1"/>
  <c r="Z353" i="4" a="1"/>
  <c r="Z353" i="4" s="1"/>
  <c r="Y353" i="4" a="1"/>
  <c r="Y353" i="4" s="1"/>
  <c r="X353" i="4" a="1"/>
  <c r="X353" i="4" s="1"/>
  <c r="W353" i="4" a="1"/>
  <c r="W353" i="4" s="1"/>
  <c r="V353" i="4" a="1"/>
  <c r="V353" i="4" s="1"/>
  <c r="AD352" i="4" a="1"/>
  <c r="AD352" i="4" s="1"/>
  <c r="AC352" i="4" a="1"/>
  <c r="AC352" i="4" s="1"/>
  <c r="AB352" i="4" a="1"/>
  <c r="AB352" i="4" s="1"/>
  <c r="AA352" i="4" a="1"/>
  <c r="AA352" i="4" s="1"/>
  <c r="Z352" i="4" a="1"/>
  <c r="Z352" i="4" s="1"/>
  <c r="Y352" i="4" a="1"/>
  <c r="Y352" i="4" s="1"/>
  <c r="X352" i="4" a="1"/>
  <c r="X352" i="4" s="1"/>
  <c r="W352" i="4" a="1"/>
  <c r="W352" i="4" s="1"/>
  <c r="V352" i="4" a="1"/>
  <c r="V352" i="4" s="1"/>
  <c r="AD351" i="4" a="1"/>
  <c r="AD351" i="4" s="1"/>
  <c r="AC351" i="4" a="1"/>
  <c r="AC351" i="4" s="1"/>
  <c r="AB351" i="4" a="1"/>
  <c r="AB351" i="4" s="1"/>
  <c r="AA351" i="4" a="1"/>
  <c r="AA351" i="4" s="1"/>
  <c r="Z351" i="4" a="1"/>
  <c r="Z351" i="4" s="1"/>
  <c r="Y351" i="4" a="1"/>
  <c r="Y351" i="4" s="1"/>
  <c r="X351" i="4" a="1"/>
  <c r="X351" i="4" s="1"/>
  <c r="W351" i="4" a="1"/>
  <c r="W351" i="4" s="1"/>
  <c r="V351" i="4" a="1"/>
  <c r="V351" i="4" s="1"/>
  <c r="AD350" i="4" a="1"/>
  <c r="AD350" i="4" s="1"/>
  <c r="AC350" i="4" a="1"/>
  <c r="AC350" i="4" s="1"/>
  <c r="AB350" i="4" a="1"/>
  <c r="AB350" i="4" s="1"/>
  <c r="AA350" i="4" a="1"/>
  <c r="AA350" i="4" s="1"/>
  <c r="Z350" i="4" a="1"/>
  <c r="Z350" i="4" s="1"/>
  <c r="Y350" i="4" a="1"/>
  <c r="Y350" i="4" s="1"/>
  <c r="X350" i="4" a="1"/>
  <c r="X350" i="4" s="1"/>
  <c r="W350" i="4" a="1"/>
  <c r="W350" i="4" s="1"/>
  <c r="V350" i="4" a="1"/>
  <c r="V350" i="4" s="1"/>
  <c r="AD349" i="4" a="1"/>
  <c r="AD349" i="4" s="1"/>
  <c r="AC349" i="4" a="1"/>
  <c r="AC349" i="4" s="1"/>
  <c r="AB349" i="4" a="1"/>
  <c r="AB349" i="4" s="1"/>
  <c r="AA349" i="4" a="1"/>
  <c r="AA349" i="4" s="1"/>
  <c r="Z349" i="4" a="1"/>
  <c r="Z349" i="4" s="1"/>
  <c r="Y349" i="4" a="1"/>
  <c r="Y349" i="4" s="1"/>
  <c r="X349" i="4" a="1"/>
  <c r="X349" i="4" s="1"/>
  <c r="W349" i="4" a="1"/>
  <c r="W349" i="4" s="1"/>
  <c r="V349" i="4" a="1"/>
  <c r="V349" i="4" s="1"/>
  <c r="AD348" i="4" a="1"/>
  <c r="AD348" i="4" s="1"/>
  <c r="AC348" i="4" a="1"/>
  <c r="AC348" i="4" s="1"/>
  <c r="AB348" i="4" a="1"/>
  <c r="AB348" i="4" s="1"/>
  <c r="AA348" i="4" a="1"/>
  <c r="AA348" i="4" s="1"/>
  <c r="Z348" i="4" a="1"/>
  <c r="Z348" i="4" s="1"/>
  <c r="Y348" i="4" a="1"/>
  <c r="Y348" i="4" s="1"/>
  <c r="X348" i="4" a="1"/>
  <c r="X348" i="4" s="1"/>
  <c r="W348" i="4" a="1"/>
  <c r="W348" i="4" s="1"/>
  <c r="V348" i="4" a="1"/>
  <c r="V348" i="4" s="1"/>
  <c r="AD347" i="4" a="1"/>
  <c r="AD347" i="4" s="1"/>
  <c r="AC347" i="4" a="1"/>
  <c r="AC347" i="4" s="1"/>
  <c r="AB347" i="4" a="1"/>
  <c r="AB347" i="4" s="1"/>
  <c r="AA347" i="4" a="1"/>
  <c r="AA347" i="4" s="1"/>
  <c r="Z347" i="4" a="1"/>
  <c r="Z347" i="4" s="1"/>
  <c r="Y347" i="4" a="1"/>
  <c r="Y347" i="4" s="1"/>
  <c r="X347" i="4" a="1"/>
  <c r="X347" i="4" s="1"/>
  <c r="W347" i="4" a="1"/>
  <c r="W347" i="4" s="1"/>
  <c r="V347" i="4" a="1"/>
  <c r="V347" i="4" s="1"/>
  <c r="AD346" i="4" a="1"/>
  <c r="AD346" i="4" s="1"/>
  <c r="AC346" i="4" a="1"/>
  <c r="AC346" i="4" s="1"/>
  <c r="AB346" i="4" a="1"/>
  <c r="AB346" i="4" s="1"/>
  <c r="AA346" i="4" a="1"/>
  <c r="AA346" i="4" s="1"/>
  <c r="Z346" i="4" a="1"/>
  <c r="Z346" i="4" s="1"/>
  <c r="Y346" i="4" a="1"/>
  <c r="Y346" i="4" s="1"/>
  <c r="X346" i="4" a="1"/>
  <c r="X346" i="4" s="1"/>
  <c r="W346" i="4" a="1"/>
  <c r="W346" i="4" s="1"/>
  <c r="V346" i="4" a="1"/>
  <c r="V346" i="4" s="1"/>
  <c r="AD345" i="4" a="1"/>
  <c r="AD345" i="4" s="1"/>
  <c r="AC345" i="4" a="1"/>
  <c r="AC345" i="4" s="1"/>
  <c r="AB345" i="4" a="1"/>
  <c r="AB345" i="4" s="1"/>
  <c r="AA345" i="4" a="1"/>
  <c r="AA345" i="4" s="1"/>
  <c r="Z345" i="4" a="1"/>
  <c r="Z345" i="4" s="1"/>
  <c r="Y345" i="4" a="1"/>
  <c r="Y345" i="4" s="1"/>
  <c r="X345" i="4" a="1"/>
  <c r="X345" i="4" s="1"/>
  <c r="W345" i="4" a="1"/>
  <c r="W345" i="4" s="1"/>
  <c r="V345" i="4" a="1"/>
  <c r="V345" i="4" s="1"/>
  <c r="AD344" i="4" a="1"/>
  <c r="AD344" i="4" s="1"/>
  <c r="AC344" i="4" a="1"/>
  <c r="AC344" i="4" s="1"/>
  <c r="AB344" i="4" a="1"/>
  <c r="AB344" i="4" s="1"/>
  <c r="AA344" i="4" a="1"/>
  <c r="AA344" i="4" s="1"/>
  <c r="Z344" i="4" a="1"/>
  <c r="Z344" i="4" s="1"/>
  <c r="Y344" i="4" a="1"/>
  <c r="Y344" i="4" s="1"/>
  <c r="X344" i="4" a="1"/>
  <c r="X344" i="4" s="1"/>
  <c r="W344" i="4" a="1"/>
  <c r="W344" i="4" s="1"/>
  <c r="V344" i="4" a="1"/>
  <c r="V344" i="4" s="1"/>
  <c r="AD343" i="4" a="1"/>
  <c r="AD343" i="4" s="1"/>
  <c r="AC343" i="4" a="1"/>
  <c r="AC343" i="4" s="1"/>
  <c r="AB343" i="4" a="1"/>
  <c r="AB343" i="4" s="1"/>
  <c r="AA343" i="4" a="1"/>
  <c r="AA343" i="4" s="1"/>
  <c r="Z343" i="4" a="1"/>
  <c r="Z343" i="4" s="1"/>
  <c r="Y343" i="4" a="1"/>
  <c r="Y343" i="4" s="1"/>
  <c r="X343" i="4" a="1"/>
  <c r="X343" i="4" s="1"/>
  <c r="W343" i="4" a="1"/>
  <c r="W343" i="4" s="1"/>
  <c r="V343" i="4" a="1"/>
  <c r="V343" i="4" s="1"/>
  <c r="AD342" i="4" a="1"/>
  <c r="AD342" i="4" s="1"/>
  <c r="AC342" i="4" a="1"/>
  <c r="AC342" i="4" s="1"/>
  <c r="AB342" i="4" a="1"/>
  <c r="AB342" i="4" s="1"/>
  <c r="AA342" i="4" a="1"/>
  <c r="AA342" i="4" s="1"/>
  <c r="Z342" i="4" a="1"/>
  <c r="Z342" i="4" s="1"/>
  <c r="Y342" i="4" a="1"/>
  <c r="Y342" i="4" s="1"/>
  <c r="X342" i="4" a="1"/>
  <c r="X342" i="4" s="1"/>
  <c r="W342" i="4" a="1"/>
  <c r="W342" i="4" s="1"/>
  <c r="V342" i="4" a="1"/>
  <c r="V342" i="4" s="1"/>
  <c r="AD341" i="4" a="1"/>
  <c r="AD341" i="4" s="1"/>
  <c r="AC341" i="4" a="1"/>
  <c r="AC341" i="4" s="1"/>
  <c r="AB341" i="4" a="1"/>
  <c r="AB341" i="4" s="1"/>
  <c r="AA341" i="4" a="1"/>
  <c r="AA341" i="4" s="1"/>
  <c r="Z341" i="4" a="1"/>
  <c r="Z341" i="4" s="1"/>
  <c r="Y341" i="4" a="1"/>
  <c r="Y341" i="4" s="1"/>
  <c r="X341" i="4" a="1"/>
  <c r="X341" i="4" s="1"/>
  <c r="W341" i="4" a="1"/>
  <c r="W341" i="4" s="1"/>
  <c r="V341" i="4" a="1"/>
  <c r="V341" i="4" s="1"/>
  <c r="AD340" i="4" a="1"/>
  <c r="AD340" i="4" s="1"/>
  <c r="AC340" i="4" a="1"/>
  <c r="AC340" i="4" s="1"/>
  <c r="AB340" i="4" a="1"/>
  <c r="AB340" i="4" s="1"/>
  <c r="AA340" i="4" a="1"/>
  <c r="AA340" i="4" s="1"/>
  <c r="Z340" i="4" a="1"/>
  <c r="Z340" i="4" s="1"/>
  <c r="Y340" i="4" a="1"/>
  <c r="Y340" i="4" s="1"/>
  <c r="X340" i="4" a="1"/>
  <c r="X340" i="4" s="1"/>
  <c r="W340" i="4" a="1"/>
  <c r="W340" i="4" s="1"/>
  <c r="V340" i="4" a="1"/>
  <c r="V340" i="4" s="1"/>
  <c r="AD339" i="4" a="1"/>
  <c r="AD339" i="4" s="1"/>
  <c r="AC339" i="4" a="1"/>
  <c r="AC339" i="4" s="1"/>
  <c r="AB339" i="4" a="1"/>
  <c r="AB339" i="4" s="1"/>
  <c r="AA339" i="4" a="1"/>
  <c r="AA339" i="4" s="1"/>
  <c r="Z339" i="4" a="1"/>
  <c r="Z339" i="4" s="1"/>
  <c r="Y339" i="4" a="1"/>
  <c r="Y339" i="4" s="1"/>
  <c r="X339" i="4" a="1"/>
  <c r="X339" i="4" s="1"/>
  <c r="W339" i="4" a="1"/>
  <c r="W339" i="4" s="1"/>
  <c r="V339" i="4" a="1"/>
  <c r="V339" i="4" s="1"/>
  <c r="AD338" i="4" a="1"/>
  <c r="AD338" i="4" s="1"/>
  <c r="AC338" i="4" a="1"/>
  <c r="AC338" i="4" s="1"/>
  <c r="AB338" i="4" a="1"/>
  <c r="AB338" i="4" s="1"/>
  <c r="AA338" i="4" a="1"/>
  <c r="AA338" i="4" s="1"/>
  <c r="Z338" i="4" a="1"/>
  <c r="Z338" i="4" s="1"/>
  <c r="Y338" i="4" a="1"/>
  <c r="Y338" i="4" s="1"/>
  <c r="X338" i="4" a="1"/>
  <c r="X338" i="4" s="1"/>
  <c r="W338" i="4" a="1"/>
  <c r="W338" i="4" s="1"/>
  <c r="V338" i="4" a="1"/>
  <c r="V338" i="4" s="1"/>
  <c r="AD337" i="4" a="1"/>
  <c r="AD337" i="4" s="1"/>
  <c r="AC337" i="4" a="1"/>
  <c r="AC337" i="4" s="1"/>
  <c r="AB337" i="4" a="1"/>
  <c r="AB337" i="4" s="1"/>
  <c r="AA337" i="4" a="1"/>
  <c r="AA337" i="4" s="1"/>
  <c r="Z337" i="4" a="1"/>
  <c r="Z337" i="4" s="1"/>
  <c r="Y337" i="4" a="1"/>
  <c r="Y337" i="4" s="1"/>
  <c r="X337" i="4" a="1"/>
  <c r="X337" i="4" s="1"/>
  <c r="W337" i="4" a="1"/>
  <c r="W337" i="4" s="1"/>
  <c r="V337" i="4" a="1"/>
  <c r="V337" i="4" s="1"/>
  <c r="AD336" i="4" a="1"/>
  <c r="AD336" i="4" s="1"/>
  <c r="AC336" i="4" a="1"/>
  <c r="AC336" i="4" s="1"/>
  <c r="AB336" i="4" a="1"/>
  <c r="AB336" i="4" s="1"/>
  <c r="AA336" i="4" a="1"/>
  <c r="AA336" i="4" s="1"/>
  <c r="Z336" i="4" a="1"/>
  <c r="Z336" i="4" s="1"/>
  <c r="Y336" i="4" a="1"/>
  <c r="Y336" i="4" s="1"/>
  <c r="X336" i="4" a="1"/>
  <c r="X336" i="4" s="1"/>
  <c r="W336" i="4" a="1"/>
  <c r="W336" i="4" s="1"/>
  <c r="V336" i="4" a="1"/>
  <c r="V336" i="4" s="1"/>
  <c r="AD335" i="4" a="1"/>
  <c r="AD335" i="4" s="1"/>
  <c r="AC335" i="4" a="1"/>
  <c r="AC335" i="4" s="1"/>
  <c r="AB335" i="4" a="1"/>
  <c r="AB335" i="4" s="1"/>
  <c r="AA335" i="4" a="1"/>
  <c r="AA335" i="4" s="1"/>
  <c r="Z335" i="4" a="1"/>
  <c r="Z335" i="4" s="1"/>
  <c r="Y335" i="4" a="1"/>
  <c r="Y335" i="4" s="1"/>
  <c r="X335" i="4" a="1"/>
  <c r="X335" i="4" s="1"/>
  <c r="W335" i="4" a="1"/>
  <c r="W335" i="4" s="1"/>
  <c r="V335" i="4" a="1"/>
  <c r="V335" i="4" s="1"/>
  <c r="AD334" i="4" a="1"/>
  <c r="AD334" i="4" s="1"/>
  <c r="AC334" i="4" a="1"/>
  <c r="AC334" i="4" s="1"/>
  <c r="AB334" i="4" a="1"/>
  <c r="AB334" i="4" s="1"/>
  <c r="AA334" i="4" a="1"/>
  <c r="AA334" i="4" s="1"/>
  <c r="Z334" i="4" a="1"/>
  <c r="Z334" i="4" s="1"/>
  <c r="Y334" i="4" a="1"/>
  <c r="Y334" i="4" s="1"/>
  <c r="X334" i="4" a="1"/>
  <c r="X334" i="4" s="1"/>
  <c r="W334" i="4" a="1"/>
  <c r="W334" i="4" s="1"/>
  <c r="V334" i="4" a="1"/>
  <c r="V334" i="4" s="1"/>
  <c r="AD333" i="4" a="1"/>
  <c r="AD333" i="4" s="1"/>
  <c r="AC333" i="4" a="1"/>
  <c r="AC333" i="4" s="1"/>
  <c r="AB333" i="4" a="1"/>
  <c r="AB333" i="4" s="1"/>
  <c r="AA333" i="4" a="1"/>
  <c r="AA333" i="4" s="1"/>
  <c r="Z333" i="4" a="1"/>
  <c r="Z333" i="4" s="1"/>
  <c r="Y333" i="4" a="1"/>
  <c r="Y333" i="4" s="1"/>
  <c r="X333" i="4" a="1"/>
  <c r="X333" i="4" s="1"/>
  <c r="W333" i="4" a="1"/>
  <c r="W333" i="4" s="1"/>
  <c r="V333" i="4" a="1"/>
  <c r="V333" i="4" s="1"/>
  <c r="AD332" i="4" a="1"/>
  <c r="AD332" i="4" s="1"/>
  <c r="AC332" i="4" a="1"/>
  <c r="AC332" i="4" s="1"/>
  <c r="AB332" i="4" a="1"/>
  <c r="AB332" i="4" s="1"/>
  <c r="AA332" i="4" a="1"/>
  <c r="AA332" i="4" s="1"/>
  <c r="Z332" i="4" a="1"/>
  <c r="Z332" i="4" s="1"/>
  <c r="Y332" i="4" a="1"/>
  <c r="Y332" i="4" s="1"/>
  <c r="X332" i="4" a="1"/>
  <c r="X332" i="4" s="1"/>
  <c r="W332" i="4" a="1"/>
  <c r="W332" i="4" s="1"/>
  <c r="V332" i="4" a="1"/>
  <c r="V332" i="4" s="1"/>
  <c r="AD331" i="4" a="1"/>
  <c r="AD331" i="4" s="1"/>
  <c r="AC331" i="4" a="1"/>
  <c r="AC331" i="4" s="1"/>
  <c r="AB331" i="4" a="1"/>
  <c r="AB331" i="4" s="1"/>
  <c r="AA331" i="4" a="1"/>
  <c r="AA331" i="4" s="1"/>
  <c r="Z331" i="4" a="1"/>
  <c r="Z331" i="4" s="1"/>
  <c r="Y331" i="4" a="1"/>
  <c r="Y331" i="4" s="1"/>
  <c r="X331" i="4" a="1"/>
  <c r="X331" i="4" s="1"/>
  <c r="W331" i="4" a="1"/>
  <c r="W331" i="4" s="1"/>
  <c r="V331" i="4" a="1"/>
  <c r="V331" i="4" s="1"/>
  <c r="AD330" i="4" a="1"/>
  <c r="AD330" i="4" s="1"/>
  <c r="AC330" i="4" a="1"/>
  <c r="AC330" i="4" s="1"/>
  <c r="AB330" i="4" a="1"/>
  <c r="AB330" i="4" s="1"/>
  <c r="AA330" i="4" a="1"/>
  <c r="AA330" i="4" s="1"/>
  <c r="Z330" i="4" a="1"/>
  <c r="Z330" i="4" s="1"/>
  <c r="Y330" i="4" a="1"/>
  <c r="Y330" i="4" s="1"/>
  <c r="X330" i="4" a="1"/>
  <c r="X330" i="4" s="1"/>
  <c r="W330" i="4" a="1"/>
  <c r="W330" i="4" s="1"/>
  <c r="V330" i="4" a="1"/>
  <c r="V330" i="4" s="1"/>
  <c r="AD329" i="4" a="1"/>
  <c r="AD329" i="4" s="1"/>
  <c r="AC329" i="4" a="1"/>
  <c r="AC329" i="4" s="1"/>
  <c r="AB329" i="4" a="1"/>
  <c r="AB329" i="4" s="1"/>
  <c r="AA329" i="4" a="1"/>
  <c r="AA329" i="4" s="1"/>
  <c r="Z329" i="4" a="1"/>
  <c r="Z329" i="4" s="1"/>
  <c r="Y329" i="4" a="1"/>
  <c r="Y329" i="4" s="1"/>
  <c r="X329" i="4" a="1"/>
  <c r="X329" i="4" s="1"/>
  <c r="W329" i="4" a="1"/>
  <c r="W329" i="4" s="1"/>
  <c r="V329" i="4" a="1"/>
  <c r="V329" i="4" s="1"/>
  <c r="AD328" i="4" a="1"/>
  <c r="AD328" i="4" s="1"/>
  <c r="AC328" i="4" a="1"/>
  <c r="AC328" i="4" s="1"/>
  <c r="AB328" i="4" a="1"/>
  <c r="AB328" i="4" s="1"/>
  <c r="AA328" i="4" a="1"/>
  <c r="AA328" i="4" s="1"/>
  <c r="Z328" i="4" a="1"/>
  <c r="Z328" i="4" s="1"/>
  <c r="Y328" i="4" a="1"/>
  <c r="Y328" i="4" s="1"/>
  <c r="X328" i="4" a="1"/>
  <c r="X328" i="4" s="1"/>
  <c r="W328" i="4" a="1"/>
  <c r="W328" i="4" s="1"/>
  <c r="V328" i="4" a="1"/>
  <c r="V328" i="4" s="1"/>
  <c r="AD327" i="4" a="1"/>
  <c r="AD327" i="4" s="1"/>
  <c r="AC327" i="4" a="1"/>
  <c r="AC327" i="4" s="1"/>
  <c r="AB327" i="4" a="1"/>
  <c r="AB327" i="4" s="1"/>
  <c r="AA327" i="4" a="1"/>
  <c r="AA327" i="4" s="1"/>
  <c r="Z327" i="4" a="1"/>
  <c r="Z327" i="4" s="1"/>
  <c r="Y327" i="4" a="1"/>
  <c r="Y327" i="4" s="1"/>
  <c r="X327" i="4" a="1"/>
  <c r="X327" i="4" s="1"/>
  <c r="W327" i="4" a="1"/>
  <c r="W327" i="4" s="1"/>
  <c r="V327" i="4" a="1"/>
  <c r="V327" i="4" s="1"/>
  <c r="AD326" i="4" a="1"/>
  <c r="AD326" i="4" s="1"/>
  <c r="AC326" i="4" a="1"/>
  <c r="AC326" i="4" s="1"/>
  <c r="AB326" i="4" a="1"/>
  <c r="AB326" i="4" s="1"/>
  <c r="AA326" i="4" a="1"/>
  <c r="AA326" i="4" s="1"/>
  <c r="Z326" i="4" a="1"/>
  <c r="Z326" i="4" s="1"/>
  <c r="Y326" i="4" a="1"/>
  <c r="Y326" i="4" s="1"/>
  <c r="X326" i="4" a="1"/>
  <c r="X326" i="4" s="1"/>
  <c r="W326" i="4" a="1"/>
  <c r="W326" i="4" s="1"/>
  <c r="V326" i="4" a="1"/>
  <c r="V326" i="4" s="1"/>
  <c r="AD325" i="4" a="1"/>
  <c r="AD325" i="4" s="1"/>
  <c r="AC325" i="4" a="1"/>
  <c r="AC325" i="4" s="1"/>
  <c r="AB325" i="4" a="1"/>
  <c r="AB325" i="4" s="1"/>
  <c r="AA325" i="4" a="1"/>
  <c r="AA325" i="4" s="1"/>
  <c r="Z325" i="4" a="1"/>
  <c r="Z325" i="4" s="1"/>
  <c r="Y325" i="4" a="1"/>
  <c r="Y325" i="4" s="1"/>
  <c r="X325" i="4" a="1"/>
  <c r="X325" i="4" s="1"/>
  <c r="W325" i="4" a="1"/>
  <c r="W325" i="4" s="1"/>
  <c r="V325" i="4" a="1"/>
  <c r="V325" i="4" s="1"/>
  <c r="AD324" i="4" a="1"/>
  <c r="AD324" i="4" s="1"/>
  <c r="AC324" i="4" a="1"/>
  <c r="AC324" i="4" s="1"/>
  <c r="AB324" i="4" a="1"/>
  <c r="AB324" i="4" s="1"/>
  <c r="AA324" i="4" a="1"/>
  <c r="AA324" i="4" s="1"/>
  <c r="Z324" i="4" a="1"/>
  <c r="Z324" i="4" s="1"/>
  <c r="Y324" i="4" a="1"/>
  <c r="Y324" i="4" s="1"/>
  <c r="X324" i="4" a="1"/>
  <c r="X324" i="4" s="1"/>
  <c r="W324" i="4" a="1"/>
  <c r="W324" i="4" s="1"/>
  <c r="V324" i="4" a="1"/>
  <c r="V324" i="4" s="1"/>
  <c r="AD323" i="4" a="1"/>
  <c r="AD323" i="4" s="1"/>
  <c r="AC323" i="4" a="1"/>
  <c r="AC323" i="4" s="1"/>
  <c r="AB323" i="4" a="1"/>
  <c r="AB323" i="4" s="1"/>
  <c r="AA323" i="4" a="1"/>
  <c r="AA323" i="4" s="1"/>
  <c r="Z323" i="4" a="1"/>
  <c r="Z323" i="4" s="1"/>
  <c r="Y323" i="4" a="1"/>
  <c r="Y323" i="4" s="1"/>
  <c r="X323" i="4" a="1"/>
  <c r="X323" i="4" s="1"/>
  <c r="W323" i="4" a="1"/>
  <c r="W323" i="4" s="1"/>
  <c r="V323" i="4" a="1"/>
  <c r="V323" i="4" s="1"/>
  <c r="AD322" i="4" a="1"/>
  <c r="AD322" i="4" s="1"/>
  <c r="AC322" i="4" a="1"/>
  <c r="AC322" i="4" s="1"/>
  <c r="AB322" i="4" a="1"/>
  <c r="AB322" i="4" s="1"/>
  <c r="AA322" i="4" a="1"/>
  <c r="AA322" i="4" s="1"/>
  <c r="Z322" i="4" a="1"/>
  <c r="Z322" i="4" s="1"/>
  <c r="Y322" i="4" a="1"/>
  <c r="Y322" i="4" s="1"/>
  <c r="X322" i="4" a="1"/>
  <c r="X322" i="4" s="1"/>
  <c r="W322" i="4" a="1"/>
  <c r="W322" i="4" s="1"/>
  <c r="V322" i="4" a="1"/>
  <c r="V322" i="4" s="1"/>
  <c r="AD321" i="4" a="1"/>
  <c r="AD321" i="4" s="1"/>
  <c r="AC321" i="4" a="1"/>
  <c r="AC321" i="4" s="1"/>
  <c r="AB321" i="4" a="1"/>
  <c r="AB321" i="4"/>
  <c r="AA321" i="4" a="1"/>
  <c r="AA321" i="4" s="1"/>
  <c r="Z321" i="4" a="1"/>
  <c r="Z321" i="4" s="1"/>
  <c r="Y321" i="4" a="1"/>
  <c r="Y321" i="4" s="1"/>
  <c r="X321" i="4" a="1"/>
  <c r="X321" i="4" s="1"/>
  <c r="W321" i="4" a="1"/>
  <c r="W321" i="4" s="1"/>
  <c r="V321" i="4" a="1"/>
  <c r="V321" i="4" s="1"/>
  <c r="AD320" i="4" a="1"/>
  <c r="AD320" i="4" s="1"/>
  <c r="AC320" i="4" a="1"/>
  <c r="AC320" i="4" s="1"/>
  <c r="AB320" i="4" a="1"/>
  <c r="AB320" i="4" s="1"/>
  <c r="AA320" i="4" a="1"/>
  <c r="AA320" i="4" s="1"/>
  <c r="Z320" i="4" a="1"/>
  <c r="Z320" i="4" s="1"/>
  <c r="Y320" i="4" a="1"/>
  <c r="Y320" i="4" s="1"/>
  <c r="X320" i="4" a="1"/>
  <c r="X320" i="4" s="1"/>
  <c r="W320" i="4" a="1"/>
  <c r="W320" i="4" s="1"/>
  <c r="V320" i="4" a="1"/>
  <c r="V320" i="4" s="1"/>
  <c r="AD319" i="4" a="1"/>
  <c r="AD319" i="4" s="1"/>
  <c r="AC319" i="4" a="1"/>
  <c r="AC319" i="4" s="1"/>
  <c r="AB319" i="4" a="1"/>
  <c r="AB319" i="4" s="1"/>
  <c r="AA319" i="4" a="1"/>
  <c r="AA319" i="4" s="1"/>
  <c r="Z319" i="4" a="1"/>
  <c r="Z319" i="4" s="1"/>
  <c r="Y319" i="4" a="1"/>
  <c r="Y319" i="4" s="1"/>
  <c r="X319" i="4" a="1"/>
  <c r="X319" i="4" s="1"/>
  <c r="W319" i="4" a="1"/>
  <c r="W319" i="4" s="1"/>
  <c r="V319" i="4" a="1"/>
  <c r="V319" i="4" s="1"/>
  <c r="AD318" i="4" a="1"/>
  <c r="AD318" i="4" s="1"/>
  <c r="AC318" i="4" a="1"/>
  <c r="AC318" i="4" s="1"/>
  <c r="AB318" i="4" a="1"/>
  <c r="AB318" i="4" s="1"/>
  <c r="AA318" i="4" a="1"/>
  <c r="AA318" i="4" s="1"/>
  <c r="Z318" i="4" a="1"/>
  <c r="Z318" i="4" s="1"/>
  <c r="Y318" i="4" a="1"/>
  <c r="Y318" i="4" s="1"/>
  <c r="X318" i="4" a="1"/>
  <c r="X318" i="4" s="1"/>
  <c r="W318" i="4" a="1"/>
  <c r="W318" i="4" s="1"/>
  <c r="V318" i="4" a="1"/>
  <c r="V318" i="4" s="1"/>
  <c r="AD317" i="4" a="1"/>
  <c r="AD317" i="4" s="1"/>
  <c r="AC317" i="4" a="1"/>
  <c r="AC317" i="4" s="1"/>
  <c r="AB317" i="4" a="1"/>
  <c r="AB317" i="4" s="1"/>
  <c r="AA317" i="4" a="1"/>
  <c r="AA317" i="4" s="1"/>
  <c r="Z317" i="4" a="1"/>
  <c r="Z317" i="4" s="1"/>
  <c r="Y317" i="4" a="1"/>
  <c r="Y317" i="4" s="1"/>
  <c r="X317" i="4" a="1"/>
  <c r="X317" i="4" s="1"/>
  <c r="W317" i="4" a="1"/>
  <c r="W317" i="4" s="1"/>
  <c r="V317" i="4" a="1"/>
  <c r="V317" i="4" s="1"/>
  <c r="AD316" i="4" a="1"/>
  <c r="AD316" i="4" s="1"/>
  <c r="AC316" i="4" a="1"/>
  <c r="AC316" i="4" s="1"/>
  <c r="AB316" i="4" a="1"/>
  <c r="AB316" i="4" s="1"/>
  <c r="AA316" i="4" a="1"/>
  <c r="AA316" i="4" s="1"/>
  <c r="Z316" i="4" a="1"/>
  <c r="Z316" i="4" s="1"/>
  <c r="Y316" i="4" a="1"/>
  <c r="Y316" i="4" s="1"/>
  <c r="X316" i="4" a="1"/>
  <c r="X316" i="4" s="1"/>
  <c r="W316" i="4" a="1"/>
  <c r="W316" i="4" s="1"/>
  <c r="V316" i="4" a="1"/>
  <c r="V316" i="4" s="1"/>
  <c r="AD315" i="4" a="1"/>
  <c r="AD315" i="4" s="1"/>
  <c r="AC315" i="4" a="1"/>
  <c r="AC315" i="4" s="1"/>
  <c r="AB315" i="4" a="1"/>
  <c r="AB315" i="4" s="1"/>
  <c r="AA315" i="4" a="1"/>
  <c r="AA315" i="4" s="1"/>
  <c r="Z315" i="4" a="1"/>
  <c r="Z315" i="4" s="1"/>
  <c r="Y315" i="4" a="1"/>
  <c r="Y315" i="4" s="1"/>
  <c r="X315" i="4" a="1"/>
  <c r="X315" i="4" s="1"/>
  <c r="W315" i="4" a="1"/>
  <c r="W315" i="4" s="1"/>
  <c r="V315" i="4" a="1"/>
  <c r="V315" i="4" s="1"/>
  <c r="AD314" i="4" a="1"/>
  <c r="AD314" i="4" s="1"/>
  <c r="AC314" i="4" a="1"/>
  <c r="AC314" i="4" s="1"/>
  <c r="AB314" i="4" a="1"/>
  <c r="AB314" i="4" s="1"/>
  <c r="AA314" i="4" a="1"/>
  <c r="AA314" i="4" s="1"/>
  <c r="Z314" i="4" a="1"/>
  <c r="Z314" i="4" s="1"/>
  <c r="Y314" i="4" a="1"/>
  <c r="Y314" i="4" s="1"/>
  <c r="X314" i="4" a="1"/>
  <c r="X314" i="4" s="1"/>
  <c r="W314" i="4" a="1"/>
  <c r="W314" i="4" s="1"/>
  <c r="V314" i="4" a="1"/>
  <c r="V314" i="4" s="1"/>
  <c r="AD313" i="4" a="1"/>
  <c r="AD313" i="4" s="1"/>
  <c r="AC313" i="4" a="1"/>
  <c r="AC313" i="4" s="1"/>
  <c r="AB313" i="4" a="1"/>
  <c r="AB313" i="4" s="1"/>
  <c r="AA313" i="4" a="1"/>
  <c r="AA313" i="4" s="1"/>
  <c r="Z313" i="4" a="1"/>
  <c r="Z313" i="4" s="1"/>
  <c r="Y313" i="4" a="1"/>
  <c r="Y313" i="4" s="1"/>
  <c r="X313" i="4" a="1"/>
  <c r="X313" i="4" s="1"/>
  <c r="W313" i="4" a="1"/>
  <c r="W313" i="4" s="1"/>
  <c r="V313" i="4" a="1"/>
  <c r="V313" i="4" s="1"/>
  <c r="AD312" i="4" a="1"/>
  <c r="AD312" i="4" s="1"/>
  <c r="AC312" i="4" a="1"/>
  <c r="AC312" i="4" s="1"/>
  <c r="AB312" i="4" a="1"/>
  <c r="AB312" i="4" s="1"/>
  <c r="AA312" i="4" a="1"/>
  <c r="AA312" i="4" s="1"/>
  <c r="Z312" i="4" a="1"/>
  <c r="Z312" i="4" s="1"/>
  <c r="Y312" i="4" a="1"/>
  <c r="Y312" i="4" s="1"/>
  <c r="X312" i="4" a="1"/>
  <c r="X312" i="4" s="1"/>
  <c r="W312" i="4" a="1"/>
  <c r="W312" i="4" s="1"/>
  <c r="V312" i="4" a="1"/>
  <c r="V312" i="4" s="1"/>
  <c r="AD311" i="4" a="1"/>
  <c r="AD311" i="4" s="1"/>
  <c r="AC311" i="4" a="1"/>
  <c r="AC311" i="4" s="1"/>
  <c r="AB311" i="4" a="1"/>
  <c r="AB311" i="4" s="1"/>
  <c r="AA311" i="4" a="1"/>
  <c r="AA311" i="4" s="1"/>
  <c r="Z311" i="4" a="1"/>
  <c r="Z311" i="4" s="1"/>
  <c r="Y311" i="4" a="1"/>
  <c r="Y311" i="4" s="1"/>
  <c r="X311" i="4" a="1"/>
  <c r="X311" i="4" s="1"/>
  <c r="W311" i="4" a="1"/>
  <c r="W311" i="4" s="1"/>
  <c r="V311" i="4" a="1"/>
  <c r="V311" i="4" s="1"/>
  <c r="AD310" i="4" a="1"/>
  <c r="AD310" i="4" s="1"/>
  <c r="AC310" i="4" a="1"/>
  <c r="AC310" i="4" s="1"/>
  <c r="AB310" i="4" a="1"/>
  <c r="AB310" i="4" s="1"/>
  <c r="AA310" i="4" a="1"/>
  <c r="AA310" i="4" s="1"/>
  <c r="Z310" i="4" a="1"/>
  <c r="Z310" i="4" s="1"/>
  <c r="Y310" i="4" a="1"/>
  <c r="Y310" i="4" s="1"/>
  <c r="X310" i="4" a="1"/>
  <c r="X310" i="4" s="1"/>
  <c r="W310" i="4" a="1"/>
  <c r="W310" i="4" s="1"/>
  <c r="V310" i="4" a="1"/>
  <c r="V310" i="4" s="1"/>
  <c r="AD309" i="4" a="1"/>
  <c r="AD309" i="4" s="1"/>
  <c r="AC309" i="4" a="1"/>
  <c r="AC309" i="4" s="1"/>
  <c r="AB309" i="4" a="1"/>
  <c r="AB309" i="4" s="1"/>
  <c r="AA309" i="4" a="1"/>
  <c r="AA309" i="4" s="1"/>
  <c r="Z309" i="4" a="1"/>
  <c r="Z309" i="4" s="1"/>
  <c r="Y309" i="4" a="1"/>
  <c r="Y309" i="4" s="1"/>
  <c r="X309" i="4" a="1"/>
  <c r="X309" i="4" s="1"/>
  <c r="W309" i="4" a="1"/>
  <c r="W309" i="4" s="1"/>
  <c r="V309" i="4" a="1"/>
  <c r="V309" i="4" s="1"/>
  <c r="AD308" i="4" a="1"/>
  <c r="AD308" i="4" s="1"/>
  <c r="AC308" i="4" a="1"/>
  <c r="AC308" i="4" s="1"/>
  <c r="AB308" i="4" a="1"/>
  <c r="AB308" i="4" s="1"/>
  <c r="AA308" i="4" a="1"/>
  <c r="AA308" i="4" s="1"/>
  <c r="Z308" i="4" a="1"/>
  <c r="Z308" i="4" s="1"/>
  <c r="Y308" i="4" a="1"/>
  <c r="Y308" i="4" s="1"/>
  <c r="X308" i="4" a="1"/>
  <c r="X308" i="4" s="1"/>
  <c r="W308" i="4" a="1"/>
  <c r="W308" i="4" s="1"/>
  <c r="V308" i="4" a="1"/>
  <c r="V308" i="4" s="1"/>
  <c r="AD307" i="4" a="1"/>
  <c r="AD307" i="4" s="1"/>
  <c r="AC307" i="4" a="1"/>
  <c r="AC307" i="4" s="1"/>
  <c r="AB307" i="4" a="1"/>
  <c r="AB307" i="4" s="1"/>
  <c r="AA307" i="4" a="1"/>
  <c r="AA307" i="4" s="1"/>
  <c r="Z307" i="4" a="1"/>
  <c r="Z307" i="4" s="1"/>
  <c r="Y307" i="4" a="1"/>
  <c r="Y307" i="4" s="1"/>
  <c r="X307" i="4" a="1"/>
  <c r="X307" i="4" s="1"/>
  <c r="W307" i="4" a="1"/>
  <c r="W307" i="4" s="1"/>
  <c r="V307" i="4" a="1"/>
  <c r="V307" i="4" s="1"/>
  <c r="AD306" i="4" a="1"/>
  <c r="AD306" i="4" s="1"/>
  <c r="AC306" i="4" a="1"/>
  <c r="AC306" i="4" s="1"/>
  <c r="AB306" i="4" a="1"/>
  <c r="AB306" i="4" s="1"/>
  <c r="AA306" i="4" a="1"/>
  <c r="AA306" i="4" s="1"/>
  <c r="Z306" i="4" a="1"/>
  <c r="Z306" i="4" s="1"/>
  <c r="Y306" i="4" a="1"/>
  <c r="Y306" i="4" s="1"/>
  <c r="X306" i="4" a="1"/>
  <c r="X306" i="4" s="1"/>
  <c r="W306" i="4" a="1"/>
  <c r="W306" i="4" s="1"/>
  <c r="V306" i="4" a="1"/>
  <c r="V306" i="4" s="1"/>
  <c r="AD305" i="4" a="1"/>
  <c r="AD305" i="4" s="1"/>
  <c r="AC305" i="4" a="1"/>
  <c r="AC305" i="4"/>
  <c r="AB305" i="4" a="1"/>
  <c r="AB305" i="4" s="1"/>
  <c r="AA305" i="4" a="1"/>
  <c r="AA305" i="4" s="1"/>
  <c r="Z305" i="4" a="1"/>
  <c r="Z305" i="4" s="1"/>
  <c r="Y305" i="4" a="1"/>
  <c r="Y305" i="4" s="1"/>
  <c r="X305" i="4" a="1"/>
  <c r="X305" i="4" s="1"/>
  <c r="W305" i="4" a="1"/>
  <c r="W305" i="4" s="1"/>
  <c r="V305" i="4" a="1"/>
  <c r="V305" i="4" s="1"/>
  <c r="AD304" i="4" a="1"/>
  <c r="AD304" i="4" s="1"/>
  <c r="AC304" i="4" a="1"/>
  <c r="AC304" i="4" s="1"/>
  <c r="AB304" i="4" a="1"/>
  <c r="AB304" i="4" s="1"/>
  <c r="AA304" i="4" a="1"/>
  <c r="AA304" i="4" s="1"/>
  <c r="Z304" i="4" a="1"/>
  <c r="Z304" i="4" s="1"/>
  <c r="Y304" i="4" a="1"/>
  <c r="Y304" i="4" s="1"/>
  <c r="X304" i="4" a="1"/>
  <c r="X304" i="4" s="1"/>
  <c r="W304" i="4" a="1"/>
  <c r="W304" i="4" s="1"/>
  <c r="V304" i="4" a="1"/>
  <c r="V304" i="4" s="1"/>
  <c r="AD303" i="4" a="1"/>
  <c r="AD303" i="4" s="1"/>
  <c r="AC303" i="4" a="1"/>
  <c r="AC303" i="4" s="1"/>
  <c r="AB303" i="4" a="1"/>
  <c r="AB303" i="4" s="1"/>
  <c r="AA303" i="4" a="1"/>
  <c r="AA303" i="4" s="1"/>
  <c r="Z303" i="4" a="1"/>
  <c r="Z303" i="4" s="1"/>
  <c r="Y303" i="4" a="1"/>
  <c r="Y303" i="4" s="1"/>
  <c r="X303" i="4" a="1"/>
  <c r="X303" i="4" s="1"/>
  <c r="W303" i="4" a="1"/>
  <c r="W303" i="4" s="1"/>
  <c r="V303" i="4" a="1"/>
  <c r="V303" i="4" s="1"/>
  <c r="AD302" i="4" a="1"/>
  <c r="AD302" i="4" s="1"/>
  <c r="AC302" i="4" a="1"/>
  <c r="AC302" i="4" s="1"/>
  <c r="AB302" i="4" a="1"/>
  <c r="AB302" i="4" s="1"/>
  <c r="AA302" i="4" a="1"/>
  <c r="AA302" i="4" s="1"/>
  <c r="Z302" i="4" a="1"/>
  <c r="Z302" i="4" s="1"/>
  <c r="Y302" i="4" a="1"/>
  <c r="Y302" i="4" s="1"/>
  <c r="X302" i="4" a="1"/>
  <c r="X302" i="4" s="1"/>
  <c r="W302" i="4" a="1"/>
  <c r="W302" i="4" s="1"/>
  <c r="V302" i="4" a="1"/>
  <c r="V302" i="4" s="1"/>
  <c r="AD301" i="4" a="1"/>
  <c r="AD301" i="4" s="1"/>
  <c r="AC301" i="4" a="1"/>
  <c r="AC301" i="4" s="1"/>
  <c r="AB301" i="4" a="1"/>
  <c r="AB301" i="4" s="1"/>
  <c r="AA301" i="4" a="1"/>
  <c r="AA301" i="4" s="1"/>
  <c r="Z301" i="4" a="1"/>
  <c r="Z301" i="4" s="1"/>
  <c r="Y301" i="4" a="1"/>
  <c r="Y301" i="4" s="1"/>
  <c r="X301" i="4" a="1"/>
  <c r="X301" i="4" s="1"/>
  <c r="W301" i="4" a="1"/>
  <c r="W301" i="4" s="1"/>
  <c r="V301" i="4" a="1"/>
  <c r="V301" i="4" s="1"/>
  <c r="AD300" i="4" a="1"/>
  <c r="AD300" i="4" s="1"/>
  <c r="AC300" i="4" a="1"/>
  <c r="AC300" i="4" s="1"/>
  <c r="AB300" i="4" a="1"/>
  <c r="AB300" i="4" s="1"/>
  <c r="AA300" i="4" a="1"/>
  <c r="AA300" i="4" s="1"/>
  <c r="Z300" i="4" a="1"/>
  <c r="Z300" i="4" s="1"/>
  <c r="Y300" i="4" a="1"/>
  <c r="Y300" i="4" s="1"/>
  <c r="X300" i="4" a="1"/>
  <c r="X300" i="4" s="1"/>
  <c r="W300" i="4" a="1"/>
  <c r="W300" i="4" s="1"/>
  <c r="V300" i="4" a="1"/>
  <c r="V300" i="4" s="1"/>
  <c r="AD299" i="4" a="1"/>
  <c r="AD299" i="4" s="1"/>
  <c r="AC299" i="4" a="1"/>
  <c r="AC299" i="4" s="1"/>
  <c r="AB299" i="4" a="1"/>
  <c r="AB299" i="4" s="1"/>
  <c r="AA299" i="4" a="1"/>
  <c r="AA299" i="4" s="1"/>
  <c r="Z299" i="4" a="1"/>
  <c r="Z299" i="4" s="1"/>
  <c r="Y299" i="4" a="1"/>
  <c r="Y299" i="4" s="1"/>
  <c r="X299" i="4" a="1"/>
  <c r="X299" i="4" s="1"/>
  <c r="W299" i="4" a="1"/>
  <c r="W299" i="4" s="1"/>
  <c r="V299" i="4" a="1"/>
  <c r="V299" i="4" s="1"/>
  <c r="AD298" i="4" a="1"/>
  <c r="AD298" i="4" s="1"/>
  <c r="AC298" i="4" a="1"/>
  <c r="AC298" i="4" s="1"/>
  <c r="AB298" i="4" a="1"/>
  <c r="AB298" i="4" s="1"/>
  <c r="AA298" i="4" a="1"/>
  <c r="AA298" i="4" s="1"/>
  <c r="Z298" i="4" a="1"/>
  <c r="Z298" i="4" s="1"/>
  <c r="Y298" i="4" a="1"/>
  <c r="Y298" i="4" s="1"/>
  <c r="X298" i="4" a="1"/>
  <c r="X298" i="4" s="1"/>
  <c r="W298" i="4" a="1"/>
  <c r="W298" i="4" s="1"/>
  <c r="V298" i="4" a="1"/>
  <c r="V298" i="4" s="1"/>
  <c r="AD297" i="4" a="1"/>
  <c r="AD297" i="4" s="1"/>
  <c r="AC297" i="4" a="1"/>
  <c r="AC297" i="4" s="1"/>
  <c r="AB297" i="4" a="1"/>
  <c r="AB297" i="4" s="1"/>
  <c r="AA297" i="4" a="1"/>
  <c r="AA297" i="4" s="1"/>
  <c r="Z297" i="4" a="1"/>
  <c r="Z297" i="4" s="1"/>
  <c r="Y297" i="4" a="1"/>
  <c r="Y297" i="4" s="1"/>
  <c r="X297" i="4" a="1"/>
  <c r="X297" i="4" s="1"/>
  <c r="W297" i="4" a="1"/>
  <c r="W297" i="4" s="1"/>
  <c r="V297" i="4" a="1"/>
  <c r="V297" i="4" s="1"/>
  <c r="AD296" i="4" a="1"/>
  <c r="AD296" i="4" s="1"/>
  <c r="AC296" i="4" a="1"/>
  <c r="AC296" i="4" s="1"/>
  <c r="AB296" i="4" a="1"/>
  <c r="AB296" i="4" s="1"/>
  <c r="AA296" i="4" a="1"/>
  <c r="AA296" i="4" s="1"/>
  <c r="Z296" i="4" a="1"/>
  <c r="Z296" i="4" s="1"/>
  <c r="Y296" i="4" a="1"/>
  <c r="Y296" i="4" s="1"/>
  <c r="X296" i="4" a="1"/>
  <c r="X296" i="4" s="1"/>
  <c r="W296" i="4" a="1"/>
  <c r="W296" i="4" s="1"/>
  <c r="V296" i="4" a="1"/>
  <c r="V296" i="4" s="1"/>
  <c r="AD295" i="4" a="1"/>
  <c r="AD295" i="4" s="1"/>
  <c r="AC295" i="4" a="1"/>
  <c r="AC295" i="4" s="1"/>
  <c r="AB295" i="4" a="1"/>
  <c r="AB295" i="4" s="1"/>
  <c r="AA295" i="4" a="1"/>
  <c r="AA295" i="4" s="1"/>
  <c r="Z295" i="4" a="1"/>
  <c r="Z295" i="4" s="1"/>
  <c r="Y295" i="4" a="1"/>
  <c r="Y295" i="4" s="1"/>
  <c r="X295" i="4" a="1"/>
  <c r="X295" i="4" s="1"/>
  <c r="W295" i="4" a="1"/>
  <c r="W295" i="4" s="1"/>
  <c r="V295" i="4" a="1"/>
  <c r="V295" i="4" s="1"/>
  <c r="AD294" i="4" a="1"/>
  <c r="AD294" i="4" s="1"/>
  <c r="AC294" i="4" a="1"/>
  <c r="AC294" i="4" s="1"/>
  <c r="AB294" i="4" a="1"/>
  <c r="AB294" i="4" s="1"/>
  <c r="AA294" i="4" a="1"/>
  <c r="AA294" i="4" s="1"/>
  <c r="Z294" i="4" a="1"/>
  <c r="Z294" i="4" s="1"/>
  <c r="Y294" i="4" a="1"/>
  <c r="Y294" i="4" s="1"/>
  <c r="X294" i="4" a="1"/>
  <c r="X294" i="4" s="1"/>
  <c r="W294" i="4" a="1"/>
  <c r="W294" i="4" s="1"/>
  <c r="V294" i="4" a="1"/>
  <c r="V294" i="4" s="1"/>
  <c r="AD293" i="4" a="1"/>
  <c r="AD293" i="4" s="1"/>
  <c r="AC293" i="4" a="1"/>
  <c r="AC293" i="4" s="1"/>
  <c r="AB293" i="4" a="1"/>
  <c r="AB293" i="4" s="1"/>
  <c r="AA293" i="4" a="1"/>
  <c r="AA293" i="4" s="1"/>
  <c r="Z293" i="4" a="1"/>
  <c r="Z293" i="4" s="1"/>
  <c r="Y293" i="4" a="1"/>
  <c r="Y293" i="4" s="1"/>
  <c r="X293" i="4" a="1"/>
  <c r="X293" i="4" s="1"/>
  <c r="W293" i="4" a="1"/>
  <c r="W293" i="4" s="1"/>
  <c r="V293" i="4" a="1"/>
  <c r="V293" i="4" s="1"/>
  <c r="AD292" i="4" a="1"/>
  <c r="AD292" i="4" s="1"/>
  <c r="AC292" i="4" a="1"/>
  <c r="AC292" i="4" s="1"/>
  <c r="AB292" i="4" a="1"/>
  <c r="AB292" i="4" s="1"/>
  <c r="AA292" i="4" a="1"/>
  <c r="AA292" i="4" s="1"/>
  <c r="Z292" i="4" a="1"/>
  <c r="Z292" i="4" s="1"/>
  <c r="Y292" i="4" a="1"/>
  <c r="Y292" i="4" s="1"/>
  <c r="X292" i="4" a="1"/>
  <c r="X292" i="4" s="1"/>
  <c r="W292" i="4" a="1"/>
  <c r="W292" i="4" s="1"/>
  <c r="V292" i="4" a="1"/>
  <c r="V292" i="4" s="1"/>
  <c r="AD291" i="4" a="1"/>
  <c r="AD291" i="4" s="1"/>
  <c r="AC291" i="4" a="1"/>
  <c r="AC291" i="4" s="1"/>
  <c r="AB291" i="4" a="1"/>
  <c r="AB291" i="4" s="1"/>
  <c r="AA291" i="4" a="1"/>
  <c r="AA291" i="4" s="1"/>
  <c r="Z291" i="4" a="1"/>
  <c r="Z291" i="4" s="1"/>
  <c r="Y291" i="4" a="1"/>
  <c r="Y291" i="4" s="1"/>
  <c r="X291" i="4" a="1"/>
  <c r="X291" i="4" s="1"/>
  <c r="W291" i="4" a="1"/>
  <c r="W291" i="4" s="1"/>
  <c r="V291" i="4" a="1"/>
  <c r="V291" i="4" s="1"/>
  <c r="AD290" i="4" a="1"/>
  <c r="AD290" i="4" s="1"/>
  <c r="AC290" i="4" a="1"/>
  <c r="AC290" i="4" s="1"/>
  <c r="AB290" i="4" a="1"/>
  <c r="AB290" i="4" s="1"/>
  <c r="AA290" i="4" a="1"/>
  <c r="AA290" i="4" s="1"/>
  <c r="Z290" i="4" a="1"/>
  <c r="Z290" i="4" s="1"/>
  <c r="Y290" i="4" a="1"/>
  <c r="Y290" i="4" s="1"/>
  <c r="X290" i="4" a="1"/>
  <c r="X290" i="4" s="1"/>
  <c r="W290" i="4" a="1"/>
  <c r="W290" i="4" s="1"/>
  <c r="V290" i="4" a="1"/>
  <c r="V290" i="4" s="1"/>
  <c r="AD289" i="4" a="1"/>
  <c r="AD289" i="4" s="1"/>
  <c r="AC289" i="4" a="1"/>
  <c r="AC289" i="4" s="1"/>
  <c r="AB289" i="4" a="1"/>
  <c r="AB289" i="4" s="1"/>
  <c r="AA289" i="4" a="1"/>
  <c r="AA289" i="4" s="1"/>
  <c r="Z289" i="4" a="1"/>
  <c r="Z289" i="4" s="1"/>
  <c r="Y289" i="4" a="1"/>
  <c r="Y289" i="4" s="1"/>
  <c r="X289" i="4" a="1"/>
  <c r="X289" i="4" s="1"/>
  <c r="W289" i="4" a="1"/>
  <c r="W289" i="4" s="1"/>
  <c r="V289" i="4" a="1"/>
  <c r="V289" i="4" s="1"/>
  <c r="AD288" i="4" a="1"/>
  <c r="AD288" i="4" s="1"/>
  <c r="AC288" i="4" a="1"/>
  <c r="AC288" i="4" s="1"/>
  <c r="AB288" i="4" a="1"/>
  <c r="AB288" i="4" s="1"/>
  <c r="AA288" i="4" a="1"/>
  <c r="AA288" i="4" s="1"/>
  <c r="Z288" i="4" a="1"/>
  <c r="Z288" i="4" s="1"/>
  <c r="Y288" i="4" a="1"/>
  <c r="Y288" i="4" s="1"/>
  <c r="X288" i="4" a="1"/>
  <c r="X288" i="4" s="1"/>
  <c r="W288" i="4" a="1"/>
  <c r="W288" i="4" s="1"/>
  <c r="V288" i="4" a="1"/>
  <c r="V288" i="4" s="1"/>
  <c r="AD287" i="4" a="1"/>
  <c r="AD287" i="4" s="1"/>
  <c r="AC287" i="4" a="1"/>
  <c r="AC287" i="4" s="1"/>
  <c r="AB287" i="4" a="1"/>
  <c r="AB287" i="4" s="1"/>
  <c r="AA287" i="4" a="1"/>
  <c r="AA287" i="4" s="1"/>
  <c r="Z287" i="4" a="1"/>
  <c r="Z287" i="4" s="1"/>
  <c r="Y287" i="4" a="1"/>
  <c r="Y287" i="4" s="1"/>
  <c r="X287" i="4" a="1"/>
  <c r="X287" i="4" s="1"/>
  <c r="W287" i="4" a="1"/>
  <c r="W287" i="4" s="1"/>
  <c r="V287" i="4" a="1"/>
  <c r="V287" i="4" s="1"/>
  <c r="AD286" i="4" a="1"/>
  <c r="AD286" i="4" s="1"/>
  <c r="AC286" i="4" a="1"/>
  <c r="AC286" i="4" s="1"/>
  <c r="AB286" i="4" a="1"/>
  <c r="AB286" i="4" s="1"/>
  <c r="AA286" i="4" a="1"/>
  <c r="AA286" i="4" s="1"/>
  <c r="Z286" i="4" a="1"/>
  <c r="Z286" i="4" s="1"/>
  <c r="Y286" i="4" a="1"/>
  <c r="Y286" i="4" s="1"/>
  <c r="X286" i="4" a="1"/>
  <c r="X286" i="4" s="1"/>
  <c r="W286" i="4" a="1"/>
  <c r="W286" i="4" s="1"/>
  <c r="V286" i="4" a="1"/>
  <c r="V286" i="4" s="1"/>
  <c r="AD285" i="4" a="1"/>
  <c r="AD285" i="4" s="1"/>
  <c r="AC285" i="4" a="1"/>
  <c r="AC285" i="4" s="1"/>
  <c r="AB285" i="4" a="1"/>
  <c r="AB285" i="4" s="1"/>
  <c r="AA285" i="4" a="1"/>
  <c r="AA285" i="4" s="1"/>
  <c r="Z285" i="4" a="1"/>
  <c r="Z285" i="4" s="1"/>
  <c r="Y285" i="4" a="1"/>
  <c r="Y285" i="4" s="1"/>
  <c r="X285" i="4" a="1"/>
  <c r="X285" i="4" s="1"/>
  <c r="W285" i="4" a="1"/>
  <c r="W285" i="4" s="1"/>
  <c r="V285" i="4" a="1"/>
  <c r="V285" i="4" s="1"/>
  <c r="AD284" i="4" a="1"/>
  <c r="AD284" i="4" s="1"/>
  <c r="AC284" i="4" a="1"/>
  <c r="AC284" i="4" s="1"/>
  <c r="AB284" i="4" a="1"/>
  <c r="AB284" i="4" s="1"/>
  <c r="AA284" i="4" a="1"/>
  <c r="AA284" i="4" s="1"/>
  <c r="Z284" i="4" a="1"/>
  <c r="Z284" i="4" s="1"/>
  <c r="Y284" i="4" a="1"/>
  <c r="Y284" i="4" s="1"/>
  <c r="X284" i="4" a="1"/>
  <c r="X284" i="4" s="1"/>
  <c r="W284" i="4" a="1"/>
  <c r="W284" i="4" s="1"/>
  <c r="V284" i="4" a="1"/>
  <c r="V284" i="4" s="1"/>
  <c r="AD283" i="4" a="1"/>
  <c r="AD283" i="4" s="1"/>
  <c r="AC283" i="4" a="1"/>
  <c r="AC283" i="4" s="1"/>
  <c r="AB283" i="4" a="1"/>
  <c r="AB283" i="4" s="1"/>
  <c r="AA283" i="4" a="1"/>
  <c r="AA283" i="4" s="1"/>
  <c r="Z283" i="4" a="1"/>
  <c r="Z283" i="4" s="1"/>
  <c r="Y283" i="4" a="1"/>
  <c r="Y283" i="4" s="1"/>
  <c r="X283" i="4" a="1"/>
  <c r="X283" i="4" s="1"/>
  <c r="W283" i="4" a="1"/>
  <c r="W283" i="4" s="1"/>
  <c r="V283" i="4" a="1"/>
  <c r="V283" i="4" s="1"/>
  <c r="AD282" i="4" a="1"/>
  <c r="AD282" i="4" s="1"/>
  <c r="AC282" i="4" a="1"/>
  <c r="AC282" i="4" s="1"/>
  <c r="AB282" i="4" a="1"/>
  <c r="AB282" i="4" s="1"/>
  <c r="AA282" i="4" a="1"/>
  <c r="AA282" i="4" s="1"/>
  <c r="Z282" i="4" a="1"/>
  <c r="Z282" i="4" s="1"/>
  <c r="Y282" i="4" a="1"/>
  <c r="Y282" i="4" s="1"/>
  <c r="X282" i="4" a="1"/>
  <c r="X282" i="4" s="1"/>
  <c r="W282" i="4" a="1"/>
  <c r="W282" i="4" s="1"/>
  <c r="V282" i="4" a="1"/>
  <c r="V282" i="4" s="1"/>
  <c r="AD281" i="4" a="1"/>
  <c r="AD281" i="4" s="1"/>
  <c r="AC281" i="4" a="1"/>
  <c r="AC281" i="4" s="1"/>
  <c r="AB281" i="4" a="1"/>
  <c r="AB281" i="4" s="1"/>
  <c r="AA281" i="4" a="1"/>
  <c r="AA281" i="4" s="1"/>
  <c r="Z281" i="4" a="1"/>
  <c r="Z281" i="4" s="1"/>
  <c r="Y281" i="4" a="1"/>
  <c r="Y281" i="4" s="1"/>
  <c r="X281" i="4" a="1"/>
  <c r="X281" i="4" s="1"/>
  <c r="W281" i="4" a="1"/>
  <c r="W281" i="4" s="1"/>
  <c r="V281" i="4" a="1"/>
  <c r="V281" i="4" s="1"/>
  <c r="AD280" i="4" a="1"/>
  <c r="AD280" i="4" s="1"/>
  <c r="AC280" i="4" a="1"/>
  <c r="AC280" i="4" s="1"/>
  <c r="AB280" i="4" a="1"/>
  <c r="AB280" i="4" s="1"/>
  <c r="AA280" i="4" a="1"/>
  <c r="AA280" i="4" s="1"/>
  <c r="Z280" i="4" a="1"/>
  <c r="Z280" i="4" s="1"/>
  <c r="Y280" i="4" a="1"/>
  <c r="Y280" i="4" s="1"/>
  <c r="X280" i="4" a="1"/>
  <c r="X280" i="4" s="1"/>
  <c r="W280" i="4" a="1"/>
  <c r="W280" i="4" s="1"/>
  <c r="V280" i="4" a="1"/>
  <c r="V280" i="4" s="1"/>
  <c r="AD279" i="4" a="1"/>
  <c r="AD279" i="4" s="1"/>
  <c r="AC279" i="4" a="1"/>
  <c r="AC279" i="4" s="1"/>
  <c r="AB279" i="4" a="1"/>
  <c r="AB279" i="4" s="1"/>
  <c r="AA279" i="4" a="1"/>
  <c r="AA279" i="4" s="1"/>
  <c r="Z279" i="4" a="1"/>
  <c r="Z279" i="4" s="1"/>
  <c r="Y279" i="4" a="1"/>
  <c r="Y279" i="4" s="1"/>
  <c r="X279" i="4" a="1"/>
  <c r="X279" i="4" s="1"/>
  <c r="W279" i="4" a="1"/>
  <c r="W279" i="4" s="1"/>
  <c r="V279" i="4" a="1"/>
  <c r="V279" i="4" s="1"/>
  <c r="AD278" i="4" a="1"/>
  <c r="AD278" i="4" s="1"/>
  <c r="AC278" i="4" a="1"/>
  <c r="AC278" i="4" s="1"/>
  <c r="AB278" i="4" a="1"/>
  <c r="AB278" i="4" s="1"/>
  <c r="AA278" i="4" a="1"/>
  <c r="AA278" i="4" s="1"/>
  <c r="Z278" i="4" a="1"/>
  <c r="Z278" i="4" s="1"/>
  <c r="Y278" i="4" a="1"/>
  <c r="Y278" i="4" s="1"/>
  <c r="X278" i="4" a="1"/>
  <c r="X278" i="4" s="1"/>
  <c r="W278" i="4" a="1"/>
  <c r="W278" i="4" s="1"/>
  <c r="V278" i="4" a="1"/>
  <c r="V278" i="4" s="1"/>
  <c r="AD277" i="4" a="1"/>
  <c r="AD277" i="4" s="1"/>
  <c r="AC277" i="4" a="1"/>
  <c r="AC277" i="4" s="1"/>
  <c r="AB277" i="4" a="1"/>
  <c r="AB277" i="4" s="1"/>
  <c r="AA277" i="4" a="1"/>
  <c r="AA277" i="4" s="1"/>
  <c r="Z277" i="4" a="1"/>
  <c r="Z277" i="4" s="1"/>
  <c r="Y277" i="4" a="1"/>
  <c r="Y277" i="4" s="1"/>
  <c r="X277" i="4" a="1"/>
  <c r="X277" i="4" s="1"/>
  <c r="W277" i="4" a="1"/>
  <c r="W277" i="4" s="1"/>
  <c r="V277" i="4" a="1"/>
  <c r="V277" i="4" s="1"/>
  <c r="AD276" i="4" a="1"/>
  <c r="AD276" i="4" s="1"/>
  <c r="AC276" i="4" a="1"/>
  <c r="AC276" i="4" s="1"/>
  <c r="AB276" i="4" a="1"/>
  <c r="AB276" i="4" s="1"/>
  <c r="AA276" i="4" a="1"/>
  <c r="AA276" i="4" s="1"/>
  <c r="Z276" i="4" a="1"/>
  <c r="Z276" i="4" s="1"/>
  <c r="Y276" i="4" a="1"/>
  <c r="Y276" i="4" s="1"/>
  <c r="X276" i="4" a="1"/>
  <c r="X276" i="4" s="1"/>
  <c r="W276" i="4" a="1"/>
  <c r="W276" i="4" s="1"/>
  <c r="V276" i="4" a="1"/>
  <c r="V276" i="4" s="1"/>
  <c r="AD275" i="4" a="1"/>
  <c r="AD275" i="4" s="1"/>
  <c r="AC275" i="4" a="1"/>
  <c r="AC275" i="4" s="1"/>
  <c r="AB275" i="4" a="1"/>
  <c r="AB275" i="4" s="1"/>
  <c r="AA275" i="4" a="1"/>
  <c r="AA275" i="4" s="1"/>
  <c r="Z275" i="4" a="1"/>
  <c r="Z275" i="4" s="1"/>
  <c r="Y275" i="4" a="1"/>
  <c r="Y275" i="4" s="1"/>
  <c r="X275" i="4" a="1"/>
  <c r="X275" i="4" s="1"/>
  <c r="W275" i="4" a="1"/>
  <c r="W275" i="4" s="1"/>
  <c r="V275" i="4" a="1"/>
  <c r="V275" i="4" s="1"/>
  <c r="AD274" i="4" a="1"/>
  <c r="AD274" i="4" s="1"/>
  <c r="AC274" i="4" a="1"/>
  <c r="AC274" i="4" s="1"/>
  <c r="AB274" i="4" a="1"/>
  <c r="AB274" i="4" s="1"/>
  <c r="AA274" i="4" a="1"/>
  <c r="AA274" i="4" s="1"/>
  <c r="Z274" i="4" a="1"/>
  <c r="Z274" i="4" s="1"/>
  <c r="Y274" i="4" a="1"/>
  <c r="Y274" i="4" s="1"/>
  <c r="X274" i="4" a="1"/>
  <c r="X274" i="4" s="1"/>
  <c r="W274" i="4" a="1"/>
  <c r="W274" i="4" s="1"/>
  <c r="V274" i="4" a="1"/>
  <c r="V274" i="4" s="1"/>
  <c r="AD273" i="4" a="1"/>
  <c r="AD273" i="4" s="1"/>
  <c r="AC273" i="4" a="1"/>
  <c r="AC273" i="4" s="1"/>
  <c r="AB273" i="4" a="1"/>
  <c r="AB273" i="4" s="1"/>
  <c r="AA273" i="4" a="1"/>
  <c r="AA273" i="4" s="1"/>
  <c r="Z273" i="4" a="1"/>
  <c r="Z273" i="4" s="1"/>
  <c r="Y273" i="4" a="1"/>
  <c r="Y273" i="4" s="1"/>
  <c r="X273" i="4" a="1"/>
  <c r="X273" i="4" s="1"/>
  <c r="W273" i="4" a="1"/>
  <c r="W273" i="4" s="1"/>
  <c r="V273" i="4" a="1"/>
  <c r="V273" i="4" s="1"/>
  <c r="AD272" i="4" a="1"/>
  <c r="AD272" i="4" s="1"/>
  <c r="AC272" i="4" a="1"/>
  <c r="AC272" i="4" s="1"/>
  <c r="AB272" i="4" a="1"/>
  <c r="AB272" i="4" s="1"/>
  <c r="AA272" i="4" a="1"/>
  <c r="AA272" i="4" s="1"/>
  <c r="Z272" i="4" a="1"/>
  <c r="Z272" i="4" s="1"/>
  <c r="Y272" i="4" a="1"/>
  <c r="Y272" i="4" s="1"/>
  <c r="X272" i="4" a="1"/>
  <c r="X272" i="4" s="1"/>
  <c r="W272" i="4" a="1"/>
  <c r="W272" i="4" s="1"/>
  <c r="V272" i="4" a="1"/>
  <c r="V272" i="4" s="1"/>
  <c r="AD271" i="4" a="1"/>
  <c r="AD271" i="4" s="1"/>
  <c r="AC271" i="4" a="1"/>
  <c r="AC271" i="4" s="1"/>
  <c r="AB271" i="4" a="1"/>
  <c r="AB271" i="4" s="1"/>
  <c r="AA271" i="4" a="1"/>
  <c r="AA271" i="4" s="1"/>
  <c r="Z271" i="4" a="1"/>
  <c r="Z271" i="4" s="1"/>
  <c r="Y271" i="4" a="1"/>
  <c r="Y271" i="4" s="1"/>
  <c r="X271" i="4" a="1"/>
  <c r="X271" i="4" s="1"/>
  <c r="W271" i="4" a="1"/>
  <c r="W271" i="4" s="1"/>
  <c r="V271" i="4" a="1"/>
  <c r="V271" i="4" s="1"/>
  <c r="AD270" i="4" a="1"/>
  <c r="AD270" i="4" s="1"/>
  <c r="AC270" i="4" a="1"/>
  <c r="AC270" i="4" s="1"/>
  <c r="AB270" i="4" a="1"/>
  <c r="AB270" i="4" s="1"/>
  <c r="AA270" i="4" a="1"/>
  <c r="AA270" i="4" s="1"/>
  <c r="Z270" i="4" a="1"/>
  <c r="Z270" i="4" s="1"/>
  <c r="Y270" i="4" a="1"/>
  <c r="Y270" i="4" s="1"/>
  <c r="X270" i="4" a="1"/>
  <c r="X270" i="4" s="1"/>
  <c r="W270" i="4" a="1"/>
  <c r="W270" i="4" s="1"/>
  <c r="V270" i="4" a="1"/>
  <c r="V270" i="4" s="1"/>
  <c r="AD269" i="4" a="1"/>
  <c r="AD269" i="4" s="1"/>
  <c r="AC269" i="4" a="1"/>
  <c r="AC269" i="4" s="1"/>
  <c r="AB269" i="4" a="1"/>
  <c r="AB269" i="4" s="1"/>
  <c r="AA269" i="4" a="1"/>
  <c r="AA269" i="4" s="1"/>
  <c r="Z269" i="4" a="1"/>
  <c r="Z269" i="4" s="1"/>
  <c r="Y269" i="4" a="1"/>
  <c r="Y269" i="4" s="1"/>
  <c r="X269" i="4" a="1"/>
  <c r="X269" i="4" s="1"/>
  <c r="W269" i="4" a="1"/>
  <c r="W269" i="4" s="1"/>
  <c r="V269" i="4" a="1"/>
  <c r="V269" i="4" s="1"/>
  <c r="AD268" i="4" a="1"/>
  <c r="AD268" i="4" s="1"/>
  <c r="AC268" i="4" a="1"/>
  <c r="AC268" i="4" s="1"/>
  <c r="AB268" i="4" a="1"/>
  <c r="AB268" i="4" s="1"/>
  <c r="AA268" i="4" a="1"/>
  <c r="AA268" i="4" s="1"/>
  <c r="Z268" i="4" a="1"/>
  <c r="Z268" i="4" s="1"/>
  <c r="Y268" i="4" a="1"/>
  <c r="Y268" i="4" s="1"/>
  <c r="X268" i="4" a="1"/>
  <c r="X268" i="4" s="1"/>
  <c r="W268" i="4" a="1"/>
  <c r="W268" i="4" s="1"/>
  <c r="V268" i="4" a="1"/>
  <c r="V268" i="4" s="1"/>
  <c r="AD267" i="4" a="1"/>
  <c r="AD267" i="4" s="1"/>
  <c r="AC267" i="4" a="1"/>
  <c r="AC267" i="4" s="1"/>
  <c r="AB267" i="4" a="1"/>
  <c r="AB267" i="4" s="1"/>
  <c r="AA267" i="4" a="1"/>
  <c r="AA267" i="4" s="1"/>
  <c r="Z267" i="4" a="1"/>
  <c r="Z267" i="4" s="1"/>
  <c r="Y267" i="4" a="1"/>
  <c r="Y267" i="4" s="1"/>
  <c r="X267" i="4" a="1"/>
  <c r="X267" i="4" s="1"/>
  <c r="W267" i="4" a="1"/>
  <c r="W267" i="4" s="1"/>
  <c r="V267" i="4" a="1"/>
  <c r="V267" i="4" s="1"/>
  <c r="AD266" i="4" a="1"/>
  <c r="AD266" i="4" s="1"/>
  <c r="AC266" i="4" a="1"/>
  <c r="AC266" i="4" s="1"/>
  <c r="AB266" i="4" a="1"/>
  <c r="AB266" i="4" s="1"/>
  <c r="AA266" i="4" a="1"/>
  <c r="AA266" i="4" s="1"/>
  <c r="Z266" i="4" a="1"/>
  <c r="Z266" i="4" s="1"/>
  <c r="Y266" i="4" a="1"/>
  <c r="Y266" i="4" s="1"/>
  <c r="X266" i="4" a="1"/>
  <c r="X266" i="4" s="1"/>
  <c r="W266" i="4" a="1"/>
  <c r="W266" i="4" s="1"/>
  <c r="V266" i="4" a="1"/>
  <c r="V266" i="4" s="1"/>
  <c r="AD265" i="4" a="1"/>
  <c r="AD265" i="4" s="1"/>
  <c r="AC265" i="4" a="1"/>
  <c r="AC265" i="4" s="1"/>
  <c r="AB265" i="4" a="1"/>
  <c r="AB265" i="4" s="1"/>
  <c r="AA265" i="4" a="1"/>
  <c r="AA265" i="4" s="1"/>
  <c r="Z265" i="4" a="1"/>
  <c r="Z265" i="4" s="1"/>
  <c r="Y265" i="4" a="1"/>
  <c r="Y265" i="4" s="1"/>
  <c r="X265" i="4" a="1"/>
  <c r="X265" i="4" s="1"/>
  <c r="W265" i="4" a="1"/>
  <c r="W265" i="4" s="1"/>
  <c r="V265" i="4" a="1"/>
  <c r="V265" i="4" s="1"/>
  <c r="AD264" i="4" a="1"/>
  <c r="AD264" i="4" s="1"/>
  <c r="AC264" i="4" a="1"/>
  <c r="AC264" i="4" s="1"/>
  <c r="AB264" i="4" a="1"/>
  <c r="AB264" i="4" s="1"/>
  <c r="AA264" i="4" a="1"/>
  <c r="AA264" i="4" s="1"/>
  <c r="Z264" i="4" a="1"/>
  <c r="Z264" i="4" s="1"/>
  <c r="Y264" i="4" a="1"/>
  <c r="Y264" i="4" s="1"/>
  <c r="X264" i="4" a="1"/>
  <c r="X264" i="4" s="1"/>
  <c r="W264" i="4" a="1"/>
  <c r="W264" i="4" s="1"/>
  <c r="V264" i="4" a="1"/>
  <c r="V264" i="4" s="1"/>
  <c r="AD263" i="4" a="1"/>
  <c r="AD263" i="4" s="1"/>
  <c r="AC263" i="4" a="1"/>
  <c r="AC263" i="4" s="1"/>
  <c r="AB263" i="4" a="1"/>
  <c r="AB263" i="4" s="1"/>
  <c r="AA263" i="4" a="1"/>
  <c r="AA263" i="4" s="1"/>
  <c r="Z263" i="4" a="1"/>
  <c r="Z263" i="4" s="1"/>
  <c r="Y263" i="4" a="1"/>
  <c r="Y263" i="4" s="1"/>
  <c r="X263" i="4" a="1"/>
  <c r="X263" i="4" s="1"/>
  <c r="W263" i="4" a="1"/>
  <c r="W263" i="4" s="1"/>
  <c r="V263" i="4" a="1"/>
  <c r="V263" i="4" s="1"/>
  <c r="AD262" i="4" a="1"/>
  <c r="AD262" i="4" s="1"/>
  <c r="AC262" i="4" a="1"/>
  <c r="AC262" i="4" s="1"/>
  <c r="AB262" i="4" a="1"/>
  <c r="AB262" i="4" s="1"/>
  <c r="AA262" i="4" a="1"/>
  <c r="AA262" i="4" s="1"/>
  <c r="Z262" i="4" a="1"/>
  <c r="Z262" i="4" s="1"/>
  <c r="Y262" i="4" a="1"/>
  <c r="Y262" i="4" s="1"/>
  <c r="X262" i="4" a="1"/>
  <c r="X262" i="4" s="1"/>
  <c r="W262" i="4" a="1"/>
  <c r="W262" i="4" s="1"/>
  <c r="V262" i="4" a="1"/>
  <c r="V262" i="4" s="1"/>
  <c r="AD261" i="4" a="1"/>
  <c r="AD261" i="4" s="1"/>
  <c r="AC261" i="4" a="1"/>
  <c r="AC261" i="4" s="1"/>
  <c r="AB261" i="4" a="1"/>
  <c r="AB261" i="4" s="1"/>
  <c r="AA261" i="4" a="1"/>
  <c r="AA261" i="4" s="1"/>
  <c r="Z261" i="4" a="1"/>
  <c r="Z261" i="4" s="1"/>
  <c r="Y261" i="4" a="1"/>
  <c r="Y261" i="4" s="1"/>
  <c r="X261" i="4" a="1"/>
  <c r="X261" i="4" s="1"/>
  <c r="W261" i="4" a="1"/>
  <c r="W261" i="4" s="1"/>
  <c r="V261" i="4" a="1"/>
  <c r="V261" i="4" s="1"/>
  <c r="AD260" i="4" a="1"/>
  <c r="AD260" i="4" s="1"/>
  <c r="AC260" i="4" a="1"/>
  <c r="AC260" i="4" s="1"/>
  <c r="AB260" i="4" a="1"/>
  <c r="AB260" i="4" s="1"/>
  <c r="AA260" i="4" a="1"/>
  <c r="AA260" i="4" s="1"/>
  <c r="Z260" i="4" a="1"/>
  <c r="Z260" i="4" s="1"/>
  <c r="Y260" i="4" a="1"/>
  <c r="Y260" i="4" s="1"/>
  <c r="X260" i="4" a="1"/>
  <c r="X260" i="4" s="1"/>
  <c r="W260" i="4" a="1"/>
  <c r="W260" i="4" s="1"/>
  <c r="V260" i="4" a="1"/>
  <c r="V260" i="4" s="1"/>
  <c r="AD259" i="4" a="1"/>
  <c r="AD259" i="4" s="1"/>
  <c r="AC259" i="4" a="1"/>
  <c r="AC259" i="4" s="1"/>
  <c r="AB259" i="4" a="1"/>
  <c r="AB259" i="4" s="1"/>
  <c r="AA259" i="4" a="1"/>
  <c r="AA259" i="4" s="1"/>
  <c r="Z259" i="4" a="1"/>
  <c r="Z259" i="4" s="1"/>
  <c r="Y259" i="4" a="1"/>
  <c r="Y259" i="4" s="1"/>
  <c r="X259" i="4" a="1"/>
  <c r="X259" i="4" s="1"/>
  <c r="W259" i="4" a="1"/>
  <c r="W259" i="4" s="1"/>
  <c r="V259" i="4" a="1"/>
  <c r="V259" i="4" s="1"/>
  <c r="AD258" i="4" a="1"/>
  <c r="AD258" i="4" s="1"/>
  <c r="AC258" i="4" a="1"/>
  <c r="AC258" i="4" s="1"/>
  <c r="AB258" i="4" a="1"/>
  <c r="AB258" i="4" s="1"/>
  <c r="AA258" i="4" a="1"/>
  <c r="AA258" i="4" s="1"/>
  <c r="Z258" i="4" a="1"/>
  <c r="Z258" i="4" s="1"/>
  <c r="Y258" i="4" a="1"/>
  <c r="Y258" i="4" s="1"/>
  <c r="X258" i="4" a="1"/>
  <c r="X258" i="4" s="1"/>
  <c r="W258" i="4" a="1"/>
  <c r="W258" i="4" s="1"/>
  <c r="V258" i="4" a="1"/>
  <c r="V258" i="4" s="1"/>
  <c r="AD257" i="4" a="1"/>
  <c r="AD257" i="4" s="1"/>
  <c r="AC257" i="4" a="1"/>
  <c r="AC257" i="4" s="1"/>
  <c r="AB257" i="4" a="1"/>
  <c r="AB257" i="4" s="1"/>
  <c r="AA257" i="4" a="1"/>
  <c r="AA257" i="4" s="1"/>
  <c r="Z257" i="4" a="1"/>
  <c r="Z257" i="4" s="1"/>
  <c r="Y257" i="4" a="1"/>
  <c r="Y257" i="4" s="1"/>
  <c r="X257" i="4" a="1"/>
  <c r="X257" i="4" s="1"/>
  <c r="W257" i="4" a="1"/>
  <c r="W257" i="4" s="1"/>
  <c r="V257" i="4" a="1"/>
  <c r="V257" i="4" s="1"/>
  <c r="AD256" i="4" a="1"/>
  <c r="AD256" i="4" s="1"/>
  <c r="AC256" i="4" a="1"/>
  <c r="AC256" i="4" s="1"/>
  <c r="AB256" i="4" a="1"/>
  <c r="AB256" i="4" s="1"/>
  <c r="AA256" i="4" a="1"/>
  <c r="AA256" i="4" s="1"/>
  <c r="Z256" i="4" a="1"/>
  <c r="Z256" i="4" s="1"/>
  <c r="Y256" i="4" a="1"/>
  <c r="Y256" i="4" s="1"/>
  <c r="X256" i="4" a="1"/>
  <c r="X256" i="4" s="1"/>
  <c r="W256" i="4" a="1"/>
  <c r="W256" i="4" s="1"/>
  <c r="V256" i="4" a="1"/>
  <c r="V256" i="4" s="1"/>
  <c r="AD255" i="4" a="1"/>
  <c r="AD255" i="4" s="1"/>
  <c r="AC255" i="4" a="1"/>
  <c r="AC255" i="4" s="1"/>
  <c r="AB255" i="4" a="1"/>
  <c r="AB255" i="4" s="1"/>
  <c r="AA255" i="4" a="1"/>
  <c r="AA255" i="4" s="1"/>
  <c r="Z255" i="4" a="1"/>
  <c r="Z255" i="4" s="1"/>
  <c r="Y255" i="4" a="1"/>
  <c r="Y255" i="4" s="1"/>
  <c r="X255" i="4" a="1"/>
  <c r="X255" i="4" s="1"/>
  <c r="W255" i="4" a="1"/>
  <c r="W255" i="4" s="1"/>
  <c r="V255" i="4" a="1"/>
  <c r="V255" i="4" s="1"/>
  <c r="AD254" i="4" a="1"/>
  <c r="AD254" i="4" s="1"/>
  <c r="AC254" i="4" a="1"/>
  <c r="AC254" i="4" s="1"/>
  <c r="AB254" i="4" a="1"/>
  <c r="AB254" i="4" s="1"/>
  <c r="AA254" i="4" a="1"/>
  <c r="AA254" i="4" s="1"/>
  <c r="Z254" i="4" a="1"/>
  <c r="Z254" i="4" s="1"/>
  <c r="Y254" i="4" a="1"/>
  <c r="Y254" i="4" s="1"/>
  <c r="X254" i="4" a="1"/>
  <c r="X254" i="4" s="1"/>
  <c r="W254" i="4" a="1"/>
  <c r="W254" i="4" s="1"/>
  <c r="V254" i="4" a="1"/>
  <c r="V254" i="4" s="1"/>
  <c r="AD253" i="4" a="1"/>
  <c r="AD253" i="4" s="1"/>
  <c r="AC253" i="4" a="1"/>
  <c r="AC253" i="4" s="1"/>
  <c r="AB253" i="4" a="1"/>
  <c r="AB253" i="4" s="1"/>
  <c r="AA253" i="4" a="1"/>
  <c r="AA253" i="4" s="1"/>
  <c r="Z253" i="4" a="1"/>
  <c r="Z253" i="4" s="1"/>
  <c r="Y253" i="4" a="1"/>
  <c r="Y253" i="4" s="1"/>
  <c r="X253" i="4" a="1"/>
  <c r="X253" i="4" s="1"/>
  <c r="W253" i="4" a="1"/>
  <c r="W253" i="4" s="1"/>
  <c r="V253" i="4" a="1"/>
  <c r="V253" i="4" s="1"/>
  <c r="AD252" i="4" a="1"/>
  <c r="AD252" i="4" s="1"/>
  <c r="AC252" i="4" a="1"/>
  <c r="AC252" i="4" s="1"/>
  <c r="AB252" i="4" a="1"/>
  <c r="AB252" i="4" s="1"/>
  <c r="AA252" i="4" a="1"/>
  <c r="AA252" i="4" s="1"/>
  <c r="Z252" i="4" a="1"/>
  <c r="Z252" i="4" s="1"/>
  <c r="Y252" i="4" a="1"/>
  <c r="Y252" i="4" s="1"/>
  <c r="X252" i="4" a="1"/>
  <c r="X252" i="4" s="1"/>
  <c r="W252" i="4" a="1"/>
  <c r="W252" i="4" s="1"/>
  <c r="V252" i="4" a="1"/>
  <c r="V252" i="4" s="1"/>
  <c r="AD251" i="4" a="1"/>
  <c r="AD251" i="4" s="1"/>
  <c r="AC251" i="4" a="1"/>
  <c r="AC251" i="4" s="1"/>
  <c r="AB251" i="4" a="1"/>
  <c r="AB251" i="4" s="1"/>
  <c r="AA251" i="4" a="1"/>
  <c r="AA251" i="4" s="1"/>
  <c r="Z251" i="4" a="1"/>
  <c r="Z251" i="4" s="1"/>
  <c r="Y251" i="4" a="1"/>
  <c r="Y251" i="4" s="1"/>
  <c r="X251" i="4" a="1"/>
  <c r="X251" i="4" s="1"/>
  <c r="W251" i="4" a="1"/>
  <c r="W251" i="4" s="1"/>
  <c r="V251" i="4" a="1"/>
  <c r="V251" i="4" s="1"/>
  <c r="AD250" i="4" a="1"/>
  <c r="AD250" i="4" s="1"/>
  <c r="AC250" i="4" a="1"/>
  <c r="AC250" i="4" s="1"/>
  <c r="AB250" i="4" a="1"/>
  <c r="AB250" i="4" s="1"/>
  <c r="AA250" i="4" a="1"/>
  <c r="AA250" i="4" s="1"/>
  <c r="Z250" i="4" a="1"/>
  <c r="Z250" i="4" s="1"/>
  <c r="Y250" i="4" a="1"/>
  <c r="Y250" i="4" s="1"/>
  <c r="X250" i="4" a="1"/>
  <c r="X250" i="4" s="1"/>
  <c r="W250" i="4" a="1"/>
  <c r="W250" i="4" s="1"/>
  <c r="V250" i="4" a="1"/>
  <c r="V250" i="4" s="1"/>
  <c r="AD249" i="4" a="1"/>
  <c r="AD249" i="4" s="1"/>
  <c r="AC249" i="4" a="1"/>
  <c r="AC249" i="4" s="1"/>
  <c r="AB249" i="4" a="1"/>
  <c r="AB249" i="4" s="1"/>
  <c r="AA249" i="4" a="1"/>
  <c r="AA249" i="4" s="1"/>
  <c r="Z249" i="4" a="1"/>
  <c r="Z249" i="4" s="1"/>
  <c r="Y249" i="4" a="1"/>
  <c r="Y249" i="4" s="1"/>
  <c r="X249" i="4" a="1"/>
  <c r="X249" i="4" s="1"/>
  <c r="W249" i="4" a="1"/>
  <c r="W249" i="4" s="1"/>
  <c r="V249" i="4" a="1"/>
  <c r="V249" i="4" s="1"/>
  <c r="AD248" i="4" a="1"/>
  <c r="AD248" i="4" s="1"/>
  <c r="AC248" i="4" a="1"/>
  <c r="AC248" i="4" s="1"/>
  <c r="AB248" i="4" a="1"/>
  <c r="AB248" i="4" s="1"/>
  <c r="AA248" i="4" a="1"/>
  <c r="AA248" i="4" s="1"/>
  <c r="Z248" i="4" a="1"/>
  <c r="Z248" i="4" s="1"/>
  <c r="Y248" i="4" a="1"/>
  <c r="Y248" i="4" s="1"/>
  <c r="X248" i="4" a="1"/>
  <c r="X248" i="4" s="1"/>
  <c r="W248" i="4" a="1"/>
  <c r="W248" i="4" s="1"/>
  <c r="V248" i="4" a="1"/>
  <c r="V248" i="4" s="1"/>
  <c r="AD247" i="4" a="1"/>
  <c r="AD247" i="4" s="1"/>
  <c r="AC247" i="4" a="1"/>
  <c r="AC247" i="4" s="1"/>
  <c r="AB247" i="4" a="1"/>
  <c r="AB247" i="4" s="1"/>
  <c r="AA247" i="4" a="1"/>
  <c r="AA247" i="4" s="1"/>
  <c r="Z247" i="4" a="1"/>
  <c r="Z247" i="4" s="1"/>
  <c r="Y247" i="4" a="1"/>
  <c r="Y247" i="4" s="1"/>
  <c r="X247" i="4" a="1"/>
  <c r="X247" i="4" s="1"/>
  <c r="W247" i="4" a="1"/>
  <c r="W247" i="4" s="1"/>
  <c r="V247" i="4" a="1"/>
  <c r="V247" i="4" s="1"/>
  <c r="AD246" i="4" a="1"/>
  <c r="AD246" i="4" s="1"/>
  <c r="AC246" i="4" a="1"/>
  <c r="AC246" i="4" s="1"/>
  <c r="AB246" i="4" a="1"/>
  <c r="AB246" i="4" s="1"/>
  <c r="AA246" i="4" a="1"/>
  <c r="AA246" i="4" s="1"/>
  <c r="Z246" i="4" a="1"/>
  <c r="Z246" i="4" s="1"/>
  <c r="Y246" i="4" a="1"/>
  <c r="Y246" i="4" s="1"/>
  <c r="X246" i="4" a="1"/>
  <c r="X246" i="4" s="1"/>
  <c r="W246" i="4" a="1"/>
  <c r="W246" i="4" s="1"/>
  <c r="V246" i="4" a="1"/>
  <c r="V246" i="4" s="1"/>
  <c r="AD245" i="4" a="1"/>
  <c r="AD245" i="4" s="1"/>
  <c r="AC245" i="4" a="1"/>
  <c r="AC245" i="4" s="1"/>
  <c r="AB245" i="4" a="1"/>
  <c r="AB245" i="4" s="1"/>
  <c r="AA245" i="4" a="1"/>
  <c r="AA245" i="4" s="1"/>
  <c r="Z245" i="4" a="1"/>
  <c r="Z245" i="4" s="1"/>
  <c r="Y245" i="4" a="1"/>
  <c r="Y245" i="4" s="1"/>
  <c r="X245" i="4" a="1"/>
  <c r="X245" i="4" s="1"/>
  <c r="W245" i="4" a="1"/>
  <c r="W245" i="4" s="1"/>
  <c r="V245" i="4" a="1"/>
  <c r="V245" i="4" s="1"/>
  <c r="AD244" i="4" a="1"/>
  <c r="AD244" i="4" s="1"/>
  <c r="AC244" i="4" a="1"/>
  <c r="AC244" i="4" s="1"/>
  <c r="AB244" i="4" a="1"/>
  <c r="AB244" i="4" s="1"/>
  <c r="AA244" i="4" a="1"/>
  <c r="AA244" i="4" s="1"/>
  <c r="Z244" i="4" a="1"/>
  <c r="Z244" i="4" s="1"/>
  <c r="Y244" i="4" a="1"/>
  <c r="Y244" i="4" s="1"/>
  <c r="X244" i="4" a="1"/>
  <c r="X244" i="4" s="1"/>
  <c r="W244" i="4" a="1"/>
  <c r="W244" i="4" s="1"/>
  <c r="V244" i="4" a="1"/>
  <c r="V244" i="4" s="1"/>
  <c r="AD243" i="4" a="1"/>
  <c r="AD243" i="4" s="1"/>
  <c r="AC243" i="4" a="1"/>
  <c r="AC243" i="4" s="1"/>
  <c r="AB243" i="4" a="1"/>
  <c r="AB243" i="4" s="1"/>
  <c r="AA243" i="4" a="1"/>
  <c r="AA243" i="4" s="1"/>
  <c r="Z243" i="4" a="1"/>
  <c r="Z243" i="4" s="1"/>
  <c r="Y243" i="4" a="1"/>
  <c r="Y243" i="4" s="1"/>
  <c r="X243" i="4" a="1"/>
  <c r="X243" i="4" s="1"/>
  <c r="W243" i="4" a="1"/>
  <c r="W243" i="4" s="1"/>
  <c r="V243" i="4" a="1"/>
  <c r="V243" i="4" s="1"/>
  <c r="AD242" i="4" a="1"/>
  <c r="AD242" i="4" s="1"/>
  <c r="AC242" i="4" a="1"/>
  <c r="AC242" i="4" s="1"/>
  <c r="AB242" i="4" a="1"/>
  <c r="AB242" i="4" s="1"/>
  <c r="AA242" i="4" a="1"/>
  <c r="AA242" i="4" s="1"/>
  <c r="Z242" i="4" a="1"/>
  <c r="Z242" i="4" s="1"/>
  <c r="Y242" i="4" a="1"/>
  <c r="Y242" i="4" s="1"/>
  <c r="X242" i="4" a="1"/>
  <c r="X242" i="4" s="1"/>
  <c r="W242" i="4" a="1"/>
  <c r="W242" i="4" s="1"/>
  <c r="V242" i="4" a="1"/>
  <c r="V242" i="4" s="1"/>
  <c r="AD241" i="4" a="1"/>
  <c r="AD241" i="4" s="1"/>
  <c r="AC241" i="4" a="1"/>
  <c r="AC241" i="4" s="1"/>
  <c r="AB241" i="4" a="1"/>
  <c r="AB241" i="4" s="1"/>
  <c r="AA241" i="4" a="1"/>
  <c r="AA241" i="4" s="1"/>
  <c r="Z241" i="4" a="1"/>
  <c r="Z241" i="4" s="1"/>
  <c r="Y241" i="4" a="1"/>
  <c r="Y241" i="4" s="1"/>
  <c r="X241" i="4" a="1"/>
  <c r="X241" i="4" s="1"/>
  <c r="W241" i="4" a="1"/>
  <c r="W241" i="4" s="1"/>
  <c r="V241" i="4" a="1"/>
  <c r="V241" i="4" s="1"/>
  <c r="AD240" i="4" a="1"/>
  <c r="AD240" i="4" s="1"/>
  <c r="AC240" i="4" a="1"/>
  <c r="AC240" i="4" s="1"/>
  <c r="AB240" i="4" a="1"/>
  <c r="AB240" i="4" s="1"/>
  <c r="AA240" i="4" a="1"/>
  <c r="AA240" i="4" s="1"/>
  <c r="Z240" i="4" a="1"/>
  <c r="Z240" i="4" s="1"/>
  <c r="Y240" i="4" a="1"/>
  <c r="Y240" i="4" s="1"/>
  <c r="X240" i="4" a="1"/>
  <c r="X240" i="4" s="1"/>
  <c r="W240" i="4" a="1"/>
  <c r="W240" i="4" s="1"/>
  <c r="V240" i="4" a="1"/>
  <c r="V240" i="4" s="1"/>
  <c r="AD239" i="4" a="1"/>
  <c r="AD239" i="4" s="1"/>
  <c r="AC239" i="4" a="1"/>
  <c r="AC239" i="4" s="1"/>
  <c r="AB239" i="4" a="1"/>
  <c r="AB239" i="4" s="1"/>
  <c r="AA239" i="4" a="1"/>
  <c r="AA239" i="4" s="1"/>
  <c r="Z239" i="4" a="1"/>
  <c r="Z239" i="4" s="1"/>
  <c r="Y239" i="4" a="1"/>
  <c r="Y239" i="4" s="1"/>
  <c r="X239" i="4" a="1"/>
  <c r="X239" i="4" s="1"/>
  <c r="W239" i="4" a="1"/>
  <c r="W239" i="4" s="1"/>
  <c r="V239" i="4" a="1"/>
  <c r="V239" i="4" s="1"/>
  <c r="AD238" i="4" a="1"/>
  <c r="AD238" i="4" s="1"/>
  <c r="AC238" i="4" a="1"/>
  <c r="AC238" i="4" s="1"/>
  <c r="AB238" i="4" a="1"/>
  <c r="AB238" i="4" s="1"/>
  <c r="AA238" i="4" a="1"/>
  <c r="AA238" i="4" s="1"/>
  <c r="Z238" i="4" a="1"/>
  <c r="Z238" i="4" s="1"/>
  <c r="Y238" i="4" a="1"/>
  <c r="Y238" i="4" s="1"/>
  <c r="X238" i="4" a="1"/>
  <c r="X238" i="4" s="1"/>
  <c r="W238" i="4" a="1"/>
  <c r="W238" i="4" s="1"/>
  <c r="V238" i="4" a="1"/>
  <c r="V238" i="4" s="1"/>
  <c r="AD237" i="4" a="1"/>
  <c r="AD237" i="4" s="1"/>
  <c r="AC237" i="4" a="1"/>
  <c r="AC237" i="4" s="1"/>
  <c r="AB237" i="4" a="1"/>
  <c r="AB237" i="4" s="1"/>
  <c r="AA237" i="4" a="1"/>
  <c r="AA237" i="4" s="1"/>
  <c r="Z237" i="4" a="1"/>
  <c r="Z237" i="4" s="1"/>
  <c r="Y237" i="4" a="1"/>
  <c r="Y237" i="4" s="1"/>
  <c r="X237" i="4" a="1"/>
  <c r="X237" i="4" s="1"/>
  <c r="W237" i="4" a="1"/>
  <c r="W237" i="4" s="1"/>
  <c r="V237" i="4" a="1"/>
  <c r="V237" i="4" s="1"/>
  <c r="AD236" i="4" a="1"/>
  <c r="AD236" i="4" s="1"/>
  <c r="AC236" i="4" a="1"/>
  <c r="AC236" i="4" s="1"/>
  <c r="AB236" i="4" a="1"/>
  <c r="AB236" i="4" s="1"/>
  <c r="AA236" i="4" a="1"/>
  <c r="AA236" i="4" s="1"/>
  <c r="Z236" i="4" a="1"/>
  <c r="Z236" i="4" s="1"/>
  <c r="Y236" i="4" a="1"/>
  <c r="Y236" i="4" s="1"/>
  <c r="X236" i="4" a="1"/>
  <c r="X236" i="4" s="1"/>
  <c r="W236" i="4" a="1"/>
  <c r="W236" i="4" s="1"/>
  <c r="V236" i="4" a="1"/>
  <c r="V236" i="4" s="1"/>
  <c r="AD235" i="4" a="1"/>
  <c r="AD235" i="4" s="1"/>
  <c r="AC235" i="4" a="1"/>
  <c r="AC235" i="4" s="1"/>
  <c r="AB235" i="4" a="1"/>
  <c r="AB235" i="4" s="1"/>
  <c r="AA235" i="4" a="1"/>
  <c r="AA235" i="4" s="1"/>
  <c r="Z235" i="4" a="1"/>
  <c r="Z235" i="4" s="1"/>
  <c r="Y235" i="4" a="1"/>
  <c r="Y235" i="4" s="1"/>
  <c r="X235" i="4" a="1"/>
  <c r="X235" i="4" s="1"/>
  <c r="W235" i="4" a="1"/>
  <c r="W235" i="4" s="1"/>
  <c r="V235" i="4" a="1"/>
  <c r="V235" i="4" s="1"/>
  <c r="AD234" i="4" a="1"/>
  <c r="AD234" i="4" s="1"/>
  <c r="AC234" i="4" a="1"/>
  <c r="AC234" i="4" s="1"/>
  <c r="AB234" i="4" a="1"/>
  <c r="AB234" i="4" s="1"/>
  <c r="AA234" i="4" a="1"/>
  <c r="AA234" i="4" s="1"/>
  <c r="Z234" i="4" a="1"/>
  <c r="Z234" i="4" s="1"/>
  <c r="Y234" i="4" a="1"/>
  <c r="Y234" i="4" s="1"/>
  <c r="X234" i="4" a="1"/>
  <c r="X234" i="4" s="1"/>
  <c r="W234" i="4" a="1"/>
  <c r="W234" i="4" s="1"/>
  <c r="V234" i="4" a="1"/>
  <c r="V234" i="4" s="1"/>
  <c r="AD233" i="4" a="1"/>
  <c r="AD233" i="4" s="1"/>
  <c r="AC233" i="4" a="1"/>
  <c r="AC233" i="4" s="1"/>
  <c r="AB233" i="4" a="1"/>
  <c r="AB233" i="4" s="1"/>
  <c r="AA233" i="4" a="1"/>
  <c r="AA233" i="4" s="1"/>
  <c r="Z233" i="4" a="1"/>
  <c r="Z233" i="4" s="1"/>
  <c r="Y233" i="4" a="1"/>
  <c r="Y233" i="4" s="1"/>
  <c r="X233" i="4" a="1"/>
  <c r="X233" i="4" s="1"/>
  <c r="W233" i="4" a="1"/>
  <c r="W233" i="4" s="1"/>
  <c r="V233" i="4" a="1"/>
  <c r="V233" i="4" s="1"/>
  <c r="AD232" i="4" a="1"/>
  <c r="AD232" i="4" s="1"/>
  <c r="AC232" i="4" a="1"/>
  <c r="AC232" i="4" s="1"/>
  <c r="AB232" i="4" a="1"/>
  <c r="AB232" i="4" s="1"/>
  <c r="AA232" i="4" a="1"/>
  <c r="AA232" i="4" s="1"/>
  <c r="Z232" i="4" a="1"/>
  <c r="Z232" i="4" s="1"/>
  <c r="Y232" i="4" a="1"/>
  <c r="Y232" i="4" s="1"/>
  <c r="X232" i="4" a="1"/>
  <c r="X232" i="4" s="1"/>
  <c r="W232" i="4" a="1"/>
  <c r="W232" i="4" s="1"/>
  <c r="V232" i="4" a="1"/>
  <c r="V232" i="4" s="1"/>
  <c r="AD231" i="4" a="1"/>
  <c r="AD231" i="4" s="1"/>
  <c r="AC231" i="4" a="1"/>
  <c r="AC231" i="4" s="1"/>
  <c r="AB231" i="4" a="1"/>
  <c r="AB231" i="4" s="1"/>
  <c r="AA231" i="4" a="1"/>
  <c r="AA231" i="4" s="1"/>
  <c r="Z231" i="4" a="1"/>
  <c r="Z231" i="4" s="1"/>
  <c r="Y231" i="4" a="1"/>
  <c r="Y231" i="4" s="1"/>
  <c r="X231" i="4" a="1"/>
  <c r="X231" i="4" s="1"/>
  <c r="W231" i="4" a="1"/>
  <c r="W231" i="4" s="1"/>
  <c r="V231" i="4" a="1"/>
  <c r="V231" i="4" s="1"/>
  <c r="AD230" i="4" a="1"/>
  <c r="AD230" i="4" s="1"/>
  <c r="AC230" i="4" a="1"/>
  <c r="AC230" i="4" s="1"/>
  <c r="AB230" i="4" a="1"/>
  <c r="AB230" i="4" s="1"/>
  <c r="AA230" i="4" a="1"/>
  <c r="AA230" i="4" s="1"/>
  <c r="Z230" i="4" a="1"/>
  <c r="Z230" i="4" s="1"/>
  <c r="Y230" i="4" a="1"/>
  <c r="Y230" i="4" s="1"/>
  <c r="X230" i="4" a="1"/>
  <c r="X230" i="4" s="1"/>
  <c r="W230" i="4" a="1"/>
  <c r="W230" i="4" s="1"/>
  <c r="V230" i="4" a="1"/>
  <c r="V230" i="4" s="1"/>
  <c r="AD229" i="4" a="1"/>
  <c r="AD229" i="4" s="1"/>
  <c r="AC229" i="4" a="1"/>
  <c r="AC229" i="4" s="1"/>
  <c r="AB229" i="4" a="1"/>
  <c r="AB229" i="4" s="1"/>
  <c r="AA229" i="4" a="1"/>
  <c r="AA229" i="4" s="1"/>
  <c r="Z229" i="4" a="1"/>
  <c r="Z229" i="4" s="1"/>
  <c r="Y229" i="4" a="1"/>
  <c r="Y229" i="4" s="1"/>
  <c r="X229" i="4" a="1"/>
  <c r="X229" i="4" s="1"/>
  <c r="W229" i="4" a="1"/>
  <c r="W229" i="4" s="1"/>
  <c r="V229" i="4" a="1"/>
  <c r="V229" i="4" s="1"/>
  <c r="AD228" i="4" a="1"/>
  <c r="AD228" i="4" s="1"/>
  <c r="AC228" i="4" a="1"/>
  <c r="AC228" i="4" s="1"/>
  <c r="AB228" i="4" a="1"/>
  <c r="AB228" i="4" s="1"/>
  <c r="AA228" i="4" a="1"/>
  <c r="AA228" i="4" s="1"/>
  <c r="Z228" i="4" a="1"/>
  <c r="Z228" i="4" s="1"/>
  <c r="Y228" i="4" a="1"/>
  <c r="Y228" i="4" s="1"/>
  <c r="X228" i="4" a="1"/>
  <c r="X228" i="4" s="1"/>
  <c r="W228" i="4" a="1"/>
  <c r="W228" i="4" s="1"/>
  <c r="V228" i="4" a="1"/>
  <c r="V228" i="4" s="1"/>
  <c r="AD227" i="4" a="1"/>
  <c r="AD227" i="4" s="1"/>
  <c r="AC227" i="4" a="1"/>
  <c r="AC227" i="4" s="1"/>
  <c r="AB227" i="4" a="1"/>
  <c r="AB227" i="4" s="1"/>
  <c r="AA227" i="4" a="1"/>
  <c r="AA227" i="4" s="1"/>
  <c r="Z227" i="4" a="1"/>
  <c r="Z227" i="4" s="1"/>
  <c r="Y227" i="4" a="1"/>
  <c r="Y227" i="4" s="1"/>
  <c r="X227" i="4" a="1"/>
  <c r="X227" i="4" s="1"/>
  <c r="W227" i="4" a="1"/>
  <c r="W227" i="4" s="1"/>
  <c r="V227" i="4" a="1"/>
  <c r="V227" i="4" s="1"/>
  <c r="AD226" i="4" a="1"/>
  <c r="AD226" i="4" s="1"/>
  <c r="AC226" i="4" a="1"/>
  <c r="AC226" i="4" s="1"/>
  <c r="AB226" i="4" a="1"/>
  <c r="AB226" i="4" s="1"/>
  <c r="AA226" i="4" a="1"/>
  <c r="AA226" i="4" s="1"/>
  <c r="Z226" i="4" a="1"/>
  <c r="Z226" i="4" s="1"/>
  <c r="Y226" i="4" a="1"/>
  <c r="Y226" i="4" s="1"/>
  <c r="X226" i="4" a="1"/>
  <c r="X226" i="4" s="1"/>
  <c r="W226" i="4" a="1"/>
  <c r="W226" i="4" s="1"/>
  <c r="V226" i="4" a="1"/>
  <c r="V226" i="4" s="1"/>
  <c r="AD225" i="4" a="1"/>
  <c r="AD225" i="4" s="1"/>
  <c r="AC225" i="4" a="1"/>
  <c r="AC225" i="4" s="1"/>
  <c r="AB225" i="4" a="1"/>
  <c r="AB225" i="4" s="1"/>
  <c r="AA225" i="4" a="1"/>
  <c r="AA225" i="4" s="1"/>
  <c r="Z225" i="4" a="1"/>
  <c r="Z225" i="4" s="1"/>
  <c r="Y225" i="4" a="1"/>
  <c r="Y225" i="4" s="1"/>
  <c r="X225" i="4" a="1"/>
  <c r="X225" i="4" s="1"/>
  <c r="W225" i="4" a="1"/>
  <c r="W225" i="4" s="1"/>
  <c r="V225" i="4" a="1"/>
  <c r="V225" i="4" s="1"/>
  <c r="AD224" i="4" a="1"/>
  <c r="AD224" i="4" s="1"/>
  <c r="AC224" i="4" a="1"/>
  <c r="AC224" i="4" s="1"/>
  <c r="AB224" i="4" a="1"/>
  <c r="AB224" i="4" s="1"/>
  <c r="AA224" i="4" a="1"/>
  <c r="AA224" i="4" s="1"/>
  <c r="Z224" i="4" a="1"/>
  <c r="Z224" i="4" s="1"/>
  <c r="Y224" i="4" a="1"/>
  <c r="Y224" i="4" s="1"/>
  <c r="X224" i="4" a="1"/>
  <c r="X224" i="4" s="1"/>
  <c r="W224" i="4" a="1"/>
  <c r="W224" i="4" s="1"/>
  <c r="V224" i="4" a="1"/>
  <c r="V224" i="4" s="1"/>
  <c r="AD223" i="4" a="1"/>
  <c r="AD223" i="4" s="1"/>
  <c r="AC223" i="4" a="1"/>
  <c r="AC223" i="4" s="1"/>
  <c r="AB223" i="4" a="1"/>
  <c r="AB223" i="4" s="1"/>
  <c r="AA223" i="4" a="1"/>
  <c r="AA223" i="4" s="1"/>
  <c r="Z223" i="4" a="1"/>
  <c r="Z223" i="4" s="1"/>
  <c r="Y223" i="4" a="1"/>
  <c r="Y223" i="4" s="1"/>
  <c r="X223" i="4" a="1"/>
  <c r="X223" i="4" s="1"/>
  <c r="W223" i="4" a="1"/>
  <c r="W223" i="4" s="1"/>
  <c r="V223" i="4" a="1"/>
  <c r="V223" i="4" s="1"/>
  <c r="AD222" i="4" a="1"/>
  <c r="AD222" i="4" s="1"/>
  <c r="AC222" i="4" a="1"/>
  <c r="AC222" i="4" s="1"/>
  <c r="AB222" i="4" a="1"/>
  <c r="AB222" i="4" s="1"/>
  <c r="AA222" i="4" a="1"/>
  <c r="AA222" i="4" s="1"/>
  <c r="Z222" i="4" a="1"/>
  <c r="Z222" i="4" s="1"/>
  <c r="Y222" i="4" a="1"/>
  <c r="Y222" i="4" s="1"/>
  <c r="X222" i="4" a="1"/>
  <c r="X222" i="4" s="1"/>
  <c r="W222" i="4" a="1"/>
  <c r="W222" i="4" s="1"/>
  <c r="V222" i="4" a="1"/>
  <c r="V222" i="4" s="1"/>
  <c r="AD221" i="4" a="1"/>
  <c r="AD221" i="4" s="1"/>
  <c r="AC221" i="4" a="1"/>
  <c r="AC221" i="4" s="1"/>
  <c r="AB221" i="4" a="1"/>
  <c r="AB221" i="4" s="1"/>
  <c r="AA221" i="4" a="1"/>
  <c r="AA221" i="4" s="1"/>
  <c r="Z221" i="4" a="1"/>
  <c r="Z221" i="4" s="1"/>
  <c r="Y221" i="4" a="1"/>
  <c r="Y221" i="4" s="1"/>
  <c r="X221" i="4" a="1"/>
  <c r="X221" i="4" s="1"/>
  <c r="W221" i="4" a="1"/>
  <c r="W221" i="4" s="1"/>
  <c r="V221" i="4" a="1"/>
  <c r="V221" i="4" s="1"/>
  <c r="AD220" i="4" a="1"/>
  <c r="AD220" i="4" s="1"/>
  <c r="AC220" i="4" a="1"/>
  <c r="AC220" i="4" s="1"/>
  <c r="AB220" i="4" a="1"/>
  <c r="AB220" i="4" s="1"/>
  <c r="AA220" i="4" a="1"/>
  <c r="AA220" i="4" s="1"/>
  <c r="Z220" i="4" a="1"/>
  <c r="Z220" i="4" s="1"/>
  <c r="Y220" i="4" a="1"/>
  <c r="Y220" i="4" s="1"/>
  <c r="X220" i="4" a="1"/>
  <c r="X220" i="4" s="1"/>
  <c r="W220" i="4" a="1"/>
  <c r="W220" i="4" s="1"/>
  <c r="V220" i="4" a="1"/>
  <c r="V220" i="4" s="1"/>
  <c r="AD219" i="4" a="1"/>
  <c r="AD219" i="4" s="1"/>
  <c r="AC219" i="4" a="1"/>
  <c r="AC219" i="4" s="1"/>
  <c r="AB219" i="4" a="1"/>
  <c r="AB219" i="4" s="1"/>
  <c r="AA219" i="4" a="1"/>
  <c r="AA219" i="4" s="1"/>
  <c r="Z219" i="4" a="1"/>
  <c r="Z219" i="4" s="1"/>
  <c r="Y219" i="4" a="1"/>
  <c r="Y219" i="4" s="1"/>
  <c r="X219" i="4" a="1"/>
  <c r="X219" i="4" s="1"/>
  <c r="W219" i="4" a="1"/>
  <c r="W219" i="4" s="1"/>
  <c r="V219" i="4" a="1"/>
  <c r="V219" i="4" s="1"/>
  <c r="AD218" i="4" a="1"/>
  <c r="AD218" i="4" s="1"/>
  <c r="AC218" i="4" a="1"/>
  <c r="AC218" i="4" s="1"/>
  <c r="AB218" i="4" a="1"/>
  <c r="AB218" i="4" s="1"/>
  <c r="AA218" i="4" a="1"/>
  <c r="AA218" i="4" s="1"/>
  <c r="Z218" i="4" a="1"/>
  <c r="Z218" i="4" s="1"/>
  <c r="Y218" i="4" a="1"/>
  <c r="Y218" i="4" s="1"/>
  <c r="X218" i="4" a="1"/>
  <c r="X218" i="4" s="1"/>
  <c r="W218" i="4" a="1"/>
  <c r="W218" i="4" s="1"/>
  <c r="V218" i="4" a="1"/>
  <c r="V218" i="4" s="1"/>
  <c r="AD217" i="4" a="1"/>
  <c r="AD217" i="4" s="1"/>
  <c r="AC217" i="4" a="1"/>
  <c r="AC217" i="4" s="1"/>
  <c r="AB217" i="4" a="1"/>
  <c r="AB217" i="4" s="1"/>
  <c r="AA217" i="4" a="1"/>
  <c r="AA217" i="4" s="1"/>
  <c r="Z217" i="4" a="1"/>
  <c r="Z217" i="4" s="1"/>
  <c r="Y217" i="4" a="1"/>
  <c r="Y217" i="4" s="1"/>
  <c r="X217" i="4" a="1"/>
  <c r="X217" i="4" s="1"/>
  <c r="W217" i="4" a="1"/>
  <c r="W217" i="4" s="1"/>
  <c r="V217" i="4" a="1"/>
  <c r="V217" i="4" s="1"/>
  <c r="AD216" i="4" a="1"/>
  <c r="AD216" i="4" s="1"/>
  <c r="AC216" i="4" a="1"/>
  <c r="AC216" i="4" s="1"/>
  <c r="AB216" i="4" a="1"/>
  <c r="AB216" i="4" s="1"/>
  <c r="AA216" i="4" a="1"/>
  <c r="AA216" i="4" s="1"/>
  <c r="Z216" i="4" a="1"/>
  <c r="Z216" i="4" s="1"/>
  <c r="Y216" i="4" a="1"/>
  <c r="Y216" i="4" s="1"/>
  <c r="X216" i="4" a="1"/>
  <c r="X216" i="4" s="1"/>
  <c r="W216" i="4" a="1"/>
  <c r="W216" i="4" s="1"/>
  <c r="V216" i="4" a="1"/>
  <c r="V216" i="4" s="1"/>
  <c r="AD215" i="4" a="1"/>
  <c r="AD215" i="4" s="1"/>
  <c r="AC215" i="4" a="1"/>
  <c r="AC215" i="4" s="1"/>
  <c r="AB215" i="4" a="1"/>
  <c r="AB215" i="4" s="1"/>
  <c r="AA215" i="4" a="1"/>
  <c r="AA215" i="4" s="1"/>
  <c r="Z215" i="4" a="1"/>
  <c r="Z215" i="4" s="1"/>
  <c r="Y215" i="4" a="1"/>
  <c r="Y215" i="4" s="1"/>
  <c r="X215" i="4" a="1"/>
  <c r="X215" i="4" s="1"/>
  <c r="W215" i="4" a="1"/>
  <c r="W215" i="4" s="1"/>
  <c r="V215" i="4" a="1"/>
  <c r="V215" i="4" s="1"/>
  <c r="AD214" i="4" a="1"/>
  <c r="AD214" i="4" s="1"/>
  <c r="AC214" i="4" a="1"/>
  <c r="AC214" i="4" s="1"/>
  <c r="AB214" i="4" a="1"/>
  <c r="AB214" i="4" s="1"/>
  <c r="AA214" i="4" a="1"/>
  <c r="AA214" i="4" s="1"/>
  <c r="Z214" i="4" a="1"/>
  <c r="Z214" i="4" s="1"/>
  <c r="Y214" i="4" a="1"/>
  <c r="Y214" i="4" s="1"/>
  <c r="X214" i="4" a="1"/>
  <c r="X214" i="4" s="1"/>
  <c r="W214" i="4" a="1"/>
  <c r="W214" i="4" s="1"/>
  <c r="V214" i="4" a="1"/>
  <c r="V214" i="4" s="1"/>
  <c r="AD213" i="4" a="1"/>
  <c r="AD213" i="4" s="1"/>
  <c r="AC213" i="4" a="1"/>
  <c r="AC213" i="4" s="1"/>
  <c r="AB213" i="4" a="1"/>
  <c r="AB213" i="4" s="1"/>
  <c r="AA213" i="4" a="1"/>
  <c r="AA213" i="4" s="1"/>
  <c r="Z213" i="4" a="1"/>
  <c r="Z213" i="4" s="1"/>
  <c r="Y213" i="4" a="1"/>
  <c r="Y213" i="4" s="1"/>
  <c r="X213" i="4" a="1"/>
  <c r="X213" i="4" s="1"/>
  <c r="W213" i="4" a="1"/>
  <c r="W213" i="4" s="1"/>
  <c r="V213" i="4" a="1"/>
  <c r="V213" i="4" s="1"/>
  <c r="AD212" i="4" a="1"/>
  <c r="AD212" i="4" s="1"/>
  <c r="AC212" i="4" a="1"/>
  <c r="AC212" i="4" s="1"/>
  <c r="AB212" i="4" a="1"/>
  <c r="AB212" i="4" s="1"/>
  <c r="AA212" i="4" a="1"/>
  <c r="AA212" i="4" s="1"/>
  <c r="Z212" i="4" a="1"/>
  <c r="Z212" i="4" s="1"/>
  <c r="Y212" i="4" a="1"/>
  <c r="Y212" i="4" s="1"/>
  <c r="X212" i="4" a="1"/>
  <c r="X212" i="4" s="1"/>
  <c r="W212" i="4" a="1"/>
  <c r="W212" i="4" s="1"/>
  <c r="V212" i="4" a="1"/>
  <c r="V212" i="4" s="1"/>
  <c r="AD211" i="4" a="1"/>
  <c r="AD211" i="4" s="1"/>
  <c r="AC211" i="4" a="1"/>
  <c r="AC211" i="4" s="1"/>
  <c r="AB211" i="4" a="1"/>
  <c r="AB211" i="4" s="1"/>
  <c r="AA211" i="4" a="1"/>
  <c r="AA211" i="4" s="1"/>
  <c r="Z211" i="4" a="1"/>
  <c r="Z211" i="4" s="1"/>
  <c r="Y211" i="4" a="1"/>
  <c r="Y211" i="4" s="1"/>
  <c r="X211" i="4" a="1"/>
  <c r="X211" i="4" s="1"/>
  <c r="W211" i="4" a="1"/>
  <c r="W211" i="4" s="1"/>
  <c r="V211" i="4" a="1"/>
  <c r="V211" i="4" s="1"/>
  <c r="AD210" i="4" a="1"/>
  <c r="AD210" i="4" s="1"/>
  <c r="AC210" i="4" a="1"/>
  <c r="AC210" i="4" s="1"/>
  <c r="AB210" i="4" a="1"/>
  <c r="AB210" i="4" s="1"/>
  <c r="AA210" i="4" a="1"/>
  <c r="AA210" i="4" s="1"/>
  <c r="Z210" i="4" a="1"/>
  <c r="Z210" i="4" s="1"/>
  <c r="Y210" i="4" a="1"/>
  <c r="Y210" i="4" s="1"/>
  <c r="X210" i="4" a="1"/>
  <c r="X210" i="4" s="1"/>
  <c r="W210" i="4" a="1"/>
  <c r="W210" i="4" s="1"/>
  <c r="V210" i="4" a="1"/>
  <c r="V210" i="4" s="1"/>
  <c r="AD209" i="4" a="1"/>
  <c r="AD209" i="4" s="1"/>
  <c r="AC209" i="4" a="1"/>
  <c r="AC209" i="4" s="1"/>
  <c r="AB209" i="4" a="1"/>
  <c r="AB209" i="4" s="1"/>
  <c r="AA209" i="4" a="1"/>
  <c r="AA209" i="4" s="1"/>
  <c r="Z209" i="4" a="1"/>
  <c r="Z209" i="4" s="1"/>
  <c r="Y209" i="4" a="1"/>
  <c r="Y209" i="4" s="1"/>
  <c r="X209" i="4" a="1"/>
  <c r="X209" i="4" s="1"/>
  <c r="W209" i="4" a="1"/>
  <c r="W209" i="4" s="1"/>
  <c r="V209" i="4" a="1"/>
  <c r="V209" i="4" s="1"/>
  <c r="AD208" i="4" a="1"/>
  <c r="AD208" i="4" s="1"/>
  <c r="AC208" i="4" a="1"/>
  <c r="AC208" i="4" s="1"/>
  <c r="AB208" i="4" a="1"/>
  <c r="AB208" i="4" s="1"/>
  <c r="AA208" i="4" a="1"/>
  <c r="AA208" i="4" s="1"/>
  <c r="Z208" i="4" a="1"/>
  <c r="Z208" i="4" s="1"/>
  <c r="Y208" i="4" a="1"/>
  <c r="Y208" i="4" s="1"/>
  <c r="X208" i="4" a="1"/>
  <c r="X208" i="4" s="1"/>
  <c r="W208" i="4" a="1"/>
  <c r="W208" i="4" s="1"/>
  <c r="V208" i="4" a="1"/>
  <c r="V208" i="4" s="1"/>
  <c r="AD207" i="4" a="1"/>
  <c r="AD207" i="4" s="1"/>
  <c r="AC207" i="4" a="1"/>
  <c r="AC207" i="4" s="1"/>
  <c r="AB207" i="4" a="1"/>
  <c r="AB207" i="4" s="1"/>
  <c r="AA207" i="4" a="1"/>
  <c r="AA207" i="4" s="1"/>
  <c r="Z207" i="4" a="1"/>
  <c r="Z207" i="4" s="1"/>
  <c r="Y207" i="4" a="1"/>
  <c r="Y207" i="4" s="1"/>
  <c r="X207" i="4" a="1"/>
  <c r="X207" i="4" s="1"/>
  <c r="W207" i="4" a="1"/>
  <c r="W207" i="4" s="1"/>
  <c r="V207" i="4" a="1"/>
  <c r="V207" i="4" s="1"/>
  <c r="AD206" i="4" a="1"/>
  <c r="AD206" i="4" s="1"/>
  <c r="AC206" i="4" a="1"/>
  <c r="AC206" i="4" s="1"/>
  <c r="AB206" i="4" a="1"/>
  <c r="AB206" i="4" s="1"/>
  <c r="AA206" i="4" a="1"/>
  <c r="AA206" i="4" s="1"/>
  <c r="Z206" i="4" a="1"/>
  <c r="Z206" i="4" s="1"/>
  <c r="Y206" i="4" a="1"/>
  <c r="Y206" i="4" s="1"/>
  <c r="X206" i="4" a="1"/>
  <c r="X206" i="4" s="1"/>
  <c r="W206" i="4" a="1"/>
  <c r="W206" i="4" s="1"/>
  <c r="V206" i="4" a="1"/>
  <c r="V206" i="4" s="1"/>
  <c r="AD205" i="4" a="1"/>
  <c r="AD205" i="4" s="1"/>
  <c r="AC205" i="4" a="1"/>
  <c r="AC205" i="4" s="1"/>
  <c r="AB205" i="4" a="1"/>
  <c r="AB205" i="4" s="1"/>
  <c r="AA205" i="4" a="1"/>
  <c r="AA205" i="4" s="1"/>
  <c r="Z205" i="4" a="1"/>
  <c r="Z205" i="4" s="1"/>
  <c r="Y205" i="4" a="1"/>
  <c r="Y205" i="4" s="1"/>
  <c r="X205" i="4" a="1"/>
  <c r="X205" i="4" s="1"/>
  <c r="W205" i="4" a="1"/>
  <c r="W205" i="4" s="1"/>
  <c r="V205" i="4" a="1"/>
  <c r="V205" i="4" s="1"/>
  <c r="AD204" i="4" a="1"/>
  <c r="AD204" i="4" s="1"/>
  <c r="AC204" i="4" a="1"/>
  <c r="AC204" i="4" s="1"/>
  <c r="AB204" i="4" a="1"/>
  <c r="AB204" i="4" s="1"/>
  <c r="AA204" i="4" a="1"/>
  <c r="AA204" i="4" s="1"/>
  <c r="Z204" i="4" a="1"/>
  <c r="Z204" i="4" s="1"/>
  <c r="Y204" i="4" a="1"/>
  <c r="Y204" i="4" s="1"/>
  <c r="X204" i="4" a="1"/>
  <c r="X204" i="4" s="1"/>
  <c r="W204" i="4" a="1"/>
  <c r="W204" i="4" s="1"/>
  <c r="V204" i="4" a="1"/>
  <c r="V204" i="4" s="1"/>
  <c r="AD203" i="4" a="1"/>
  <c r="AD203" i="4" s="1"/>
  <c r="AC203" i="4" a="1"/>
  <c r="AC203" i="4" s="1"/>
  <c r="AB203" i="4" a="1"/>
  <c r="AB203" i="4" s="1"/>
  <c r="AA203" i="4" a="1"/>
  <c r="AA203" i="4" s="1"/>
  <c r="Z203" i="4" a="1"/>
  <c r="Z203" i="4" s="1"/>
  <c r="Y203" i="4" a="1"/>
  <c r="Y203" i="4" s="1"/>
  <c r="X203" i="4" a="1"/>
  <c r="X203" i="4" s="1"/>
  <c r="W203" i="4" a="1"/>
  <c r="W203" i="4" s="1"/>
  <c r="V203" i="4" a="1"/>
  <c r="V203" i="4" s="1"/>
  <c r="AD202" i="4" a="1"/>
  <c r="AD202" i="4" s="1"/>
  <c r="AC202" i="4" a="1"/>
  <c r="AC202" i="4" s="1"/>
  <c r="AB202" i="4" a="1"/>
  <c r="AB202" i="4" s="1"/>
  <c r="AA202" i="4" a="1"/>
  <c r="AA202" i="4" s="1"/>
  <c r="Z202" i="4" a="1"/>
  <c r="Z202" i="4" s="1"/>
  <c r="Y202" i="4" a="1"/>
  <c r="Y202" i="4" s="1"/>
  <c r="X202" i="4" a="1"/>
  <c r="X202" i="4" s="1"/>
  <c r="W202" i="4" a="1"/>
  <c r="W202" i="4" s="1"/>
  <c r="V202" i="4" a="1"/>
  <c r="V202" i="4" s="1"/>
  <c r="AD201" i="4" a="1"/>
  <c r="AD201" i="4" s="1"/>
  <c r="AC201" i="4" a="1"/>
  <c r="AC201" i="4" s="1"/>
  <c r="AB201" i="4" a="1"/>
  <c r="AB201" i="4" s="1"/>
  <c r="AA201" i="4" a="1"/>
  <c r="AA201" i="4" s="1"/>
  <c r="Z201" i="4" a="1"/>
  <c r="Z201" i="4" s="1"/>
  <c r="Y201" i="4" a="1"/>
  <c r="Y201" i="4" s="1"/>
  <c r="X201" i="4" a="1"/>
  <c r="X201" i="4" s="1"/>
  <c r="W201" i="4" a="1"/>
  <c r="W201" i="4" s="1"/>
  <c r="V201" i="4" a="1"/>
  <c r="V201" i="4" s="1"/>
  <c r="AD200" i="4" a="1"/>
  <c r="AD200" i="4" s="1"/>
  <c r="AC200" i="4" a="1"/>
  <c r="AC200" i="4" s="1"/>
  <c r="AB200" i="4" a="1"/>
  <c r="AB200" i="4" s="1"/>
  <c r="AA200" i="4" a="1"/>
  <c r="AA200" i="4" s="1"/>
  <c r="Z200" i="4" a="1"/>
  <c r="Z200" i="4" s="1"/>
  <c r="Y200" i="4" a="1"/>
  <c r="Y200" i="4" s="1"/>
  <c r="X200" i="4" a="1"/>
  <c r="X200" i="4" s="1"/>
  <c r="W200" i="4" a="1"/>
  <c r="W200" i="4" s="1"/>
  <c r="V200" i="4" a="1"/>
  <c r="V200" i="4" s="1"/>
  <c r="AD199" i="4" a="1"/>
  <c r="AD199" i="4" s="1"/>
  <c r="AC199" i="4" a="1"/>
  <c r="AC199" i="4" s="1"/>
  <c r="AB199" i="4" a="1"/>
  <c r="AB199" i="4" s="1"/>
  <c r="AA199" i="4" a="1"/>
  <c r="AA199" i="4" s="1"/>
  <c r="Z199" i="4" a="1"/>
  <c r="Z199" i="4" s="1"/>
  <c r="Y199" i="4" a="1"/>
  <c r="Y199" i="4" s="1"/>
  <c r="X199" i="4" a="1"/>
  <c r="X199" i="4" s="1"/>
  <c r="W199" i="4" a="1"/>
  <c r="W199" i="4" s="1"/>
  <c r="V199" i="4" a="1"/>
  <c r="V199" i="4" s="1"/>
  <c r="AD198" i="4" a="1"/>
  <c r="AD198" i="4" s="1"/>
  <c r="AC198" i="4" a="1"/>
  <c r="AC198" i="4" s="1"/>
  <c r="AB198" i="4" a="1"/>
  <c r="AB198" i="4" s="1"/>
  <c r="AA198" i="4" a="1"/>
  <c r="AA198" i="4" s="1"/>
  <c r="Z198" i="4" a="1"/>
  <c r="Z198" i="4" s="1"/>
  <c r="Y198" i="4" a="1"/>
  <c r="Y198" i="4" s="1"/>
  <c r="X198" i="4" a="1"/>
  <c r="X198" i="4" s="1"/>
  <c r="W198" i="4" a="1"/>
  <c r="W198" i="4" s="1"/>
  <c r="V198" i="4" a="1"/>
  <c r="V198" i="4" s="1"/>
  <c r="AD197" i="4" a="1"/>
  <c r="AD197" i="4" s="1"/>
  <c r="AC197" i="4" a="1"/>
  <c r="AC197" i="4" s="1"/>
  <c r="AB197" i="4" a="1"/>
  <c r="AB197" i="4" s="1"/>
  <c r="AA197" i="4" a="1"/>
  <c r="AA197" i="4" s="1"/>
  <c r="Z197" i="4" a="1"/>
  <c r="Z197" i="4" s="1"/>
  <c r="Y197" i="4" a="1"/>
  <c r="Y197" i="4" s="1"/>
  <c r="X197" i="4" a="1"/>
  <c r="X197" i="4" s="1"/>
  <c r="W197" i="4" a="1"/>
  <c r="W197" i="4" s="1"/>
  <c r="V197" i="4" a="1"/>
  <c r="V197" i="4" s="1"/>
  <c r="AD196" i="4" a="1"/>
  <c r="AD196" i="4" s="1"/>
  <c r="AC196" i="4" a="1"/>
  <c r="AC196" i="4" s="1"/>
  <c r="AB196" i="4" a="1"/>
  <c r="AB196" i="4" s="1"/>
  <c r="AA196" i="4" a="1"/>
  <c r="AA196" i="4" s="1"/>
  <c r="Z196" i="4" a="1"/>
  <c r="Z196" i="4" s="1"/>
  <c r="Y196" i="4" a="1"/>
  <c r="Y196" i="4" s="1"/>
  <c r="X196" i="4" a="1"/>
  <c r="X196" i="4" s="1"/>
  <c r="W196" i="4" a="1"/>
  <c r="W196" i="4" s="1"/>
  <c r="V196" i="4" a="1"/>
  <c r="V196" i="4" s="1"/>
  <c r="AD195" i="4" a="1"/>
  <c r="AD195" i="4" s="1"/>
  <c r="AC195" i="4" a="1"/>
  <c r="AC195" i="4" s="1"/>
  <c r="AB195" i="4" a="1"/>
  <c r="AB195" i="4" s="1"/>
  <c r="AA195" i="4" a="1"/>
  <c r="AA195" i="4" s="1"/>
  <c r="Z195" i="4" a="1"/>
  <c r="Z195" i="4" s="1"/>
  <c r="Y195" i="4" a="1"/>
  <c r="Y195" i="4" s="1"/>
  <c r="X195" i="4" a="1"/>
  <c r="X195" i="4" s="1"/>
  <c r="W195" i="4" a="1"/>
  <c r="W195" i="4" s="1"/>
  <c r="V195" i="4" a="1"/>
  <c r="V195" i="4" s="1"/>
  <c r="AD194" i="4" a="1"/>
  <c r="AD194" i="4" s="1"/>
  <c r="AC194" i="4" a="1"/>
  <c r="AC194" i="4" s="1"/>
  <c r="AB194" i="4" a="1"/>
  <c r="AB194" i="4" s="1"/>
  <c r="AA194" i="4" a="1"/>
  <c r="AA194" i="4" s="1"/>
  <c r="Z194" i="4" a="1"/>
  <c r="Z194" i="4" s="1"/>
  <c r="Y194" i="4" a="1"/>
  <c r="Y194" i="4" s="1"/>
  <c r="X194" i="4" a="1"/>
  <c r="X194" i="4" s="1"/>
  <c r="W194" i="4" a="1"/>
  <c r="W194" i="4" s="1"/>
  <c r="V194" i="4" a="1"/>
  <c r="V194" i="4" s="1"/>
  <c r="AD193" i="4" a="1"/>
  <c r="AD193" i="4" s="1"/>
  <c r="AC193" i="4" a="1"/>
  <c r="AC193" i="4" s="1"/>
  <c r="AB193" i="4" a="1"/>
  <c r="AB193" i="4" s="1"/>
  <c r="AA193" i="4" a="1"/>
  <c r="AA193" i="4" s="1"/>
  <c r="Z193" i="4" a="1"/>
  <c r="Z193" i="4" s="1"/>
  <c r="Y193" i="4" a="1"/>
  <c r="Y193" i="4" s="1"/>
  <c r="X193" i="4" a="1"/>
  <c r="X193" i="4" s="1"/>
  <c r="W193" i="4" a="1"/>
  <c r="W193" i="4" s="1"/>
  <c r="V193" i="4" a="1"/>
  <c r="V193" i="4" s="1"/>
  <c r="AD192" i="4" a="1"/>
  <c r="AD192" i="4" s="1"/>
  <c r="AC192" i="4" a="1"/>
  <c r="AC192" i="4" s="1"/>
  <c r="AB192" i="4" a="1"/>
  <c r="AB192" i="4" s="1"/>
  <c r="AA192" i="4" a="1"/>
  <c r="AA192" i="4" s="1"/>
  <c r="Z192" i="4" a="1"/>
  <c r="Z192" i="4" s="1"/>
  <c r="Y192" i="4" a="1"/>
  <c r="Y192" i="4" s="1"/>
  <c r="X192" i="4" a="1"/>
  <c r="X192" i="4" s="1"/>
  <c r="W192" i="4" a="1"/>
  <c r="W192" i="4" s="1"/>
  <c r="V192" i="4" a="1"/>
  <c r="V192" i="4" s="1"/>
  <c r="AD191" i="4" a="1"/>
  <c r="AD191" i="4" s="1"/>
  <c r="AC191" i="4" a="1"/>
  <c r="AC191" i="4" s="1"/>
  <c r="AB191" i="4" a="1"/>
  <c r="AB191" i="4" s="1"/>
  <c r="AA191" i="4" a="1"/>
  <c r="AA191" i="4" s="1"/>
  <c r="Z191" i="4" a="1"/>
  <c r="Z191" i="4" s="1"/>
  <c r="Y191" i="4" a="1"/>
  <c r="Y191" i="4" s="1"/>
  <c r="X191" i="4" a="1"/>
  <c r="X191" i="4" s="1"/>
  <c r="W191" i="4" a="1"/>
  <c r="W191" i="4" s="1"/>
  <c r="V191" i="4" a="1"/>
  <c r="V191" i="4" s="1"/>
  <c r="AD190" i="4" a="1"/>
  <c r="AD190" i="4" s="1"/>
  <c r="AC190" i="4" a="1"/>
  <c r="AC190" i="4" s="1"/>
  <c r="AB190" i="4" a="1"/>
  <c r="AB190" i="4" s="1"/>
  <c r="AA190" i="4" a="1"/>
  <c r="AA190" i="4" s="1"/>
  <c r="Z190" i="4" a="1"/>
  <c r="Z190" i="4" s="1"/>
  <c r="Y190" i="4" a="1"/>
  <c r="Y190" i="4" s="1"/>
  <c r="X190" i="4" a="1"/>
  <c r="X190" i="4" s="1"/>
  <c r="W190" i="4" a="1"/>
  <c r="W190" i="4" s="1"/>
  <c r="V190" i="4" a="1"/>
  <c r="V190" i="4" s="1"/>
  <c r="AD189" i="4" a="1"/>
  <c r="AD189" i="4" s="1"/>
  <c r="AC189" i="4" a="1"/>
  <c r="AC189" i="4" s="1"/>
  <c r="AB189" i="4" a="1"/>
  <c r="AB189" i="4" s="1"/>
  <c r="AA189" i="4" a="1"/>
  <c r="AA189" i="4" s="1"/>
  <c r="Z189" i="4" a="1"/>
  <c r="Z189" i="4" s="1"/>
  <c r="Y189" i="4" a="1"/>
  <c r="Y189" i="4" s="1"/>
  <c r="X189" i="4" a="1"/>
  <c r="X189" i="4" s="1"/>
  <c r="W189" i="4" a="1"/>
  <c r="W189" i="4" s="1"/>
  <c r="V189" i="4" a="1"/>
  <c r="V189" i="4" s="1"/>
  <c r="AD188" i="4" a="1"/>
  <c r="AD188" i="4" s="1"/>
  <c r="AC188" i="4" a="1"/>
  <c r="AC188" i="4" s="1"/>
  <c r="AB188" i="4" a="1"/>
  <c r="AB188" i="4" s="1"/>
  <c r="AA188" i="4" a="1"/>
  <c r="AA188" i="4" s="1"/>
  <c r="Z188" i="4" a="1"/>
  <c r="Z188" i="4" s="1"/>
  <c r="Y188" i="4" a="1"/>
  <c r="Y188" i="4" s="1"/>
  <c r="X188" i="4" a="1"/>
  <c r="X188" i="4" s="1"/>
  <c r="W188" i="4" a="1"/>
  <c r="W188" i="4" s="1"/>
  <c r="V188" i="4" a="1"/>
  <c r="V188" i="4" s="1"/>
  <c r="AD187" i="4" a="1"/>
  <c r="AD187" i="4" s="1"/>
  <c r="AC187" i="4" a="1"/>
  <c r="AC187" i="4" s="1"/>
  <c r="AB187" i="4" a="1"/>
  <c r="AB187" i="4" s="1"/>
  <c r="AA187" i="4" a="1"/>
  <c r="AA187" i="4" s="1"/>
  <c r="Z187" i="4" a="1"/>
  <c r="Z187" i="4" s="1"/>
  <c r="Y187" i="4" a="1"/>
  <c r="Y187" i="4" s="1"/>
  <c r="X187" i="4" a="1"/>
  <c r="X187" i="4" s="1"/>
  <c r="W187" i="4" a="1"/>
  <c r="W187" i="4" s="1"/>
  <c r="V187" i="4" a="1"/>
  <c r="V187" i="4" s="1"/>
  <c r="AD186" i="4" a="1"/>
  <c r="AD186" i="4" s="1"/>
  <c r="AC186" i="4" a="1"/>
  <c r="AC186" i="4" s="1"/>
  <c r="AB186" i="4" a="1"/>
  <c r="AB186" i="4" s="1"/>
  <c r="AA186" i="4" a="1"/>
  <c r="AA186" i="4" s="1"/>
  <c r="Z186" i="4" a="1"/>
  <c r="Z186" i="4" s="1"/>
  <c r="Y186" i="4" a="1"/>
  <c r="Y186" i="4" s="1"/>
  <c r="X186" i="4" a="1"/>
  <c r="X186" i="4" s="1"/>
  <c r="W186" i="4" a="1"/>
  <c r="W186" i="4" s="1"/>
  <c r="V186" i="4" a="1"/>
  <c r="V186" i="4" s="1"/>
  <c r="AD185" i="4" a="1"/>
  <c r="AD185" i="4" s="1"/>
  <c r="AC185" i="4" a="1"/>
  <c r="AC185" i="4" s="1"/>
  <c r="AB185" i="4" a="1"/>
  <c r="AB185" i="4" s="1"/>
  <c r="AA185" i="4" a="1"/>
  <c r="AA185" i="4" s="1"/>
  <c r="Z185" i="4" a="1"/>
  <c r="Z185" i="4" s="1"/>
  <c r="Y185" i="4" a="1"/>
  <c r="Y185" i="4" s="1"/>
  <c r="X185" i="4" a="1"/>
  <c r="X185" i="4" s="1"/>
  <c r="W185" i="4" a="1"/>
  <c r="W185" i="4" s="1"/>
  <c r="V185" i="4" a="1"/>
  <c r="V185" i="4" s="1"/>
  <c r="AD184" i="4" a="1"/>
  <c r="AD184" i="4" s="1"/>
  <c r="AC184" i="4" a="1"/>
  <c r="AC184" i="4" s="1"/>
  <c r="AB184" i="4" a="1"/>
  <c r="AB184" i="4" s="1"/>
  <c r="AA184" i="4" a="1"/>
  <c r="AA184" i="4" s="1"/>
  <c r="Z184" i="4" a="1"/>
  <c r="Z184" i="4" s="1"/>
  <c r="Y184" i="4" a="1"/>
  <c r="Y184" i="4" s="1"/>
  <c r="X184" i="4" a="1"/>
  <c r="X184" i="4" s="1"/>
  <c r="W184" i="4" a="1"/>
  <c r="W184" i="4" s="1"/>
  <c r="V184" i="4" a="1"/>
  <c r="V184" i="4" s="1"/>
  <c r="AD183" i="4" a="1"/>
  <c r="AD183" i="4" s="1"/>
  <c r="AC183" i="4" a="1"/>
  <c r="AC183" i="4" s="1"/>
  <c r="AB183" i="4" a="1"/>
  <c r="AB183" i="4" s="1"/>
  <c r="AA183" i="4" a="1"/>
  <c r="AA183" i="4" s="1"/>
  <c r="Z183" i="4" a="1"/>
  <c r="Z183" i="4" s="1"/>
  <c r="Y183" i="4" a="1"/>
  <c r="Y183" i="4" s="1"/>
  <c r="X183" i="4" a="1"/>
  <c r="X183" i="4" s="1"/>
  <c r="W183" i="4" a="1"/>
  <c r="W183" i="4" s="1"/>
  <c r="V183" i="4" a="1"/>
  <c r="V183" i="4" s="1"/>
  <c r="AD182" i="4" a="1"/>
  <c r="AD182" i="4" s="1"/>
  <c r="AC182" i="4" a="1"/>
  <c r="AC182" i="4" s="1"/>
  <c r="AB182" i="4" a="1"/>
  <c r="AB182" i="4" s="1"/>
  <c r="AA182" i="4" a="1"/>
  <c r="AA182" i="4" s="1"/>
  <c r="Z182" i="4" a="1"/>
  <c r="Z182" i="4" s="1"/>
  <c r="Y182" i="4" a="1"/>
  <c r="Y182" i="4" s="1"/>
  <c r="X182" i="4" a="1"/>
  <c r="X182" i="4" s="1"/>
  <c r="W182" i="4" a="1"/>
  <c r="W182" i="4" s="1"/>
  <c r="V182" i="4" a="1"/>
  <c r="V182" i="4" s="1"/>
  <c r="AD181" i="4" a="1"/>
  <c r="AD181" i="4" s="1"/>
  <c r="AC181" i="4" a="1"/>
  <c r="AC181" i="4" s="1"/>
  <c r="AB181" i="4" a="1"/>
  <c r="AB181" i="4" s="1"/>
  <c r="AA181" i="4" a="1"/>
  <c r="AA181" i="4" s="1"/>
  <c r="Z181" i="4" a="1"/>
  <c r="Z181" i="4" s="1"/>
  <c r="Y181" i="4" a="1"/>
  <c r="Y181" i="4" s="1"/>
  <c r="X181" i="4" a="1"/>
  <c r="X181" i="4" s="1"/>
  <c r="W181" i="4" a="1"/>
  <c r="W181" i="4" s="1"/>
  <c r="V181" i="4" a="1"/>
  <c r="V181" i="4" s="1"/>
  <c r="AD180" i="4" a="1"/>
  <c r="AD180" i="4" s="1"/>
  <c r="AC180" i="4" a="1"/>
  <c r="AC180" i="4" s="1"/>
  <c r="AB180" i="4" a="1"/>
  <c r="AB180" i="4" s="1"/>
  <c r="AA180" i="4" a="1"/>
  <c r="AA180" i="4" s="1"/>
  <c r="Z180" i="4" a="1"/>
  <c r="Z180" i="4" s="1"/>
  <c r="Y180" i="4" a="1"/>
  <c r="Y180" i="4" s="1"/>
  <c r="X180" i="4" a="1"/>
  <c r="X180" i="4" s="1"/>
  <c r="W180" i="4" a="1"/>
  <c r="W180" i="4" s="1"/>
  <c r="V180" i="4" a="1"/>
  <c r="V180" i="4" s="1"/>
  <c r="AD179" i="4" a="1"/>
  <c r="AD179" i="4" s="1"/>
  <c r="AC179" i="4" a="1"/>
  <c r="AC179" i="4" s="1"/>
  <c r="AB179" i="4" a="1"/>
  <c r="AB179" i="4" s="1"/>
  <c r="AA179" i="4" a="1"/>
  <c r="AA179" i="4" s="1"/>
  <c r="Z179" i="4" a="1"/>
  <c r="Z179" i="4" s="1"/>
  <c r="Y179" i="4" a="1"/>
  <c r="Y179" i="4" s="1"/>
  <c r="X179" i="4" a="1"/>
  <c r="X179" i="4" s="1"/>
  <c r="W179" i="4" a="1"/>
  <c r="W179" i="4" s="1"/>
  <c r="V179" i="4" a="1"/>
  <c r="V179" i="4" s="1"/>
  <c r="AD178" i="4" a="1"/>
  <c r="AD178" i="4" s="1"/>
  <c r="AC178" i="4" a="1"/>
  <c r="AC178" i="4" s="1"/>
  <c r="AB178" i="4" a="1"/>
  <c r="AB178" i="4" s="1"/>
  <c r="AA178" i="4" a="1"/>
  <c r="AA178" i="4" s="1"/>
  <c r="Z178" i="4" a="1"/>
  <c r="Z178" i="4" s="1"/>
  <c r="Y178" i="4" a="1"/>
  <c r="Y178" i="4" s="1"/>
  <c r="X178" i="4" a="1"/>
  <c r="X178" i="4" s="1"/>
  <c r="W178" i="4" a="1"/>
  <c r="W178" i="4" s="1"/>
  <c r="V178" i="4" a="1"/>
  <c r="V178" i="4" s="1"/>
  <c r="AD177" i="4" a="1"/>
  <c r="AD177" i="4" s="1"/>
  <c r="AC177" i="4" a="1"/>
  <c r="AC177" i="4" s="1"/>
  <c r="AB177" i="4" a="1"/>
  <c r="AB177" i="4" s="1"/>
  <c r="AA177" i="4" a="1"/>
  <c r="AA177" i="4" s="1"/>
  <c r="Z177" i="4" a="1"/>
  <c r="Z177" i="4" s="1"/>
  <c r="Y177" i="4" a="1"/>
  <c r="Y177" i="4" s="1"/>
  <c r="X177" i="4" a="1"/>
  <c r="X177" i="4" s="1"/>
  <c r="W177" i="4" a="1"/>
  <c r="W177" i="4" s="1"/>
  <c r="V177" i="4" a="1"/>
  <c r="V177" i="4" s="1"/>
  <c r="AD176" i="4" a="1"/>
  <c r="AD176" i="4" s="1"/>
  <c r="AC176" i="4" a="1"/>
  <c r="AC176" i="4" s="1"/>
  <c r="AB176" i="4" a="1"/>
  <c r="AB176" i="4" s="1"/>
  <c r="AA176" i="4" a="1"/>
  <c r="AA176" i="4" s="1"/>
  <c r="Z176" i="4" a="1"/>
  <c r="Z176" i="4" s="1"/>
  <c r="Y176" i="4" a="1"/>
  <c r="Y176" i="4" s="1"/>
  <c r="X176" i="4" a="1"/>
  <c r="X176" i="4" s="1"/>
  <c r="W176" i="4" a="1"/>
  <c r="W176" i="4" s="1"/>
  <c r="V176" i="4" a="1"/>
  <c r="V176" i="4" s="1"/>
  <c r="AD175" i="4" a="1"/>
  <c r="AD175" i="4" s="1"/>
  <c r="AC175" i="4" a="1"/>
  <c r="AC175" i="4" s="1"/>
  <c r="AB175" i="4" a="1"/>
  <c r="AB175" i="4" s="1"/>
  <c r="AA175" i="4" a="1"/>
  <c r="AA175" i="4" s="1"/>
  <c r="Z175" i="4" a="1"/>
  <c r="Z175" i="4" s="1"/>
  <c r="Y175" i="4" a="1"/>
  <c r="Y175" i="4" s="1"/>
  <c r="X175" i="4" a="1"/>
  <c r="X175" i="4" s="1"/>
  <c r="W175" i="4" a="1"/>
  <c r="W175" i="4" s="1"/>
  <c r="V175" i="4" a="1"/>
  <c r="V175" i="4" s="1"/>
  <c r="AD174" i="4" a="1"/>
  <c r="AD174" i="4" s="1"/>
  <c r="AC174" i="4" a="1"/>
  <c r="AC174" i="4" s="1"/>
  <c r="AB174" i="4" a="1"/>
  <c r="AB174" i="4" s="1"/>
  <c r="AA174" i="4" a="1"/>
  <c r="AA174" i="4" s="1"/>
  <c r="Z174" i="4" a="1"/>
  <c r="Z174" i="4" s="1"/>
  <c r="Y174" i="4" a="1"/>
  <c r="Y174" i="4" s="1"/>
  <c r="X174" i="4" a="1"/>
  <c r="X174" i="4" s="1"/>
  <c r="W174" i="4" a="1"/>
  <c r="W174" i="4" s="1"/>
  <c r="V174" i="4" a="1"/>
  <c r="V174" i="4" s="1"/>
  <c r="AD173" i="4" a="1"/>
  <c r="AD173" i="4" s="1"/>
  <c r="AC173" i="4" a="1"/>
  <c r="AC173" i="4" s="1"/>
  <c r="AB173" i="4" a="1"/>
  <c r="AB173" i="4" s="1"/>
  <c r="AA173" i="4" a="1"/>
  <c r="AA173" i="4" s="1"/>
  <c r="Z173" i="4" a="1"/>
  <c r="Z173" i="4" s="1"/>
  <c r="Y173" i="4" a="1"/>
  <c r="Y173" i="4" s="1"/>
  <c r="X173" i="4" a="1"/>
  <c r="X173" i="4" s="1"/>
  <c r="W173" i="4" a="1"/>
  <c r="W173" i="4" s="1"/>
  <c r="V173" i="4" a="1"/>
  <c r="V173" i="4" s="1"/>
  <c r="AD172" i="4" a="1"/>
  <c r="AD172" i="4" s="1"/>
  <c r="AC172" i="4" a="1"/>
  <c r="AC172" i="4" s="1"/>
  <c r="AB172" i="4" a="1"/>
  <c r="AB172" i="4" s="1"/>
  <c r="AA172" i="4" a="1"/>
  <c r="AA172" i="4" s="1"/>
  <c r="Z172" i="4" a="1"/>
  <c r="Z172" i="4" s="1"/>
  <c r="Y172" i="4" a="1"/>
  <c r="Y172" i="4" s="1"/>
  <c r="X172" i="4" a="1"/>
  <c r="X172" i="4" s="1"/>
  <c r="W172" i="4" a="1"/>
  <c r="W172" i="4" s="1"/>
  <c r="V172" i="4" a="1"/>
  <c r="V172" i="4" s="1"/>
  <c r="AD171" i="4" a="1"/>
  <c r="AD171" i="4" s="1"/>
  <c r="AC171" i="4" a="1"/>
  <c r="AC171" i="4" s="1"/>
  <c r="AB171" i="4" a="1"/>
  <c r="AB171" i="4" s="1"/>
  <c r="AA171" i="4" a="1"/>
  <c r="AA171" i="4" s="1"/>
  <c r="Z171" i="4" a="1"/>
  <c r="Z171" i="4" s="1"/>
  <c r="Y171" i="4" a="1"/>
  <c r="Y171" i="4" s="1"/>
  <c r="X171" i="4" a="1"/>
  <c r="X171" i="4" s="1"/>
  <c r="W171" i="4" a="1"/>
  <c r="W171" i="4" s="1"/>
  <c r="V171" i="4" a="1"/>
  <c r="V171" i="4" s="1"/>
  <c r="AD170" i="4" a="1"/>
  <c r="AD170" i="4" s="1"/>
  <c r="AC170" i="4" a="1"/>
  <c r="AC170" i="4" s="1"/>
  <c r="AB170" i="4" a="1"/>
  <c r="AB170" i="4" s="1"/>
  <c r="AA170" i="4" a="1"/>
  <c r="AA170" i="4" s="1"/>
  <c r="Z170" i="4" a="1"/>
  <c r="Z170" i="4" s="1"/>
  <c r="Y170" i="4" a="1"/>
  <c r="Y170" i="4" s="1"/>
  <c r="X170" i="4" a="1"/>
  <c r="X170" i="4" s="1"/>
  <c r="W170" i="4" a="1"/>
  <c r="W170" i="4" s="1"/>
  <c r="V170" i="4" a="1"/>
  <c r="V170" i="4" s="1"/>
  <c r="AD169" i="4" a="1"/>
  <c r="AD169" i="4" s="1"/>
  <c r="AC169" i="4" a="1"/>
  <c r="AC169" i="4" s="1"/>
  <c r="AB169" i="4" a="1"/>
  <c r="AB169" i="4" s="1"/>
  <c r="AA169" i="4" a="1"/>
  <c r="AA169" i="4" s="1"/>
  <c r="Z169" i="4" a="1"/>
  <c r="Z169" i="4" s="1"/>
  <c r="Y169" i="4" a="1"/>
  <c r="Y169" i="4" s="1"/>
  <c r="X169" i="4" a="1"/>
  <c r="X169" i="4" s="1"/>
  <c r="W169" i="4" a="1"/>
  <c r="W169" i="4" s="1"/>
  <c r="V169" i="4" a="1"/>
  <c r="V169" i="4" s="1"/>
  <c r="AD168" i="4" a="1"/>
  <c r="AD168" i="4" s="1"/>
  <c r="AC168" i="4" a="1"/>
  <c r="AC168" i="4" s="1"/>
  <c r="AB168" i="4" a="1"/>
  <c r="AB168" i="4" s="1"/>
  <c r="AA168" i="4" a="1"/>
  <c r="AA168" i="4" s="1"/>
  <c r="Z168" i="4" a="1"/>
  <c r="Z168" i="4" s="1"/>
  <c r="Y168" i="4" a="1"/>
  <c r="Y168" i="4" s="1"/>
  <c r="X168" i="4" a="1"/>
  <c r="X168" i="4" s="1"/>
  <c r="W168" i="4" a="1"/>
  <c r="W168" i="4" s="1"/>
  <c r="V168" i="4" a="1"/>
  <c r="V168" i="4" s="1"/>
  <c r="AD167" i="4" a="1"/>
  <c r="AD167" i="4" s="1"/>
  <c r="AC167" i="4" a="1"/>
  <c r="AC167" i="4" s="1"/>
  <c r="AB167" i="4" a="1"/>
  <c r="AB167" i="4" s="1"/>
  <c r="AA167" i="4" a="1"/>
  <c r="AA167" i="4" s="1"/>
  <c r="Z167" i="4" a="1"/>
  <c r="Z167" i="4" s="1"/>
  <c r="Y167" i="4" a="1"/>
  <c r="Y167" i="4" s="1"/>
  <c r="X167" i="4" a="1"/>
  <c r="X167" i="4" s="1"/>
  <c r="W167" i="4" a="1"/>
  <c r="W167" i="4" s="1"/>
  <c r="V167" i="4" a="1"/>
  <c r="V167" i="4" s="1"/>
  <c r="AD166" i="4" a="1"/>
  <c r="AD166" i="4" s="1"/>
  <c r="AC166" i="4" a="1"/>
  <c r="AC166" i="4" s="1"/>
  <c r="AB166" i="4" a="1"/>
  <c r="AB166" i="4" s="1"/>
  <c r="AA166" i="4" a="1"/>
  <c r="AA166" i="4" s="1"/>
  <c r="Z166" i="4" a="1"/>
  <c r="Z166" i="4" s="1"/>
  <c r="Y166" i="4" a="1"/>
  <c r="Y166" i="4" s="1"/>
  <c r="X166" i="4" a="1"/>
  <c r="X166" i="4" s="1"/>
  <c r="W166" i="4" a="1"/>
  <c r="W166" i="4" s="1"/>
  <c r="V166" i="4" a="1"/>
  <c r="V166" i="4" s="1"/>
  <c r="AD165" i="4" a="1"/>
  <c r="AD165" i="4" s="1"/>
  <c r="AC165" i="4" a="1"/>
  <c r="AC165" i="4" s="1"/>
  <c r="AB165" i="4" a="1"/>
  <c r="AB165" i="4" s="1"/>
  <c r="AA165" i="4" a="1"/>
  <c r="AA165" i="4" s="1"/>
  <c r="Z165" i="4" a="1"/>
  <c r="Z165" i="4" s="1"/>
  <c r="Y165" i="4" a="1"/>
  <c r="Y165" i="4" s="1"/>
  <c r="X165" i="4" a="1"/>
  <c r="X165" i="4" s="1"/>
  <c r="W165" i="4" a="1"/>
  <c r="W165" i="4" s="1"/>
  <c r="V165" i="4" a="1"/>
  <c r="V165" i="4" s="1"/>
  <c r="AD164" i="4" a="1"/>
  <c r="AD164" i="4" s="1"/>
  <c r="AC164" i="4" a="1"/>
  <c r="AC164" i="4" s="1"/>
  <c r="AB164" i="4" a="1"/>
  <c r="AB164" i="4" s="1"/>
  <c r="AA164" i="4" a="1"/>
  <c r="AA164" i="4" s="1"/>
  <c r="Z164" i="4" a="1"/>
  <c r="Z164" i="4" s="1"/>
  <c r="Y164" i="4" a="1"/>
  <c r="Y164" i="4" s="1"/>
  <c r="X164" i="4" a="1"/>
  <c r="X164" i="4" s="1"/>
  <c r="W164" i="4" a="1"/>
  <c r="W164" i="4" s="1"/>
  <c r="V164" i="4" a="1"/>
  <c r="V164" i="4" s="1"/>
  <c r="AD163" i="4" a="1"/>
  <c r="AD163" i="4" s="1"/>
  <c r="AC163" i="4" a="1"/>
  <c r="AC163" i="4" s="1"/>
  <c r="AB163" i="4" a="1"/>
  <c r="AB163" i="4" s="1"/>
  <c r="AA163" i="4" a="1"/>
  <c r="AA163" i="4" s="1"/>
  <c r="Z163" i="4" a="1"/>
  <c r="Z163" i="4" s="1"/>
  <c r="Y163" i="4" a="1"/>
  <c r="Y163" i="4" s="1"/>
  <c r="X163" i="4" a="1"/>
  <c r="X163" i="4" s="1"/>
  <c r="W163" i="4" a="1"/>
  <c r="W163" i="4" s="1"/>
  <c r="V163" i="4" a="1"/>
  <c r="V163" i="4" s="1"/>
  <c r="AD162" i="4" a="1"/>
  <c r="AD162" i="4" s="1"/>
  <c r="AC162" i="4" a="1"/>
  <c r="AC162" i="4" s="1"/>
  <c r="AB162" i="4" a="1"/>
  <c r="AB162" i="4" s="1"/>
  <c r="AA162" i="4" a="1"/>
  <c r="AA162" i="4" s="1"/>
  <c r="Z162" i="4" a="1"/>
  <c r="Z162" i="4" s="1"/>
  <c r="Y162" i="4" a="1"/>
  <c r="Y162" i="4" s="1"/>
  <c r="X162" i="4" a="1"/>
  <c r="X162" i="4" s="1"/>
  <c r="W162" i="4" a="1"/>
  <c r="W162" i="4" s="1"/>
  <c r="V162" i="4" a="1"/>
  <c r="V162" i="4" s="1"/>
  <c r="AD161" i="4" a="1"/>
  <c r="AD161" i="4" s="1"/>
  <c r="AC161" i="4" a="1"/>
  <c r="AC161" i="4" s="1"/>
  <c r="AB161" i="4" a="1"/>
  <c r="AB161" i="4" s="1"/>
  <c r="AA161" i="4" a="1"/>
  <c r="AA161" i="4" s="1"/>
  <c r="Z161" i="4" a="1"/>
  <c r="Z161" i="4" s="1"/>
  <c r="Y161" i="4" a="1"/>
  <c r="Y161" i="4" s="1"/>
  <c r="X161" i="4" a="1"/>
  <c r="X161" i="4" s="1"/>
  <c r="W161" i="4" a="1"/>
  <c r="W161" i="4" s="1"/>
  <c r="V161" i="4" a="1"/>
  <c r="V161" i="4" s="1"/>
  <c r="AD160" i="4" a="1"/>
  <c r="AD160" i="4" s="1"/>
  <c r="AC160" i="4" a="1"/>
  <c r="AC160" i="4" s="1"/>
  <c r="AB160" i="4" a="1"/>
  <c r="AB160" i="4" s="1"/>
  <c r="AA160" i="4" a="1"/>
  <c r="AA160" i="4" s="1"/>
  <c r="Z160" i="4" a="1"/>
  <c r="Z160" i="4" s="1"/>
  <c r="Y160" i="4" a="1"/>
  <c r="Y160" i="4" s="1"/>
  <c r="X160" i="4" a="1"/>
  <c r="X160" i="4" s="1"/>
  <c r="W160" i="4" a="1"/>
  <c r="W160" i="4" s="1"/>
  <c r="V160" i="4" a="1"/>
  <c r="V160" i="4" s="1"/>
  <c r="AD159" i="4" a="1"/>
  <c r="AD159" i="4" s="1"/>
  <c r="AC159" i="4" a="1"/>
  <c r="AC159" i="4" s="1"/>
  <c r="AB159" i="4" a="1"/>
  <c r="AB159" i="4" s="1"/>
  <c r="AA159" i="4" a="1"/>
  <c r="AA159" i="4" s="1"/>
  <c r="Z159" i="4" a="1"/>
  <c r="Z159" i="4" s="1"/>
  <c r="Y159" i="4" a="1"/>
  <c r="Y159" i="4" s="1"/>
  <c r="X159" i="4" a="1"/>
  <c r="X159" i="4" s="1"/>
  <c r="W159" i="4" a="1"/>
  <c r="W159" i="4" s="1"/>
  <c r="V159" i="4" a="1"/>
  <c r="V159" i="4" s="1"/>
  <c r="AD158" i="4" a="1"/>
  <c r="AD158" i="4" s="1"/>
  <c r="AC158" i="4" a="1"/>
  <c r="AC158" i="4" s="1"/>
  <c r="AB158" i="4" a="1"/>
  <c r="AB158" i="4" s="1"/>
  <c r="AA158" i="4" a="1"/>
  <c r="AA158" i="4" s="1"/>
  <c r="Z158" i="4" a="1"/>
  <c r="Z158" i="4" s="1"/>
  <c r="Y158" i="4" a="1"/>
  <c r="Y158" i="4" s="1"/>
  <c r="X158" i="4" a="1"/>
  <c r="X158" i="4" s="1"/>
  <c r="W158" i="4" a="1"/>
  <c r="W158" i="4" s="1"/>
  <c r="V158" i="4" a="1"/>
  <c r="V158" i="4" s="1"/>
  <c r="AD157" i="4" a="1"/>
  <c r="AD157" i="4" s="1"/>
  <c r="AC157" i="4" a="1"/>
  <c r="AC157" i="4" s="1"/>
  <c r="AB157" i="4" a="1"/>
  <c r="AB157" i="4" s="1"/>
  <c r="AA157" i="4" a="1"/>
  <c r="AA157" i="4" s="1"/>
  <c r="Z157" i="4" a="1"/>
  <c r="Z157" i="4" s="1"/>
  <c r="Y157" i="4" a="1"/>
  <c r="Y157" i="4" s="1"/>
  <c r="X157" i="4" a="1"/>
  <c r="X157" i="4" s="1"/>
  <c r="W157" i="4" a="1"/>
  <c r="W157" i="4" s="1"/>
  <c r="V157" i="4" a="1"/>
  <c r="V157" i="4" s="1"/>
  <c r="AD156" i="4" a="1"/>
  <c r="AD156" i="4" s="1"/>
  <c r="AC156" i="4" a="1"/>
  <c r="AC156" i="4" s="1"/>
  <c r="AB156" i="4" a="1"/>
  <c r="AB156" i="4" s="1"/>
  <c r="AA156" i="4" a="1"/>
  <c r="AA156" i="4" s="1"/>
  <c r="Z156" i="4" a="1"/>
  <c r="Z156" i="4" s="1"/>
  <c r="Y156" i="4" a="1"/>
  <c r="Y156" i="4" s="1"/>
  <c r="X156" i="4" a="1"/>
  <c r="X156" i="4" s="1"/>
  <c r="W156" i="4" a="1"/>
  <c r="W156" i="4" s="1"/>
  <c r="V156" i="4" a="1"/>
  <c r="V156" i="4" s="1"/>
  <c r="AD155" i="4" a="1"/>
  <c r="AD155" i="4" s="1"/>
  <c r="AC155" i="4" a="1"/>
  <c r="AC155" i="4" s="1"/>
  <c r="AB155" i="4" a="1"/>
  <c r="AB155" i="4" s="1"/>
  <c r="AA155" i="4" a="1"/>
  <c r="AA155" i="4" s="1"/>
  <c r="Z155" i="4" a="1"/>
  <c r="Z155" i="4" s="1"/>
  <c r="Y155" i="4" a="1"/>
  <c r="Y155" i="4" s="1"/>
  <c r="X155" i="4" a="1"/>
  <c r="X155" i="4" s="1"/>
  <c r="W155" i="4" a="1"/>
  <c r="W155" i="4" s="1"/>
  <c r="V155" i="4" a="1"/>
  <c r="V155" i="4" s="1"/>
  <c r="AD154" i="4" a="1"/>
  <c r="AD154" i="4" s="1"/>
  <c r="AC154" i="4" a="1"/>
  <c r="AC154" i="4" s="1"/>
  <c r="AB154" i="4" a="1"/>
  <c r="AB154" i="4" s="1"/>
  <c r="AA154" i="4" a="1"/>
  <c r="AA154" i="4" s="1"/>
  <c r="Z154" i="4" a="1"/>
  <c r="Z154" i="4" s="1"/>
  <c r="Y154" i="4" a="1"/>
  <c r="Y154" i="4" s="1"/>
  <c r="X154" i="4" a="1"/>
  <c r="X154" i="4" s="1"/>
  <c r="W154" i="4" a="1"/>
  <c r="W154" i="4" s="1"/>
  <c r="V154" i="4" a="1"/>
  <c r="V154" i="4" s="1"/>
  <c r="AD153" i="4" a="1"/>
  <c r="AD153" i="4" s="1"/>
  <c r="AC153" i="4" a="1"/>
  <c r="AC153" i="4" s="1"/>
  <c r="AB153" i="4" a="1"/>
  <c r="AB153" i="4" s="1"/>
  <c r="AA153" i="4" a="1"/>
  <c r="AA153" i="4" s="1"/>
  <c r="Z153" i="4" a="1"/>
  <c r="Z153" i="4" s="1"/>
  <c r="Y153" i="4" a="1"/>
  <c r="Y153" i="4" s="1"/>
  <c r="X153" i="4" a="1"/>
  <c r="X153" i="4" s="1"/>
  <c r="W153" i="4" a="1"/>
  <c r="W153" i="4" s="1"/>
  <c r="V153" i="4" a="1"/>
  <c r="V153" i="4" s="1"/>
  <c r="AD152" i="4" a="1"/>
  <c r="AD152" i="4" s="1"/>
  <c r="AC152" i="4" a="1"/>
  <c r="AC152" i="4" s="1"/>
  <c r="AB152" i="4" a="1"/>
  <c r="AB152" i="4" s="1"/>
  <c r="AA152" i="4" a="1"/>
  <c r="AA152" i="4" s="1"/>
  <c r="Z152" i="4" a="1"/>
  <c r="Z152" i="4" s="1"/>
  <c r="Y152" i="4" a="1"/>
  <c r="Y152" i="4" s="1"/>
  <c r="X152" i="4" a="1"/>
  <c r="X152" i="4" s="1"/>
  <c r="W152" i="4" a="1"/>
  <c r="W152" i="4" s="1"/>
  <c r="V152" i="4" a="1"/>
  <c r="V152" i="4" s="1"/>
  <c r="AD151" i="4" a="1"/>
  <c r="AD151" i="4" s="1"/>
  <c r="AC151" i="4" a="1"/>
  <c r="AC151" i="4" s="1"/>
  <c r="AB151" i="4" a="1"/>
  <c r="AB151" i="4" s="1"/>
  <c r="AA151" i="4" a="1"/>
  <c r="AA151" i="4" s="1"/>
  <c r="Z151" i="4" a="1"/>
  <c r="Z151" i="4" s="1"/>
  <c r="Y151" i="4" a="1"/>
  <c r="Y151" i="4" s="1"/>
  <c r="X151" i="4" a="1"/>
  <c r="X151" i="4" s="1"/>
  <c r="W151" i="4" a="1"/>
  <c r="W151" i="4" s="1"/>
  <c r="V151" i="4" a="1"/>
  <c r="V151" i="4" s="1"/>
  <c r="AD150" i="4" a="1"/>
  <c r="AD150" i="4" s="1"/>
  <c r="AC150" i="4" a="1"/>
  <c r="AC150" i="4" s="1"/>
  <c r="AB150" i="4" a="1"/>
  <c r="AB150" i="4" s="1"/>
  <c r="AA150" i="4" a="1"/>
  <c r="AA150" i="4" s="1"/>
  <c r="Z150" i="4" a="1"/>
  <c r="Z150" i="4" s="1"/>
  <c r="Y150" i="4" a="1"/>
  <c r="Y150" i="4" s="1"/>
  <c r="X150" i="4" a="1"/>
  <c r="X150" i="4" s="1"/>
  <c r="W150" i="4" a="1"/>
  <c r="W150" i="4" s="1"/>
  <c r="V150" i="4" a="1"/>
  <c r="V150" i="4" s="1"/>
  <c r="AD149" i="4" a="1"/>
  <c r="AD149" i="4" s="1"/>
  <c r="AC149" i="4" a="1"/>
  <c r="AC149" i="4" s="1"/>
  <c r="AB149" i="4" a="1"/>
  <c r="AB149" i="4" s="1"/>
  <c r="AA149" i="4" a="1"/>
  <c r="AA149" i="4" s="1"/>
  <c r="Z149" i="4" a="1"/>
  <c r="Z149" i="4" s="1"/>
  <c r="Y149" i="4" a="1"/>
  <c r="Y149" i="4" s="1"/>
  <c r="X149" i="4" a="1"/>
  <c r="X149" i="4" s="1"/>
  <c r="W149" i="4" a="1"/>
  <c r="W149" i="4" s="1"/>
  <c r="V149" i="4" a="1"/>
  <c r="V149" i="4" s="1"/>
  <c r="AD148" i="4" a="1"/>
  <c r="AD148" i="4" s="1"/>
  <c r="AC148" i="4" a="1"/>
  <c r="AC148" i="4" s="1"/>
  <c r="AB148" i="4" a="1"/>
  <c r="AB148" i="4" s="1"/>
  <c r="AA148" i="4" a="1"/>
  <c r="AA148" i="4" s="1"/>
  <c r="Z148" i="4" a="1"/>
  <c r="Z148" i="4" s="1"/>
  <c r="Y148" i="4" a="1"/>
  <c r="Y148" i="4" s="1"/>
  <c r="X148" i="4" a="1"/>
  <c r="X148" i="4" s="1"/>
  <c r="W148" i="4" a="1"/>
  <c r="W148" i="4" s="1"/>
  <c r="V148" i="4" a="1"/>
  <c r="V148" i="4" s="1"/>
  <c r="AD147" i="4" a="1"/>
  <c r="AD147" i="4" s="1"/>
  <c r="AC147" i="4" a="1"/>
  <c r="AC147" i="4" s="1"/>
  <c r="AB147" i="4" a="1"/>
  <c r="AB147" i="4" s="1"/>
  <c r="AA147" i="4" a="1"/>
  <c r="AA147" i="4" s="1"/>
  <c r="Z147" i="4" a="1"/>
  <c r="Z147" i="4" s="1"/>
  <c r="Y147" i="4" a="1"/>
  <c r="Y147" i="4" s="1"/>
  <c r="X147" i="4" a="1"/>
  <c r="X147" i="4" s="1"/>
  <c r="W147" i="4" a="1"/>
  <c r="W147" i="4" s="1"/>
  <c r="V147" i="4" a="1"/>
  <c r="V147" i="4" s="1"/>
  <c r="AD146" i="4" a="1"/>
  <c r="AD146" i="4" s="1"/>
  <c r="AC146" i="4" a="1"/>
  <c r="AC146" i="4" s="1"/>
  <c r="AB146" i="4" a="1"/>
  <c r="AB146" i="4" s="1"/>
  <c r="AA146" i="4" a="1"/>
  <c r="AA146" i="4" s="1"/>
  <c r="Z146" i="4" a="1"/>
  <c r="Z146" i="4" s="1"/>
  <c r="Y146" i="4" a="1"/>
  <c r="Y146" i="4" s="1"/>
  <c r="X146" i="4" a="1"/>
  <c r="X146" i="4" s="1"/>
  <c r="W146" i="4" a="1"/>
  <c r="W146" i="4" s="1"/>
  <c r="V146" i="4" a="1"/>
  <c r="V146" i="4" s="1"/>
  <c r="AD145" i="4" a="1"/>
  <c r="AD145" i="4" s="1"/>
  <c r="AC145" i="4" a="1"/>
  <c r="AC145" i="4" s="1"/>
  <c r="AB145" i="4" a="1"/>
  <c r="AB145" i="4" s="1"/>
  <c r="AA145" i="4" a="1"/>
  <c r="AA145" i="4" s="1"/>
  <c r="Z145" i="4" a="1"/>
  <c r="Z145" i="4" s="1"/>
  <c r="Y145" i="4" a="1"/>
  <c r="Y145" i="4" s="1"/>
  <c r="X145" i="4" a="1"/>
  <c r="X145" i="4" s="1"/>
  <c r="W145" i="4" a="1"/>
  <c r="W145" i="4" s="1"/>
  <c r="V145" i="4" a="1"/>
  <c r="V145" i="4" s="1"/>
  <c r="AD144" i="4" a="1"/>
  <c r="AD144" i="4" s="1"/>
  <c r="AC144" i="4" a="1"/>
  <c r="AC144" i="4" s="1"/>
  <c r="AB144" i="4" a="1"/>
  <c r="AB144" i="4" s="1"/>
  <c r="AA144" i="4" a="1"/>
  <c r="AA144" i="4" s="1"/>
  <c r="Z144" i="4" a="1"/>
  <c r="Z144" i="4" s="1"/>
  <c r="Y144" i="4" a="1"/>
  <c r="Y144" i="4" s="1"/>
  <c r="X144" i="4" a="1"/>
  <c r="X144" i="4" s="1"/>
  <c r="W144" i="4" a="1"/>
  <c r="W144" i="4" s="1"/>
  <c r="V144" i="4" a="1"/>
  <c r="V144" i="4" s="1"/>
  <c r="AD143" i="4" a="1"/>
  <c r="AD143" i="4" s="1"/>
  <c r="AC143" i="4" a="1"/>
  <c r="AC143" i="4" s="1"/>
  <c r="AB143" i="4" a="1"/>
  <c r="AB143" i="4" s="1"/>
  <c r="AA143" i="4" a="1"/>
  <c r="AA143" i="4" s="1"/>
  <c r="Z143" i="4" a="1"/>
  <c r="Z143" i="4" s="1"/>
  <c r="Y143" i="4" a="1"/>
  <c r="Y143" i="4" s="1"/>
  <c r="X143" i="4" a="1"/>
  <c r="X143" i="4" s="1"/>
  <c r="W143" i="4" a="1"/>
  <c r="W143" i="4" s="1"/>
  <c r="V143" i="4" a="1"/>
  <c r="V143" i="4" s="1"/>
  <c r="AD142" i="4" a="1"/>
  <c r="AD142" i="4" s="1"/>
  <c r="AC142" i="4" a="1"/>
  <c r="AC142" i="4" s="1"/>
  <c r="AB142" i="4" a="1"/>
  <c r="AB142" i="4" s="1"/>
  <c r="AA142" i="4" a="1"/>
  <c r="AA142" i="4" s="1"/>
  <c r="Z142" i="4" a="1"/>
  <c r="Z142" i="4" s="1"/>
  <c r="Y142" i="4" a="1"/>
  <c r="Y142" i="4" s="1"/>
  <c r="X142" i="4" a="1"/>
  <c r="X142" i="4" s="1"/>
  <c r="W142" i="4" a="1"/>
  <c r="W142" i="4" s="1"/>
  <c r="V142" i="4" a="1"/>
  <c r="V142" i="4" s="1"/>
  <c r="AD141" i="4" a="1"/>
  <c r="AD141" i="4" s="1"/>
  <c r="AC141" i="4" a="1"/>
  <c r="AC141" i="4" s="1"/>
  <c r="AB141" i="4" a="1"/>
  <c r="AB141" i="4" s="1"/>
  <c r="AA141" i="4" a="1"/>
  <c r="AA141" i="4" s="1"/>
  <c r="Z141" i="4" a="1"/>
  <c r="Z141" i="4" s="1"/>
  <c r="Y141" i="4" a="1"/>
  <c r="Y141" i="4" s="1"/>
  <c r="X141" i="4" a="1"/>
  <c r="X141" i="4" s="1"/>
  <c r="W141" i="4" a="1"/>
  <c r="W141" i="4" s="1"/>
  <c r="V141" i="4" a="1"/>
  <c r="V141" i="4" s="1"/>
  <c r="AD140" i="4" a="1"/>
  <c r="AD140" i="4" s="1"/>
  <c r="AC140" i="4" a="1"/>
  <c r="AC140" i="4" s="1"/>
  <c r="AB140" i="4" a="1"/>
  <c r="AB140" i="4" s="1"/>
  <c r="AA140" i="4" a="1"/>
  <c r="AA140" i="4" s="1"/>
  <c r="Z140" i="4" a="1"/>
  <c r="Z140" i="4" s="1"/>
  <c r="Y140" i="4" a="1"/>
  <c r="Y140" i="4" s="1"/>
  <c r="X140" i="4" a="1"/>
  <c r="X140" i="4" s="1"/>
  <c r="W140" i="4" a="1"/>
  <c r="W140" i="4" s="1"/>
  <c r="V140" i="4" a="1"/>
  <c r="V140" i="4" s="1"/>
  <c r="AD139" i="4" a="1"/>
  <c r="AD139" i="4" s="1"/>
  <c r="AC139" i="4" a="1"/>
  <c r="AC139" i="4" s="1"/>
  <c r="AB139" i="4" a="1"/>
  <c r="AB139" i="4" s="1"/>
  <c r="AA139" i="4" a="1"/>
  <c r="AA139" i="4" s="1"/>
  <c r="Z139" i="4" a="1"/>
  <c r="Z139" i="4" s="1"/>
  <c r="Y139" i="4" a="1"/>
  <c r="Y139" i="4" s="1"/>
  <c r="X139" i="4" a="1"/>
  <c r="X139" i="4" s="1"/>
  <c r="W139" i="4" a="1"/>
  <c r="W139" i="4" s="1"/>
  <c r="V139" i="4" a="1"/>
  <c r="V139" i="4" s="1"/>
  <c r="AD138" i="4" a="1"/>
  <c r="AD138" i="4" s="1"/>
  <c r="AC138" i="4" a="1"/>
  <c r="AC138" i="4" s="1"/>
  <c r="AB138" i="4" a="1"/>
  <c r="AB138" i="4" s="1"/>
  <c r="AA138" i="4" a="1"/>
  <c r="AA138" i="4" s="1"/>
  <c r="Z138" i="4" a="1"/>
  <c r="Z138" i="4" s="1"/>
  <c r="Y138" i="4" a="1"/>
  <c r="Y138" i="4" s="1"/>
  <c r="X138" i="4" a="1"/>
  <c r="X138" i="4" s="1"/>
  <c r="W138" i="4" a="1"/>
  <c r="W138" i="4" s="1"/>
  <c r="V138" i="4" a="1"/>
  <c r="V138" i="4" s="1"/>
  <c r="AD137" i="4" a="1"/>
  <c r="AD137" i="4" s="1"/>
  <c r="AC137" i="4" a="1"/>
  <c r="AC137" i="4" s="1"/>
  <c r="AB137" i="4" a="1"/>
  <c r="AB137" i="4" s="1"/>
  <c r="AA137" i="4" a="1"/>
  <c r="AA137" i="4" s="1"/>
  <c r="Z137" i="4" a="1"/>
  <c r="Z137" i="4" s="1"/>
  <c r="Y137" i="4" a="1"/>
  <c r="Y137" i="4" s="1"/>
  <c r="X137" i="4" a="1"/>
  <c r="X137" i="4" s="1"/>
  <c r="W137" i="4" a="1"/>
  <c r="W137" i="4" s="1"/>
  <c r="V137" i="4" a="1"/>
  <c r="V137" i="4" s="1"/>
  <c r="AD136" i="4" a="1"/>
  <c r="AD136" i="4" s="1"/>
  <c r="AC136" i="4" a="1"/>
  <c r="AC136" i="4" s="1"/>
  <c r="AB136" i="4" a="1"/>
  <c r="AB136" i="4" s="1"/>
  <c r="AA136" i="4" a="1"/>
  <c r="AA136" i="4" s="1"/>
  <c r="Z136" i="4" a="1"/>
  <c r="Z136" i="4" s="1"/>
  <c r="Y136" i="4" a="1"/>
  <c r="Y136" i="4" s="1"/>
  <c r="X136" i="4" a="1"/>
  <c r="X136" i="4" s="1"/>
  <c r="W136" i="4" a="1"/>
  <c r="W136" i="4" s="1"/>
  <c r="V136" i="4" a="1"/>
  <c r="V136" i="4" s="1"/>
  <c r="AD135" i="4" a="1"/>
  <c r="AD135" i="4" s="1"/>
  <c r="AC135" i="4" a="1"/>
  <c r="AC135" i="4" s="1"/>
  <c r="AB135" i="4" a="1"/>
  <c r="AB135" i="4" s="1"/>
  <c r="AA135" i="4" a="1"/>
  <c r="AA135" i="4" s="1"/>
  <c r="Z135" i="4" a="1"/>
  <c r="Z135" i="4" s="1"/>
  <c r="Y135" i="4" a="1"/>
  <c r="Y135" i="4" s="1"/>
  <c r="X135" i="4" a="1"/>
  <c r="X135" i="4" s="1"/>
  <c r="W135" i="4" a="1"/>
  <c r="W135" i="4" s="1"/>
  <c r="V135" i="4" a="1"/>
  <c r="V135" i="4" s="1"/>
  <c r="AD134" i="4" a="1"/>
  <c r="AD134" i="4" s="1"/>
  <c r="AC134" i="4" a="1"/>
  <c r="AC134" i="4" s="1"/>
  <c r="AB134" i="4" a="1"/>
  <c r="AB134" i="4" s="1"/>
  <c r="AA134" i="4" a="1"/>
  <c r="AA134" i="4" s="1"/>
  <c r="Z134" i="4" a="1"/>
  <c r="Z134" i="4" s="1"/>
  <c r="Y134" i="4" a="1"/>
  <c r="Y134" i="4" s="1"/>
  <c r="X134" i="4" a="1"/>
  <c r="X134" i="4" s="1"/>
  <c r="W134" i="4" a="1"/>
  <c r="W134" i="4" s="1"/>
  <c r="V134" i="4" a="1"/>
  <c r="V134" i="4" s="1"/>
  <c r="AD133" i="4" a="1"/>
  <c r="AD133" i="4" s="1"/>
  <c r="AC133" i="4" a="1"/>
  <c r="AC133" i="4" s="1"/>
  <c r="AB133" i="4" a="1"/>
  <c r="AB133" i="4" s="1"/>
  <c r="AA133" i="4" a="1"/>
  <c r="AA133" i="4" s="1"/>
  <c r="Z133" i="4" a="1"/>
  <c r="Z133" i="4" s="1"/>
  <c r="Y133" i="4" a="1"/>
  <c r="Y133" i="4" s="1"/>
  <c r="X133" i="4" a="1"/>
  <c r="X133" i="4" s="1"/>
  <c r="W133" i="4" a="1"/>
  <c r="W133" i="4" s="1"/>
  <c r="V133" i="4" a="1"/>
  <c r="V133" i="4" s="1"/>
  <c r="AD132" i="4" a="1"/>
  <c r="AD132" i="4" s="1"/>
  <c r="AC132" i="4" a="1"/>
  <c r="AC132" i="4" s="1"/>
  <c r="AB132" i="4" a="1"/>
  <c r="AB132" i="4" s="1"/>
  <c r="AA132" i="4" a="1"/>
  <c r="AA132" i="4" s="1"/>
  <c r="Z132" i="4" a="1"/>
  <c r="Z132" i="4" s="1"/>
  <c r="Y132" i="4" a="1"/>
  <c r="Y132" i="4" s="1"/>
  <c r="X132" i="4" a="1"/>
  <c r="X132" i="4" s="1"/>
  <c r="W132" i="4" a="1"/>
  <c r="W132" i="4" s="1"/>
  <c r="V132" i="4" a="1"/>
  <c r="V132" i="4" s="1"/>
  <c r="AD131" i="4" a="1"/>
  <c r="AD131" i="4" s="1"/>
  <c r="AC131" i="4" a="1"/>
  <c r="AC131" i="4" s="1"/>
  <c r="AB131" i="4" a="1"/>
  <c r="AB131" i="4" s="1"/>
  <c r="AA131" i="4" a="1"/>
  <c r="AA131" i="4" s="1"/>
  <c r="Z131" i="4" a="1"/>
  <c r="Z131" i="4" s="1"/>
  <c r="Y131" i="4" a="1"/>
  <c r="Y131" i="4" s="1"/>
  <c r="X131" i="4" a="1"/>
  <c r="X131" i="4" s="1"/>
  <c r="W131" i="4" a="1"/>
  <c r="W131" i="4" s="1"/>
  <c r="V131" i="4" a="1"/>
  <c r="V131" i="4" s="1"/>
  <c r="AD130" i="4" a="1"/>
  <c r="AD130" i="4" s="1"/>
  <c r="AC130" i="4" a="1"/>
  <c r="AC130" i="4" s="1"/>
  <c r="AB130" i="4" a="1"/>
  <c r="AB130" i="4" s="1"/>
  <c r="AA130" i="4" a="1"/>
  <c r="AA130" i="4" s="1"/>
  <c r="Z130" i="4" a="1"/>
  <c r="Z130" i="4" s="1"/>
  <c r="Y130" i="4" a="1"/>
  <c r="Y130" i="4" s="1"/>
  <c r="X130" i="4" a="1"/>
  <c r="X130" i="4" s="1"/>
  <c r="W130" i="4" a="1"/>
  <c r="W130" i="4" s="1"/>
  <c r="V130" i="4" a="1"/>
  <c r="V130" i="4" s="1"/>
  <c r="AD129" i="4" a="1"/>
  <c r="AD129" i="4" s="1"/>
  <c r="AC129" i="4" a="1"/>
  <c r="AC129" i="4" s="1"/>
  <c r="AB129" i="4" a="1"/>
  <c r="AB129" i="4" s="1"/>
  <c r="AA129" i="4" a="1"/>
  <c r="AA129" i="4" s="1"/>
  <c r="Z129" i="4" a="1"/>
  <c r="Z129" i="4" s="1"/>
  <c r="Y129" i="4" a="1"/>
  <c r="Y129" i="4" s="1"/>
  <c r="X129" i="4" a="1"/>
  <c r="X129" i="4" s="1"/>
  <c r="W129" i="4" a="1"/>
  <c r="W129" i="4" s="1"/>
  <c r="V129" i="4" a="1"/>
  <c r="V129" i="4" s="1"/>
  <c r="AD128" i="4" a="1"/>
  <c r="AD128" i="4" s="1"/>
  <c r="AC128" i="4" a="1"/>
  <c r="AC128" i="4" s="1"/>
  <c r="AB128" i="4" a="1"/>
  <c r="AB128" i="4" s="1"/>
  <c r="AA128" i="4" a="1"/>
  <c r="AA128" i="4" s="1"/>
  <c r="Z128" i="4" a="1"/>
  <c r="Z128" i="4" s="1"/>
  <c r="Y128" i="4" a="1"/>
  <c r="Y128" i="4" s="1"/>
  <c r="X128" i="4" a="1"/>
  <c r="X128" i="4" s="1"/>
  <c r="W128" i="4" a="1"/>
  <c r="W128" i="4" s="1"/>
  <c r="V128" i="4" a="1"/>
  <c r="V128" i="4" s="1"/>
  <c r="AD127" i="4" a="1"/>
  <c r="AD127" i="4" s="1"/>
  <c r="AC127" i="4" a="1"/>
  <c r="AC127" i="4" s="1"/>
  <c r="AB127" i="4" a="1"/>
  <c r="AB127" i="4" s="1"/>
  <c r="AA127" i="4" a="1"/>
  <c r="AA127" i="4" s="1"/>
  <c r="Z127" i="4" a="1"/>
  <c r="Z127" i="4" s="1"/>
  <c r="Y127" i="4" a="1"/>
  <c r="Y127" i="4" s="1"/>
  <c r="X127" i="4" a="1"/>
  <c r="X127" i="4" s="1"/>
  <c r="W127" i="4" a="1"/>
  <c r="W127" i="4" s="1"/>
  <c r="V127" i="4" a="1"/>
  <c r="V127" i="4" s="1"/>
  <c r="AD126" i="4" a="1"/>
  <c r="AD126" i="4" s="1"/>
  <c r="AC126" i="4" a="1"/>
  <c r="AC126" i="4" s="1"/>
  <c r="AB126" i="4" a="1"/>
  <c r="AB126" i="4" s="1"/>
  <c r="AA126" i="4" a="1"/>
  <c r="AA126" i="4" s="1"/>
  <c r="Z126" i="4" a="1"/>
  <c r="Z126" i="4" s="1"/>
  <c r="Y126" i="4" a="1"/>
  <c r="Y126" i="4" s="1"/>
  <c r="X126" i="4" a="1"/>
  <c r="X126" i="4" s="1"/>
  <c r="W126" i="4" a="1"/>
  <c r="W126" i="4" s="1"/>
  <c r="V126" i="4" a="1"/>
  <c r="V126" i="4" s="1"/>
  <c r="AD125" i="4" a="1"/>
  <c r="AD125" i="4" s="1"/>
  <c r="AC125" i="4" a="1"/>
  <c r="AC125" i="4" s="1"/>
  <c r="AB125" i="4" a="1"/>
  <c r="AB125" i="4" s="1"/>
  <c r="AA125" i="4" a="1"/>
  <c r="AA125" i="4" s="1"/>
  <c r="Z125" i="4" a="1"/>
  <c r="Z125" i="4" s="1"/>
  <c r="Y125" i="4" a="1"/>
  <c r="Y125" i="4" s="1"/>
  <c r="X125" i="4" a="1"/>
  <c r="X125" i="4" s="1"/>
  <c r="W125" i="4" a="1"/>
  <c r="W125" i="4" s="1"/>
  <c r="V125" i="4" a="1"/>
  <c r="V125" i="4" s="1"/>
  <c r="AD124" i="4" a="1"/>
  <c r="AD124" i="4" s="1"/>
  <c r="AC124" i="4" a="1"/>
  <c r="AC124" i="4" s="1"/>
  <c r="AB124" i="4" a="1"/>
  <c r="AB124" i="4" s="1"/>
  <c r="AA124" i="4" a="1"/>
  <c r="AA124" i="4" s="1"/>
  <c r="Z124" i="4" a="1"/>
  <c r="Z124" i="4" s="1"/>
  <c r="Y124" i="4" a="1"/>
  <c r="Y124" i="4" s="1"/>
  <c r="X124" i="4" a="1"/>
  <c r="X124" i="4" s="1"/>
  <c r="W124" i="4" a="1"/>
  <c r="W124" i="4" s="1"/>
  <c r="V124" i="4" a="1"/>
  <c r="V124" i="4" s="1"/>
  <c r="AD123" i="4" a="1"/>
  <c r="AD123" i="4" s="1"/>
  <c r="AC123" i="4" a="1"/>
  <c r="AC123" i="4" s="1"/>
  <c r="AB123" i="4" a="1"/>
  <c r="AB123" i="4" s="1"/>
  <c r="AA123" i="4" a="1"/>
  <c r="AA123" i="4" s="1"/>
  <c r="Z123" i="4" a="1"/>
  <c r="Z123" i="4" s="1"/>
  <c r="Y123" i="4" a="1"/>
  <c r="Y123" i="4" s="1"/>
  <c r="X123" i="4" a="1"/>
  <c r="X123" i="4" s="1"/>
  <c r="W123" i="4" a="1"/>
  <c r="W123" i="4" s="1"/>
  <c r="V123" i="4" a="1"/>
  <c r="V123" i="4" s="1"/>
  <c r="AD122" i="4" a="1"/>
  <c r="AD122" i="4" s="1"/>
  <c r="AC122" i="4" a="1"/>
  <c r="AC122" i="4" s="1"/>
  <c r="AB122" i="4" a="1"/>
  <c r="AB122" i="4" s="1"/>
  <c r="AA122" i="4" a="1"/>
  <c r="AA122" i="4" s="1"/>
  <c r="Z122" i="4" a="1"/>
  <c r="Z122" i="4" s="1"/>
  <c r="Y122" i="4" a="1"/>
  <c r="Y122" i="4" s="1"/>
  <c r="X122" i="4" a="1"/>
  <c r="X122" i="4" s="1"/>
  <c r="W122" i="4" a="1"/>
  <c r="W122" i="4" s="1"/>
  <c r="V122" i="4" a="1"/>
  <c r="V122" i="4" s="1"/>
  <c r="AD121" i="4" a="1"/>
  <c r="AD121" i="4" s="1"/>
  <c r="AC121" i="4" a="1"/>
  <c r="AC121" i="4" s="1"/>
  <c r="AB121" i="4" a="1"/>
  <c r="AB121" i="4" s="1"/>
  <c r="AA121" i="4" a="1"/>
  <c r="AA121" i="4" s="1"/>
  <c r="Z121" i="4" a="1"/>
  <c r="Z121" i="4" s="1"/>
  <c r="Y121" i="4" a="1"/>
  <c r="Y121" i="4" s="1"/>
  <c r="X121" i="4" a="1"/>
  <c r="X121" i="4" s="1"/>
  <c r="W121" i="4" a="1"/>
  <c r="W121" i="4" s="1"/>
  <c r="V121" i="4" a="1"/>
  <c r="V121" i="4" s="1"/>
  <c r="AD120" i="4" a="1"/>
  <c r="AD120" i="4" s="1"/>
  <c r="AC120" i="4" a="1"/>
  <c r="AC120" i="4" s="1"/>
  <c r="AB120" i="4" a="1"/>
  <c r="AB120" i="4" s="1"/>
  <c r="AA120" i="4" a="1"/>
  <c r="AA120" i="4" s="1"/>
  <c r="Z120" i="4" a="1"/>
  <c r="Z120" i="4" s="1"/>
  <c r="Y120" i="4" a="1"/>
  <c r="Y120" i="4" s="1"/>
  <c r="X120" i="4" a="1"/>
  <c r="X120" i="4" s="1"/>
  <c r="W120" i="4" a="1"/>
  <c r="W120" i="4" s="1"/>
  <c r="V120" i="4" a="1"/>
  <c r="V120" i="4" s="1"/>
  <c r="AD119" i="4" a="1"/>
  <c r="AD119" i="4" s="1"/>
  <c r="AC119" i="4" a="1"/>
  <c r="AC119" i="4" s="1"/>
  <c r="AB119" i="4" a="1"/>
  <c r="AB119" i="4" s="1"/>
  <c r="AA119" i="4" a="1"/>
  <c r="AA119" i="4" s="1"/>
  <c r="Z119" i="4" a="1"/>
  <c r="Z119" i="4" s="1"/>
  <c r="Y119" i="4" a="1"/>
  <c r="Y119" i="4" s="1"/>
  <c r="X119" i="4" a="1"/>
  <c r="X119" i="4" s="1"/>
  <c r="W119" i="4" a="1"/>
  <c r="W119" i="4" s="1"/>
  <c r="V119" i="4" a="1"/>
  <c r="V119" i="4" s="1"/>
  <c r="AD118" i="4" a="1"/>
  <c r="AD118" i="4" s="1"/>
  <c r="AC118" i="4" a="1"/>
  <c r="AC118" i="4" s="1"/>
  <c r="AB118" i="4" a="1"/>
  <c r="AB118" i="4" s="1"/>
  <c r="AA118" i="4" a="1"/>
  <c r="AA118" i="4" s="1"/>
  <c r="Z118" i="4" a="1"/>
  <c r="Z118" i="4" s="1"/>
  <c r="Y118" i="4" a="1"/>
  <c r="Y118" i="4" s="1"/>
  <c r="X118" i="4" a="1"/>
  <c r="X118" i="4" s="1"/>
  <c r="W118" i="4" a="1"/>
  <c r="W118" i="4" s="1"/>
  <c r="V118" i="4" a="1"/>
  <c r="V118" i="4" s="1"/>
  <c r="AD117" i="4" a="1"/>
  <c r="AD117" i="4" s="1"/>
  <c r="AC117" i="4" a="1"/>
  <c r="AC117" i="4" s="1"/>
  <c r="AB117" i="4" a="1"/>
  <c r="AB117" i="4" s="1"/>
  <c r="AA117" i="4" a="1"/>
  <c r="AA117" i="4" s="1"/>
  <c r="Z117" i="4" a="1"/>
  <c r="Z117" i="4" s="1"/>
  <c r="Y117" i="4" a="1"/>
  <c r="Y117" i="4" s="1"/>
  <c r="X117" i="4" a="1"/>
  <c r="X117" i="4" s="1"/>
  <c r="W117" i="4" a="1"/>
  <c r="W117" i="4" s="1"/>
  <c r="V117" i="4" a="1"/>
  <c r="V117" i="4" s="1"/>
  <c r="AD116" i="4" a="1"/>
  <c r="AD116" i="4" s="1"/>
  <c r="AC116" i="4" a="1"/>
  <c r="AC116" i="4" s="1"/>
  <c r="AB116" i="4" a="1"/>
  <c r="AB116" i="4" s="1"/>
  <c r="AA116" i="4" a="1"/>
  <c r="AA116" i="4" s="1"/>
  <c r="Z116" i="4" a="1"/>
  <c r="Z116" i="4" s="1"/>
  <c r="Y116" i="4" a="1"/>
  <c r="Y116" i="4" s="1"/>
  <c r="X116" i="4" a="1"/>
  <c r="X116" i="4" s="1"/>
  <c r="W116" i="4" a="1"/>
  <c r="W116" i="4" s="1"/>
  <c r="V116" i="4" a="1"/>
  <c r="V116" i="4" s="1"/>
  <c r="AD115" i="4" a="1"/>
  <c r="AD115" i="4" s="1"/>
  <c r="AC115" i="4" a="1"/>
  <c r="AC115" i="4" s="1"/>
  <c r="AB115" i="4" a="1"/>
  <c r="AB115" i="4" s="1"/>
  <c r="AA115" i="4" a="1"/>
  <c r="AA115" i="4" s="1"/>
  <c r="Z115" i="4" a="1"/>
  <c r="Z115" i="4" s="1"/>
  <c r="Y115" i="4" a="1"/>
  <c r="Y115" i="4" s="1"/>
  <c r="X115" i="4" a="1"/>
  <c r="X115" i="4" s="1"/>
  <c r="W115" i="4" a="1"/>
  <c r="W115" i="4" s="1"/>
  <c r="V115" i="4" a="1"/>
  <c r="V115" i="4" s="1"/>
  <c r="AD114" i="4" a="1"/>
  <c r="AD114" i="4" s="1"/>
  <c r="AC114" i="4" a="1"/>
  <c r="AC114" i="4" s="1"/>
  <c r="AB114" i="4" a="1"/>
  <c r="AB114" i="4" s="1"/>
  <c r="AA114" i="4" a="1"/>
  <c r="AA114" i="4" s="1"/>
  <c r="Z114" i="4" a="1"/>
  <c r="Z114" i="4" s="1"/>
  <c r="Y114" i="4" a="1"/>
  <c r="Y114" i="4" s="1"/>
  <c r="X114" i="4" a="1"/>
  <c r="X114" i="4" s="1"/>
  <c r="W114" i="4" a="1"/>
  <c r="W114" i="4" s="1"/>
  <c r="V114" i="4" a="1"/>
  <c r="V114" i="4" s="1"/>
  <c r="AD113" i="4" a="1"/>
  <c r="AD113" i="4" s="1"/>
  <c r="AC113" i="4" a="1"/>
  <c r="AC113" i="4" s="1"/>
  <c r="AB113" i="4" a="1"/>
  <c r="AB113" i="4" s="1"/>
  <c r="AA113" i="4" a="1"/>
  <c r="AA113" i="4" s="1"/>
  <c r="Z113" i="4" a="1"/>
  <c r="Z113" i="4" s="1"/>
  <c r="Y113" i="4" a="1"/>
  <c r="Y113" i="4" s="1"/>
  <c r="X113" i="4" a="1"/>
  <c r="X113" i="4" s="1"/>
  <c r="W113" i="4" a="1"/>
  <c r="W113" i="4" s="1"/>
  <c r="V113" i="4" a="1"/>
  <c r="V113" i="4" s="1"/>
  <c r="AD112" i="4" a="1"/>
  <c r="AD112" i="4" s="1"/>
  <c r="AC112" i="4" a="1"/>
  <c r="AC112" i="4" s="1"/>
  <c r="AB112" i="4" a="1"/>
  <c r="AB112" i="4" s="1"/>
  <c r="AA112" i="4" a="1"/>
  <c r="AA112" i="4" s="1"/>
  <c r="Z112" i="4" a="1"/>
  <c r="Z112" i="4" s="1"/>
  <c r="Y112" i="4" a="1"/>
  <c r="Y112" i="4" s="1"/>
  <c r="X112" i="4" a="1"/>
  <c r="X112" i="4" s="1"/>
  <c r="W112" i="4" a="1"/>
  <c r="W112" i="4" s="1"/>
  <c r="V112" i="4" a="1"/>
  <c r="V112" i="4" s="1"/>
  <c r="AD111" i="4" a="1"/>
  <c r="AD111" i="4" s="1"/>
  <c r="AC111" i="4" a="1"/>
  <c r="AC111" i="4" s="1"/>
  <c r="AB111" i="4" a="1"/>
  <c r="AB111" i="4" s="1"/>
  <c r="AA111" i="4" a="1"/>
  <c r="AA111" i="4" s="1"/>
  <c r="Z111" i="4" a="1"/>
  <c r="Z111" i="4" s="1"/>
  <c r="Y111" i="4" a="1"/>
  <c r="Y111" i="4" s="1"/>
  <c r="X111" i="4" a="1"/>
  <c r="X111" i="4" s="1"/>
  <c r="W111" i="4" a="1"/>
  <c r="W111" i="4" s="1"/>
  <c r="V111" i="4" a="1"/>
  <c r="V111" i="4" s="1"/>
  <c r="AD110" i="4" a="1"/>
  <c r="AD110" i="4" s="1"/>
  <c r="AC110" i="4" a="1"/>
  <c r="AC110" i="4" s="1"/>
  <c r="AB110" i="4" a="1"/>
  <c r="AB110" i="4" s="1"/>
  <c r="AA110" i="4" a="1"/>
  <c r="AA110" i="4" s="1"/>
  <c r="Z110" i="4" a="1"/>
  <c r="Z110" i="4" s="1"/>
  <c r="Y110" i="4" a="1"/>
  <c r="Y110" i="4" s="1"/>
  <c r="X110" i="4" a="1"/>
  <c r="X110" i="4" s="1"/>
  <c r="W110" i="4" a="1"/>
  <c r="W110" i="4" s="1"/>
  <c r="V110" i="4" a="1"/>
  <c r="V110" i="4" s="1"/>
  <c r="AD109" i="4" a="1"/>
  <c r="AD109" i="4" s="1"/>
  <c r="AC109" i="4" a="1"/>
  <c r="AC109" i="4" s="1"/>
  <c r="AB109" i="4" a="1"/>
  <c r="AB109" i="4" s="1"/>
  <c r="AA109" i="4" a="1"/>
  <c r="AA109" i="4" s="1"/>
  <c r="Z109" i="4" a="1"/>
  <c r="Z109" i="4" s="1"/>
  <c r="Y109" i="4" a="1"/>
  <c r="Y109" i="4" s="1"/>
  <c r="X109" i="4" a="1"/>
  <c r="X109" i="4" s="1"/>
  <c r="W109" i="4" a="1"/>
  <c r="W109" i="4" s="1"/>
  <c r="V109" i="4" a="1"/>
  <c r="V109" i="4" s="1"/>
  <c r="AD108" i="4" a="1"/>
  <c r="AD108" i="4" s="1"/>
  <c r="AC108" i="4" a="1"/>
  <c r="AC108" i="4" s="1"/>
  <c r="AB108" i="4" a="1"/>
  <c r="AB108" i="4" s="1"/>
  <c r="AA108" i="4" a="1"/>
  <c r="AA108" i="4" s="1"/>
  <c r="Z108" i="4" a="1"/>
  <c r="Z108" i="4" s="1"/>
  <c r="Y108" i="4" a="1"/>
  <c r="Y108" i="4" s="1"/>
  <c r="X108" i="4" a="1"/>
  <c r="X108" i="4" s="1"/>
  <c r="W108" i="4" a="1"/>
  <c r="W108" i="4" s="1"/>
  <c r="V108" i="4" a="1"/>
  <c r="V108" i="4" s="1"/>
  <c r="AD107" i="4" a="1"/>
  <c r="AD107" i="4" s="1"/>
  <c r="AC107" i="4" a="1"/>
  <c r="AC107" i="4" s="1"/>
  <c r="AB107" i="4" a="1"/>
  <c r="AB107" i="4" s="1"/>
  <c r="AA107" i="4" a="1"/>
  <c r="AA107" i="4" s="1"/>
  <c r="Z107" i="4" a="1"/>
  <c r="Z107" i="4" s="1"/>
  <c r="Y107" i="4" a="1"/>
  <c r="Y107" i="4" s="1"/>
  <c r="X107" i="4" a="1"/>
  <c r="X107" i="4" s="1"/>
  <c r="W107" i="4" a="1"/>
  <c r="W107" i="4" s="1"/>
  <c r="V107" i="4" a="1"/>
  <c r="V107" i="4" s="1"/>
  <c r="AD106" i="4" a="1"/>
  <c r="AD106" i="4" s="1"/>
  <c r="AC106" i="4" a="1"/>
  <c r="AC106" i="4" s="1"/>
  <c r="AB106" i="4" a="1"/>
  <c r="AB106" i="4" s="1"/>
  <c r="AA106" i="4" a="1"/>
  <c r="AA106" i="4" s="1"/>
  <c r="Z106" i="4" a="1"/>
  <c r="Z106" i="4" s="1"/>
  <c r="Y106" i="4" a="1"/>
  <c r="Y106" i="4" s="1"/>
  <c r="X106" i="4" a="1"/>
  <c r="X106" i="4" s="1"/>
  <c r="W106" i="4" a="1"/>
  <c r="W106" i="4" s="1"/>
  <c r="V106" i="4" a="1"/>
  <c r="V106" i="4" s="1"/>
  <c r="AD105" i="4" a="1"/>
  <c r="AD105" i="4" s="1"/>
  <c r="AC105" i="4" a="1"/>
  <c r="AC105" i="4" s="1"/>
  <c r="AB105" i="4" a="1"/>
  <c r="AB105" i="4" s="1"/>
  <c r="AA105" i="4" a="1"/>
  <c r="AA105" i="4" s="1"/>
  <c r="Z105" i="4" a="1"/>
  <c r="Z105" i="4" s="1"/>
  <c r="Y105" i="4" a="1"/>
  <c r="Y105" i="4" s="1"/>
  <c r="X105" i="4" a="1"/>
  <c r="X105" i="4" s="1"/>
  <c r="W105" i="4" a="1"/>
  <c r="W105" i="4" s="1"/>
  <c r="V105" i="4" a="1"/>
  <c r="V105" i="4" s="1"/>
  <c r="AD104" i="4" a="1"/>
  <c r="AD104" i="4" s="1"/>
  <c r="AC104" i="4" a="1"/>
  <c r="AC104" i="4" s="1"/>
  <c r="AB104" i="4" a="1"/>
  <c r="AB104" i="4" s="1"/>
  <c r="AA104" i="4" a="1"/>
  <c r="AA104" i="4" s="1"/>
  <c r="Z104" i="4" a="1"/>
  <c r="Z104" i="4" s="1"/>
  <c r="Y104" i="4" a="1"/>
  <c r="Y104" i="4" s="1"/>
  <c r="X104" i="4" a="1"/>
  <c r="X104" i="4" s="1"/>
  <c r="W104" i="4" a="1"/>
  <c r="W104" i="4" s="1"/>
  <c r="V104" i="4" a="1"/>
  <c r="V104" i="4" s="1"/>
  <c r="AD103" i="4" a="1"/>
  <c r="AD103" i="4" s="1"/>
  <c r="AC103" i="4" a="1"/>
  <c r="AC103" i="4" s="1"/>
  <c r="AB103" i="4" a="1"/>
  <c r="AB103" i="4" s="1"/>
  <c r="AA103" i="4" a="1"/>
  <c r="AA103" i="4" s="1"/>
  <c r="Z103" i="4" a="1"/>
  <c r="Z103" i="4" s="1"/>
  <c r="Y103" i="4" a="1"/>
  <c r="Y103" i="4" s="1"/>
  <c r="X103" i="4" a="1"/>
  <c r="X103" i="4" s="1"/>
  <c r="W103" i="4" a="1"/>
  <c r="W103" i="4" s="1"/>
  <c r="V103" i="4" a="1"/>
  <c r="V103" i="4" s="1"/>
  <c r="G103" i="4"/>
  <c r="AD102" i="4" a="1"/>
  <c r="AD102" i="4" s="1"/>
  <c r="AC102" i="4" a="1"/>
  <c r="AC102" i="4" s="1"/>
  <c r="AB102" i="4" a="1"/>
  <c r="AB102" i="4" s="1"/>
  <c r="AA102" i="4" a="1"/>
  <c r="AA102" i="4" s="1"/>
  <c r="Z102" i="4" a="1"/>
  <c r="Z102" i="4" s="1"/>
  <c r="Y102" i="4" a="1"/>
  <c r="Y102" i="4" s="1"/>
  <c r="X102" i="4" a="1"/>
  <c r="X102" i="4" s="1"/>
  <c r="W102" i="4" a="1"/>
  <c r="W102" i="4" s="1"/>
  <c r="V102" i="4" a="1"/>
  <c r="V102" i="4" s="1"/>
  <c r="G102" i="4"/>
  <c r="AD101" i="4" a="1"/>
  <c r="AD101" i="4" s="1"/>
  <c r="AC101" i="4" a="1"/>
  <c r="AC101" i="4" s="1"/>
  <c r="AB101" i="4" a="1"/>
  <c r="AB101" i="4" s="1"/>
  <c r="AA101" i="4" a="1"/>
  <c r="AA101" i="4" s="1"/>
  <c r="Z101" i="4" a="1"/>
  <c r="Z101" i="4" s="1"/>
  <c r="Y101" i="4" a="1"/>
  <c r="Y101" i="4" s="1"/>
  <c r="X101" i="4" a="1"/>
  <c r="X101" i="4" s="1"/>
  <c r="W101" i="4" a="1"/>
  <c r="W101" i="4" s="1"/>
  <c r="V101" i="4" a="1"/>
  <c r="V101" i="4" s="1"/>
  <c r="AD100" i="4" a="1"/>
  <c r="AD100" i="4" s="1"/>
  <c r="AC100" i="4" a="1"/>
  <c r="AC100" i="4" s="1"/>
  <c r="AB100" i="4" a="1"/>
  <c r="AB100" i="4" s="1"/>
  <c r="AA100" i="4" a="1"/>
  <c r="AA100" i="4" s="1"/>
  <c r="Z100" i="4" a="1"/>
  <c r="Z100" i="4" s="1"/>
  <c r="Y100" i="4" a="1"/>
  <c r="Y100" i="4" s="1"/>
  <c r="X100" i="4" a="1"/>
  <c r="X100" i="4" s="1"/>
  <c r="W100" i="4" a="1"/>
  <c r="W100" i="4" s="1"/>
  <c r="V100" i="4" a="1"/>
  <c r="V100" i="4" s="1"/>
  <c r="AD99" i="4" a="1"/>
  <c r="AD99" i="4" s="1"/>
  <c r="AC99" i="4" a="1"/>
  <c r="AC99" i="4" s="1"/>
  <c r="AB99" i="4" a="1"/>
  <c r="AB99" i="4" s="1"/>
  <c r="AA99" i="4" a="1"/>
  <c r="AA99" i="4" s="1"/>
  <c r="Z99" i="4" a="1"/>
  <c r="Z99" i="4" s="1"/>
  <c r="Y99" i="4" a="1"/>
  <c r="Y99" i="4" s="1"/>
  <c r="X99" i="4" a="1"/>
  <c r="X99" i="4" s="1"/>
  <c r="W99" i="4" a="1"/>
  <c r="W99" i="4" s="1"/>
  <c r="V99" i="4" a="1"/>
  <c r="V99" i="4" s="1"/>
  <c r="AD98" i="4" a="1"/>
  <c r="AD98" i="4" s="1"/>
  <c r="AC98" i="4" a="1"/>
  <c r="AC98" i="4" s="1"/>
  <c r="AB98" i="4" a="1"/>
  <c r="AB98" i="4" s="1"/>
  <c r="AA98" i="4" a="1"/>
  <c r="AA98" i="4" s="1"/>
  <c r="Z98" i="4" a="1"/>
  <c r="Z98" i="4" s="1"/>
  <c r="Y98" i="4" a="1"/>
  <c r="Y98" i="4" s="1"/>
  <c r="X98" i="4" a="1"/>
  <c r="X98" i="4" s="1"/>
  <c r="W98" i="4" a="1"/>
  <c r="W98" i="4" s="1"/>
  <c r="V98" i="4" a="1"/>
  <c r="V98" i="4" s="1"/>
  <c r="AD97" i="4" a="1"/>
  <c r="AD97" i="4" s="1"/>
  <c r="AC97" i="4" a="1"/>
  <c r="AC97" i="4" s="1"/>
  <c r="AB97" i="4" a="1"/>
  <c r="AB97" i="4" s="1"/>
  <c r="AA97" i="4" a="1"/>
  <c r="AA97" i="4" s="1"/>
  <c r="Z97" i="4" a="1"/>
  <c r="Z97" i="4" s="1"/>
  <c r="Y97" i="4" a="1"/>
  <c r="Y97" i="4" s="1"/>
  <c r="X97" i="4" a="1"/>
  <c r="X97" i="4" s="1"/>
  <c r="W97" i="4" a="1"/>
  <c r="W97" i="4" s="1"/>
  <c r="V97" i="4" a="1"/>
  <c r="V97" i="4" s="1"/>
  <c r="AD96" i="4" a="1"/>
  <c r="AD96" i="4" s="1"/>
  <c r="AC96" i="4" a="1"/>
  <c r="AC96" i="4" s="1"/>
  <c r="AB96" i="4" a="1"/>
  <c r="AB96" i="4" s="1"/>
  <c r="AA96" i="4" a="1"/>
  <c r="AA96" i="4" s="1"/>
  <c r="Z96" i="4" a="1"/>
  <c r="Z96" i="4" s="1"/>
  <c r="Y96" i="4" a="1"/>
  <c r="Y96" i="4" s="1"/>
  <c r="X96" i="4" a="1"/>
  <c r="X96" i="4" s="1"/>
  <c r="W96" i="4" a="1"/>
  <c r="W96" i="4" s="1"/>
  <c r="V96" i="4" a="1"/>
  <c r="V96" i="4" s="1"/>
  <c r="AD95" i="4" a="1"/>
  <c r="AD95" i="4" s="1"/>
  <c r="AC95" i="4" a="1"/>
  <c r="AC95" i="4" s="1"/>
  <c r="AB95" i="4" a="1"/>
  <c r="AB95" i="4" s="1"/>
  <c r="AA95" i="4" a="1"/>
  <c r="AA95" i="4" s="1"/>
  <c r="Z95" i="4" a="1"/>
  <c r="Z95" i="4" s="1"/>
  <c r="Y95" i="4" a="1"/>
  <c r="Y95" i="4" s="1"/>
  <c r="X95" i="4" a="1"/>
  <c r="X95" i="4" s="1"/>
  <c r="W95" i="4" a="1"/>
  <c r="W95" i="4" s="1"/>
  <c r="V95" i="4" a="1"/>
  <c r="V95" i="4" s="1"/>
  <c r="AD94" i="4" a="1"/>
  <c r="AD94" i="4" s="1"/>
  <c r="AC94" i="4" a="1"/>
  <c r="AC94" i="4" s="1"/>
  <c r="AB94" i="4" a="1"/>
  <c r="AB94" i="4" s="1"/>
  <c r="AA94" i="4" a="1"/>
  <c r="AA94" i="4" s="1"/>
  <c r="Z94" i="4" a="1"/>
  <c r="Z94" i="4" s="1"/>
  <c r="Y94" i="4" a="1"/>
  <c r="Y94" i="4" s="1"/>
  <c r="X94" i="4" a="1"/>
  <c r="X94" i="4" s="1"/>
  <c r="W94" i="4" a="1"/>
  <c r="W94" i="4" s="1"/>
  <c r="V94" i="4" a="1"/>
  <c r="V94" i="4" s="1"/>
  <c r="AD93" i="4" a="1"/>
  <c r="AD93" i="4" s="1"/>
  <c r="AC93" i="4" a="1"/>
  <c r="AC93" i="4" s="1"/>
  <c r="AB93" i="4" a="1"/>
  <c r="AB93" i="4" s="1"/>
  <c r="AA93" i="4" a="1"/>
  <c r="AA93" i="4" s="1"/>
  <c r="Z93" i="4" a="1"/>
  <c r="Z93" i="4" s="1"/>
  <c r="Y93" i="4" a="1"/>
  <c r="Y93" i="4" s="1"/>
  <c r="X93" i="4" a="1"/>
  <c r="X93" i="4" s="1"/>
  <c r="W93" i="4" a="1"/>
  <c r="W93" i="4" s="1"/>
  <c r="V93" i="4" a="1"/>
  <c r="V93" i="4" s="1"/>
  <c r="AD92" i="4" a="1"/>
  <c r="AD92" i="4" s="1"/>
  <c r="AC92" i="4" a="1"/>
  <c r="AC92" i="4" s="1"/>
  <c r="AB92" i="4" a="1"/>
  <c r="AB92" i="4" s="1"/>
  <c r="AA92" i="4" a="1"/>
  <c r="AA92" i="4" s="1"/>
  <c r="Z92" i="4" a="1"/>
  <c r="Z92" i="4" s="1"/>
  <c r="Y92" i="4" a="1"/>
  <c r="Y92" i="4" s="1"/>
  <c r="X92" i="4" a="1"/>
  <c r="X92" i="4" s="1"/>
  <c r="W92" i="4" a="1"/>
  <c r="W92" i="4" s="1"/>
  <c r="V92" i="4" a="1"/>
  <c r="V92" i="4" s="1"/>
  <c r="AD91" i="4" a="1"/>
  <c r="AD91" i="4" s="1"/>
  <c r="AC91" i="4" a="1"/>
  <c r="AC91" i="4" s="1"/>
  <c r="AB91" i="4" a="1"/>
  <c r="AB91" i="4" s="1"/>
  <c r="AA91" i="4" a="1"/>
  <c r="AA91" i="4" s="1"/>
  <c r="Z91" i="4" a="1"/>
  <c r="Z91" i="4" s="1"/>
  <c r="Y91" i="4" a="1"/>
  <c r="Y91" i="4" s="1"/>
  <c r="X91" i="4" a="1"/>
  <c r="X91" i="4" s="1"/>
  <c r="W91" i="4" a="1"/>
  <c r="W91" i="4" s="1"/>
  <c r="V91" i="4" a="1"/>
  <c r="V91" i="4" s="1"/>
  <c r="AD90" i="4" a="1"/>
  <c r="AD90" i="4" s="1"/>
  <c r="AC90" i="4" a="1"/>
  <c r="AC90" i="4" s="1"/>
  <c r="AB90" i="4" a="1"/>
  <c r="AB90" i="4" s="1"/>
  <c r="AA90" i="4" a="1"/>
  <c r="AA90" i="4" s="1"/>
  <c r="Z90" i="4" a="1"/>
  <c r="Z90" i="4" s="1"/>
  <c r="Y90" i="4" a="1"/>
  <c r="Y90" i="4" s="1"/>
  <c r="X90" i="4" a="1"/>
  <c r="X90" i="4" s="1"/>
  <c r="W90" i="4" a="1"/>
  <c r="W90" i="4" s="1"/>
  <c r="V90" i="4" a="1"/>
  <c r="V90" i="4" s="1"/>
  <c r="AD89" i="4" a="1"/>
  <c r="AD89" i="4" s="1"/>
  <c r="AC89" i="4" a="1"/>
  <c r="AC89" i="4" s="1"/>
  <c r="AB89" i="4" a="1"/>
  <c r="AB89" i="4" s="1"/>
  <c r="AA89" i="4" a="1"/>
  <c r="AA89" i="4" s="1"/>
  <c r="Z89" i="4" a="1"/>
  <c r="Z89" i="4" s="1"/>
  <c r="Y89" i="4" a="1"/>
  <c r="Y89" i="4" s="1"/>
  <c r="X89" i="4" a="1"/>
  <c r="X89" i="4" s="1"/>
  <c r="W89" i="4" a="1"/>
  <c r="W89" i="4" s="1"/>
  <c r="V89" i="4" a="1"/>
  <c r="V89" i="4" s="1"/>
  <c r="AD88" i="4" a="1"/>
  <c r="AD88" i="4" s="1"/>
  <c r="AC88" i="4" a="1"/>
  <c r="AC88" i="4" s="1"/>
  <c r="AB88" i="4" a="1"/>
  <c r="AB88" i="4" s="1"/>
  <c r="AA88" i="4" a="1"/>
  <c r="AA88" i="4" s="1"/>
  <c r="Z88" i="4" a="1"/>
  <c r="Z88" i="4" s="1"/>
  <c r="Y88" i="4" a="1"/>
  <c r="Y88" i="4" s="1"/>
  <c r="X88" i="4" a="1"/>
  <c r="X88" i="4" s="1"/>
  <c r="W88" i="4" a="1"/>
  <c r="W88" i="4" s="1"/>
  <c r="V88" i="4" a="1"/>
  <c r="V88" i="4" s="1"/>
  <c r="AD87" i="4" a="1"/>
  <c r="AD87" i="4" s="1"/>
  <c r="AC87" i="4" a="1"/>
  <c r="AC87" i="4" s="1"/>
  <c r="AB87" i="4" a="1"/>
  <c r="AB87" i="4" s="1"/>
  <c r="AA87" i="4" a="1"/>
  <c r="AA87" i="4" s="1"/>
  <c r="Z87" i="4" a="1"/>
  <c r="Z87" i="4" s="1"/>
  <c r="Y87" i="4" a="1"/>
  <c r="Y87" i="4" s="1"/>
  <c r="X87" i="4" a="1"/>
  <c r="X87" i="4" s="1"/>
  <c r="W87" i="4" a="1"/>
  <c r="W87" i="4" s="1"/>
  <c r="V87" i="4" a="1"/>
  <c r="V87" i="4" s="1"/>
  <c r="AD86" i="4" a="1"/>
  <c r="AD86" i="4" s="1"/>
  <c r="AC86" i="4" a="1"/>
  <c r="AC86" i="4" s="1"/>
  <c r="AB86" i="4" a="1"/>
  <c r="AB86" i="4" s="1"/>
  <c r="AA86" i="4" a="1"/>
  <c r="AA86" i="4" s="1"/>
  <c r="Z86" i="4" a="1"/>
  <c r="Z86" i="4" s="1"/>
  <c r="Y86" i="4" a="1"/>
  <c r="Y86" i="4" s="1"/>
  <c r="X86" i="4" a="1"/>
  <c r="X86" i="4" s="1"/>
  <c r="W86" i="4" a="1"/>
  <c r="W86" i="4" s="1"/>
  <c r="V86" i="4" a="1"/>
  <c r="V86" i="4" s="1"/>
  <c r="AD85" i="4" a="1"/>
  <c r="AD85" i="4" s="1"/>
  <c r="AC85" i="4" a="1"/>
  <c r="AC85" i="4" s="1"/>
  <c r="AB85" i="4" a="1"/>
  <c r="AB85" i="4" s="1"/>
  <c r="AA85" i="4" a="1"/>
  <c r="AA85" i="4" s="1"/>
  <c r="Z85" i="4" a="1"/>
  <c r="Z85" i="4" s="1"/>
  <c r="Y85" i="4" a="1"/>
  <c r="Y85" i="4" s="1"/>
  <c r="X85" i="4" a="1"/>
  <c r="X85" i="4" s="1"/>
  <c r="W85" i="4" a="1"/>
  <c r="W85" i="4" s="1"/>
  <c r="V85" i="4" a="1"/>
  <c r="V85" i="4" s="1"/>
  <c r="AD84" i="4" a="1"/>
  <c r="AD84" i="4" s="1"/>
  <c r="AC84" i="4" a="1"/>
  <c r="AC84" i="4" s="1"/>
  <c r="AB84" i="4" a="1"/>
  <c r="AB84" i="4" s="1"/>
  <c r="AA84" i="4" a="1"/>
  <c r="AA84" i="4" s="1"/>
  <c r="Z84" i="4" a="1"/>
  <c r="Z84" i="4" s="1"/>
  <c r="Y84" i="4" a="1"/>
  <c r="Y84" i="4" s="1"/>
  <c r="X84" i="4" a="1"/>
  <c r="X84" i="4" s="1"/>
  <c r="W84" i="4" a="1"/>
  <c r="W84" i="4" s="1"/>
  <c r="V84" i="4" a="1"/>
  <c r="V84" i="4" s="1"/>
  <c r="AD83" i="4" a="1"/>
  <c r="AD83" i="4" s="1"/>
  <c r="AC83" i="4" a="1"/>
  <c r="AC83" i="4" s="1"/>
  <c r="AB83" i="4" a="1"/>
  <c r="AB83" i="4" s="1"/>
  <c r="AA83" i="4" a="1"/>
  <c r="AA83" i="4" s="1"/>
  <c r="Z83" i="4" a="1"/>
  <c r="Z83" i="4" s="1"/>
  <c r="Y83" i="4" a="1"/>
  <c r="Y83" i="4" s="1"/>
  <c r="X83" i="4" a="1"/>
  <c r="X83" i="4" s="1"/>
  <c r="W83" i="4" a="1"/>
  <c r="W83" i="4" s="1"/>
  <c r="V83" i="4" a="1"/>
  <c r="V83" i="4" s="1"/>
  <c r="AD82" i="4" a="1"/>
  <c r="AD82" i="4" s="1"/>
  <c r="AC82" i="4" a="1"/>
  <c r="AC82" i="4" s="1"/>
  <c r="AB82" i="4" a="1"/>
  <c r="AB82" i="4" s="1"/>
  <c r="AA82" i="4" a="1"/>
  <c r="AA82" i="4" s="1"/>
  <c r="Z82" i="4" a="1"/>
  <c r="Z82" i="4" s="1"/>
  <c r="Y82" i="4" a="1"/>
  <c r="Y82" i="4" s="1"/>
  <c r="X82" i="4" a="1"/>
  <c r="X82" i="4" s="1"/>
  <c r="W82" i="4" a="1"/>
  <c r="W82" i="4" s="1"/>
  <c r="V82" i="4" a="1"/>
  <c r="V82" i="4" s="1"/>
  <c r="AD81" i="4" a="1"/>
  <c r="AD81" i="4" s="1"/>
  <c r="AC81" i="4" a="1"/>
  <c r="AC81" i="4" s="1"/>
  <c r="AB81" i="4" a="1"/>
  <c r="AB81" i="4" s="1"/>
  <c r="AA81" i="4" a="1"/>
  <c r="AA81" i="4" s="1"/>
  <c r="Z81" i="4" a="1"/>
  <c r="Z81" i="4" s="1"/>
  <c r="Y81" i="4" a="1"/>
  <c r="Y81" i="4" s="1"/>
  <c r="X81" i="4" a="1"/>
  <c r="X81" i="4" s="1"/>
  <c r="W81" i="4" a="1"/>
  <c r="W81" i="4" s="1"/>
  <c r="V81" i="4" a="1"/>
  <c r="V81" i="4" s="1"/>
  <c r="AD80" i="4" a="1"/>
  <c r="AD80" i="4" s="1"/>
  <c r="AC80" i="4" a="1"/>
  <c r="AC80" i="4" s="1"/>
  <c r="AB80" i="4" a="1"/>
  <c r="AB80" i="4" s="1"/>
  <c r="AA80" i="4" a="1"/>
  <c r="AA80" i="4" s="1"/>
  <c r="Z80" i="4" a="1"/>
  <c r="Z80" i="4" s="1"/>
  <c r="Y80" i="4" a="1"/>
  <c r="Y80" i="4" s="1"/>
  <c r="X80" i="4" a="1"/>
  <c r="X80" i="4" s="1"/>
  <c r="W80" i="4" a="1"/>
  <c r="W80" i="4" s="1"/>
  <c r="V80" i="4" a="1"/>
  <c r="V80" i="4" s="1"/>
  <c r="AD79" i="4" a="1"/>
  <c r="AD79" i="4" s="1"/>
  <c r="AC79" i="4" a="1"/>
  <c r="AC79" i="4" s="1"/>
  <c r="AB79" i="4" a="1"/>
  <c r="AB79" i="4" s="1"/>
  <c r="AA79" i="4" a="1"/>
  <c r="AA79" i="4" s="1"/>
  <c r="Z79" i="4" a="1"/>
  <c r="Z79" i="4" s="1"/>
  <c r="Y79" i="4" a="1"/>
  <c r="Y79" i="4" s="1"/>
  <c r="X79" i="4" a="1"/>
  <c r="X79" i="4" s="1"/>
  <c r="W79" i="4" a="1"/>
  <c r="W79" i="4" s="1"/>
  <c r="V79" i="4" a="1"/>
  <c r="V79" i="4" s="1"/>
  <c r="AD78" i="4" a="1"/>
  <c r="AD78" i="4" s="1"/>
  <c r="AC78" i="4" a="1"/>
  <c r="AC78" i="4" s="1"/>
  <c r="AB78" i="4" a="1"/>
  <c r="AB78" i="4" s="1"/>
  <c r="AA78" i="4" a="1"/>
  <c r="AA78" i="4" s="1"/>
  <c r="Z78" i="4" a="1"/>
  <c r="Z78" i="4" s="1"/>
  <c r="Y78" i="4" a="1"/>
  <c r="Y78" i="4" s="1"/>
  <c r="X78" i="4" a="1"/>
  <c r="X78" i="4" s="1"/>
  <c r="W78" i="4" a="1"/>
  <c r="W78" i="4" s="1"/>
  <c r="V78" i="4" a="1"/>
  <c r="V78" i="4" s="1"/>
  <c r="AD77" i="4" a="1"/>
  <c r="AD77" i="4" s="1"/>
  <c r="AC77" i="4" a="1"/>
  <c r="AC77" i="4" s="1"/>
  <c r="AB77" i="4" a="1"/>
  <c r="AB77" i="4" s="1"/>
  <c r="AA77" i="4" a="1"/>
  <c r="AA77" i="4" s="1"/>
  <c r="Z77" i="4" a="1"/>
  <c r="Z77" i="4" s="1"/>
  <c r="Y77" i="4" a="1"/>
  <c r="Y77" i="4" s="1"/>
  <c r="X77" i="4" a="1"/>
  <c r="X77" i="4" s="1"/>
  <c r="W77" i="4" a="1"/>
  <c r="W77" i="4" s="1"/>
  <c r="V77" i="4" a="1"/>
  <c r="V77" i="4" s="1"/>
  <c r="AD76" i="4" a="1"/>
  <c r="AD76" i="4" s="1"/>
  <c r="AC76" i="4" a="1"/>
  <c r="AC76" i="4" s="1"/>
  <c r="AB76" i="4" a="1"/>
  <c r="AB76" i="4" s="1"/>
  <c r="AA76" i="4" a="1"/>
  <c r="AA76" i="4" s="1"/>
  <c r="Z76" i="4" a="1"/>
  <c r="Z76" i="4" s="1"/>
  <c r="Y76" i="4" a="1"/>
  <c r="Y76" i="4" s="1"/>
  <c r="X76" i="4" a="1"/>
  <c r="X76" i="4" s="1"/>
  <c r="W76" i="4" a="1"/>
  <c r="W76" i="4" s="1"/>
  <c r="V76" i="4" a="1"/>
  <c r="V76" i="4" s="1"/>
  <c r="AD75" i="4" a="1"/>
  <c r="AD75" i="4" s="1"/>
  <c r="AC75" i="4" a="1"/>
  <c r="AC75" i="4" s="1"/>
  <c r="AB75" i="4" a="1"/>
  <c r="AB75" i="4" s="1"/>
  <c r="AA75" i="4" a="1"/>
  <c r="AA75" i="4" s="1"/>
  <c r="Z75" i="4" a="1"/>
  <c r="Z75" i="4" s="1"/>
  <c r="Y75" i="4" a="1"/>
  <c r="Y75" i="4" s="1"/>
  <c r="X75" i="4" a="1"/>
  <c r="X75" i="4" s="1"/>
  <c r="W75" i="4" a="1"/>
  <c r="W75" i="4" s="1"/>
  <c r="V75" i="4" a="1"/>
  <c r="V75" i="4" s="1"/>
  <c r="AD74" i="4" a="1"/>
  <c r="AD74" i="4" s="1"/>
  <c r="AC74" i="4" a="1"/>
  <c r="AC74" i="4" s="1"/>
  <c r="AB74" i="4" a="1"/>
  <c r="AB74" i="4" s="1"/>
  <c r="AA74" i="4" a="1"/>
  <c r="AA74" i="4" s="1"/>
  <c r="Z74" i="4" a="1"/>
  <c r="Z74" i="4" s="1"/>
  <c r="Y74" i="4" a="1"/>
  <c r="Y74" i="4" s="1"/>
  <c r="X74" i="4" a="1"/>
  <c r="X74" i="4" s="1"/>
  <c r="W74" i="4" a="1"/>
  <c r="W74" i="4" s="1"/>
  <c r="V74" i="4" a="1"/>
  <c r="V74" i="4" s="1"/>
  <c r="AD73" i="4" a="1"/>
  <c r="AD73" i="4" s="1"/>
  <c r="AC73" i="4" a="1"/>
  <c r="AC73" i="4" s="1"/>
  <c r="AB73" i="4" a="1"/>
  <c r="AB73" i="4" s="1"/>
  <c r="AA73" i="4" a="1"/>
  <c r="AA73" i="4" s="1"/>
  <c r="Z73" i="4" a="1"/>
  <c r="Z73" i="4" s="1"/>
  <c r="Y73" i="4" a="1"/>
  <c r="Y73" i="4" s="1"/>
  <c r="X73" i="4" a="1"/>
  <c r="X73" i="4" s="1"/>
  <c r="W73" i="4" a="1"/>
  <c r="W73" i="4" s="1"/>
  <c r="V73" i="4" a="1"/>
  <c r="V73" i="4" s="1"/>
  <c r="AD72" i="4" a="1"/>
  <c r="AD72" i="4" s="1"/>
  <c r="AC72" i="4" a="1"/>
  <c r="AC72" i="4" s="1"/>
  <c r="AB72" i="4" a="1"/>
  <c r="AB72" i="4" s="1"/>
  <c r="AA72" i="4" a="1"/>
  <c r="AA72" i="4" s="1"/>
  <c r="Z72" i="4" a="1"/>
  <c r="Z72" i="4" s="1"/>
  <c r="Y72" i="4" a="1"/>
  <c r="Y72" i="4" s="1"/>
  <c r="X72" i="4" a="1"/>
  <c r="X72" i="4" s="1"/>
  <c r="W72" i="4" a="1"/>
  <c r="W72" i="4" s="1"/>
  <c r="V72" i="4" a="1"/>
  <c r="V72" i="4" s="1"/>
  <c r="AD71" i="4" a="1"/>
  <c r="AD71" i="4" s="1"/>
  <c r="AC71" i="4" a="1"/>
  <c r="AC71" i="4" s="1"/>
  <c r="AB71" i="4" a="1"/>
  <c r="AB71" i="4" s="1"/>
  <c r="AA71" i="4" a="1"/>
  <c r="AA71" i="4" s="1"/>
  <c r="Z71" i="4" a="1"/>
  <c r="Z71" i="4" s="1"/>
  <c r="Y71" i="4" a="1"/>
  <c r="Y71" i="4" s="1"/>
  <c r="X71" i="4" a="1"/>
  <c r="X71" i="4" s="1"/>
  <c r="W71" i="4" a="1"/>
  <c r="W71" i="4" s="1"/>
  <c r="V71" i="4" a="1"/>
  <c r="V71" i="4" s="1"/>
  <c r="AD70" i="4" a="1"/>
  <c r="AD70" i="4" s="1"/>
  <c r="AC70" i="4" a="1"/>
  <c r="AC70" i="4" s="1"/>
  <c r="AB70" i="4" a="1"/>
  <c r="AB70" i="4" s="1"/>
  <c r="AA70" i="4" a="1"/>
  <c r="AA70" i="4" s="1"/>
  <c r="Z70" i="4" a="1"/>
  <c r="Z70" i="4" s="1"/>
  <c r="Y70" i="4" a="1"/>
  <c r="Y70" i="4" s="1"/>
  <c r="X70" i="4" a="1"/>
  <c r="X70" i="4" s="1"/>
  <c r="W70" i="4" a="1"/>
  <c r="W70" i="4" s="1"/>
  <c r="V70" i="4" a="1"/>
  <c r="V70" i="4" s="1"/>
  <c r="AD69" i="4" a="1"/>
  <c r="AD69" i="4" s="1"/>
  <c r="AC69" i="4" a="1"/>
  <c r="AC69" i="4" s="1"/>
  <c r="AB69" i="4" a="1"/>
  <c r="AB69" i="4" s="1"/>
  <c r="AA69" i="4" a="1"/>
  <c r="AA69" i="4" s="1"/>
  <c r="Z69" i="4" a="1"/>
  <c r="Z69" i="4" s="1"/>
  <c r="Y69" i="4" a="1"/>
  <c r="Y69" i="4" s="1"/>
  <c r="X69" i="4" a="1"/>
  <c r="X69" i="4" s="1"/>
  <c r="W69" i="4" a="1"/>
  <c r="W69" i="4" s="1"/>
  <c r="V69" i="4" a="1"/>
  <c r="V69" i="4" s="1"/>
  <c r="AD68" i="4" a="1"/>
  <c r="AD68" i="4" s="1"/>
  <c r="AC68" i="4" a="1"/>
  <c r="AC68" i="4" s="1"/>
  <c r="AB68" i="4" a="1"/>
  <c r="AB68" i="4" s="1"/>
  <c r="AA68" i="4" a="1"/>
  <c r="AA68" i="4" s="1"/>
  <c r="Z68" i="4" a="1"/>
  <c r="Z68" i="4" s="1"/>
  <c r="Y68" i="4" a="1"/>
  <c r="Y68" i="4" s="1"/>
  <c r="X68" i="4" a="1"/>
  <c r="X68" i="4" s="1"/>
  <c r="W68" i="4" a="1"/>
  <c r="W68" i="4" s="1"/>
  <c r="V68" i="4" a="1"/>
  <c r="V68" i="4" s="1"/>
  <c r="AD67" i="4" a="1"/>
  <c r="AD67" i="4" s="1"/>
  <c r="AC67" i="4" a="1"/>
  <c r="AC67" i="4" s="1"/>
  <c r="AB67" i="4" a="1"/>
  <c r="AB67" i="4" s="1"/>
  <c r="AA67" i="4" a="1"/>
  <c r="AA67" i="4" s="1"/>
  <c r="Z67" i="4" a="1"/>
  <c r="Z67" i="4" s="1"/>
  <c r="Y67" i="4" a="1"/>
  <c r="Y67" i="4" s="1"/>
  <c r="X67" i="4" a="1"/>
  <c r="X67" i="4" s="1"/>
  <c r="W67" i="4" a="1"/>
  <c r="W67" i="4" s="1"/>
  <c r="V67" i="4" a="1"/>
  <c r="V67" i="4" s="1"/>
  <c r="AD66" i="4" a="1"/>
  <c r="AD66" i="4" s="1"/>
  <c r="AC66" i="4" a="1"/>
  <c r="AC66" i="4" s="1"/>
  <c r="AB66" i="4" a="1"/>
  <c r="AB66" i="4" s="1"/>
  <c r="AA66" i="4" a="1"/>
  <c r="AA66" i="4" s="1"/>
  <c r="Z66" i="4" a="1"/>
  <c r="Z66" i="4" s="1"/>
  <c r="Y66" i="4" a="1"/>
  <c r="Y66" i="4" s="1"/>
  <c r="X66" i="4" a="1"/>
  <c r="X66" i="4" s="1"/>
  <c r="W66" i="4" a="1"/>
  <c r="W66" i="4" s="1"/>
  <c r="V66" i="4" a="1"/>
  <c r="V66" i="4" s="1"/>
  <c r="AD65" i="4" a="1"/>
  <c r="AD65" i="4" s="1"/>
  <c r="AC65" i="4" a="1"/>
  <c r="AC65" i="4" s="1"/>
  <c r="AB65" i="4" a="1"/>
  <c r="AB65" i="4" s="1"/>
  <c r="AA65" i="4" a="1"/>
  <c r="AA65" i="4" s="1"/>
  <c r="Z65" i="4" a="1"/>
  <c r="Z65" i="4" s="1"/>
  <c r="Y65" i="4" a="1"/>
  <c r="Y65" i="4" s="1"/>
  <c r="X65" i="4" a="1"/>
  <c r="X65" i="4" s="1"/>
  <c r="W65" i="4" a="1"/>
  <c r="W65" i="4" s="1"/>
  <c r="V65" i="4" a="1"/>
  <c r="V65" i="4" s="1"/>
  <c r="AD64" i="4" a="1"/>
  <c r="AD64" i="4" s="1"/>
  <c r="AC64" i="4" a="1"/>
  <c r="AC64" i="4" s="1"/>
  <c r="AB64" i="4" a="1"/>
  <c r="AB64" i="4" s="1"/>
  <c r="AA64" i="4" a="1"/>
  <c r="AA64" i="4" s="1"/>
  <c r="Z64" i="4" a="1"/>
  <c r="Z64" i="4" s="1"/>
  <c r="Y64" i="4" a="1"/>
  <c r="Y64" i="4" s="1"/>
  <c r="X64" i="4" a="1"/>
  <c r="X64" i="4" s="1"/>
  <c r="W64" i="4" a="1"/>
  <c r="W64" i="4" s="1"/>
  <c r="V64" i="4" a="1"/>
  <c r="V64" i="4" s="1"/>
  <c r="AD63" i="4" a="1"/>
  <c r="AD63" i="4" s="1"/>
  <c r="AC63" i="4" a="1"/>
  <c r="AC63" i="4" s="1"/>
  <c r="AB63" i="4" a="1"/>
  <c r="AB63" i="4" s="1"/>
  <c r="AA63" i="4" a="1"/>
  <c r="AA63" i="4" s="1"/>
  <c r="Z63" i="4" a="1"/>
  <c r="Z63" i="4" s="1"/>
  <c r="Y63" i="4" a="1"/>
  <c r="Y63" i="4" s="1"/>
  <c r="X63" i="4" a="1"/>
  <c r="X63" i="4" s="1"/>
  <c r="W63" i="4" a="1"/>
  <c r="W63" i="4" s="1"/>
  <c r="V63" i="4" a="1"/>
  <c r="V63" i="4" s="1"/>
  <c r="AD62" i="4" a="1"/>
  <c r="AD62" i="4" s="1"/>
  <c r="AC62" i="4" a="1"/>
  <c r="AC62" i="4" s="1"/>
  <c r="AB62" i="4" a="1"/>
  <c r="AB62" i="4" s="1"/>
  <c r="AA62" i="4" a="1"/>
  <c r="AA62" i="4" s="1"/>
  <c r="Z62" i="4" a="1"/>
  <c r="Z62" i="4" s="1"/>
  <c r="Y62" i="4" a="1"/>
  <c r="Y62" i="4" s="1"/>
  <c r="X62" i="4" a="1"/>
  <c r="X62" i="4" s="1"/>
  <c r="W62" i="4" a="1"/>
  <c r="W62" i="4" s="1"/>
  <c r="V62" i="4" a="1"/>
  <c r="V62" i="4" s="1"/>
  <c r="AD61" i="4" a="1"/>
  <c r="AD61" i="4" s="1"/>
  <c r="AC61" i="4" a="1"/>
  <c r="AC61" i="4" s="1"/>
  <c r="AB61" i="4" a="1"/>
  <c r="AB61" i="4" s="1"/>
  <c r="AA61" i="4" a="1"/>
  <c r="AA61" i="4" s="1"/>
  <c r="Z61" i="4" a="1"/>
  <c r="Z61" i="4" s="1"/>
  <c r="Y61" i="4" a="1"/>
  <c r="Y61" i="4" s="1"/>
  <c r="X61" i="4" a="1"/>
  <c r="X61" i="4" s="1"/>
  <c r="W61" i="4" a="1"/>
  <c r="W61" i="4" s="1"/>
  <c r="V61" i="4" a="1"/>
  <c r="V61" i="4" s="1"/>
  <c r="AD60" i="4" a="1"/>
  <c r="AD60" i="4" s="1"/>
  <c r="AC60" i="4" a="1"/>
  <c r="AC60" i="4" s="1"/>
  <c r="AB60" i="4" a="1"/>
  <c r="AB60" i="4" s="1"/>
  <c r="AA60" i="4" a="1"/>
  <c r="AA60" i="4" s="1"/>
  <c r="Z60" i="4" a="1"/>
  <c r="Z60" i="4" s="1"/>
  <c r="Y60" i="4" a="1"/>
  <c r="Y60" i="4" s="1"/>
  <c r="X60" i="4" a="1"/>
  <c r="X60" i="4" s="1"/>
  <c r="W60" i="4" a="1"/>
  <c r="W60" i="4" s="1"/>
  <c r="V60" i="4" a="1"/>
  <c r="V60" i="4" s="1"/>
  <c r="AD59" i="4" a="1"/>
  <c r="AD59" i="4" s="1"/>
  <c r="AC59" i="4" a="1"/>
  <c r="AC59" i="4" s="1"/>
  <c r="AB59" i="4" a="1"/>
  <c r="AB59" i="4" s="1"/>
  <c r="AA59" i="4" a="1"/>
  <c r="AA59" i="4" s="1"/>
  <c r="Z59" i="4" a="1"/>
  <c r="Z59" i="4" s="1"/>
  <c r="Y59" i="4" a="1"/>
  <c r="Y59" i="4" s="1"/>
  <c r="X59" i="4" a="1"/>
  <c r="X59" i="4" s="1"/>
  <c r="W59" i="4" a="1"/>
  <c r="W59" i="4" s="1"/>
  <c r="V59" i="4" a="1"/>
  <c r="V59" i="4" s="1"/>
  <c r="AD58" i="4" a="1"/>
  <c r="AD58" i="4" s="1"/>
  <c r="AC58" i="4" a="1"/>
  <c r="AC58" i="4" s="1"/>
  <c r="AB58" i="4" a="1"/>
  <c r="AB58" i="4" s="1"/>
  <c r="AA58" i="4" a="1"/>
  <c r="AA58" i="4" s="1"/>
  <c r="Z58" i="4" a="1"/>
  <c r="Z58" i="4" s="1"/>
  <c r="Y58" i="4" a="1"/>
  <c r="Y58" i="4" s="1"/>
  <c r="X58" i="4" a="1"/>
  <c r="X58" i="4" s="1"/>
  <c r="W58" i="4" a="1"/>
  <c r="W58" i="4" s="1"/>
  <c r="V58" i="4" a="1"/>
  <c r="V58" i="4" s="1"/>
  <c r="AD57" i="4" a="1"/>
  <c r="AD57" i="4" s="1"/>
  <c r="AC57" i="4" a="1"/>
  <c r="AC57" i="4" s="1"/>
  <c r="AB57" i="4" a="1"/>
  <c r="AB57" i="4" s="1"/>
  <c r="AA57" i="4" a="1"/>
  <c r="AA57" i="4" s="1"/>
  <c r="Z57" i="4" a="1"/>
  <c r="Z57" i="4" s="1"/>
  <c r="Y57" i="4" a="1"/>
  <c r="Y57" i="4" s="1"/>
  <c r="X57" i="4" a="1"/>
  <c r="X57" i="4" s="1"/>
  <c r="W57" i="4" a="1"/>
  <c r="W57" i="4" s="1"/>
  <c r="V57" i="4" a="1"/>
  <c r="V57" i="4" s="1"/>
  <c r="AD56" i="4" a="1"/>
  <c r="AD56" i="4" s="1"/>
  <c r="AC56" i="4" a="1"/>
  <c r="AC56" i="4" s="1"/>
  <c r="AB56" i="4" a="1"/>
  <c r="AB56" i="4" s="1"/>
  <c r="AA56" i="4" a="1"/>
  <c r="AA56" i="4" s="1"/>
  <c r="Z56" i="4" a="1"/>
  <c r="Z56" i="4" s="1"/>
  <c r="Y56" i="4" a="1"/>
  <c r="Y56" i="4" s="1"/>
  <c r="X56" i="4" a="1"/>
  <c r="X56" i="4" s="1"/>
  <c r="W56" i="4" a="1"/>
  <c r="W56" i="4" s="1"/>
  <c r="V56" i="4" a="1"/>
  <c r="V56" i="4" s="1"/>
  <c r="AD55" i="4" a="1"/>
  <c r="AD55" i="4" s="1"/>
  <c r="AC55" i="4" a="1"/>
  <c r="AC55" i="4" s="1"/>
  <c r="AB55" i="4" a="1"/>
  <c r="AB55" i="4" s="1"/>
  <c r="AA55" i="4" a="1"/>
  <c r="AA55" i="4" s="1"/>
  <c r="Z55" i="4" a="1"/>
  <c r="Z55" i="4" s="1"/>
  <c r="Y55" i="4" a="1"/>
  <c r="Y55" i="4" s="1"/>
  <c r="X55" i="4" a="1"/>
  <c r="X55" i="4" s="1"/>
  <c r="W55" i="4" a="1"/>
  <c r="W55" i="4" s="1"/>
  <c r="V55" i="4" a="1"/>
  <c r="V55" i="4" s="1"/>
  <c r="AD54" i="4" a="1"/>
  <c r="AD54" i="4" s="1"/>
  <c r="AC54" i="4" a="1"/>
  <c r="AC54" i="4" s="1"/>
  <c r="AB54" i="4" a="1"/>
  <c r="AB54" i="4" s="1"/>
  <c r="AA54" i="4" a="1"/>
  <c r="AA54" i="4" s="1"/>
  <c r="Z54" i="4" a="1"/>
  <c r="Z54" i="4" s="1"/>
  <c r="Y54" i="4" a="1"/>
  <c r="Y54" i="4" s="1"/>
  <c r="X54" i="4" a="1"/>
  <c r="X54" i="4" s="1"/>
  <c r="W54" i="4" a="1"/>
  <c r="W54" i="4" s="1"/>
  <c r="V54" i="4" a="1"/>
  <c r="V54" i="4" s="1"/>
  <c r="AD53" i="4" a="1"/>
  <c r="AD53" i="4" s="1"/>
  <c r="AC53" i="4" a="1"/>
  <c r="AC53" i="4" s="1"/>
  <c r="AB53" i="4" a="1"/>
  <c r="AB53" i="4" s="1"/>
  <c r="AA53" i="4" a="1"/>
  <c r="AA53" i="4" s="1"/>
  <c r="Z53" i="4" a="1"/>
  <c r="Z53" i="4" s="1"/>
  <c r="Y53" i="4" a="1"/>
  <c r="Y53" i="4" s="1"/>
  <c r="X53" i="4" a="1"/>
  <c r="X53" i="4" s="1"/>
  <c r="W53" i="4" a="1"/>
  <c r="W53" i="4" s="1"/>
  <c r="V53" i="4" a="1"/>
  <c r="V53" i="4" s="1"/>
  <c r="AD52" i="4" a="1"/>
  <c r="AD52" i="4" s="1"/>
  <c r="AC52" i="4" a="1"/>
  <c r="AC52" i="4" s="1"/>
  <c r="AB52" i="4" a="1"/>
  <c r="AB52" i="4" s="1"/>
  <c r="AA52" i="4" a="1"/>
  <c r="AA52" i="4" s="1"/>
  <c r="Z52" i="4" a="1"/>
  <c r="Z52" i="4" s="1"/>
  <c r="Y52" i="4" a="1"/>
  <c r="Y52" i="4" s="1"/>
  <c r="X52" i="4" a="1"/>
  <c r="X52" i="4" s="1"/>
  <c r="W52" i="4" a="1"/>
  <c r="W52" i="4" s="1"/>
  <c r="V52" i="4" a="1"/>
  <c r="V52" i="4" s="1"/>
  <c r="AD51" i="4" a="1"/>
  <c r="AD51" i="4" s="1"/>
  <c r="AC51" i="4" a="1"/>
  <c r="AC51" i="4" s="1"/>
  <c r="AB51" i="4" a="1"/>
  <c r="AB51" i="4" s="1"/>
  <c r="AA51" i="4" a="1"/>
  <c r="AA51" i="4" s="1"/>
  <c r="Z51" i="4" a="1"/>
  <c r="Z51" i="4" s="1"/>
  <c r="Y51" i="4" a="1"/>
  <c r="Y51" i="4" s="1"/>
  <c r="X51" i="4" a="1"/>
  <c r="X51" i="4" s="1"/>
  <c r="W51" i="4" a="1"/>
  <c r="W51" i="4" s="1"/>
  <c r="V51" i="4" a="1"/>
  <c r="V51" i="4" s="1"/>
  <c r="AD50" i="4" a="1"/>
  <c r="AD50" i="4" s="1"/>
  <c r="AC50" i="4" a="1"/>
  <c r="AC50" i="4" s="1"/>
  <c r="AB50" i="4" a="1"/>
  <c r="AB50" i="4" s="1"/>
  <c r="AA50" i="4" a="1"/>
  <c r="AA50" i="4" s="1"/>
  <c r="Z50" i="4" a="1"/>
  <c r="Z50" i="4" s="1"/>
  <c r="Y50" i="4" a="1"/>
  <c r="Y50" i="4" s="1"/>
  <c r="X50" i="4" a="1"/>
  <c r="X50" i="4" s="1"/>
  <c r="W50" i="4" a="1"/>
  <c r="W50" i="4" s="1"/>
  <c r="V50" i="4" a="1"/>
  <c r="V50" i="4" s="1"/>
  <c r="AD49" i="4" a="1"/>
  <c r="AD49" i="4" s="1"/>
  <c r="AC49" i="4" a="1"/>
  <c r="AC49" i="4" s="1"/>
  <c r="AB49" i="4" a="1"/>
  <c r="AB49" i="4" s="1"/>
  <c r="AA49" i="4" a="1"/>
  <c r="AA49" i="4" s="1"/>
  <c r="Z49" i="4" a="1"/>
  <c r="Z49" i="4" s="1"/>
  <c r="Y49" i="4" a="1"/>
  <c r="Y49" i="4" s="1"/>
  <c r="X49" i="4" a="1"/>
  <c r="X49" i="4" s="1"/>
  <c r="W49" i="4" a="1"/>
  <c r="W49" i="4" s="1"/>
  <c r="V49" i="4" a="1"/>
  <c r="V49" i="4" s="1"/>
  <c r="AD48" i="4" a="1"/>
  <c r="AD48" i="4" s="1"/>
  <c r="AC48" i="4" a="1"/>
  <c r="AC48" i="4" s="1"/>
  <c r="AB48" i="4" a="1"/>
  <c r="AB48" i="4" s="1"/>
  <c r="AA48" i="4" a="1"/>
  <c r="AA48" i="4" s="1"/>
  <c r="Z48" i="4" a="1"/>
  <c r="Z48" i="4" s="1"/>
  <c r="Y48" i="4" a="1"/>
  <c r="Y48" i="4" s="1"/>
  <c r="X48" i="4" a="1"/>
  <c r="X48" i="4" s="1"/>
  <c r="W48" i="4" a="1"/>
  <c r="W48" i="4" s="1"/>
  <c r="V48" i="4" a="1"/>
  <c r="V48" i="4" s="1"/>
  <c r="AD47" i="4" a="1"/>
  <c r="AD47" i="4" s="1"/>
  <c r="AC47" i="4" a="1"/>
  <c r="AC47" i="4" s="1"/>
  <c r="AB47" i="4" a="1"/>
  <c r="AB47" i="4" s="1"/>
  <c r="AA47" i="4" a="1"/>
  <c r="AA47" i="4" s="1"/>
  <c r="Z47" i="4" a="1"/>
  <c r="Z47" i="4" s="1"/>
  <c r="Y47" i="4" a="1"/>
  <c r="Y47" i="4" s="1"/>
  <c r="X47" i="4" a="1"/>
  <c r="X47" i="4" s="1"/>
  <c r="W47" i="4" a="1"/>
  <c r="W47" i="4" s="1"/>
  <c r="V47" i="4" a="1"/>
  <c r="V47" i="4" s="1"/>
  <c r="AD46" i="4" a="1"/>
  <c r="AD46" i="4" s="1"/>
  <c r="AC46" i="4" a="1"/>
  <c r="AC46" i="4" s="1"/>
  <c r="AB46" i="4" a="1"/>
  <c r="AB46" i="4" s="1"/>
  <c r="AA46" i="4" a="1"/>
  <c r="AA46" i="4" s="1"/>
  <c r="Z46" i="4" a="1"/>
  <c r="Z46" i="4" s="1"/>
  <c r="Y46" i="4" a="1"/>
  <c r="Y46" i="4" s="1"/>
  <c r="X46" i="4" a="1"/>
  <c r="X46" i="4" s="1"/>
  <c r="W46" i="4" a="1"/>
  <c r="W46" i="4" s="1"/>
  <c r="V46" i="4" a="1"/>
  <c r="V46" i="4" s="1"/>
  <c r="AD45" i="4" a="1"/>
  <c r="AD45" i="4" s="1"/>
  <c r="AC45" i="4" a="1"/>
  <c r="AC45" i="4" s="1"/>
  <c r="AB45" i="4" a="1"/>
  <c r="AB45" i="4" s="1"/>
  <c r="AA45" i="4" a="1"/>
  <c r="AA45" i="4" s="1"/>
  <c r="Z45" i="4" a="1"/>
  <c r="Z45" i="4" s="1"/>
  <c r="Y45" i="4" a="1"/>
  <c r="Y45" i="4" s="1"/>
  <c r="X45" i="4" a="1"/>
  <c r="X45" i="4" s="1"/>
  <c r="W45" i="4" a="1"/>
  <c r="W45" i="4" s="1"/>
  <c r="V45" i="4" a="1"/>
  <c r="V45" i="4" s="1"/>
  <c r="AD44" i="4" a="1"/>
  <c r="AD44" i="4" s="1"/>
  <c r="AC44" i="4" a="1"/>
  <c r="AC44" i="4" s="1"/>
  <c r="AB44" i="4" a="1"/>
  <c r="AB44" i="4" s="1"/>
  <c r="AA44" i="4" a="1"/>
  <c r="AA44" i="4" s="1"/>
  <c r="Z44" i="4" a="1"/>
  <c r="Z44" i="4" s="1"/>
  <c r="Y44" i="4" a="1"/>
  <c r="Y44" i="4" s="1"/>
  <c r="X44" i="4" a="1"/>
  <c r="X44" i="4" s="1"/>
  <c r="W44" i="4" a="1"/>
  <c r="W44" i="4" s="1"/>
  <c r="V44" i="4" a="1"/>
  <c r="V44" i="4" s="1"/>
  <c r="AD43" i="4" a="1"/>
  <c r="AD43" i="4" s="1"/>
  <c r="AC43" i="4" a="1"/>
  <c r="AC43" i="4" s="1"/>
  <c r="AB43" i="4" a="1"/>
  <c r="AB43" i="4" s="1"/>
  <c r="AA43" i="4" a="1"/>
  <c r="AA43" i="4" s="1"/>
  <c r="Z43" i="4" a="1"/>
  <c r="Z43" i="4" s="1"/>
  <c r="Y43" i="4" a="1"/>
  <c r="Y43" i="4" s="1"/>
  <c r="X43" i="4" a="1"/>
  <c r="X43" i="4" s="1"/>
  <c r="W43" i="4" a="1"/>
  <c r="W43" i="4" s="1"/>
  <c r="V43" i="4" a="1"/>
  <c r="V43" i="4" s="1"/>
  <c r="AD42" i="4" a="1"/>
  <c r="AD42" i="4" s="1"/>
  <c r="AC42" i="4" a="1"/>
  <c r="AC42" i="4" s="1"/>
  <c r="AB42" i="4" a="1"/>
  <c r="AB42" i="4" s="1"/>
  <c r="AA42" i="4" a="1"/>
  <c r="AA42" i="4" s="1"/>
  <c r="Z42" i="4" a="1"/>
  <c r="Z42" i="4" s="1"/>
  <c r="Y42" i="4" a="1"/>
  <c r="Y42" i="4" s="1"/>
  <c r="X42" i="4" a="1"/>
  <c r="X42" i="4" s="1"/>
  <c r="W42" i="4" a="1"/>
  <c r="W42" i="4" s="1"/>
  <c r="V42" i="4" a="1"/>
  <c r="V42" i="4" s="1"/>
  <c r="AD41" i="4" a="1"/>
  <c r="AD41" i="4" s="1"/>
  <c r="AC41" i="4" a="1"/>
  <c r="AC41" i="4" s="1"/>
  <c r="AB41" i="4" a="1"/>
  <c r="AB41" i="4" s="1"/>
  <c r="AA41" i="4" a="1"/>
  <c r="AA41" i="4" s="1"/>
  <c r="Z41" i="4" a="1"/>
  <c r="Z41" i="4" s="1"/>
  <c r="Y41" i="4" a="1"/>
  <c r="Y41" i="4" s="1"/>
  <c r="X41" i="4" a="1"/>
  <c r="X41" i="4" s="1"/>
  <c r="W41" i="4" a="1"/>
  <c r="W41" i="4" s="1"/>
  <c r="V41" i="4" a="1"/>
  <c r="V41" i="4" s="1"/>
  <c r="AD40" i="4" a="1"/>
  <c r="AD40" i="4" s="1"/>
  <c r="AC40" i="4" a="1"/>
  <c r="AC40" i="4" s="1"/>
  <c r="AB40" i="4" a="1"/>
  <c r="AB40" i="4" s="1"/>
  <c r="AA40" i="4" a="1"/>
  <c r="AA40" i="4" s="1"/>
  <c r="Z40" i="4" a="1"/>
  <c r="Z40" i="4" s="1"/>
  <c r="Y40" i="4" a="1"/>
  <c r="Y40" i="4" s="1"/>
  <c r="X40" i="4" a="1"/>
  <c r="X40" i="4" s="1"/>
  <c r="W40" i="4" a="1"/>
  <c r="W40" i="4" s="1"/>
  <c r="V40" i="4" a="1"/>
  <c r="V40" i="4" s="1"/>
  <c r="AD39" i="4" a="1"/>
  <c r="AD39" i="4" s="1"/>
  <c r="AC39" i="4" a="1"/>
  <c r="AC39" i="4" s="1"/>
  <c r="AB39" i="4" a="1"/>
  <c r="AB39" i="4" s="1"/>
  <c r="AA39" i="4" a="1"/>
  <c r="AA39" i="4" s="1"/>
  <c r="Z39" i="4" a="1"/>
  <c r="Z39" i="4" s="1"/>
  <c r="Y39" i="4" a="1"/>
  <c r="Y39" i="4" s="1"/>
  <c r="X39" i="4" a="1"/>
  <c r="X39" i="4" s="1"/>
  <c r="W39" i="4" a="1"/>
  <c r="W39" i="4" s="1"/>
  <c r="V39" i="4" a="1"/>
  <c r="V39" i="4" s="1"/>
  <c r="AD38" i="4" a="1"/>
  <c r="AD38" i="4" s="1"/>
  <c r="AC38" i="4" a="1"/>
  <c r="AC38" i="4" s="1"/>
  <c r="AB38" i="4" a="1"/>
  <c r="AB38" i="4" s="1"/>
  <c r="AA38" i="4" a="1"/>
  <c r="AA38" i="4" s="1"/>
  <c r="Z38" i="4" a="1"/>
  <c r="Z38" i="4" s="1"/>
  <c r="Y38" i="4" a="1"/>
  <c r="Y38" i="4" s="1"/>
  <c r="X38" i="4" a="1"/>
  <c r="X38" i="4" s="1"/>
  <c r="W38" i="4" a="1"/>
  <c r="W38" i="4" s="1"/>
  <c r="V38" i="4" a="1"/>
  <c r="V38" i="4" s="1"/>
  <c r="AD37" i="4" a="1"/>
  <c r="AD37" i="4" s="1"/>
  <c r="AC37" i="4" a="1"/>
  <c r="AC37" i="4" s="1"/>
  <c r="AB37" i="4" a="1"/>
  <c r="AB37" i="4" s="1"/>
  <c r="AA37" i="4" a="1"/>
  <c r="AA37" i="4" s="1"/>
  <c r="Z37" i="4" a="1"/>
  <c r="Z37" i="4" s="1"/>
  <c r="Y37" i="4" a="1"/>
  <c r="Y37" i="4" s="1"/>
  <c r="X37" i="4" a="1"/>
  <c r="X37" i="4" s="1"/>
  <c r="W37" i="4" a="1"/>
  <c r="W37" i="4" s="1"/>
  <c r="V37" i="4" a="1"/>
  <c r="V37" i="4" s="1"/>
  <c r="AD36" i="4" a="1"/>
  <c r="AD36" i="4" s="1"/>
  <c r="AC36" i="4" a="1"/>
  <c r="AC36" i="4" s="1"/>
  <c r="AB36" i="4" a="1"/>
  <c r="AB36" i="4" s="1"/>
  <c r="AA36" i="4" a="1"/>
  <c r="AA36" i="4" s="1"/>
  <c r="Z36" i="4" a="1"/>
  <c r="Z36" i="4" s="1"/>
  <c r="Y36" i="4" a="1"/>
  <c r="Y36" i="4" s="1"/>
  <c r="X36" i="4" a="1"/>
  <c r="X36" i="4" s="1"/>
  <c r="W36" i="4" a="1"/>
  <c r="W36" i="4" s="1"/>
  <c r="V36" i="4" a="1"/>
  <c r="V36" i="4" s="1"/>
  <c r="AD35" i="4" a="1"/>
  <c r="AD35" i="4" s="1"/>
  <c r="AC35" i="4" a="1"/>
  <c r="AC35" i="4" s="1"/>
  <c r="AB35" i="4" a="1"/>
  <c r="AB35" i="4" s="1"/>
  <c r="AA35" i="4" a="1"/>
  <c r="AA35" i="4" s="1"/>
  <c r="Z35" i="4" a="1"/>
  <c r="Z35" i="4" s="1"/>
  <c r="Y35" i="4" a="1"/>
  <c r="Y35" i="4" s="1"/>
  <c r="X35" i="4" a="1"/>
  <c r="X35" i="4" s="1"/>
  <c r="W35" i="4" a="1"/>
  <c r="W35" i="4" s="1"/>
  <c r="V35" i="4" a="1"/>
  <c r="V35" i="4" s="1"/>
  <c r="AD34" i="4" a="1"/>
  <c r="AD34" i="4" s="1"/>
  <c r="AC34" i="4" a="1"/>
  <c r="AC34" i="4" s="1"/>
  <c r="AB34" i="4" a="1"/>
  <c r="AB34" i="4" s="1"/>
  <c r="AA34" i="4" a="1"/>
  <c r="AA34" i="4" s="1"/>
  <c r="Z34" i="4" a="1"/>
  <c r="Z34" i="4" s="1"/>
  <c r="Y34" i="4" a="1"/>
  <c r="Y34" i="4" s="1"/>
  <c r="X34" i="4" a="1"/>
  <c r="X34" i="4" s="1"/>
  <c r="W34" i="4" a="1"/>
  <c r="W34" i="4" s="1"/>
  <c r="V34" i="4" a="1"/>
  <c r="V34" i="4" s="1"/>
  <c r="AD33" i="4" a="1"/>
  <c r="AD33" i="4" s="1"/>
  <c r="AC33" i="4" a="1"/>
  <c r="AC33" i="4" s="1"/>
  <c r="AB33" i="4" a="1"/>
  <c r="AB33" i="4" s="1"/>
  <c r="AA33" i="4" a="1"/>
  <c r="AA33" i="4" s="1"/>
  <c r="Z33" i="4" a="1"/>
  <c r="Z33" i="4" s="1"/>
  <c r="Y33" i="4" a="1"/>
  <c r="Y33" i="4" s="1"/>
  <c r="X33" i="4" a="1"/>
  <c r="X33" i="4" s="1"/>
  <c r="W33" i="4" a="1"/>
  <c r="W33" i="4" s="1"/>
  <c r="V33" i="4" a="1"/>
  <c r="V33" i="4" s="1"/>
  <c r="AD32" i="4" a="1"/>
  <c r="AD32" i="4" s="1"/>
  <c r="AC32" i="4" a="1"/>
  <c r="AC32" i="4" s="1"/>
  <c r="AB32" i="4" a="1"/>
  <c r="AB32" i="4" s="1"/>
  <c r="AA32" i="4" a="1"/>
  <c r="AA32" i="4" s="1"/>
  <c r="Z32" i="4" a="1"/>
  <c r="Z32" i="4" s="1"/>
  <c r="Y32" i="4" a="1"/>
  <c r="Y32" i="4" s="1"/>
  <c r="X32" i="4" a="1"/>
  <c r="X32" i="4" s="1"/>
  <c r="W32" i="4" a="1"/>
  <c r="W32" i="4" s="1"/>
  <c r="V32" i="4" a="1"/>
  <c r="V32" i="4" s="1"/>
  <c r="AD31" i="4" a="1"/>
  <c r="AD31" i="4" s="1"/>
  <c r="AC31" i="4" a="1"/>
  <c r="AC31" i="4" s="1"/>
  <c r="AB31" i="4" a="1"/>
  <c r="AB31" i="4" s="1"/>
  <c r="AA31" i="4" a="1"/>
  <c r="AA31" i="4" s="1"/>
  <c r="Z31" i="4" a="1"/>
  <c r="Z31" i="4" s="1"/>
  <c r="Y31" i="4" a="1"/>
  <c r="Y31" i="4" s="1"/>
  <c r="X31" i="4" a="1"/>
  <c r="X31" i="4" s="1"/>
  <c r="W31" i="4" a="1"/>
  <c r="W31" i="4" s="1"/>
  <c r="V31" i="4" a="1"/>
  <c r="V31" i="4" s="1"/>
  <c r="AD30" i="4" a="1"/>
  <c r="AD30" i="4" s="1"/>
  <c r="AC30" i="4" a="1"/>
  <c r="AC30" i="4" s="1"/>
  <c r="AB30" i="4" a="1"/>
  <c r="AB30" i="4" s="1"/>
  <c r="AA30" i="4" a="1"/>
  <c r="AA30" i="4" s="1"/>
  <c r="Z30" i="4" a="1"/>
  <c r="Z30" i="4" s="1"/>
  <c r="Y30" i="4" a="1"/>
  <c r="Y30" i="4" s="1"/>
  <c r="X30" i="4" a="1"/>
  <c r="X30" i="4" s="1"/>
  <c r="W30" i="4" a="1"/>
  <c r="W30" i="4" s="1"/>
  <c r="V30" i="4" a="1"/>
  <c r="V30" i="4" s="1"/>
  <c r="AD29" i="4" a="1"/>
  <c r="AD29" i="4" s="1"/>
  <c r="AC29" i="4" a="1"/>
  <c r="AC29" i="4" s="1"/>
  <c r="AB29" i="4" a="1"/>
  <c r="AB29" i="4" s="1"/>
  <c r="AA29" i="4" a="1"/>
  <c r="AA29" i="4" s="1"/>
  <c r="Z29" i="4" a="1"/>
  <c r="Z29" i="4" s="1"/>
  <c r="Y29" i="4" a="1"/>
  <c r="Y29" i="4" s="1"/>
  <c r="X29" i="4" a="1"/>
  <c r="X29" i="4" s="1"/>
  <c r="W29" i="4" a="1"/>
  <c r="W29" i="4" s="1"/>
  <c r="V29" i="4" a="1"/>
  <c r="V29" i="4" s="1"/>
  <c r="AD28" i="4" a="1"/>
  <c r="AD28" i="4" s="1"/>
  <c r="AC28" i="4" a="1"/>
  <c r="AC28" i="4" s="1"/>
  <c r="AB28" i="4" a="1"/>
  <c r="AB28" i="4" s="1"/>
  <c r="AA28" i="4" a="1"/>
  <c r="AA28" i="4" s="1"/>
  <c r="Z28" i="4" a="1"/>
  <c r="Z28" i="4" s="1"/>
  <c r="Y28" i="4" a="1"/>
  <c r="Y28" i="4" s="1"/>
  <c r="X28" i="4" a="1"/>
  <c r="X28" i="4" s="1"/>
  <c r="W28" i="4" a="1"/>
  <c r="W28" i="4" s="1"/>
  <c r="V28" i="4" a="1"/>
  <c r="V28" i="4" s="1"/>
  <c r="AD27" i="4" a="1"/>
  <c r="AD27" i="4" s="1"/>
  <c r="AC27" i="4" a="1"/>
  <c r="AC27" i="4" s="1"/>
  <c r="AB27" i="4" a="1"/>
  <c r="AB27" i="4" s="1"/>
  <c r="AA27" i="4" a="1"/>
  <c r="AA27" i="4" s="1"/>
  <c r="Z27" i="4" a="1"/>
  <c r="Z27" i="4" s="1"/>
  <c r="Y27" i="4" a="1"/>
  <c r="Y27" i="4" s="1"/>
  <c r="X27" i="4" a="1"/>
  <c r="X27" i="4" s="1"/>
  <c r="W27" i="4" a="1"/>
  <c r="W27" i="4" s="1"/>
  <c r="V27" i="4" a="1"/>
  <c r="V27" i="4" s="1"/>
  <c r="AD26" i="4" a="1"/>
  <c r="AD26" i="4" s="1"/>
  <c r="AC26" i="4" a="1"/>
  <c r="AC26" i="4" s="1"/>
  <c r="AB26" i="4" a="1"/>
  <c r="AB26" i="4" s="1"/>
  <c r="AA26" i="4" a="1"/>
  <c r="AA26" i="4" s="1"/>
  <c r="Z26" i="4" a="1"/>
  <c r="Z26" i="4" s="1"/>
  <c r="Y26" i="4" a="1"/>
  <c r="Y26" i="4" s="1"/>
  <c r="X26" i="4" a="1"/>
  <c r="X26" i="4" s="1"/>
  <c r="W26" i="4" a="1"/>
  <c r="W26" i="4" s="1"/>
  <c r="V26" i="4" a="1"/>
  <c r="V26" i="4" s="1"/>
  <c r="AD25" i="4" a="1"/>
  <c r="AD25" i="4" s="1"/>
  <c r="AC25" i="4" a="1"/>
  <c r="AC25" i="4" s="1"/>
  <c r="AB25" i="4" a="1"/>
  <c r="AB25" i="4" s="1"/>
  <c r="AA25" i="4" a="1"/>
  <c r="AA25" i="4" s="1"/>
  <c r="Z25" i="4" a="1"/>
  <c r="Z25" i="4" s="1"/>
  <c r="Y25" i="4" a="1"/>
  <c r="Y25" i="4" s="1"/>
  <c r="X25" i="4" a="1"/>
  <c r="X25" i="4" s="1"/>
  <c r="W25" i="4" a="1"/>
  <c r="W25" i="4" s="1"/>
  <c r="V25" i="4" a="1"/>
  <c r="V25" i="4" s="1"/>
  <c r="AD24" i="4" a="1"/>
  <c r="AD24" i="4" s="1"/>
  <c r="AC24" i="4" a="1"/>
  <c r="AC24" i="4" s="1"/>
  <c r="AB24" i="4" a="1"/>
  <c r="AB24" i="4" s="1"/>
  <c r="AA24" i="4" a="1"/>
  <c r="AA24" i="4" s="1"/>
  <c r="Z24" i="4" a="1"/>
  <c r="Z24" i="4" s="1"/>
  <c r="Y24" i="4" a="1"/>
  <c r="Y24" i="4" s="1"/>
  <c r="X24" i="4" a="1"/>
  <c r="X24" i="4" s="1"/>
  <c r="W24" i="4" a="1"/>
  <c r="W24" i="4" s="1"/>
  <c r="V24" i="4" a="1"/>
  <c r="V24" i="4" s="1"/>
  <c r="AD23" i="4" a="1"/>
  <c r="AD23" i="4" s="1"/>
  <c r="AC23" i="4" a="1"/>
  <c r="AC23" i="4" s="1"/>
  <c r="AB23" i="4" a="1"/>
  <c r="AB23" i="4" s="1"/>
  <c r="AA23" i="4" a="1"/>
  <c r="AA23" i="4" s="1"/>
  <c r="Z23" i="4" a="1"/>
  <c r="Z23" i="4" s="1"/>
  <c r="Y23" i="4" a="1"/>
  <c r="Y23" i="4" s="1"/>
  <c r="X23" i="4" a="1"/>
  <c r="X23" i="4" s="1"/>
  <c r="W23" i="4" a="1"/>
  <c r="W23" i="4" s="1"/>
  <c r="V23" i="4" a="1"/>
  <c r="V23" i="4" s="1"/>
  <c r="AD22" i="4" a="1"/>
  <c r="AD22" i="4" s="1"/>
  <c r="AC22" i="4" a="1"/>
  <c r="AC22" i="4" s="1"/>
  <c r="AB22" i="4" a="1"/>
  <c r="AB22" i="4" s="1"/>
  <c r="AA22" i="4" a="1"/>
  <c r="AA22" i="4" s="1"/>
  <c r="Z22" i="4" a="1"/>
  <c r="Z22" i="4" s="1"/>
  <c r="Y22" i="4" a="1"/>
  <c r="Y22" i="4" s="1"/>
  <c r="X22" i="4" a="1"/>
  <c r="X22" i="4" s="1"/>
  <c r="W22" i="4" a="1"/>
  <c r="W22" i="4" s="1"/>
  <c r="V22" i="4" a="1"/>
  <c r="V22" i="4" s="1"/>
  <c r="AD21" i="4" a="1"/>
  <c r="AD21" i="4" s="1"/>
  <c r="AC21" i="4" a="1"/>
  <c r="AC21" i="4" s="1"/>
  <c r="AB21" i="4" a="1"/>
  <c r="AB21" i="4" s="1"/>
  <c r="AA21" i="4" a="1"/>
  <c r="AA21" i="4" s="1"/>
  <c r="Z21" i="4" a="1"/>
  <c r="Z21" i="4" s="1"/>
  <c r="Y21" i="4" a="1"/>
  <c r="Y21" i="4" s="1"/>
  <c r="X21" i="4" a="1"/>
  <c r="X21" i="4" s="1"/>
  <c r="W21" i="4" a="1"/>
  <c r="W21" i="4" s="1"/>
  <c r="V21" i="4" a="1"/>
  <c r="V21" i="4" s="1"/>
  <c r="AD20" i="4" a="1"/>
  <c r="AD20" i="4" s="1"/>
  <c r="AC20" i="4" a="1"/>
  <c r="AC20" i="4" s="1"/>
  <c r="AB20" i="4" a="1"/>
  <c r="AB20" i="4" s="1"/>
  <c r="AA20" i="4" a="1"/>
  <c r="AA20" i="4" s="1"/>
  <c r="Z20" i="4" a="1"/>
  <c r="Z20" i="4" s="1"/>
  <c r="Y20" i="4" a="1"/>
  <c r="Y20" i="4" s="1"/>
  <c r="X20" i="4" a="1"/>
  <c r="X20" i="4" s="1"/>
  <c r="W20" i="4" a="1"/>
  <c r="W20" i="4" s="1"/>
  <c r="V20" i="4" a="1"/>
  <c r="V20" i="4" s="1"/>
  <c r="AD19" i="4" a="1"/>
  <c r="AD19" i="4" s="1"/>
  <c r="AC19" i="4" a="1"/>
  <c r="AC19" i="4" s="1"/>
  <c r="AB19" i="4" a="1"/>
  <c r="AB19" i="4" s="1"/>
  <c r="AA19" i="4" a="1"/>
  <c r="AA19" i="4" s="1"/>
  <c r="Z19" i="4" a="1"/>
  <c r="Z19" i="4" s="1"/>
  <c r="Y19" i="4" a="1"/>
  <c r="Y19" i="4" s="1"/>
  <c r="X19" i="4" a="1"/>
  <c r="X19" i="4" s="1"/>
  <c r="W19" i="4" a="1"/>
  <c r="W19" i="4" s="1"/>
  <c r="V19" i="4" a="1"/>
  <c r="V19" i="4" s="1"/>
  <c r="AD18" i="4" a="1"/>
  <c r="AD18" i="4" s="1"/>
  <c r="AC18" i="4" a="1"/>
  <c r="AC18" i="4" s="1"/>
  <c r="AB18" i="4" a="1"/>
  <c r="AB18" i="4" s="1"/>
  <c r="AA18" i="4" a="1"/>
  <c r="AA18" i="4" s="1"/>
  <c r="Z18" i="4" a="1"/>
  <c r="Z18" i="4" s="1"/>
  <c r="Y18" i="4" a="1"/>
  <c r="Y18" i="4" s="1"/>
  <c r="X18" i="4" a="1"/>
  <c r="X18" i="4" s="1"/>
  <c r="W18" i="4" a="1"/>
  <c r="W18" i="4" s="1"/>
  <c r="V18" i="4" a="1"/>
  <c r="V18" i="4" s="1"/>
  <c r="AD17" i="4" a="1"/>
  <c r="AD17" i="4" s="1"/>
  <c r="AC17" i="4" a="1"/>
  <c r="AC17" i="4" s="1"/>
  <c r="AB17" i="4" a="1"/>
  <c r="AB17" i="4" s="1"/>
  <c r="AA17" i="4" a="1"/>
  <c r="AA17" i="4" s="1"/>
  <c r="Z17" i="4" a="1"/>
  <c r="Z17" i="4" s="1"/>
  <c r="Y17" i="4" a="1"/>
  <c r="Y17" i="4" s="1"/>
  <c r="X17" i="4" a="1"/>
  <c r="X17" i="4" s="1"/>
  <c r="W17" i="4" a="1"/>
  <c r="W17" i="4" s="1"/>
  <c r="V17" i="4" a="1"/>
  <c r="V17" i="4" s="1"/>
  <c r="AD16" i="4" a="1"/>
  <c r="AD16" i="4" s="1"/>
  <c r="AC16" i="4" a="1"/>
  <c r="AC16" i="4" s="1"/>
  <c r="AB16" i="4" a="1"/>
  <c r="AB16" i="4" s="1"/>
  <c r="AA16" i="4" a="1"/>
  <c r="AA16" i="4" s="1"/>
  <c r="Z16" i="4" a="1"/>
  <c r="Z16" i="4" s="1"/>
  <c r="Y16" i="4" a="1"/>
  <c r="Y16" i="4" s="1"/>
  <c r="X16" i="4" a="1"/>
  <c r="X16" i="4" s="1"/>
  <c r="W16" i="4" a="1"/>
  <c r="W16" i="4" s="1"/>
  <c r="V16" i="4" a="1"/>
  <c r="V16" i="4" s="1"/>
  <c r="AD15" i="4" a="1"/>
  <c r="AD15" i="4" s="1"/>
  <c r="AC15" i="4" a="1"/>
  <c r="AC15" i="4" s="1"/>
  <c r="AB15" i="4" a="1"/>
  <c r="AB15" i="4" s="1"/>
  <c r="AA15" i="4" a="1"/>
  <c r="AA15" i="4" s="1"/>
  <c r="Z15" i="4" a="1"/>
  <c r="Z15" i="4" s="1"/>
  <c r="Y15" i="4" a="1"/>
  <c r="Y15" i="4" s="1"/>
  <c r="X15" i="4" a="1"/>
  <c r="X15" i="4" s="1"/>
  <c r="W15" i="4" a="1"/>
  <c r="W15" i="4" s="1"/>
  <c r="V15" i="4" a="1"/>
  <c r="V15" i="4" s="1"/>
  <c r="AD14" i="4" a="1"/>
  <c r="AD14" i="4" s="1"/>
  <c r="AC14" i="4" a="1"/>
  <c r="AC14" i="4" s="1"/>
  <c r="AB14" i="4" a="1"/>
  <c r="AB14" i="4" s="1"/>
  <c r="AA14" i="4" a="1"/>
  <c r="AA14" i="4" s="1"/>
  <c r="Z14" i="4" a="1"/>
  <c r="Z14" i="4" s="1"/>
  <c r="Y14" i="4" a="1"/>
  <c r="Y14" i="4" s="1"/>
  <c r="X14" i="4" a="1"/>
  <c r="X14" i="4" s="1"/>
  <c r="W14" i="4" a="1"/>
  <c r="W14" i="4" s="1"/>
  <c r="V14" i="4" a="1"/>
  <c r="V14" i="4" s="1"/>
  <c r="AD13" i="4" a="1"/>
  <c r="AD13" i="4" s="1"/>
  <c r="AC13" i="4" a="1"/>
  <c r="AC13" i="4" s="1"/>
  <c r="AB13" i="4" a="1"/>
  <c r="AB13" i="4" s="1"/>
  <c r="AA13" i="4" a="1"/>
  <c r="AA13" i="4" s="1"/>
  <c r="Z13" i="4" a="1"/>
  <c r="Z13" i="4" s="1"/>
  <c r="Y13" i="4" a="1"/>
  <c r="Y13" i="4" s="1"/>
  <c r="X13" i="4" a="1"/>
  <c r="X13" i="4" s="1"/>
  <c r="W13" i="4" a="1"/>
  <c r="W13" i="4" s="1"/>
  <c r="V13" i="4" a="1"/>
  <c r="V13" i="4" s="1"/>
  <c r="AD12" i="4" a="1"/>
  <c r="AD12" i="4" s="1"/>
  <c r="AC12" i="4" a="1"/>
  <c r="AC12" i="4" s="1"/>
  <c r="AB12" i="4" a="1"/>
  <c r="AB12" i="4" s="1"/>
  <c r="AA12" i="4" a="1"/>
  <c r="AA12" i="4" s="1"/>
  <c r="Z12" i="4" a="1"/>
  <c r="Z12" i="4" s="1"/>
  <c r="Y12" i="4" a="1"/>
  <c r="Y12" i="4" s="1"/>
  <c r="X12" i="4" a="1"/>
  <c r="X12" i="4" s="1"/>
  <c r="W12" i="4" a="1"/>
  <c r="W12" i="4" s="1"/>
  <c r="V12" i="4" a="1"/>
  <c r="V12" i="4" s="1"/>
  <c r="AD11" i="4" a="1"/>
  <c r="AD11" i="4" s="1"/>
  <c r="AC11" i="4" a="1"/>
  <c r="AC11" i="4" s="1"/>
  <c r="AB11" i="4" a="1"/>
  <c r="AB11" i="4" s="1"/>
  <c r="AA11" i="4" a="1"/>
  <c r="AA11" i="4" s="1"/>
  <c r="Z11" i="4" a="1"/>
  <c r="Z11" i="4" s="1"/>
  <c r="Y11" i="4" a="1"/>
  <c r="Y11" i="4" s="1"/>
  <c r="X11" i="4" a="1"/>
  <c r="X11" i="4" s="1"/>
  <c r="W11" i="4" a="1"/>
  <c r="W11" i="4" s="1"/>
  <c r="V11" i="4" a="1"/>
  <c r="V11" i="4" s="1"/>
  <c r="AD10" i="4" a="1"/>
  <c r="AD10" i="4" s="1"/>
  <c r="AC10" i="4" a="1"/>
  <c r="AC10" i="4" s="1"/>
  <c r="AB10" i="4" a="1"/>
  <c r="AB10" i="4" s="1"/>
  <c r="AA10" i="4" a="1"/>
  <c r="AA10" i="4" s="1"/>
  <c r="Z10" i="4" a="1"/>
  <c r="Z10" i="4" s="1"/>
  <c r="Y10" i="4" a="1"/>
  <c r="Y10" i="4" s="1"/>
  <c r="X10" i="4" a="1"/>
  <c r="X10" i="4" s="1"/>
  <c r="W10" i="4" a="1"/>
  <c r="W10" i="4" s="1"/>
  <c r="V10" i="4" a="1"/>
  <c r="V10" i="4" s="1"/>
  <c r="AD9" i="4" a="1"/>
  <c r="AD9" i="4" s="1"/>
  <c r="AC9" i="4" a="1"/>
  <c r="AC9" i="4" s="1"/>
  <c r="AB9" i="4" a="1"/>
  <c r="AB9" i="4" s="1"/>
  <c r="AA9" i="4" a="1"/>
  <c r="AA9" i="4" s="1"/>
  <c r="Z9" i="4" a="1"/>
  <c r="Z9" i="4" s="1"/>
  <c r="Y9" i="4" a="1"/>
  <c r="Y9" i="4" s="1"/>
  <c r="X9" i="4" a="1"/>
  <c r="X9" i="4" s="1"/>
  <c r="W9" i="4" a="1"/>
  <c r="W9" i="4" s="1"/>
  <c r="V9" i="4" a="1"/>
  <c r="V9" i="4" s="1"/>
  <c r="AD8" i="4" a="1"/>
  <c r="AD8" i="4" s="1"/>
  <c r="AC8" i="4" a="1"/>
  <c r="AC8" i="4" s="1"/>
  <c r="AB8" i="4" a="1"/>
  <c r="AB8" i="4" s="1"/>
  <c r="AA8" i="4" a="1"/>
  <c r="AA8" i="4" s="1"/>
  <c r="Z8" i="4" a="1"/>
  <c r="Z8" i="4" s="1"/>
  <c r="Y8" i="4" a="1"/>
  <c r="Y8" i="4" s="1"/>
  <c r="X8" i="4" a="1"/>
  <c r="X8" i="4" s="1"/>
  <c r="W8" i="4" a="1"/>
  <c r="W8" i="4" s="1"/>
  <c r="V8" i="4" a="1"/>
  <c r="V8" i="4" s="1"/>
  <c r="AD7" i="4" a="1"/>
  <c r="AD7" i="4" s="1"/>
  <c r="AC7" i="4" a="1"/>
  <c r="AC7" i="4" s="1"/>
  <c r="AB7" i="4" a="1"/>
  <c r="AB7" i="4" s="1"/>
  <c r="AA7" i="4" a="1"/>
  <c r="AA7" i="4" s="1"/>
  <c r="Z7" i="4" a="1"/>
  <c r="Z7" i="4" s="1"/>
  <c r="Y7" i="4" a="1"/>
  <c r="Y7" i="4" s="1"/>
  <c r="X7" i="4" a="1"/>
  <c r="X7" i="4" s="1"/>
  <c r="W7" i="4" a="1"/>
  <c r="W7" i="4" s="1"/>
  <c r="V7" i="4" a="1"/>
  <c r="V7" i="4" s="1"/>
  <c r="AD6" i="4" a="1"/>
  <c r="AD6" i="4" s="1"/>
  <c r="AC6" i="4" a="1"/>
  <c r="AC6" i="4" s="1"/>
  <c r="AB6" i="4" a="1"/>
  <c r="AB6" i="4" s="1"/>
  <c r="AA6" i="4" a="1"/>
  <c r="AA6" i="4" s="1"/>
  <c r="Z6" i="4" a="1"/>
  <c r="Z6" i="4" s="1"/>
  <c r="Y6" i="4" a="1"/>
  <c r="Y6" i="4" s="1"/>
  <c r="X6" i="4" a="1"/>
  <c r="X6" i="4" s="1"/>
  <c r="W6" i="4" a="1"/>
  <c r="W6" i="4" s="1"/>
  <c r="V6" i="4" a="1"/>
  <c r="V6" i="4" s="1"/>
  <c r="AD5" i="4" a="1"/>
  <c r="AD5" i="4" s="1"/>
  <c r="AC5" i="4" a="1"/>
  <c r="AC5" i="4" s="1"/>
  <c r="AB5" i="4" a="1"/>
  <c r="AB5" i="4" s="1"/>
  <c r="AA5" i="4" a="1"/>
  <c r="AA5" i="4" s="1"/>
  <c r="Z5" i="4" a="1"/>
  <c r="Z5" i="4" s="1"/>
  <c r="Y5" i="4" a="1"/>
  <c r="Y5" i="4" s="1"/>
  <c r="X5" i="4" a="1"/>
  <c r="X5" i="4" s="1"/>
  <c r="W5" i="4" a="1"/>
  <c r="W5" i="4" s="1"/>
  <c r="V5" i="4" a="1"/>
  <c r="V5" i="4" s="1"/>
  <c r="C389" i="1"/>
  <c r="B389" i="1"/>
  <c r="C388" i="1"/>
  <c r="B388" i="1"/>
  <c r="E387" i="1"/>
  <c r="D387" i="1"/>
  <c r="C387" i="1"/>
  <c r="B387" i="1"/>
  <c r="D386" i="1"/>
  <c r="C386" i="1"/>
  <c r="B386" i="1"/>
  <c r="E385" i="1"/>
  <c r="C385" i="1"/>
  <c r="B385" i="1"/>
  <c r="D384" i="1"/>
  <c r="C384" i="1"/>
  <c r="B384" i="1"/>
  <c r="D383" i="1"/>
  <c r="C383" i="1"/>
  <c r="B383" i="1"/>
  <c r="E382" i="1"/>
  <c r="C382" i="1"/>
  <c r="B382" i="1"/>
  <c r="C381" i="1"/>
  <c r="B381" i="1"/>
  <c r="C380" i="1"/>
  <c r="B380" i="1"/>
  <c r="C379" i="1"/>
  <c r="B379" i="1"/>
  <c r="D378" i="1"/>
  <c r="C378" i="1"/>
  <c r="B378" i="1"/>
  <c r="C377" i="1"/>
  <c r="B377" i="1"/>
  <c r="C376" i="1"/>
  <c r="B376" i="1"/>
  <c r="C375" i="1"/>
  <c r="B375" i="1"/>
  <c r="C374" i="1"/>
  <c r="B374" i="1"/>
  <c r="C373" i="1"/>
  <c r="B373" i="1"/>
  <c r="C372" i="1"/>
  <c r="B372" i="1"/>
  <c r="D371" i="1"/>
  <c r="C371" i="1"/>
  <c r="B371" i="1"/>
  <c r="D370" i="1"/>
  <c r="C370" i="1"/>
  <c r="B370" i="1"/>
  <c r="E369" i="1"/>
  <c r="C369" i="1"/>
  <c r="B369" i="1"/>
  <c r="C368" i="1"/>
  <c r="B368" i="1"/>
  <c r="C367" i="1"/>
  <c r="B367" i="1"/>
  <c r="E366" i="1"/>
  <c r="D366" i="1"/>
  <c r="C366" i="1"/>
  <c r="B366" i="1"/>
  <c r="D365" i="1"/>
  <c r="C365" i="1"/>
  <c r="B365" i="1"/>
  <c r="C364" i="1"/>
  <c r="B364" i="1"/>
  <c r="C363" i="1"/>
  <c r="B363" i="1"/>
  <c r="D362" i="1"/>
  <c r="C362" i="1"/>
  <c r="B362" i="1"/>
  <c r="C361" i="1"/>
  <c r="B361" i="1"/>
  <c r="C360" i="1"/>
  <c r="B360" i="1"/>
  <c r="D359" i="1"/>
  <c r="C359" i="1"/>
  <c r="B359" i="1"/>
  <c r="D358" i="1"/>
  <c r="C358" i="1"/>
  <c r="B358" i="1"/>
  <c r="C357" i="1"/>
  <c r="B357" i="1"/>
  <c r="C356" i="1"/>
  <c r="B356" i="1"/>
  <c r="D355" i="1"/>
  <c r="C355" i="1"/>
  <c r="B355" i="1"/>
  <c r="D354" i="1"/>
  <c r="C354" i="1"/>
  <c r="B354" i="1"/>
  <c r="E353" i="1"/>
  <c r="D353" i="1"/>
  <c r="C353" i="1"/>
  <c r="B353" i="1"/>
  <c r="C352" i="1"/>
  <c r="B352" i="1"/>
  <c r="D351" i="1"/>
  <c r="C351" i="1"/>
  <c r="B351" i="1"/>
  <c r="E350" i="1"/>
  <c r="D350" i="1"/>
  <c r="C350" i="1"/>
  <c r="B350" i="1"/>
  <c r="D349" i="1"/>
  <c r="C349" i="1"/>
  <c r="B349" i="1"/>
  <c r="C348" i="1"/>
  <c r="B348" i="1"/>
  <c r="E347" i="1"/>
  <c r="D347" i="1"/>
  <c r="C347" i="1"/>
  <c r="B347" i="1"/>
  <c r="C346" i="1"/>
  <c r="B346" i="1"/>
  <c r="C345" i="1"/>
  <c r="B345" i="1"/>
  <c r="C344" i="1"/>
  <c r="B344" i="1"/>
  <c r="E343" i="1"/>
  <c r="D343" i="1"/>
  <c r="C343" i="1"/>
  <c r="B343" i="1"/>
  <c r="E342" i="1"/>
  <c r="D342" i="1"/>
  <c r="C342" i="1"/>
  <c r="B342" i="1"/>
  <c r="E341" i="1"/>
  <c r="D341" i="1"/>
  <c r="C341" i="1"/>
  <c r="B341" i="1"/>
  <c r="E340" i="1"/>
  <c r="D340" i="1"/>
  <c r="C340" i="1"/>
  <c r="B340" i="1"/>
  <c r="E339" i="1"/>
  <c r="D339" i="1"/>
  <c r="C339" i="1"/>
  <c r="B339" i="1"/>
  <c r="E338" i="1"/>
  <c r="D338" i="1"/>
  <c r="C338" i="1"/>
  <c r="B338" i="1"/>
  <c r="E337" i="1"/>
  <c r="D337" i="1"/>
  <c r="C337" i="1"/>
  <c r="B337" i="1"/>
  <c r="E336" i="1"/>
  <c r="D336" i="1"/>
  <c r="C336" i="1"/>
  <c r="B336" i="1"/>
  <c r="E335" i="1"/>
  <c r="D335" i="1"/>
  <c r="C335" i="1"/>
  <c r="B335" i="1"/>
  <c r="E334" i="1"/>
  <c r="D334" i="1"/>
  <c r="C334" i="1"/>
  <c r="B334" i="1"/>
  <c r="E333" i="1"/>
  <c r="D333" i="1"/>
  <c r="C333" i="1"/>
  <c r="B333" i="1"/>
  <c r="E332" i="1"/>
  <c r="D332" i="1"/>
  <c r="C332" i="1"/>
  <c r="B332" i="1"/>
  <c r="E331" i="1"/>
  <c r="D331" i="1"/>
  <c r="C331" i="1"/>
  <c r="B331" i="1"/>
  <c r="E330" i="1"/>
  <c r="D330" i="1"/>
  <c r="C330" i="1"/>
  <c r="B330" i="1"/>
  <c r="E329" i="1"/>
  <c r="D329" i="1"/>
  <c r="C329" i="1"/>
  <c r="B329" i="1"/>
  <c r="E328" i="1"/>
  <c r="D328" i="1"/>
  <c r="C328" i="1"/>
  <c r="B328" i="1"/>
  <c r="E327" i="1"/>
  <c r="D327" i="1"/>
  <c r="C327" i="1"/>
  <c r="B327" i="1"/>
  <c r="E326" i="1"/>
  <c r="D326" i="1"/>
  <c r="C326" i="1"/>
  <c r="B326" i="1"/>
  <c r="E325" i="1"/>
  <c r="D325" i="1"/>
  <c r="C325" i="1"/>
  <c r="B325" i="1"/>
  <c r="E324" i="1"/>
  <c r="D324" i="1"/>
  <c r="C324" i="1"/>
  <c r="B324" i="1"/>
  <c r="E323" i="1"/>
  <c r="D323" i="1"/>
  <c r="C323" i="1"/>
  <c r="B323" i="1"/>
  <c r="E322" i="1"/>
  <c r="D322" i="1"/>
  <c r="C322" i="1"/>
  <c r="B322" i="1"/>
  <c r="C321" i="1"/>
  <c r="B321" i="1"/>
  <c r="E320" i="1"/>
  <c r="D320" i="1"/>
  <c r="C320" i="1"/>
  <c r="B320" i="1"/>
  <c r="E319" i="1"/>
  <c r="D319" i="1"/>
  <c r="C319" i="1"/>
  <c r="B319" i="1"/>
  <c r="D318" i="1"/>
  <c r="C318" i="1"/>
  <c r="B318" i="1"/>
  <c r="E317" i="1"/>
  <c r="D317" i="1"/>
  <c r="C317" i="1"/>
  <c r="B317" i="1"/>
  <c r="E316" i="1"/>
  <c r="D316" i="1"/>
  <c r="C316" i="1"/>
  <c r="B316" i="1"/>
  <c r="E315" i="1"/>
  <c r="D315" i="1"/>
  <c r="C315" i="1"/>
  <c r="B315" i="1"/>
  <c r="E314" i="1"/>
  <c r="D314" i="1"/>
  <c r="C314" i="1"/>
  <c r="B314" i="1"/>
  <c r="E313" i="1"/>
  <c r="D313" i="1"/>
  <c r="C313" i="1"/>
  <c r="B313" i="1"/>
  <c r="E312" i="1"/>
  <c r="D312" i="1"/>
  <c r="C312" i="1"/>
  <c r="B312" i="1"/>
  <c r="E311" i="1"/>
  <c r="D311" i="1"/>
  <c r="C311" i="1"/>
  <c r="B311" i="1"/>
  <c r="E310" i="1"/>
  <c r="D310" i="1"/>
  <c r="C310" i="1"/>
  <c r="B310" i="1"/>
  <c r="E309" i="1"/>
  <c r="D309" i="1"/>
  <c r="C309" i="1"/>
  <c r="B309" i="1"/>
  <c r="E308" i="1"/>
  <c r="D308" i="1"/>
  <c r="C308" i="1"/>
  <c r="B308" i="1"/>
  <c r="E307" i="1"/>
  <c r="D307" i="1"/>
  <c r="C307" i="1"/>
  <c r="B307" i="1"/>
  <c r="D306" i="1"/>
  <c r="C306" i="1"/>
  <c r="B306" i="1"/>
  <c r="D305" i="1"/>
  <c r="C305" i="1"/>
  <c r="B305" i="1"/>
  <c r="E304" i="1"/>
  <c r="D304" i="1"/>
  <c r="C304" i="1"/>
  <c r="B304" i="1"/>
  <c r="E303" i="1"/>
  <c r="D303" i="1"/>
  <c r="C303" i="1"/>
  <c r="B303" i="1"/>
  <c r="E302" i="1"/>
  <c r="D302" i="1"/>
  <c r="C302" i="1"/>
  <c r="B302" i="1"/>
  <c r="E301" i="1"/>
  <c r="D301" i="1"/>
  <c r="C301" i="1"/>
  <c r="B301" i="1"/>
  <c r="E300" i="1"/>
  <c r="D300" i="1"/>
  <c r="C300" i="1"/>
  <c r="B300" i="1"/>
  <c r="E299" i="1"/>
  <c r="D299" i="1"/>
  <c r="C299" i="1"/>
  <c r="B299" i="1"/>
  <c r="E298" i="1"/>
  <c r="D298" i="1"/>
  <c r="C298" i="1"/>
  <c r="B298" i="1"/>
  <c r="E297" i="1"/>
  <c r="D297" i="1"/>
  <c r="C297" i="1"/>
  <c r="B297" i="1"/>
  <c r="E296" i="1"/>
  <c r="D296" i="1"/>
  <c r="C296" i="1"/>
  <c r="B296" i="1"/>
  <c r="E295" i="1"/>
  <c r="D295" i="1"/>
  <c r="C295" i="1"/>
  <c r="B295" i="1"/>
  <c r="E294" i="1"/>
  <c r="D294" i="1"/>
  <c r="C294" i="1"/>
  <c r="B294" i="1"/>
  <c r="E293" i="1"/>
  <c r="D293" i="1"/>
  <c r="C293" i="1"/>
  <c r="B293" i="1"/>
  <c r="E292" i="1"/>
  <c r="D292" i="1"/>
  <c r="C292" i="1"/>
  <c r="B292" i="1"/>
  <c r="C291" i="1"/>
  <c r="B291" i="1"/>
  <c r="E290" i="1"/>
  <c r="D290" i="1"/>
  <c r="C290" i="1"/>
  <c r="B290" i="1"/>
  <c r="E289" i="1"/>
  <c r="D289" i="1"/>
  <c r="C289" i="1"/>
  <c r="B289" i="1"/>
  <c r="B288" i="1"/>
  <c r="E287" i="1"/>
  <c r="D287" i="1"/>
  <c r="C287" i="1"/>
  <c r="B287" i="1"/>
  <c r="E286" i="1"/>
  <c r="D286" i="1"/>
  <c r="C286" i="1"/>
  <c r="B286" i="1"/>
  <c r="E285" i="1"/>
  <c r="D285" i="1"/>
  <c r="C285" i="1"/>
  <c r="B285" i="1"/>
  <c r="D284" i="1"/>
  <c r="C284" i="1"/>
  <c r="B284" i="1"/>
  <c r="D283" i="1"/>
  <c r="C283" i="1"/>
  <c r="B283" i="1"/>
  <c r="D282" i="1"/>
  <c r="C282" i="1"/>
  <c r="B282" i="1"/>
  <c r="D281" i="1"/>
  <c r="C281" i="1"/>
  <c r="B281" i="1"/>
  <c r="D280" i="1"/>
  <c r="C280" i="1"/>
  <c r="B280" i="1"/>
  <c r="D279" i="1"/>
  <c r="C279" i="1"/>
  <c r="B279" i="1"/>
  <c r="D278" i="1"/>
  <c r="C278" i="1"/>
  <c r="B278" i="1"/>
  <c r="E277" i="1"/>
  <c r="D277" i="1"/>
  <c r="C277" i="1"/>
  <c r="B277" i="1"/>
  <c r="D276" i="1"/>
  <c r="C276" i="1"/>
  <c r="B276" i="1"/>
  <c r="D275" i="1"/>
  <c r="C275" i="1"/>
  <c r="B275" i="1"/>
  <c r="C274" i="1"/>
  <c r="B274" i="1"/>
  <c r="C273" i="1"/>
  <c r="B273" i="1"/>
  <c r="E272" i="1"/>
  <c r="D272" i="1"/>
  <c r="C272" i="1"/>
  <c r="B272" i="1"/>
  <c r="C271" i="1"/>
  <c r="B271" i="1"/>
  <c r="C270" i="1"/>
  <c r="B270" i="1"/>
  <c r="C269" i="1"/>
  <c r="B269" i="1"/>
  <c r="C268" i="1"/>
  <c r="B268" i="1"/>
  <c r="E267" i="1"/>
  <c r="D267" i="1"/>
  <c r="C267" i="1"/>
  <c r="B267" i="1"/>
  <c r="C266" i="1"/>
  <c r="B266" i="1"/>
  <c r="C265" i="1"/>
  <c r="B265" i="1"/>
  <c r="C264" i="1"/>
  <c r="B264" i="1"/>
  <c r="C263" i="1"/>
  <c r="B263" i="1"/>
  <c r="C262" i="1"/>
  <c r="B262" i="1"/>
  <c r="C261" i="1"/>
  <c r="B261" i="1"/>
  <c r="C260" i="1"/>
  <c r="B260" i="1"/>
  <c r="E259" i="1"/>
  <c r="D259" i="1"/>
  <c r="C259" i="1"/>
  <c r="B259" i="1"/>
  <c r="C258" i="1"/>
  <c r="B258" i="1"/>
  <c r="C257" i="1"/>
  <c r="B257" i="1"/>
  <c r="C256" i="1"/>
  <c r="B256" i="1"/>
  <c r="E255" i="1"/>
  <c r="D255" i="1"/>
  <c r="C255" i="1"/>
  <c r="B255" i="1"/>
  <c r="C254" i="1"/>
  <c r="B254" i="1"/>
  <c r="C253" i="1"/>
  <c r="B253" i="1"/>
  <c r="C252" i="1"/>
  <c r="B252" i="1"/>
  <c r="C251" i="1"/>
  <c r="B251" i="1"/>
  <c r="C250" i="1"/>
  <c r="B250" i="1"/>
  <c r="C249" i="1"/>
  <c r="B249" i="1"/>
  <c r="C248" i="1"/>
  <c r="B248" i="1"/>
  <c r="C247" i="1"/>
  <c r="B247" i="1"/>
  <c r="C246" i="1"/>
  <c r="B246" i="1"/>
  <c r="C245" i="1"/>
  <c r="B245" i="1"/>
  <c r="C244" i="1"/>
  <c r="B244" i="1"/>
  <c r="C243" i="1"/>
  <c r="B243" i="1"/>
  <c r="C242" i="1"/>
  <c r="B242" i="1"/>
  <c r="C241" i="1"/>
  <c r="B241" i="1"/>
  <c r="C240" i="1"/>
  <c r="B240" i="1"/>
  <c r="C239" i="1"/>
  <c r="B239" i="1"/>
  <c r="C238" i="1"/>
  <c r="B238" i="1"/>
  <c r="C237" i="1"/>
  <c r="B237" i="1"/>
  <c r="C236" i="1"/>
  <c r="B236" i="1"/>
  <c r="C235" i="1"/>
  <c r="B235" i="1"/>
  <c r="C234" i="1"/>
  <c r="B234" i="1"/>
  <c r="E233" i="1"/>
  <c r="D233" i="1"/>
  <c r="C233" i="1"/>
  <c r="B233" i="1"/>
  <c r="C232" i="1"/>
  <c r="B232" i="1"/>
  <c r="C231" i="1"/>
  <c r="B231" i="1"/>
  <c r="C230" i="1"/>
  <c r="B230" i="1"/>
  <c r="C229" i="1"/>
  <c r="B229" i="1"/>
  <c r="E228" i="1"/>
  <c r="D228" i="1"/>
  <c r="C228" i="1"/>
  <c r="B228" i="1"/>
  <c r="E227" i="1"/>
  <c r="D227" i="1"/>
  <c r="C227" i="1"/>
  <c r="B227" i="1"/>
  <c r="C226" i="1"/>
  <c r="B226" i="1"/>
  <c r="C225" i="1"/>
  <c r="B225" i="1"/>
  <c r="E224" i="1"/>
  <c r="D224" i="1"/>
  <c r="C224" i="1"/>
  <c r="B224" i="1"/>
  <c r="C223" i="1"/>
  <c r="B223" i="1"/>
  <c r="C222" i="1"/>
  <c r="B222" i="1"/>
  <c r="C221" i="1"/>
  <c r="B221" i="1"/>
  <c r="C220" i="1"/>
  <c r="B220" i="1"/>
  <c r="C219" i="1"/>
  <c r="B219" i="1"/>
  <c r="C218" i="1"/>
  <c r="B218" i="1"/>
  <c r="C217" i="1"/>
  <c r="B217" i="1"/>
  <c r="C216" i="1"/>
  <c r="B216" i="1"/>
  <c r="C215" i="1"/>
  <c r="B215" i="1"/>
  <c r="C214" i="1"/>
  <c r="B214" i="1"/>
  <c r="C213" i="1"/>
  <c r="B213" i="1"/>
  <c r="C212" i="1"/>
  <c r="B212" i="1"/>
  <c r="C211" i="1"/>
  <c r="B211" i="1"/>
  <c r="C210" i="1"/>
  <c r="B210" i="1"/>
  <c r="C209" i="1"/>
  <c r="B209" i="1"/>
  <c r="C208" i="1"/>
  <c r="B208" i="1"/>
  <c r="C207" i="1"/>
  <c r="B207" i="1"/>
  <c r="E206" i="1"/>
  <c r="C206" i="1"/>
  <c r="B206" i="1"/>
  <c r="C205" i="1"/>
  <c r="B205" i="1"/>
  <c r="E204" i="1"/>
  <c r="C204" i="1"/>
  <c r="B204" i="1"/>
  <c r="C203" i="1"/>
  <c r="B203" i="1"/>
  <c r="C202" i="1"/>
  <c r="B202" i="1"/>
  <c r="C201" i="1"/>
  <c r="B201" i="1"/>
  <c r="C200" i="1"/>
  <c r="B200" i="1"/>
  <c r="C199" i="1"/>
  <c r="B199" i="1"/>
  <c r="C198" i="1"/>
  <c r="B198" i="1"/>
  <c r="C197" i="1"/>
  <c r="B197" i="1"/>
  <c r="C196" i="1"/>
  <c r="B196" i="1"/>
  <c r="C195" i="1"/>
  <c r="B195" i="1"/>
  <c r="C194" i="1"/>
  <c r="B194" i="1"/>
  <c r="C193" i="1"/>
  <c r="B193" i="1"/>
  <c r="C192" i="1"/>
  <c r="B192" i="1"/>
  <c r="C191" i="1"/>
  <c r="B191" i="1"/>
  <c r="D190" i="1"/>
  <c r="C190" i="1"/>
  <c r="B190" i="1"/>
  <c r="D189" i="1"/>
  <c r="C189" i="1"/>
  <c r="B189" i="1"/>
  <c r="C188" i="1"/>
  <c r="B188" i="1"/>
  <c r="C187" i="1"/>
  <c r="B187" i="1"/>
  <c r="C186" i="1"/>
  <c r="B186" i="1"/>
  <c r="C185" i="1"/>
  <c r="B185" i="1"/>
  <c r="E184" i="1"/>
  <c r="C184" i="1"/>
  <c r="B184" i="1"/>
  <c r="C183" i="1"/>
  <c r="B183" i="1"/>
  <c r="C182" i="1"/>
  <c r="B182" i="1"/>
  <c r="C181" i="1"/>
  <c r="B181" i="1"/>
  <c r="C180" i="1"/>
  <c r="B180" i="1"/>
  <c r="C179" i="1"/>
  <c r="B179" i="1"/>
  <c r="C178" i="1"/>
  <c r="B178" i="1"/>
  <c r="C177" i="1"/>
  <c r="B177" i="1"/>
  <c r="C176" i="1"/>
  <c r="B176" i="1"/>
  <c r="C175" i="1"/>
  <c r="B175" i="1"/>
  <c r="C174" i="1"/>
  <c r="B174" i="1"/>
  <c r="C173" i="1"/>
  <c r="B173" i="1"/>
  <c r="C172" i="1"/>
  <c r="B172" i="1"/>
  <c r="C171" i="1"/>
  <c r="B171" i="1"/>
  <c r="C170" i="1"/>
  <c r="B170" i="1"/>
  <c r="C169" i="1"/>
  <c r="B169" i="1"/>
  <c r="C168" i="1"/>
  <c r="B168" i="1"/>
  <c r="C167" i="1"/>
  <c r="B167" i="1"/>
  <c r="C166" i="1"/>
  <c r="B166" i="1"/>
  <c r="E165" i="1"/>
  <c r="D165" i="1"/>
  <c r="C165" i="1"/>
  <c r="B165" i="1"/>
  <c r="C164" i="1"/>
  <c r="B164" i="1"/>
  <c r="C163" i="1"/>
  <c r="B163" i="1"/>
  <c r="C162" i="1"/>
  <c r="B162" i="1"/>
  <c r="C161" i="1"/>
  <c r="B161" i="1"/>
  <c r="E160" i="1"/>
  <c r="D160" i="1"/>
  <c r="C160" i="1"/>
  <c r="B160" i="1"/>
  <c r="D159" i="1"/>
  <c r="C159" i="1"/>
  <c r="B159" i="1"/>
  <c r="E158" i="1"/>
  <c r="D158" i="1"/>
  <c r="C158" i="1"/>
  <c r="B158" i="1"/>
  <c r="D157" i="1"/>
  <c r="C157" i="1"/>
  <c r="B157" i="1"/>
  <c r="E156" i="1"/>
  <c r="D156" i="1"/>
  <c r="C156" i="1"/>
  <c r="B156" i="1"/>
  <c r="E155" i="1"/>
  <c r="D155" i="1"/>
  <c r="C155" i="1"/>
  <c r="B155" i="1"/>
  <c r="D154" i="1"/>
  <c r="C154" i="1"/>
  <c r="B154" i="1"/>
  <c r="E153" i="1"/>
  <c r="D153" i="1"/>
  <c r="C153" i="1"/>
  <c r="B153" i="1"/>
  <c r="E152" i="1"/>
  <c r="D152" i="1"/>
  <c r="C152" i="1"/>
  <c r="B152" i="1"/>
  <c r="E151" i="1"/>
  <c r="D151" i="1"/>
  <c r="C151" i="1"/>
  <c r="B151" i="1"/>
  <c r="E150" i="1"/>
  <c r="D150" i="1"/>
  <c r="C150" i="1"/>
  <c r="B150" i="1"/>
  <c r="E149" i="1"/>
  <c r="D149" i="1"/>
  <c r="C149" i="1"/>
  <c r="B149" i="1"/>
  <c r="E148" i="1"/>
  <c r="D148" i="1"/>
  <c r="C148" i="1"/>
  <c r="B148" i="1"/>
  <c r="E147" i="1"/>
  <c r="D147" i="1"/>
  <c r="C147" i="1"/>
  <c r="B147" i="1"/>
  <c r="E146" i="1"/>
  <c r="D146" i="1"/>
  <c r="C146" i="1"/>
  <c r="B146" i="1"/>
  <c r="E145" i="1"/>
  <c r="D145" i="1"/>
  <c r="C145" i="1"/>
  <c r="B145" i="1"/>
  <c r="E144" i="1"/>
  <c r="D144" i="1"/>
  <c r="C144" i="1"/>
  <c r="B144" i="1"/>
  <c r="E143" i="1"/>
  <c r="D143" i="1"/>
  <c r="C143" i="1"/>
  <c r="B143" i="1"/>
  <c r="E142" i="1"/>
  <c r="D142" i="1"/>
  <c r="C142" i="1"/>
  <c r="B142" i="1"/>
  <c r="E141" i="1"/>
  <c r="D141" i="1"/>
  <c r="C141" i="1"/>
  <c r="B141" i="1"/>
  <c r="E140" i="1"/>
  <c r="D140" i="1"/>
  <c r="C140" i="1"/>
  <c r="B140" i="1"/>
  <c r="E139" i="1"/>
  <c r="D139" i="1"/>
  <c r="C139" i="1"/>
  <c r="B139" i="1"/>
  <c r="E138" i="1"/>
  <c r="D138" i="1"/>
  <c r="C138" i="1"/>
  <c r="B138" i="1"/>
  <c r="E137" i="1"/>
  <c r="D137" i="1"/>
  <c r="C137" i="1"/>
  <c r="B137" i="1"/>
  <c r="E136" i="1"/>
  <c r="D136" i="1"/>
  <c r="C136" i="1"/>
  <c r="B136" i="1"/>
  <c r="E135" i="1"/>
  <c r="D135" i="1"/>
  <c r="C135" i="1"/>
  <c r="B135" i="1"/>
  <c r="E134" i="1"/>
  <c r="D134" i="1"/>
  <c r="C134" i="1"/>
  <c r="B134" i="1"/>
  <c r="E133" i="1"/>
  <c r="D133" i="1"/>
  <c r="C133" i="1"/>
  <c r="B133" i="1"/>
  <c r="E132" i="1"/>
  <c r="D132" i="1"/>
  <c r="C132" i="1"/>
  <c r="B132" i="1"/>
  <c r="E131" i="1"/>
  <c r="D131" i="1"/>
  <c r="C131" i="1"/>
  <c r="B131" i="1"/>
  <c r="E130" i="1"/>
  <c r="D130" i="1"/>
  <c r="C130" i="1"/>
  <c r="B130" i="1"/>
  <c r="E129" i="1"/>
  <c r="D129" i="1"/>
  <c r="C129" i="1"/>
  <c r="B129" i="1"/>
  <c r="E128" i="1"/>
  <c r="D128" i="1"/>
  <c r="C128" i="1"/>
  <c r="B128" i="1"/>
  <c r="E127" i="1"/>
  <c r="D127" i="1"/>
  <c r="C127" i="1"/>
  <c r="B127" i="1"/>
  <c r="E126" i="1"/>
  <c r="D126" i="1"/>
  <c r="C126" i="1"/>
  <c r="B126" i="1"/>
  <c r="D125" i="1"/>
  <c r="C125" i="1"/>
  <c r="B125" i="1"/>
  <c r="E124" i="1"/>
  <c r="D124" i="1"/>
  <c r="C124" i="1"/>
  <c r="B124" i="1"/>
  <c r="E123" i="1"/>
  <c r="D123" i="1"/>
  <c r="C123" i="1"/>
  <c r="B123" i="1"/>
  <c r="E122" i="1"/>
  <c r="D122" i="1"/>
  <c r="C122" i="1"/>
  <c r="B122" i="1"/>
  <c r="E121" i="1"/>
  <c r="D121" i="1"/>
  <c r="C121" i="1"/>
  <c r="B121" i="1"/>
  <c r="E120" i="1"/>
  <c r="D120" i="1"/>
  <c r="C120" i="1"/>
  <c r="B120" i="1"/>
  <c r="E119" i="1"/>
  <c r="D119" i="1"/>
  <c r="C119" i="1"/>
  <c r="B119" i="1"/>
  <c r="E118" i="1"/>
  <c r="D118" i="1"/>
  <c r="C118" i="1"/>
  <c r="B118" i="1"/>
  <c r="E117" i="1"/>
  <c r="D117" i="1"/>
  <c r="C117" i="1"/>
  <c r="B117" i="1"/>
  <c r="B116" i="1"/>
  <c r="E115" i="1"/>
  <c r="D115" i="1"/>
  <c r="C115" i="1"/>
  <c r="B115" i="1"/>
  <c r="E114" i="1"/>
  <c r="D114" i="1"/>
  <c r="C114" i="1"/>
  <c r="B114" i="1"/>
  <c r="E113" i="1"/>
  <c r="D113" i="1"/>
  <c r="C113" i="1"/>
  <c r="B113" i="1"/>
  <c r="E112" i="1"/>
  <c r="D112" i="1"/>
  <c r="C112" i="1"/>
  <c r="B112" i="1"/>
  <c r="E111" i="1"/>
  <c r="D111" i="1"/>
  <c r="C111" i="1"/>
  <c r="B111" i="1"/>
  <c r="E110" i="1"/>
  <c r="D110" i="1"/>
  <c r="C110" i="1"/>
  <c r="B110" i="1"/>
  <c r="E109" i="1"/>
  <c r="D109" i="1"/>
  <c r="C109" i="1"/>
  <c r="B109" i="1"/>
  <c r="E108" i="1"/>
  <c r="D108" i="1"/>
  <c r="C108" i="1"/>
  <c r="B108" i="1"/>
  <c r="E107" i="1"/>
  <c r="D107" i="1"/>
  <c r="C107" i="1"/>
  <c r="B107" i="1"/>
  <c r="E106" i="1"/>
  <c r="D106" i="1"/>
  <c r="C106" i="1"/>
  <c r="B106" i="1"/>
  <c r="E105" i="1"/>
  <c r="D105" i="1"/>
  <c r="C105" i="1"/>
  <c r="B105" i="1"/>
  <c r="E104" i="1"/>
  <c r="D104" i="1"/>
  <c r="C104" i="1"/>
  <c r="B104" i="1"/>
  <c r="E103" i="1"/>
  <c r="D103" i="1"/>
  <c r="C103" i="1"/>
  <c r="B103" i="1"/>
  <c r="E102" i="1"/>
  <c r="D102" i="1"/>
  <c r="C102" i="1"/>
  <c r="B102" i="1"/>
  <c r="E101" i="1"/>
  <c r="D101" i="1"/>
  <c r="C101" i="1"/>
  <c r="B101" i="1"/>
  <c r="E100" i="1"/>
  <c r="D100" i="1"/>
  <c r="C100" i="1"/>
  <c r="B100" i="1"/>
  <c r="E99" i="1"/>
  <c r="D99" i="1"/>
  <c r="C99" i="1"/>
  <c r="B99" i="1"/>
  <c r="E98" i="1"/>
  <c r="D98" i="1"/>
  <c r="C98" i="1"/>
  <c r="B98" i="1"/>
  <c r="E97" i="1"/>
  <c r="D97" i="1"/>
  <c r="C97" i="1"/>
  <c r="B97" i="1"/>
  <c r="E96" i="1"/>
  <c r="D96" i="1"/>
  <c r="C96" i="1"/>
  <c r="B96" i="1"/>
  <c r="C95" i="1"/>
  <c r="B95" i="1"/>
  <c r="E94" i="1"/>
  <c r="D94" i="1"/>
  <c r="C94" i="1"/>
  <c r="B94" i="1"/>
  <c r="D93" i="1"/>
  <c r="C93" i="1"/>
  <c r="B93" i="1"/>
  <c r="E92" i="1"/>
  <c r="D92" i="1"/>
  <c r="C92" i="1"/>
  <c r="B92" i="1"/>
  <c r="E91" i="1"/>
  <c r="D91" i="1"/>
  <c r="C91" i="1"/>
  <c r="B91" i="1"/>
  <c r="C90" i="1"/>
  <c r="B90" i="1"/>
  <c r="C89" i="1"/>
  <c r="B89" i="1"/>
  <c r="C88" i="1"/>
  <c r="B88" i="1"/>
  <c r="C87" i="1"/>
  <c r="B87" i="1"/>
  <c r="C86" i="1"/>
  <c r="B86" i="1"/>
  <c r="C85" i="1"/>
  <c r="B85" i="1"/>
  <c r="C84" i="1"/>
  <c r="B84" i="1"/>
  <c r="C83" i="1"/>
  <c r="B83" i="1"/>
  <c r="C82" i="1"/>
  <c r="B82" i="1"/>
  <c r="D81" i="1"/>
  <c r="C81" i="1"/>
  <c r="B81" i="1"/>
  <c r="D80" i="1"/>
  <c r="C80" i="1"/>
  <c r="B80" i="1"/>
  <c r="C79" i="1"/>
  <c r="B79" i="1"/>
  <c r="C78" i="1"/>
  <c r="B78" i="1"/>
  <c r="D77" i="1"/>
  <c r="C77" i="1"/>
  <c r="B77" i="1"/>
  <c r="D76" i="1"/>
  <c r="C76" i="1"/>
  <c r="B76" i="1"/>
  <c r="D75" i="1"/>
  <c r="C75" i="1"/>
  <c r="B75" i="1"/>
  <c r="D74" i="1"/>
  <c r="C74" i="1"/>
  <c r="B74" i="1"/>
  <c r="E73" i="1"/>
  <c r="D73" i="1"/>
  <c r="C73" i="1"/>
  <c r="B73" i="1"/>
  <c r="D72" i="1"/>
  <c r="C72" i="1"/>
  <c r="B72" i="1"/>
  <c r="D71" i="1"/>
  <c r="C71" i="1"/>
  <c r="B71" i="1"/>
  <c r="D70" i="1"/>
  <c r="C70" i="1"/>
  <c r="B70" i="1"/>
  <c r="D69" i="1"/>
  <c r="C69" i="1"/>
  <c r="B69" i="1"/>
  <c r="C68" i="1"/>
  <c r="B68" i="1"/>
  <c r="E67" i="1"/>
  <c r="D67" i="1"/>
  <c r="C67" i="1"/>
  <c r="B67" i="1"/>
  <c r="E66" i="1"/>
  <c r="D66" i="1"/>
  <c r="C66" i="1"/>
  <c r="B66" i="1"/>
  <c r="C65" i="1"/>
  <c r="B65" i="1"/>
  <c r="E64" i="1"/>
  <c r="D64" i="1"/>
  <c r="C64" i="1"/>
  <c r="B64" i="1"/>
  <c r="E63" i="1"/>
  <c r="D63" i="1"/>
  <c r="C63" i="1"/>
  <c r="B63" i="1"/>
  <c r="E62" i="1"/>
  <c r="D62" i="1"/>
  <c r="C62" i="1"/>
  <c r="B62" i="1"/>
  <c r="E61" i="1"/>
  <c r="D61" i="1"/>
  <c r="C61" i="1"/>
  <c r="B61" i="1"/>
  <c r="E60" i="1"/>
  <c r="D60" i="1"/>
  <c r="C60" i="1"/>
  <c r="B60" i="1"/>
  <c r="E59" i="1"/>
  <c r="D59" i="1"/>
  <c r="C59" i="1"/>
  <c r="B59" i="1"/>
  <c r="E58" i="1"/>
  <c r="D58" i="1"/>
  <c r="C58" i="1"/>
  <c r="B58" i="1"/>
  <c r="E57" i="1"/>
  <c r="D57" i="1"/>
  <c r="C57" i="1"/>
  <c r="B57" i="1"/>
  <c r="E56" i="1"/>
  <c r="D56" i="1"/>
  <c r="C56" i="1"/>
  <c r="B56" i="1"/>
  <c r="E55" i="1"/>
  <c r="D55" i="1"/>
  <c r="C55" i="1"/>
  <c r="B55" i="1"/>
  <c r="E54" i="1"/>
  <c r="D54" i="1"/>
  <c r="C54" i="1"/>
  <c r="B54" i="1"/>
  <c r="E53" i="1"/>
  <c r="D53" i="1"/>
  <c r="C53" i="1"/>
  <c r="B53" i="1"/>
  <c r="E52" i="1"/>
  <c r="D52" i="1"/>
  <c r="C52" i="1"/>
  <c r="B52" i="1"/>
  <c r="E51" i="1"/>
  <c r="D51" i="1"/>
  <c r="C51" i="1"/>
  <c r="B51" i="1"/>
  <c r="E50" i="1"/>
  <c r="D50" i="1"/>
  <c r="C50" i="1"/>
  <c r="B50" i="1"/>
  <c r="E49" i="1"/>
  <c r="D49" i="1"/>
  <c r="C49" i="1"/>
  <c r="B49" i="1"/>
  <c r="E48" i="1"/>
  <c r="D48" i="1"/>
  <c r="C48" i="1"/>
  <c r="B48" i="1"/>
  <c r="E47" i="1"/>
  <c r="D47" i="1"/>
  <c r="C47" i="1"/>
  <c r="B47" i="1"/>
  <c r="E46" i="1"/>
  <c r="D46" i="1"/>
  <c r="C46" i="1"/>
  <c r="B46" i="1"/>
  <c r="E45" i="1"/>
  <c r="C45" i="1"/>
  <c r="B45" i="1"/>
  <c r="E44" i="1"/>
  <c r="D44" i="1"/>
  <c r="C44" i="1"/>
  <c r="B44" i="1"/>
  <c r="E43" i="1"/>
  <c r="D43" i="1"/>
  <c r="C43" i="1"/>
  <c r="B43" i="1"/>
  <c r="E42" i="1"/>
  <c r="D42" i="1"/>
  <c r="C42" i="1"/>
  <c r="B42" i="1"/>
  <c r="E41" i="1"/>
  <c r="D41" i="1"/>
  <c r="C41" i="1"/>
  <c r="B41" i="1"/>
  <c r="E40" i="1"/>
  <c r="D40" i="1"/>
  <c r="C40" i="1"/>
  <c r="B40" i="1"/>
  <c r="E39" i="1"/>
  <c r="D39" i="1"/>
  <c r="C39" i="1"/>
  <c r="B39" i="1"/>
  <c r="E38" i="1"/>
  <c r="D38" i="1"/>
  <c r="C38" i="1"/>
  <c r="B38" i="1"/>
  <c r="E37" i="1"/>
  <c r="D37" i="1"/>
  <c r="C37" i="1"/>
  <c r="B37" i="1"/>
  <c r="E36" i="1"/>
  <c r="D36" i="1"/>
  <c r="C36" i="1"/>
  <c r="B36" i="1"/>
  <c r="E35" i="1"/>
  <c r="D35" i="1"/>
  <c r="C35" i="1"/>
  <c r="B35" i="1"/>
  <c r="E34" i="1"/>
  <c r="D34" i="1"/>
  <c r="C34" i="1"/>
  <c r="B34" i="1"/>
  <c r="E33" i="1"/>
  <c r="D33" i="1"/>
  <c r="C33" i="1"/>
  <c r="B33" i="1"/>
  <c r="E32" i="1"/>
  <c r="D32" i="1"/>
  <c r="C32" i="1"/>
  <c r="B32" i="1"/>
  <c r="E31" i="1"/>
  <c r="D31" i="1"/>
  <c r="C31" i="1"/>
  <c r="B31" i="1"/>
  <c r="E30" i="1"/>
  <c r="D30" i="1"/>
  <c r="C30" i="1"/>
  <c r="B30" i="1"/>
  <c r="E29" i="1"/>
  <c r="D29" i="1"/>
  <c r="C29" i="1"/>
  <c r="B29" i="1"/>
  <c r="E28" i="1"/>
  <c r="C28" i="1"/>
  <c r="B28" i="1"/>
  <c r="E27" i="1"/>
  <c r="D27" i="1"/>
  <c r="C27" i="1"/>
  <c r="B27" i="1"/>
  <c r="E26" i="1"/>
  <c r="D26" i="1"/>
  <c r="C26" i="1"/>
  <c r="B26" i="1"/>
  <c r="E25" i="1"/>
  <c r="D25" i="1"/>
  <c r="C25" i="1"/>
  <c r="B25" i="1"/>
  <c r="E24" i="1"/>
  <c r="D24" i="1"/>
  <c r="C24" i="1"/>
  <c r="B24" i="1"/>
  <c r="E23" i="1"/>
  <c r="D23" i="1"/>
  <c r="C23" i="1"/>
  <c r="B23" i="1"/>
  <c r="E22" i="1"/>
  <c r="D22" i="1"/>
  <c r="C22" i="1"/>
  <c r="B22" i="1"/>
  <c r="D21" i="1"/>
  <c r="C21" i="1"/>
  <c r="B21" i="1"/>
  <c r="E20" i="1"/>
  <c r="D20" i="1"/>
  <c r="C20" i="1"/>
  <c r="B20" i="1"/>
  <c r="E19" i="1"/>
  <c r="D19" i="1"/>
  <c r="C19" i="1"/>
  <c r="B19" i="1"/>
  <c r="E18" i="1"/>
  <c r="D18" i="1"/>
  <c r="C18" i="1"/>
  <c r="B18" i="1"/>
  <c r="E17" i="1"/>
  <c r="D17" i="1"/>
  <c r="C17" i="1"/>
  <c r="B17" i="1"/>
  <c r="E16" i="1"/>
  <c r="D16" i="1"/>
  <c r="C16" i="1"/>
  <c r="B16" i="1"/>
  <c r="E15" i="1"/>
  <c r="D15" i="1"/>
  <c r="C15" i="1"/>
  <c r="B15" i="1"/>
  <c r="E14" i="1"/>
  <c r="D14" i="1"/>
  <c r="C14" i="1"/>
  <c r="B14" i="1"/>
  <c r="E13" i="1"/>
  <c r="D13" i="1"/>
  <c r="C13" i="1"/>
  <c r="B13" i="1"/>
  <c r="E12" i="1"/>
  <c r="D12" i="1"/>
  <c r="C12" i="1"/>
  <c r="B12" i="1"/>
  <c r="E11" i="1"/>
  <c r="D11" i="1"/>
  <c r="C11" i="1"/>
  <c r="B11" i="1"/>
  <c r="E10" i="1"/>
  <c r="D10" i="1"/>
  <c r="C10" i="1"/>
  <c r="B10" i="1"/>
  <c r="E9" i="1"/>
  <c r="D9" i="1"/>
  <c r="C9" i="1"/>
  <c r="B9" i="1"/>
  <c r="E8" i="1"/>
  <c r="D8" i="1"/>
  <c r="C8" i="1"/>
  <c r="B8" i="1"/>
  <c r="E7" i="1"/>
  <c r="D7" i="1"/>
  <c r="C7" i="1"/>
  <c r="B7" i="1"/>
  <c r="E6" i="1"/>
  <c r="D6" i="1"/>
  <c r="C6" i="1"/>
  <c r="B6" i="1"/>
  <c r="E5" i="1"/>
  <c r="D5" i="1"/>
  <c r="C5" i="1"/>
  <c r="B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tc={16282ea8-8804-4b09-9068-152f01d37d58}</author>
  </authors>
  <commentList>
    <comment ref="A1" authorId="0" shapeId="0" xr:uid="{16282EA8-8804-4B09-9068-152F01D37D5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@b.eggen@soml.nl 
Mag uit de lijst. Wij gebruiken het niet meer en licentie is beëindigd.
Toegewezen aan b.eggen@soml.nl
Reply:
    @j.bors@connectcollege.nl Dit mag je de volgende keer gewoon zelf doen, als het goed is, heb je daar de rechten toe, of niet?
Reply:
    Hoi Bonnie, mocht de situatie zich herhalen dan haal ik de items er zelf vanaf.
Reply:
    Prima!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13" authorId="0" shapeId="0" xr:uid="{00000000-0006-0000-0300-000001000000}">
      <text>
        <r>
          <rPr>
            <sz val="10"/>
            <color rgb="FF000000"/>
            <rFont val="Arial"/>
          </rPr>
          <t>Op dit moment 5 licenties, maar op verschillende licentievormen - Aanschaf via SLBDiensten. Kosten is totaal van alle diverse licenties</t>
        </r>
      </text>
    </comment>
    <comment ref="G42" authorId="0" shapeId="0" xr:uid="{00000000-0006-0000-0300-000002000000}">
      <text>
        <r>
          <rPr>
            <sz val="10"/>
            <color rgb="FF000000"/>
            <rFont val="Arial"/>
          </rPr>
          <t>+ kosten per afgenomen toets</t>
        </r>
      </text>
    </comment>
    <comment ref="G229" authorId="0" shapeId="0" xr:uid="{00000000-0006-0000-0300-000003000000}">
      <text>
        <r>
          <rPr>
            <sz val="10"/>
            <color rgb="FF000000"/>
            <rFont val="Arial"/>
          </rPr>
          <t>Afname moet i.c.m. Nieuwsbegrip licentie</t>
        </r>
      </text>
    </comment>
  </commentList>
</comments>
</file>

<file path=xl/sharedStrings.xml><?xml version="1.0" encoding="utf-8"?>
<sst xmlns="http://schemas.openxmlformats.org/spreadsheetml/2006/main" count="2701" uniqueCount="762">
  <si>
    <t>Naam software(pakket)</t>
  </si>
  <si>
    <t>Locatie</t>
  </si>
  <si>
    <t>Categorie</t>
  </si>
  <si>
    <t>Korte beschrijving</t>
  </si>
  <si>
    <t>Software-inventarisatie</t>
  </si>
  <si>
    <t>Verwerkingsregister</t>
  </si>
  <si>
    <t xml:space="preserve">Vul hieronder alle gebruikte software per locatie in. Wordt een applicatie op meer locaties gebruikt? Dan behoort 
de applicatie dus ook meerdere keren genoemd te worden, de overige gegevens verschillen immers per locatie. B.v.d.
</t>
  </si>
  <si>
    <t xml:space="preserve">LET OP: dit verwerkingsregister wordt ingevuld door 
privacymedewerkers van de stafdienst. </t>
  </si>
  <si>
    <r>
      <rPr>
        <i/>
        <sz val="11"/>
        <color rgb="FFFFFFFF"/>
        <rFont val="Arial"/>
      </rPr>
      <t xml:space="preserve">Wil je een nieuw softwarepakket gaan gebruiken? Vul dan als eerste </t>
    </r>
    <r>
      <rPr>
        <i/>
        <u/>
        <sz val="11"/>
        <color rgb="FF1155CC"/>
        <rFont val="Arial"/>
      </rPr>
      <t>dit formulier</t>
    </r>
    <r>
      <rPr>
        <i/>
        <sz val="11"/>
        <color rgb="FFFFFFFF"/>
        <rFont val="Arial"/>
      </rPr>
      <t xml:space="preserve"> in voor de privacy check.</t>
    </r>
  </si>
  <si>
    <t>Nieuwe categorie</t>
  </si>
  <si>
    <t>Kosten</t>
  </si>
  <si>
    <t>Licentievorm</t>
  </si>
  <si>
    <t>Web based</t>
  </si>
  <si>
    <t>Apple iOS</t>
  </si>
  <si>
    <t>Apple MacOS</t>
  </si>
  <si>
    <t>Microsoft Windows</t>
  </si>
  <si>
    <t>Android/ ChromeOS</t>
  </si>
  <si>
    <t>Centraal beheerd</t>
  </si>
  <si>
    <t>Contracteigenaar</t>
  </si>
  <si>
    <t>Licentiebeheer</t>
  </si>
  <si>
    <t>Inloggen via</t>
  </si>
  <si>
    <t>URL</t>
  </si>
  <si>
    <t>AVG- proof</t>
  </si>
  <si>
    <t>Juridische Entiteit</t>
  </si>
  <si>
    <t>Hoge prioriteit</t>
  </si>
  <si>
    <t>Doeleinde verwerking</t>
  </si>
  <si>
    <t>Betrokkenen</t>
  </si>
  <si>
    <t>Persoonsgegevens</t>
  </si>
  <si>
    <t>Ontvangers</t>
  </si>
  <si>
    <t>Buiten EER</t>
  </si>
  <si>
    <t>Beveiliging</t>
  </si>
  <si>
    <t>Bewaartermijn</t>
  </si>
  <si>
    <t>Datum verwerkers- overeenkomst</t>
  </si>
  <si>
    <t>4ps Control</t>
  </si>
  <si>
    <t>Stafdienst</t>
  </si>
  <si>
    <t>onderhoud W installaties</t>
  </si>
  <si>
    <t>Storingsmeldingen en documentenbeheer</t>
  </si>
  <si>
    <t>per organisatie (SOML)</t>
  </si>
  <si>
    <t>7 Minute Workout: Fit &amp; Sweat</t>
  </si>
  <si>
    <t>St. Ursula</t>
  </si>
  <si>
    <t>per gebruiker</t>
  </si>
  <si>
    <t>Ja, door de locatie</t>
  </si>
  <si>
    <t>Frans Pirson</t>
  </si>
  <si>
    <t>Abbyy fine reader</t>
  </si>
  <si>
    <t>Connect College</t>
  </si>
  <si>
    <t>OCR software</t>
  </si>
  <si>
    <t>ICT en digitale vaardigheden</t>
  </si>
  <si>
    <t>tbv textaid verklanking</t>
  </si>
  <si>
    <t>€450 p/j</t>
  </si>
  <si>
    <t>per locatie</t>
  </si>
  <si>
    <t>N. Roufs</t>
  </si>
  <si>
    <t>P. Mulleners</t>
  </si>
  <si>
    <t>Account</t>
  </si>
  <si>
    <t>Nee</t>
  </si>
  <si>
    <t>Adalace</t>
  </si>
  <si>
    <t>Facilitair</t>
  </si>
  <si>
    <t>compliance software voor vastgoedbeheer</t>
  </si>
  <si>
    <t xml:space="preserve"> € 5.000,- /jr</t>
  </si>
  <si>
    <t>Ja</t>
  </si>
  <si>
    <t>Adobe Acrobat Pro</t>
  </si>
  <si>
    <t>PDF editten</t>
  </si>
  <si>
    <t>PDF bewerken</t>
  </si>
  <si>
    <t>via SLB</t>
  </si>
  <si>
    <t>Leon van Lare</t>
  </si>
  <si>
    <t>AD of lokaal</t>
  </si>
  <si>
    <t>nvt</t>
  </si>
  <si>
    <t>Adobe Acrobat Reader voor PDF</t>
  </si>
  <si>
    <t>Adobe CC</t>
  </si>
  <si>
    <t>Adobe suite</t>
  </si>
  <si>
    <t>Grafische suite</t>
  </si>
  <si>
    <t>lokaal</t>
  </si>
  <si>
    <t>Adobe Creative Cloud</t>
  </si>
  <si>
    <t>DTP-pakket</t>
  </si>
  <si>
    <t>Communicatie &amp; PR</t>
  </si>
  <si>
    <t>Grafische vormgeving</t>
  </si>
  <si>
    <t>€5700 p/j</t>
  </si>
  <si>
    <t>Google</t>
  </si>
  <si>
    <t>Nt2 Mundium College</t>
  </si>
  <si>
    <t>Grafisch</t>
  </si>
  <si>
    <t>Erik van den Hout</t>
  </si>
  <si>
    <t>Bert van der Kolk</t>
  </si>
  <si>
    <t>https://www.adobe.com/nl/creativecloud.html</t>
  </si>
  <si>
    <t>Adobe creative cloud</t>
  </si>
  <si>
    <t>Wings Niekée</t>
  </si>
  <si>
    <t>Adobe Spark Page</t>
  </si>
  <si>
    <t>Aerobe</t>
  </si>
  <si>
    <t>BC Broekhin</t>
  </si>
  <si>
    <t>Klassenmanagement</t>
  </si>
  <si>
    <t>Lessen en werkvormen</t>
  </si>
  <si>
    <t>Klassenmanagement en toetsafschermingmodule</t>
  </si>
  <si>
    <t>€4500,-/lic./jr</t>
  </si>
  <si>
    <t>Seppe Erdkamp</t>
  </si>
  <si>
    <t>Magister</t>
  </si>
  <si>
    <t>www.aerobe.net</t>
  </si>
  <si>
    <t>Afas</t>
  </si>
  <si>
    <t>Afas bedrijssoftware</t>
  </si>
  <si>
    <t>Overkoepelend (ICT-)beheer SOML</t>
  </si>
  <si>
    <t>€2890 p/j</t>
  </si>
  <si>
    <t>Ja, door SOML</t>
  </si>
  <si>
    <t>AFAS Online</t>
  </si>
  <si>
    <t xml:space="preserve">HRM - Fin. - HEY </t>
  </si>
  <si>
    <t>Toegang tot AFAS Profit (beperkte groep gebruikers) + AFAS InSite voor alle medewerkers</t>
  </si>
  <si>
    <t>€8,30 per licentie per maand (€9,236,97 per maand)</t>
  </si>
  <si>
    <t>Inge Meuffels</t>
  </si>
  <si>
    <t>Hanneke van Eert</t>
  </si>
  <si>
    <t>account</t>
  </si>
  <si>
    <t>https://login.afasonline.com/34700/Apps</t>
  </si>
  <si>
    <t>Ja, verwerkersovereenkomst</t>
  </si>
  <si>
    <t>AfaS Online</t>
  </si>
  <si>
    <t>All Right volledig online</t>
  </si>
  <si>
    <t>ROER College Schöndeln</t>
  </si>
  <si>
    <t>Vakspecifiek: Engels</t>
  </si>
  <si>
    <t>Methodemateriaal</t>
  </si>
  <si>
    <t>Entree</t>
  </si>
  <si>
    <t xml:space="preserve">AMS </t>
  </si>
  <si>
    <t>ArboManagementSysteem</t>
  </si>
  <si>
    <t>Beheer RI&amp;E's van alle scholen</t>
  </si>
  <si>
    <t>geen</t>
  </si>
  <si>
    <t>APG</t>
  </si>
  <si>
    <t>Personeelszaken</t>
  </si>
  <si>
    <t>Salarisadministratie - pensioen</t>
  </si>
  <si>
    <t>Apple Books</t>
  </si>
  <si>
    <t>Aura</t>
  </si>
  <si>
    <t>Mediatheek beheer</t>
  </si>
  <si>
    <t>"Administratie, roosters, beheer"</t>
  </si>
  <si>
    <t>(Uitleen)registratie mediatheek</t>
  </si>
  <si>
    <t>Onbekend</t>
  </si>
  <si>
    <t>Aura Library</t>
  </si>
  <si>
    <t>Autocad</t>
  </si>
  <si>
    <t>tekenprogramma</t>
  </si>
  <si>
    <t>Plattegronden van gebouwen tekenen en aanpassen</t>
  </si>
  <si>
    <t>Bareka</t>
  </si>
  <si>
    <t>Vakspecifiek: rekenen</t>
  </si>
  <si>
    <t>Online rekentoetsen</t>
  </si>
  <si>
    <t>Ani Davtjan</t>
  </si>
  <si>
    <t>https://www.bareka.nl/</t>
  </si>
  <si>
    <t>Basis Beeldende Begrippen</t>
  </si>
  <si>
    <t>Vakspecifiek: beeldende vorming</t>
  </si>
  <si>
    <t>Bazaart: Design, Photo &amp; Video</t>
  </si>
  <si>
    <t>Bespiegeling</t>
  </si>
  <si>
    <t>Vakspecifiek: kunst algemeen</t>
  </si>
  <si>
    <t>Biologie voor jou</t>
  </si>
  <si>
    <t>Vakspecifiek: biologie</t>
  </si>
  <si>
    <t>Bizzerd</t>
  </si>
  <si>
    <t>Administratie</t>
  </si>
  <si>
    <t>Digitale visitekaartjes</t>
  </si>
  <si>
    <t>Sanela Hamzic</t>
  </si>
  <si>
    <t>https://www.bizzerd.com/</t>
  </si>
  <si>
    <t>Blokjes</t>
  </si>
  <si>
    <t>Blooket</t>
  </si>
  <si>
    <t>Grescollege</t>
  </si>
  <si>
    <t>Gratis versie</t>
  </si>
  <si>
    <t>Werkvormen</t>
  </si>
  <si>
    <t>Gamification</t>
  </si>
  <si>
    <t>$450 totaal</t>
  </si>
  <si>
    <t>Tim Frins</t>
  </si>
  <si>
    <t>Book Creator for iPad</t>
  </si>
  <si>
    <t>Bookwidgets</t>
  </si>
  <si>
    <t>Interactief lesmateriaal maken</t>
  </si>
  <si>
    <t>€39,50,- /lic./jr</t>
  </si>
  <si>
    <t>Bureau ICE (JIJ LVS tbv:  kijk- luistertoetsen)</t>
  </si>
  <si>
    <t>Toetsing</t>
  </si>
  <si>
    <t>Toetsing en examinering</t>
  </si>
  <si>
    <t>Kijk- en luistertoetsen</t>
  </si>
  <si>
    <t>Bureau ICE (JIJ! LVS)</t>
  </si>
  <si>
    <t>Online toetsen NT2 / Engels / Rekenen</t>
  </si>
  <si>
    <t>650 + kosten per afgenomen toets</t>
  </si>
  <si>
    <t>Annica Casti</t>
  </si>
  <si>
    <t>https://www.bureau-ice.nl/voortgezet-onderwijs/jij-leerlingvolgsysteem/</t>
  </si>
  <si>
    <t>Canva</t>
  </si>
  <si>
    <t>Design</t>
  </si>
  <si>
    <t>Foto- en video-ontwerpen voor socials</t>
  </si>
  <si>
    <t>Geen, gratis versie --&gt; nogmaals achter pro voor educatie aangaan</t>
  </si>
  <si>
    <t>Ja, quickscan</t>
  </si>
  <si>
    <t>N.v.t.</t>
  </si>
  <si>
    <t>https://www.canva.com/</t>
  </si>
  <si>
    <t>Canva: ontwerp, foto en video</t>
  </si>
  <si>
    <t>CapCut - Video Editor</t>
  </si>
  <si>
    <t>Cardflow: Index &amp; Flash Cards</t>
  </si>
  <si>
    <t>Catwise (EduCompany)</t>
  </si>
  <si>
    <t>Feedback/portfolio</t>
  </si>
  <si>
    <t>gesprekkencyclus bij feedback, LOB</t>
  </si>
  <si>
    <t>€13525,-/lic./jr</t>
  </si>
  <si>
    <t>per staffel</t>
  </si>
  <si>
    <t>Leerlingbespreking en Leerling Portfolio LOB - Catwise</t>
  </si>
  <si>
    <t>LOB</t>
  </si>
  <si>
    <t>Leerlingbespreking en Leerling 
Portfolio LOB</t>
  </si>
  <si>
    <t>leerlingbesprekingen</t>
  </si>
  <si>
    <t>CE-Ester klantprotaal</t>
  </si>
  <si>
    <t>Klantportaal keuring vastopgestelde machines elektrotechnische en mechanische keuringen</t>
  </si>
  <si>
    <t>ChatGPT</t>
  </si>
  <si>
    <t>AI-tool</t>
  </si>
  <si>
    <t>AI-assistent die helpt met schrijven en ideeën</t>
  </si>
  <si>
    <t>geen, of op eigen kosten een pro-versie voor 20 dollar p/mnd</t>
  </si>
  <si>
    <t>https://chatgpt.com/</t>
  </si>
  <si>
    <t xml:space="preserve">Chemie Overal </t>
  </si>
  <si>
    <t>Vakspecifiek: scheikunde</t>
  </si>
  <si>
    <t>Cicero online (latijn)</t>
  </si>
  <si>
    <t>Vakspecifiek: Latijn</t>
  </si>
  <si>
    <t>Circuitry</t>
  </si>
  <si>
    <t>Classroomscreen</t>
  </si>
  <si>
    <t>Lesoverzicht</t>
  </si>
  <si>
    <t>€30,- /lic./ja</t>
  </si>
  <si>
    <t>Classroomscreen | The #1 online whiteboard for teachers</t>
  </si>
  <si>
    <t>Clips</t>
  </si>
  <si>
    <t>Coach 7</t>
  </si>
  <si>
    <t>Meetpakket</t>
  </si>
  <si>
    <t>Vakspecifieke ondersteuning</t>
  </si>
  <si>
    <t>Metingen tbv natuurkundelessen</t>
  </si>
  <si>
    <t>€500 p/j</t>
  </si>
  <si>
    <t>n.v.t</t>
  </si>
  <si>
    <t>Cogix</t>
  </si>
  <si>
    <t>Financiën</t>
  </si>
  <si>
    <t>Begroting</t>
  </si>
  <si>
    <t>8361,06 per kwartaal</t>
  </si>
  <si>
    <t>Jannie Abelen</t>
  </si>
  <si>
    <t>https://mijn.cogix.nl/aas/select-app</t>
  </si>
  <si>
    <t>CoSpaces</t>
  </si>
  <si>
    <t>VR</t>
  </si>
  <si>
    <t>VR en programmeren</t>
  </si>
  <si>
    <t>€ 2000 (250 lic.)</t>
  </si>
  <si>
    <t>Y. Hubens</t>
  </si>
  <si>
    <t>CWS klantportaal</t>
  </si>
  <si>
    <t>Klantportaal dienstverlening sanitaire voorzieningen</t>
  </si>
  <si>
    <t>De Geo Online</t>
  </si>
  <si>
    <t>Vakspecifiek: aardrijkskunde</t>
  </si>
  <si>
    <t>Decibel - Accurate dB Meter</t>
  </si>
  <si>
    <t>DelayCam: Instant Replay</t>
  </si>
  <si>
    <t>Desmos Graphing Calculator</t>
  </si>
  <si>
    <t>Diataal (rekenen)</t>
  </si>
  <si>
    <t>Diatoetsen</t>
  </si>
  <si>
    <t>Toetsen voor Nederlands, Engels, rekenen, wiskunde</t>
  </si>
  <si>
    <t>€18 per onderbouwleerling</t>
  </si>
  <si>
    <t>anders</t>
  </si>
  <si>
    <t>Femke Hansen &amp; Cindy van den Hurk</t>
  </si>
  <si>
    <t>Digicampuz</t>
  </si>
  <si>
    <t>Digit-VO</t>
  </si>
  <si>
    <t>Digitale vaardigheden</t>
  </si>
  <si>
    <t>Digitaal programma</t>
  </si>
  <si>
    <t>€21,- / lic./jr</t>
  </si>
  <si>
    <t>Daphne van Halbeek/Dianne Steuten</t>
  </si>
  <si>
    <t>digit-vo.nl</t>
  </si>
  <si>
    <t>Digitaal Veiligheidsplan - School &amp; Veiligheid</t>
  </si>
  <si>
    <t>Sociale veiligheid</t>
  </si>
  <si>
    <t>Digitale methode Malmberg</t>
  </si>
  <si>
    <t>Digitale methode Noordhoff</t>
  </si>
  <si>
    <t>Digitale methode praktijkvakken</t>
  </si>
  <si>
    <t>Digitale methode Thieme</t>
  </si>
  <si>
    <t>Diglin</t>
  </si>
  <si>
    <t>Vakspecifiek: NT2</t>
  </si>
  <si>
    <t>Aanvullend materiaal NT2 Alfa</t>
  </si>
  <si>
    <t>Europese aanbesteding leermiddelen</t>
  </si>
  <si>
    <t>Julia Vogels, Twan Stemkens</t>
  </si>
  <si>
    <t>https://www.nt2.nl/nl/diglin</t>
  </si>
  <si>
    <t>Dilemma Manager</t>
  </si>
  <si>
    <t>VSV</t>
  </si>
  <si>
    <t>Disk NT2</t>
  </si>
  <si>
    <t>Maril Borrenbergs</t>
  </si>
  <si>
    <t>https://www.nt2.nl/nl/101-22_DISK/100-690_DISK-2022-jaarlicentie</t>
  </si>
  <si>
    <t>Dropbox: Drive-opslag en Cloud</t>
  </si>
  <si>
    <t>DUO Zakelijk</t>
  </si>
  <si>
    <t>Personeelszaken, financiën</t>
  </si>
  <si>
    <t>Informatie omtrent personeel, bekostiging en subsidies, leerlingenadministratie, etc.</t>
  </si>
  <si>
    <t>Marionne Brassé</t>
  </si>
  <si>
    <t>E-Herkenning</t>
  </si>
  <si>
    <t>Beveiligd inloggen</t>
  </si>
  <si>
    <t>Easyscreen</t>
  </si>
  <si>
    <t>Narrow casting</t>
  </si>
  <si>
    <t>Software voor narrowcasting</t>
  </si>
  <si>
    <t>Eindexamensite.nl</t>
  </si>
  <si>
    <t>Examenvoorbereiding</t>
  </si>
  <si>
    <t>Oefenen van oude examens incl analyse</t>
  </si>
  <si>
    <t>€17,50 ex. lln. p/j</t>
  </si>
  <si>
    <t>Enexis netbeheer</t>
  </si>
  <si>
    <t>energie</t>
  </si>
  <si>
    <t>Uitlezen gas en elktravebruik</t>
  </si>
  <si>
    <t>Expeditions</t>
  </si>
  <si>
    <t>Explain Everything Basics</t>
  </si>
  <si>
    <t>FacilityApps</t>
  </si>
  <si>
    <t>Schoonmaak</t>
  </si>
  <si>
    <t>Klantportaal Atalian</t>
  </si>
  <si>
    <t>FiscFree</t>
  </si>
  <si>
    <t>Bruto inkopen producten v medewerkers</t>
  </si>
  <si>
    <t>Controleren: Bart/Inge?</t>
  </si>
  <si>
    <t>Jeroen van Emmerik en Marionne Brassé</t>
  </si>
  <si>
    <t>https://www.fiscfree.nl/mijn-fiscfree</t>
  </si>
  <si>
    <t>Flashcards by NKO: Flash Cards</t>
  </si>
  <si>
    <t>Flynt - Youprovide</t>
  </si>
  <si>
    <t>Accountant</t>
  </si>
  <si>
    <t>Roger Wijler</t>
  </si>
  <si>
    <t>https://youprovide.nl/login</t>
  </si>
  <si>
    <t>Foleta</t>
  </si>
  <si>
    <t>Personeelszaken en HRM, Financiën en inkoop</t>
  </si>
  <si>
    <t>Formatieplanningstool</t>
  </si>
  <si>
    <t>€ 5321,73 p/jr</t>
  </si>
  <si>
    <t>Jos Beulen, Elianne Engelen</t>
  </si>
  <si>
    <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t>
  </si>
  <si>
    <t>Personeelszaken en HRM</t>
  </si>
  <si>
    <t>Formatiepakket</t>
  </si>
  <si>
    <t>€5995,61 p/j</t>
  </si>
  <si>
    <t>Nick Roufs</t>
  </si>
  <si>
    <t>1943,82 p/jr</t>
  </si>
  <si>
    <t>Marc Arts</t>
  </si>
  <si>
    <t>€1577,27 p/jr</t>
  </si>
  <si>
    <t>roosterkamer/directie</t>
  </si>
  <si>
    <t>Formatieplanning</t>
  </si>
  <si>
    <t>Wim Jacobs / Roel Weling</t>
  </si>
  <si>
    <t>Eigen account</t>
  </si>
  <si>
    <t>Antoine Linssen</t>
  </si>
  <si>
    <t>Inge Meuffels?</t>
  </si>
  <si>
    <t>Mark Smeets</t>
  </si>
  <si>
    <t>Wings - gezamenlijk</t>
  </si>
  <si>
    <t>Lydian Bouwels, Johan van de Beuken</t>
  </si>
  <si>
    <t>FourIQ</t>
  </si>
  <si>
    <t>Energiemanagement en beheersysteem</t>
  </si>
  <si>
    <t>Monitoring energie en klimaat op sensorniveau</t>
  </si>
  <si>
    <t>€ 17.699,12 / jr</t>
  </si>
  <si>
    <t>Froggipedia by Embibe</t>
  </si>
  <si>
    <t>Fusyon Roosteren / Xedule</t>
  </si>
  <si>
    <t>Rooster</t>
  </si>
  <si>
    <t>Roosterpakket</t>
  </si>
  <si>
    <t>https://xedule.nl</t>
  </si>
  <si>
    <t>GarageBand</t>
  </si>
  <si>
    <t>Gastronomixs</t>
  </si>
  <si>
    <t>Geoactive Maius</t>
  </si>
  <si>
    <t>LVS</t>
  </si>
  <si>
    <t>Leerdoelvolgsysteem</t>
  </si>
  <si>
    <t>J. Gritter</t>
  </si>
  <si>
    <t>Geoboard, by MLC</t>
  </si>
  <si>
    <t>GeoGebra Classic</t>
  </si>
  <si>
    <t>Geschiedeniswerkplaats</t>
  </si>
  <si>
    <t>Vakspecifiek:  geschiedenis</t>
  </si>
  <si>
    <t>Getal en Ruimte</t>
  </si>
  <si>
    <t>Vakspecifiek: wiskunde</t>
  </si>
  <si>
    <t>Gmail - E-mail van Google</t>
  </si>
  <si>
    <t>GoFormative</t>
  </si>
  <si>
    <t>Maken van formatieve toetsen</t>
  </si>
  <si>
    <t>Google Agenda: houd overzicht</t>
  </si>
  <si>
    <t>Google Arts &amp; Culture</t>
  </si>
  <si>
    <t>Google Authenticator</t>
  </si>
  <si>
    <t>Google Chrome</t>
  </si>
  <si>
    <t>Google Chrome(OS)</t>
  </si>
  <si>
    <t>SOML-breed OS</t>
  </si>
  <si>
    <t>Google OS en browser</t>
  </si>
  <si>
    <t>gratis</t>
  </si>
  <si>
    <t>google.com</t>
  </si>
  <si>
    <t>Google Classroom</t>
  </si>
  <si>
    <t>Google Documenten</t>
  </si>
  <si>
    <t>Google Drive - online bestands</t>
  </si>
  <si>
    <t>Google Earth</t>
  </si>
  <si>
    <t>Google Foto's</t>
  </si>
  <si>
    <t>Google Keep - Notities/lijsten</t>
  </si>
  <si>
    <t>Google Maps</t>
  </si>
  <si>
    <t>Google Meet (klassiek)</t>
  </si>
  <si>
    <t>Google Presentaties</t>
  </si>
  <si>
    <t>Google Sheets</t>
  </si>
  <si>
    <t>Google SketchUp Pro Classic 2021</t>
  </si>
  <si>
    <t>BWI</t>
  </si>
  <si>
    <t>3d CAD</t>
  </si>
  <si>
    <t>€880,88 (in btw (26 x €28,00 p/j))</t>
  </si>
  <si>
    <t>Mohamed el Makhloufi</t>
  </si>
  <si>
    <t>Google Street View</t>
  </si>
  <si>
    <t>Google Workspace</t>
  </si>
  <si>
    <t>Samenwerkingstool</t>
  </si>
  <si>
    <t>E-mail / Documenten / Bestanden</t>
  </si>
  <si>
    <t>https://google.com</t>
  </si>
  <si>
    <t>SOML-breed public cloud</t>
  </si>
  <si>
    <t>Office suite Google</t>
  </si>
  <si>
    <t>Got It?</t>
  </si>
  <si>
    <t>GotIt!</t>
  </si>
  <si>
    <t>Rekenen</t>
  </si>
  <si>
    <t>Adaptief rekenprogramma</t>
  </si>
  <si>
    <t>€15,- / lic./jr</t>
  </si>
  <si>
    <t>Green Screen by Do Ink</t>
  </si>
  <si>
    <t>HomeCourt: Basketball Training</t>
  </si>
  <si>
    <t>Hosting PTA Database</t>
  </si>
  <si>
    <t>administratie</t>
  </si>
  <si>
    <t xml:space="preserve">Aanvulling website school: database om PTA's (en PTD's)  in te zetten </t>
  </si>
  <si>
    <t>Hosting Website</t>
  </si>
  <si>
    <t>PR</t>
  </si>
  <si>
    <t>Website school</t>
  </si>
  <si>
    <t>iMovie</t>
  </si>
  <si>
    <t>INSIGHT HEART</t>
  </si>
  <si>
    <t>Intergrip</t>
  </si>
  <si>
    <t>Uitstroom/doorstroom</t>
  </si>
  <si>
    <t>Kwaliteitszorg en uit-/instroom</t>
  </si>
  <si>
    <t>Digitaal doorstroom dossier vo-mbo</t>
  </si>
  <si>
    <t>?</t>
  </si>
  <si>
    <t>Mijn Intergrip</t>
  </si>
  <si>
    <t>Uitstroom</t>
  </si>
  <si>
    <t xml:space="preserve">Aanmelden MBO </t>
  </si>
  <si>
    <t>Yvonne Vernooy</t>
  </si>
  <si>
    <t>https://www.intergrip.nl/</t>
  </si>
  <si>
    <t>Decanaat</t>
  </si>
  <si>
    <t>Overstap naar MBO</t>
  </si>
  <si>
    <t>IOS / MacOS</t>
  </si>
  <si>
    <t>Apple OS</t>
  </si>
  <si>
    <t>AD IT-Workz</t>
  </si>
  <si>
    <t>IT-works</t>
  </si>
  <si>
    <t>It's Learning</t>
  </si>
  <si>
    <t>ELO</t>
  </si>
  <si>
    <t>Elektronische leeromgeving</t>
  </si>
  <si>
    <t>iTunes U</t>
  </si>
  <si>
    <t>Jamboard</t>
  </si>
  <si>
    <t>Jamf</t>
  </si>
  <si>
    <t>ICT</t>
  </si>
  <si>
    <t>Beheer iPads</t>
  </si>
  <si>
    <t>per device</t>
  </si>
  <si>
    <t>JAMF Online</t>
  </si>
  <si>
    <t>Beheerpakket</t>
  </si>
  <si>
    <t>Beheren iPads</t>
  </si>
  <si>
    <t>€ 750 (113 lic)</t>
  </si>
  <si>
    <t>Jamf Teacher</t>
  </si>
  <si>
    <t>Kahoot</t>
  </si>
  <si>
    <t>Quizes</t>
  </si>
  <si>
    <t>Niet inloggen</t>
  </si>
  <si>
    <t>https://kahoot.com/</t>
  </si>
  <si>
    <t>€101,- /lic./jr</t>
  </si>
  <si>
    <t>KeepIT</t>
  </si>
  <si>
    <t>Backup Google</t>
  </si>
  <si>
    <t>Online backupsoftware voor Workspace</t>
  </si>
  <si>
    <t>GMSB</t>
  </si>
  <si>
    <t>keepit</t>
  </si>
  <si>
    <t>Keynote</t>
  </si>
  <si>
    <t>KineMaster - Video Bewerken</t>
  </si>
  <si>
    <t>Klaslokaal</t>
  </si>
  <si>
    <t>KlikAanKlikUit</t>
  </si>
  <si>
    <t>Konica Minolta Mobile Print</t>
  </si>
  <si>
    <t>Kurzweil 3000 Mobile</t>
  </si>
  <si>
    <t>Kwaliteitscholen</t>
  </si>
  <si>
    <t>Kwaliteitszorg</t>
  </si>
  <si>
    <t>Afname van kwaliteitsonderzoeken</t>
  </si>
  <si>
    <t>AFAS</t>
  </si>
  <si>
    <t>https://www.kwaliteitscholen.nl/</t>
  </si>
  <si>
    <t>learngerman.dw.com</t>
  </si>
  <si>
    <t>LessonUp</t>
  </si>
  <si>
    <t>Interactieve presentaties maken</t>
  </si>
  <si>
    <t>€86,- /lic./jr</t>
  </si>
  <si>
    <t>Alternatieve ELO</t>
  </si>
  <si>
    <t>€2200,- p/j</t>
  </si>
  <si>
    <t>F. Nickel</t>
  </si>
  <si>
    <t>LessonUP</t>
  </si>
  <si>
    <t>86 per licentie</t>
  </si>
  <si>
    <t>Bert Kolk</t>
  </si>
  <si>
    <t>https://www.lessonup.com/site/nl</t>
  </si>
  <si>
    <t>Lex</t>
  </si>
  <si>
    <t>LexApp</t>
  </si>
  <si>
    <t>Libre Service</t>
  </si>
  <si>
    <t>Vakspecifiek: Frans</t>
  </si>
  <si>
    <t>Lingua.com</t>
  </si>
  <si>
    <t>LucidChart</t>
  </si>
  <si>
    <t>Flowcharts en organogrammen maken</t>
  </si>
  <si>
    <t>€500 (2 lic.)</t>
  </si>
  <si>
    <t>Lucidchart</t>
  </si>
  <si>
    <t>Mach3Builders</t>
  </si>
  <si>
    <t>Communicatie (website)</t>
  </si>
  <si>
    <r>
      <rPr>
        <sz val="10"/>
        <color rgb="FF555555"/>
        <rFont val="Roboto"/>
      </rPr>
      <t xml:space="preserve">Sitebuilder-platform voor </t>
    </r>
    <r>
      <rPr>
        <u/>
        <sz val="10"/>
        <color rgb="FF1155CC"/>
        <rFont val="Roboto"/>
      </rPr>
      <t>soml.nl</t>
    </r>
  </si>
  <si>
    <t>Na bouw platform gratis (hosting &amp; SSL via Adeight)</t>
  </si>
  <si>
    <t>Sanne Tonnaer</t>
  </si>
  <si>
    <t>Mach3Blocks</t>
  </si>
  <si>
    <t>https://app.mach3blocks.io/sign-in/</t>
  </si>
  <si>
    <t>Madi</t>
  </si>
  <si>
    <t>MADS 24</t>
  </si>
  <si>
    <t>Leerlingadministratiesysteem</t>
  </si>
  <si>
    <t>Els Smeets / Roel Weling</t>
  </si>
  <si>
    <t>alle leerlingen op SOML niveau tellen mee in de totaal staffel</t>
  </si>
  <si>
    <t>Roel Rijks</t>
  </si>
  <si>
    <t>Magister - Docent</t>
  </si>
  <si>
    <t>Magister - Leerling en Ouder</t>
  </si>
  <si>
    <t>Magister inzicht</t>
  </si>
  <si>
    <t>€150 per staffel van 150 leerlingen per jaar. Wij nemen 7 staffels af.</t>
  </si>
  <si>
    <t>Magister MMP</t>
  </si>
  <si>
    <t>kwaliteitszorg</t>
  </si>
  <si>
    <t>Magister Management platform</t>
  </si>
  <si>
    <t>Magister Suite</t>
  </si>
  <si>
    <t>LAS/LVS</t>
  </si>
  <si>
    <t xml:space="preserve">€ 36398,- </t>
  </si>
  <si>
    <t>J. Bors</t>
  </si>
  <si>
    <t>Magister to do</t>
  </si>
  <si>
    <t>€1125 per staffel van 250 leerlingen per jaar. Wij nemen 2 staffels af.</t>
  </si>
  <si>
    <t>Magister Zorg</t>
  </si>
  <si>
    <t>Magister add-on</t>
  </si>
  <si>
    <t>Samenstellen van OPP's</t>
  </si>
  <si>
    <t>€1500 (500 lln)</t>
  </si>
  <si>
    <t>Applicatiebeheerder (J. Pietermans)</t>
  </si>
  <si>
    <t>Mailchimp</t>
  </si>
  <si>
    <t>Communicatie</t>
  </si>
  <si>
    <t>Versturen interne nieuwsbrieven</t>
  </si>
  <si>
    <t>Ongeveer €40 per maand</t>
  </si>
  <si>
    <t>https://login.mailchimp.com/?locale=en</t>
  </si>
  <si>
    <t>Malmberg - Biologie voor jou</t>
  </si>
  <si>
    <t>Sandra Jacobs</t>
  </si>
  <si>
    <t>https://www.malmberg.nl/voortgezet-onderwijs/methodes/exacte-vakken/biologie.htm</t>
  </si>
  <si>
    <t>Malmberg - New Interface</t>
  </si>
  <si>
    <t>Sanja Peters</t>
  </si>
  <si>
    <t>https://www.thiememeulenhoff.nl/voortgezet-onderwijs/engels/new-interface</t>
  </si>
  <si>
    <t>Mentimeter</t>
  </si>
  <si>
    <t>Interactieve pres. software</t>
  </si>
  <si>
    <t>1 account dat schoolbreed gebruikt kan worden</t>
  </si>
  <si>
    <t>€150,- p/j</t>
  </si>
  <si>
    <t>D. Leroi</t>
  </si>
  <si>
    <t>Data en meningen bij deelnemers ophalen tijdens presentaties</t>
  </si>
  <si>
    <t>Bonnie Eggen</t>
  </si>
  <si>
    <t>Eigen account, deelnemers via QR</t>
  </si>
  <si>
    <t>mentimeter.com</t>
  </si>
  <si>
    <t>Merge Explorer</t>
  </si>
  <si>
    <t>Merge Object Viewer</t>
  </si>
  <si>
    <t>Meten = Weten</t>
  </si>
  <si>
    <t>MethodeM</t>
  </si>
  <si>
    <t>Micorsoft Lens: PDF Scanner</t>
  </si>
  <si>
    <t>micro:bit</t>
  </si>
  <si>
    <t xml:space="preserve">Microsoft </t>
  </si>
  <si>
    <t>Officepakket incl. servers</t>
  </si>
  <si>
    <t>Microsoft Office</t>
  </si>
  <si>
    <t>Office pakket</t>
  </si>
  <si>
    <t>Word / Excel /Powerpoint</t>
  </si>
  <si>
    <t>via SLB diensten</t>
  </si>
  <si>
    <t>niet inloggen</t>
  </si>
  <si>
    <t>https://microsoft.com</t>
  </si>
  <si>
    <t>Microsoft Windows, Server, Azure, Office</t>
  </si>
  <si>
    <t>SOML-breed OS en SOML-brede Office</t>
  </si>
  <si>
    <t>Microsoft OS, Office, Server (SLB)</t>
  </si>
  <si>
    <t>Microsoft Windows/Office</t>
  </si>
  <si>
    <t>Microsoft pakket per fte</t>
  </si>
  <si>
    <t>Windows/Word/Excel/Powerpoint</t>
  </si>
  <si>
    <t>Ted Hoeijmakers</t>
  </si>
  <si>
    <t>Mijn Fudura</t>
  </si>
  <si>
    <t>Energie</t>
  </si>
  <si>
    <t>uitlezen gas en elektriciteitsmeters</t>
  </si>
  <si>
    <t>Minecraft</t>
  </si>
  <si>
    <t>Miro</t>
  </si>
  <si>
    <t>Digitaal prikbord / sticky notes</t>
  </si>
  <si>
    <t>https://miro.com/app/dashboard/</t>
  </si>
  <si>
    <t>MMP</t>
  </si>
  <si>
    <t>Moderne Wiskunde</t>
  </si>
  <si>
    <t>Mollie</t>
  </si>
  <si>
    <t>Overzicht iDeal ontvangsten</t>
  </si>
  <si>
    <t>0,35 per ontvangen bedrag</t>
  </si>
  <si>
    <t>https://my.mollie.com/dashboard/login?lang=nl</t>
  </si>
  <si>
    <t>Motion Shot</t>
  </si>
  <si>
    <t>Na klar!</t>
  </si>
  <si>
    <t>Vakspecifiek: Duits</t>
  </si>
  <si>
    <t>Nearpod</t>
  </si>
  <si>
    <t>Neue Kontakte</t>
  </si>
  <si>
    <t>Newswise (CED-groep)</t>
  </si>
  <si>
    <t>Begrijpend lezen a.h.v. nieuws</t>
  </si>
  <si>
    <t>Sanja Avramovic</t>
  </si>
  <si>
    <t>Account / Alleen docenten</t>
  </si>
  <si>
    <t>https://www.newswise.nl/</t>
  </si>
  <si>
    <t>Nieuw Nederlands</t>
  </si>
  <si>
    <t>Vakspecifiek: Nederlands</t>
  </si>
  <si>
    <t>Nieuwsbegrip (CED-groep)</t>
  </si>
  <si>
    <t>Marijke de Jong</t>
  </si>
  <si>
    <t>Entree/account</t>
  </si>
  <si>
    <t>https://www.nieuwsbegrip.nl/</t>
  </si>
  <si>
    <t>Nieuwsrekenen (CED-groep)</t>
  </si>
  <si>
    <t>Rekenen a.h.v. nieuws</t>
  </si>
  <si>
    <t>Notability: Notes, PDF</t>
  </si>
  <si>
    <t>Notion</t>
  </si>
  <si>
    <t>Samenwerkingsprogramma</t>
  </si>
  <si>
    <t>Samenwerkingstools &amp; programma's</t>
  </si>
  <si>
    <t>Leerlingen en docenten samenwerken aan een project</t>
  </si>
  <si>
    <t>Nuffic</t>
  </si>
  <si>
    <t>Diplomawaardering</t>
  </si>
  <si>
    <t>https://www.nuffic.nl/</t>
  </si>
  <si>
    <t>Numbers</t>
  </si>
  <si>
    <t>Oefenen.nl</t>
  </si>
  <si>
    <t>Aanvullend materiaal NT2</t>
  </si>
  <si>
    <t>https://oefenen.nl/</t>
  </si>
  <si>
    <t>OPrognose</t>
  </si>
  <si>
    <t>Meer jaren onderhoudsplan</t>
  </si>
  <si>
    <t>Sven</t>
  </si>
  <si>
    <t>Overal NASK</t>
  </si>
  <si>
    <t>Vakspecifiek: natuur- en scheikunde</t>
  </si>
  <si>
    <t>Padlet</t>
  </si>
  <si>
    <t>Digitaal prikbord</t>
  </si>
  <si>
    <t>€70 p.j.</t>
  </si>
  <si>
    <t>Anoniem gebruiken zonder persoonlijke gegevens</t>
  </si>
  <si>
    <t>padlet.com</t>
  </si>
  <si>
    <t>Deels</t>
  </si>
  <si>
    <t>Pages</t>
  </si>
  <si>
    <t>Pardon Salaris</t>
  </si>
  <si>
    <t>Salarisadministratie</t>
  </si>
  <si>
    <t>PDF Expert: Read, Edit &amp; Sign</t>
  </si>
  <si>
    <t>PDF-X</t>
  </si>
  <si>
    <t>PhET Simulaties</t>
  </si>
  <si>
    <t>phyphox</t>
  </si>
  <si>
    <t>Picsart Al Photo Editor, Video</t>
  </si>
  <si>
    <t>Pincode ed.</t>
  </si>
  <si>
    <t>Vakspecifiek:  economie</t>
  </si>
  <si>
    <t>Playground Physics</t>
  </si>
  <si>
    <t>Popplet</t>
  </si>
  <si>
    <t>Portal Ted VPN Cloud</t>
  </si>
  <si>
    <t>Installaties</t>
  </si>
  <si>
    <t>Afstanbeheer verwarmingsinstallaties</t>
  </si>
  <si>
    <t>Sven Schmitz</t>
  </si>
  <si>
    <t>PowerDirector - Video Editor</t>
  </si>
  <si>
    <t>Profiel ASL</t>
  </si>
  <si>
    <t>LOB-pakket</t>
  </si>
  <si>
    <t>Pionier, loopbaanverkenner, profielkiezer en studieloopbaanplanner</t>
  </si>
  <si>
    <t>N.Roufs</t>
  </si>
  <si>
    <t>Decanen (N. Weckmann en R. Heijkers)</t>
  </si>
  <si>
    <t>Prowise Presenter</t>
  </si>
  <si>
    <t>Account, alleen docenten</t>
  </si>
  <si>
    <t>https://www.prowise.com/product/prowise-presenter/</t>
  </si>
  <si>
    <t>Pupper Pals 2</t>
  </si>
  <si>
    <t>QR Reader for iPad</t>
  </si>
  <si>
    <t>Quizlet</t>
  </si>
  <si>
    <t>€81,- /lic./jr</t>
  </si>
  <si>
    <t>Quizlet: leren met Kaarten</t>
  </si>
  <si>
    <t xml:space="preserve">Rabobank Internetbankieren </t>
  </si>
  <si>
    <t>Fiancieel</t>
  </si>
  <si>
    <t>Uitvoeren betalingen en downloaden afschriften</t>
  </si>
  <si>
    <t>Thieu Kikken</t>
  </si>
  <si>
    <t>https://www.rabobank.nl/bedrijven</t>
  </si>
  <si>
    <t>RAP VO</t>
  </si>
  <si>
    <t>Informatie CAO</t>
  </si>
  <si>
    <t>Readspeaker</t>
  </si>
  <si>
    <t>Agora Underground</t>
  </si>
  <si>
    <t>Voorleessoftware</t>
  </si>
  <si>
    <t>Voorlezen van de website</t>
  </si>
  <si>
    <t>https://www.readspeaker.com/nl/</t>
  </si>
  <si>
    <t>Rekemachine</t>
  </si>
  <si>
    <t>RISK</t>
  </si>
  <si>
    <t>Rekenemethode in de ISK</t>
  </si>
  <si>
    <t>30 per licentie</t>
  </si>
  <si>
    <t>Rik Krowinkel</t>
  </si>
  <si>
    <t>https://www.nt2.nl/nl/100-475_RISK</t>
  </si>
  <si>
    <t>Schoolblocks</t>
  </si>
  <si>
    <t>Schooltas</t>
  </si>
  <si>
    <t>Schoolwerk</t>
  </si>
  <si>
    <t>Schoolyear</t>
  </si>
  <si>
    <t>Toetsafname</t>
  </si>
  <si>
    <t>Beveiliging van toetsafname JIJ!</t>
  </si>
  <si>
    <t>2783 per jaar</t>
  </si>
  <si>
    <t>Entree / JIJ!-LVS</t>
  </si>
  <si>
    <t>https://schoolyear.nl/</t>
  </si>
  <si>
    <t>scratch</t>
  </si>
  <si>
    <t>SepaTool</t>
  </si>
  <si>
    <t>Opmaken SEPA bestanden voor betalingen</t>
  </si>
  <si>
    <t>103,50 per jaar</t>
  </si>
  <si>
    <t>https://www.sepatool.nl/</t>
  </si>
  <si>
    <t>Showbie</t>
  </si>
  <si>
    <t>Simcheck</t>
  </si>
  <si>
    <t>€ 1,64 per leerling, exclusief BTW, met een minimale afname van 500 licenties</t>
  </si>
  <si>
    <t>Simpled Card</t>
  </si>
  <si>
    <t>Uitgaves via bankpassensysteem</t>
  </si>
  <si>
    <t>812,21 per maand</t>
  </si>
  <si>
    <t>SimpleMind - Mind Mapping</t>
  </si>
  <si>
    <t>Sketchup</t>
  </si>
  <si>
    <t>Sketchup Pro/Teacher</t>
  </si>
  <si>
    <t>Tekenpakket</t>
  </si>
  <si>
    <t>€ 500 p/j (8 lic)
€ 3252 p/j (96 lic)</t>
  </si>
  <si>
    <t>Netwerklicentie</t>
  </si>
  <si>
    <t>Smart Ball Hockey</t>
  </si>
  <si>
    <t>Snapseed</t>
  </si>
  <si>
    <t>Socrative</t>
  </si>
  <si>
    <t>Solidworks 2021</t>
  </si>
  <si>
    <t>PIE</t>
  </si>
  <si>
    <t>€2365,20 (ex btw) 3 jaar 60 gebruikers per 1 oktober 2022</t>
  </si>
  <si>
    <t>Somtoday</t>
  </si>
  <si>
    <t>LVS / LAS / ELO</t>
  </si>
  <si>
    <t>https://som.today/</t>
  </si>
  <si>
    <t>SPARKvue</t>
  </si>
  <si>
    <t>Sphero Edu</t>
  </si>
  <si>
    <t>Sphero Play</t>
  </si>
  <si>
    <t>Spotify: Muziek en podcasts</t>
  </si>
  <si>
    <t>Stepping Stones</t>
  </si>
  <si>
    <t>Stop Motion Studio</t>
  </si>
  <si>
    <t>StudyGo</t>
  </si>
  <si>
    <t>Swift Playgrounds</t>
  </si>
  <si>
    <t>Taalcompleet</t>
  </si>
  <si>
    <t>80 per licentie</t>
  </si>
  <si>
    <t>https://kleurrijker.nl/taalcompleet/</t>
  </si>
  <si>
    <t>Talent</t>
  </si>
  <si>
    <t>Talentprojecten (Bureau Talent)</t>
  </si>
  <si>
    <t>Digitale projecten voor leerlingen die extra uitdaging willen</t>
  </si>
  <si>
    <t>Mijke Voemans</t>
  </si>
  <si>
    <t>Mijke Voermans</t>
  </si>
  <si>
    <t>Tangram - Educational puzzle</t>
  </si>
  <si>
    <t>Tayasui Sketches Pro</t>
  </si>
  <si>
    <t>Tayasui Sketches School</t>
  </si>
  <si>
    <t>TenderIN</t>
  </si>
  <si>
    <t>Inkoop</t>
  </si>
  <si>
    <t>Hulpprogramma voor berekening prijs-kwaliteitverhouding, indexatietool en berekening kostprijs gunningcriteria</t>
  </si>
  <si>
    <t xml:space="preserve"> 645,- per maand</t>
  </si>
  <si>
    <t>TenderNed</t>
  </si>
  <si>
    <t>Programma om aanbestedingen openbaar te maken</t>
  </si>
  <si>
    <t>TextAid</t>
  </si>
  <si>
    <t>Voorleesprogramma compatible met schoolyear</t>
  </si>
  <si>
    <t>€3210,-/lic./jr</t>
  </si>
  <si>
    <t>Woordhelder</t>
  </si>
  <si>
    <t>TextAid (+ Claroread ivm examens)</t>
  </si>
  <si>
    <t>Dyslexiesoftware</t>
  </si>
  <si>
    <t>€1000,- (+ €200)</t>
  </si>
  <si>
    <t>Thieme Meulenhof - Op niveau</t>
  </si>
  <si>
    <t>Erik van Herweijnen</t>
  </si>
  <si>
    <t>https://www.thiememeulenhoff.nl/voortgezet-onderwijs/nederlands/op-niveau</t>
  </si>
  <si>
    <t>TIG MMP</t>
  </si>
  <si>
    <t>Data</t>
  </si>
  <si>
    <t>Data-analyse</t>
  </si>
  <si>
    <t>Touzani Ballie</t>
  </si>
  <si>
    <t>Trello</t>
  </si>
  <si>
    <t>Digitale takenlijst/projectenlijst</t>
  </si>
  <si>
    <t>Jorn van Hout</t>
  </si>
  <si>
    <t>niet geregeld</t>
  </si>
  <si>
    <t>https://trello.com/</t>
  </si>
  <si>
    <t>UPAD for iCloud</t>
  </si>
  <si>
    <t>Van A tot Zin</t>
  </si>
  <si>
    <t>Grammatica voor NT2</t>
  </si>
  <si>
    <t>https://kleurrijker.nl/product/van-a-tot-zin/</t>
  </si>
  <si>
    <t>Vattenfall</t>
  </si>
  <si>
    <t>Uitlezen energieverbruik en aansluitingen gas en elektro</t>
  </si>
  <si>
    <t>VGZ</t>
  </si>
  <si>
    <t>Collectiviteit zorgverzekering</t>
  </si>
  <si>
    <t>Jeroen van Emmerik</t>
  </si>
  <si>
    <t>https://inloggen.vgz.nl/idp/mzfba/vgz/login?ReturnUrl=%2Fidp%2Fmzfba%2Fconnect%2Fauthorize%2Fcallback%3Fclient_id%3Dmzfbaidp%26redirect_uri%3Dhttps%253A%252F%252Finloggen.vgz.nl%252Fzakelijk%252Fsignin-oidc-fba%26response_type%3Dcode%26scope%3Dopenid%2520email%2520http%253A%252F%252Fcvgz.mzapi%252Faudience%252Fmijnzakelijk%26code_challenge%3D-dJRts2XWedNxtzrERsdH9fm4i6vU-5J-tbtxCeUY6E%26code_challenge_method%3DS256%26response_mode%3Dform_post%26nonce%3D638533431044420439.OWEzZTRjOTQtOTUyYy00OGRhLWE1NjAtZGFhNjM3YWZhZGVhZjA5ZWY2MzQtMTEwMi00YzllLWE4NjAtZTRjNDUwNzVhMWY5%26acr_values%3Dlabel%253Avgz%2520originalBaseRedirectUri%253Ahttps%25253a%25252f%25252fapi.vgz.nl%26state%3DCfDJ8KqVbeNVn71DkTjF3M1Wo3mIEgn8k7TUWuPk_GvW55Ji-1aQ1WaPceV2FK8fZqilTwBI8SmE6tBrMDOD0KCz1f2bDLrGzzPBj4miFlaokGN2bFu7rn9H63L-umFWmEemx_JThryDOalJx95w99UzEVIvOpjrqOwJkZU4FSiIE4i8%26x-client-SKU%3DID_NET6_0%26x-client-ver%3D6.25.1.0</t>
  </si>
  <si>
    <t>Virtuali-Tee by Curiscope</t>
  </si>
  <si>
    <t>VMBO-KGT</t>
  </si>
  <si>
    <t>VO-Content</t>
  </si>
  <si>
    <t>Vakspecifiek: Meerdere vakken (o.a. Nederlands, Rekenen, Wiskunde)</t>
  </si>
  <si>
    <t>Aanvullend of vervangend materiaal</t>
  </si>
  <si>
    <t>https://www.vo-content.nl/</t>
  </si>
  <si>
    <t>VO-Raad</t>
  </si>
  <si>
    <t>Thieu?</t>
  </si>
  <si>
    <t>VOS (voor id+)</t>
  </si>
  <si>
    <t>vakspecifiek: id+</t>
  </si>
  <si>
    <t>Verzamelen van resultaten, Ontwikkeling in kaart brengen en Showportfolio</t>
  </si>
  <si>
    <t>WebUntis</t>
  </si>
  <si>
    <t>€3000 p/j</t>
  </si>
  <si>
    <t>T. Wolf (roostermaker)</t>
  </si>
  <si>
    <t>WhiteVision</t>
  </si>
  <si>
    <t>Boeken inkoopfacturen</t>
  </si>
  <si>
    <t>69,58 per gebruiker per maand+0,36 per factuur</t>
  </si>
  <si>
    <t>RDP</t>
  </si>
  <si>
    <t>Wis Communicator</t>
  </si>
  <si>
    <t>Communicatiesysteem</t>
  </si>
  <si>
    <t>€ 2,17 per leerling per jaar</t>
  </si>
  <si>
    <t>WolfRamAlpha Classic</t>
  </si>
  <si>
    <t>WonderWorlds</t>
  </si>
  <si>
    <t>Woordenboek Duits Prisma</t>
  </si>
  <si>
    <t>Woordenboek Engels Prisma</t>
  </si>
  <si>
    <t>Woordenboek Frans Prisma</t>
  </si>
  <si>
    <t>Woordenboek Nederlands Prisma</t>
  </si>
  <si>
    <t>Woots</t>
  </si>
  <si>
    <t>Digitale toetsafname</t>
  </si>
  <si>
    <t>Voor het digitaal afnemen van toetsen, specifiek de Kijk- en Luister toetsen</t>
  </si>
  <si>
    <t>Woots premium</t>
  </si>
  <si>
    <t>toetsen</t>
  </si>
  <si>
    <t>0,60 per leerling</t>
  </si>
  <si>
    <t>YouTube</t>
  </si>
  <si>
    <t>Zermelo</t>
  </si>
  <si>
    <t>roosterkamer</t>
  </si>
  <si>
    <t>Roosterprogramma</t>
  </si>
  <si>
    <t>Naam software bevat</t>
  </si>
  <si>
    <t>Administratie, roosters, beheer</t>
  </si>
  <si>
    <t>Naam software begint met</t>
  </si>
  <si>
    <t>Design en grafische software</t>
  </si>
  <si>
    <t>Facilitair en onderhoud</t>
  </si>
  <si>
    <t>Financiën en inkoop</t>
  </si>
  <si>
    <t>Leerlingvolgsystemen</t>
  </si>
  <si>
    <t>Loopbaanoriëntatie en begeleiding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</si>
</sst>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
    <numFmt numFmtId="165" formatCode="d\-m\-yyyy"/>
    <numFmt numFmtId="166" formatCode="&quot;€&quot;#,##0"/>
    <numFmt numFmtId="167" formatCode="h&quot;:&quot;mm&quot; uur&quot;"/>
  </numFmts>
  <fonts count="31">
    <font>
      <sz val="10"/>
      <color rgb="FF000000"/>
      <name val="Arial"/>
    </font>
    <font>
      <sz val="10"/>
      <color rgb="FFFFFFFF"/>
      <name val="Roboto"/>
    </font>
    <font>
      <b/>
      <sz val="27"/>
      <color rgb="FFFFFFFF"/>
      <name val="Avenir"/>
    </font>
    <font>
      <i/>
      <sz val="10"/>
      <color rgb="FFFFFFFF"/>
      <name val="Roboto"/>
    </font>
    <font>
      <sz val="10"/>
      <name val="Arial"/>
    </font>
    <font>
      <sz val="11"/>
      <color rgb="FFFFFFFF"/>
      <name val="Roboto"/>
    </font>
    <font>
      <b/>
      <i/>
      <sz val="11"/>
      <color rgb="FFFFFFFF"/>
      <name val="Roboto"/>
    </font>
    <font>
      <sz val="10"/>
      <color rgb="FF434343"/>
      <name val="Roboto"/>
    </font>
    <font>
      <sz val="11"/>
      <color rgb="FFFFFFFF"/>
      <name val="Arial"/>
    </font>
    <font>
      <u/>
      <sz val="11"/>
      <color rgb="FFFFFFFF"/>
      <name val="Arial"/>
    </font>
    <font>
      <b/>
      <sz val="11"/>
      <color rgb="FF434343"/>
      <name val="Roboto"/>
    </font>
    <font>
      <b/>
      <sz val="10"/>
      <color rgb="FF434343"/>
      <name val="Roboto"/>
    </font>
    <font>
      <b/>
      <sz val="11"/>
      <color rgb="FFFFFFFF"/>
      <name val="Roboto"/>
    </font>
    <font>
      <b/>
      <sz val="10"/>
      <color rgb="FFFFFFFF"/>
      <name val="Roboto"/>
    </font>
    <font>
      <sz val="10"/>
      <name val="Roboto"/>
    </font>
    <font>
      <sz val="10"/>
      <color rgb="FF555555"/>
      <name val="Roboto"/>
    </font>
    <font>
      <sz val="10"/>
      <color rgb="FF555555"/>
      <name val="Arial"/>
    </font>
    <font>
      <sz val="11"/>
      <color rgb="FF555555"/>
      <name val="Roboto"/>
    </font>
    <font>
      <sz val="10"/>
      <color rgb="FF000000"/>
      <name val="Verdana"/>
    </font>
    <font>
      <sz val="10"/>
      <color rgb="FF1F1F1F"/>
      <name val="Roboto"/>
    </font>
    <font>
      <u/>
      <sz val="10"/>
      <color rgb="FF434343"/>
      <name val="Roboto"/>
    </font>
    <font>
      <sz val="11"/>
      <color rgb="FF202124"/>
      <name val="Roboto"/>
    </font>
    <font>
      <sz val="9"/>
      <color rgb="FF1F1F1F"/>
      <name val="&quot;Google Sans&quot;"/>
    </font>
    <font>
      <u/>
      <sz val="10"/>
      <color rgb="FF1155CC"/>
      <name val="Verdana"/>
    </font>
    <font>
      <u/>
      <sz val="10"/>
      <color rgb="FF0000FF"/>
      <name val="Arial"/>
    </font>
    <font>
      <u/>
      <sz val="10"/>
      <color rgb="FF555555"/>
      <name val="Roboto"/>
    </font>
    <font>
      <u/>
      <sz val="10"/>
      <color rgb="FF0000FF"/>
      <name val="Roboto"/>
    </font>
    <font>
      <u/>
      <sz val="11"/>
      <color rgb="FF202124"/>
      <name val="Roboto"/>
    </font>
    <font>
      <i/>
      <sz val="11"/>
      <color rgb="FFFFFFFF"/>
      <name val="Arial"/>
    </font>
    <font>
      <i/>
      <u/>
      <sz val="11"/>
      <color rgb="FF1155CC"/>
      <name val="Arial"/>
    </font>
    <font>
      <u/>
      <sz val="10"/>
      <color rgb="FF1155CC"/>
      <name val="Roboto"/>
    </font>
  </fonts>
  <fills count="6">
    <fill>
      <patternFill patternType="none"/>
    </fill>
    <fill>
      <patternFill patternType="gray125"/>
    </fill>
    <fill>
      <patternFill patternType="solid">
        <fgColor rgb="FF87BD26"/>
        <bgColor rgb="FF87BD26"/>
      </patternFill>
    </fill>
    <fill>
      <patternFill patternType="solid">
        <fgColor rgb="FFFFFFFF"/>
        <bgColor rgb="FFFFFFFF"/>
      </patternFill>
    </fill>
    <fill>
      <patternFill patternType="solid">
        <fgColor rgb="FFD9D9D9"/>
        <bgColor rgb="FFD9D9D9"/>
      </patternFill>
    </fill>
    <fill>
      <patternFill patternType="solid">
        <fgColor rgb="FFF3F3F3"/>
        <bgColor rgb="FFF3F3F3"/>
      </patternFill>
    </fill>
  </fills>
  <borders count="16">
    <border>
      <left/>
      <right/>
      <top/>
      <bottom/>
      <diagonal/>
    </border>
    <border>
      <left style="thin">
        <color rgb="FF004D40"/>
      </left>
      <right/>
      <top style="thin">
        <color rgb="FF004D40"/>
      </top>
      <bottom/>
      <diagonal/>
    </border>
    <border>
      <left/>
      <right/>
      <top style="thin">
        <color rgb="FF004D40"/>
      </top>
      <bottom/>
      <diagonal/>
    </border>
    <border>
      <left style="thick">
        <color rgb="FFFFFFFF"/>
      </left>
      <right style="thick">
        <color rgb="FFFFFFFF"/>
      </right>
      <top/>
      <bottom/>
      <diagonal/>
    </border>
    <border>
      <left style="thin">
        <color rgb="FF004D40"/>
      </left>
      <right/>
      <top/>
      <bottom/>
      <diagonal/>
    </border>
    <border>
      <left/>
      <right/>
      <top/>
      <bottom style="thin">
        <color rgb="FF000000"/>
      </bottom>
      <diagonal/>
    </border>
    <border>
      <left/>
      <right style="thin">
        <color rgb="FFD9D9D9"/>
      </right>
      <top/>
      <bottom/>
      <diagonal/>
    </border>
    <border>
      <left/>
      <right style="thin">
        <color rgb="FFD9D9D9"/>
      </right>
      <top/>
      <bottom style="thin">
        <color rgb="FFF3F3F3"/>
      </bottom>
      <diagonal/>
    </border>
    <border>
      <left/>
      <right/>
      <top/>
      <bottom style="thin">
        <color rgb="FFF3F3F3"/>
      </bottom>
      <diagonal/>
    </border>
    <border>
      <left style="thin">
        <color rgb="FFF3F3F3"/>
      </left>
      <right style="thin">
        <color rgb="FFF3F3F3"/>
      </right>
      <top style="thin">
        <color rgb="FFF3F3F3"/>
      </top>
      <bottom style="thin">
        <color rgb="FFF3F3F3"/>
      </bottom>
      <diagonal/>
    </border>
    <border>
      <left style="thin">
        <color rgb="FFF3F3F3"/>
      </left>
      <right style="thin">
        <color rgb="FFF3F3F3"/>
      </right>
      <top style="thin">
        <color rgb="FFF3F3F3"/>
      </top>
      <bottom/>
      <diagonal/>
    </border>
    <border>
      <left style="thin">
        <color rgb="FFD9D9D9"/>
      </left>
      <right/>
      <top/>
      <bottom/>
      <diagonal/>
    </border>
    <border>
      <left style="thin">
        <color rgb="FFF3F3F3"/>
      </left>
      <right style="thin">
        <color rgb="FFF3F3F3"/>
      </right>
      <top/>
      <bottom style="thin">
        <color rgb="FFF3F3F3"/>
      </bottom>
      <diagonal/>
    </border>
    <border>
      <left/>
      <right style="thin">
        <color rgb="FFD9D9D9"/>
      </right>
      <top style="thin">
        <color rgb="FF000000"/>
      </top>
      <bottom style="thin">
        <color rgb="FFF3F3F3"/>
      </bottom>
      <diagonal/>
    </border>
    <border>
      <left style="thin">
        <color rgb="FFD9D9D9"/>
      </left>
      <right/>
      <top style="thin">
        <color rgb="FF000000"/>
      </top>
      <bottom/>
      <diagonal/>
    </border>
    <border>
      <left/>
      <right/>
      <top style="thin">
        <color rgb="FF000000"/>
      </top>
      <bottom/>
      <diagonal/>
    </border>
  </borders>
  <cellStyleXfs count="1">
    <xf numFmtId="0" fontId="0" fillId="0" borderId="0"/>
  </cellStyleXfs>
  <cellXfs count="167">
    <xf numFmtId="0" fontId="0" fillId="0" borderId="0" xfId="0"/>
    <xf numFmtId="0" fontId="1" fillId="2" borderId="1" xfId="0" applyFont="1" applyFill="1" applyBorder="1"/>
    <xf numFmtId="0" fontId="2" fillId="2" borderId="2" xfId="0" applyFont="1" applyFill="1" applyBorder="1" applyAlignment="1">
      <alignment horizontal="left" vertical="top"/>
    </xf>
    <xf numFmtId="0" fontId="3" fillId="2" borderId="2" xfId="0" applyFont="1" applyFill="1" applyBorder="1" applyAlignment="1">
      <alignment horizontal="left"/>
    </xf>
    <xf numFmtId="0" fontId="3" fillId="2" borderId="2" xfId="0" applyFont="1" applyFill="1" applyBorder="1" applyAlignment="1">
      <alignment horizontal="center"/>
    </xf>
    <xf numFmtId="0" fontId="4" fillId="2" borderId="2" xfId="0" applyFont="1" applyFill="1" applyBorder="1"/>
    <xf numFmtId="0" fontId="4" fillId="3" borderId="3" xfId="0" applyFont="1" applyFill="1" applyBorder="1"/>
    <xf numFmtId="0" fontId="2" fillId="2" borderId="0" xfId="0" applyFont="1" applyFill="1"/>
    <xf numFmtId="0" fontId="1" fillId="2" borderId="0" xfId="0" applyFont="1" applyFill="1"/>
    <xf numFmtId="0" fontId="1" fillId="2" borderId="0" xfId="0" applyFont="1" applyFill="1" applyAlignment="1">
      <alignment horizontal="left"/>
    </xf>
    <xf numFmtId="0" fontId="5" fillId="2" borderId="4" xfId="0" applyFont="1" applyFill="1" applyBorder="1" applyAlignment="1">
      <alignment horizontal="left" vertical="top"/>
    </xf>
    <xf numFmtId="0" fontId="5" fillId="2" borderId="0" xfId="0" applyFont="1" applyFill="1" applyAlignment="1">
      <alignment horizontal="left" vertical="top"/>
    </xf>
    <xf numFmtId="0" fontId="3" fillId="2" borderId="0" xfId="0" applyFont="1" applyFill="1" applyAlignment="1">
      <alignment horizontal="left" vertical="top"/>
    </xf>
    <xf numFmtId="0" fontId="4" fillId="2" borderId="0" xfId="0" applyFont="1" applyFill="1" applyAlignment="1">
      <alignment vertical="top"/>
    </xf>
    <xf numFmtId="0" fontId="4" fillId="3" borderId="3" xfId="0" applyFont="1" applyFill="1" applyBorder="1" applyAlignment="1">
      <alignment vertical="top"/>
    </xf>
    <xf numFmtId="0" fontId="6" fillId="2" borderId="0" xfId="0" applyFont="1" applyFill="1" applyAlignment="1">
      <alignment horizontal="left" vertical="center"/>
    </xf>
    <xf numFmtId="0" fontId="7" fillId="2" borderId="0" xfId="0" applyFont="1" applyFill="1" applyAlignment="1">
      <alignment horizontal="center" wrapText="1"/>
    </xf>
    <xf numFmtId="0" fontId="8" fillId="2" borderId="0" xfId="0" applyFont="1" applyFill="1" applyAlignment="1">
      <alignment vertical="center"/>
    </xf>
    <xf numFmtId="0" fontId="10" fillId="2" borderId="0" xfId="0" applyFont="1" applyFill="1" applyAlignment="1">
      <alignment horizontal="center" wrapText="1"/>
    </xf>
    <xf numFmtId="0" fontId="11" fillId="2" borderId="0" xfId="0" applyFont="1" applyFill="1" applyAlignment="1">
      <alignment horizontal="center" textRotation="60" wrapText="1"/>
    </xf>
    <xf numFmtId="0" fontId="10" fillId="2" borderId="0" xfId="0" applyFont="1" applyFill="1" applyAlignment="1">
      <alignment horizontal="left" wrapText="1"/>
    </xf>
    <xf numFmtId="0" fontId="4" fillId="2" borderId="0" xfId="0" applyFont="1" applyFill="1"/>
    <xf numFmtId="0" fontId="12" fillId="2" borderId="0" xfId="0" applyFont="1" applyFill="1" applyAlignment="1">
      <alignment horizontal="left" wrapText="1"/>
    </xf>
    <xf numFmtId="0" fontId="13" fillId="2" borderId="0" xfId="0" applyFont="1" applyFill="1" applyAlignment="1">
      <alignment horizontal="center" wrapText="1"/>
    </xf>
    <xf numFmtId="0" fontId="7" fillId="4" borderId="0" xfId="0" applyFont="1" applyFill="1" applyAlignment="1">
      <alignment horizontal="center" wrapText="1"/>
    </xf>
    <xf numFmtId="0" fontId="10" fillId="4" borderId="5" xfId="0" applyFont="1" applyFill="1" applyBorder="1" applyAlignment="1">
      <alignment horizontal="left" wrapText="1"/>
    </xf>
    <xf numFmtId="0" fontId="10" fillId="4" borderId="5" xfId="0" applyFont="1" applyFill="1" applyBorder="1" applyAlignment="1">
      <alignment horizontal="center" wrapText="1"/>
    </xf>
    <xf numFmtId="0" fontId="14" fillId="3" borderId="6" xfId="0" applyFont="1" applyFill="1" applyBorder="1" applyAlignment="1">
      <alignment vertical="center"/>
    </xf>
    <xf numFmtId="0" fontId="7" fillId="3" borderId="7"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4" fillId="5" borderId="6" xfId="0" applyFont="1" applyFill="1" applyBorder="1" applyAlignment="1">
      <alignment vertical="center"/>
    </xf>
    <xf numFmtId="0" fontId="7" fillId="5" borderId="7" xfId="0" applyFont="1" applyFill="1" applyBorder="1" applyAlignment="1">
      <alignment horizontal="left" vertical="center" wrapText="1"/>
    </xf>
    <xf numFmtId="0" fontId="15" fillId="5" borderId="7" xfId="0" applyFont="1" applyFill="1" applyBorder="1" applyAlignment="1">
      <alignment horizontal="left" vertical="center" wrapText="1"/>
    </xf>
    <xf numFmtId="18" fontId="15" fillId="5" borderId="7" xfId="0" applyNumberFormat="1" applyFont="1" applyFill="1" applyBorder="1" applyAlignment="1">
      <alignment horizontal="left" vertical="center" wrapText="1"/>
    </xf>
    <xf numFmtId="0" fontId="17" fillId="3" borderId="7" xfId="0" applyFont="1" applyFill="1" applyBorder="1" applyAlignment="1">
      <alignment horizontal="left" vertical="center" wrapText="1"/>
    </xf>
    <xf numFmtId="0" fontId="15" fillId="3" borderId="0" xfId="0" applyFont="1" applyFill="1" applyAlignment="1">
      <alignment horizontal="left" vertical="center" wrapText="1"/>
    </xf>
    <xf numFmtId="0" fontId="15" fillId="5" borderId="0" xfId="0" applyFont="1" applyFill="1" applyAlignment="1">
      <alignment horizontal="left" vertical="center" wrapText="1"/>
    </xf>
    <xf numFmtId="0" fontId="14" fillId="3" borderId="0" xfId="0" applyFont="1" applyFill="1" applyAlignment="1">
      <alignment vertical="center"/>
    </xf>
    <xf numFmtId="0" fontId="14" fillId="5" borderId="0" xfId="0" applyFont="1" applyFill="1" applyAlignment="1">
      <alignment vertical="center"/>
    </xf>
    <xf numFmtId="167" fontId="4" fillId="5" borderId="7" xfId="0" applyNumberFormat="1" applyFont="1" applyFill="1" applyBorder="1"/>
    <xf numFmtId="18" fontId="15" fillId="3" borderId="7" xfId="0" applyNumberFormat="1" applyFont="1" applyFill="1" applyBorder="1" applyAlignment="1">
      <alignment horizontal="left" vertical="center" wrapText="1"/>
    </xf>
    <xf numFmtId="167" fontId="4" fillId="3" borderId="7" xfId="0" applyNumberFormat="1" applyFont="1" applyFill="1" applyBorder="1"/>
    <xf numFmtId="0" fontId="15" fillId="5" borderId="6"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20" fillId="3" borderId="7" xfId="0" applyFont="1" applyFill="1" applyBorder="1" applyAlignment="1">
      <alignment horizontal="left" vertical="center" wrapText="1"/>
    </xf>
    <xf numFmtId="0" fontId="4" fillId="5" borderId="7" xfId="0" applyFont="1" applyFill="1" applyBorder="1"/>
    <xf numFmtId="0" fontId="14" fillId="5" borderId="7"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5" borderId="0" xfId="0" applyFont="1" applyFill="1" applyAlignment="1">
      <alignment horizontal="left" vertical="center" wrapText="1"/>
    </xf>
    <xf numFmtId="0" fontId="7" fillId="3" borderId="11"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14" fillId="3" borderId="11" xfId="0" applyFont="1" applyFill="1" applyBorder="1" applyAlignment="1">
      <alignment horizontal="left" vertical="center" wrapText="1"/>
    </xf>
    <xf numFmtId="167" fontId="4" fillId="3" borderId="11" xfId="0" applyNumberFormat="1" applyFont="1" applyFill="1" applyBorder="1"/>
    <xf numFmtId="0" fontId="21" fillId="3" borderId="11" xfId="0" applyFont="1" applyFill="1" applyBorder="1"/>
    <xf numFmtId="0" fontId="15" fillId="5" borderId="13" xfId="0" applyFont="1" applyFill="1" applyBorder="1" applyAlignment="1">
      <alignment horizontal="left" vertical="center" wrapText="1"/>
    </xf>
    <xf numFmtId="167" fontId="4" fillId="5" borderId="11" xfId="0" applyNumberFormat="1" applyFont="1" applyFill="1" applyBorder="1"/>
    <xf numFmtId="167" fontId="7" fillId="3" borderId="11" xfId="0" applyNumberFormat="1" applyFont="1" applyFill="1" applyBorder="1" applyAlignment="1">
      <alignment horizontal="left" vertical="center" wrapText="1"/>
    </xf>
    <xf numFmtId="167" fontId="7" fillId="5" borderId="11" xfId="0" applyNumberFormat="1" applyFont="1" applyFill="1" applyBorder="1" applyAlignment="1">
      <alignment horizontal="left" vertical="center" wrapText="1"/>
    </xf>
    <xf numFmtId="0" fontId="7" fillId="3" borderId="14" xfId="0" applyFont="1" applyFill="1" applyBorder="1" applyAlignment="1">
      <alignment horizontal="left" vertical="center" wrapText="1"/>
    </xf>
    <xf numFmtId="0" fontId="15" fillId="3" borderId="13" xfId="0" applyFont="1" applyFill="1" applyBorder="1" applyAlignment="1">
      <alignment horizontal="left" vertical="center" wrapText="1"/>
    </xf>
    <xf numFmtId="18" fontId="15" fillId="3" borderId="13" xfId="0" applyNumberFormat="1" applyFont="1" applyFill="1" applyBorder="1" applyAlignment="1">
      <alignment horizontal="left" vertical="center" wrapText="1"/>
    </xf>
    <xf numFmtId="167" fontId="7" fillId="5" borderId="14" xfId="0" applyNumberFormat="1" applyFont="1" applyFill="1" applyBorder="1" applyAlignment="1">
      <alignment horizontal="left" vertical="center" wrapText="1"/>
    </xf>
    <xf numFmtId="167" fontId="7" fillId="3" borderId="14" xfId="0" applyNumberFormat="1" applyFont="1" applyFill="1" applyBorder="1" applyAlignment="1">
      <alignment horizontal="left" vertical="center" wrapText="1"/>
    </xf>
    <xf numFmtId="167" fontId="7" fillId="5" borderId="7" xfId="0" applyNumberFormat="1" applyFont="1" applyFill="1" applyBorder="1" applyAlignment="1">
      <alignment horizontal="left" vertical="center" wrapText="1"/>
    </xf>
    <xf numFmtId="167" fontId="7" fillId="3" borderId="7" xfId="0" applyNumberFormat="1" applyFont="1" applyFill="1" applyBorder="1" applyAlignment="1">
      <alignment horizontal="left" vertical="center" wrapText="1"/>
    </xf>
    <xf numFmtId="18" fontId="15" fillId="5" borderId="6" xfId="0" applyNumberFormat="1" applyFont="1" applyFill="1" applyBorder="1" applyAlignment="1">
      <alignment horizontal="left" vertical="center" wrapText="1"/>
    </xf>
    <xf numFmtId="0" fontId="21" fillId="5" borderId="7" xfId="0" applyFont="1" applyFill="1" applyBorder="1"/>
    <xf numFmtId="0" fontId="14" fillId="3" borderId="7" xfId="0" applyFont="1" applyFill="1" applyBorder="1" applyAlignment="1">
      <alignment horizontal="left" vertical="center" wrapText="1"/>
    </xf>
    <xf numFmtId="0" fontId="4" fillId="3" borderId="7" xfId="0" applyFont="1" applyFill="1" applyBorder="1"/>
    <xf numFmtId="0" fontId="21" fillId="3" borderId="7" xfId="0" applyFont="1" applyFill="1" applyBorder="1"/>
    <xf numFmtId="0" fontId="7" fillId="3" borderId="0" xfId="0" applyFont="1" applyFill="1" applyAlignment="1">
      <alignment horizontal="left" vertical="center" wrapText="1"/>
    </xf>
    <xf numFmtId="18" fontId="15" fillId="3" borderId="6" xfId="0" applyNumberFormat="1" applyFont="1" applyFill="1" applyBorder="1" applyAlignment="1">
      <alignment horizontal="left" vertical="center" wrapText="1"/>
    </xf>
    <xf numFmtId="18" fontId="15" fillId="5" borderId="0" xfId="0" applyNumberFormat="1" applyFont="1" applyFill="1" applyAlignment="1">
      <alignment horizontal="left" vertical="center" wrapText="1"/>
    </xf>
    <xf numFmtId="18" fontId="15" fillId="3" borderId="0" xfId="0" applyNumberFormat="1" applyFont="1" applyFill="1" applyAlignment="1">
      <alignment horizontal="left" vertical="center" wrapText="1"/>
    </xf>
    <xf numFmtId="167" fontId="4" fillId="3" borderId="0" xfId="0" applyNumberFormat="1" applyFont="1" applyFill="1"/>
    <xf numFmtId="167" fontId="7" fillId="5" borderId="0" xfId="0" applyNumberFormat="1" applyFont="1" applyFill="1" applyAlignment="1">
      <alignment horizontal="left" vertical="center" wrapText="1"/>
    </xf>
    <xf numFmtId="167" fontId="7" fillId="3" borderId="0" xfId="0" applyNumberFormat="1" applyFont="1" applyFill="1" applyAlignment="1">
      <alignment horizontal="left" vertical="center" wrapText="1"/>
    </xf>
    <xf numFmtId="0" fontId="14" fillId="0" borderId="6" xfId="0" applyFont="1" applyBorder="1" applyAlignment="1">
      <alignment vertical="center"/>
    </xf>
    <xf numFmtId="0" fontId="7" fillId="0" borderId="7" xfId="0" applyFont="1" applyBorder="1" applyAlignment="1">
      <alignment horizontal="left" vertical="center" wrapText="1"/>
    </xf>
    <xf numFmtId="0" fontId="15" fillId="0" borderId="7" xfId="0" applyFont="1" applyBorder="1" applyAlignment="1">
      <alignment horizontal="left" vertical="center" wrapText="1"/>
    </xf>
    <xf numFmtId="164" fontId="15" fillId="0" borderId="7" xfId="0" applyNumberFormat="1" applyFont="1" applyBorder="1" applyAlignment="1">
      <alignment horizontal="left" vertical="center" wrapText="1"/>
    </xf>
    <xf numFmtId="0" fontId="15" fillId="0" borderId="7" xfId="0" applyFont="1" applyBorder="1" applyAlignment="1">
      <alignment horizontal="center" vertical="center" wrapText="1"/>
    </xf>
    <xf numFmtId="0" fontId="15" fillId="0" borderId="8" xfId="0" applyFont="1" applyBorder="1" applyAlignment="1">
      <alignment horizontal="left" vertical="center" wrapText="1"/>
    </xf>
    <xf numFmtId="0" fontId="18" fillId="0" borderId="9" xfId="0" applyFont="1" applyBorder="1"/>
    <xf numFmtId="0" fontId="23" fillId="0" borderId="9" xfId="0" applyFont="1" applyBorder="1"/>
    <xf numFmtId="0" fontId="4" fillId="0" borderId="3" xfId="0" applyFont="1" applyBorder="1"/>
    <xf numFmtId="0" fontId="4" fillId="0" borderId="0" xfId="0" applyFont="1"/>
    <xf numFmtId="165" fontId="4" fillId="0" borderId="0" xfId="0" applyNumberFormat="1" applyFont="1"/>
    <xf numFmtId="0" fontId="15" fillId="0" borderId="9" xfId="0" applyFont="1" applyBorder="1" applyAlignment="1">
      <alignment horizontal="left" vertical="center" wrapText="1"/>
    </xf>
    <xf numFmtId="0" fontId="24" fillId="0" borderId="9" xfId="0" applyFont="1" applyBorder="1"/>
    <xf numFmtId="0" fontId="15" fillId="0" borderId="6" xfId="0" applyFont="1" applyBorder="1" applyAlignment="1">
      <alignment horizontal="left" vertical="center" wrapText="1"/>
    </xf>
    <xf numFmtId="0" fontId="15" fillId="0" borderId="6" xfId="0" applyFont="1" applyBorder="1" applyAlignment="1">
      <alignment horizontal="center" vertical="center" wrapText="1"/>
    </xf>
    <xf numFmtId="0" fontId="15" fillId="0" borderId="0" xfId="0" applyFont="1" applyAlignment="1">
      <alignment horizontal="left" vertical="center" wrapText="1"/>
    </xf>
    <xf numFmtId="0" fontId="25" fillId="0" borderId="9" xfId="0" applyFont="1" applyBorder="1" applyAlignment="1">
      <alignment horizontal="left" vertical="center" wrapText="1"/>
    </xf>
    <xf numFmtId="0" fontId="4" fillId="0" borderId="3" xfId="0" applyFont="1" applyBorder="1" applyAlignment="1">
      <alignment vertical="top"/>
    </xf>
    <xf numFmtId="0" fontId="7" fillId="0" borderId="11" xfId="0" applyFont="1" applyBorder="1" applyAlignment="1">
      <alignment horizontal="left" vertical="center" wrapText="1"/>
    </xf>
    <xf numFmtId="0" fontId="4" fillId="0" borderId="7" xfId="0" applyFont="1" applyBorder="1"/>
    <xf numFmtId="0" fontId="7" fillId="0" borderId="0" xfId="0" applyFont="1" applyAlignment="1">
      <alignment horizontal="left" vertical="center" wrapText="1"/>
    </xf>
    <xf numFmtId="0" fontId="14" fillId="0" borderId="0" xfId="0" applyFont="1" applyAlignment="1">
      <alignment vertical="center"/>
    </xf>
    <xf numFmtId="0" fontId="15" fillId="0" borderId="0" xfId="0" applyFont="1" applyAlignment="1">
      <alignment horizontal="center" vertical="center" wrapText="1"/>
    </xf>
    <xf numFmtId="166" fontId="15" fillId="0" borderId="0" xfId="0" applyNumberFormat="1" applyFont="1" applyAlignment="1">
      <alignment horizontal="left" vertical="center" wrapText="1"/>
    </xf>
    <xf numFmtId="0" fontId="11" fillId="4" borderId="5" xfId="0" applyFont="1" applyFill="1" applyBorder="1" applyAlignment="1">
      <alignment horizontal="center" textRotation="60" wrapText="1"/>
    </xf>
    <xf numFmtId="0" fontId="16" fillId="0" borderId="0" xfId="0" applyFont="1" applyAlignment="1">
      <alignment vertical="center"/>
    </xf>
    <xf numFmtId="18" fontId="15"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166" fontId="15" fillId="0" borderId="7" xfId="0" applyNumberFormat="1" applyFont="1" applyBorder="1" applyAlignment="1">
      <alignment horizontal="left" vertical="center" wrapText="1"/>
    </xf>
    <xf numFmtId="167" fontId="4" fillId="0" borderId="7" xfId="0" applyNumberFormat="1" applyFont="1" applyBorder="1"/>
    <xf numFmtId="0" fontId="4" fillId="0" borderId="8" xfId="0" applyFont="1" applyBorder="1"/>
    <xf numFmtId="167" fontId="4" fillId="0" borderId="0" xfId="0" applyNumberFormat="1" applyFont="1"/>
    <xf numFmtId="0" fontId="19" fillId="0" borderId="6" xfId="0" applyFont="1" applyBorder="1"/>
    <xf numFmtId="0" fontId="4" fillId="0" borderId="6" xfId="0" applyFont="1" applyBorder="1"/>
    <xf numFmtId="0" fontId="4" fillId="0" borderId="9" xfId="0" applyFont="1" applyBorder="1"/>
    <xf numFmtId="0" fontId="14" fillId="0" borderId="7" xfId="0" applyFont="1" applyBorder="1" applyAlignment="1">
      <alignment horizontal="left" vertical="center" wrapText="1"/>
    </xf>
    <xf numFmtId="0" fontId="7" fillId="0" borderId="6" xfId="0" applyFont="1" applyBorder="1" applyAlignment="1">
      <alignment horizontal="left" vertical="center" wrapText="1"/>
    </xf>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0" fontId="26" fillId="0" borderId="11" xfId="0" applyFont="1" applyBorder="1" applyAlignment="1">
      <alignment horizontal="left" vertical="center" wrapText="1"/>
    </xf>
    <xf numFmtId="167" fontId="4" fillId="0" borderId="11" xfId="0" applyNumberFormat="1" applyFont="1" applyBorder="1"/>
    <xf numFmtId="164" fontId="4" fillId="0" borderId="7" xfId="0" applyNumberFormat="1" applyFont="1" applyBorder="1"/>
    <xf numFmtId="164" fontId="15" fillId="0" borderId="6" xfId="0" applyNumberFormat="1" applyFont="1" applyBorder="1" applyAlignment="1">
      <alignment horizontal="left" vertical="center" wrapText="1"/>
    </xf>
    <xf numFmtId="0" fontId="21" fillId="0" borderId="11" xfId="0" applyFont="1" applyBorder="1"/>
    <xf numFmtId="0" fontId="15" fillId="0" borderId="13" xfId="0" applyFont="1" applyBorder="1" applyAlignment="1">
      <alignment horizontal="left" vertical="center" wrapText="1"/>
    </xf>
    <xf numFmtId="0" fontId="7" fillId="0" borderId="14" xfId="0" applyFont="1" applyBorder="1" applyAlignment="1">
      <alignment horizontal="left" vertical="center" wrapText="1"/>
    </xf>
    <xf numFmtId="0" fontId="15" fillId="0" borderId="13" xfId="0" applyFont="1" applyBorder="1" applyAlignment="1">
      <alignment horizontal="center" vertical="center" wrapText="1"/>
    </xf>
    <xf numFmtId="0" fontId="15" fillId="0" borderId="15" xfId="0" applyFont="1" applyBorder="1" applyAlignment="1">
      <alignment horizontal="left" vertical="center" wrapText="1"/>
    </xf>
    <xf numFmtId="0" fontId="4" fillId="0" borderId="13" xfId="0" applyFont="1" applyBorder="1"/>
    <xf numFmtId="0" fontId="19" fillId="0" borderId="7" xfId="0" applyFont="1" applyBorder="1"/>
    <xf numFmtId="0" fontId="27" fillId="0" borderId="7" xfId="0" applyFont="1" applyBorder="1"/>
    <xf numFmtId="0" fontId="22" fillId="0" borderId="7" xfId="0" applyFont="1" applyBorder="1"/>
    <xf numFmtId="0" fontId="22" fillId="0" borderId="6" xfId="0" applyFont="1" applyBorder="1"/>
    <xf numFmtId="0" fontId="21" fillId="0" borderId="7" xfId="0" applyFont="1" applyBorder="1"/>
    <xf numFmtId="18" fontId="15" fillId="0" borderId="0" xfId="0" applyNumberFormat="1" applyFont="1" applyAlignment="1">
      <alignment horizontal="left" vertical="center" wrapText="1"/>
    </xf>
    <xf numFmtId="18" fontId="15" fillId="0" borderId="6" xfId="0" applyNumberFormat="1" applyFont="1" applyBorder="1" applyAlignment="1">
      <alignment horizontal="left" vertical="center" wrapText="1"/>
    </xf>
    <xf numFmtId="167" fontId="7" fillId="0" borderId="7" xfId="0" applyNumberFormat="1" applyFont="1" applyBorder="1" applyAlignment="1">
      <alignment horizontal="left" vertical="center" wrapText="1"/>
    </xf>
    <xf numFmtId="0" fontId="9" fillId="2" borderId="0" xfId="0" applyFont="1" applyFill="1" applyAlignment="1">
      <alignment vertical="center"/>
    </xf>
    <xf numFmtId="0" fontId="0" fillId="0" borderId="0" xfId="0" applyAlignment="1"/>
    <xf numFmtId="0" fontId="15" fillId="5" borderId="7" xfId="0" applyFont="1" applyFill="1" applyBorder="1"/>
    <xf numFmtId="0" fontId="4" fillId="5" borderId="6" xfId="0" applyFont="1" applyFill="1" applyBorder="1"/>
    <xf numFmtId="0" fontId="15" fillId="3" borderId="7" xfId="0" applyFont="1" applyFill="1" applyBorder="1"/>
    <xf numFmtId="0" fontId="15" fillId="5" borderId="6" xfId="0" applyFont="1" applyFill="1" applyBorder="1"/>
    <xf numFmtId="0" fontId="15" fillId="3" borderId="6" xfId="0" applyFont="1" applyFill="1" applyBorder="1"/>
    <xf numFmtId="0" fontId="4" fillId="3" borderId="6" xfId="0" applyFont="1" applyFill="1" applyBorder="1"/>
    <xf numFmtId="0" fontId="20" fillId="5" borderId="11" xfId="0" applyFont="1" applyFill="1" applyBorder="1" applyAlignment="1">
      <alignment horizontal="left" vertical="center" wrapText="1"/>
    </xf>
    <xf numFmtId="0" fontId="15" fillId="3" borderId="0" xfId="0" applyFont="1" applyFill="1"/>
    <xf numFmtId="18" fontId="15" fillId="5" borderId="7" xfId="0" applyNumberFormat="1" applyFont="1" applyFill="1" applyBorder="1"/>
    <xf numFmtId="18" fontId="15" fillId="3" borderId="6" xfId="0" applyNumberFormat="1" applyFont="1" applyFill="1" applyBorder="1"/>
    <xf numFmtId="167" fontId="20" fillId="3" borderId="7" xfId="0" applyNumberFormat="1" applyFont="1" applyFill="1" applyBorder="1" applyAlignment="1">
      <alignment horizontal="left" vertical="center" wrapText="1"/>
    </xf>
    <xf numFmtId="0" fontId="11" fillId="2" borderId="0" xfId="0" applyFont="1" applyFill="1" applyAlignment="1">
      <alignment horizontal="center" wrapText="1"/>
    </xf>
    <xf numFmtId="0" fontId="11" fillId="2" borderId="0" xfId="0" applyFont="1" applyFill="1" applyAlignment="1">
      <alignment horizontal="left" wrapText="1"/>
    </xf>
    <xf numFmtId="0" fontId="11" fillId="4" borderId="0" xfId="0" applyFont="1" applyFill="1" applyAlignment="1">
      <alignment horizontal="center" wrapText="1"/>
    </xf>
    <xf numFmtId="0" fontId="11" fillId="4" borderId="0" xfId="0" applyFont="1" applyFill="1" applyAlignment="1">
      <alignment horizontal="left" wrapText="1"/>
    </xf>
    <xf numFmtId="0" fontId="15" fillId="0" borderId="7" xfId="0" applyFont="1" applyBorder="1"/>
    <xf numFmtId="0" fontId="25" fillId="0" borderId="0" xfId="0" applyFont="1" applyAlignment="1">
      <alignment horizontal="left" vertical="center" wrapText="1"/>
    </xf>
    <xf numFmtId="0" fontId="15" fillId="0" borderId="6" xfId="0" applyFont="1" applyBorder="1"/>
    <xf numFmtId="0" fontId="15" fillId="0" borderId="7" xfId="0" applyFont="1" applyBorder="1" applyAlignment="1">
      <alignment horizontal="center"/>
    </xf>
    <xf numFmtId="0" fontId="15" fillId="0" borderId="9" xfId="0" applyFont="1" applyBorder="1"/>
    <xf numFmtId="0" fontId="15" fillId="0" borderId="8" xfId="0" applyFont="1" applyBorder="1"/>
    <xf numFmtId="0" fontId="15" fillId="0" borderId="6" xfId="0" applyFont="1" applyBorder="1" applyAlignment="1">
      <alignment horizontal="center"/>
    </xf>
    <xf numFmtId="0" fontId="15" fillId="0" borderId="0" xfId="0" applyFont="1"/>
    <xf numFmtId="0" fontId="15" fillId="0" borderId="7" xfId="0" applyFont="1" applyBorder="1" applyAlignment="1">
      <alignment vertical="center"/>
    </xf>
    <xf numFmtId="0" fontId="26" fillId="0" borderId="9" xfId="0" applyFont="1" applyBorder="1" applyAlignment="1">
      <alignment horizontal="left" vertical="center" wrapText="1"/>
    </xf>
    <xf numFmtId="0" fontId="4" fillId="0" borderId="7" xfId="0" applyFont="1" applyBorder="1" applyAlignment="1">
      <alignment vertical="center"/>
    </xf>
    <xf numFmtId="18" fontId="15" fillId="0" borderId="7" xfId="0" applyNumberFormat="1" applyFont="1" applyBorder="1"/>
    <xf numFmtId="0" fontId="26" fillId="0" borderId="7" xfId="0" applyFont="1" applyBorder="1" applyAlignment="1">
      <alignment horizontal="left" vertical="center" wrapText="1"/>
    </xf>
    <xf numFmtId="0" fontId="25" fillId="0" borderId="7" xfId="0" applyFont="1" applyBorder="1" applyAlignment="1">
      <alignment horizontal="left" vertical="center" wrapText="1"/>
    </xf>
    <xf numFmtId="0" fontId="4" fillId="0" borderId="7" xfId="0" applyFont="1" applyBorder="1" applyAlignment="1">
      <alignment wrapText="1"/>
    </xf>
    <xf numFmtId="0" fontId="15" fillId="0" borderId="0" xfId="0" applyFont="1" applyAlignment="1">
      <alignment horizontal="center"/>
    </xf>
  </cellXfs>
  <cellStyles count="1">
    <cellStyle name="Standaard" xfId="0" builtinId="0"/>
  </cellStyles>
  <dxfs count="16">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8">
    <tableStyle name="BCB-style" pivot="0" count="2" xr9:uid="{00000000-0011-0000-FFFF-FFFF00000000}">
      <tableStyleElement type="firstRowStripe" dxfId="15"/>
      <tableStyleElement type="secondRowStripe" dxfId="14"/>
    </tableStyle>
    <tableStyle name="Origineel Software Overzicht-style" pivot="0" count="2" xr9:uid="{00000000-0011-0000-FFFF-FFFF01000000}">
      <tableStyleElement type="firstRowStripe" dxfId="13"/>
      <tableStyleElement type="secondRowStripe" dxfId="12"/>
    </tableStyle>
    <tableStyle name="CCE-style" pivot="0" count="2" xr9:uid="{00000000-0011-0000-FFFF-FFFF02000000}">
      <tableStyleElement type="firstRowStripe" dxfId="11"/>
      <tableStyleElement type="secondRowStripe" dxfId="10"/>
    </tableStyle>
    <tableStyle name="Gres-style" pivot="0" count="2" xr9:uid="{00000000-0011-0000-FFFF-FFFF03000000}">
      <tableStyleElement type="firstRowStripe" dxfId="9"/>
      <tableStyleElement type="secondRowStripe" dxfId="8"/>
    </tableStyle>
    <tableStyle name="RCS-style" pivot="0" count="2" xr9:uid="{00000000-0011-0000-FFFF-FFFF04000000}">
      <tableStyleElement type="firstRowStripe" dxfId="7"/>
      <tableStyleElement type="secondRowStripe" dxfId="6"/>
    </tableStyle>
    <tableStyle name="SSU-style" pivot="0" count="2" xr9:uid="{00000000-0011-0000-FFFF-FFFF05000000}">
      <tableStyleElement type="firstRowStripe" dxfId="5"/>
      <tableStyleElement type="secondRowStripe" dxfId="4"/>
    </tableStyle>
    <tableStyle name="Stafdienst-style" pivot="0" count="2" xr9:uid="{00000000-0011-0000-FFFF-FFFF06000000}">
      <tableStyleElement type="firstRowStripe" dxfId="3"/>
      <tableStyleElement type="secondRowStripe" dxfId="2"/>
    </tableStyle>
    <tableStyle name="Wings-style" pivot="0" count="2" xr9:uid="{00000000-0011-0000-FFFF-FFFF07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ocumenttasks/documenttask1.xml><?xml version="1.0" encoding="utf-8"?>
<Tasks xmlns="http://schemas.microsoft.com/office/tasks/2019/documenttasks">
  <Task id="{C83DDC32-8F39-4836-8AA5-5BC8FF40C0E7}">
    <Anchor>
      <Comment id="{16282EA8-8804-4B09-9068-152F01D37D58}"/>
    </Anchor>
    <History>
      <Event time="2024-10-18T14:20:08.0" id="{C0DB1870-BC62-4996-BACA-7D4E5541EF33}">
        <Attribution userId="placeholder@email.com" userName="Jasper Bors" userProvider="google-sheets"/>
        <Anchor>
          <Comment id="{16282EA8-8804-4B09-9068-152F01D37D58}"/>
        </Anchor>
        <Create/>
      </Event>
      <Event time="2024-10-18T14:20:08.0" id="{FF696E80-DA5E-43EE-82BE-0E6C38A6C374}">
        <Attribution userId="placeholder@email.com" userName="Jasper Bors" userProvider="google-sheets"/>
        <Anchor>
          <Comment id="{16282EA8-8804-4B09-9068-152F01D37D58}"/>
        </Anchor>
        <Assign userId="b.eggen@soml.nl" userName="b.eggen@soml.nl" userProvider="google-sheet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180975</xdr:colOff>
      <xdr:row>0</xdr:row>
      <xdr:rowOff>152400</xdr:rowOff>
    </xdr:from>
    <xdr:ext cx="1828800" cy="714375"/>
    <xdr:pic>
      <xdr:nvPicPr>
        <xdr:cNvPr id="2" name="image1.jp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180975</xdr:colOff>
      <xdr:row>0</xdr:row>
      <xdr:rowOff>152400</xdr:rowOff>
    </xdr:from>
    <xdr:ext cx="1828800" cy="714375"/>
    <xdr:pic>
      <xdr:nvPicPr>
        <xdr:cNvPr id="2" name="image1.jpg" title="Afbeeldi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Jasper Bors" id="{713A823E-529F-4613-B270-5723A2D2BB15}" userId="" providerId="google-sheets"/>
  <person displayName="Bonnie Eggen" id="{04EA2C9F-A5ED-421F-B914-45EA063EC045}" userId="" providerId="google-sheets"/>
  <person displayName="b.eggen@soml.nl" id="{F64BB416-4EFF-4853-87BC-52E04D45C795}" userId="b.eggen@soml.nl" providerId="PeoplePicker"/>
  <person displayName="j.bors@connectcollege.nl" id="{9021B3BE-78FF-412C-B943-A6DD694F47CD}" userId="j.bors@connectcollege.nl" providerId="PeoplePicker"/>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2" displayName="Table_2" ref="A5:AE999" headerRowCount="0">
  <tableColumns count="3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 id="18" xr3:uid="{00000000-0010-0000-0000-000012000000}" name="Column18"/>
    <tableColumn id="19" xr3:uid="{00000000-0010-0000-0000-000013000000}" name="Column19"/>
    <tableColumn id="20" xr3:uid="{00000000-0010-0000-0000-000014000000}" name="Column20"/>
    <tableColumn id="21" xr3:uid="{00000000-0010-0000-0000-000015000000}" name="Column21"/>
    <tableColumn id="22" xr3:uid="{00000000-0010-0000-0000-000016000000}" name="Column22"/>
    <tableColumn id="23" xr3:uid="{00000000-0010-0000-0000-000017000000}" name="Column23"/>
    <tableColumn id="24" xr3:uid="{00000000-0010-0000-0000-000018000000}" name="Column24"/>
    <tableColumn id="25" xr3:uid="{00000000-0010-0000-0000-000019000000}" name="Column25"/>
    <tableColumn id="26" xr3:uid="{00000000-0010-0000-0000-00001A000000}" name="Column26"/>
    <tableColumn id="27" xr3:uid="{00000000-0010-0000-0000-00001B000000}" name="Column27"/>
    <tableColumn id="28" xr3:uid="{00000000-0010-0000-0000-00001C000000}" name="Column28"/>
    <tableColumn id="29" xr3:uid="{00000000-0010-0000-0000-00001D000000}" name="Column29"/>
    <tableColumn id="30" xr3:uid="{00000000-0010-0000-0000-00001E000000}" name="Column30"/>
    <tableColumn id="31" xr3:uid="{00000000-0010-0000-0000-00001F000000}" name="Column31"/>
  </tableColumns>
  <tableStyleInfo name="Origineel Software Overzicht-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10-18T14:20:08.00" personId="{713A823E-529F-4613-B270-5723A2D2BB15}" id="{16282EA8-8804-4B09-9068-152F01D37D58}" done="1">
    <text>@b.eggen@soml.nl 
Mag uit de lijst. Wij gebruiken het niet meer en licentie is beëindigd.
Toegewezen aan b.eggen@soml.nl</text>
    <mentions>
      <mention mentionpersonId="{F64BB416-4EFF-4853-87BC-52E04D45C795}" mentionId="{B03E4252-B81F-4D5F-9EA4-CBB324B039C0}" startIndex="0" length="16"/>
    </mentions>
  </threadedComment>
  <threadedComment ref="A1" dT="2024-10-29T09:24:30.00" personId="{04EA2C9F-A5ED-421F-B914-45EA063EC045}" id="{EF8549E3-97C9-45D2-9229-D4DB5DDAE0FE}" parentId="{16282EA8-8804-4B09-9068-152F01D37D58}">
    <text>@j.bors@connectcollege.nl Dit mag je de volgende keer gewoon zelf doen, als het goed is, heb je daar de rechten toe, of niet?</text>
    <mentions>
      <mention mentionpersonId="{9021B3BE-78FF-412C-B943-A6DD694F47CD}" mentionId="{33DC3033-2D86-405D-AAAD-416CFF103ACF}" startIndex="0" length="25"/>
    </mentions>
  </threadedComment>
  <threadedComment ref="A1" dT="2024-10-29T10:12:15.00" personId="{713A823E-529F-4613-B270-5723A2D2BB15}" id="{BC5E646B-BDF6-4660-A0CC-CD268CB8E33D}" parentId="{16282EA8-8804-4B09-9068-152F01D37D58}">
    <text>Hoi Bonnie, mocht de situatie zich herhalen dan haal ik de items er zelf vanaf.</text>
  </threadedComment>
  <threadedComment ref="A1" dT="2024-10-29T10:17:46.00" personId="{04EA2C9F-A5ED-421F-B914-45EA063EC045}" id="{676EAE0D-97D5-4563-8A0C-3D2DE0D67962}" parentId="{16282EA8-8804-4B09-9068-152F01D37D58}">
    <text>Prima! 👍</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learngerman.dw.com/" TargetMode="External"/><Relationship Id="rId7" Type="http://schemas.openxmlformats.org/officeDocument/2006/relationships/comments" Target="../comments1.xml"/><Relationship Id="rId2" Type="http://schemas.openxmlformats.org/officeDocument/2006/relationships/hyperlink" Target="http://eindexamensite.nl/" TargetMode="External"/><Relationship Id="rId1" Type="http://schemas.openxmlformats.org/officeDocument/2006/relationships/hyperlink" Target="http://oefenen.n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http://lingua.com/" TargetMode="External"/><Relationship Id="rId9" Type="http://schemas.microsoft.com/office/2019/04/relationships/documenttask" Target="../documenttasks/documenttask1.xml"/></Relationships>
</file>

<file path=xl/worksheets/_rels/sheet2.xml.rels><?xml version="1.0" encoding="UTF-8" standalone="yes"?>
<Relationships xmlns="http://schemas.openxmlformats.org/package/2006/relationships"><Relationship Id="rId26" Type="http://schemas.openxmlformats.org/officeDocument/2006/relationships/hyperlink" Targe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 TargetMode="External"/><Relationship Id="rId21" Type="http://schemas.openxmlformats.org/officeDocument/2006/relationships/hyperlink" Targe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 TargetMode="External"/><Relationship Id="rId42" Type="http://schemas.openxmlformats.org/officeDocument/2006/relationships/hyperlink" Target="https://login.mailchimp.com/?locale=en" TargetMode="External"/><Relationship Id="rId47" Type="http://schemas.openxmlformats.org/officeDocument/2006/relationships/hyperlink" Target="https://miro.com/app/dashboard/" TargetMode="External"/><Relationship Id="rId63" Type="http://schemas.openxmlformats.org/officeDocument/2006/relationships/hyperlink" Target="https://kleurrijker.nl/taalcompleet/" TargetMode="External"/><Relationship Id="rId68" Type="http://schemas.openxmlformats.org/officeDocument/2006/relationships/hyperlink" Target="https://www.vo-content.nl/" TargetMode="External"/><Relationship Id="rId7" Type="http://schemas.openxmlformats.org/officeDocument/2006/relationships/hyperlink" Target="https://www.bureau-ice.nl/voortgezet-onderwijs/jij-leerlingvolgsysteem/" TargetMode="External"/><Relationship Id="rId71" Type="http://schemas.openxmlformats.org/officeDocument/2006/relationships/table" Target="../tables/table1.xml"/><Relationship Id="rId2" Type="http://schemas.openxmlformats.org/officeDocument/2006/relationships/hyperlink" Target="https://www.adobe.com/nl/creativecloud.html" TargetMode="External"/><Relationship Id="rId16" Type="http://schemas.openxmlformats.org/officeDocument/2006/relationships/hyperlink" Target="https://www.nt2.nl/nl/diglin" TargetMode="External"/><Relationship Id="rId29" Type="http://schemas.openxmlformats.org/officeDocument/2006/relationships/hyperlink" Target="http://google.com/" TargetMode="External"/><Relationship Id="rId11" Type="http://schemas.openxmlformats.org/officeDocument/2006/relationships/hyperlink" Target="https://classroomscreen.com/" TargetMode="External"/><Relationship Id="rId24" Type="http://schemas.openxmlformats.org/officeDocument/2006/relationships/hyperlink" Targe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 TargetMode="External"/><Relationship Id="rId32" Type="http://schemas.openxmlformats.org/officeDocument/2006/relationships/hyperlink" Target="https://mijn.intergrip.nl/login" TargetMode="External"/><Relationship Id="rId37" Type="http://schemas.openxmlformats.org/officeDocument/2006/relationships/hyperlink" Target="http://learngerman.dw.com/" TargetMode="External"/><Relationship Id="rId40" Type="http://schemas.openxmlformats.org/officeDocument/2006/relationships/hyperlink" Target="http://soml.nl/" TargetMode="External"/><Relationship Id="rId45" Type="http://schemas.openxmlformats.org/officeDocument/2006/relationships/hyperlink" Target="http://mentimeter.com/" TargetMode="External"/><Relationship Id="rId53" Type="http://schemas.openxmlformats.org/officeDocument/2006/relationships/hyperlink" Target="https://oefenen.nl/" TargetMode="External"/><Relationship Id="rId58" Type="http://schemas.openxmlformats.org/officeDocument/2006/relationships/hyperlink" Target="https://www.nt2.nl/nl/100-475_RISK" TargetMode="External"/><Relationship Id="rId66" Type="http://schemas.openxmlformats.org/officeDocument/2006/relationships/hyperlink" Target="https://kleurrijker.nl/product/van-a-tot-zin/" TargetMode="External"/><Relationship Id="rId5" Type="http://schemas.openxmlformats.org/officeDocument/2006/relationships/hyperlink" Target="https://www.bareka.nl/" TargetMode="External"/><Relationship Id="rId61" Type="http://schemas.openxmlformats.org/officeDocument/2006/relationships/hyperlink" Target="https://www.rabobank.nl/bedrijven" TargetMode="External"/><Relationship Id="rId19" Type="http://schemas.openxmlformats.org/officeDocument/2006/relationships/hyperlink" Target="https://www.fiscfree.nl/mijn-fiscfree" TargetMode="External"/><Relationship Id="rId14" Type="http://schemas.openxmlformats.org/officeDocument/2006/relationships/hyperlink" Target="http://digit-vo.nl/" TargetMode="External"/><Relationship Id="rId22" Type="http://schemas.openxmlformats.org/officeDocument/2006/relationships/hyperlink" Targe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 TargetMode="External"/><Relationship Id="rId27" Type="http://schemas.openxmlformats.org/officeDocument/2006/relationships/hyperlink" Targe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 TargetMode="External"/><Relationship Id="rId30" Type="http://schemas.openxmlformats.org/officeDocument/2006/relationships/hyperlink" Target="https://google.com/" TargetMode="External"/><Relationship Id="rId35" Type="http://schemas.openxmlformats.org/officeDocument/2006/relationships/hyperlink" Target="https://kahoot.com/" TargetMode="External"/><Relationship Id="rId43" Type="http://schemas.openxmlformats.org/officeDocument/2006/relationships/hyperlink" Target="https://www.malmberg.nl/voortgezet-onderwijs/methodes/exacte-vakken/biologie.htm" TargetMode="External"/><Relationship Id="rId48" Type="http://schemas.openxmlformats.org/officeDocument/2006/relationships/hyperlink" Target="https://my.mollie.com/dashboard/login?lang=nl" TargetMode="External"/><Relationship Id="rId56" Type="http://schemas.openxmlformats.org/officeDocument/2006/relationships/hyperlink" Target="https://www.rabobank.nl/bedrijven" TargetMode="External"/><Relationship Id="rId64" Type="http://schemas.openxmlformats.org/officeDocument/2006/relationships/hyperlink" Target="https://www.thiememeulenhoff.nl/voortgezet-onderwijs/nederlands/op-niveau" TargetMode="External"/><Relationship Id="rId69" Type="http://schemas.openxmlformats.org/officeDocument/2006/relationships/drawing" Target="../drawings/drawing2.xml"/><Relationship Id="rId8" Type="http://schemas.openxmlformats.org/officeDocument/2006/relationships/hyperlink" Target="https://www.canva.com/" TargetMode="External"/><Relationship Id="rId51" Type="http://schemas.openxmlformats.org/officeDocument/2006/relationships/hyperlink" Target="https://www.nieuwsbegrip.nl/" TargetMode="External"/><Relationship Id="rId72" Type="http://schemas.openxmlformats.org/officeDocument/2006/relationships/comments" Target="../comments2.xml"/><Relationship Id="rId3" Type="http://schemas.openxmlformats.org/officeDocument/2006/relationships/hyperlink" Target="http://www.aerobe.net/" TargetMode="External"/><Relationship Id="rId12" Type="http://schemas.openxmlformats.org/officeDocument/2006/relationships/hyperlink" Target="https://classroomscreen.com/" TargetMode="External"/><Relationship Id="rId17" Type="http://schemas.openxmlformats.org/officeDocument/2006/relationships/hyperlink" Target="https://www.nt2.nl/nl/101-22_DISK/100-690_DISK-2022-jaarlicentie" TargetMode="External"/><Relationship Id="rId25" Type="http://schemas.openxmlformats.org/officeDocument/2006/relationships/hyperlink" Targe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 TargetMode="External"/><Relationship Id="rId33" Type="http://schemas.openxmlformats.org/officeDocument/2006/relationships/hyperlink" Target="https://mijn.intergrip.nl/login" TargetMode="External"/><Relationship Id="rId38" Type="http://schemas.openxmlformats.org/officeDocument/2006/relationships/hyperlink" Target="https://www.lessonup.com/site/nl" TargetMode="External"/><Relationship Id="rId46" Type="http://schemas.openxmlformats.org/officeDocument/2006/relationships/hyperlink" Target="https://microsoft.com/" TargetMode="External"/><Relationship Id="rId59" Type="http://schemas.openxmlformats.org/officeDocument/2006/relationships/hyperlink" Target="https://schoolyear.nl/" TargetMode="External"/><Relationship Id="rId67" Type="http://schemas.openxmlformats.org/officeDocument/2006/relationships/hyperlink" Target="https://inloggen.vgz.nl/idp/mzfba/vgz/login?ReturnUrl=%2Fidp%2Fmzfba%2Fconnect%2Fauthorize%2Fcallback%3Fclient_id%3Dmzfbaidp%26redirect_uri%3Dhttps%253A%252F%252Finloggen.vgz.nl%252Fzakelijk%252Fsignin-oidc-fba%26response_type%3Dcode%26scope%3Dopenid%2520email%2520http%253A%252F%252Fcvgz.mzapi%252Faudience%252Fmijnzakelijk%26code_challenge%3D-dJRts2XWedNxtzrERsdH9fm4i6vU-5J-tbtxCeUY6E%26code_challenge_method%3DS256%26response_mode%3Dform_post%26nonce%3D638533431044420439.OWEzZTRjOTQtOTUyYy00OGRhLWE1NjAtZGFhNjM3YWZhZGVhZjA5ZWY2MzQtMTEwMi00YzllLWE4NjAtZTRjNDUwNzVhMWY5%26acr_values%3Dlabel%253Avgz%2520originalBaseRedirectUri%253Ahttps%25253a%25252f%25252fapi.vgz.nl%26state%3DCfDJ8KqVbeNVn71DkTjF3M1Wo3mIEgn8k7TUWuPk_GvW55Ji-1aQ1WaPceV2FK8fZqilTwBI8SmE6tBrMDOD0KCz1f2bDLrGzzPBj4miFlaokGN2bFu7rn9H63L-umFWmEemx_JThryDOalJx95w99UzEVIvOpjrqOwJkZU4FSiIE4i8%26x-client-SKU%3DID_NET6_0%26x-client-ver%3D6.25.1.0" TargetMode="External"/><Relationship Id="rId20" Type="http://schemas.openxmlformats.org/officeDocument/2006/relationships/hyperlink" Target="https://youprovide.nl/login" TargetMode="External"/><Relationship Id="rId41" Type="http://schemas.openxmlformats.org/officeDocument/2006/relationships/hyperlink" Target="https://app.mach3blocks.io/sign-in/" TargetMode="External"/><Relationship Id="rId54" Type="http://schemas.openxmlformats.org/officeDocument/2006/relationships/hyperlink" Target="http://padlet.com/" TargetMode="External"/><Relationship Id="rId62" Type="http://schemas.openxmlformats.org/officeDocument/2006/relationships/hyperlink" Target="https://som.today/" TargetMode="External"/><Relationship Id="rId70" Type="http://schemas.openxmlformats.org/officeDocument/2006/relationships/vmlDrawing" Target="../drawings/vmlDrawing2.vml"/><Relationship Id="rId1" Type="http://schemas.openxmlformats.org/officeDocument/2006/relationships/hyperlink" Target="https://docs.google.com/forms/d/e/1FAIpQLSe7t5_Y33Jy35JGymapzJI-6UE4SIcWrgR8KZ-uOaCgrwhF-w/viewform" TargetMode="External"/><Relationship Id="rId6" Type="http://schemas.openxmlformats.org/officeDocument/2006/relationships/hyperlink" Target="https://www.bizzerd.com/" TargetMode="External"/><Relationship Id="rId15" Type="http://schemas.openxmlformats.org/officeDocument/2006/relationships/hyperlink" Target="http://digit-vo.nl/" TargetMode="External"/><Relationship Id="rId23" Type="http://schemas.openxmlformats.org/officeDocument/2006/relationships/hyperlink" Target="https://login.foleta.nl/Account/Login?ReturnUrl=%2Fconnect%2Fauthorize%2Fcallback%3Fresponse_type%3Dtoken%2520id_token%26client_id%3Dfoletafrontend%26redirect_uri%3Dhttps%253A%252F%252Fapp.foleta.nl%252Finloggen%252F%2523%252Fauth%252Fcallback%252F%26scope%3Dopenid%26nonce%3D$2a$05$sw2veGn89eVz3kXTNIuWYe3ubvDJTH9%252FEBcl3eTcdG.IgLqwKYony" TargetMode="External"/><Relationship Id="rId28" Type="http://schemas.openxmlformats.org/officeDocument/2006/relationships/hyperlink" Target="https://xedule.nl/" TargetMode="External"/><Relationship Id="rId36" Type="http://schemas.openxmlformats.org/officeDocument/2006/relationships/hyperlink" Target="https://www.kwaliteitscholen.nl/" TargetMode="External"/><Relationship Id="rId49" Type="http://schemas.openxmlformats.org/officeDocument/2006/relationships/hyperlink" Target="https://www.newswise.nl/" TargetMode="External"/><Relationship Id="rId57" Type="http://schemas.openxmlformats.org/officeDocument/2006/relationships/hyperlink" Target="https://www.readspeaker.com/nl/" TargetMode="External"/><Relationship Id="rId10" Type="http://schemas.openxmlformats.org/officeDocument/2006/relationships/hyperlink" Target="https://chatgpt.com/" TargetMode="External"/><Relationship Id="rId31" Type="http://schemas.openxmlformats.org/officeDocument/2006/relationships/hyperlink" Target="http://google.com/" TargetMode="External"/><Relationship Id="rId44" Type="http://schemas.openxmlformats.org/officeDocument/2006/relationships/hyperlink" Target="https://www.thiememeulenhoff.nl/voortgezet-onderwijs/engels/new-interface" TargetMode="External"/><Relationship Id="rId52" Type="http://schemas.openxmlformats.org/officeDocument/2006/relationships/hyperlink" Target="https://www.nuffic.nl/" TargetMode="External"/><Relationship Id="rId60" Type="http://schemas.openxmlformats.org/officeDocument/2006/relationships/hyperlink" Target="https://www.sepatool.nl/" TargetMode="External"/><Relationship Id="rId65" Type="http://schemas.openxmlformats.org/officeDocument/2006/relationships/hyperlink" Target="https://trello.com/" TargetMode="External"/><Relationship Id="rId4" Type="http://schemas.openxmlformats.org/officeDocument/2006/relationships/hyperlink" Target="https://login.afasonline.com/34700/Apps" TargetMode="External"/><Relationship Id="rId9" Type="http://schemas.openxmlformats.org/officeDocument/2006/relationships/hyperlink" Target="https://catwise.nl/" TargetMode="External"/><Relationship Id="rId13" Type="http://schemas.openxmlformats.org/officeDocument/2006/relationships/hyperlink" Target="https://mijn.cogix.nl/aas/select-app" TargetMode="External"/><Relationship Id="rId18" Type="http://schemas.openxmlformats.org/officeDocument/2006/relationships/hyperlink" Target="http://eindexamensite.nl/" TargetMode="External"/><Relationship Id="rId39" Type="http://schemas.openxmlformats.org/officeDocument/2006/relationships/hyperlink" Target="http://lingua.com/" TargetMode="External"/><Relationship Id="rId34" Type="http://schemas.openxmlformats.org/officeDocument/2006/relationships/hyperlink" Target="https://www.intergrip.nl/" TargetMode="External"/><Relationship Id="rId50" Type="http://schemas.openxmlformats.org/officeDocument/2006/relationships/hyperlink" Target="https://www.nieuwsbegrip.nl/" TargetMode="External"/><Relationship Id="rId55" Type="http://schemas.openxmlformats.org/officeDocument/2006/relationships/hyperlink" Target="https://www.prowise.com/product/prowise-present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404"/>
  <sheetViews>
    <sheetView showGridLines="0" tabSelected="1" workbookViewId="0">
      <pane xSplit="2" ySplit="4" topLeftCell="E5" activePane="bottomRight" state="frozen"/>
      <selection pane="bottomRight" activeCell="B5" sqref="B5"/>
      <selection pane="bottomLeft" activeCell="A5" sqref="A5"/>
      <selection pane="topRight" activeCell="C1" sqref="C1"/>
    </sheetView>
  </sheetViews>
  <sheetFormatPr defaultColWidth="12.5703125" defaultRowHeight="15.75" customHeight="1"/>
  <cols>
    <col min="1" max="1" width="1" customWidth="1"/>
    <col min="2" max="2" width="34.28515625" customWidth="1"/>
    <col min="3" max="3" width="16.5703125" customWidth="1"/>
    <col min="4" max="4" width="27.42578125" customWidth="1"/>
    <col min="5" max="5" width="72" customWidth="1"/>
  </cols>
  <sheetData>
    <row r="1" spans="1:5" ht="46.5" customHeight="1">
      <c r="A1" s="1"/>
      <c r="B1" s="2"/>
      <c r="C1" s="2"/>
      <c r="D1" s="3"/>
      <c r="E1" s="3"/>
    </row>
    <row r="2" spans="1:5" ht="30.75" customHeight="1">
      <c r="A2" s="10"/>
      <c r="B2" s="11"/>
      <c r="C2" s="11"/>
      <c r="D2" s="11"/>
      <c r="E2" s="11"/>
    </row>
    <row r="3" spans="1:5" ht="20.25" customHeight="1">
      <c r="A3" s="16"/>
      <c r="B3" s="17"/>
      <c r="C3" s="134"/>
      <c r="D3" s="135"/>
      <c r="E3" s="135"/>
    </row>
    <row r="4" spans="1:5" ht="30.6" customHeight="1">
      <c r="A4" s="24"/>
      <c r="B4" s="25" t="s">
        <v>0</v>
      </c>
      <c r="C4" s="25" t="s">
        <v>1</v>
      </c>
      <c r="D4" s="25" t="s">
        <v>2</v>
      </c>
      <c r="E4" s="25" t="s">
        <v>3</v>
      </c>
    </row>
    <row r="5" spans="1:5" ht="22.5" customHeight="1">
      <c r="A5" s="27"/>
      <c r="B5" s="28" t="str">
        <f ca="1">IFERROR(__xludf.DUMMYFUNCTION("FILTER({BCB!B5:AD300;'Nt2'!B5:AD299;Gres!B5:AD300;CCE!B5:AD301;RCS!B5:AD300;SSU!B5:AD473;Stafdienst!B5:AD300;Wings!B5:AD301},NOT(ISBLANK({BCB!B5:B300;'Nt2'!B5:B299;Gres!B5:B300;CCE!B5:B301;RCS!B5:B300;SSU!B5:B473;Stafdienst!B5:B300;Wings!B5:B301})))"),"Aerobe")</f>
        <v>Aerobe</v>
      </c>
      <c r="C5" s="29" t="str">
        <f ca="1">IFERROR(__xludf.DUMMYFUNCTION("""COMPUTED_VALUE"""),"BC Broekhin")</f>
        <v>BC Broekhin</v>
      </c>
      <c r="D5" s="29" t="str">
        <f ca="1">IFERROR(__xludf.DUMMYFUNCTION("""COMPUTED_VALUE"""),"Lessen en werkvormen")</f>
        <v>Lessen en werkvormen</v>
      </c>
      <c r="E5" s="29" t="str">
        <f ca="1">IFERROR(__xludf.DUMMYFUNCTION("""COMPUTED_VALUE"""),"Klassenmanagement en toetsafschermingmodule")</f>
        <v>Klassenmanagement en toetsafschermingmodule</v>
      </c>
    </row>
    <row r="6" spans="1:5" ht="22.5" customHeight="1">
      <c r="A6" s="30"/>
      <c r="B6" s="31" t="str">
        <f ca="1">IFERROR(__xludf.DUMMYFUNCTION("""COMPUTED_VALUE"""),"Catwise (EduCompany)")</f>
        <v>Catwise (EduCompany)</v>
      </c>
      <c r="C6" s="32" t="str">
        <f ca="1">IFERROR(__xludf.DUMMYFUNCTION("""COMPUTED_VALUE"""),"BC Broekhin")</f>
        <v>BC Broekhin</v>
      </c>
      <c r="D6" s="33" t="str">
        <f ca="1">IFERROR(__xludf.DUMMYFUNCTION("""COMPUTED_VALUE"""),"Lessen en werkvormen")</f>
        <v>Lessen en werkvormen</v>
      </c>
      <c r="E6" s="33" t="str">
        <f ca="1">IFERROR(__xludf.DUMMYFUNCTION("""COMPUTED_VALUE"""),"gesprekkencyclus bij feedback, LOB")</f>
        <v>gesprekkencyclus bij feedback, LOB</v>
      </c>
    </row>
    <row r="7" spans="1:5" ht="22.5" customHeight="1">
      <c r="A7" s="27"/>
      <c r="B7" s="28" t="str">
        <f ca="1">IFERROR(__xludf.DUMMYFUNCTION("""COMPUTED_VALUE"""),"Classroomscreen")</f>
        <v>Classroomscreen</v>
      </c>
      <c r="C7" s="29" t="str">
        <f ca="1">IFERROR(__xludf.DUMMYFUNCTION("""COMPUTED_VALUE"""),"BC Broekhin")</f>
        <v>BC Broekhin</v>
      </c>
      <c r="D7" s="34" t="str">
        <f ca="1">IFERROR(__xludf.DUMMYFUNCTION("""COMPUTED_VALUE"""),"Lessen en werkvormen")</f>
        <v>Lessen en werkvormen</v>
      </c>
      <c r="E7" s="29" t="str">
        <f ca="1">IFERROR(__xludf.DUMMYFUNCTION("""COMPUTED_VALUE"""),"Lesoverzicht")</f>
        <v>Lesoverzicht</v>
      </c>
    </row>
    <row r="8" spans="1:5" ht="22.5" customHeight="1">
      <c r="A8" s="30"/>
      <c r="B8" s="31" t="str">
        <f ca="1">IFERROR(__xludf.DUMMYFUNCTION("""COMPUTED_VALUE"""),"Digit-VO")</f>
        <v>Digit-VO</v>
      </c>
      <c r="C8" s="32" t="str">
        <f ca="1">IFERROR(__xludf.DUMMYFUNCTION("""COMPUTED_VALUE"""),"BC Broekhin")</f>
        <v>BC Broekhin</v>
      </c>
      <c r="D8" s="32" t="str">
        <f ca="1">IFERROR(__xludf.DUMMYFUNCTION("""COMPUTED_VALUE"""),"ICT en digitale vaardigheden")</f>
        <v>ICT en digitale vaardigheden</v>
      </c>
      <c r="E8" s="32" t="str">
        <f ca="1">IFERROR(__xludf.DUMMYFUNCTION("""COMPUTED_VALUE"""),"Digitaal programma")</f>
        <v>Digitaal programma</v>
      </c>
    </row>
    <row r="9" spans="1:5" ht="22.5" customHeight="1">
      <c r="A9" s="27"/>
      <c r="B9" s="28" t="str">
        <f ca="1">IFERROR(__xludf.DUMMYFUNCTION("""COMPUTED_VALUE"""),"Foleta")</f>
        <v>Foleta</v>
      </c>
      <c r="C9" s="29" t="str">
        <f ca="1">IFERROR(__xludf.DUMMYFUNCTION("""COMPUTED_VALUE"""),"BC Broekhin")</f>
        <v>BC Broekhin</v>
      </c>
      <c r="D9" s="29" t="str">
        <f ca="1">IFERROR(__xludf.DUMMYFUNCTION("""COMPUTED_VALUE"""),"Personeelszaken en HRM, Financiën en inkoop")</f>
        <v>Personeelszaken en HRM, Financiën en inkoop</v>
      </c>
      <c r="E9" s="29" t="str">
        <f ca="1">IFERROR(__xludf.DUMMYFUNCTION("""COMPUTED_VALUE"""),"Formatieplanningstool")</f>
        <v>Formatieplanningstool</v>
      </c>
    </row>
    <row r="10" spans="1:5" ht="22.5" customHeight="1">
      <c r="A10" s="30"/>
      <c r="B10" s="31" t="str">
        <f ca="1">IFERROR(__xludf.DUMMYFUNCTION("""COMPUTED_VALUE"""),"GotIt!")</f>
        <v>GotIt!</v>
      </c>
      <c r="C10" s="32" t="str">
        <f ca="1">IFERROR(__xludf.DUMMYFUNCTION("""COMPUTED_VALUE"""),"BC Broekhin")</f>
        <v>BC Broekhin</v>
      </c>
      <c r="D10" s="32" t="str">
        <f ca="1">IFERROR(__xludf.DUMMYFUNCTION("""COMPUTED_VALUE"""),"Vakspecifieke ondersteuning")</f>
        <v>Vakspecifieke ondersteuning</v>
      </c>
      <c r="E10" s="32" t="str">
        <f ca="1">IFERROR(__xludf.DUMMYFUNCTION("""COMPUTED_VALUE"""),"Adaptief rekenprogramma")</f>
        <v>Adaptief rekenprogramma</v>
      </c>
    </row>
    <row r="11" spans="1:5" ht="22.5" customHeight="1">
      <c r="A11" s="27"/>
      <c r="B11" s="28" t="str">
        <f ca="1">IFERROR(__xludf.DUMMYFUNCTION("""COMPUTED_VALUE"""),"Intergrip")</f>
        <v>Intergrip</v>
      </c>
      <c r="C11" s="29" t="str">
        <f ca="1">IFERROR(__xludf.DUMMYFUNCTION("""COMPUTED_VALUE"""),"BC Broekhin")</f>
        <v>BC Broekhin</v>
      </c>
      <c r="D11" s="29" t="str">
        <f ca="1">IFERROR(__xludf.DUMMYFUNCTION("""COMPUTED_VALUE"""),"Kwaliteitszorg en uit-/instroom")</f>
        <v>Kwaliteitszorg en uit-/instroom</v>
      </c>
      <c r="E11" s="29" t="str">
        <f ca="1">IFERROR(__xludf.DUMMYFUNCTION("""COMPUTED_VALUE"""),"Digitaal doorstroom dossier vo-mbo")</f>
        <v>Digitaal doorstroom dossier vo-mbo</v>
      </c>
    </row>
    <row r="12" spans="1:5" ht="22.5" customHeight="1">
      <c r="A12" s="30"/>
      <c r="B12" s="31" t="str">
        <f ca="1">IFERROR(__xludf.DUMMYFUNCTION("""COMPUTED_VALUE"""),"LessonUp")</f>
        <v>LessonUp</v>
      </c>
      <c r="C12" s="32" t="str">
        <f ca="1">IFERROR(__xludf.DUMMYFUNCTION("""COMPUTED_VALUE"""),"BC Broekhin")</f>
        <v>BC Broekhin</v>
      </c>
      <c r="D12" s="32" t="str">
        <f ca="1">IFERROR(__xludf.DUMMYFUNCTION("""COMPUTED_VALUE"""),"Lessen en werkvormen")</f>
        <v>Lessen en werkvormen</v>
      </c>
      <c r="E12" s="32" t="str">
        <f ca="1">IFERROR(__xludf.DUMMYFUNCTION("""COMPUTED_VALUE"""),"Interactieve presentaties maken")</f>
        <v>Interactieve presentaties maken</v>
      </c>
    </row>
    <row r="13" spans="1:5" ht="22.5" customHeight="1">
      <c r="A13" s="27"/>
      <c r="B13" s="28" t="str">
        <f ca="1">IFERROR(__xludf.DUMMYFUNCTION("""COMPUTED_VALUE"""),"Notion")</f>
        <v>Notion</v>
      </c>
      <c r="C13" s="29" t="str">
        <f ca="1">IFERROR(__xludf.DUMMYFUNCTION("""COMPUTED_VALUE"""),"BC Broekhin")</f>
        <v>BC Broekhin</v>
      </c>
      <c r="D13" s="29" t="str">
        <f ca="1">IFERROR(__xludf.DUMMYFUNCTION("""COMPUTED_VALUE"""),"Samenwerkingstools &amp; programma's")</f>
        <v>Samenwerkingstools &amp; programma's</v>
      </c>
      <c r="E13" s="29" t="str">
        <f ca="1">IFERROR(__xludf.DUMMYFUNCTION("""COMPUTED_VALUE"""),"Leerlingen en docenten samenwerken aan een project")</f>
        <v>Leerlingen en docenten samenwerken aan een project</v>
      </c>
    </row>
    <row r="14" spans="1:5" ht="22.5" customHeight="1">
      <c r="A14" s="30"/>
      <c r="B14" s="31" t="str">
        <f ca="1">IFERROR(__xludf.DUMMYFUNCTION("""COMPUTED_VALUE"""),"TextAid")</f>
        <v>TextAid</v>
      </c>
      <c r="C14" s="32" t="str">
        <f ca="1">IFERROR(__xludf.DUMMYFUNCTION("""COMPUTED_VALUE"""),"BC Broekhin")</f>
        <v>BC Broekhin</v>
      </c>
      <c r="D14" s="33" t="str">
        <f ca="1">IFERROR(__xludf.DUMMYFUNCTION("""COMPUTED_VALUE"""),"Toetsing en examinering")</f>
        <v>Toetsing en examinering</v>
      </c>
      <c r="E14" s="33" t="str">
        <f ca="1">IFERROR(__xludf.DUMMYFUNCTION("""COMPUTED_VALUE"""),"Voorleesprogramma tbv dyslectie en schrijfproblematiek")</f>
        <v>Voorleesprogramma tbv dyslectie en schrijfproblematiek</v>
      </c>
    </row>
    <row r="15" spans="1:5" ht="22.5" customHeight="1">
      <c r="A15" s="27"/>
      <c r="B15" s="28" t="str">
        <f ca="1">IFERROR(__xludf.DUMMYFUNCTION("""COMPUTED_VALUE"""),"VO-Content")</f>
        <v>VO-Content</v>
      </c>
      <c r="C15" s="29" t="str">
        <f ca="1">IFERROR(__xludf.DUMMYFUNCTION("""COMPUTED_VALUE"""),"BC Broekhin")</f>
        <v>BC Broekhin</v>
      </c>
      <c r="D15" s="29" t="str">
        <f ca="1">IFERROR(__xludf.DUMMYFUNCTION("""COMPUTED_VALUE"""),"Vakspecifieke ondersteuning")</f>
        <v>Vakspecifieke ondersteuning</v>
      </c>
      <c r="E15" s="29" t="str">
        <f ca="1">IFERROR(__xludf.DUMMYFUNCTION("""COMPUTED_VALUE"""),"Aanvullend of vervangend materiaal")</f>
        <v>Aanvullend of vervangend materiaal</v>
      </c>
    </row>
    <row r="16" spans="1:5" ht="22.5" customHeight="1">
      <c r="A16" s="30"/>
      <c r="B16" s="31" t="str">
        <f ca="1">IFERROR(__xludf.DUMMYFUNCTION("""COMPUTED_VALUE"""),"Zermelo")</f>
        <v>Zermelo</v>
      </c>
      <c r="C16" s="32" t="str">
        <f ca="1">IFERROR(__xludf.DUMMYFUNCTION("""COMPUTED_VALUE"""),"BC Broekhin")</f>
        <v>BC Broekhin</v>
      </c>
      <c r="D16" s="32" t="str">
        <f ca="1">IFERROR(__xludf.DUMMYFUNCTION("""COMPUTED_VALUE"""),"""Administratie, roosters, beheer""")</f>
        <v>"Administratie, roosters, beheer"</v>
      </c>
      <c r="E16" s="32" t="str">
        <f ca="1">IFERROR(__xludf.DUMMYFUNCTION("""COMPUTED_VALUE"""),"Roosteren")</f>
        <v>Roosteren</v>
      </c>
    </row>
    <row r="17" spans="1:5" ht="22.5" customHeight="1">
      <c r="A17" s="27"/>
      <c r="B17" s="28" t="str">
        <f ca="1">IFERROR(__xludf.DUMMYFUNCTION("""COMPUTED_VALUE"""),"Zermelo Atlas")</f>
        <v>Zermelo Atlas</v>
      </c>
      <c r="C17" s="29" t="str">
        <f ca="1">IFERROR(__xludf.DUMMYFUNCTION("""COMPUTED_VALUE"""),"BC Broekhin")</f>
        <v>BC Broekhin</v>
      </c>
      <c r="D17" s="29" t="str">
        <f ca="1">IFERROR(__xludf.DUMMYFUNCTION("""COMPUTED_VALUE"""),"""Administratie, roosters, beheer""")</f>
        <v>"Administratie, roosters, beheer"</v>
      </c>
      <c r="E17" s="29" t="str">
        <f ca="1">IFERROR(__xludf.DUMMYFUNCTION("""COMPUTED_VALUE"""),"Roosteren met Atlas")</f>
        <v>Roosteren met Atlas</v>
      </c>
    </row>
    <row r="18" spans="1:5" ht="22.5" customHeight="1">
      <c r="A18" s="30"/>
      <c r="B18" s="31" t="str">
        <f ca="1">IFERROR(__xludf.DUMMYFUNCTION("""COMPUTED_VALUE"""),"Survalyzer")</f>
        <v>Survalyzer</v>
      </c>
      <c r="C18" s="32" t="str">
        <f ca="1">IFERROR(__xludf.DUMMYFUNCTION("""COMPUTED_VALUE"""),"BC Broekhin")</f>
        <v>BC Broekhin</v>
      </c>
      <c r="D18" s="32" t="str">
        <f ca="1">IFERROR(__xludf.DUMMYFUNCTION("""COMPUTED_VALUE"""),"Communicatie &amp; PR, Toetsing en examinering")</f>
        <v>Communicatie &amp; PR, Toetsing en examinering</v>
      </c>
      <c r="E18" s="32" t="str">
        <f ca="1">IFERROR(__xludf.DUMMYFUNCTION("""COMPUTED_VALUE"""),"Enquete programma, metingen uitvoeren")</f>
        <v>Enquete programma, metingen uitvoeren</v>
      </c>
    </row>
    <row r="19" spans="1:5" ht="22.5" customHeight="1">
      <c r="A19" s="37"/>
      <c r="B19" s="28" t="str">
        <f ca="1">IFERROR(__xludf.DUMMYFUNCTION("""COMPUTED_VALUE"""),"Numo")</f>
        <v>Numo</v>
      </c>
      <c r="C19" s="29" t="str">
        <f ca="1">IFERROR(__xludf.DUMMYFUNCTION("""COMPUTED_VALUE"""),"BC Broekhin")</f>
        <v>BC Broekhin</v>
      </c>
      <c r="D19" s="29" t="str">
        <f ca="1">IFERROR(__xludf.DUMMYFUNCTION("""COMPUTED_VALUE"""),"Vakspecifieke ondersteuning")</f>
        <v>Vakspecifieke ondersteuning</v>
      </c>
      <c r="E19" s="29" t="str">
        <f ca="1">IFERROR(__xludf.DUMMYFUNCTION("""COMPUTED_VALUE"""),"Taalondersteuning")</f>
        <v>Taalondersteuning</v>
      </c>
    </row>
    <row r="20" spans="1:5" ht="22.5" customHeight="1">
      <c r="A20" s="38"/>
      <c r="B20" s="39" t="str">
        <f ca="1">IFERROR(__xludf.DUMMYFUNCTION("""COMPUTED_VALUE"""),"Nieuwsbegrip")</f>
        <v>Nieuwsbegrip</v>
      </c>
      <c r="C20" s="136" t="str">
        <f ca="1">IFERROR(__xludf.DUMMYFUNCTION("""COMPUTED_VALUE"""),"BC Broekhin")</f>
        <v>BC Broekhin</v>
      </c>
      <c r="D20" s="136" t="str">
        <f ca="1">IFERROR(__xludf.DUMMYFUNCTION("""COMPUTED_VALUE"""),"Vakspecifieke ondersteuning")</f>
        <v>Vakspecifieke ondersteuning</v>
      </c>
      <c r="E20" s="136" t="str">
        <f ca="1">IFERROR(__xludf.DUMMYFUNCTION("""COMPUTED_VALUE"""),"Artikelen zoekmachine")</f>
        <v>Artikelen zoekmachine</v>
      </c>
    </row>
    <row r="21" spans="1:5" ht="22.5" customHeight="1">
      <c r="A21" s="37"/>
      <c r="B21" s="28" t="str">
        <f ca="1">IFERROR(__xludf.DUMMYFUNCTION("""COMPUTED_VALUE"""),"Adobe")</f>
        <v>Adobe</v>
      </c>
      <c r="C21" s="29" t="str">
        <f ca="1">IFERROR(__xludf.DUMMYFUNCTION("""COMPUTED_VALUE"""),"BC Broekhin")</f>
        <v>BC Broekhin</v>
      </c>
      <c r="D21" s="29" t="str">
        <f ca="1">IFERROR(__xludf.DUMMYFUNCTION("""COMPUTED_VALUE"""),"Design en grafische software")</f>
        <v>Design en grafische software</v>
      </c>
      <c r="E21" s="29"/>
    </row>
    <row r="22" spans="1:5" ht="22.5" customHeight="1">
      <c r="A22" s="30"/>
      <c r="B22" s="31" t="str">
        <f ca="1">IFERROR(__xludf.DUMMYFUNCTION("""COMPUTED_VALUE"""),"Aura")</f>
        <v>Aura</v>
      </c>
      <c r="C22" s="32" t="str">
        <f ca="1">IFERROR(__xludf.DUMMYFUNCTION("""COMPUTED_VALUE"""),"BC Broekhin")</f>
        <v>BC Broekhin</v>
      </c>
      <c r="D22" s="32" t="str">
        <f ca="1">IFERROR(__xludf.DUMMYFUNCTION("""COMPUTED_VALUE"""),"Leerlingvolgsystemen, ""Administratie, roosters, beheer""")</f>
        <v>Leerlingvolgsystemen, "Administratie, roosters, beheer"</v>
      </c>
      <c r="E22" s="32" t="str">
        <f ca="1">IFERROR(__xludf.DUMMYFUNCTION("""COMPUTED_VALUE"""),"Scanuren leerling specifiek
Uitlenen van chromebooks op naam")</f>
        <v>Scanuren leerling specifiek
Uitlenen van chromebooks op naam</v>
      </c>
    </row>
    <row r="23" spans="1:5" ht="22.5" customHeight="1">
      <c r="A23" s="27"/>
      <c r="B23" s="28" t="str">
        <f ca="1">IFERROR(__xludf.DUMMYFUNCTION("""COMPUTED_VALUE"""),"99math")</f>
        <v>99math</v>
      </c>
      <c r="C23" s="29" t="str">
        <f ca="1">IFERROR(__xludf.DUMMYFUNCTION("""COMPUTED_VALUE"""),"Nt2 Mundium College")</f>
        <v>Nt2 Mundium College</v>
      </c>
      <c r="D23" s="29" t="str">
        <f ca="1">IFERROR(__xludf.DUMMYFUNCTION("""COMPUTED_VALUE"""),"Lessen en werkvormen")</f>
        <v>Lessen en werkvormen</v>
      </c>
      <c r="E23" s="29" t="str">
        <f ca="1">IFERROR(__xludf.DUMMYFUNCTION("""COMPUTED_VALUE"""),"Oefenen met rekenenvaardigheden")</f>
        <v>Oefenen met rekenenvaardigheden</v>
      </c>
    </row>
    <row r="24" spans="1:5" ht="22.5" customHeight="1">
      <c r="A24" s="137"/>
      <c r="B24" s="31" t="str">
        <f ca="1">IFERROR(__xludf.DUMMYFUNCTION("""COMPUTED_VALUE"""),"Adobe Creative Cloud")</f>
        <v>Adobe Creative Cloud</v>
      </c>
      <c r="C24" s="32" t="str">
        <f ca="1">IFERROR(__xludf.DUMMYFUNCTION("""COMPUTED_VALUE"""),"Nt2 Mundium College")</f>
        <v>Nt2 Mundium College</v>
      </c>
      <c r="D24" s="32" t="str">
        <f ca="1">IFERROR(__xludf.DUMMYFUNCTION("""COMPUTED_VALUE"""),"Design en grafische software")</f>
        <v>Design en grafische software</v>
      </c>
      <c r="E24" s="32" t="str">
        <f ca="1">IFERROR(__xludf.DUMMYFUNCTION("""COMPUTED_VALUE"""),"Grafische vormgeving")</f>
        <v>Grafische vormgeving</v>
      </c>
    </row>
    <row r="25" spans="1:5" ht="22.5" customHeight="1">
      <c r="A25" s="27"/>
      <c r="B25" s="28" t="str">
        <f ca="1">IFERROR(__xludf.DUMMYFUNCTION("""COMPUTED_VALUE"""),"AFAS online")</f>
        <v>AFAS online</v>
      </c>
      <c r="C25" s="29" t="str">
        <f ca="1">IFERROR(__xludf.DUMMYFUNCTION("""COMPUTED_VALUE"""),"Nt2 Mundium College")</f>
        <v>Nt2 Mundium College</v>
      </c>
      <c r="D25" s="29" t="str">
        <f ca="1">IFERROR(__xludf.DUMMYFUNCTION("""COMPUTED_VALUE"""),"Financiën en inkoop, ""Administratie, roosters, beheer"", Personeelszaken en HRM")</f>
        <v>Financiën en inkoop, "Administratie, roosters, beheer", Personeelszaken en HRM</v>
      </c>
      <c r="E25" s="29" t="str">
        <f ca="1">IFERROR(__xludf.DUMMYFUNCTION("""COMPUTED_VALUE"""),"Toegang tot AFAS Profit (beperkte groep gebruikers) + AFAS InSite voor alle medewerkers")</f>
        <v>Toegang tot AFAS Profit (beperkte groep gebruikers) + AFAS InSite voor alle medewerkers</v>
      </c>
    </row>
    <row r="26" spans="1:5" ht="22.5" customHeight="1">
      <c r="A26" s="30"/>
      <c r="B26" s="31" t="str">
        <f ca="1">IFERROR(__xludf.DUMMYFUNCTION("""COMPUTED_VALUE"""),"Bizzerd")</f>
        <v>Bizzerd</v>
      </c>
      <c r="C26" s="32" t="str">
        <f ca="1">IFERROR(__xludf.DUMMYFUNCTION("""COMPUTED_VALUE"""),"Nt2 Mundium College")</f>
        <v>Nt2 Mundium College</v>
      </c>
      <c r="D26" s="32" t="str">
        <f ca="1">IFERROR(__xludf.DUMMYFUNCTION("""COMPUTED_VALUE"""),"Communicatie &amp; PR")</f>
        <v>Communicatie &amp; PR</v>
      </c>
      <c r="E26" s="32" t="str">
        <f ca="1">IFERROR(__xludf.DUMMYFUNCTION("""COMPUTED_VALUE"""),"Digitale visitekaartjes")</f>
        <v>Digitale visitekaartjes</v>
      </c>
    </row>
    <row r="27" spans="1:5" ht="22.5" customHeight="1">
      <c r="A27" s="27"/>
      <c r="B27" s="28" t="str">
        <f ca="1">IFERROR(__xludf.DUMMYFUNCTION("""COMPUTED_VALUE"""),"Blooket")</f>
        <v>Blooket</v>
      </c>
      <c r="C27" s="29" t="str">
        <f ca="1">IFERROR(__xludf.DUMMYFUNCTION("""COMPUTED_VALUE"""),"Nt2 Mundium College")</f>
        <v>Nt2 Mundium College</v>
      </c>
      <c r="D27" s="29" t="str">
        <f ca="1">IFERROR(__xludf.DUMMYFUNCTION("""COMPUTED_VALUE"""),"Lessen en werkvormen")</f>
        <v>Lessen en werkvormen</v>
      </c>
      <c r="E27" s="29" t="str">
        <f ca="1">IFERROR(__xludf.DUMMYFUNCTION("""COMPUTED_VALUE"""),"Educatieve online spellen")</f>
        <v>Educatieve online spellen</v>
      </c>
    </row>
    <row r="28" spans="1:5" ht="22.5" customHeight="1">
      <c r="A28" s="30"/>
      <c r="B28" s="39" t="str">
        <f ca="1">IFERROR(__xludf.DUMMYFUNCTION("""COMPUTED_VALUE"""),"BSL Testweb")</f>
        <v>BSL Testweb</v>
      </c>
      <c r="C28" s="136" t="str">
        <f ca="1">IFERROR(__xludf.DUMMYFUNCTION("""COMPUTED_VALUE"""),"Nt2 Mundium College")</f>
        <v>Nt2 Mundium College</v>
      </c>
      <c r="D28" s="136"/>
      <c r="E28" s="136" t="str">
        <f ca="1">IFERROR(__xludf.DUMMYFUNCTION("""COMPUTED_VALUE"""),"Afname van diverse tests bij leerlingen (bv. sociaal emotioneel, leervoorwaarden)")</f>
        <v>Afname van diverse tests bij leerlingen (bv. sociaal emotioneel, leervoorwaarden)</v>
      </c>
    </row>
    <row r="29" spans="1:5" ht="22.5" customHeight="1">
      <c r="A29" s="27"/>
      <c r="B29" s="28" t="str">
        <f ca="1">IFERROR(__xludf.DUMMYFUNCTION("""COMPUTED_VALUE"""),"Bureau ICE (JIJ! LVS)")</f>
        <v>Bureau ICE (JIJ! LVS)</v>
      </c>
      <c r="C29" s="29" t="str">
        <f ca="1">IFERROR(__xludf.DUMMYFUNCTION("""COMPUTED_VALUE"""),"Nt2 Mundium College")</f>
        <v>Nt2 Mundium College</v>
      </c>
      <c r="D29" s="40" t="str">
        <f ca="1">IFERROR(__xludf.DUMMYFUNCTION("""COMPUTED_VALUE"""),"Toetsing en examinering")</f>
        <v>Toetsing en examinering</v>
      </c>
      <c r="E29" s="40" t="str">
        <f ca="1">IFERROR(__xludf.DUMMYFUNCTION("""COMPUTED_VALUE"""),"Online toetsen NT2 / Engels / Rekenen")</f>
        <v>Online toetsen NT2 / Engels / Rekenen</v>
      </c>
    </row>
    <row r="30" spans="1:5" ht="22.5" customHeight="1">
      <c r="A30" s="30"/>
      <c r="B30" s="39" t="str">
        <f ca="1">IFERROR(__xludf.DUMMYFUNCTION("""COMPUTED_VALUE"""),"Canva")</f>
        <v>Canva</v>
      </c>
      <c r="C30" s="136" t="str">
        <f ca="1">IFERROR(__xludf.DUMMYFUNCTION("""COMPUTED_VALUE"""),"Nt2 Mundium College")</f>
        <v>Nt2 Mundium College</v>
      </c>
      <c r="D30" s="136" t="str">
        <f ca="1">IFERROR(__xludf.DUMMYFUNCTION("""COMPUTED_VALUE"""),"Lessen en werkvormen, Design en grafische software")</f>
        <v>Lessen en werkvormen, Design en grafische software</v>
      </c>
      <c r="E30" s="136" t="str">
        <f ca="1">IFERROR(__xludf.DUMMYFUNCTION("""COMPUTED_VALUE"""),"Foto- en video-ontwerpen voor socials")</f>
        <v>Foto- en video-ontwerpen voor socials</v>
      </c>
    </row>
    <row r="31" spans="1:5" ht="22.5" customHeight="1">
      <c r="A31" s="27"/>
      <c r="B31" s="41" t="str">
        <f ca="1">IFERROR(__xludf.DUMMYFUNCTION("""COMPUTED_VALUE"""),"Diglin")</f>
        <v>Diglin</v>
      </c>
      <c r="C31" s="138" t="str">
        <f ca="1">IFERROR(__xludf.DUMMYFUNCTION("""COMPUTED_VALUE"""),"Nt2 Mundium College")</f>
        <v>Nt2 Mundium College</v>
      </c>
      <c r="D31" s="138" t="str">
        <f ca="1">IFERROR(__xludf.DUMMYFUNCTION("""COMPUTED_VALUE"""),"Vakspecifieke ondersteuning, Lessen en werkvormen")</f>
        <v>Vakspecifieke ondersteuning, Lessen en werkvormen</v>
      </c>
      <c r="E31" s="138" t="str">
        <f ca="1">IFERROR(__xludf.DUMMYFUNCTION("""COMPUTED_VALUE"""),"Aanvullend materiaal NT2 Alfa")</f>
        <v>Aanvullend materiaal NT2 Alfa</v>
      </c>
    </row>
    <row r="32" spans="1:5" ht="22.5" customHeight="1">
      <c r="A32" s="30"/>
      <c r="B32" s="31" t="str">
        <f ca="1">IFERROR(__xludf.DUMMYFUNCTION("""COMPUTED_VALUE"""),"Disk NT2")</f>
        <v>Disk NT2</v>
      </c>
      <c r="C32" s="32" t="str">
        <f ca="1">IFERROR(__xludf.DUMMYFUNCTION("""COMPUTED_VALUE"""),"Nt2 Mundium College")</f>
        <v>Nt2 Mundium College</v>
      </c>
      <c r="D32" s="32" t="str">
        <f ca="1">IFERROR(__xludf.DUMMYFUNCTION("""COMPUTED_VALUE"""),"Vakspecifieke ondersteuning, Lessen en werkvormen")</f>
        <v>Vakspecifieke ondersteuning, Lessen en werkvormen</v>
      </c>
      <c r="E32" s="32" t="str">
        <f ca="1">IFERROR(__xludf.DUMMYFUNCTION("""COMPUTED_VALUE"""),"Methodemateriaal")</f>
        <v>Methodemateriaal</v>
      </c>
    </row>
    <row r="33" spans="1:5" ht="22.5" customHeight="1">
      <c r="A33" s="27"/>
      <c r="B33" s="28" t="str">
        <f ca="1">IFERROR(__xludf.DUMMYFUNCTION("""COMPUTED_VALUE"""),"Easyscreen")</f>
        <v>Easyscreen</v>
      </c>
      <c r="C33" s="29" t="str">
        <f ca="1">IFERROR(__xludf.DUMMYFUNCTION("""COMPUTED_VALUE"""),"Nt2 Mundium College")</f>
        <v>Nt2 Mundium College</v>
      </c>
      <c r="D33" s="40" t="str">
        <f ca="1">IFERROR(__xludf.DUMMYFUNCTION("""COMPUTED_VALUE"""),"Communicatie &amp; PR")</f>
        <v>Communicatie &amp; PR</v>
      </c>
      <c r="E33" s="40" t="str">
        <f ca="1">IFERROR(__xludf.DUMMYFUNCTION("""COMPUTED_VALUE"""),"Software voor narrowcasting")</f>
        <v>Software voor narrowcasting</v>
      </c>
    </row>
    <row r="34" spans="1:5" ht="22.5" customHeight="1">
      <c r="A34" s="30"/>
      <c r="B34" s="31" t="str">
        <f ca="1">IFERROR(__xludf.DUMMYFUNCTION("""COMPUTED_VALUE"""),"Foleta")</f>
        <v>Foleta</v>
      </c>
      <c r="C34" s="32" t="str">
        <f ca="1">IFERROR(__xludf.DUMMYFUNCTION("""COMPUTED_VALUE"""),"Nt2 Mundium College")</f>
        <v>Nt2 Mundium College</v>
      </c>
      <c r="D34" s="32" t="str">
        <f ca="1">IFERROR(__xludf.DUMMYFUNCTION("""COMPUTED_VALUE"""),"Personeelszaken en HRM")</f>
        <v>Personeelszaken en HRM</v>
      </c>
      <c r="E34" s="32" t="str">
        <f ca="1">IFERROR(__xludf.DUMMYFUNCTION("""COMPUTED_VALUE"""),"Formatieplanningstool")</f>
        <v>Formatieplanningstool</v>
      </c>
    </row>
    <row r="35" spans="1:5" ht="22.5" customHeight="1">
      <c r="A35" s="27"/>
      <c r="B35" s="41" t="str">
        <f ca="1">IFERROR(__xludf.DUMMYFUNCTION("""COMPUTED_VALUE"""),"Fusyon Roosteren / Xedule")</f>
        <v>Fusyon Roosteren / Xedule</v>
      </c>
      <c r="C35" s="138" t="str">
        <f ca="1">IFERROR(__xludf.DUMMYFUNCTION("""COMPUTED_VALUE"""),"Nt2 Mundium College")</f>
        <v>Nt2 Mundium College</v>
      </c>
      <c r="D35" s="138" t="str">
        <f ca="1">IFERROR(__xludf.DUMMYFUNCTION("""COMPUTED_VALUE"""),"""Administratie, roosters, beheer""")</f>
        <v>"Administratie, roosters, beheer"</v>
      </c>
      <c r="E35" s="138" t="str">
        <f ca="1">IFERROR(__xludf.DUMMYFUNCTION("""COMPUTED_VALUE"""),"Roosterpakket")</f>
        <v>Roosterpakket</v>
      </c>
    </row>
    <row r="36" spans="1:5" ht="22.5" customHeight="1">
      <c r="A36" s="30"/>
      <c r="B36" s="31" t="str">
        <f ca="1">IFERROR(__xludf.DUMMYFUNCTION("""COMPUTED_VALUE"""),"Google Workspace")</f>
        <v>Google Workspace</v>
      </c>
      <c r="C36" s="32" t="str">
        <f ca="1">IFERROR(__xludf.DUMMYFUNCTION("""COMPUTED_VALUE"""),"Nt2 Mundium College")</f>
        <v>Nt2 Mundium College</v>
      </c>
      <c r="D36" s="32" t="str">
        <f ca="1">IFERROR(__xludf.DUMMYFUNCTION("""COMPUTED_VALUE"""),"Communicatie &amp; PR")</f>
        <v>Communicatie &amp; PR</v>
      </c>
      <c r="E36" s="32" t="str">
        <f ca="1">IFERROR(__xludf.DUMMYFUNCTION("""COMPUTED_VALUE"""),"E-mail / Documenten / Bestanden")</f>
        <v>E-mail / Documenten / Bestanden</v>
      </c>
    </row>
    <row r="37" spans="1:5" ht="22.5" customHeight="1">
      <c r="A37" s="27"/>
      <c r="B37" s="28" t="str">
        <f ca="1">IFERROR(__xludf.DUMMYFUNCTION("""COMPUTED_VALUE"""),"Inschrijfmodule SOML")</f>
        <v>Inschrijfmodule SOML</v>
      </c>
      <c r="C37" s="29" t="str">
        <f ca="1">IFERROR(__xludf.DUMMYFUNCTION("""COMPUTED_VALUE"""),"Nt2 Mundium College")</f>
        <v>Nt2 Mundium College</v>
      </c>
      <c r="D37" s="29" t="str">
        <f ca="1">IFERROR(__xludf.DUMMYFUNCTION("""COMPUTED_VALUE"""),"""Administratie, roosters, beheer""")</f>
        <v>"Administratie, roosters, beheer"</v>
      </c>
      <c r="E37" s="29" t="str">
        <f ca="1">IFERROR(__xludf.DUMMYFUNCTION("""COMPUTED_VALUE"""),"Inschrijven op activiteiten met beperkte beschikbaarheid")</f>
        <v>Inschrijven op activiteiten met beperkte beschikbaarheid</v>
      </c>
    </row>
    <row r="38" spans="1:5" ht="22.5" customHeight="1">
      <c r="A38" s="30"/>
      <c r="B38" s="31" t="str">
        <f ca="1">IFERROR(__xludf.DUMMYFUNCTION("""COMPUTED_VALUE"""),"Intergrip")</f>
        <v>Intergrip</v>
      </c>
      <c r="C38" s="42" t="str">
        <f ca="1">IFERROR(__xludf.DUMMYFUNCTION("""COMPUTED_VALUE"""),"Nt2 Mundium College")</f>
        <v>Nt2 Mundium College</v>
      </c>
      <c r="D38" s="139" t="str">
        <f ca="1">IFERROR(__xludf.DUMMYFUNCTION("""COMPUTED_VALUE"""),"Kwaliteitszorg en uit-/instroom")</f>
        <v>Kwaliteitszorg en uit-/instroom</v>
      </c>
      <c r="E38" s="139" t="str">
        <f ca="1">IFERROR(__xludf.DUMMYFUNCTION("""COMPUTED_VALUE"""),"Aanmelden MBO ")</f>
        <v xml:space="preserve">Aanmelden MBO </v>
      </c>
    </row>
    <row r="39" spans="1:5" ht="22.5" customHeight="1">
      <c r="A39" s="27"/>
      <c r="B39" s="41" t="str">
        <f ca="1">IFERROR(__xludf.DUMMYFUNCTION("""COMPUTED_VALUE"""),"Kahoot")</f>
        <v>Kahoot</v>
      </c>
      <c r="C39" s="140" t="str">
        <f ca="1">IFERROR(__xludf.DUMMYFUNCTION("""COMPUTED_VALUE"""),"Nt2 Mundium College")</f>
        <v>Nt2 Mundium College</v>
      </c>
      <c r="D39" s="140" t="str">
        <f ca="1">IFERROR(__xludf.DUMMYFUNCTION("""COMPUTED_VALUE"""),"Lessen en werkvormen")</f>
        <v>Lessen en werkvormen</v>
      </c>
      <c r="E39" s="140" t="str">
        <f ca="1">IFERROR(__xludf.DUMMYFUNCTION("""COMPUTED_VALUE"""),"Quizes")</f>
        <v>Quizes</v>
      </c>
    </row>
    <row r="40" spans="1:5" ht="22.5" customHeight="1">
      <c r="A40" s="30"/>
      <c r="B40" s="31" t="str">
        <f ca="1">IFERROR(__xludf.DUMMYFUNCTION("""COMPUTED_VALUE"""),"Kwaliteitscholen")</f>
        <v>Kwaliteitscholen</v>
      </c>
      <c r="C40" s="32" t="str">
        <f ca="1">IFERROR(__xludf.DUMMYFUNCTION("""COMPUTED_VALUE"""),"Nt2 Mundium College")</f>
        <v>Nt2 Mundium College</v>
      </c>
      <c r="D40" s="32" t="str">
        <f ca="1">IFERROR(__xludf.DUMMYFUNCTION("""COMPUTED_VALUE"""),"Kwaliteitszorg en uit-/instroom")</f>
        <v>Kwaliteitszorg en uit-/instroom</v>
      </c>
      <c r="E40" s="32" t="str">
        <f ca="1">IFERROR(__xludf.DUMMYFUNCTION("""COMPUTED_VALUE"""),"Afname van kwaliteitsonderzoeken")</f>
        <v>Afname van kwaliteitsonderzoeken</v>
      </c>
    </row>
    <row r="41" spans="1:5" ht="22.5" customHeight="1">
      <c r="A41" s="141"/>
      <c r="B41" s="28" t="str">
        <f ca="1">IFERROR(__xludf.DUMMYFUNCTION("""COMPUTED_VALUE"""),"LessonUp")</f>
        <v>LessonUp</v>
      </c>
      <c r="C41" s="43" t="str">
        <f ca="1">IFERROR(__xludf.DUMMYFUNCTION("""COMPUTED_VALUE"""),"Nt2 Mundium College")</f>
        <v>Nt2 Mundium College</v>
      </c>
      <c r="D41" s="29" t="str">
        <f ca="1">IFERROR(__xludf.DUMMYFUNCTION("""COMPUTED_VALUE"""),"Lessen en werkvormen")</f>
        <v>Lessen en werkvormen</v>
      </c>
      <c r="E41" s="29" t="str">
        <f ca="1">IFERROR(__xludf.DUMMYFUNCTION("""COMPUTED_VALUE"""),"Interactieve presentaties maken")</f>
        <v>Interactieve presentaties maken</v>
      </c>
    </row>
    <row r="42" spans="1:5" ht="22.5" customHeight="1">
      <c r="A42" s="30"/>
      <c r="B42" s="31" t="str">
        <f ca="1">IFERROR(__xludf.DUMMYFUNCTION("""COMPUTED_VALUE"""),"Malmberg - Biologie voor jou")</f>
        <v>Malmberg - Biologie voor jou</v>
      </c>
      <c r="C42" s="32" t="str">
        <f ca="1">IFERROR(__xludf.DUMMYFUNCTION("""COMPUTED_VALUE"""),"Nt2 Mundium College")</f>
        <v>Nt2 Mundium College</v>
      </c>
      <c r="D42" s="32" t="str">
        <f ca="1">IFERROR(__xludf.DUMMYFUNCTION("""COMPUTED_VALUE"""),"Lessen en werkvormen, Vakspecifieke ondersteuning")</f>
        <v>Lessen en werkvormen, Vakspecifieke ondersteuning</v>
      </c>
      <c r="E42" s="32" t="str">
        <f ca="1">IFERROR(__xludf.DUMMYFUNCTION("""COMPUTED_VALUE"""),"Methodemateriaal")</f>
        <v>Methodemateriaal</v>
      </c>
    </row>
    <row r="43" spans="1:5" ht="22.5" customHeight="1">
      <c r="A43" s="27"/>
      <c r="B43" s="28" t="str">
        <f ca="1">IFERROR(__xludf.DUMMYFUNCTION("""COMPUTED_VALUE"""),"Malmberg - New Interface")</f>
        <v>Malmberg - New Interface</v>
      </c>
      <c r="C43" s="29" t="str">
        <f ca="1">IFERROR(__xludf.DUMMYFUNCTION("""COMPUTED_VALUE"""),"Nt2 Mundium College")</f>
        <v>Nt2 Mundium College</v>
      </c>
      <c r="D43" s="29" t="str">
        <f ca="1">IFERROR(__xludf.DUMMYFUNCTION("""COMPUTED_VALUE"""),"Lessen en werkvormen, Vakspecifieke ondersteuning")</f>
        <v>Lessen en werkvormen, Vakspecifieke ondersteuning</v>
      </c>
      <c r="E43" s="29" t="str">
        <f ca="1">IFERROR(__xludf.DUMMYFUNCTION("""COMPUTED_VALUE"""),"Methodemateriaal")</f>
        <v>Methodemateriaal</v>
      </c>
    </row>
    <row r="44" spans="1:5" ht="22.5" customHeight="1">
      <c r="A44" s="30"/>
      <c r="B44" s="39" t="str">
        <f ca="1">IFERROR(__xludf.DUMMYFUNCTION("""COMPUTED_VALUE"""),"Mentimeter")</f>
        <v>Mentimeter</v>
      </c>
      <c r="C44" s="136" t="str">
        <f ca="1">IFERROR(__xludf.DUMMYFUNCTION("""COMPUTED_VALUE"""),"Nt2 Mundium College")</f>
        <v>Nt2 Mundium College</v>
      </c>
      <c r="D44" s="32" t="str">
        <f ca="1">IFERROR(__xludf.DUMMYFUNCTION("""COMPUTED_VALUE"""),"Lessen en werkvormen")</f>
        <v>Lessen en werkvormen</v>
      </c>
      <c r="E44" s="32" t="str">
        <f ca="1">IFERROR(__xludf.DUMMYFUNCTION("""COMPUTED_VALUE"""),"Interactief input ophalen bij leerlingen")</f>
        <v>Interactief input ophalen bij leerlingen</v>
      </c>
    </row>
    <row r="45" spans="1:5" ht="22.5" customHeight="1">
      <c r="A45" s="27"/>
      <c r="B45" s="28" t="str">
        <f ca="1">IFERROR(__xludf.DUMMYFUNCTION("""COMPUTED_VALUE"""),"Microsoft Office")</f>
        <v>Microsoft Office</v>
      </c>
      <c r="C45" s="29" t="str">
        <f ca="1">IFERROR(__xludf.DUMMYFUNCTION("""COMPUTED_VALUE"""),"Nt2 Mundium College")</f>
        <v>Nt2 Mundium College</v>
      </c>
      <c r="D45" s="29"/>
      <c r="E45" s="29" t="str">
        <f ca="1">IFERROR(__xludf.DUMMYFUNCTION("""COMPUTED_VALUE"""),"Word / Excel /Powerpoint")</f>
        <v>Word / Excel /Powerpoint</v>
      </c>
    </row>
    <row r="46" spans="1:5" ht="22.5" customHeight="1">
      <c r="A46" s="30"/>
      <c r="B46" s="31" t="str">
        <f ca="1">IFERROR(__xludf.DUMMYFUNCTION("""COMPUTED_VALUE"""),"Miro")</f>
        <v>Miro</v>
      </c>
      <c r="C46" s="32" t="str">
        <f ca="1">IFERROR(__xludf.DUMMYFUNCTION("""COMPUTED_VALUE"""),"Nt2 Mundium College")</f>
        <v>Nt2 Mundium College</v>
      </c>
      <c r="D46" s="32" t="str">
        <f ca="1">IFERROR(__xludf.DUMMYFUNCTION("""COMPUTED_VALUE"""),"Samenwerkingstools &amp; programma's")</f>
        <v>Samenwerkingstools &amp; programma's</v>
      </c>
      <c r="E46" s="32" t="str">
        <f ca="1">IFERROR(__xludf.DUMMYFUNCTION("""COMPUTED_VALUE"""),"Digitaal prikbord / sticky notes")</f>
        <v>Digitaal prikbord / sticky notes</v>
      </c>
    </row>
    <row r="47" spans="1:5" ht="22.5" customHeight="1">
      <c r="A47" s="27"/>
      <c r="B47" s="28" t="str">
        <f ca="1">IFERROR(__xludf.DUMMYFUNCTION("""COMPUTED_VALUE"""),"Newswise (CED-groep)")</f>
        <v>Newswise (CED-groep)</v>
      </c>
      <c r="C47" s="29" t="str">
        <f ca="1">IFERROR(__xludf.DUMMYFUNCTION("""COMPUTED_VALUE"""),"Nt2 Mundium College")</f>
        <v>Nt2 Mundium College</v>
      </c>
      <c r="D47" s="40" t="str">
        <f ca="1">IFERROR(__xludf.DUMMYFUNCTION("""COMPUTED_VALUE"""),"Lessen en werkvormen, Vakspecifieke ondersteuning")</f>
        <v>Lessen en werkvormen, Vakspecifieke ondersteuning</v>
      </c>
      <c r="E47" s="40" t="str">
        <f ca="1">IFERROR(__xludf.DUMMYFUNCTION("""COMPUTED_VALUE"""),"Begrijpend lezen a.h.v. nieuws")</f>
        <v>Begrijpend lezen a.h.v. nieuws</v>
      </c>
    </row>
    <row r="48" spans="1:5" ht="22.5" customHeight="1">
      <c r="A48" s="30"/>
      <c r="B48" s="31" t="str">
        <f ca="1">IFERROR(__xludf.DUMMYFUNCTION("""COMPUTED_VALUE"""),"Nieuwsbegrip (CED-groep)")</f>
        <v>Nieuwsbegrip (CED-groep)</v>
      </c>
      <c r="C48" s="32" t="str">
        <f ca="1">IFERROR(__xludf.DUMMYFUNCTION("""COMPUTED_VALUE"""),"Nt2 Mundium College")</f>
        <v>Nt2 Mundium College</v>
      </c>
      <c r="D48" s="36" t="str">
        <f ca="1">IFERROR(__xludf.DUMMYFUNCTION("""COMPUTED_VALUE"""),"Lessen en werkvormen, Vakspecifieke ondersteuning")</f>
        <v>Lessen en werkvormen, Vakspecifieke ondersteuning</v>
      </c>
      <c r="E48" s="32" t="str">
        <f ca="1">IFERROR(__xludf.DUMMYFUNCTION("""COMPUTED_VALUE"""),"Begrijpend lezen a.h.v. nieuws")</f>
        <v>Begrijpend lezen a.h.v. nieuws</v>
      </c>
    </row>
    <row r="49" spans="1:5" ht="22.5" customHeight="1">
      <c r="A49" s="27"/>
      <c r="B49" s="28" t="str">
        <f ca="1">IFERROR(__xludf.DUMMYFUNCTION("""COMPUTED_VALUE"""),"Nieuwsrekenen (CED-groep)")</f>
        <v>Nieuwsrekenen (CED-groep)</v>
      </c>
      <c r="C49" s="29" t="str">
        <f ca="1">IFERROR(__xludf.DUMMYFUNCTION("""COMPUTED_VALUE"""),"Nt2 Mundium College")</f>
        <v>Nt2 Mundium College</v>
      </c>
      <c r="D49" s="29" t="str">
        <f ca="1">IFERROR(__xludf.DUMMYFUNCTION("""COMPUTED_VALUE"""),"Lessen en werkvormen, Vakspecifieke ondersteuning")</f>
        <v>Lessen en werkvormen, Vakspecifieke ondersteuning</v>
      </c>
      <c r="E49" s="29" t="str">
        <f ca="1">IFERROR(__xludf.DUMMYFUNCTION("""COMPUTED_VALUE"""),"Rekenen a.h.v. nieuws")</f>
        <v>Rekenen a.h.v. nieuws</v>
      </c>
    </row>
    <row r="50" spans="1:5" ht="22.5" customHeight="1">
      <c r="A50" s="30"/>
      <c r="B50" s="31" t="str">
        <f ca="1">IFERROR(__xludf.DUMMYFUNCTION("""COMPUTED_VALUE"""),"Nuffic")</f>
        <v>Nuffic</v>
      </c>
      <c r="C50" s="32" t="str">
        <f ca="1">IFERROR(__xludf.DUMMYFUNCTION("""COMPUTED_VALUE"""),"Nt2 Mundium College")</f>
        <v>Nt2 Mundium College</v>
      </c>
      <c r="D50" s="32" t="str">
        <f ca="1">IFERROR(__xludf.DUMMYFUNCTION("""COMPUTED_VALUE"""),"""Administratie, roosters, beheer""")</f>
        <v>"Administratie, roosters, beheer"</v>
      </c>
      <c r="E50" s="32" t="str">
        <f ca="1">IFERROR(__xludf.DUMMYFUNCTION("""COMPUTED_VALUE"""),"Diplomawaardering")</f>
        <v>Diplomawaardering</v>
      </c>
    </row>
    <row r="51" spans="1:5" ht="22.5" customHeight="1">
      <c r="A51" s="27"/>
      <c r="B51" s="44" t="str">
        <f ca="1">IFERROR(__xludf.DUMMYFUNCTION("""COMPUTED_VALUE"""),"Oefenen.nl")</f>
        <v>Oefenen.nl</v>
      </c>
      <c r="C51" s="29" t="str">
        <f ca="1">IFERROR(__xludf.DUMMYFUNCTION("""COMPUTED_VALUE"""),"Nt2 Mundium College")</f>
        <v>Nt2 Mundium College</v>
      </c>
      <c r="D51" s="29" t="str">
        <f ca="1">IFERROR(__xludf.DUMMYFUNCTION("""COMPUTED_VALUE"""),"Vakspecifieke ondersteuning, Lessen en werkvormen")</f>
        <v>Vakspecifieke ondersteuning, Lessen en werkvormen</v>
      </c>
      <c r="E51" s="29" t="str">
        <f ca="1">IFERROR(__xludf.DUMMYFUNCTION("""COMPUTED_VALUE"""),"Aanvullend materiaal NT2")</f>
        <v>Aanvullend materiaal NT2</v>
      </c>
    </row>
    <row r="52" spans="1:5" ht="22.5" customHeight="1">
      <c r="A52" s="30"/>
      <c r="B52" s="45" t="str">
        <f ca="1">IFERROR(__xludf.DUMMYFUNCTION("""COMPUTED_VALUE"""),"OnSpect")</f>
        <v>OnSpect</v>
      </c>
      <c r="C52" s="136" t="str">
        <f ca="1">IFERROR(__xludf.DUMMYFUNCTION("""COMPUTED_VALUE"""),"Nt2 Mundium College")</f>
        <v>Nt2 Mundium College</v>
      </c>
      <c r="D52" s="45" t="str">
        <f ca="1">IFERROR(__xludf.DUMMYFUNCTION("""COMPUTED_VALUE"""),"Kwaliteitszorg en uit-/instroom")</f>
        <v>Kwaliteitszorg en uit-/instroom</v>
      </c>
      <c r="E52" s="45" t="str">
        <f ca="1">IFERROR(__xludf.DUMMYFUNCTION("""COMPUTED_VALUE"""),"Kwaliteitszorgsysteem")</f>
        <v>Kwaliteitszorgsysteem</v>
      </c>
    </row>
    <row r="53" spans="1:5" ht="22.5" customHeight="1">
      <c r="A53" s="27"/>
      <c r="B53" s="28" t="str">
        <f ca="1">IFERROR(__xludf.DUMMYFUNCTION("""COMPUTED_VALUE"""),"Prowise Presenter")</f>
        <v>Prowise Presenter</v>
      </c>
      <c r="C53" s="29" t="str">
        <f ca="1">IFERROR(__xludf.DUMMYFUNCTION("""COMPUTED_VALUE"""),"Nt2 Mundium College")</f>
        <v>Nt2 Mundium College</v>
      </c>
      <c r="D53" s="40" t="str">
        <f ca="1">IFERROR(__xludf.DUMMYFUNCTION("""COMPUTED_VALUE"""),"Lessen en werkvormen")</f>
        <v>Lessen en werkvormen</v>
      </c>
      <c r="E53" s="40" t="str">
        <f ca="1">IFERROR(__xludf.DUMMYFUNCTION("""COMPUTED_VALUE"""),"Interactieve presentaties maken")</f>
        <v>Interactieve presentaties maken</v>
      </c>
    </row>
    <row r="54" spans="1:5" ht="22.5" customHeight="1">
      <c r="A54" s="30"/>
      <c r="B54" s="31" t="str">
        <f ca="1">IFERROR(__xludf.DUMMYFUNCTION("""COMPUTED_VALUE"""),"Readspeaker")</f>
        <v>Readspeaker</v>
      </c>
      <c r="C54" s="32" t="str">
        <f ca="1">IFERROR(__xludf.DUMMYFUNCTION("""COMPUTED_VALUE"""),"Nt2 Mundium College")</f>
        <v>Nt2 Mundium College</v>
      </c>
      <c r="D54" s="32" t="str">
        <f ca="1">IFERROR(__xludf.DUMMYFUNCTION("""COMPUTED_VALUE"""),"Communicatie &amp; PR")</f>
        <v>Communicatie &amp; PR</v>
      </c>
      <c r="E54" s="32" t="str">
        <f ca="1">IFERROR(__xludf.DUMMYFUNCTION("""COMPUTED_VALUE"""),"Voorlezen van de website")</f>
        <v>Voorlezen van de website</v>
      </c>
    </row>
    <row r="55" spans="1:5" ht="22.5" customHeight="1">
      <c r="A55" s="27"/>
      <c r="B55" s="28" t="str">
        <f ca="1">IFERROR(__xludf.DUMMYFUNCTION("""COMPUTED_VALUE"""),"RISK")</f>
        <v>RISK</v>
      </c>
      <c r="C55" s="29" t="str">
        <f ca="1">IFERROR(__xludf.DUMMYFUNCTION("""COMPUTED_VALUE"""),"Nt2 Mundium College")</f>
        <v>Nt2 Mundium College</v>
      </c>
      <c r="D55" s="29" t="str">
        <f ca="1">IFERROR(__xludf.DUMMYFUNCTION("""COMPUTED_VALUE"""),"Vakspecifieke ondersteuning")</f>
        <v>Vakspecifieke ondersteuning</v>
      </c>
      <c r="E55" s="29" t="str">
        <f ca="1">IFERROR(__xludf.DUMMYFUNCTION("""COMPUTED_VALUE"""),"Rekenemethode in de ISK")</f>
        <v>Rekenemethode in de ISK</v>
      </c>
    </row>
    <row r="56" spans="1:5" ht="22.5" customHeight="1">
      <c r="A56" s="30"/>
      <c r="B56" s="31" t="str">
        <f ca="1">IFERROR(__xludf.DUMMYFUNCTION("""COMPUTED_VALUE"""),"Schoolyear")</f>
        <v>Schoolyear</v>
      </c>
      <c r="C56" s="32" t="str">
        <f ca="1">IFERROR(__xludf.DUMMYFUNCTION("""COMPUTED_VALUE"""),"Nt2 Mundium College")</f>
        <v>Nt2 Mundium College</v>
      </c>
      <c r="D56" s="32" t="str">
        <f ca="1">IFERROR(__xludf.DUMMYFUNCTION("""COMPUTED_VALUE"""),"Toetsing en examinering")</f>
        <v>Toetsing en examinering</v>
      </c>
      <c r="E56" s="32" t="str">
        <f ca="1">IFERROR(__xludf.DUMMYFUNCTION("""COMPUTED_VALUE"""),"Beveiliging van toetsafname JIJ!")</f>
        <v>Beveiliging van toetsafname JIJ!</v>
      </c>
    </row>
    <row r="57" spans="1:5" ht="22.5" customHeight="1">
      <c r="A57" s="27"/>
      <c r="B57" s="28" t="str">
        <f ca="1">IFERROR(__xludf.DUMMYFUNCTION("""COMPUTED_VALUE"""),"Somtoday")</f>
        <v>Somtoday</v>
      </c>
      <c r="C57" s="29" t="str">
        <f ca="1">IFERROR(__xludf.DUMMYFUNCTION("""COMPUTED_VALUE"""),"Nt2 Mundium College")</f>
        <v>Nt2 Mundium College</v>
      </c>
      <c r="D57" s="29" t="str">
        <f ca="1">IFERROR(__xludf.DUMMYFUNCTION("""COMPUTED_VALUE"""),"Leerlingvolgsystemen, ""Administratie, roosters, beheer""")</f>
        <v>Leerlingvolgsystemen, "Administratie, roosters, beheer"</v>
      </c>
      <c r="E57" s="29" t="str">
        <f ca="1">IFERROR(__xludf.DUMMYFUNCTION("""COMPUTED_VALUE"""),"LVS / LAS / ELO")</f>
        <v>LVS / LAS / ELO</v>
      </c>
    </row>
    <row r="58" spans="1:5" ht="22.5" customHeight="1">
      <c r="A58" s="30"/>
      <c r="B58" s="31" t="str">
        <f ca="1">IFERROR(__xludf.DUMMYFUNCTION("""COMPUTED_VALUE"""),"Stop Motion Studio")</f>
        <v>Stop Motion Studio</v>
      </c>
      <c r="C58" s="32" t="str">
        <f ca="1">IFERROR(__xludf.DUMMYFUNCTION("""COMPUTED_VALUE"""),"Nt2 Mundium College")</f>
        <v>Nt2 Mundium College</v>
      </c>
      <c r="D58" s="33" t="str">
        <f ca="1">IFERROR(__xludf.DUMMYFUNCTION("""COMPUTED_VALUE"""),"Design en grafische software, Lessen en werkvormen")</f>
        <v>Design en grafische software, Lessen en werkvormen</v>
      </c>
      <c r="E58" s="33" t="str">
        <f ca="1">IFERROR(__xludf.DUMMYFUNCTION("""COMPUTED_VALUE"""),"Stop Motion filmpjes maken op de Chromebook - Gratis versie, geen data verzameling op de chromebook, films verlaten de chromebook niet.")</f>
        <v>Stop Motion filmpjes maken op de Chromebook - Gratis versie, geen data verzameling op de chromebook, films verlaten de chromebook niet.</v>
      </c>
    </row>
    <row r="59" spans="1:5" ht="22.5" customHeight="1">
      <c r="A59" s="27"/>
      <c r="B59" s="41" t="str">
        <f ca="1">IFERROR(__xludf.DUMMYFUNCTION("""COMPUTED_VALUE"""),"Taalcompleet")</f>
        <v>Taalcompleet</v>
      </c>
      <c r="C59" s="138" t="str">
        <f ca="1">IFERROR(__xludf.DUMMYFUNCTION("""COMPUTED_VALUE"""),"Nt2 Mundium College")</f>
        <v>Nt2 Mundium College</v>
      </c>
      <c r="D59" s="138" t="str">
        <f ca="1">IFERROR(__xludf.DUMMYFUNCTION("""COMPUTED_VALUE"""),"Vakspecifieke ondersteuning")</f>
        <v>Vakspecifieke ondersteuning</v>
      </c>
      <c r="E59" s="138" t="str">
        <f ca="1">IFERROR(__xludf.DUMMYFUNCTION("""COMPUTED_VALUE"""),"Methodemateriaal")</f>
        <v>Methodemateriaal</v>
      </c>
    </row>
    <row r="60" spans="1:5" ht="22.5" customHeight="1">
      <c r="A60" s="30"/>
      <c r="B60" s="39" t="str">
        <f ca="1">IFERROR(__xludf.DUMMYFUNCTION("""COMPUTED_VALUE"""),"Thieme Meulenhof - Op niveau")</f>
        <v>Thieme Meulenhof - Op niveau</v>
      </c>
      <c r="C60" s="136" t="str">
        <f ca="1">IFERROR(__xludf.DUMMYFUNCTION("""COMPUTED_VALUE"""),"Nt2 Mundium College")</f>
        <v>Nt2 Mundium College</v>
      </c>
      <c r="D60" s="136" t="str">
        <f ca="1">IFERROR(__xludf.DUMMYFUNCTION("""COMPUTED_VALUE"""),"Vakspecifieke ondersteuning")</f>
        <v>Vakspecifieke ondersteuning</v>
      </c>
      <c r="E60" s="136" t="str">
        <f ca="1">IFERROR(__xludf.DUMMYFUNCTION("""COMPUTED_VALUE"""),"Methodemateriaal")</f>
        <v>Methodemateriaal</v>
      </c>
    </row>
    <row r="61" spans="1:5" ht="22.5" customHeight="1">
      <c r="A61" s="27"/>
      <c r="B61" s="28" t="str">
        <f ca="1">IFERROR(__xludf.DUMMYFUNCTION("""COMPUTED_VALUE"""),"Van A tot Zin")</f>
        <v>Van A tot Zin</v>
      </c>
      <c r="C61" s="29" t="str">
        <f ca="1">IFERROR(__xludf.DUMMYFUNCTION("""COMPUTED_VALUE"""),"Nt2 Mundium College")</f>
        <v>Nt2 Mundium College</v>
      </c>
      <c r="D61" s="29" t="str">
        <f ca="1">IFERROR(__xludf.DUMMYFUNCTION("""COMPUTED_VALUE"""),"Vakspecifieke ondersteuning")</f>
        <v>Vakspecifieke ondersteuning</v>
      </c>
      <c r="E61" s="29" t="str">
        <f ca="1">IFERROR(__xludf.DUMMYFUNCTION("""COMPUTED_VALUE"""),"Grammatica voor NT2")</f>
        <v>Grammatica voor NT2</v>
      </c>
    </row>
    <row r="62" spans="1:5" ht="22.5" customHeight="1">
      <c r="A62" s="30"/>
      <c r="B62" s="31" t="str">
        <f ca="1">IFERROR(__xludf.DUMMYFUNCTION("""COMPUTED_VALUE"""),"VO-Content")</f>
        <v>VO-Content</v>
      </c>
      <c r="C62" s="42" t="str">
        <f ca="1">IFERROR(__xludf.DUMMYFUNCTION("""COMPUTED_VALUE"""),"Nt2 Mundium College")</f>
        <v>Nt2 Mundium College</v>
      </c>
      <c r="D62" s="42" t="str">
        <f ca="1">IFERROR(__xludf.DUMMYFUNCTION("""COMPUTED_VALUE"""),"Lessen en werkvormen, Vakspecifieke ondersteuning")</f>
        <v>Lessen en werkvormen, Vakspecifieke ondersteuning</v>
      </c>
      <c r="E62" s="42" t="str">
        <f ca="1">IFERROR(__xludf.DUMMYFUNCTION("""COMPUTED_VALUE"""),"Aanvullend of vervangend materiaal")</f>
        <v>Aanvullend of vervangend materiaal</v>
      </c>
    </row>
    <row r="63" spans="1:5" ht="22.5" customHeight="1">
      <c r="A63" s="27"/>
      <c r="B63" s="28" t="str">
        <f ca="1">IFERROR(__xludf.DUMMYFUNCTION("""COMPUTED_VALUE"""),"Wordwall")</f>
        <v>Wordwall</v>
      </c>
      <c r="C63" s="29" t="str">
        <f ca="1">IFERROR(__xludf.DUMMYFUNCTION("""COMPUTED_VALUE"""),"Nt2 Mundium College")</f>
        <v>Nt2 Mundium College</v>
      </c>
      <c r="D63" s="29" t="str">
        <f ca="1">IFERROR(__xludf.DUMMYFUNCTION("""COMPUTED_VALUE"""),"Lessen en werkvormen")</f>
        <v>Lessen en werkvormen</v>
      </c>
      <c r="E63" s="29" t="str">
        <f ca="1">IFERROR(__xludf.DUMMYFUNCTION("""COMPUTED_VALUE"""),"Interactieve werkvormen zowel zelf gemaakt als vanuit een beschikbare bibliotheek: Alleen leraren loggen in. Leerlingen mogen niet inloggen (zie privacy quickscan).")</f>
        <v>Interactieve werkvormen zowel zelf gemaakt als vanuit een beschikbare bibliotheek: Alleen leraren loggen in. Leerlingen mogen niet inloggen (zie privacy quickscan).</v>
      </c>
    </row>
    <row r="64" spans="1:5" ht="22.5" customHeight="1">
      <c r="A64" s="30"/>
      <c r="B64" s="31" t="str">
        <f ca="1">IFERROR(__xludf.DUMMYFUNCTION("""COMPUTED_VALUE"""),"Snipe-IT (Nexx Wave)")</f>
        <v>Snipe-IT (Nexx Wave)</v>
      </c>
      <c r="C64" s="42" t="str">
        <f ca="1">IFERROR(__xludf.DUMMYFUNCTION("""COMPUTED_VALUE"""),"Nt2 Mundium College")</f>
        <v>Nt2 Mundium College</v>
      </c>
      <c r="D64" s="42" t="str">
        <f ca="1">IFERROR(__xludf.DUMMYFUNCTION("""COMPUTED_VALUE"""),"""Administratie, roosters, beheer""")</f>
        <v>"Administratie, roosters, beheer"</v>
      </c>
      <c r="E64" s="42" t="str">
        <f ca="1">IFERROR(__xludf.DUMMYFUNCTION("""COMPUTED_VALUE"""),"Beheer van hardware")</f>
        <v>Beheer van hardware</v>
      </c>
    </row>
    <row r="65" spans="1:5" ht="22.5" customHeight="1">
      <c r="A65" s="27"/>
      <c r="B65" s="28" t="str">
        <f ca="1">IFERROR(__xludf.DUMMYFUNCTION("""COMPUTED_VALUE"""),"Blooket")</f>
        <v>Blooket</v>
      </c>
      <c r="C65" s="29" t="str">
        <f ca="1">IFERROR(__xludf.DUMMYFUNCTION("""COMPUTED_VALUE"""),"Grescollege")</f>
        <v>Grescollege</v>
      </c>
      <c r="D65" s="29"/>
      <c r="E65" s="29"/>
    </row>
    <row r="66" spans="1:5" ht="22.5" customHeight="1">
      <c r="A66" s="30"/>
      <c r="B66" s="31" t="str">
        <f ca="1">IFERROR(__xludf.DUMMYFUNCTION("""COMPUTED_VALUE"""),"Bookwidgets")</f>
        <v>Bookwidgets</v>
      </c>
      <c r="C66" s="32" t="str">
        <f ca="1">IFERROR(__xludf.DUMMYFUNCTION("""COMPUTED_VALUE"""),"Grescollege")</f>
        <v>Grescollege</v>
      </c>
      <c r="D66" s="32" t="str">
        <f ca="1">IFERROR(__xludf.DUMMYFUNCTION("""COMPUTED_VALUE"""),"Lessen en werkvormen")</f>
        <v>Lessen en werkvormen</v>
      </c>
      <c r="E66" s="32" t="str">
        <f ca="1">IFERROR(__xludf.DUMMYFUNCTION("""COMPUTED_VALUE"""),"Interactief lesmateriaal maken")</f>
        <v>Interactief lesmateriaal maken</v>
      </c>
    </row>
    <row r="67" spans="1:5" ht="22.5" customHeight="1">
      <c r="A67" s="27"/>
      <c r="B67" s="28" t="str">
        <f ca="1">IFERROR(__xludf.DUMMYFUNCTION("""COMPUTED_VALUE"""),"Canva")</f>
        <v>Canva</v>
      </c>
      <c r="C67" s="29" t="str">
        <f ca="1">IFERROR(__xludf.DUMMYFUNCTION("""COMPUTED_VALUE"""),"Grescollege")</f>
        <v>Grescollege</v>
      </c>
      <c r="D67" s="29" t="str">
        <f ca="1">IFERROR(__xludf.DUMMYFUNCTION("""COMPUTED_VALUE"""),"Communicatie &amp; PR, Lessen en werkvormen")</f>
        <v>Communicatie &amp; PR, Lessen en werkvormen</v>
      </c>
      <c r="E67" s="29" t="str">
        <f ca="1">IFERROR(__xludf.DUMMYFUNCTION("""COMPUTED_VALUE"""),"Foto- en video-ontwerpen voor socials")</f>
        <v>Foto- en video-ontwerpen voor socials</v>
      </c>
    </row>
    <row r="68" spans="1:5" ht="22.5" customHeight="1">
      <c r="A68" s="30"/>
      <c r="B68" s="31" t="str">
        <f ca="1">IFERROR(__xludf.DUMMYFUNCTION("""COMPUTED_VALUE"""),"ChatGPT")</f>
        <v>ChatGPT</v>
      </c>
      <c r="C68" s="32" t="str">
        <f ca="1">IFERROR(__xludf.DUMMYFUNCTION("""COMPUTED_VALUE"""),"Grescollege")</f>
        <v>Grescollege</v>
      </c>
      <c r="D68" s="32"/>
      <c r="E68" s="32"/>
    </row>
    <row r="69" spans="1:5" ht="22.5" customHeight="1">
      <c r="A69" s="27"/>
      <c r="B69" s="41" t="str">
        <f ca="1">IFERROR(__xludf.DUMMYFUNCTION("""COMPUTED_VALUE"""),"Digitale methode Malmberg")</f>
        <v>Digitale methode Malmberg</v>
      </c>
      <c r="C69" s="138" t="str">
        <f ca="1">IFERROR(__xludf.DUMMYFUNCTION("""COMPUTED_VALUE"""),"Grescollege")</f>
        <v>Grescollege</v>
      </c>
      <c r="D69" s="138" t="str">
        <f ca="1">IFERROR(__xludf.DUMMYFUNCTION("""COMPUTED_VALUE"""),"Vakspecifieke ondersteuning")</f>
        <v>Vakspecifieke ondersteuning</v>
      </c>
      <c r="E69" s="138"/>
    </row>
    <row r="70" spans="1:5" ht="22.5" customHeight="1">
      <c r="A70" s="30"/>
      <c r="B70" s="31" t="str">
        <f ca="1">IFERROR(__xludf.DUMMYFUNCTION("""COMPUTED_VALUE"""),"Digitale methode Noordhoff")</f>
        <v>Digitale methode Noordhoff</v>
      </c>
      <c r="C70" s="32" t="str">
        <f ca="1">IFERROR(__xludf.DUMMYFUNCTION("""COMPUTED_VALUE"""),"Grescollege")</f>
        <v>Grescollege</v>
      </c>
      <c r="D70" s="32" t="str">
        <f ca="1">IFERROR(__xludf.DUMMYFUNCTION("""COMPUTED_VALUE"""),"Vakspecifieke ondersteuning")</f>
        <v>Vakspecifieke ondersteuning</v>
      </c>
      <c r="E70" s="32"/>
    </row>
    <row r="71" spans="1:5" ht="22.5" customHeight="1">
      <c r="A71" s="27"/>
      <c r="B71" s="28" t="str">
        <f ca="1">IFERROR(__xludf.DUMMYFUNCTION("""COMPUTED_VALUE"""),"Digitale methode praktijkvakken")</f>
        <v>Digitale methode praktijkvakken</v>
      </c>
      <c r="C71" s="29" t="str">
        <f ca="1">IFERROR(__xludf.DUMMYFUNCTION("""COMPUTED_VALUE"""),"Grescollege")</f>
        <v>Grescollege</v>
      </c>
      <c r="D71" s="29" t="str">
        <f ca="1">IFERROR(__xludf.DUMMYFUNCTION("""COMPUTED_VALUE"""),"Vakspecifieke ondersteuning")</f>
        <v>Vakspecifieke ondersteuning</v>
      </c>
      <c r="E71" s="29"/>
    </row>
    <row r="72" spans="1:5" ht="22.5" customHeight="1">
      <c r="A72" s="30"/>
      <c r="B72" s="31" t="str">
        <f ca="1">IFERROR(__xludf.DUMMYFUNCTION("""COMPUTED_VALUE"""),"Digitale methode Thieme")</f>
        <v>Digitale methode Thieme</v>
      </c>
      <c r="C72" s="32" t="str">
        <f ca="1">IFERROR(__xludf.DUMMYFUNCTION("""COMPUTED_VALUE"""),"Grescollege")</f>
        <v>Grescollege</v>
      </c>
      <c r="D72" s="32" t="str">
        <f ca="1">IFERROR(__xludf.DUMMYFUNCTION("""COMPUTED_VALUE"""),"Vakspecifieke ondersteuning")</f>
        <v>Vakspecifieke ondersteuning</v>
      </c>
      <c r="E72" s="32"/>
    </row>
    <row r="73" spans="1:5" ht="22.5" customHeight="1">
      <c r="A73" s="27"/>
      <c r="B73" s="28" t="str">
        <f ca="1">IFERROR(__xludf.DUMMYFUNCTION("""COMPUTED_VALUE"""),"Foleta")</f>
        <v>Foleta</v>
      </c>
      <c r="C73" s="29" t="str">
        <f ca="1">IFERROR(__xludf.DUMMYFUNCTION("""COMPUTED_VALUE"""),"Grescollege")</f>
        <v>Grescollege</v>
      </c>
      <c r="D73" s="29" t="str">
        <f ca="1">IFERROR(__xludf.DUMMYFUNCTION("""COMPUTED_VALUE"""),"Personeelszaken en HRM, Financiën en inkoop")</f>
        <v>Personeelszaken en HRM, Financiën en inkoop</v>
      </c>
      <c r="E73" s="29" t="str">
        <f ca="1">IFERROR(__xludf.DUMMYFUNCTION("""COMPUTED_VALUE"""),"Formatieplanningstool")</f>
        <v>Formatieplanningstool</v>
      </c>
    </row>
    <row r="74" spans="1:5" ht="22.5" customHeight="1">
      <c r="A74" s="30"/>
      <c r="B74" s="46" t="str">
        <f ca="1">IFERROR(__xludf.DUMMYFUNCTION("""COMPUTED_VALUE"""),"Google Workspace")</f>
        <v>Google Workspace</v>
      </c>
      <c r="C74" s="32" t="str">
        <f ca="1">IFERROR(__xludf.DUMMYFUNCTION("""COMPUTED_VALUE"""),"Grescollege")</f>
        <v>Grescollege</v>
      </c>
      <c r="D74" s="32" t="str">
        <f ca="1">IFERROR(__xludf.DUMMYFUNCTION("""COMPUTED_VALUE"""),"Samenwerkingstools &amp; programma's")</f>
        <v>Samenwerkingstools &amp; programma's</v>
      </c>
      <c r="E74" s="32"/>
    </row>
    <row r="75" spans="1:5" ht="22.5" customHeight="1">
      <c r="A75" s="27"/>
      <c r="B75" s="28" t="str">
        <f ca="1">IFERROR(__xludf.DUMMYFUNCTION("""COMPUTED_VALUE"""),"Kahoot")</f>
        <v>Kahoot</v>
      </c>
      <c r="C75" s="29" t="str">
        <f ca="1">IFERROR(__xludf.DUMMYFUNCTION("""COMPUTED_VALUE"""),"Grescollege")</f>
        <v>Grescollege</v>
      </c>
      <c r="D75" s="29" t="str">
        <f ca="1">IFERROR(__xludf.DUMMYFUNCTION("""COMPUTED_VALUE"""),"Lessen en werkvormen")</f>
        <v>Lessen en werkvormen</v>
      </c>
      <c r="E75" s="29"/>
    </row>
    <row r="76" spans="1:5" ht="22.5" customHeight="1">
      <c r="A76" s="30"/>
      <c r="B76" s="31" t="str">
        <f ca="1">IFERROR(__xludf.DUMMYFUNCTION("""COMPUTED_VALUE"""),"LessonUP")</f>
        <v>LessonUP</v>
      </c>
      <c r="C76" s="32" t="str">
        <f ca="1">IFERROR(__xludf.DUMMYFUNCTION("""COMPUTED_VALUE"""),"Grescollege")</f>
        <v>Grescollege</v>
      </c>
      <c r="D76" s="32" t="str">
        <f ca="1">IFERROR(__xludf.DUMMYFUNCTION("""COMPUTED_VALUE"""),"Lessen en werkvormen")</f>
        <v>Lessen en werkvormen</v>
      </c>
      <c r="E76" s="32"/>
    </row>
    <row r="77" spans="1:5" ht="22.5" customHeight="1">
      <c r="A77" s="27"/>
      <c r="B77" s="28" t="str">
        <f ca="1">IFERROR(__xludf.DUMMYFUNCTION("""COMPUTED_VALUE"""),"Aerobe")</f>
        <v>Aerobe</v>
      </c>
      <c r="C77" s="29" t="str">
        <f ca="1">IFERROR(__xludf.DUMMYFUNCTION("""COMPUTED_VALUE"""),"Grescollege")</f>
        <v>Grescollege</v>
      </c>
      <c r="D77" s="40" t="str">
        <f ca="1">IFERROR(__xludf.DUMMYFUNCTION("""COMPUTED_VALUE"""),"Lessen en werkvormen")</f>
        <v>Lessen en werkvormen</v>
      </c>
      <c r="E77" s="40"/>
    </row>
    <row r="78" spans="1:5" ht="22.5" customHeight="1">
      <c r="A78" s="30"/>
      <c r="B78" s="31" t="str">
        <f ca="1">IFERROR(__xludf.DUMMYFUNCTION("""COMPUTED_VALUE"""),"Sketchup")</f>
        <v>Sketchup</v>
      </c>
      <c r="C78" s="32" t="str">
        <f ca="1">IFERROR(__xludf.DUMMYFUNCTION("""COMPUTED_VALUE"""),"Grescollege")</f>
        <v>Grescollege</v>
      </c>
      <c r="D78" s="32"/>
      <c r="E78" s="32"/>
    </row>
    <row r="79" spans="1:5" ht="22.5" customHeight="1">
      <c r="A79" s="27"/>
      <c r="B79" s="28" t="str">
        <f ca="1">IFERROR(__xludf.DUMMYFUNCTION("""COMPUTED_VALUE"""),"VO-Content")</f>
        <v>VO-Content</v>
      </c>
      <c r="C79" s="29" t="str">
        <f ca="1">IFERROR(__xludf.DUMMYFUNCTION("""COMPUTED_VALUE"""),"Grescollege")</f>
        <v>Grescollege</v>
      </c>
      <c r="D79" s="29"/>
      <c r="E79" s="29"/>
    </row>
    <row r="80" spans="1:5" ht="22.5" customHeight="1">
      <c r="A80" s="30"/>
      <c r="B80" s="31" t="str">
        <f ca="1">IFERROR(__xludf.DUMMYFUNCTION("""COMPUTED_VALUE"""),"Zermelo")</f>
        <v>Zermelo</v>
      </c>
      <c r="C80" s="32" t="str">
        <f ca="1">IFERROR(__xludf.DUMMYFUNCTION("""COMPUTED_VALUE"""),"Grescollege")</f>
        <v>Grescollege</v>
      </c>
      <c r="D80" s="32" t="str">
        <f ca="1">IFERROR(__xludf.DUMMYFUNCTION("""COMPUTED_VALUE"""),"""Administratie, roosters, beheer""")</f>
        <v>"Administratie, roosters, beheer"</v>
      </c>
      <c r="E80" s="32"/>
    </row>
    <row r="81" spans="1:5" ht="22.5" customHeight="1">
      <c r="A81" s="27"/>
      <c r="B81" s="47" t="str">
        <f ca="1">IFERROR(__xludf.DUMMYFUNCTION("""COMPUTED_VALUE"""),"Magister")</f>
        <v>Magister</v>
      </c>
      <c r="C81" s="43" t="str">
        <f ca="1">IFERROR(__xludf.DUMMYFUNCTION("""COMPUTED_VALUE"""),"Grescollege")</f>
        <v>Grescollege</v>
      </c>
      <c r="D81" s="43" t="str">
        <f ca="1">IFERROR(__xludf.DUMMYFUNCTION("""COMPUTED_VALUE"""),"""Administratie, roosters, beheer""")</f>
        <v>"Administratie, roosters, beheer"</v>
      </c>
      <c r="E81" s="43"/>
    </row>
    <row r="82" spans="1:5" ht="22.5" customHeight="1">
      <c r="A82" s="38"/>
      <c r="B82" s="48" t="str">
        <f ca="1">IFERROR(__xludf.DUMMYFUNCTION("""COMPUTED_VALUE"""),"Facet")</f>
        <v>Facet</v>
      </c>
      <c r="C82" s="36" t="str">
        <f ca="1">IFERROR(__xludf.DUMMYFUNCTION("""COMPUTED_VALUE"""),"Grescollege")</f>
        <v>Grescollege</v>
      </c>
      <c r="D82" s="36"/>
      <c r="E82" s="36"/>
    </row>
    <row r="83" spans="1:5" ht="22.5" customHeight="1">
      <c r="A83" s="27"/>
      <c r="B83" s="49" t="str">
        <f ca="1">IFERROR(__xludf.DUMMYFUNCTION("""COMPUTED_VALUE"""),"Eindexamensite")</f>
        <v>Eindexamensite</v>
      </c>
      <c r="C83" s="29" t="str">
        <f ca="1">IFERROR(__xludf.DUMMYFUNCTION("""COMPUTED_VALUE"""),"Grescollege")</f>
        <v>Grescollege</v>
      </c>
      <c r="D83" s="29"/>
      <c r="E83" s="29"/>
    </row>
    <row r="84" spans="1:5" ht="22.5" customHeight="1">
      <c r="A84" s="30"/>
      <c r="B84" s="50" t="str">
        <f ca="1">IFERROR(__xludf.DUMMYFUNCTION("""COMPUTED_VALUE"""),"Readspeaker")</f>
        <v>Readspeaker</v>
      </c>
      <c r="C84" s="32" t="str">
        <f ca="1">IFERROR(__xludf.DUMMYFUNCTION("""COMPUTED_VALUE"""),"Grescollege")</f>
        <v>Grescollege</v>
      </c>
      <c r="D84" s="32"/>
      <c r="E84" s="32"/>
    </row>
    <row r="85" spans="1:5" ht="22.5" customHeight="1">
      <c r="A85" s="27"/>
      <c r="B85" s="49" t="str">
        <f ca="1">IFERROR(__xludf.DUMMYFUNCTION("""COMPUTED_VALUE"""),"Dia taal")</f>
        <v>Dia taal</v>
      </c>
      <c r="C85" s="29" t="str">
        <f ca="1">IFERROR(__xludf.DUMMYFUNCTION("""COMPUTED_VALUE"""),"Grescollege")</f>
        <v>Grescollege</v>
      </c>
      <c r="D85" s="29"/>
      <c r="E85" s="29"/>
    </row>
    <row r="86" spans="1:5" ht="22.5" customHeight="1">
      <c r="A86" s="30"/>
      <c r="B86" s="50" t="str">
        <f ca="1">IFERROR(__xludf.DUMMYFUNCTION("""COMPUTED_VALUE"""),"Dia rekenen")</f>
        <v>Dia rekenen</v>
      </c>
      <c r="C86" s="32" t="str">
        <f ca="1">IFERROR(__xludf.DUMMYFUNCTION("""COMPUTED_VALUE"""),"Grescollege")</f>
        <v>Grescollege</v>
      </c>
      <c r="D86" s="32"/>
      <c r="E86" s="32"/>
    </row>
    <row r="87" spans="1:5" ht="22.5" customHeight="1">
      <c r="A87" s="27"/>
      <c r="B87" s="49" t="str">
        <f ca="1">IFERROR(__xludf.DUMMYFUNCTION("""COMPUTED_VALUE"""),"Got-it (adaptief rekenen)")</f>
        <v>Got-it (adaptief rekenen)</v>
      </c>
      <c r="C87" s="29" t="str">
        <f ca="1">IFERROR(__xludf.DUMMYFUNCTION("""COMPUTED_VALUE"""),"Grescollege")</f>
        <v>Grescollege</v>
      </c>
      <c r="D87" s="29"/>
      <c r="E87" s="29"/>
    </row>
    <row r="88" spans="1:5" ht="22.5" customHeight="1">
      <c r="A88" s="30"/>
      <c r="B88" s="50" t="str">
        <f ca="1">IFERROR(__xludf.DUMMYFUNCTION("""COMPUTED_VALUE"""),"NIO")</f>
        <v>NIO</v>
      </c>
      <c r="C88" s="32" t="str">
        <f ca="1">IFERROR(__xludf.DUMMYFUNCTION("""COMPUTED_VALUE"""),"Grescollege")</f>
        <v>Grescollege</v>
      </c>
      <c r="D88" s="32"/>
      <c r="E88" s="32"/>
    </row>
    <row r="89" spans="1:5" ht="22.5" customHeight="1">
      <c r="A89" s="27"/>
      <c r="B89" s="51" t="str">
        <f ca="1">IFERROR(__xludf.DUMMYFUNCTION("""COMPUTED_VALUE"""),"Notion")</f>
        <v>Notion</v>
      </c>
      <c r="C89" s="29" t="str">
        <f ca="1">IFERROR(__xludf.DUMMYFUNCTION("""COMPUTED_VALUE"""),"Grescollege")</f>
        <v>Grescollege</v>
      </c>
      <c r="D89" s="29"/>
      <c r="E89" s="29"/>
    </row>
    <row r="90" spans="1:5" ht="22.5" customHeight="1">
      <c r="A90" s="30"/>
      <c r="B90" s="50" t="str">
        <f ca="1">IFERROR(__xludf.DUMMYFUNCTION("""COMPUTED_VALUE"""),"Classroomscreen")</f>
        <v>Classroomscreen</v>
      </c>
      <c r="C90" s="32" t="str">
        <f ca="1">IFERROR(__xludf.DUMMYFUNCTION("""COMPUTED_VALUE"""),"Grescollege")</f>
        <v>Grescollege</v>
      </c>
      <c r="D90" s="32"/>
      <c r="E90" s="32"/>
    </row>
    <row r="91" spans="1:5" ht="22.5" customHeight="1">
      <c r="A91" s="27"/>
      <c r="B91" s="49" t="str">
        <f ca="1">IFERROR(__xludf.DUMMYFUNCTION("""COMPUTED_VALUE"""),"Abbyy fine reader")</f>
        <v>Abbyy fine reader</v>
      </c>
      <c r="C91" s="29" t="str">
        <f ca="1">IFERROR(__xludf.DUMMYFUNCTION("""COMPUTED_VALUE"""),"Connect College")</f>
        <v>Connect College</v>
      </c>
      <c r="D91" s="29" t="str">
        <f ca="1">IFERROR(__xludf.DUMMYFUNCTION("""COMPUTED_VALUE"""),"ICT en digitale vaardigheden")</f>
        <v>ICT en digitale vaardigheden</v>
      </c>
      <c r="E91" s="29" t="str">
        <f ca="1">IFERROR(__xludf.DUMMYFUNCTION("""COMPUTED_VALUE"""),"tbv textaid verklanking")</f>
        <v>tbv textaid verklanking</v>
      </c>
    </row>
    <row r="92" spans="1:5" ht="22.5" customHeight="1">
      <c r="A92" s="30"/>
      <c r="B92" s="50" t="str">
        <f ca="1">IFERROR(__xludf.DUMMYFUNCTION("""COMPUTED_VALUE"""),"Adobe Creative Cloud")</f>
        <v>Adobe Creative Cloud</v>
      </c>
      <c r="C92" s="32" t="str">
        <f ca="1">IFERROR(__xludf.DUMMYFUNCTION("""COMPUTED_VALUE"""),"Connect College")</f>
        <v>Connect College</v>
      </c>
      <c r="D92" s="32" t="str">
        <f ca="1">IFERROR(__xludf.DUMMYFUNCTION("""COMPUTED_VALUE"""),"Communicatie &amp; PR")</f>
        <v>Communicatie &amp; PR</v>
      </c>
      <c r="E92" s="32" t="str">
        <f ca="1">IFERROR(__xludf.DUMMYFUNCTION("""COMPUTED_VALUE"""),"Grafische vormgeving")</f>
        <v>Grafische vormgeving</v>
      </c>
    </row>
    <row r="93" spans="1:5" ht="22.5" customHeight="1">
      <c r="A93" s="27"/>
      <c r="B93" s="49" t="str">
        <f ca="1">IFERROR(__xludf.DUMMYFUNCTION("""COMPUTED_VALUE"""),"Afas")</f>
        <v>Afas</v>
      </c>
      <c r="C93" s="29" t="str">
        <f ca="1">IFERROR(__xludf.DUMMYFUNCTION("""COMPUTED_VALUE"""),"Connect College")</f>
        <v>Connect College</v>
      </c>
      <c r="D93" s="29" t="str">
        <f ca="1">IFERROR(__xludf.DUMMYFUNCTION("""COMPUTED_VALUE"""),"Overkoepelend (ICT-)beheer SOML")</f>
        <v>Overkoepelend (ICT-)beheer SOML</v>
      </c>
      <c r="E93" s="29"/>
    </row>
    <row r="94" spans="1:5" ht="22.5" customHeight="1">
      <c r="A94" s="30"/>
      <c r="B94" s="50" t="str">
        <f ca="1">IFERROR(__xludf.DUMMYFUNCTION("""COMPUTED_VALUE"""),"Aura")</f>
        <v>Aura</v>
      </c>
      <c r="C94" s="32" t="str">
        <f ca="1">IFERROR(__xludf.DUMMYFUNCTION("""COMPUTED_VALUE"""),"Connect College")</f>
        <v>Connect College</v>
      </c>
      <c r="D94" s="32" t="str">
        <f ca="1">IFERROR(__xludf.DUMMYFUNCTION("""COMPUTED_VALUE"""),"""Administratie, roosters, beheer""")</f>
        <v>"Administratie, roosters, beheer"</v>
      </c>
      <c r="E94" s="32" t="str">
        <f ca="1">IFERROR(__xludf.DUMMYFUNCTION("""COMPUTED_VALUE"""),"(Uitleen)registratie mediatheek")</f>
        <v>(Uitleen)registratie mediatheek</v>
      </c>
    </row>
    <row r="95" spans="1:5" ht="22.5" customHeight="1">
      <c r="A95" s="27"/>
      <c r="B95" s="49" t="str">
        <f ca="1">IFERROR(__xludf.DUMMYFUNCTION("""COMPUTED_VALUE"""),"Blink")</f>
        <v>Blink</v>
      </c>
      <c r="C95" s="29" t="str">
        <f ca="1">IFERROR(__xludf.DUMMYFUNCTION("""COMPUTED_VALUE"""),"Connect College")</f>
        <v>Connect College</v>
      </c>
      <c r="D95" s="29"/>
      <c r="E95" s="29"/>
    </row>
    <row r="96" spans="1:5" ht="22.5" customHeight="1">
      <c r="A96" s="30"/>
      <c r="B96" s="50" t="str">
        <f ca="1">IFERROR(__xludf.DUMMYFUNCTION("""COMPUTED_VALUE"""),"Bureau ICE (JIJ LVS tbv:  kijk- luistertoetsen)")</f>
        <v>Bureau ICE (JIJ LVS tbv:  kijk- luistertoetsen)</v>
      </c>
      <c r="C96" s="32" t="str">
        <f ca="1">IFERROR(__xludf.DUMMYFUNCTION("""COMPUTED_VALUE"""),"Connect College")</f>
        <v>Connect College</v>
      </c>
      <c r="D96" s="32" t="str">
        <f ca="1">IFERROR(__xludf.DUMMYFUNCTION("""COMPUTED_VALUE"""),"Toetsing en examinering")</f>
        <v>Toetsing en examinering</v>
      </c>
      <c r="E96" s="32" t="str">
        <f ca="1">IFERROR(__xludf.DUMMYFUNCTION("""COMPUTED_VALUE"""),"Kijk- en luistertoetsen")</f>
        <v>Kijk- en luistertoetsen</v>
      </c>
    </row>
    <row r="97" spans="1:5" ht="22.5" customHeight="1">
      <c r="A97" s="27"/>
      <c r="B97" s="49" t="str">
        <f ca="1">IFERROR(__xludf.DUMMYFUNCTION("""COMPUTED_VALUE"""),"Coach 7")</f>
        <v>Coach 7</v>
      </c>
      <c r="C97" s="29" t="str">
        <f ca="1">IFERROR(__xludf.DUMMYFUNCTION("""COMPUTED_VALUE"""),"Connect College")</f>
        <v>Connect College</v>
      </c>
      <c r="D97" s="29" t="str">
        <f ca="1">IFERROR(__xludf.DUMMYFUNCTION("""COMPUTED_VALUE"""),"Vakspecifieke ondersteuning")</f>
        <v>Vakspecifieke ondersteuning</v>
      </c>
      <c r="E97" s="29" t="str">
        <f ca="1">IFERROR(__xludf.DUMMYFUNCTION("""COMPUTED_VALUE"""),"Metingen tbv natuurkundelessen")</f>
        <v>Metingen tbv natuurkundelessen</v>
      </c>
    </row>
    <row r="98" spans="1:5" ht="22.5" customHeight="1">
      <c r="A98" s="30"/>
      <c r="B98" s="50" t="str">
        <f ca="1">IFERROR(__xludf.DUMMYFUNCTION("""COMPUTED_VALUE"""),"CoSpaces")</f>
        <v>CoSpaces</v>
      </c>
      <c r="C98" s="32" t="str">
        <f ca="1">IFERROR(__xludf.DUMMYFUNCTION("""COMPUTED_VALUE"""),"Connect College")</f>
        <v>Connect College</v>
      </c>
      <c r="D98" s="32" t="str">
        <f ca="1">IFERROR(__xludf.DUMMYFUNCTION("""COMPUTED_VALUE"""),"ICT en digitale vaardigheden")</f>
        <v>ICT en digitale vaardigheden</v>
      </c>
      <c r="E98" s="32" t="str">
        <f ca="1">IFERROR(__xludf.DUMMYFUNCTION("""COMPUTED_VALUE"""),"VR en programmeren")</f>
        <v>VR en programmeren</v>
      </c>
    </row>
    <row r="99" spans="1:5" ht="22.5" customHeight="1">
      <c r="A99" s="27"/>
      <c r="B99" s="49" t="str">
        <f ca="1">IFERROR(__xludf.DUMMYFUNCTION("""COMPUTED_VALUE"""),"Diatoetsen")</f>
        <v>Diatoetsen</v>
      </c>
      <c r="C99" s="29" t="str">
        <f ca="1">IFERROR(__xludf.DUMMYFUNCTION("""COMPUTED_VALUE"""),"Connect College")</f>
        <v>Connect College</v>
      </c>
      <c r="D99" s="29" t="str">
        <f ca="1">IFERROR(__xludf.DUMMYFUNCTION("""COMPUTED_VALUE"""),"Toetsing en examinering")</f>
        <v>Toetsing en examinering</v>
      </c>
      <c r="E99" s="29" t="str">
        <f ca="1">IFERROR(__xludf.DUMMYFUNCTION("""COMPUTED_VALUE"""),"Toetsen voor Nederlands, Engels, rekenen, wiskunde")</f>
        <v>Toetsen voor Nederlands, Engels, rekenen, wiskunde</v>
      </c>
    </row>
    <row r="100" spans="1:5" ht="22.5" customHeight="1">
      <c r="A100" s="30"/>
      <c r="B100" s="142" t="str">
        <f ca="1">IFERROR(__xludf.DUMMYFUNCTION("""COMPUTED_VALUE"""),"Eindexamensite.nl")</f>
        <v>Eindexamensite.nl</v>
      </c>
      <c r="C100" s="32" t="str">
        <f ca="1">IFERROR(__xludf.DUMMYFUNCTION("""COMPUTED_VALUE"""),"Connect College")</f>
        <v>Connect College</v>
      </c>
      <c r="D100" s="32" t="str">
        <f ca="1">IFERROR(__xludf.DUMMYFUNCTION("""COMPUTED_VALUE"""),"Toetsing en examinering")</f>
        <v>Toetsing en examinering</v>
      </c>
      <c r="E100" s="32" t="str">
        <f ca="1">IFERROR(__xludf.DUMMYFUNCTION("""COMPUTED_VALUE"""),"Oefenen van oude examens incl analyse")</f>
        <v>Oefenen van oude examens incl analyse</v>
      </c>
    </row>
    <row r="101" spans="1:5" ht="22.5" customHeight="1">
      <c r="A101" s="27"/>
      <c r="B101" s="52" t="str">
        <f ca="1">IFERROR(__xludf.DUMMYFUNCTION("""COMPUTED_VALUE"""),"Foleta")</f>
        <v>Foleta</v>
      </c>
      <c r="C101" s="138" t="str">
        <f ca="1">IFERROR(__xludf.DUMMYFUNCTION("""COMPUTED_VALUE"""),"Connect College")</f>
        <v>Connect College</v>
      </c>
      <c r="D101" s="138" t="str">
        <f ca="1">IFERROR(__xludf.DUMMYFUNCTION("""COMPUTED_VALUE"""),"Personeelszaken en HRM")</f>
        <v>Personeelszaken en HRM</v>
      </c>
      <c r="E101" s="138" t="str">
        <f ca="1">IFERROR(__xludf.DUMMYFUNCTION("""COMPUTED_VALUE"""),"Formatiepakket")</f>
        <v>Formatiepakket</v>
      </c>
    </row>
    <row r="102" spans="1:5" ht="22.5" customHeight="1">
      <c r="A102" s="30"/>
      <c r="B102" s="50" t="str">
        <f ca="1">IFERROR(__xludf.DUMMYFUNCTION("""COMPUTED_VALUE"""),"Geoactive Maius")</f>
        <v>Geoactive Maius</v>
      </c>
      <c r="C102" s="32" t="str">
        <f ca="1">IFERROR(__xludf.DUMMYFUNCTION("""COMPUTED_VALUE"""),"Connect College")</f>
        <v>Connect College</v>
      </c>
      <c r="D102" s="42" t="str">
        <f ca="1">IFERROR(__xludf.DUMMYFUNCTION("""COMPUTED_VALUE"""),"Leerlingvolgsystemen")</f>
        <v>Leerlingvolgsystemen</v>
      </c>
      <c r="E102" s="32" t="str">
        <f ca="1">IFERROR(__xludf.DUMMYFUNCTION("""COMPUTED_VALUE"""),"Leerdoelvolgsysteem")</f>
        <v>Leerdoelvolgsysteem</v>
      </c>
    </row>
    <row r="103" spans="1:5" ht="22.5" customHeight="1">
      <c r="A103" s="27"/>
      <c r="B103" s="49" t="str">
        <f ca="1">IFERROR(__xludf.DUMMYFUNCTION("""COMPUTED_VALUE"""),"JAMF Online")</f>
        <v>JAMF Online</v>
      </c>
      <c r="C103" s="29" t="str">
        <f ca="1">IFERROR(__xludf.DUMMYFUNCTION("""COMPUTED_VALUE"""),"Connect College")</f>
        <v>Connect College</v>
      </c>
      <c r="D103" s="29" t="str">
        <f ca="1">IFERROR(__xludf.DUMMYFUNCTION("""COMPUTED_VALUE"""),"""Administratie, roosters, beheer""")</f>
        <v>"Administratie, roosters, beheer"</v>
      </c>
      <c r="E103" s="29" t="str">
        <f ca="1">IFERROR(__xludf.DUMMYFUNCTION("""COMPUTED_VALUE"""),"Beheren iPads")</f>
        <v>Beheren iPads</v>
      </c>
    </row>
    <row r="104" spans="1:5" ht="22.5" customHeight="1">
      <c r="A104" s="30"/>
      <c r="B104" s="50" t="str">
        <f ca="1">IFERROR(__xludf.DUMMYFUNCTION("""COMPUTED_VALUE"""),"LessonUp")</f>
        <v>LessonUp</v>
      </c>
      <c r="C104" s="32" t="str">
        <f ca="1">IFERROR(__xludf.DUMMYFUNCTION("""COMPUTED_VALUE"""),"Connect College")</f>
        <v>Connect College</v>
      </c>
      <c r="D104" s="42" t="str">
        <f ca="1">IFERROR(__xludf.DUMMYFUNCTION("""COMPUTED_VALUE"""),"Lessen en werkvormen")</f>
        <v>Lessen en werkvormen</v>
      </c>
      <c r="E104" s="32" t="str">
        <f ca="1">IFERROR(__xludf.DUMMYFUNCTION("""COMPUTED_VALUE"""),"Alternatieve ELO")</f>
        <v>Alternatieve ELO</v>
      </c>
    </row>
    <row r="105" spans="1:5" ht="22.5" customHeight="1">
      <c r="A105" s="27"/>
      <c r="B105" s="49" t="str">
        <f ca="1">IFERROR(__xludf.DUMMYFUNCTION("""COMPUTED_VALUE"""),"LucidChart")</f>
        <v>LucidChart</v>
      </c>
      <c r="C105" s="29" t="str">
        <f ca="1">IFERROR(__xludf.DUMMYFUNCTION("""COMPUTED_VALUE"""),"Connect College")</f>
        <v>Connect College</v>
      </c>
      <c r="D105" s="29" t="str">
        <f ca="1">IFERROR(__xludf.DUMMYFUNCTION("""COMPUTED_VALUE"""),"Design en grafische software")</f>
        <v>Design en grafische software</v>
      </c>
      <c r="E105" s="29" t="str">
        <f ca="1">IFERROR(__xludf.DUMMYFUNCTION("""COMPUTED_VALUE"""),"Flowcharts en organogrammen maken")</f>
        <v>Flowcharts en organogrammen maken</v>
      </c>
    </row>
    <row r="106" spans="1:5" ht="22.5" customHeight="1">
      <c r="A106" s="30"/>
      <c r="B106" s="50" t="str">
        <f ca="1">IFERROR(__xludf.DUMMYFUNCTION("""COMPUTED_VALUE"""),"Magister Suite")</f>
        <v>Magister Suite</v>
      </c>
      <c r="C106" s="32" t="str">
        <f ca="1">IFERROR(__xludf.DUMMYFUNCTION("""COMPUTED_VALUE"""),"Connect College")</f>
        <v>Connect College</v>
      </c>
      <c r="D106" s="32" t="str">
        <f ca="1">IFERROR(__xludf.DUMMYFUNCTION("""COMPUTED_VALUE"""),"Leerlingvolgsystemen")</f>
        <v>Leerlingvolgsystemen</v>
      </c>
      <c r="E106" s="32" t="str">
        <f ca="1">IFERROR(__xludf.DUMMYFUNCTION("""COMPUTED_VALUE"""),"LAS/LVS")</f>
        <v>LAS/LVS</v>
      </c>
    </row>
    <row r="107" spans="1:5" ht="22.5" customHeight="1">
      <c r="A107" s="27"/>
      <c r="B107" s="49" t="str">
        <f ca="1">IFERROR(__xludf.DUMMYFUNCTION("""COMPUTED_VALUE"""),"Magister Zorg")</f>
        <v>Magister Zorg</v>
      </c>
      <c r="C107" s="29" t="str">
        <f ca="1">IFERROR(__xludf.DUMMYFUNCTION("""COMPUTED_VALUE"""),"Connect College")</f>
        <v>Connect College</v>
      </c>
      <c r="D107" s="29" t="str">
        <f ca="1">IFERROR(__xludf.DUMMYFUNCTION("""COMPUTED_VALUE"""),"Leerlingvolgsystemen")</f>
        <v>Leerlingvolgsystemen</v>
      </c>
      <c r="E107" s="29" t="str">
        <f ca="1">IFERROR(__xludf.DUMMYFUNCTION("""COMPUTED_VALUE"""),"Samenstellen van OPP's")</f>
        <v>Samenstellen van OPP's</v>
      </c>
    </row>
    <row r="108" spans="1:5" ht="22.5" customHeight="1">
      <c r="A108" s="30"/>
      <c r="B108" s="50" t="str">
        <f ca="1">IFERROR(__xludf.DUMMYFUNCTION("""COMPUTED_VALUE"""),"Mentimeter")</f>
        <v>Mentimeter</v>
      </c>
      <c r="C108" s="32" t="str">
        <f ca="1">IFERROR(__xludf.DUMMYFUNCTION("""COMPUTED_VALUE"""),"Connect College")</f>
        <v>Connect College</v>
      </c>
      <c r="D108" s="36" t="str">
        <f ca="1">IFERROR(__xludf.DUMMYFUNCTION("""COMPUTED_VALUE"""),"Lessen en werkvormen")</f>
        <v>Lessen en werkvormen</v>
      </c>
      <c r="E108" s="32" t="str">
        <f ca="1">IFERROR(__xludf.DUMMYFUNCTION("""COMPUTED_VALUE"""),"1 account dat schoolbreed gebruikt kan worden")</f>
        <v>1 account dat schoolbreed gebruikt kan worden</v>
      </c>
    </row>
    <row r="109" spans="1:5" ht="22.5" customHeight="1">
      <c r="A109" s="27"/>
      <c r="B109" s="49" t="str">
        <f ca="1">IFERROR(__xludf.DUMMYFUNCTION("""COMPUTED_VALUE"""),"Microsoft ")</f>
        <v xml:space="preserve">Microsoft </v>
      </c>
      <c r="C109" s="29" t="str">
        <f ca="1">IFERROR(__xludf.DUMMYFUNCTION("""COMPUTED_VALUE"""),"Connect College")</f>
        <v>Connect College</v>
      </c>
      <c r="D109" s="35" t="str">
        <f ca="1">IFERROR(__xludf.DUMMYFUNCTION("""COMPUTED_VALUE"""),"ICT en digitale vaardigheden")</f>
        <v>ICT en digitale vaardigheden</v>
      </c>
      <c r="E109" s="29" t="str">
        <f ca="1">IFERROR(__xludf.DUMMYFUNCTION("""COMPUTED_VALUE"""),"Microsoft totaallicentie")</f>
        <v>Microsoft totaallicentie</v>
      </c>
    </row>
    <row r="110" spans="1:5" ht="22.5" customHeight="1">
      <c r="A110" s="30"/>
      <c r="B110" s="50" t="str">
        <f ca="1">IFERROR(__xludf.DUMMYFUNCTION("""COMPUTED_VALUE"""),"Profiel ASL")</f>
        <v>Profiel ASL</v>
      </c>
      <c r="C110" s="32" t="str">
        <f ca="1">IFERROR(__xludf.DUMMYFUNCTION("""COMPUTED_VALUE"""),"Connect College")</f>
        <v>Connect College</v>
      </c>
      <c r="D110" s="36" t="str">
        <f ca="1">IFERROR(__xludf.DUMMYFUNCTION("""COMPUTED_VALUE"""),"Loopbaanoriëntatie en begeleiding")</f>
        <v>Loopbaanoriëntatie en begeleiding</v>
      </c>
      <c r="E110" s="32" t="str">
        <f ca="1">IFERROR(__xludf.DUMMYFUNCTION("""COMPUTED_VALUE"""),"Pionier, loopbaanverkenner, profielkiezer en studieloopbaanplanner")</f>
        <v>Pionier, loopbaanverkenner, profielkiezer en studieloopbaanplanner</v>
      </c>
    </row>
    <row r="111" spans="1:5" ht="22.5" customHeight="1">
      <c r="A111" s="27"/>
      <c r="B111" s="53" t="str">
        <f ca="1">IFERROR(__xludf.DUMMYFUNCTION("""COMPUTED_VALUE"""),"Sketchup Pro/Teacher")</f>
        <v>Sketchup Pro/Teacher</v>
      </c>
      <c r="C111" s="29" t="str">
        <f ca="1">IFERROR(__xludf.DUMMYFUNCTION("""COMPUTED_VALUE"""),"Connect College")</f>
        <v>Connect College</v>
      </c>
      <c r="D111" s="35" t="str">
        <f ca="1">IFERROR(__xludf.DUMMYFUNCTION("""COMPUTED_VALUE"""),"Design en grafische software")</f>
        <v>Design en grafische software</v>
      </c>
      <c r="E111" s="29" t="str">
        <f ca="1">IFERROR(__xludf.DUMMYFUNCTION("""COMPUTED_VALUE"""),"Grafisch ontwerp")</f>
        <v>Grafisch ontwerp</v>
      </c>
    </row>
    <row r="112" spans="1:5" ht="22.5" customHeight="1">
      <c r="A112" s="30"/>
      <c r="B112" s="50" t="str">
        <f ca="1">IFERROR(__xludf.DUMMYFUNCTION("""COMPUTED_VALUE"""),"TextAid (+ Claroread ivm examens)")</f>
        <v>TextAid (+ Claroread ivm examens)</v>
      </c>
      <c r="C112" s="32" t="str">
        <f ca="1">IFERROR(__xludf.DUMMYFUNCTION("""COMPUTED_VALUE"""),"Connect College")</f>
        <v>Connect College</v>
      </c>
      <c r="D112" s="36" t="str">
        <f ca="1">IFERROR(__xludf.DUMMYFUNCTION("""COMPUTED_VALUE"""),"Toetsing en examinering")</f>
        <v>Toetsing en examinering</v>
      </c>
      <c r="E112" s="54" t="str">
        <f ca="1">IFERROR(__xludf.DUMMYFUNCTION("""COMPUTED_VALUE"""),"Voorleessoftware")</f>
        <v>Voorleessoftware</v>
      </c>
    </row>
    <row r="113" spans="1:5" ht="22.5" customHeight="1">
      <c r="A113" s="27"/>
      <c r="B113" s="49" t="str">
        <f ca="1">IFERROR(__xludf.DUMMYFUNCTION("""COMPUTED_VALUE"""),"WebUntis")</f>
        <v>WebUntis</v>
      </c>
      <c r="C113" s="29" t="str">
        <f ca="1">IFERROR(__xludf.DUMMYFUNCTION("""COMPUTED_VALUE"""),"Connect College")</f>
        <v>Connect College</v>
      </c>
      <c r="D113" s="35" t="str">
        <f ca="1">IFERROR(__xludf.DUMMYFUNCTION("""COMPUTED_VALUE"""),"Lessen en werkvormen")</f>
        <v>Lessen en werkvormen</v>
      </c>
      <c r="E113" s="29" t="str">
        <f ca="1">IFERROR(__xludf.DUMMYFUNCTION("""COMPUTED_VALUE"""),"Roosterbeheer")</f>
        <v>Roosterbeheer</v>
      </c>
    </row>
    <row r="114" spans="1:5" ht="22.5" customHeight="1">
      <c r="A114" s="30"/>
      <c r="B114" s="50" t="str">
        <f ca="1">IFERROR(__xludf.DUMMYFUNCTION("""COMPUTED_VALUE"""),"Zenkit ToDo")</f>
        <v>Zenkit ToDo</v>
      </c>
      <c r="C114" s="32" t="str">
        <f ca="1">IFERROR(__xludf.DUMMYFUNCTION("""COMPUTED_VALUE"""),"Connect College")</f>
        <v>Connect College</v>
      </c>
      <c r="D114" s="36" t="str">
        <f ca="1">IFERROR(__xludf.DUMMYFUNCTION("""COMPUTED_VALUE"""),"""Administratie, roosters, beheer"", Samenwerkingstools &amp; programma's")</f>
        <v>"Administratie, roosters, beheer", Samenwerkingstools &amp; programma's</v>
      </c>
      <c r="E114" s="32" t="str">
        <f ca="1">IFERROR(__xludf.DUMMYFUNCTION("""COMPUTED_VALUE"""),"TODO")</f>
        <v>TODO</v>
      </c>
    </row>
    <row r="115" spans="1:5" ht="22.5" customHeight="1">
      <c r="A115" s="27"/>
      <c r="B115" s="52" t="str">
        <f ca="1">IFERROR(__xludf.DUMMYFUNCTION("""COMPUTED_VALUE"""),"Aerobe klassenmanagement")</f>
        <v>Aerobe klassenmanagement</v>
      </c>
      <c r="C115" s="138" t="str">
        <f ca="1">IFERROR(__xludf.DUMMYFUNCTION("""COMPUTED_VALUE"""),"Connect College")</f>
        <v>Connect College</v>
      </c>
      <c r="D115" s="143" t="str">
        <f ca="1">IFERROR(__xludf.DUMMYFUNCTION("""COMPUTED_VALUE"""),"ICT en digitale vaardigheden")</f>
        <v>ICT en digitale vaardigheden</v>
      </c>
      <c r="E115" s="138" t="str">
        <f ca="1">IFERROR(__xludf.DUMMYFUNCTION("""COMPUTED_VALUE"""),"Klassenmanagement en toetsafschermingmodule")</f>
        <v>Klassenmanagement en toetsafschermingmodule</v>
      </c>
    </row>
    <row r="116" spans="1:5" ht="22.5" customHeight="1">
      <c r="A116" s="30"/>
      <c r="B116" s="55" t="str">
        <f ca="1">IFERROR(__xludf.DUMMYFUNCTION("""COMPUTED_VALUE"""),"Learnbeat premium")</f>
        <v>Learnbeat premium</v>
      </c>
      <c r="C116" s="136"/>
      <c r="D116" s="136"/>
      <c r="E116" s="136"/>
    </row>
    <row r="117" spans="1:5" ht="22.5" customHeight="1">
      <c r="A117" s="27"/>
      <c r="B117" s="56" t="str">
        <f ca="1">IFERROR(__xludf.DUMMYFUNCTION("""COMPUTED_VALUE"""),"All Right volledig online")</f>
        <v>All Right volledig online</v>
      </c>
      <c r="C117" s="29" t="str">
        <f ca="1">IFERROR(__xludf.DUMMYFUNCTION("""COMPUTED_VALUE"""),"ROER College Schöndeln")</f>
        <v>ROER College Schöndeln</v>
      </c>
      <c r="D117" s="29" t="str">
        <f ca="1">IFERROR(__xludf.DUMMYFUNCTION("""COMPUTED_VALUE"""),"Lessen en werkvormen, Vakspecifieke ondersteuning")</f>
        <v>Lessen en werkvormen, Vakspecifieke ondersteuning</v>
      </c>
      <c r="E117" s="29" t="str">
        <f ca="1">IFERROR(__xludf.DUMMYFUNCTION("""COMPUTED_VALUE"""),"Methodemateriaal")</f>
        <v>Methodemateriaal</v>
      </c>
    </row>
    <row r="118" spans="1:5" ht="22.5" customHeight="1">
      <c r="A118" s="30"/>
      <c r="B118" s="55" t="str">
        <f ca="1">IFERROR(__xludf.DUMMYFUNCTION("""COMPUTED_VALUE"""),"Basis Beeldende Begrippen")</f>
        <v>Basis Beeldende Begrippen</v>
      </c>
      <c r="C118" s="136" t="str">
        <f ca="1">IFERROR(__xludf.DUMMYFUNCTION("""COMPUTED_VALUE"""),"ROER College Schöndeln")</f>
        <v>ROER College Schöndeln</v>
      </c>
      <c r="D118" s="144" t="str">
        <f ca="1">IFERROR(__xludf.DUMMYFUNCTION("""COMPUTED_VALUE"""),"Lessen en werkvormen, Vakspecifieke ondersteuning")</f>
        <v>Lessen en werkvormen, Vakspecifieke ondersteuning</v>
      </c>
      <c r="E118" s="144" t="str">
        <f ca="1">IFERROR(__xludf.DUMMYFUNCTION("""COMPUTED_VALUE"""),"Methodemateriaal")</f>
        <v>Methodemateriaal</v>
      </c>
    </row>
    <row r="119" spans="1:5" ht="22.5" customHeight="1">
      <c r="A119" s="27"/>
      <c r="B119" s="56" t="str">
        <f ca="1">IFERROR(__xludf.DUMMYFUNCTION("""COMPUTED_VALUE"""),"Bespiegeling")</f>
        <v>Bespiegeling</v>
      </c>
      <c r="C119" s="29" t="str">
        <f ca="1">IFERROR(__xludf.DUMMYFUNCTION("""COMPUTED_VALUE"""),"ROER College Schöndeln")</f>
        <v>ROER College Schöndeln</v>
      </c>
      <c r="D119" s="29" t="str">
        <f ca="1">IFERROR(__xludf.DUMMYFUNCTION("""COMPUTED_VALUE"""),"Lessen en werkvormen")</f>
        <v>Lessen en werkvormen</v>
      </c>
      <c r="E119" s="29" t="str">
        <f ca="1">IFERROR(__xludf.DUMMYFUNCTION("""COMPUTED_VALUE"""),"Methodemateriaal")</f>
        <v>Methodemateriaal</v>
      </c>
    </row>
    <row r="120" spans="1:5" ht="22.5" customHeight="1">
      <c r="A120" s="30"/>
      <c r="B120" s="57" t="str">
        <f ca="1">IFERROR(__xludf.DUMMYFUNCTION("""COMPUTED_VALUE"""),"Biologie voor jou")</f>
        <v>Biologie voor jou</v>
      </c>
      <c r="C120" s="32" t="str">
        <f ca="1">IFERROR(__xludf.DUMMYFUNCTION("""COMPUTED_VALUE"""),"ROER College Schöndeln")</f>
        <v>ROER College Schöndeln</v>
      </c>
      <c r="D120" s="32" t="str">
        <f ca="1">IFERROR(__xludf.DUMMYFUNCTION("""COMPUTED_VALUE"""),"Lessen en werkvormen, Vakspecifieke ondersteuning")</f>
        <v>Lessen en werkvormen, Vakspecifieke ondersteuning</v>
      </c>
      <c r="E120" s="32" t="str">
        <f ca="1">IFERROR(__xludf.DUMMYFUNCTION("""COMPUTED_VALUE"""),"Methodemateriaal")</f>
        <v>Methodemateriaal</v>
      </c>
    </row>
    <row r="121" spans="1:5" ht="22.5" customHeight="1">
      <c r="A121" s="27"/>
      <c r="B121" s="56" t="str">
        <f ca="1">IFERROR(__xludf.DUMMYFUNCTION("""COMPUTED_VALUE"""),"Blooket")</f>
        <v>Blooket</v>
      </c>
      <c r="C121" s="29" t="str">
        <f ca="1">IFERROR(__xludf.DUMMYFUNCTION("""COMPUTED_VALUE"""),"ROER College Schöndeln")</f>
        <v>ROER College Schöndeln</v>
      </c>
      <c r="D121" s="40" t="str">
        <f ca="1">IFERROR(__xludf.DUMMYFUNCTION("""COMPUTED_VALUE"""),"Lessen en werkvormen")</f>
        <v>Lessen en werkvormen</v>
      </c>
      <c r="E121" s="40" t="str">
        <f ca="1">IFERROR(__xludf.DUMMYFUNCTION("""COMPUTED_VALUE"""),"Gamification")</f>
        <v>Gamification</v>
      </c>
    </row>
    <row r="122" spans="1:5" ht="22.5" customHeight="1">
      <c r="A122" s="30"/>
      <c r="B122" s="57" t="str">
        <f ca="1">IFERROR(__xludf.DUMMYFUNCTION("""COMPUTED_VALUE"""),"Bookwidgets")</f>
        <v>Bookwidgets</v>
      </c>
      <c r="C122" s="32" t="str">
        <f ca="1">IFERROR(__xludf.DUMMYFUNCTION("""COMPUTED_VALUE"""),"ROER College Schöndeln")</f>
        <v>ROER College Schöndeln</v>
      </c>
      <c r="D122" s="36" t="str">
        <f ca="1">IFERROR(__xludf.DUMMYFUNCTION("""COMPUTED_VALUE"""),"Lessen en werkvormen")</f>
        <v>Lessen en werkvormen</v>
      </c>
      <c r="E122" s="36" t="str">
        <f ca="1">IFERROR(__xludf.DUMMYFUNCTION("""COMPUTED_VALUE"""),"Interactief lesmateriaal maken")</f>
        <v>Interactief lesmateriaal maken</v>
      </c>
    </row>
    <row r="123" spans="1:5" ht="22.5" customHeight="1">
      <c r="A123" s="27"/>
      <c r="B123" s="56" t="str">
        <f ca="1">IFERROR(__xludf.DUMMYFUNCTION("""COMPUTED_VALUE"""),"Canva")</f>
        <v>Canva</v>
      </c>
      <c r="C123" s="29" t="str">
        <f ca="1">IFERROR(__xludf.DUMMYFUNCTION("""COMPUTED_VALUE"""),"ROER College Schöndeln")</f>
        <v>ROER College Schöndeln</v>
      </c>
      <c r="D123" s="35" t="str">
        <f ca="1">IFERROR(__xludf.DUMMYFUNCTION("""COMPUTED_VALUE"""),"Design en grafische software")</f>
        <v>Design en grafische software</v>
      </c>
      <c r="E123" s="35" t="str">
        <f ca="1">IFERROR(__xludf.DUMMYFUNCTION("""COMPUTED_VALUE"""),"Foto- en video-ontwerpen voor socials")</f>
        <v>Foto- en video-ontwerpen voor socials</v>
      </c>
    </row>
    <row r="124" spans="1:5" ht="22.5" customHeight="1">
      <c r="A124" s="30"/>
      <c r="B124" s="50" t="str">
        <f ca="1">IFERROR(__xludf.DUMMYFUNCTION("""COMPUTED_VALUE"""),"Catwise (EduCompany)")</f>
        <v>Catwise (EduCompany)</v>
      </c>
      <c r="C124" s="32" t="str">
        <f ca="1">IFERROR(__xludf.DUMMYFUNCTION("""COMPUTED_VALUE"""),"ROER College Schöndeln")</f>
        <v>ROER College Schöndeln</v>
      </c>
      <c r="D124" s="32" t="str">
        <f ca="1">IFERROR(__xludf.DUMMYFUNCTION("""COMPUTED_VALUE"""),"Leerlingvolgsystemen")</f>
        <v>Leerlingvolgsystemen</v>
      </c>
      <c r="E124" s="32" t="str">
        <f ca="1">IFERROR(__xludf.DUMMYFUNCTION("""COMPUTED_VALUE"""),"Leerlingbespreking en Leerling 
Portfolio LOB")</f>
        <v>Leerlingbespreking en Leerling 
Portfolio LOB</v>
      </c>
    </row>
    <row r="125" spans="1:5" ht="22.5" customHeight="1">
      <c r="A125" s="27"/>
      <c r="B125" s="58" t="str">
        <f ca="1">IFERROR(__xludf.DUMMYFUNCTION("""COMPUTED_VALUE"""),"Catwise (EduCompany)")</f>
        <v>Catwise (EduCompany)</v>
      </c>
      <c r="C125" s="59" t="str">
        <f ca="1">IFERROR(__xludf.DUMMYFUNCTION("""COMPUTED_VALUE"""),"ROER College Schöndeln")</f>
        <v>ROER College Schöndeln</v>
      </c>
      <c r="D125" s="60" t="str">
        <f ca="1">IFERROR(__xludf.DUMMYFUNCTION("""COMPUTED_VALUE"""),"Leerlingvolgsystemen")</f>
        <v>Leerlingvolgsystemen</v>
      </c>
      <c r="E125" s="60"/>
    </row>
    <row r="126" spans="1:5" ht="22.5" customHeight="1">
      <c r="A126" s="30"/>
      <c r="B126" s="61" t="str">
        <f ca="1">IFERROR(__xludf.DUMMYFUNCTION("""COMPUTED_VALUE"""),"Chemie Overal ")</f>
        <v xml:space="preserve">Chemie Overal </v>
      </c>
      <c r="C126" s="54" t="str">
        <f ca="1">IFERROR(__xludf.DUMMYFUNCTION("""COMPUTED_VALUE"""),"ROER College Schöndeln")</f>
        <v>ROER College Schöndeln</v>
      </c>
      <c r="D126" s="36" t="str">
        <f ca="1">IFERROR(__xludf.DUMMYFUNCTION("""COMPUTED_VALUE"""),"Lessen en werkvormen, Vakspecifieke ondersteuning")</f>
        <v>Lessen en werkvormen, Vakspecifieke ondersteuning</v>
      </c>
      <c r="E126" s="54" t="str">
        <f ca="1">IFERROR(__xludf.DUMMYFUNCTION("""COMPUTED_VALUE"""),"Methodemateriaal")</f>
        <v>Methodemateriaal</v>
      </c>
    </row>
    <row r="127" spans="1:5" ht="22.5" customHeight="1">
      <c r="A127" s="27"/>
      <c r="B127" s="62" t="str">
        <f ca="1">IFERROR(__xludf.DUMMYFUNCTION("""COMPUTED_VALUE"""),"Cicero online (latijn)")</f>
        <v>Cicero online (latijn)</v>
      </c>
      <c r="C127" s="59" t="str">
        <f ca="1">IFERROR(__xludf.DUMMYFUNCTION("""COMPUTED_VALUE"""),"ROER College Schöndeln")</f>
        <v>ROER College Schöndeln</v>
      </c>
      <c r="D127" s="35" t="str">
        <f ca="1">IFERROR(__xludf.DUMMYFUNCTION("""COMPUTED_VALUE"""),"Lessen en werkvormen, Vakspecifieke ondersteuning")</f>
        <v>Lessen en werkvormen, Vakspecifieke ondersteuning</v>
      </c>
      <c r="E127" s="59" t="str">
        <f ca="1">IFERROR(__xludf.DUMMYFUNCTION("""COMPUTED_VALUE"""),"Methodemateriaal")</f>
        <v>Methodemateriaal</v>
      </c>
    </row>
    <row r="128" spans="1:5" ht="22.5" customHeight="1">
      <c r="A128" s="30"/>
      <c r="B128" s="63" t="str">
        <f ca="1">IFERROR(__xludf.DUMMYFUNCTION("""COMPUTED_VALUE"""),"De Geo Online")</f>
        <v>De Geo Online</v>
      </c>
      <c r="C128" s="32" t="str">
        <f ca="1">IFERROR(__xludf.DUMMYFUNCTION("""COMPUTED_VALUE"""),"ROER College Schöndeln")</f>
        <v>ROER College Schöndeln</v>
      </c>
      <c r="D128" s="32" t="str">
        <f ca="1">IFERROR(__xludf.DUMMYFUNCTION("""COMPUTED_VALUE"""),"Lessen en werkvormen, Vakspecifieke ondersteuning")</f>
        <v>Lessen en werkvormen, Vakspecifieke ondersteuning</v>
      </c>
      <c r="E128" s="32" t="str">
        <f ca="1">IFERROR(__xludf.DUMMYFUNCTION("""COMPUTED_VALUE"""),"Methodemateriaal")</f>
        <v>Methodemateriaal</v>
      </c>
    </row>
    <row r="129" spans="1:5" ht="22.5" customHeight="1">
      <c r="A129" s="27"/>
      <c r="B129" s="64" t="str">
        <f ca="1">IFERROR(__xludf.DUMMYFUNCTION("""COMPUTED_VALUE"""),"Foleta")</f>
        <v>Foleta</v>
      </c>
      <c r="C129" s="29" t="str">
        <f ca="1">IFERROR(__xludf.DUMMYFUNCTION("""COMPUTED_VALUE"""),"ROER College Schöndeln")</f>
        <v>ROER College Schöndeln</v>
      </c>
      <c r="D129" s="35" t="str">
        <f ca="1">IFERROR(__xludf.DUMMYFUNCTION("""COMPUTED_VALUE"""),"""Administratie, roosters, beheer""")</f>
        <v>"Administratie, roosters, beheer"</v>
      </c>
      <c r="E129" s="29" t="str">
        <f ca="1">IFERROR(__xludf.DUMMYFUNCTION("""COMPUTED_VALUE"""),"Formatieplanning")</f>
        <v>Formatieplanning</v>
      </c>
    </row>
    <row r="130" spans="1:5" ht="22.5" customHeight="1">
      <c r="A130" s="30"/>
      <c r="B130" s="63" t="str">
        <f ca="1">IFERROR(__xludf.DUMMYFUNCTION("""COMPUTED_VALUE"""),"Geschiedeniswerkplaats")</f>
        <v>Geschiedeniswerkplaats</v>
      </c>
      <c r="C130" s="42" t="str">
        <f ca="1">IFERROR(__xludf.DUMMYFUNCTION("""COMPUTED_VALUE"""),"ROER College Schöndeln")</f>
        <v>ROER College Schöndeln</v>
      </c>
      <c r="D130" s="42" t="str">
        <f ca="1">IFERROR(__xludf.DUMMYFUNCTION("""COMPUTED_VALUE"""),"Lessen en werkvormen, Vakspecifieke ondersteuning")</f>
        <v>Lessen en werkvormen, Vakspecifieke ondersteuning</v>
      </c>
      <c r="E130" s="42" t="str">
        <f ca="1">IFERROR(__xludf.DUMMYFUNCTION("""COMPUTED_VALUE"""),"Methodemateriaal")</f>
        <v>Methodemateriaal</v>
      </c>
    </row>
    <row r="131" spans="1:5" ht="22.5" customHeight="1">
      <c r="A131" s="27"/>
      <c r="B131" s="64" t="str">
        <f ca="1">IFERROR(__xludf.DUMMYFUNCTION("""COMPUTED_VALUE"""),"Getal en Ruimte")</f>
        <v>Getal en Ruimte</v>
      </c>
      <c r="C131" s="29" t="str">
        <f ca="1">IFERROR(__xludf.DUMMYFUNCTION("""COMPUTED_VALUE"""),"ROER College Schöndeln")</f>
        <v>ROER College Schöndeln</v>
      </c>
      <c r="D131" s="29" t="str">
        <f ca="1">IFERROR(__xludf.DUMMYFUNCTION("""COMPUTED_VALUE"""),"Lessen en werkvormen, Vakspecifieke ondersteuning")</f>
        <v>Lessen en werkvormen, Vakspecifieke ondersteuning</v>
      </c>
      <c r="E131" s="29" t="str">
        <f ca="1">IFERROR(__xludf.DUMMYFUNCTION("""COMPUTED_VALUE"""),"Methodemateriaal")</f>
        <v>Methodemateriaal</v>
      </c>
    </row>
    <row r="132" spans="1:5" ht="22.5" customHeight="1">
      <c r="A132" s="30"/>
      <c r="B132" s="63" t="str">
        <f ca="1">IFERROR(__xludf.DUMMYFUNCTION("""COMPUTED_VALUE"""),"GoFormative")</f>
        <v>GoFormative</v>
      </c>
      <c r="C132" s="42" t="str">
        <f ca="1">IFERROR(__xludf.DUMMYFUNCTION("""COMPUTED_VALUE"""),"ROER College Schöndeln")</f>
        <v>ROER College Schöndeln</v>
      </c>
      <c r="D132" s="65" t="str">
        <f ca="1">IFERROR(__xludf.DUMMYFUNCTION("""COMPUTED_VALUE"""),"Lessen en werkvormen, Vakspecifieke ondersteuning")</f>
        <v>Lessen en werkvormen, Vakspecifieke ondersteuning</v>
      </c>
      <c r="E132" s="33" t="str">
        <f ca="1">IFERROR(__xludf.DUMMYFUNCTION("""COMPUTED_VALUE"""),"Maken van formatieve toetsen")</f>
        <v>Maken van formatieve toetsen</v>
      </c>
    </row>
    <row r="133" spans="1:5" ht="22.5" customHeight="1">
      <c r="A133" s="27"/>
      <c r="B133" s="64" t="str">
        <f ca="1">IFERROR(__xludf.DUMMYFUNCTION("""COMPUTED_VALUE"""),"Got It?")</f>
        <v>Got It?</v>
      </c>
      <c r="C133" s="43" t="str">
        <f ca="1">IFERROR(__xludf.DUMMYFUNCTION("""COMPUTED_VALUE"""),"ROER College Schöndeln")</f>
        <v>ROER College Schöndeln</v>
      </c>
      <c r="D133" s="43" t="str">
        <f ca="1">IFERROR(__xludf.DUMMYFUNCTION("""COMPUTED_VALUE"""),"Vakspecifieke ondersteuning")</f>
        <v>Vakspecifieke ondersteuning</v>
      </c>
      <c r="E133" s="29" t="str">
        <f ca="1">IFERROR(__xludf.DUMMYFUNCTION("""COMPUTED_VALUE"""),"Methodemateriaal")</f>
        <v>Methodemateriaal</v>
      </c>
    </row>
    <row r="134" spans="1:5" ht="22.5" customHeight="1">
      <c r="A134" s="30"/>
      <c r="B134" s="63" t="str">
        <f ca="1">IFERROR(__xludf.DUMMYFUNCTION("""COMPUTED_VALUE"""),"Hosting PTA Database")</f>
        <v>Hosting PTA Database</v>
      </c>
      <c r="C134" s="32" t="str">
        <f ca="1">IFERROR(__xludf.DUMMYFUNCTION("""COMPUTED_VALUE"""),"ROER College Schöndeln")</f>
        <v>ROER College Schöndeln</v>
      </c>
      <c r="D134" s="32" t="str">
        <f ca="1">IFERROR(__xludf.DUMMYFUNCTION("""COMPUTED_VALUE"""),"Toetsing en examinering")</f>
        <v>Toetsing en examinering</v>
      </c>
      <c r="E134" s="32" t="str">
        <f ca="1">IFERROR(__xludf.DUMMYFUNCTION("""COMPUTED_VALUE"""),"Aanvulling website school: database om PTA's (en PTD's)  in te zetten ")</f>
        <v xml:space="preserve">Aanvulling website school: database om PTA's (en PTD's)  in te zetten </v>
      </c>
    </row>
    <row r="135" spans="1:5" ht="22.5" customHeight="1">
      <c r="A135" s="27"/>
      <c r="B135" s="64" t="str">
        <f ca="1">IFERROR(__xludf.DUMMYFUNCTION("""COMPUTED_VALUE"""),"Hosting Website")</f>
        <v>Hosting Website</v>
      </c>
      <c r="C135" s="29" t="str">
        <f ca="1">IFERROR(__xludf.DUMMYFUNCTION("""COMPUTED_VALUE"""),"ROER College Schöndeln")</f>
        <v>ROER College Schöndeln</v>
      </c>
      <c r="D135" s="40" t="str">
        <f ca="1">IFERROR(__xludf.DUMMYFUNCTION("""COMPUTED_VALUE"""),"Communicatie &amp; PR")</f>
        <v>Communicatie &amp; PR</v>
      </c>
      <c r="E135" s="40" t="str">
        <f ca="1">IFERROR(__xludf.DUMMYFUNCTION("""COMPUTED_VALUE"""),"Website school")</f>
        <v>Website school</v>
      </c>
    </row>
    <row r="136" spans="1:5" ht="22.5" customHeight="1">
      <c r="A136" s="30"/>
      <c r="B136" s="63" t="str">
        <f ca="1">IFERROR(__xludf.DUMMYFUNCTION("""COMPUTED_VALUE"""),"Intergrip")</f>
        <v>Intergrip</v>
      </c>
      <c r="C136" s="32" t="str">
        <f ca="1">IFERROR(__xludf.DUMMYFUNCTION("""COMPUTED_VALUE"""),"ROER College Schöndeln")</f>
        <v>ROER College Schöndeln</v>
      </c>
      <c r="D136" s="32" t="str">
        <f ca="1">IFERROR(__xludf.DUMMYFUNCTION("""COMPUTED_VALUE"""),"Leerlingvolgsystemen")</f>
        <v>Leerlingvolgsystemen</v>
      </c>
      <c r="E136" s="32" t="str">
        <f ca="1">IFERROR(__xludf.DUMMYFUNCTION("""COMPUTED_VALUE"""),"Overstap naar MBO")</f>
        <v>Overstap naar MBO</v>
      </c>
    </row>
    <row r="137" spans="1:5" ht="22.5" customHeight="1">
      <c r="A137" s="27"/>
      <c r="B137" s="64" t="str">
        <f ca="1">IFERROR(__xludf.DUMMYFUNCTION("""COMPUTED_VALUE"""),"It's Learning")</f>
        <v>It's Learning</v>
      </c>
      <c r="C137" s="29" t="str">
        <f ca="1">IFERROR(__xludf.DUMMYFUNCTION("""COMPUTED_VALUE"""),"ROER College Schöndeln")</f>
        <v>ROER College Schöndeln</v>
      </c>
      <c r="D137" s="29" t="str">
        <f ca="1">IFERROR(__xludf.DUMMYFUNCTION("""COMPUTED_VALUE"""),"Leerlingvolgsystemen")</f>
        <v>Leerlingvolgsystemen</v>
      </c>
      <c r="E137" s="29" t="str">
        <f ca="1">IFERROR(__xludf.DUMMYFUNCTION("""COMPUTED_VALUE"""),"Elektronische leeromgeving")</f>
        <v>Elektronische leeromgeving</v>
      </c>
    </row>
    <row r="138" spans="1:5" ht="22.5" customHeight="1">
      <c r="A138" s="30"/>
      <c r="B138" s="63" t="str">
        <f ca="1">IFERROR(__xludf.DUMMYFUNCTION("""COMPUTED_VALUE"""),"Jamf")</f>
        <v>Jamf</v>
      </c>
      <c r="C138" s="32" t="str">
        <f ca="1">IFERROR(__xludf.DUMMYFUNCTION("""COMPUTED_VALUE"""),"ROER College Schöndeln")</f>
        <v>ROER College Schöndeln</v>
      </c>
      <c r="D138" s="33" t="str">
        <f ca="1">IFERROR(__xludf.DUMMYFUNCTION("""COMPUTED_VALUE"""),"ICT en digitale vaardigheden")</f>
        <v>ICT en digitale vaardigheden</v>
      </c>
      <c r="E138" s="33" t="str">
        <f ca="1">IFERROR(__xludf.DUMMYFUNCTION("""COMPUTED_VALUE"""),"Beheer iPads")</f>
        <v>Beheer iPads</v>
      </c>
    </row>
    <row r="139" spans="1:5" ht="22.5" customHeight="1">
      <c r="A139" s="27"/>
      <c r="B139" s="64" t="str">
        <f ca="1">IFERROR(__xludf.DUMMYFUNCTION("""COMPUTED_VALUE"""),"Kahoot")</f>
        <v>Kahoot</v>
      </c>
      <c r="C139" s="29" t="str">
        <f ca="1">IFERROR(__xludf.DUMMYFUNCTION("""COMPUTED_VALUE"""),"ROER College Schöndeln")</f>
        <v>ROER College Schöndeln</v>
      </c>
      <c r="D139" s="29" t="str">
        <f ca="1">IFERROR(__xludf.DUMMYFUNCTION("""COMPUTED_VALUE"""),"Lessen en werkvormen")</f>
        <v>Lessen en werkvormen</v>
      </c>
      <c r="E139" s="29" t="str">
        <f ca="1">IFERROR(__xludf.DUMMYFUNCTION("""COMPUTED_VALUE"""),"Interactief lesmateriaal maken")</f>
        <v>Interactief lesmateriaal maken</v>
      </c>
    </row>
    <row r="140" spans="1:5" ht="22.5" customHeight="1">
      <c r="A140" s="30"/>
      <c r="B140" s="63" t="str">
        <f ca="1">IFERROR(__xludf.DUMMYFUNCTION("""COMPUTED_VALUE"""),"LessonUp")</f>
        <v>LessonUp</v>
      </c>
      <c r="C140" s="32" t="str">
        <f ca="1">IFERROR(__xludf.DUMMYFUNCTION("""COMPUTED_VALUE"""),"ROER College Schöndeln")</f>
        <v>ROER College Schöndeln</v>
      </c>
      <c r="D140" s="32" t="str">
        <f ca="1">IFERROR(__xludf.DUMMYFUNCTION("""COMPUTED_VALUE"""),"Lessen en werkvormen")</f>
        <v>Lessen en werkvormen</v>
      </c>
      <c r="E140" s="32" t="str">
        <f ca="1">IFERROR(__xludf.DUMMYFUNCTION("""COMPUTED_VALUE"""),"Interactieve presentaties maken")</f>
        <v>Interactieve presentaties maken</v>
      </c>
    </row>
    <row r="141" spans="1:5" ht="22.5" customHeight="1">
      <c r="A141" s="27"/>
      <c r="B141" s="41" t="str">
        <f ca="1">IFERROR(__xludf.DUMMYFUNCTION("""COMPUTED_VALUE"""),"Libre Service")</f>
        <v>Libre Service</v>
      </c>
      <c r="C141" s="138" t="str">
        <f ca="1">IFERROR(__xludf.DUMMYFUNCTION("""COMPUTED_VALUE"""),"ROER College Schöndeln")</f>
        <v>ROER College Schöndeln</v>
      </c>
      <c r="D141" s="138" t="str">
        <f ca="1">IFERROR(__xludf.DUMMYFUNCTION("""COMPUTED_VALUE"""),"Lessen en werkvormen")</f>
        <v>Lessen en werkvormen</v>
      </c>
      <c r="E141" s="138" t="str">
        <f ca="1">IFERROR(__xludf.DUMMYFUNCTION("""COMPUTED_VALUE"""),"Methodemateriaal")</f>
        <v>Methodemateriaal</v>
      </c>
    </row>
    <row r="142" spans="1:5" ht="22.5" customHeight="1">
      <c r="A142" s="30"/>
      <c r="B142" s="63" t="str">
        <f ca="1">IFERROR(__xludf.DUMMYFUNCTION("""COMPUTED_VALUE"""),"Magister")</f>
        <v>Magister</v>
      </c>
      <c r="C142" s="32" t="str">
        <f ca="1">IFERROR(__xludf.DUMMYFUNCTION("""COMPUTED_VALUE"""),"ROER College Schöndeln")</f>
        <v>ROER College Schöndeln</v>
      </c>
      <c r="D142" s="32" t="str">
        <f ca="1">IFERROR(__xludf.DUMMYFUNCTION("""COMPUTED_VALUE"""),"Leerlingvolgsystemen")</f>
        <v>Leerlingvolgsystemen</v>
      </c>
      <c r="E142" s="32" t="str">
        <f ca="1">IFERROR(__xludf.DUMMYFUNCTION("""COMPUTED_VALUE"""),"Leerlingadministratiesysteem")</f>
        <v>Leerlingadministratiesysteem</v>
      </c>
    </row>
    <row r="143" spans="1:5" ht="22.5" customHeight="1">
      <c r="A143" s="27"/>
      <c r="B143" s="64" t="str">
        <f ca="1">IFERROR(__xludf.DUMMYFUNCTION("""COMPUTED_VALUE"""),"Magister MMP")</f>
        <v>Magister MMP</v>
      </c>
      <c r="C143" s="29" t="str">
        <f ca="1">IFERROR(__xludf.DUMMYFUNCTION("""COMPUTED_VALUE"""),"ROER College Schöndeln")</f>
        <v>ROER College Schöndeln</v>
      </c>
      <c r="D143" s="29" t="str">
        <f ca="1">IFERROR(__xludf.DUMMYFUNCTION("""COMPUTED_VALUE"""),"Kwaliteitszorg en uit-/instroom")</f>
        <v>Kwaliteitszorg en uit-/instroom</v>
      </c>
      <c r="E143" s="29" t="str">
        <f ca="1">IFERROR(__xludf.DUMMYFUNCTION("""COMPUTED_VALUE"""),"Magister Management platform")</f>
        <v>Magister Management platform</v>
      </c>
    </row>
    <row r="144" spans="1:5" ht="22.5" customHeight="1">
      <c r="A144" s="30"/>
      <c r="B144" s="63" t="str">
        <f ca="1">IFERROR(__xludf.DUMMYFUNCTION("""COMPUTED_VALUE"""),"Moderne Wiskunde")</f>
        <v>Moderne Wiskunde</v>
      </c>
      <c r="C144" s="32" t="str">
        <f ca="1">IFERROR(__xludf.DUMMYFUNCTION("""COMPUTED_VALUE"""),"ROER College Schöndeln")</f>
        <v>ROER College Schöndeln</v>
      </c>
      <c r="D144" s="32" t="str">
        <f ca="1">IFERROR(__xludf.DUMMYFUNCTION("""COMPUTED_VALUE"""),"Lessen en werkvormen, Vakspecifieke ondersteuning")</f>
        <v>Lessen en werkvormen, Vakspecifieke ondersteuning</v>
      </c>
      <c r="E144" s="32" t="str">
        <f ca="1">IFERROR(__xludf.DUMMYFUNCTION("""COMPUTED_VALUE"""),"Methodemateriaal")</f>
        <v>Methodemateriaal</v>
      </c>
    </row>
    <row r="145" spans="1:5" ht="22.5" customHeight="1">
      <c r="A145" s="27"/>
      <c r="B145" s="41" t="str">
        <f ca="1">IFERROR(__xludf.DUMMYFUNCTION("""COMPUTED_VALUE"""),"Na klar!")</f>
        <v>Na klar!</v>
      </c>
      <c r="C145" s="138" t="str">
        <f ca="1">IFERROR(__xludf.DUMMYFUNCTION("""COMPUTED_VALUE"""),"ROER College Schöndeln")</f>
        <v>ROER College Schöndeln</v>
      </c>
      <c r="D145" s="138" t="str">
        <f ca="1">IFERROR(__xludf.DUMMYFUNCTION("""COMPUTED_VALUE"""),"Lessen en werkvormen, Vakspecifieke ondersteuning")</f>
        <v>Lessen en werkvormen, Vakspecifieke ondersteuning</v>
      </c>
      <c r="E145" s="138" t="str">
        <f ca="1">IFERROR(__xludf.DUMMYFUNCTION("""COMPUTED_VALUE"""),"Methodemateriaal")</f>
        <v>Methodemateriaal</v>
      </c>
    </row>
    <row r="146" spans="1:5" ht="22.5" customHeight="1">
      <c r="A146" s="30"/>
      <c r="B146" s="39" t="str">
        <f ca="1">IFERROR(__xludf.DUMMYFUNCTION("""COMPUTED_VALUE"""),"Neue Kontakte")</f>
        <v>Neue Kontakte</v>
      </c>
      <c r="C146" s="136" t="str">
        <f ca="1">IFERROR(__xludf.DUMMYFUNCTION("""COMPUTED_VALUE"""),"ROER College Schöndeln")</f>
        <v>ROER College Schöndeln</v>
      </c>
      <c r="D146" s="144" t="str">
        <f ca="1">IFERROR(__xludf.DUMMYFUNCTION("""COMPUTED_VALUE"""),"Lessen en werkvormen, Vakspecifieke ondersteuning")</f>
        <v>Lessen en werkvormen, Vakspecifieke ondersteuning</v>
      </c>
      <c r="E146" s="144" t="str">
        <f ca="1">IFERROR(__xludf.DUMMYFUNCTION("""COMPUTED_VALUE"""),"Methodemateriaal")</f>
        <v>Methodemateriaal</v>
      </c>
    </row>
    <row r="147" spans="1:5" ht="22.5" customHeight="1">
      <c r="A147" s="27"/>
      <c r="B147" s="64" t="str">
        <f ca="1">IFERROR(__xludf.DUMMYFUNCTION("""COMPUTED_VALUE"""),"Nieuw Nederlands")</f>
        <v>Nieuw Nederlands</v>
      </c>
      <c r="C147" s="29" t="str">
        <f ca="1">IFERROR(__xludf.DUMMYFUNCTION("""COMPUTED_VALUE"""),"ROER College Schöndeln")</f>
        <v>ROER College Schöndeln</v>
      </c>
      <c r="D147" s="29" t="str">
        <f ca="1">IFERROR(__xludf.DUMMYFUNCTION("""COMPUTED_VALUE"""),"Lessen en werkvormen, Vakspecifieke ondersteuning")</f>
        <v>Lessen en werkvormen, Vakspecifieke ondersteuning</v>
      </c>
      <c r="E147" s="29" t="str">
        <f ca="1">IFERROR(__xludf.DUMMYFUNCTION("""COMPUTED_VALUE"""),"Methodemateriaal")</f>
        <v>Methodemateriaal</v>
      </c>
    </row>
    <row r="148" spans="1:5" ht="22.5" customHeight="1">
      <c r="A148" s="30"/>
      <c r="B148" s="63" t="str">
        <f ca="1">IFERROR(__xludf.DUMMYFUNCTION("""COMPUTED_VALUE"""),"Overal NASK")</f>
        <v>Overal NASK</v>
      </c>
      <c r="C148" s="32" t="str">
        <f ca="1">IFERROR(__xludf.DUMMYFUNCTION("""COMPUTED_VALUE"""),"ROER College Schöndeln")</f>
        <v>ROER College Schöndeln</v>
      </c>
      <c r="D148" s="32" t="str">
        <f ca="1">IFERROR(__xludf.DUMMYFUNCTION("""COMPUTED_VALUE"""),"Lessen en werkvormen")</f>
        <v>Lessen en werkvormen</v>
      </c>
      <c r="E148" s="32" t="str">
        <f ca="1">IFERROR(__xludf.DUMMYFUNCTION("""COMPUTED_VALUE"""),"Methodemateriaal")</f>
        <v>Methodemateriaal</v>
      </c>
    </row>
    <row r="149" spans="1:5" ht="22.5" customHeight="1">
      <c r="A149" s="27"/>
      <c r="B149" s="64" t="str">
        <f ca="1">IFERROR(__xludf.DUMMYFUNCTION("""COMPUTED_VALUE"""),"Pincode ed.")</f>
        <v>Pincode ed.</v>
      </c>
      <c r="C149" s="29" t="str">
        <f ca="1">IFERROR(__xludf.DUMMYFUNCTION("""COMPUTED_VALUE"""),"ROER College Schöndeln")</f>
        <v>ROER College Schöndeln</v>
      </c>
      <c r="D149" s="29" t="str">
        <f ca="1">IFERROR(__xludf.DUMMYFUNCTION("""COMPUTED_VALUE"""),"Lessen en werkvormen")</f>
        <v>Lessen en werkvormen</v>
      </c>
      <c r="E149" s="29" t="str">
        <f ca="1">IFERROR(__xludf.DUMMYFUNCTION("""COMPUTED_VALUE"""),"Methodemateriaal")</f>
        <v>Methodemateriaal</v>
      </c>
    </row>
    <row r="150" spans="1:5" ht="22.5" customHeight="1">
      <c r="A150" s="30"/>
      <c r="B150" s="63" t="str">
        <f ca="1">IFERROR(__xludf.DUMMYFUNCTION("""COMPUTED_VALUE"""),"Quizlet")</f>
        <v>Quizlet</v>
      </c>
      <c r="C150" s="32" t="str">
        <f ca="1">IFERROR(__xludf.DUMMYFUNCTION("""COMPUTED_VALUE"""),"ROER College Schöndeln")</f>
        <v>ROER College Schöndeln</v>
      </c>
      <c r="D150" s="32" t="str">
        <f ca="1">IFERROR(__xludf.DUMMYFUNCTION("""COMPUTED_VALUE"""),"Lessen en werkvormen")</f>
        <v>Lessen en werkvormen</v>
      </c>
      <c r="E150" s="33" t="str">
        <f ca="1">IFERROR(__xludf.DUMMYFUNCTION("""COMPUTED_VALUE"""),"Interactief lesmateriaal maken")</f>
        <v>Interactief lesmateriaal maken</v>
      </c>
    </row>
    <row r="151" spans="1:5" ht="22.5" customHeight="1">
      <c r="A151" s="27"/>
      <c r="B151" s="41" t="str">
        <f ca="1">IFERROR(__xludf.DUMMYFUNCTION("""COMPUTED_VALUE"""),"Socrative Pro")</f>
        <v>Socrative Pro</v>
      </c>
      <c r="C151" s="138" t="str">
        <f ca="1">IFERROR(__xludf.DUMMYFUNCTION("""COMPUTED_VALUE"""),"ROER College Schöndeln")</f>
        <v>ROER College Schöndeln</v>
      </c>
      <c r="D151" s="138" t="str">
        <f ca="1">IFERROR(__xludf.DUMMYFUNCTION("""COMPUTED_VALUE"""),"Lessen en werkvormen")</f>
        <v>Lessen en werkvormen</v>
      </c>
      <c r="E151" s="138" t="str">
        <f ca="1">IFERROR(__xludf.DUMMYFUNCTION("""COMPUTED_VALUE"""),"Interactief lesmateriaal maken")</f>
        <v>Interactief lesmateriaal maken</v>
      </c>
    </row>
    <row r="152" spans="1:5" ht="22.5" customHeight="1">
      <c r="A152" s="30"/>
      <c r="B152" s="63" t="str">
        <f ca="1">IFERROR(__xludf.DUMMYFUNCTION("""COMPUTED_VALUE"""),"Stepping Stones")</f>
        <v>Stepping Stones</v>
      </c>
      <c r="C152" s="32" t="str">
        <f ca="1">IFERROR(__xludf.DUMMYFUNCTION("""COMPUTED_VALUE"""),"ROER College Schöndeln")</f>
        <v>ROER College Schöndeln</v>
      </c>
      <c r="D152" s="33" t="str">
        <f ca="1">IFERROR(__xludf.DUMMYFUNCTION("""COMPUTED_VALUE"""),"Lessen en werkvormen, Vakspecifieke ondersteuning")</f>
        <v>Lessen en werkvormen, Vakspecifieke ondersteuning</v>
      </c>
      <c r="E152" s="33" t="str">
        <f ca="1">IFERROR(__xludf.DUMMYFUNCTION("""COMPUTED_VALUE"""),"Methodemateriaal")</f>
        <v>Methodemateriaal</v>
      </c>
    </row>
    <row r="153" spans="1:5" ht="22.5" customHeight="1">
      <c r="A153" s="27"/>
      <c r="B153" s="64" t="str">
        <f ca="1">IFERROR(__xludf.DUMMYFUNCTION("""COMPUTED_VALUE"""),"Talent")</f>
        <v>Talent</v>
      </c>
      <c r="C153" s="43" t="str">
        <f ca="1">IFERROR(__xludf.DUMMYFUNCTION("""COMPUTED_VALUE"""),"ROER College Schöndeln")</f>
        <v>ROER College Schöndeln</v>
      </c>
      <c r="D153" s="43" t="str">
        <f ca="1">IFERROR(__xludf.DUMMYFUNCTION("""COMPUTED_VALUE"""),"Lessen en werkvormen, Vakspecifieke ondersteuning")</f>
        <v>Lessen en werkvormen, Vakspecifieke ondersteuning</v>
      </c>
      <c r="E153" s="43" t="str">
        <f ca="1">IFERROR(__xludf.DUMMYFUNCTION("""COMPUTED_VALUE"""),"Methodemateriaal")</f>
        <v>Methodemateriaal</v>
      </c>
    </row>
    <row r="154" spans="1:5" ht="22.5" customHeight="1">
      <c r="A154" s="30"/>
      <c r="B154" s="31" t="str">
        <f ca="1">IFERROR(__xludf.DUMMYFUNCTION("""COMPUTED_VALUE"""),"VO-Content")</f>
        <v>VO-Content</v>
      </c>
      <c r="C154" s="32" t="str">
        <f ca="1">IFERROR(__xludf.DUMMYFUNCTION("""COMPUTED_VALUE"""),"ROER College Schöndeln")</f>
        <v>ROER College Schöndeln</v>
      </c>
      <c r="D154" s="32" t="str">
        <f ca="1">IFERROR(__xludf.DUMMYFUNCTION("""COMPUTED_VALUE"""),"Lessen en werkvormen")</f>
        <v>Lessen en werkvormen</v>
      </c>
      <c r="E154" s="32"/>
    </row>
    <row r="155" spans="1:5" ht="22.5" customHeight="1">
      <c r="A155" s="27"/>
      <c r="B155" s="41" t="str">
        <f ca="1">IFERROR(__xludf.DUMMYFUNCTION("""COMPUTED_VALUE"""),"VOS (voor id+)")</f>
        <v>VOS (voor id+)</v>
      </c>
      <c r="C155" s="140" t="str">
        <f ca="1">IFERROR(__xludf.DUMMYFUNCTION("""COMPUTED_VALUE"""),"ROER College Schöndeln")</f>
        <v>ROER College Schöndeln</v>
      </c>
      <c r="D155" s="145" t="str">
        <f ca="1">IFERROR(__xludf.DUMMYFUNCTION("""COMPUTED_VALUE"""),"Leerlingvolgsystemen")</f>
        <v>Leerlingvolgsystemen</v>
      </c>
      <c r="E155" s="145" t="str">
        <f ca="1">IFERROR(__xludf.DUMMYFUNCTION("""COMPUTED_VALUE"""),"Verzamelen van resultaten, Ontwikkeling in kaart brengen en Showportfolio")</f>
        <v>Verzamelen van resultaten, Ontwikkeling in kaart brengen en Showportfolio</v>
      </c>
    </row>
    <row r="156" spans="1:5" ht="22.5" customHeight="1">
      <c r="A156" s="30"/>
      <c r="B156" s="63" t="str">
        <f ca="1">IFERROR(__xludf.DUMMYFUNCTION("""COMPUTED_VALUE"""),"Woots")</f>
        <v>Woots</v>
      </c>
      <c r="C156" s="32" t="str">
        <f ca="1">IFERROR(__xludf.DUMMYFUNCTION("""COMPUTED_VALUE"""),"ROER College Schöndeln")</f>
        <v>ROER College Schöndeln</v>
      </c>
      <c r="D156" s="32" t="str">
        <f ca="1">IFERROR(__xludf.DUMMYFUNCTION("""COMPUTED_VALUE"""),"Toetsing en examinering")</f>
        <v>Toetsing en examinering</v>
      </c>
      <c r="E156" s="32" t="str">
        <f ca="1">IFERROR(__xludf.DUMMYFUNCTION("""COMPUTED_VALUE"""),"Voor het digitaal afnemen van toetsen, specifiek de Kijk- en Luister toetsen")</f>
        <v>Voor het digitaal afnemen van toetsen, specifiek de Kijk- en Luister toetsen</v>
      </c>
    </row>
    <row r="157" spans="1:5" ht="22.5" customHeight="1">
      <c r="A157" s="27"/>
      <c r="B157" s="28" t="str">
        <f ca="1">IFERROR(__xludf.DUMMYFUNCTION("""COMPUTED_VALUE"""),"Woots premium")</f>
        <v>Woots premium</v>
      </c>
      <c r="C157" s="29" t="str">
        <f ca="1">IFERROR(__xludf.DUMMYFUNCTION("""COMPUTED_VALUE"""),"ROER College Schöndeln")</f>
        <v>ROER College Schöndeln</v>
      </c>
      <c r="D157" s="29" t="str">
        <f ca="1">IFERROR(__xludf.DUMMYFUNCTION("""COMPUTED_VALUE"""),"Toetsing en examinering")</f>
        <v>Toetsing en examinering</v>
      </c>
      <c r="E157" s="29"/>
    </row>
    <row r="158" spans="1:5" ht="22.5" customHeight="1">
      <c r="A158" s="30"/>
      <c r="B158" s="39" t="str">
        <f ca="1">IFERROR(__xludf.DUMMYFUNCTION("""COMPUTED_VALUE"""),"Zermelo")</f>
        <v>Zermelo</v>
      </c>
      <c r="C158" s="136" t="str">
        <f ca="1">IFERROR(__xludf.DUMMYFUNCTION("""COMPUTED_VALUE"""),"ROER College Schöndeln")</f>
        <v>ROER College Schöndeln</v>
      </c>
      <c r="D158" s="144" t="str">
        <f ca="1">IFERROR(__xludf.DUMMYFUNCTION("""COMPUTED_VALUE"""),"""Administratie, roosters, beheer""")</f>
        <v>"Administratie, roosters, beheer"</v>
      </c>
      <c r="E158" s="144" t="str">
        <f ca="1">IFERROR(__xludf.DUMMYFUNCTION("""COMPUTED_VALUE"""),"Roosterprogramma")</f>
        <v>Roosterprogramma</v>
      </c>
    </row>
    <row r="159" spans="1:5" ht="22.5" customHeight="1">
      <c r="A159" s="27"/>
      <c r="B159" s="28" t="str">
        <f ca="1">IFERROR(__xludf.DUMMYFUNCTION("""COMPUTED_VALUE"""),"Diatoetsen")</f>
        <v>Diatoetsen</v>
      </c>
      <c r="C159" s="29" t="str">
        <f ca="1">IFERROR(__xludf.DUMMYFUNCTION("""COMPUTED_VALUE"""),"ROER College Schöndeln")</f>
        <v>ROER College Schöndeln</v>
      </c>
      <c r="D159" s="29" t="str">
        <f ca="1">IFERROR(__xludf.DUMMYFUNCTION("""COMPUTED_VALUE"""),"Toetsing en examinering")</f>
        <v>Toetsing en examinering</v>
      </c>
      <c r="E159" s="29"/>
    </row>
    <row r="160" spans="1:5" ht="22.5" customHeight="1">
      <c r="A160" s="30"/>
      <c r="B160" s="31" t="str">
        <f ca="1">IFERROR(__xludf.DUMMYFUNCTION("""COMPUTED_VALUE"""),"Aura")</f>
        <v>Aura</v>
      </c>
      <c r="C160" s="32" t="str">
        <f ca="1">IFERROR(__xludf.DUMMYFUNCTION("""COMPUTED_VALUE"""),"ROER College Schöndeln")</f>
        <v>ROER College Schöndeln</v>
      </c>
      <c r="D160" s="32" t="str">
        <f ca="1">IFERROR(__xludf.DUMMYFUNCTION("""COMPUTED_VALUE"""),"""Administratie, roosters, beheer""")</f>
        <v>"Administratie, roosters, beheer"</v>
      </c>
      <c r="E160" s="32" t="str">
        <f ca="1">IFERROR(__xludf.DUMMYFUNCTION("""COMPUTED_VALUE"""),"Beheer bibliotheekuitleen")</f>
        <v>Beheer bibliotheekuitleen</v>
      </c>
    </row>
    <row r="161" spans="1:5" ht="22.5" customHeight="1">
      <c r="A161" s="27"/>
      <c r="B161" s="28" t="str">
        <f ca="1">IFERROR(__xludf.DUMMYFUNCTION("""COMPUTED_VALUE"""),"7 Minute Workout: Fit &amp; Sweat")</f>
        <v>7 Minute Workout: Fit &amp; Sweat</v>
      </c>
      <c r="C161" s="29" t="str">
        <f ca="1">IFERROR(__xludf.DUMMYFUNCTION("""COMPUTED_VALUE"""),"St. Ursula")</f>
        <v>St. Ursula</v>
      </c>
      <c r="D161" s="40"/>
      <c r="E161" s="40"/>
    </row>
    <row r="162" spans="1:5" ht="22.5" customHeight="1">
      <c r="A162" s="30"/>
      <c r="B162" s="31" t="str">
        <f ca="1">IFERROR(__xludf.DUMMYFUNCTION("""COMPUTED_VALUE"""),"Adobe Acrobat Reader voor PDF")</f>
        <v>Adobe Acrobat Reader voor PDF</v>
      </c>
      <c r="C162" s="32" t="str">
        <f ca="1">IFERROR(__xludf.DUMMYFUNCTION("""COMPUTED_VALUE"""),"St. Ursula")</f>
        <v>St. Ursula</v>
      </c>
      <c r="D162" s="32"/>
      <c r="E162" s="32"/>
    </row>
    <row r="163" spans="1:5" ht="22.5" customHeight="1">
      <c r="A163" s="27"/>
      <c r="B163" s="41" t="str">
        <f ca="1">IFERROR(__xludf.DUMMYFUNCTION("""COMPUTED_VALUE"""),"Adobe Spark Page")</f>
        <v>Adobe Spark Page</v>
      </c>
      <c r="C163" s="138" t="str">
        <f ca="1">IFERROR(__xludf.DUMMYFUNCTION("""COMPUTED_VALUE"""),"St. Ursula")</f>
        <v>St. Ursula</v>
      </c>
      <c r="D163" s="138"/>
      <c r="E163" s="138"/>
    </row>
    <row r="164" spans="1:5" ht="22.5" customHeight="1">
      <c r="A164" s="30"/>
      <c r="B164" s="31" t="str">
        <f ca="1">IFERROR(__xludf.DUMMYFUNCTION("""COMPUTED_VALUE"""),"Apple Books")</f>
        <v>Apple Books</v>
      </c>
      <c r="C164" s="32" t="str">
        <f ca="1">IFERROR(__xludf.DUMMYFUNCTION("""COMPUTED_VALUE"""),"St. Ursula")</f>
        <v>St. Ursula</v>
      </c>
      <c r="D164" s="32"/>
      <c r="E164" s="32"/>
    </row>
    <row r="165" spans="1:5" ht="22.5" customHeight="1">
      <c r="A165" s="27"/>
      <c r="B165" s="28" t="str">
        <f ca="1">IFERROR(__xludf.DUMMYFUNCTION("""COMPUTED_VALUE"""),"Aura Library")</f>
        <v>Aura Library</v>
      </c>
      <c r="C165" s="29" t="str">
        <f ca="1">IFERROR(__xludf.DUMMYFUNCTION("""COMPUTED_VALUE"""),"St. Ursula")</f>
        <v>St. Ursula</v>
      </c>
      <c r="D165" s="29" t="str">
        <f ca="1">IFERROR(__xludf.DUMMYFUNCTION("""COMPUTED_VALUE"""),"""Administratie, roosters, beheer""")</f>
        <v>"Administratie, roosters, beheer"</v>
      </c>
      <c r="E165" s="29" t="str">
        <f ca="1">IFERROR(__xludf.DUMMYFUNCTION("""COMPUTED_VALUE"""),"Administratieprogramma interne bibliotheek")</f>
        <v>Administratieprogramma interne bibliotheek</v>
      </c>
    </row>
    <row r="166" spans="1:5" ht="22.5" customHeight="1">
      <c r="A166" s="30"/>
      <c r="B166" s="31" t="str">
        <f ca="1">IFERROR(__xludf.DUMMYFUNCTION("""COMPUTED_VALUE"""),"Bazaart: Design, Photo &amp; Video")</f>
        <v>Bazaart: Design, Photo &amp; Video</v>
      </c>
      <c r="C166" s="32" t="str">
        <f ca="1">IFERROR(__xludf.DUMMYFUNCTION("""COMPUTED_VALUE"""),"St. Ursula")</f>
        <v>St. Ursula</v>
      </c>
      <c r="D166" s="33"/>
      <c r="E166" s="33"/>
    </row>
    <row r="167" spans="1:5" ht="22.5" customHeight="1">
      <c r="A167" s="27"/>
      <c r="B167" s="28" t="str">
        <f ca="1">IFERROR(__xludf.DUMMYFUNCTION("""COMPUTED_VALUE"""),"Blokjes")</f>
        <v>Blokjes</v>
      </c>
      <c r="C167" s="29" t="str">
        <f ca="1">IFERROR(__xludf.DUMMYFUNCTION("""COMPUTED_VALUE"""),"St. Ursula")</f>
        <v>St. Ursula</v>
      </c>
      <c r="D167" s="40"/>
      <c r="E167" s="40"/>
    </row>
    <row r="168" spans="1:5" ht="22.5" customHeight="1">
      <c r="A168" s="30"/>
      <c r="B168" s="31" t="str">
        <f ca="1">IFERROR(__xludf.DUMMYFUNCTION("""COMPUTED_VALUE"""),"Book Creator for iPad")</f>
        <v>Book Creator for iPad</v>
      </c>
      <c r="C168" s="32" t="str">
        <f ca="1">IFERROR(__xludf.DUMMYFUNCTION("""COMPUTED_VALUE"""),"St. Ursula")</f>
        <v>St. Ursula</v>
      </c>
      <c r="D168" s="32"/>
      <c r="E168" s="32"/>
    </row>
    <row r="169" spans="1:5" ht="22.5" customHeight="1">
      <c r="A169" s="27"/>
      <c r="B169" s="28" t="str">
        <f ca="1">IFERROR(__xludf.DUMMYFUNCTION("""COMPUTED_VALUE"""),"Bookwidgets")</f>
        <v>Bookwidgets</v>
      </c>
      <c r="C169" s="29" t="str">
        <f ca="1">IFERROR(__xludf.DUMMYFUNCTION("""COMPUTED_VALUE"""),"St. Ursula")</f>
        <v>St. Ursula</v>
      </c>
      <c r="D169" s="29"/>
      <c r="E169" s="29"/>
    </row>
    <row r="170" spans="1:5" ht="22.5" customHeight="1">
      <c r="A170" s="30"/>
      <c r="B170" s="31" t="str">
        <f ca="1">IFERROR(__xludf.DUMMYFUNCTION("""COMPUTED_VALUE"""),"Canva: ontwerp, foto en video")</f>
        <v>Canva: ontwerp, foto en video</v>
      </c>
      <c r="C170" s="32" t="str">
        <f ca="1">IFERROR(__xludf.DUMMYFUNCTION("""COMPUTED_VALUE"""),"St. Ursula")</f>
        <v>St. Ursula</v>
      </c>
      <c r="D170" s="33"/>
      <c r="E170" s="33"/>
    </row>
    <row r="171" spans="1:5" ht="22.5" customHeight="1">
      <c r="A171" s="27"/>
      <c r="B171" s="28" t="str">
        <f ca="1">IFERROR(__xludf.DUMMYFUNCTION("""COMPUTED_VALUE"""),"CapCut - Video Editor")</f>
        <v>CapCut - Video Editor</v>
      </c>
      <c r="C171" s="29" t="str">
        <f ca="1">IFERROR(__xludf.DUMMYFUNCTION("""COMPUTED_VALUE"""),"St. Ursula")</f>
        <v>St. Ursula</v>
      </c>
      <c r="D171" s="29"/>
      <c r="E171" s="29"/>
    </row>
    <row r="172" spans="1:5" ht="22.5" customHeight="1">
      <c r="A172" s="30"/>
      <c r="B172" s="31" t="str">
        <f ca="1">IFERROR(__xludf.DUMMYFUNCTION("""COMPUTED_VALUE"""),"Cardflow: Index &amp; Flash Cards")</f>
        <v>Cardflow: Index &amp; Flash Cards</v>
      </c>
      <c r="C172" s="32" t="str">
        <f ca="1">IFERROR(__xludf.DUMMYFUNCTION("""COMPUTED_VALUE"""),"St. Ursula")</f>
        <v>St. Ursula</v>
      </c>
      <c r="D172" s="32"/>
      <c r="E172" s="32"/>
    </row>
    <row r="173" spans="1:5" ht="22.5" customHeight="1">
      <c r="A173" s="27"/>
      <c r="B173" s="28" t="str">
        <f ca="1">IFERROR(__xludf.DUMMYFUNCTION("""COMPUTED_VALUE"""),"ChatGPT")</f>
        <v>ChatGPT</v>
      </c>
      <c r="C173" s="29" t="str">
        <f ca="1">IFERROR(__xludf.DUMMYFUNCTION("""COMPUTED_VALUE"""),"St. Ursula")</f>
        <v>St. Ursula</v>
      </c>
      <c r="D173" s="29"/>
      <c r="E173" s="29"/>
    </row>
    <row r="174" spans="1:5" ht="22.5" customHeight="1">
      <c r="A174" s="30"/>
      <c r="B174" s="66" t="str">
        <f ca="1">IFERROR(__xludf.DUMMYFUNCTION("""COMPUTED_VALUE"""),"Circuitry")</f>
        <v>Circuitry</v>
      </c>
      <c r="C174" s="32" t="str">
        <f ca="1">IFERROR(__xludf.DUMMYFUNCTION("""COMPUTED_VALUE"""),"St. Ursula")</f>
        <v>St. Ursula</v>
      </c>
      <c r="D174" s="33"/>
      <c r="E174" s="33"/>
    </row>
    <row r="175" spans="1:5" ht="22.5" customHeight="1">
      <c r="A175" s="27"/>
      <c r="B175" s="28" t="str">
        <f ca="1">IFERROR(__xludf.DUMMYFUNCTION("""COMPUTED_VALUE"""),"Clips")</f>
        <v>Clips</v>
      </c>
      <c r="C175" s="43" t="str">
        <f ca="1">IFERROR(__xludf.DUMMYFUNCTION("""COMPUTED_VALUE"""),"St. Ursula")</f>
        <v>St. Ursula</v>
      </c>
      <c r="D175" s="43"/>
      <c r="E175" s="43"/>
    </row>
    <row r="176" spans="1:5" ht="22.5" customHeight="1">
      <c r="A176" s="30"/>
      <c r="B176" s="31" t="str">
        <f ca="1">IFERROR(__xludf.DUMMYFUNCTION("""COMPUTED_VALUE"""),"Coach 7")</f>
        <v>Coach 7</v>
      </c>
      <c r="C176" s="32" t="str">
        <f ca="1">IFERROR(__xludf.DUMMYFUNCTION("""COMPUTED_VALUE"""),"St. Ursula")</f>
        <v>St. Ursula</v>
      </c>
      <c r="D176" s="32"/>
      <c r="E176" s="32"/>
    </row>
    <row r="177" spans="1:5" ht="22.5" customHeight="1">
      <c r="A177" s="27"/>
      <c r="B177" s="28" t="str">
        <f ca="1">IFERROR(__xludf.DUMMYFUNCTION("""COMPUTED_VALUE"""),"Decibel - Accurate dB Meter")</f>
        <v>Decibel - Accurate dB Meter</v>
      </c>
      <c r="C177" s="43" t="str">
        <f ca="1">IFERROR(__xludf.DUMMYFUNCTION("""COMPUTED_VALUE"""),"St. Ursula")</f>
        <v>St. Ursula</v>
      </c>
      <c r="D177" s="43"/>
      <c r="E177" s="43"/>
    </row>
    <row r="178" spans="1:5" ht="22.5" customHeight="1">
      <c r="A178" s="30"/>
      <c r="B178" s="31" t="str">
        <f ca="1">IFERROR(__xludf.DUMMYFUNCTION("""COMPUTED_VALUE"""),"DelayCam: Instant Replay")</f>
        <v>DelayCam: Instant Replay</v>
      </c>
      <c r="C178" s="32" t="str">
        <f ca="1">IFERROR(__xludf.DUMMYFUNCTION("""COMPUTED_VALUE"""),"St. Ursula")</f>
        <v>St. Ursula</v>
      </c>
      <c r="D178" s="32"/>
      <c r="E178" s="32"/>
    </row>
    <row r="179" spans="1:5" ht="22.5" customHeight="1">
      <c r="A179" s="27"/>
      <c r="B179" s="41" t="str">
        <f ca="1">IFERROR(__xludf.DUMMYFUNCTION("""COMPUTED_VALUE"""),"Desmos Graphing Calculator")</f>
        <v>Desmos Graphing Calculator</v>
      </c>
      <c r="C179" s="138" t="str">
        <f ca="1">IFERROR(__xludf.DUMMYFUNCTION("""COMPUTED_VALUE"""),"St. Ursula")</f>
        <v>St. Ursula</v>
      </c>
      <c r="D179" s="138"/>
      <c r="E179" s="138"/>
    </row>
    <row r="180" spans="1:5" ht="22.5" customHeight="1">
      <c r="A180" s="30"/>
      <c r="B180" s="31" t="str">
        <f ca="1">IFERROR(__xludf.DUMMYFUNCTION("""COMPUTED_VALUE"""),"Dropbox: Drive-opslag en Cloud")</f>
        <v>Dropbox: Drive-opslag en Cloud</v>
      </c>
      <c r="C180" s="32" t="str">
        <f ca="1">IFERROR(__xludf.DUMMYFUNCTION("""COMPUTED_VALUE"""),"St. Ursula")</f>
        <v>St. Ursula</v>
      </c>
      <c r="D180" s="32"/>
      <c r="E180" s="32"/>
    </row>
    <row r="181" spans="1:5" ht="22.5" customHeight="1">
      <c r="A181" s="27"/>
      <c r="B181" s="28" t="str">
        <f ca="1">IFERROR(__xludf.DUMMYFUNCTION("""COMPUTED_VALUE"""),"Expeditions")</f>
        <v>Expeditions</v>
      </c>
      <c r="C181" s="29" t="str">
        <f ca="1">IFERROR(__xludf.DUMMYFUNCTION("""COMPUTED_VALUE"""),"St. Ursula")</f>
        <v>St. Ursula</v>
      </c>
      <c r="D181" s="40"/>
      <c r="E181" s="40"/>
    </row>
    <row r="182" spans="1:5" ht="22.5" customHeight="1">
      <c r="A182" s="30"/>
      <c r="B182" s="31" t="str">
        <f ca="1">IFERROR(__xludf.DUMMYFUNCTION("""COMPUTED_VALUE"""),"Explain Everything Basics")</f>
        <v>Explain Everything Basics</v>
      </c>
      <c r="C182" s="32" t="str">
        <f ca="1">IFERROR(__xludf.DUMMYFUNCTION("""COMPUTED_VALUE"""),"St. Ursula")</f>
        <v>St. Ursula</v>
      </c>
      <c r="D182" s="32"/>
      <c r="E182" s="32"/>
    </row>
    <row r="183" spans="1:5" ht="22.5" customHeight="1">
      <c r="A183" s="27"/>
      <c r="B183" s="28" t="str">
        <f ca="1">IFERROR(__xludf.DUMMYFUNCTION("""COMPUTED_VALUE"""),"Flashcards by NKO: Flash Cards")</f>
        <v>Flashcards by NKO: Flash Cards</v>
      </c>
      <c r="C183" s="29" t="str">
        <f ca="1">IFERROR(__xludf.DUMMYFUNCTION("""COMPUTED_VALUE"""),"St. Ursula")</f>
        <v>St. Ursula</v>
      </c>
      <c r="D183" s="29"/>
      <c r="E183" s="29"/>
    </row>
    <row r="184" spans="1:5" ht="22.5" customHeight="1">
      <c r="A184" s="30"/>
      <c r="B184" s="39" t="str">
        <f ca="1">IFERROR(__xludf.DUMMYFUNCTION("""COMPUTED_VALUE"""),"Foleta")</f>
        <v>Foleta</v>
      </c>
      <c r="C184" s="136" t="str">
        <f ca="1">IFERROR(__xludf.DUMMYFUNCTION("""COMPUTED_VALUE"""),"St. Ursula")</f>
        <v>St. Ursula</v>
      </c>
      <c r="D184" s="136"/>
      <c r="E184" s="136" t="str">
        <f ca="1">IFERROR(__xludf.DUMMYFUNCTION("""COMPUTED_VALUE"""),"Formatieplanningstool")</f>
        <v>Formatieplanningstool</v>
      </c>
    </row>
    <row r="185" spans="1:5" ht="22.5" customHeight="1">
      <c r="A185" s="27"/>
      <c r="B185" s="67" t="str">
        <f ca="1">IFERROR(__xludf.DUMMYFUNCTION("""COMPUTED_VALUE"""),"Froggipedia by Embibe")</f>
        <v>Froggipedia by Embibe</v>
      </c>
      <c r="C185" s="29" t="str">
        <f ca="1">IFERROR(__xludf.DUMMYFUNCTION("""COMPUTED_VALUE"""),"St. Ursula")</f>
        <v>St. Ursula</v>
      </c>
      <c r="D185" s="29"/>
      <c r="E185" s="29"/>
    </row>
    <row r="186" spans="1:5" ht="22.5" customHeight="1">
      <c r="A186" s="30"/>
      <c r="B186" s="31" t="str">
        <f ca="1">IFERROR(__xludf.DUMMYFUNCTION("""COMPUTED_VALUE"""),"GarageBand")</f>
        <v>GarageBand</v>
      </c>
      <c r="C186" s="32" t="str">
        <f ca="1">IFERROR(__xludf.DUMMYFUNCTION("""COMPUTED_VALUE"""),"St. Ursula")</f>
        <v>St. Ursula</v>
      </c>
      <c r="D186" s="32"/>
      <c r="E186" s="32"/>
    </row>
    <row r="187" spans="1:5" ht="22.5" customHeight="1">
      <c r="A187" s="27"/>
      <c r="B187" s="28" t="str">
        <f ca="1">IFERROR(__xludf.DUMMYFUNCTION("""COMPUTED_VALUE"""),"Geoboard, by MLC")</f>
        <v>Geoboard, by MLC</v>
      </c>
      <c r="C187" s="29" t="str">
        <f ca="1">IFERROR(__xludf.DUMMYFUNCTION("""COMPUTED_VALUE"""),"St. Ursula")</f>
        <v>St. Ursula</v>
      </c>
      <c r="D187" s="29"/>
      <c r="E187" s="29"/>
    </row>
    <row r="188" spans="1:5" ht="22.5" customHeight="1">
      <c r="A188" s="30"/>
      <c r="B188" s="31" t="str">
        <f ca="1">IFERROR(__xludf.DUMMYFUNCTION("""COMPUTED_VALUE"""),"GeoGebra Classic")</f>
        <v>GeoGebra Classic</v>
      </c>
      <c r="C188" s="32" t="str">
        <f ca="1">IFERROR(__xludf.DUMMYFUNCTION("""COMPUTED_VALUE"""),"St. Ursula")</f>
        <v>St. Ursula</v>
      </c>
      <c r="D188" s="32"/>
      <c r="E188" s="32"/>
    </row>
    <row r="189" spans="1:5" ht="22.5" customHeight="1">
      <c r="A189" s="27"/>
      <c r="B189" s="28" t="str">
        <f ca="1">IFERROR(__xludf.DUMMYFUNCTION("""COMPUTED_VALUE"""),"Gmail - E-mail van Google")</f>
        <v>Gmail - E-mail van Google</v>
      </c>
      <c r="C189" s="29" t="str">
        <f ca="1">IFERROR(__xludf.DUMMYFUNCTION("""COMPUTED_VALUE"""),"St. Ursula")</f>
        <v>St. Ursula</v>
      </c>
      <c r="D189" s="29" t="str">
        <f ca="1">IFERROR(__xludf.DUMMYFUNCTION("""COMPUTED_VALUE"""),"Communicatie &amp; PR")</f>
        <v>Communicatie &amp; PR</v>
      </c>
      <c r="E189" s="29"/>
    </row>
    <row r="190" spans="1:5" ht="22.5" customHeight="1">
      <c r="A190" s="30"/>
      <c r="B190" s="31" t="str">
        <f ca="1">IFERROR(__xludf.DUMMYFUNCTION("""COMPUTED_VALUE"""),"Google Agenda: houd overzicht")</f>
        <v>Google Agenda: houd overzicht</v>
      </c>
      <c r="C190" s="32" t="str">
        <f ca="1">IFERROR(__xludf.DUMMYFUNCTION("""COMPUTED_VALUE"""),"St. Ursula")</f>
        <v>St. Ursula</v>
      </c>
      <c r="D190" s="32" t="str">
        <f ca="1">IFERROR(__xludf.DUMMYFUNCTION("""COMPUTED_VALUE"""),"Communicatie &amp; PR")</f>
        <v>Communicatie &amp; PR</v>
      </c>
      <c r="E190" s="32"/>
    </row>
    <row r="191" spans="1:5" ht="22.5" customHeight="1">
      <c r="A191" s="27"/>
      <c r="B191" s="41" t="str">
        <f ca="1">IFERROR(__xludf.DUMMYFUNCTION("""COMPUTED_VALUE"""),"Google Arts &amp; Culture")</f>
        <v>Google Arts &amp; Culture</v>
      </c>
      <c r="C191" s="138" t="str">
        <f ca="1">IFERROR(__xludf.DUMMYFUNCTION("""COMPUTED_VALUE"""),"St. Ursula")</f>
        <v>St. Ursula</v>
      </c>
      <c r="D191" s="138"/>
      <c r="E191" s="138"/>
    </row>
    <row r="192" spans="1:5" ht="22.5" customHeight="1">
      <c r="A192" s="30"/>
      <c r="B192" s="39" t="str">
        <f ca="1">IFERROR(__xludf.DUMMYFUNCTION("""COMPUTED_VALUE"""),"Google Authenticator")</f>
        <v>Google Authenticator</v>
      </c>
      <c r="C192" s="136" t="str">
        <f ca="1">IFERROR(__xludf.DUMMYFUNCTION("""COMPUTED_VALUE"""),"St. Ursula")</f>
        <v>St. Ursula</v>
      </c>
      <c r="D192" s="144"/>
      <c r="E192" s="144"/>
    </row>
    <row r="193" spans="1:5" ht="22.5" customHeight="1">
      <c r="A193" s="27"/>
      <c r="B193" s="28" t="str">
        <f ca="1">IFERROR(__xludf.DUMMYFUNCTION("""COMPUTED_VALUE"""),"Google Chrome")</f>
        <v>Google Chrome</v>
      </c>
      <c r="C193" s="29" t="str">
        <f ca="1">IFERROR(__xludf.DUMMYFUNCTION("""COMPUTED_VALUE"""),"St. Ursula")</f>
        <v>St. Ursula</v>
      </c>
      <c r="D193" s="29"/>
      <c r="E193" s="29"/>
    </row>
    <row r="194" spans="1:5" ht="22.5" customHeight="1">
      <c r="A194" s="30"/>
      <c r="B194" s="31" t="str">
        <f ca="1">IFERROR(__xludf.DUMMYFUNCTION("""COMPUTED_VALUE"""),"Google Classroom")</f>
        <v>Google Classroom</v>
      </c>
      <c r="C194" s="32" t="str">
        <f ca="1">IFERROR(__xludf.DUMMYFUNCTION("""COMPUTED_VALUE"""),"St. Ursula")</f>
        <v>St. Ursula</v>
      </c>
      <c r="D194" s="32"/>
      <c r="E194" s="32"/>
    </row>
    <row r="195" spans="1:5" ht="22.5" customHeight="1">
      <c r="A195" s="27"/>
      <c r="B195" s="68" t="str">
        <f ca="1">IFERROR(__xludf.DUMMYFUNCTION("""COMPUTED_VALUE"""),"Google Documenten")</f>
        <v>Google Documenten</v>
      </c>
      <c r="C195" s="138" t="str">
        <f ca="1">IFERROR(__xludf.DUMMYFUNCTION("""COMPUTED_VALUE"""),"St. Ursula")</f>
        <v>St. Ursula</v>
      </c>
      <c r="D195" s="138"/>
      <c r="E195" s="138"/>
    </row>
    <row r="196" spans="1:5" ht="22.5" customHeight="1">
      <c r="A196" s="30"/>
      <c r="B196" s="39" t="str">
        <f ca="1">IFERROR(__xludf.DUMMYFUNCTION("""COMPUTED_VALUE"""),"Google Drive - online bestands")</f>
        <v>Google Drive - online bestands</v>
      </c>
      <c r="C196" s="139" t="str">
        <f ca="1">IFERROR(__xludf.DUMMYFUNCTION("""COMPUTED_VALUE"""),"St. Ursula")</f>
        <v>St. Ursula</v>
      </c>
      <c r="D196" s="139"/>
      <c r="E196" s="139"/>
    </row>
    <row r="197" spans="1:5" ht="22.5" customHeight="1">
      <c r="A197" s="27"/>
      <c r="B197" s="28" t="str">
        <f ca="1">IFERROR(__xludf.DUMMYFUNCTION("""COMPUTED_VALUE"""),"Google Earth")</f>
        <v>Google Earth</v>
      </c>
      <c r="C197" s="29" t="str">
        <f ca="1">IFERROR(__xludf.DUMMYFUNCTION("""COMPUTED_VALUE"""),"St. Ursula")</f>
        <v>St. Ursula</v>
      </c>
      <c r="D197" s="29"/>
      <c r="E197" s="29"/>
    </row>
    <row r="198" spans="1:5" ht="22.5" customHeight="1">
      <c r="A198" s="30"/>
      <c r="B198" s="45" t="str">
        <f ca="1">IFERROR(__xludf.DUMMYFUNCTION("""COMPUTED_VALUE"""),"Google Foto's")</f>
        <v>Google Foto's</v>
      </c>
      <c r="C198" s="139" t="str">
        <f ca="1">IFERROR(__xludf.DUMMYFUNCTION("""COMPUTED_VALUE"""),"St. Ursula")</f>
        <v>St. Ursula</v>
      </c>
      <c r="D198" s="139"/>
      <c r="E198" s="139"/>
    </row>
    <row r="199" spans="1:5" ht="22.5" customHeight="1">
      <c r="A199" s="27"/>
      <c r="B199" s="28" t="str">
        <f ca="1">IFERROR(__xludf.DUMMYFUNCTION("""COMPUTED_VALUE"""),"Google Keep - Notities/lijsten")</f>
        <v>Google Keep - Notities/lijsten</v>
      </c>
      <c r="C199" s="29" t="str">
        <f ca="1">IFERROR(__xludf.DUMMYFUNCTION("""COMPUTED_VALUE"""),"St. Ursula")</f>
        <v>St. Ursula</v>
      </c>
      <c r="D199" s="29"/>
      <c r="E199" s="29"/>
    </row>
    <row r="200" spans="1:5" ht="22.5" customHeight="1">
      <c r="A200" s="30"/>
      <c r="B200" s="31" t="str">
        <f ca="1">IFERROR(__xludf.DUMMYFUNCTION("""COMPUTED_VALUE"""),"Google Maps")</f>
        <v>Google Maps</v>
      </c>
      <c r="C200" s="32" t="str">
        <f ca="1">IFERROR(__xludf.DUMMYFUNCTION("""COMPUTED_VALUE"""),"St. Ursula")</f>
        <v>St. Ursula</v>
      </c>
      <c r="D200" s="32"/>
      <c r="E200" s="32"/>
    </row>
    <row r="201" spans="1:5" ht="22.5" customHeight="1">
      <c r="A201" s="27"/>
      <c r="B201" s="28" t="str">
        <f ca="1">IFERROR(__xludf.DUMMYFUNCTION("""COMPUTED_VALUE"""),"Google Meet (klassiek)")</f>
        <v>Google Meet (klassiek)</v>
      </c>
      <c r="C201" s="29" t="str">
        <f ca="1">IFERROR(__xludf.DUMMYFUNCTION("""COMPUTED_VALUE"""),"St. Ursula")</f>
        <v>St. Ursula</v>
      </c>
      <c r="D201" s="29"/>
      <c r="E201" s="29"/>
    </row>
    <row r="202" spans="1:5" ht="22.5" customHeight="1">
      <c r="A202" s="30"/>
      <c r="B202" s="31" t="str">
        <f ca="1">IFERROR(__xludf.DUMMYFUNCTION("""COMPUTED_VALUE"""),"Google Presentaties")</f>
        <v>Google Presentaties</v>
      </c>
      <c r="C202" s="32" t="str">
        <f ca="1">IFERROR(__xludf.DUMMYFUNCTION("""COMPUTED_VALUE"""),"St. Ursula")</f>
        <v>St. Ursula</v>
      </c>
      <c r="D202" s="32"/>
      <c r="E202" s="32"/>
    </row>
    <row r="203" spans="1:5" ht="22.5" customHeight="1">
      <c r="A203" s="27"/>
      <c r="B203" s="28" t="str">
        <f ca="1">IFERROR(__xludf.DUMMYFUNCTION("""COMPUTED_VALUE"""),"Google Sheets")</f>
        <v>Google Sheets</v>
      </c>
      <c r="C203" s="29" t="str">
        <f ca="1">IFERROR(__xludf.DUMMYFUNCTION("""COMPUTED_VALUE"""),"St. Ursula")</f>
        <v>St. Ursula</v>
      </c>
      <c r="D203" s="29"/>
      <c r="E203" s="29"/>
    </row>
    <row r="204" spans="1:5" ht="22.5" customHeight="1">
      <c r="A204" s="30"/>
      <c r="B204" s="31" t="str">
        <f ca="1">IFERROR(__xludf.DUMMYFUNCTION("""COMPUTED_VALUE"""),"Google SketchUp Pro Classic 2021")</f>
        <v>Google SketchUp Pro Classic 2021</v>
      </c>
      <c r="C204" s="32" t="str">
        <f ca="1">IFERROR(__xludf.DUMMYFUNCTION("""COMPUTED_VALUE"""),"St. Ursula")</f>
        <v>St. Ursula</v>
      </c>
      <c r="D204" s="32"/>
      <c r="E204" s="32" t="str">
        <f ca="1">IFERROR(__xludf.DUMMYFUNCTION("""COMPUTED_VALUE"""),"3d CAD")</f>
        <v>3d CAD</v>
      </c>
    </row>
    <row r="205" spans="1:5" ht="22.5" customHeight="1">
      <c r="A205" s="27"/>
      <c r="B205" s="28" t="str">
        <f ca="1">IFERROR(__xludf.DUMMYFUNCTION("""COMPUTED_VALUE"""),"Google Street View")</f>
        <v>Google Street View</v>
      </c>
      <c r="C205" s="29" t="str">
        <f ca="1">IFERROR(__xludf.DUMMYFUNCTION("""COMPUTED_VALUE"""),"St. Ursula")</f>
        <v>St. Ursula</v>
      </c>
      <c r="D205" s="29"/>
      <c r="E205" s="29"/>
    </row>
    <row r="206" spans="1:5" ht="22.5" customHeight="1">
      <c r="A206" s="30"/>
      <c r="B206" s="31" t="str">
        <f ca="1">IFERROR(__xludf.DUMMYFUNCTION("""COMPUTED_VALUE"""),"Google Workspace")</f>
        <v>Google Workspace</v>
      </c>
      <c r="C206" s="32" t="str">
        <f ca="1">IFERROR(__xludf.DUMMYFUNCTION("""COMPUTED_VALUE"""),"St. Ursula")</f>
        <v>St. Ursula</v>
      </c>
      <c r="D206" s="32"/>
      <c r="E206" s="32" t="str">
        <f ca="1">IFERROR(__xludf.DUMMYFUNCTION("""COMPUTED_VALUE"""),"E-mail / Documenten / Bestanden")</f>
        <v>E-mail / Documenten / Bestanden</v>
      </c>
    </row>
    <row r="207" spans="1:5" ht="22.5" customHeight="1">
      <c r="A207" s="27"/>
      <c r="B207" s="28" t="str">
        <f ca="1">IFERROR(__xludf.DUMMYFUNCTION("""COMPUTED_VALUE"""),"Green Screen by Do Ink")</f>
        <v>Green Screen by Do Ink</v>
      </c>
      <c r="C207" s="29" t="str">
        <f ca="1">IFERROR(__xludf.DUMMYFUNCTION("""COMPUTED_VALUE"""),"St. Ursula")</f>
        <v>St. Ursula</v>
      </c>
      <c r="D207" s="29"/>
      <c r="E207" s="29"/>
    </row>
    <row r="208" spans="1:5" ht="22.5" customHeight="1">
      <c r="A208" s="30"/>
      <c r="B208" s="31" t="str">
        <f ca="1">IFERROR(__xludf.DUMMYFUNCTION("""COMPUTED_VALUE"""),"HomeCourt: Basketball Training")</f>
        <v>HomeCourt: Basketball Training</v>
      </c>
      <c r="C208" s="32" t="str">
        <f ca="1">IFERROR(__xludf.DUMMYFUNCTION("""COMPUTED_VALUE"""),"St. Ursula")</f>
        <v>St. Ursula</v>
      </c>
      <c r="D208" s="33"/>
      <c r="E208" s="33"/>
    </row>
    <row r="209" spans="1:5" ht="22.5" customHeight="1">
      <c r="A209" s="27"/>
      <c r="B209" s="69" t="str">
        <f ca="1">IFERROR(__xludf.DUMMYFUNCTION("""COMPUTED_VALUE"""),"iMovie")</f>
        <v>iMovie</v>
      </c>
      <c r="C209" s="29" t="str">
        <f ca="1">IFERROR(__xludf.DUMMYFUNCTION("""COMPUTED_VALUE"""),"St. Ursula")</f>
        <v>St. Ursula</v>
      </c>
      <c r="D209" s="29"/>
      <c r="E209" s="29"/>
    </row>
    <row r="210" spans="1:5" ht="22.5" customHeight="1">
      <c r="A210" s="30"/>
      <c r="B210" s="31" t="str">
        <f ca="1">IFERROR(__xludf.DUMMYFUNCTION("""COMPUTED_VALUE"""),"INSIGHT HEART")</f>
        <v>INSIGHT HEART</v>
      </c>
      <c r="C210" s="32" t="str">
        <f ca="1">IFERROR(__xludf.DUMMYFUNCTION("""COMPUTED_VALUE"""),"St. Ursula")</f>
        <v>St. Ursula</v>
      </c>
      <c r="D210" s="32"/>
      <c r="E210" s="32"/>
    </row>
    <row r="211" spans="1:5" ht="22.5" customHeight="1">
      <c r="A211" s="27"/>
      <c r="B211" s="28" t="str">
        <f ca="1">IFERROR(__xludf.DUMMYFUNCTION("""COMPUTED_VALUE"""),"iTunes U")</f>
        <v>iTunes U</v>
      </c>
      <c r="C211" s="29" t="str">
        <f ca="1">IFERROR(__xludf.DUMMYFUNCTION("""COMPUTED_VALUE"""),"St. Ursula")</f>
        <v>St. Ursula</v>
      </c>
      <c r="D211" s="29"/>
      <c r="E211" s="29"/>
    </row>
    <row r="212" spans="1:5" ht="22.5" customHeight="1">
      <c r="A212" s="30"/>
      <c r="B212" s="31" t="str">
        <f ca="1">IFERROR(__xludf.DUMMYFUNCTION("""COMPUTED_VALUE"""),"Jamboard")</f>
        <v>Jamboard</v>
      </c>
      <c r="C212" s="32" t="str">
        <f ca="1">IFERROR(__xludf.DUMMYFUNCTION("""COMPUTED_VALUE"""),"St. Ursula")</f>
        <v>St. Ursula</v>
      </c>
      <c r="D212" s="32"/>
      <c r="E212" s="32"/>
    </row>
    <row r="213" spans="1:5" ht="22.5" customHeight="1">
      <c r="A213" s="27"/>
      <c r="B213" s="28" t="str">
        <f ca="1">IFERROR(__xludf.DUMMYFUNCTION("""COMPUTED_VALUE"""),"Jamf Teacher")</f>
        <v>Jamf Teacher</v>
      </c>
      <c r="C213" s="29" t="str">
        <f ca="1">IFERROR(__xludf.DUMMYFUNCTION("""COMPUTED_VALUE"""),"St. Ursula")</f>
        <v>St. Ursula</v>
      </c>
      <c r="D213" s="29"/>
      <c r="E213" s="29"/>
    </row>
    <row r="214" spans="1:5" ht="22.5" customHeight="1">
      <c r="A214" s="30"/>
      <c r="B214" s="31" t="str">
        <f ca="1">IFERROR(__xludf.DUMMYFUNCTION("""COMPUTED_VALUE"""),"Keynote")</f>
        <v>Keynote</v>
      </c>
      <c r="C214" s="32" t="str">
        <f ca="1">IFERROR(__xludf.DUMMYFUNCTION("""COMPUTED_VALUE"""),"St. Ursula")</f>
        <v>St. Ursula</v>
      </c>
      <c r="D214" s="32"/>
      <c r="E214" s="32"/>
    </row>
    <row r="215" spans="1:5" ht="22.5" customHeight="1">
      <c r="A215" s="27"/>
      <c r="B215" s="28" t="str">
        <f ca="1">IFERROR(__xludf.DUMMYFUNCTION("""COMPUTED_VALUE"""),"KineMaster - Video Bewerken")</f>
        <v>KineMaster - Video Bewerken</v>
      </c>
      <c r="C215" s="29" t="str">
        <f ca="1">IFERROR(__xludf.DUMMYFUNCTION("""COMPUTED_VALUE"""),"St. Ursula")</f>
        <v>St. Ursula</v>
      </c>
      <c r="D215" s="29"/>
      <c r="E215" s="29"/>
    </row>
    <row r="216" spans="1:5" ht="22.5" customHeight="1">
      <c r="A216" s="30"/>
      <c r="B216" s="31" t="str">
        <f ca="1">IFERROR(__xludf.DUMMYFUNCTION("""COMPUTED_VALUE"""),"Klaslokaal")</f>
        <v>Klaslokaal</v>
      </c>
      <c r="C216" s="32" t="str">
        <f ca="1">IFERROR(__xludf.DUMMYFUNCTION("""COMPUTED_VALUE"""),"St. Ursula")</f>
        <v>St. Ursula</v>
      </c>
      <c r="D216" s="32"/>
      <c r="E216" s="32"/>
    </row>
    <row r="217" spans="1:5" ht="22.5" customHeight="1">
      <c r="A217" s="27"/>
      <c r="B217" s="28" t="str">
        <f ca="1">IFERROR(__xludf.DUMMYFUNCTION("""COMPUTED_VALUE"""),"KlikAanKlikUit")</f>
        <v>KlikAanKlikUit</v>
      </c>
      <c r="C217" s="29" t="str">
        <f ca="1">IFERROR(__xludf.DUMMYFUNCTION("""COMPUTED_VALUE"""),"St. Ursula")</f>
        <v>St. Ursula</v>
      </c>
      <c r="D217" s="29"/>
      <c r="E217" s="29"/>
    </row>
    <row r="218" spans="1:5" ht="22.5" customHeight="1">
      <c r="A218" s="30"/>
      <c r="B218" s="31" t="str">
        <f ca="1">IFERROR(__xludf.DUMMYFUNCTION("""COMPUTED_VALUE"""),"Konica Minolta Mobile Print")</f>
        <v>Konica Minolta Mobile Print</v>
      </c>
      <c r="C218" s="42" t="str">
        <f ca="1">IFERROR(__xludf.DUMMYFUNCTION("""COMPUTED_VALUE"""),"St. Ursula")</f>
        <v>St. Ursula</v>
      </c>
      <c r="D218" s="42"/>
      <c r="E218" s="42"/>
    </row>
    <row r="219" spans="1:5" ht="22.5" customHeight="1">
      <c r="A219" s="27"/>
      <c r="B219" s="28" t="str">
        <f ca="1">IFERROR(__xludf.DUMMYFUNCTION("""COMPUTED_VALUE"""),"Kurzweil 3000 Mobile")</f>
        <v>Kurzweil 3000 Mobile</v>
      </c>
      <c r="C219" s="29" t="str">
        <f ca="1">IFERROR(__xludf.DUMMYFUNCTION("""COMPUTED_VALUE"""),"St. Ursula")</f>
        <v>St. Ursula</v>
      </c>
      <c r="D219" s="29"/>
      <c r="E219" s="29"/>
    </row>
    <row r="220" spans="1:5" ht="22.5" customHeight="1">
      <c r="A220" s="30"/>
      <c r="B220" s="39" t="str">
        <f ca="1">IFERROR(__xludf.DUMMYFUNCTION("""COMPUTED_VALUE"""),"LessonUP")</f>
        <v>LessonUP</v>
      </c>
      <c r="C220" s="139" t="str">
        <f ca="1">IFERROR(__xludf.DUMMYFUNCTION("""COMPUTED_VALUE"""),"St. Ursula")</f>
        <v>St. Ursula</v>
      </c>
      <c r="D220" s="139"/>
      <c r="E220" s="139"/>
    </row>
    <row r="221" spans="1:5" ht="22.5" customHeight="1">
      <c r="A221" s="27"/>
      <c r="B221" s="28" t="str">
        <f ca="1">IFERROR(__xludf.DUMMYFUNCTION("""COMPUTED_VALUE"""),"Lex")</f>
        <v>Lex</v>
      </c>
      <c r="C221" s="29" t="str">
        <f ca="1">IFERROR(__xludf.DUMMYFUNCTION("""COMPUTED_VALUE"""),"St. Ursula")</f>
        <v>St. Ursula</v>
      </c>
      <c r="D221" s="29"/>
      <c r="E221" s="29"/>
    </row>
    <row r="222" spans="1:5" ht="22.5" customHeight="1">
      <c r="A222" s="30"/>
      <c r="B222" s="31" t="str">
        <f ca="1">IFERROR(__xludf.DUMMYFUNCTION("""COMPUTED_VALUE"""),"LexApp")</f>
        <v>LexApp</v>
      </c>
      <c r="C222" s="32" t="str">
        <f ca="1">IFERROR(__xludf.DUMMYFUNCTION("""COMPUTED_VALUE"""),"St. Ursula")</f>
        <v>St. Ursula</v>
      </c>
      <c r="D222" s="32"/>
      <c r="E222" s="32"/>
    </row>
    <row r="223" spans="1:5" ht="22.5" customHeight="1">
      <c r="A223" s="27"/>
      <c r="B223" s="41" t="str">
        <f ca="1">IFERROR(__xludf.DUMMYFUNCTION("""COMPUTED_VALUE"""),"MADS 24")</f>
        <v>MADS 24</v>
      </c>
      <c r="C223" s="138" t="str">
        <f ca="1">IFERROR(__xludf.DUMMYFUNCTION("""COMPUTED_VALUE"""),"St. Ursula")</f>
        <v>St. Ursula</v>
      </c>
      <c r="D223" s="138"/>
      <c r="E223" s="138"/>
    </row>
    <row r="224" spans="1:5" ht="22.5" customHeight="1">
      <c r="A224" s="30"/>
      <c r="B224" s="63" t="str">
        <f ca="1">IFERROR(__xludf.DUMMYFUNCTION("""COMPUTED_VALUE"""),"Magister")</f>
        <v>Magister</v>
      </c>
      <c r="C224" s="32" t="str">
        <f ca="1">IFERROR(__xludf.DUMMYFUNCTION("""COMPUTED_VALUE"""),"St. Ursula")</f>
        <v>St. Ursula</v>
      </c>
      <c r="D224" s="32" t="str">
        <f ca="1">IFERROR(__xludf.DUMMYFUNCTION("""COMPUTED_VALUE"""),"""Administratie, roosters, beheer""")</f>
        <v>"Administratie, roosters, beheer"</v>
      </c>
      <c r="E224" s="32" t="str">
        <f ca="1">IFERROR(__xludf.DUMMYFUNCTION("""COMPUTED_VALUE"""),"Leerlingadministratiesysteem")</f>
        <v>Leerlingadministratiesysteem</v>
      </c>
    </row>
    <row r="225" spans="1:5" ht="22.5" customHeight="1">
      <c r="A225" s="27"/>
      <c r="B225" s="41" t="str">
        <f ca="1">IFERROR(__xludf.DUMMYFUNCTION("""COMPUTED_VALUE"""),"Magister - Docent")</f>
        <v>Magister - Docent</v>
      </c>
      <c r="C225" s="138" t="str">
        <f ca="1">IFERROR(__xludf.DUMMYFUNCTION("""COMPUTED_VALUE"""),"St. Ursula")</f>
        <v>St. Ursula</v>
      </c>
      <c r="D225" s="138"/>
      <c r="E225" s="138"/>
    </row>
    <row r="226" spans="1:5" ht="22.5" customHeight="1">
      <c r="A226" s="30"/>
      <c r="B226" s="31" t="str">
        <f ca="1">IFERROR(__xludf.DUMMYFUNCTION("""COMPUTED_VALUE"""),"Magister - Leerling en Ouder")</f>
        <v>Magister - Leerling en Ouder</v>
      </c>
      <c r="C226" s="32" t="str">
        <f ca="1">IFERROR(__xludf.DUMMYFUNCTION("""COMPUTED_VALUE"""),"St. Ursula")</f>
        <v>St. Ursula</v>
      </c>
      <c r="D226" s="32"/>
      <c r="E226" s="32"/>
    </row>
    <row r="227" spans="1:5" ht="22.5" customHeight="1">
      <c r="A227" s="27"/>
      <c r="B227" s="41" t="str">
        <f ca="1">IFERROR(__xludf.DUMMYFUNCTION("""COMPUTED_VALUE"""),"Magister inzicht")</f>
        <v>Magister inzicht</v>
      </c>
      <c r="C227" s="138" t="str">
        <f ca="1">IFERROR(__xludf.DUMMYFUNCTION("""COMPUTED_VALUE"""),"St. Ursula")</f>
        <v>St. Ursula</v>
      </c>
      <c r="D227" s="138" t="str">
        <f ca="1">IFERROR(__xludf.DUMMYFUNCTION("""COMPUTED_VALUE"""),"""Administratie, roosters, beheer""")</f>
        <v>"Administratie, roosters, beheer"</v>
      </c>
      <c r="E227" s="138" t="str">
        <f ca="1">IFERROR(__xludf.DUMMYFUNCTION("""COMPUTED_VALUE"""),"Leerlingadministratiesysteem")</f>
        <v>Leerlingadministratiesysteem</v>
      </c>
    </row>
    <row r="228" spans="1:5" ht="22.5" customHeight="1">
      <c r="A228" s="30"/>
      <c r="B228" s="31" t="str">
        <f ca="1">IFERROR(__xludf.DUMMYFUNCTION("""COMPUTED_VALUE"""),"Magister to do")</f>
        <v>Magister to do</v>
      </c>
      <c r="C228" s="32" t="str">
        <f ca="1">IFERROR(__xludf.DUMMYFUNCTION("""COMPUTED_VALUE"""),"St. Ursula")</f>
        <v>St. Ursula</v>
      </c>
      <c r="D228" s="32" t="str">
        <f ca="1">IFERROR(__xludf.DUMMYFUNCTION("""COMPUTED_VALUE"""),"""Administratie, roosters, beheer""")</f>
        <v>"Administratie, roosters, beheer"</v>
      </c>
      <c r="E228" s="32" t="str">
        <f ca="1">IFERROR(__xludf.DUMMYFUNCTION("""COMPUTED_VALUE"""),"Leerlingadministratiesysteem")</f>
        <v>Leerlingadministratiesysteem</v>
      </c>
    </row>
    <row r="229" spans="1:5" ht="22.5" customHeight="1">
      <c r="A229" s="27"/>
      <c r="B229" s="28" t="str">
        <f ca="1">IFERROR(__xludf.DUMMYFUNCTION("""COMPUTED_VALUE"""),"Merge Explorer")</f>
        <v>Merge Explorer</v>
      </c>
      <c r="C229" s="29" t="str">
        <f ca="1">IFERROR(__xludf.DUMMYFUNCTION("""COMPUTED_VALUE"""),"St. Ursula")</f>
        <v>St. Ursula</v>
      </c>
      <c r="D229" s="29"/>
      <c r="E229" s="29"/>
    </row>
    <row r="230" spans="1:5" ht="22.5" customHeight="1">
      <c r="A230" s="30"/>
      <c r="B230" s="31" t="str">
        <f ca="1">IFERROR(__xludf.DUMMYFUNCTION("""COMPUTED_VALUE"""),"Merge Object Viewer")</f>
        <v>Merge Object Viewer</v>
      </c>
      <c r="C230" s="32" t="str">
        <f ca="1">IFERROR(__xludf.DUMMYFUNCTION("""COMPUTED_VALUE"""),"St. Ursula")</f>
        <v>St. Ursula</v>
      </c>
      <c r="D230" s="33"/>
      <c r="E230" s="33"/>
    </row>
    <row r="231" spans="1:5" ht="22.5" customHeight="1">
      <c r="A231" s="27"/>
      <c r="B231" s="28" t="str">
        <f ca="1">IFERROR(__xludf.DUMMYFUNCTION("""COMPUTED_VALUE"""),"Micorsoft Lens: PDF Scanner")</f>
        <v>Micorsoft Lens: PDF Scanner</v>
      </c>
      <c r="C231" s="29" t="str">
        <f ca="1">IFERROR(__xludf.DUMMYFUNCTION("""COMPUTED_VALUE"""),"St. Ursula")</f>
        <v>St. Ursula</v>
      </c>
      <c r="D231" s="29"/>
      <c r="E231" s="29"/>
    </row>
    <row r="232" spans="1:5" ht="22.5" customHeight="1">
      <c r="A232" s="30"/>
      <c r="B232" s="31" t="str">
        <f ca="1">IFERROR(__xludf.DUMMYFUNCTION("""COMPUTED_VALUE"""),"micro:bit")</f>
        <v>micro:bit</v>
      </c>
      <c r="C232" s="32" t="str">
        <f ca="1">IFERROR(__xludf.DUMMYFUNCTION("""COMPUTED_VALUE"""),"St. Ursula")</f>
        <v>St. Ursula</v>
      </c>
      <c r="D232" s="32"/>
      <c r="E232" s="32"/>
    </row>
    <row r="233" spans="1:5" ht="22.5" customHeight="1">
      <c r="A233" s="27"/>
      <c r="B233" s="28" t="str">
        <f ca="1">IFERROR(__xludf.DUMMYFUNCTION("""COMPUTED_VALUE"""),"Microsoft Windows/Office")</f>
        <v>Microsoft Windows/Office</v>
      </c>
      <c r="C233" s="29" t="str">
        <f ca="1">IFERROR(__xludf.DUMMYFUNCTION("""COMPUTED_VALUE"""),"St. Ursula")</f>
        <v>St. Ursula</v>
      </c>
      <c r="D233" s="29" t="str">
        <f ca="1">IFERROR(__xludf.DUMMYFUNCTION("""COMPUTED_VALUE"""),"""Administratie, roosters, beheer""")</f>
        <v>"Administratie, roosters, beheer"</v>
      </c>
      <c r="E233" s="29" t="str">
        <f ca="1">IFERROR(__xludf.DUMMYFUNCTION("""COMPUTED_VALUE"""),"Windows/Word/Excel/Powerpoint")</f>
        <v>Windows/Word/Excel/Powerpoint</v>
      </c>
    </row>
    <row r="234" spans="1:5" ht="22.5" customHeight="1">
      <c r="A234" s="30"/>
      <c r="B234" s="46" t="str">
        <f ca="1">IFERROR(__xludf.DUMMYFUNCTION("""COMPUTED_VALUE"""),"Minecraft")</f>
        <v>Minecraft</v>
      </c>
      <c r="C234" s="32" t="str">
        <f ca="1">IFERROR(__xludf.DUMMYFUNCTION("""COMPUTED_VALUE"""),"St. Ursula")</f>
        <v>St. Ursula</v>
      </c>
      <c r="D234" s="32"/>
      <c r="E234" s="32"/>
    </row>
    <row r="235" spans="1:5" ht="22.5" customHeight="1">
      <c r="A235" s="27"/>
      <c r="B235" s="28" t="str">
        <f ca="1">IFERROR(__xludf.DUMMYFUNCTION("""COMPUTED_VALUE"""),"Motion Shot")</f>
        <v>Motion Shot</v>
      </c>
      <c r="C235" s="29" t="str">
        <f ca="1">IFERROR(__xludf.DUMMYFUNCTION("""COMPUTED_VALUE"""),"St. Ursula")</f>
        <v>St. Ursula</v>
      </c>
      <c r="D235" s="29"/>
      <c r="E235" s="29"/>
    </row>
    <row r="236" spans="1:5" ht="22.5" customHeight="1">
      <c r="A236" s="30"/>
      <c r="B236" s="39" t="str">
        <f ca="1">IFERROR(__xludf.DUMMYFUNCTION("""COMPUTED_VALUE"""),"Nearpod")</f>
        <v>Nearpod</v>
      </c>
      <c r="C236" s="136" t="str">
        <f ca="1">IFERROR(__xludf.DUMMYFUNCTION("""COMPUTED_VALUE"""),"St. Ursula")</f>
        <v>St. Ursula</v>
      </c>
      <c r="D236" s="136"/>
      <c r="E236" s="136"/>
    </row>
    <row r="237" spans="1:5" ht="22.5" customHeight="1">
      <c r="A237" s="27"/>
      <c r="B237" s="28" t="str">
        <f ca="1">IFERROR(__xludf.DUMMYFUNCTION("""COMPUTED_VALUE"""),"Notability: Notes, PDF")</f>
        <v>Notability: Notes, PDF</v>
      </c>
      <c r="C237" s="29" t="str">
        <f ca="1">IFERROR(__xludf.DUMMYFUNCTION("""COMPUTED_VALUE"""),"St. Ursula")</f>
        <v>St. Ursula</v>
      </c>
      <c r="D237" s="40"/>
      <c r="E237" s="40"/>
    </row>
    <row r="238" spans="1:5" ht="22.5" customHeight="1">
      <c r="A238" s="30"/>
      <c r="B238" s="31" t="str">
        <f ca="1">IFERROR(__xludf.DUMMYFUNCTION("""COMPUTED_VALUE"""),"Numbers")</f>
        <v>Numbers</v>
      </c>
      <c r="C238" s="32" t="str">
        <f ca="1">IFERROR(__xludf.DUMMYFUNCTION("""COMPUTED_VALUE"""),"St. Ursula")</f>
        <v>St. Ursula</v>
      </c>
      <c r="D238" s="32"/>
      <c r="E238" s="32"/>
    </row>
    <row r="239" spans="1:5" ht="22.5" customHeight="1">
      <c r="A239" s="27"/>
      <c r="B239" s="28" t="str">
        <f ca="1">IFERROR(__xludf.DUMMYFUNCTION("""COMPUTED_VALUE"""),"Padlet")</f>
        <v>Padlet</v>
      </c>
      <c r="C239" s="29" t="str">
        <f ca="1">IFERROR(__xludf.DUMMYFUNCTION("""COMPUTED_VALUE"""),"St. Ursula")</f>
        <v>St. Ursula</v>
      </c>
      <c r="D239" s="29"/>
      <c r="E239" s="29"/>
    </row>
    <row r="240" spans="1:5" ht="22.5" customHeight="1">
      <c r="A240" s="30"/>
      <c r="B240" s="31" t="str">
        <f ca="1">IFERROR(__xludf.DUMMYFUNCTION("""COMPUTED_VALUE"""),"Pages")</f>
        <v>Pages</v>
      </c>
      <c r="C240" s="42" t="str">
        <f ca="1">IFERROR(__xludf.DUMMYFUNCTION("""COMPUTED_VALUE"""),"St. Ursula")</f>
        <v>St. Ursula</v>
      </c>
      <c r="D240" s="42"/>
      <c r="E240" s="42"/>
    </row>
    <row r="241" spans="1:5" ht="22.5" customHeight="1">
      <c r="A241" s="27"/>
      <c r="B241" s="28" t="str">
        <f ca="1">IFERROR(__xludf.DUMMYFUNCTION("""COMPUTED_VALUE"""),"PDF Expert: Read, Edit &amp; Sign")</f>
        <v>PDF Expert: Read, Edit &amp; Sign</v>
      </c>
      <c r="C241" s="29" t="str">
        <f ca="1">IFERROR(__xludf.DUMMYFUNCTION("""COMPUTED_VALUE"""),"St. Ursula")</f>
        <v>St. Ursula</v>
      </c>
      <c r="D241" s="29"/>
      <c r="E241" s="29"/>
    </row>
    <row r="242" spans="1:5" ht="22.5" customHeight="1">
      <c r="A242" s="30"/>
      <c r="B242" s="31" t="str">
        <f ca="1">IFERROR(__xludf.DUMMYFUNCTION("""COMPUTED_VALUE"""),"PhET Simulaties")</f>
        <v>PhET Simulaties</v>
      </c>
      <c r="C242" s="32" t="str">
        <f ca="1">IFERROR(__xludf.DUMMYFUNCTION("""COMPUTED_VALUE"""),"St. Ursula")</f>
        <v>St. Ursula</v>
      </c>
      <c r="D242" s="32"/>
      <c r="E242" s="32"/>
    </row>
    <row r="243" spans="1:5" ht="22.5" customHeight="1">
      <c r="A243" s="27"/>
      <c r="B243" s="28" t="str">
        <f ca="1">IFERROR(__xludf.DUMMYFUNCTION("""COMPUTED_VALUE"""),"phyphox")</f>
        <v>phyphox</v>
      </c>
      <c r="C243" s="29" t="str">
        <f ca="1">IFERROR(__xludf.DUMMYFUNCTION("""COMPUTED_VALUE"""),"St. Ursula")</f>
        <v>St. Ursula</v>
      </c>
      <c r="D243" s="29"/>
      <c r="E243" s="29"/>
    </row>
    <row r="244" spans="1:5" ht="22.5" customHeight="1">
      <c r="A244" s="30"/>
      <c r="B244" s="31" t="str">
        <f ca="1">IFERROR(__xludf.DUMMYFUNCTION("""COMPUTED_VALUE"""),"Picsart Al Photo Editor, Video")</f>
        <v>Picsart Al Photo Editor, Video</v>
      </c>
      <c r="C244" s="32" t="str">
        <f ca="1">IFERROR(__xludf.DUMMYFUNCTION("""COMPUTED_VALUE"""),"St. Ursula")</f>
        <v>St. Ursula</v>
      </c>
      <c r="D244" s="32"/>
      <c r="E244" s="32"/>
    </row>
    <row r="245" spans="1:5" ht="22.5" customHeight="1">
      <c r="A245" s="27"/>
      <c r="B245" s="28" t="str">
        <f ca="1">IFERROR(__xludf.DUMMYFUNCTION("""COMPUTED_VALUE"""),"Playground Physics")</f>
        <v>Playground Physics</v>
      </c>
      <c r="C245" s="29" t="str">
        <f ca="1">IFERROR(__xludf.DUMMYFUNCTION("""COMPUTED_VALUE"""),"St. Ursula")</f>
        <v>St. Ursula</v>
      </c>
      <c r="D245" s="40"/>
      <c r="E245" s="40"/>
    </row>
    <row r="246" spans="1:5" ht="22.5" customHeight="1">
      <c r="A246" s="30"/>
      <c r="B246" s="39" t="str">
        <f ca="1">IFERROR(__xludf.DUMMYFUNCTION("""COMPUTED_VALUE"""),"Popplet")</f>
        <v>Popplet</v>
      </c>
      <c r="C246" s="136" t="str">
        <f ca="1">IFERROR(__xludf.DUMMYFUNCTION("""COMPUTED_VALUE"""),"St. Ursula")</f>
        <v>St. Ursula</v>
      </c>
      <c r="D246" s="136"/>
      <c r="E246" s="136"/>
    </row>
    <row r="247" spans="1:5" ht="22.5" customHeight="1">
      <c r="A247" s="27"/>
      <c r="B247" s="28" t="str">
        <f ca="1">IFERROR(__xludf.DUMMYFUNCTION("""COMPUTED_VALUE"""),"PowerDirector - Video Editor")</f>
        <v>PowerDirector - Video Editor</v>
      </c>
      <c r="C247" s="29" t="str">
        <f ca="1">IFERROR(__xludf.DUMMYFUNCTION("""COMPUTED_VALUE"""),"St. Ursula")</f>
        <v>St. Ursula</v>
      </c>
      <c r="D247" s="40"/>
      <c r="E247" s="40"/>
    </row>
    <row r="248" spans="1:5" ht="22.5" customHeight="1">
      <c r="A248" s="30"/>
      <c r="B248" s="31" t="str">
        <f ca="1">IFERROR(__xludf.DUMMYFUNCTION("""COMPUTED_VALUE"""),"Pupper Pals 2")</f>
        <v>Pupper Pals 2</v>
      </c>
      <c r="C248" s="32" t="str">
        <f ca="1">IFERROR(__xludf.DUMMYFUNCTION("""COMPUTED_VALUE"""),"St. Ursula")</f>
        <v>St. Ursula</v>
      </c>
      <c r="D248" s="32"/>
      <c r="E248" s="32"/>
    </row>
    <row r="249" spans="1:5" ht="22.5" customHeight="1">
      <c r="A249" s="27"/>
      <c r="B249" s="28" t="str">
        <f ca="1">IFERROR(__xludf.DUMMYFUNCTION("""COMPUTED_VALUE"""),"QR Reader for iPad")</f>
        <v>QR Reader for iPad</v>
      </c>
      <c r="C249" s="29" t="str">
        <f ca="1">IFERROR(__xludf.DUMMYFUNCTION("""COMPUTED_VALUE"""),"St. Ursula")</f>
        <v>St. Ursula</v>
      </c>
      <c r="D249" s="29"/>
      <c r="E249" s="29"/>
    </row>
    <row r="250" spans="1:5" ht="22.5" customHeight="1">
      <c r="A250" s="30"/>
      <c r="B250" s="31" t="str">
        <f ca="1">IFERROR(__xludf.DUMMYFUNCTION("""COMPUTED_VALUE"""),"Quizlet: leren met Kaarten")</f>
        <v>Quizlet: leren met Kaarten</v>
      </c>
      <c r="C250" s="32" t="str">
        <f ca="1">IFERROR(__xludf.DUMMYFUNCTION("""COMPUTED_VALUE"""),"St. Ursula")</f>
        <v>St. Ursula</v>
      </c>
      <c r="D250" s="33"/>
      <c r="E250" s="33"/>
    </row>
    <row r="251" spans="1:5" ht="22.5" customHeight="1">
      <c r="A251" s="27"/>
      <c r="B251" s="28" t="str">
        <f ca="1">IFERROR(__xludf.DUMMYFUNCTION("""COMPUTED_VALUE"""),"Rekemachine")</f>
        <v>Rekemachine</v>
      </c>
      <c r="C251" s="29" t="str">
        <f ca="1">IFERROR(__xludf.DUMMYFUNCTION("""COMPUTED_VALUE"""),"St. Ursula")</f>
        <v>St. Ursula</v>
      </c>
      <c r="D251" s="29"/>
      <c r="E251" s="29"/>
    </row>
    <row r="252" spans="1:5" ht="22.5" customHeight="1">
      <c r="A252" s="30"/>
      <c r="B252" s="31" t="str">
        <f ca="1">IFERROR(__xludf.DUMMYFUNCTION("""COMPUTED_VALUE"""),"Schooltas")</f>
        <v>Schooltas</v>
      </c>
      <c r="C252" s="32" t="str">
        <f ca="1">IFERROR(__xludf.DUMMYFUNCTION("""COMPUTED_VALUE"""),"St. Ursula")</f>
        <v>St. Ursula</v>
      </c>
      <c r="D252" s="32"/>
      <c r="E252" s="32"/>
    </row>
    <row r="253" spans="1:5" ht="22.5" customHeight="1">
      <c r="A253" s="27"/>
      <c r="B253" s="28" t="str">
        <f ca="1">IFERROR(__xludf.DUMMYFUNCTION("""COMPUTED_VALUE"""),"Schoolwerk")</f>
        <v>Schoolwerk</v>
      </c>
      <c r="C253" s="29" t="str">
        <f ca="1">IFERROR(__xludf.DUMMYFUNCTION("""COMPUTED_VALUE"""),"St. Ursula")</f>
        <v>St. Ursula</v>
      </c>
      <c r="D253" s="40"/>
      <c r="E253" s="40"/>
    </row>
    <row r="254" spans="1:5" ht="22.5" customHeight="1">
      <c r="A254" s="30"/>
      <c r="B254" s="31" t="str">
        <f ca="1">IFERROR(__xludf.DUMMYFUNCTION("""COMPUTED_VALUE"""),"Showbie")</f>
        <v>Showbie</v>
      </c>
      <c r="C254" s="32" t="str">
        <f ca="1">IFERROR(__xludf.DUMMYFUNCTION("""COMPUTED_VALUE"""),"St. Ursula")</f>
        <v>St. Ursula</v>
      </c>
      <c r="D254" s="32"/>
      <c r="E254" s="32"/>
    </row>
    <row r="255" spans="1:5" ht="22.5" customHeight="1">
      <c r="A255" s="27"/>
      <c r="B255" s="28" t="str">
        <f ca="1">IFERROR(__xludf.DUMMYFUNCTION("""COMPUTED_VALUE"""),"Simcheck")</f>
        <v>Simcheck</v>
      </c>
      <c r="C255" s="29" t="str">
        <f ca="1">IFERROR(__xludf.DUMMYFUNCTION("""COMPUTED_VALUE"""),"St. Ursula")</f>
        <v>St. Ursula</v>
      </c>
      <c r="D255" s="29" t="str">
        <f ca="1">IFERROR(__xludf.DUMMYFUNCTION("""COMPUTED_VALUE"""),"""Administratie, roosters, beheer""")</f>
        <v>"Administratie, roosters, beheer"</v>
      </c>
      <c r="E255" s="29" t="str">
        <f ca="1">IFERROR(__xludf.DUMMYFUNCTION("""COMPUTED_VALUE"""),"Leerlingadministratiesysteem")</f>
        <v>Leerlingadministratiesysteem</v>
      </c>
    </row>
    <row r="256" spans="1:5" ht="22.5" customHeight="1">
      <c r="A256" s="30"/>
      <c r="B256" s="39" t="str">
        <f ca="1">IFERROR(__xludf.DUMMYFUNCTION("""COMPUTED_VALUE"""),"SimpleMind - Mind Mapping")</f>
        <v>SimpleMind - Mind Mapping</v>
      </c>
      <c r="C256" s="136" t="str">
        <f ca="1">IFERROR(__xludf.DUMMYFUNCTION("""COMPUTED_VALUE"""),"St. Ursula")</f>
        <v>St. Ursula</v>
      </c>
      <c r="D256" s="144"/>
      <c r="E256" s="144"/>
    </row>
    <row r="257" spans="1:5" ht="22.5" customHeight="1">
      <c r="A257" s="27"/>
      <c r="B257" s="28" t="str">
        <f ca="1">IFERROR(__xludf.DUMMYFUNCTION("""COMPUTED_VALUE"""),"Smart Ball Hockey")</f>
        <v>Smart Ball Hockey</v>
      </c>
      <c r="C257" s="29" t="str">
        <f ca="1">IFERROR(__xludf.DUMMYFUNCTION("""COMPUTED_VALUE"""),"St. Ursula")</f>
        <v>St. Ursula</v>
      </c>
      <c r="D257" s="29"/>
      <c r="E257" s="29"/>
    </row>
    <row r="258" spans="1:5" ht="22.5" customHeight="1">
      <c r="A258" s="30"/>
      <c r="B258" s="31" t="str">
        <f ca="1">IFERROR(__xludf.DUMMYFUNCTION("""COMPUTED_VALUE"""),"Snapseed")</f>
        <v>Snapseed</v>
      </c>
      <c r="C258" s="32" t="str">
        <f ca="1">IFERROR(__xludf.DUMMYFUNCTION("""COMPUTED_VALUE"""),"St. Ursula")</f>
        <v>St. Ursula</v>
      </c>
      <c r="D258" s="33"/>
      <c r="E258" s="33"/>
    </row>
    <row r="259" spans="1:5" ht="22.5" customHeight="1">
      <c r="A259" s="27"/>
      <c r="B259" s="28" t="str">
        <f ca="1">IFERROR(__xludf.DUMMYFUNCTION("""COMPUTED_VALUE"""),"Solidworks 2021")</f>
        <v>Solidworks 2021</v>
      </c>
      <c r="C259" s="29" t="str">
        <f ca="1">IFERROR(__xludf.DUMMYFUNCTION("""COMPUTED_VALUE"""),"St. Ursula")</f>
        <v>St. Ursula</v>
      </c>
      <c r="D259" s="29" t="str">
        <f ca="1">IFERROR(__xludf.DUMMYFUNCTION("""COMPUTED_VALUE"""),"Design en grafische software")</f>
        <v>Design en grafische software</v>
      </c>
      <c r="E259" s="29" t="str">
        <f ca="1">IFERROR(__xludf.DUMMYFUNCTION("""COMPUTED_VALUE"""),"3d CAD")</f>
        <v>3d CAD</v>
      </c>
    </row>
    <row r="260" spans="1:5" ht="22.5" customHeight="1">
      <c r="A260" s="30"/>
      <c r="B260" s="31" t="str">
        <f ca="1">IFERROR(__xludf.DUMMYFUNCTION("""COMPUTED_VALUE"""),"SPARKvue")</f>
        <v>SPARKvue</v>
      </c>
      <c r="C260" s="32" t="str">
        <f ca="1">IFERROR(__xludf.DUMMYFUNCTION("""COMPUTED_VALUE"""),"St. Ursula")</f>
        <v>St. Ursula</v>
      </c>
      <c r="D260" s="32"/>
      <c r="E260" s="32"/>
    </row>
    <row r="261" spans="1:5" ht="22.5" customHeight="1">
      <c r="A261" s="27"/>
      <c r="B261" s="28" t="str">
        <f ca="1">IFERROR(__xludf.DUMMYFUNCTION("""COMPUTED_VALUE"""),"Sphero Edu")</f>
        <v>Sphero Edu</v>
      </c>
      <c r="C261" s="43" t="str">
        <f ca="1">IFERROR(__xludf.DUMMYFUNCTION("""COMPUTED_VALUE"""),"St. Ursula")</f>
        <v>St. Ursula</v>
      </c>
      <c r="D261" s="43"/>
      <c r="E261" s="43"/>
    </row>
    <row r="262" spans="1:5" ht="22.5" customHeight="1">
      <c r="A262" s="30"/>
      <c r="B262" s="31" t="str">
        <f ca="1">IFERROR(__xludf.DUMMYFUNCTION("""COMPUTED_VALUE"""),"Sphero Play")</f>
        <v>Sphero Play</v>
      </c>
      <c r="C262" s="42" t="str">
        <f ca="1">IFERROR(__xludf.DUMMYFUNCTION("""COMPUTED_VALUE"""),"St. Ursula")</f>
        <v>St. Ursula</v>
      </c>
      <c r="D262" s="65"/>
      <c r="E262" s="65"/>
    </row>
    <row r="263" spans="1:5" ht="22.5" customHeight="1">
      <c r="A263" s="27"/>
      <c r="B263" s="28" t="str">
        <f ca="1">IFERROR(__xludf.DUMMYFUNCTION("""COMPUTED_VALUE"""),"Spotify: Muziek en podcasts")</f>
        <v>Spotify: Muziek en podcasts</v>
      </c>
      <c r="C263" s="43" t="str">
        <f ca="1">IFERROR(__xludf.DUMMYFUNCTION("""COMPUTED_VALUE"""),"St. Ursula")</f>
        <v>St. Ursula</v>
      </c>
      <c r="D263" s="71"/>
      <c r="E263" s="71"/>
    </row>
    <row r="264" spans="1:5" ht="22.5" customHeight="1">
      <c r="A264" s="30"/>
      <c r="B264" s="31" t="str">
        <f ca="1">IFERROR(__xludf.DUMMYFUNCTION("""COMPUTED_VALUE"""),"Stop Motion Studio")</f>
        <v>Stop Motion Studio</v>
      </c>
      <c r="C264" s="42" t="str">
        <f ca="1">IFERROR(__xludf.DUMMYFUNCTION("""COMPUTED_VALUE"""),"St. Ursula")</f>
        <v>St. Ursula</v>
      </c>
      <c r="D264" s="65"/>
      <c r="E264" s="65"/>
    </row>
    <row r="265" spans="1:5" ht="22.5" customHeight="1">
      <c r="A265" s="27"/>
      <c r="B265" s="28" t="str">
        <f ca="1">IFERROR(__xludf.DUMMYFUNCTION("""COMPUTED_VALUE"""),"StudyGo")</f>
        <v>StudyGo</v>
      </c>
      <c r="C265" s="29" t="str">
        <f ca="1">IFERROR(__xludf.DUMMYFUNCTION("""COMPUTED_VALUE"""),"St. Ursula")</f>
        <v>St. Ursula</v>
      </c>
      <c r="D265" s="40"/>
      <c r="E265" s="40"/>
    </row>
    <row r="266" spans="1:5" ht="22.5" customHeight="1">
      <c r="A266" s="30"/>
      <c r="B266" s="31" t="str">
        <f ca="1">IFERROR(__xludf.DUMMYFUNCTION("""COMPUTED_VALUE"""),"Swift Playgrounds")</f>
        <v>Swift Playgrounds</v>
      </c>
      <c r="C266" s="42" t="str">
        <f ca="1">IFERROR(__xludf.DUMMYFUNCTION("""COMPUTED_VALUE"""),"St. Ursula")</f>
        <v>St. Ursula</v>
      </c>
      <c r="D266" s="42"/>
      <c r="E266" s="42"/>
    </row>
    <row r="267" spans="1:5" ht="22.5" customHeight="1">
      <c r="A267" s="27"/>
      <c r="B267" s="28" t="str">
        <f ca="1">IFERROR(__xludf.DUMMYFUNCTION("""COMPUTED_VALUE"""),"Talentprojecten (Bureau Talent)")</f>
        <v>Talentprojecten (Bureau Talent)</v>
      </c>
      <c r="C267" s="29" t="str">
        <f ca="1">IFERROR(__xludf.DUMMYFUNCTION("""COMPUTED_VALUE"""),"St. Ursula")</f>
        <v>St. Ursula</v>
      </c>
      <c r="D267" s="40" t="str">
        <f ca="1">IFERROR(__xludf.DUMMYFUNCTION("""COMPUTED_VALUE"""),"Vakspecifieke ondersteuning")</f>
        <v>Vakspecifieke ondersteuning</v>
      </c>
      <c r="E267" s="40" t="str">
        <f ca="1">IFERROR(__xludf.DUMMYFUNCTION("""COMPUTED_VALUE"""),"Digitale projecten voor leerlingen die extra uitdaging willen")</f>
        <v>Digitale projecten voor leerlingen die extra uitdaging willen</v>
      </c>
    </row>
    <row r="268" spans="1:5" ht="22.5" customHeight="1">
      <c r="A268" s="30"/>
      <c r="B268" s="31" t="str">
        <f ca="1">IFERROR(__xludf.DUMMYFUNCTION("""COMPUTED_VALUE"""),"Tangram - Educational puzzle")</f>
        <v>Tangram - Educational puzzle</v>
      </c>
      <c r="C268" s="32" t="str">
        <f ca="1">IFERROR(__xludf.DUMMYFUNCTION("""COMPUTED_VALUE"""),"St. Ursula")</f>
        <v>St. Ursula</v>
      </c>
      <c r="D268" s="32"/>
      <c r="E268" s="32"/>
    </row>
    <row r="269" spans="1:5" ht="22.5" customHeight="1">
      <c r="A269" s="27"/>
      <c r="B269" s="69" t="str">
        <f ca="1">IFERROR(__xludf.DUMMYFUNCTION("""COMPUTED_VALUE"""),"Tayasui Sketches Pro")</f>
        <v>Tayasui Sketches Pro</v>
      </c>
      <c r="C269" s="29" t="str">
        <f ca="1">IFERROR(__xludf.DUMMYFUNCTION("""COMPUTED_VALUE"""),"St. Ursula")</f>
        <v>St. Ursula</v>
      </c>
      <c r="D269" s="40"/>
      <c r="E269" s="40"/>
    </row>
    <row r="270" spans="1:5" ht="22.5" customHeight="1">
      <c r="A270" s="30"/>
      <c r="B270" s="31" t="str">
        <f ca="1">IFERROR(__xludf.DUMMYFUNCTION("""COMPUTED_VALUE"""),"Tayasui Sketches School")</f>
        <v>Tayasui Sketches School</v>
      </c>
      <c r="C270" s="32" t="str">
        <f ca="1">IFERROR(__xludf.DUMMYFUNCTION("""COMPUTED_VALUE"""),"St. Ursula")</f>
        <v>St. Ursula</v>
      </c>
      <c r="D270" s="32"/>
      <c r="E270" s="32"/>
    </row>
    <row r="271" spans="1:5" ht="22.5" customHeight="1">
      <c r="A271" s="27"/>
      <c r="B271" s="28" t="str">
        <f ca="1">IFERROR(__xludf.DUMMYFUNCTION("""COMPUTED_VALUE"""),"Touzani Ballie")</f>
        <v>Touzani Ballie</v>
      </c>
      <c r="C271" s="29" t="str">
        <f ca="1">IFERROR(__xludf.DUMMYFUNCTION("""COMPUTED_VALUE"""),"St. Ursula")</f>
        <v>St. Ursula</v>
      </c>
      <c r="D271" s="29"/>
      <c r="E271" s="29"/>
    </row>
    <row r="272" spans="1:5" ht="22.5" customHeight="1">
      <c r="A272" s="30"/>
      <c r="B272" s="45" t="str">
        <f ca="1">IFERROR(__xludf.DUMMYFUNCTION("""COMPUTED_VALUE"""),"Trello")</f>
        <v>Trello</v>
      </c>
      <c r="C272" s="136" t="str">
        <f ca="1">IFERROR(__xludf.DUMMYFUNCTION("""COMPUTED_VALUE"""),"St. Ursula")</f>
        <v>St. Ursula</v>
      </c>
      <c r="D272" s="136" t="str">
        <f ca="1">IFERROR(__xludf.DUMMYFUNCTION("""COMPUTED_VALUE"""),"Samenwerkingstools &amp; programma's")</f>
        <v>Samenwerkingstools &amp; programma's</v>
      </c>
      <c r="E272" s="136" t="str">
        <f ca="1">IFERROR(__xludf.DUMMYFUNCTION("""COMPUTED_VALUE"""),"Digitale takenlijst/projectenlijst")</f>
        <v>Digitale takenlijst/projectenlijst</v>
      </c>
    </row>
    <row r="273" spans="1:5" ht="22.5" customHeight="1">
      <c r="A273" s="27"/>
      <c r="B273" s="28" t="str">
        <f ca="1">IFERROR(__xludf.DUMMYFUNCTION("""COMPUTED_VALUE"""),"UPAD for iCloud")</f>
        <v>UPAD for iCloud</v>
      </c>
      <c r="C273" s="29" t="str">
        <f ca="1">IFERROR(__xludf.DUMMYFUNCTION("""COMPUTED_VALUE"""),"St. Ursula")</f>
        <v>St. Ursula</v>
      </c>
      <c r="D273" s="29"/>
      <c r="E273" s="29"/>
    </row>
    <row r="274" spans="1:5" ht="22.5" customHeight="1">
      <c r="A274" s="30"/>
      <c r="B274" s="31" t="str">
        <f ca="1">IFERROR(__xludf.DUMMYFUNCTION("""COMPUTED_VALUE"""),"Virtuali-Tee by Curiscope")</f>
        <v>Virtuali-Tee by Curiscope</v>
      </c>
      <c r="C274" s="32" t="str">
        <f ca="1">IFERROR(__xludf.DUMMYFUNCTION("""COMPUTED_VALUE"""),"St. Ursula")</f>
        <v>St. Ursula</v>
      </c>
      <c r="D274" s="32"/>
      <c r="E274" s="32"/>
    </row>
    <row r="275" spans="1:5" ht="22.5" customHeight="1">
      <c r="A275" s="27"/>
      <c r="B275" s="28" t="str">
        <f ca="1">IFERROR(__xludf.DUMMYFUNCTION("""COMPUTED_VALUE"""),"VMBO-KGT")</f>
        <v>VMBO-KGT</v>
      </c>
      <c r="C275" s="29" t="str">
        <f ca="1">IFERROR(__xludf.DUMMYFUNCTION("""COMPUTED_VALUE"""),"St. Ursula")</f>
        <v>St. Ursula</v>
      </c>
      <c r="D275" s="29" t="str">
        <f ca="1">IFERROR(__xludf.DUMMYFUNCTION("""COMPUTED_VALUE"""),"Lessen en werkvormen")</f>
        <v>Lessen en werkvormen</v>
      </c>
      <c r="E275" s="29"/>
    </row>
    <row r="276" spans="1:5" ht="22.5" customHeight="1">
      <c r="A276" s="30"/>
      <c r="B276" s="31" t="str">
        <f ca="1">IFERROR(__xludf.DUMMYFUNCTION("""COMPUTED_VALUE"""),"VO-Content")</f>
        <v>VO-Content</v>
      </c>
      <c r="C276" s="32" t="str">
        <f ca="1">IFERROR(__xludf.DUMMYFUNCTION("""COMPUTED_VALUE"""),"St. Ursula")</f>
        <v>St. Ursula</v>
      </c>
      <c r="D276" s="32" t="str">
        <f ca="1">IFERROR(__xludf.DUMMYFUNCTION("""COMPUTED_VALUE"""),"Lessen en werkvormen")</f>
        <v>Lessen en werkvormen</v>
      </c>
      <c r="E276" s="32"/>
    </row>
    <row r="277" spans="1:5" ht="22.5" customHeight="1">
      <c r="A277" s="27"/>
      <c r="B277" s="28" t="str">
        <f ca="1">IFERROR(__xludf.DUMMYFUNCTION("""COMPUTED_VALUE"""),"Wis Communicator")</f>
        <v>Wis Communicator</v>
      </c>
      <c r="C277" s="29" t="str">
        <f ca="1">IFERROR(__xludf.DUMMYFUNCTION("""COMPUTED_VALUE"""),"St. Ursula")</f>
        <v>St. Ursula</v>
      </c>
      <c r="D277" s="29" t="str">
        <f ca="1">IFERROR(__xludf.DUMMYFUNCTION("""COMPUTED_VALUE"""),"""Administratie, roosters, beheer""")</f>
        <v>"Administratie, roosters, beheer"</v>
      </c>
      <c r="E277" s="29" t="str">
        <f ca="1">IFERROR(__xludf.DUMMYFUNCTION("""COMPUTED_VALUE"""),"Communicatiesysteem")</f>
        <v>Communicatiesysteem</v>
      </c>
    </row>
    <row r="278" spans="1:5" ht="22.5" customHeight="1">
      <c r="A278" s="30"/>
      <c r="B278" s="31" t="str">
        <f ca="1">IFERROR(__xludf.DUMMYFUNCTION("""COMPUTED_VALUE"""),"WolfRamAlpha Classic")</f>
        <v>WolfRamAlpha Classic</v>
      </c>
      <c r="C278" s="32" t="str">
        <f ca="1">IFERROR(__xludf.DUMMYFUNCTION("""COMPUTED_VALUE"""),"St. Ursula")</f>
        <v>St. Ursula</v>
      </c>
      <c r="D278" s="32" t="str">
        <f ca="1">IFERROR(__xludf.DUMMYFUNCTION("""COMPUTED_VALUE"""),"Lessen en werkvormen")</f>
        <v>Lessen en werkvormen</v>
      </c>
      <c r="E278" s="32"/>
    </row>
    <row r="279" spans="1:5" ht="22.5" customHeight="1">
      <c r="A279" s="27"/>
      <c r="B279" s="28" t="str">
        <f ca="1">IFERROR(__xludf.DUMMYFUNCTION("""COMPUTED_VALUE"""),"WonderWorlds")</f>
        <v>WonderWorlds</v>
      </c>
      <c r="C279" s="29" t="str">
        <f ca="1">IFERROR(__xludf.DUMMYFUNCTION("""COMPUTED_VALUE"""),"St. Ursula")</f>
        <v>St. Ursula</v>
      </c>
      <c r="D279" s="29" t="str">
        <f ca="1">IFERROR(__xludf.DUMMYFUNCTION("""COMPUTED_VALUE"""),"Lessen en werkvormen")</f>
        <v>Lessen en werkvormen</v>
      </c>
      <c r="E279" s="29"/>
    </row>
    <row r="280" spans="1:5" ht="22.5" customHeight="1">
      <c r="A280" s="30"/>
      <c r="B280" s="39" t="str">
        <f ca="1">IFERROR(__xludf.DUMMYFUNCTION("""COMPUTED_VALUE"""),"Woordenboek Duits Prisma")</f>
        <v>Woordenboek Duits Prisma</v>
      </c>
      <c r="C280" s="136" t="str">
        <f ca="1">IFERROR(__xludf.DUMMYFUNCTION("""COMPUTED_VALUE"""),"St. Ursula")</f>
        <v>St. Ursula</v>
      </c>
      <c r="D280" s="136" t="str">
        <f ca="1">IFERROR(__xludf.DUMMYFUNCTION("""COMPUTED_VALUE"""),"Lessen en werkvormen")</f>
        <v>Lessen en werkvormen</v>
      </c>
      <c r="E280" s="136"/>
    </row>
    <row r="281" spans="1:5" ht="22.5" customHeight="1">
      <c r="A281" s="27"/>
      <c r="B281" s="28" t="str">
        <f ca="1">IFERROR(__xludf.DUMMYFUNCTION("""COMPUTED_VALUE"""),"Woordenboek Engels Prisma")</f>
        <v>Woordenboek Engels Prisma</v>
      </c>
      <c r="C281" s="29" t="str">
        <f ca="1">IFERROR(__xludf.DUMMYFUNCTION("""COMPUTED_VALUE"""),"St. Ursula")</f>
        <v>St. Ursula</v>
      </c>
      <c r="D281" s="40" t="str">
        <f ca="1">IFERROR(__xludf.DUMMYFUNCTION("""COMPUTED_VALUE"""),"Lessen en werkvormen")</f>
        <v>Lessen en werkvormen</v>
      </c>
      <c r="E281" s="40"/>
    </row>
    <row r="282" spans="1:5" ht="22.5" customHeight="1">
      <c r="A282" s="30"/>
      <c r="B282" s="31" t="str">
        <f ca="1">IFERROR(__xludf.DUMMYFUNCTION("""COMPUTED_VALUE"""),"Woordenboek Frans Prisma")</f>
        <v>Woordenboek Frans Prisma</v>
      </c>
      <c r="C282" s="32" t="str">
        <f ca="1">IFERROR(__xludf.DUMMYFUNCTION("""COMPUTED_VALUE"""),"St. Ursula")</f>
        <v>St. Ursula</v>
      </c>
      <c r="D282" s="33" t="str">
        <f ca="1">IFERROR(__xludf.DUMMYFUNCTION("""COMPUTED_VALUE"""),"Lessen en werkvormen")</f>
        <v>Lessen en werkvormen</v>
      </c>
      <c r="E282" s="33"/>
    </row>
    <row r="283" spans="1:5" ht="22.5" customHeight="1">
      <c r="A283" s="27"/>
      <c r="B283" s="28" t="str">
        <f ca="1">IFERROR(__xludf.DUMMYFUNCTION("""COMPUTED_VALUE"""),"Woordenboek Nederlands Prisma")</f>
        <v>Woordenboek Nederlands Prisma</v>
      </c>
      <c r="C283" s="29" t="str">
        <f ca="1">IFERROR(__xludf.DUMMYFUNCTION("""COMPUTED_VALUE"""),"St. Ursula")</f>
        <v>St. Ursula</v>
      </c>
      <c r="D283" s="29" t="str">
        <f ca="1">IFERROR(__xludf.DUMMYFUNCTION("""COMPUTED_VALUE"""),"Lessen en werkvormen")</f>
        <v>Lessen en werkvormen</v>
      </c>
      <c r="E283" s="29"/>
    </row>
    <row r="284" spans="1:5" ht="22.5" customHeight="1">
      <c r="A284" s="30"/>
      <c r="B284" s="31" t="str">
        <f ca="1">IFERROR(__xludf.DUMMYFUNCTION("""COMPUTED_VALUE"""),"YouTube")</f>
        <v>YouTube</v>
      </c>
      <c r="C284" s="32" t="str">
        <f ca="1">IFERROR(__xludf.DUMMYFUNCTION("""COMPUTED_VALUE"""),"St. Ursula")</f>
        <v>St. Ursula</v>
      </c>
      <c r="D284" s="32" t="str">
        <f ca="1">IFERROR(__xludf.DUMMYFUNCTION("""COMPUTED_VALUE"""),"Lessen en werkvormen")</f>
        <v>Lessen en werkvormen</v>
      </c>
      <c r="E284" s="32"/>
    </row>
    <row r="285" spans="1:5" ht="22.5" customHeight="1">
      <c r="A285" s="27"/>
      <c r="B285" s="28" t="str">
        <f ca="1">IFERROR(__xludf.DUMMYFUNCTION("""COMPUTED_VALUE"""),"DIA toetsen")</f>
        <v>DIA toetsen</v>
      </c>
      <c r="C285" s="29" t="str">
        <f ca="1">IFERROR(__xludf.DUMMYFUNCTION("""COMPUTED_VALUE"""),"St. Ursula")</f>
        <v>St. Ursula</v>
      </c>
      <c r="D285" s="29" t="str">
        <f ca="1">IFERROR(__xludf.DUMMYFUNCTION("""COMPUTED_VALUE"""),"Leerlingvolgsystemen")</f>
        <v>Leerlingvolgsystemen</v>
      </c>
      <c r="E285" s="29" t="str">
        <f ca="1">IFERROR(__xludf.DUMMYFUNCTION("""COMPUTED_VALUE"""),"LVS basisvaardigheden Taal en Rekenen onderbouw")</f>
        <v>LVS basisvaardigheden Taal en Rekenen onderbouw</v>
      </c>
    </row>
    <row r="286" spans="1:5" ht="22.5" customHeight="1">
      <c r="A286" s="38"/>
      <c r="B286" s="48" t="str">
        <f ca="1">IFERROR(__xludf.DUMMYFUNCTION("""COMPUTED_VALUE"""),"AMN toetsen")</f>
        <v>AMN toetsen</v>
      </c>
      <c r="C286" s="36" t="str">
        <f ca="1">IFERROR(__xludf.DUMMYFUNCTION("""COMPUTED_VALUE"""),"St. Ursula")</f>
        <v>St. Ursula</v>
      </c>
      <c r="D286" s="72" t="str">
        <f ca="1">IFERROR(__xludf.DUMMYFUNCTION("""COMPUTED_VALUE"""),"Leerlingvolgsystemen")</f>
        <v>Leerlingvolgsystemen</v>
      </c>
      <c r="E286" s="72" t="str">
        <f ca="1">IFERROR(__xludf.DUMMYFUNCTION("""COMPUTED_VALUE"""),"LVS basisvaardigheden Taal en Rekenen onderbouw")</f>
        <v>LVS basisvaardigheden Taal en Rekenen onderbouw</v>
      </c>
    </row>
    <row r="287" spans="1:5" ht="22.5" customHeight="1">
      <c r="A287" s="37"/>
      <c r="B287" s="70" t="str">
        <f ca="1">IFERROR(__xludf.DUMMYFUNCTION("""COMPUTED_VALUE"""),"Zermelo")</f>
        <v>Zermelo</v>
      </c>
      <c r="C287" s="35" t="str">
        <f ca="1">IFERROR(__xludf.DUMMYFUNCTION("""COMPUTED_VALUE"""),"St. Ursula")</f>
        <v>St. Ursula</v>
      </c>
      <c r="D287" s="73" t="str">
        <f ca="1">IFERROR(__xludf.DUMMYFUNCTION("""COMPUTED_VALUE"""),"""Administratie, roosters, beheer""")</f>
        <v>"Administratie, roosters, beheer"</v>
      </c>
      <c r="E287" s="73" t="str">
        <f ca="1">IFERROR(__xludf.DUMMYFUNCTION("""COMPUTED_VALUE"""),"Roosteren")</f>
        <v>Roosteren</v>
      </c>
    </row>
    <row r="288" spans="1:5" ht="22.5" customHeight="1">
      <c r="A288" s="38"/>
      <c r="B288" s="48" t="str">
        <f ca="1">IFERROR(__xludf.DUMMYFUNCTION("""COMPUTED_VALUE"""),"Zermelo Atlas")</f>
        <v>Zermelo Atlas</v>
      </c>
      <c r="C288" s="36"/>
      <c r="D288" s="36"/>
      <c r="E288" s="36"/>
    </row>
    <row r="289" spans="1:5" ht="22.5" customHeight="1">
      <c r="A289" s="37"/>
      <c r="B289" s="74" t="str">
        <f ca="1">IFERROR(__xludf.DUMMYFUNCTION("""COMPUTED_VALUE"""),"Gimkit")</f>
        <v>Gimkit</v>
      </c>
      <c r="C289" s="143" t="str">
        <f ca="1">IFERROR(__xludf.DUMMYFUNCTION("""COMPUTED_VALUE"""),"St. Ursula")</f>
        <v>St. Ursula</v>
      </c>
      <c r="D289" s="143" t="str">
        <f ca="1">IFERROR(__xludf.DUMMYFUNCTION("""COMPUTED_VALUE"""),"Lessen en werkvormen")</f>
        <v>Lessen en werkvormen</v>
      </c>
      <c r="E289" s="143" t="str">
        <f ca="1">IFERROR(__xludf.DUMMYFUNCTION("""COMPUTED_VALUE"""),"Quizvorm ")</f>
        <v xml:space="preserve">Quizvorm </v>
      </c>
    </row>
    <row r="290" spans="1:5" ht="22.5" customHeight="1">
      <c r="A290" s="30"/>
      <c r="B290" s="31" t="str">
        <f ca="1">IFERROR(__xludf.DUMMYFUNCTION("""COMPUTED_VALUE"""),"Magister Zorg")</f>
        <v>Magister Zorg</v>
      </c>
      <c r="C290" s="36" t="str">
        <f ca="1">IFERROR(__xludf.DUMMYFUNCTION("""COMPUTED_VALUE"""),"St. Ursula")</f>
        <v>St. Ursula</v>
      </c>
      <c r="D290" s="33" t="str">
        <f ca="1">IFERROR(__xludf.DUMMYFUNCTION("""COMPUTED_VALUE"""),"Leerlingvolgsystemen")</f>
        <v>Leerlingvolgsystemen</v>
      </c>
      <c r="E290" s="33" t="str">
        <f ca="1">IFERROR(__xludf.DUMMYFUNCTION("""COMPUTED_VALUE"""),"Magister Zorg voor het maken van OPP's")</f>
        <v>Magister Zorg voor het maken van OPP's</v>
      </c>
    </row>
    <row r="291" spans="1:5" ht="22.5" customHeight="1">
      <c r="A291" s="27"/>
      <c r="B291" s="28" t="str">
        <f ca="1">IFERROR(__xludf.DUMMYFUNCTION("""COMPUTED_VALUE"""),"LeerlingAanmelden.nl WIS")</f>
        <v>LeerlingAanmelden.nl WIS</v>
      </c>
      <c r="C291" s="35" t="str">
        <f ca="1">IFERROR(__xludf.DUMMYFUNCTION("""COMPUTED_VALUE"""),"St. Ursula")</f>
        <v>St. Ursula</v>
      </c>
      <c r="D291" s="40"/>
      <c r="E291" s="40"/>
    </row>
    <row r="292" spans="1:5" ht="22.5" customHeight="1">
      <c r="A292" s="30"/>
      <c r="B292" s="31" t="str">
        <f ca="1">IFERROR(__xludf.DUMMYFUNCTION("""COMPUTED_VALUE"""),"4ps Control")</f>
        <v>4ps Control</v>
      </c>
      <c r="C292" s="36" t="str">
        <f ca="1">IFERROR(__xludf.DUMMYFUNCTION("""COMPUTED_VALUE"""),"Stafdienst")</f>
        <v>Stafdienst</v>
      </c>
      <c r="D292" s="32" t="str">
        <f ca="1">IFERROR(__xludf.DUMMYFUNCTION("""COMPUTED_VALUE"""),"Facilitair en onderhoud")</f>
        <v>Facilitair en onderhoud</v>
      </c>
      <c r="E292" s="32" t="str">
        <f ca="1">IFERROR(__xludf.DUMMYFUNCTION("""COMPUTED_VALUE"""),"Storingsmeldingen en documentenbeheer")</f>
        <v>Storingsmeldingen en documentenbeheer</v>
      </c>
    </row>
    <row r="293" spans="1:5" ht="22.5" customHeight="1">
      <c r="A293" s="27"/>
      <c r="B293" s="28" t="str">
        <f ca="1">IFERROR(__xludf.DUMMYFUNCTION("""COMPUTED_VALUE"""),"Adalace")</f>
        <v>Adalace</v>
      </c>
      <c r="C293" s="35" t="str">
        <f ca="1">IFERROR(__xludf.DUMMYFUNCTION("""COMPUTED_VALUE"""),"Stafdienst")</f>
        <v>Stafdienst</v>
      </c>
      <c r="D293" s="29" t="str">
        <f ca="1">IFERROR(__xludf.DUMMYFUNCTION("""COMPUTED_VALUE"""),"Facilitair en onderhoud")</f>
        <v>Facilitair en onderhoud</v>
      </c>
      <c r="E293" s="29" t="str">
        <f ca="1">IFERROR(__xludf.DUMMYFUNCTION("""COMPUTED_VALUE"""),"compliance software voor vastgoedbeheer")</f>
        <v>compliance software voor vastgoedbeheer</v>
      </c>
    </row>
    <row r="294" spans="1:5" ht="22.5" customHeight="1">
      <c r="A294" s="30"/>
      <c r="B294" s="31" t="str">
        <f ca="1">IFERROR(__xludf.DUMMYFUNCTION("""COMPUTED_VALUE"""),"Adobe Acrobat Pro")</f>
        <v>Adobe Acrobat Pro</v>
      </c>
      <c r="C294" s="36" t="str">
        <f ca="1">IFERROR(__xludf.DUMMYFUNCTION("""COMPUTED_VALUE"""),"Stafdienst")</f>
        <v>Stafdienst</v>
      </c>
      <c r="D294" s="32" t="str">
        <f ca="1">IFERROR(__xludf.DUMMYFUNCTION("""COMPUTED_VALUE"""),"Design en grafische software")</f>
        <v>Design en grafische software</v>
      </c>
      <c r="E294" s="32" t="str">
        <f ca="1">IFERROR(__xludf.DUMMYFUNCTION("""COMPUTED_VALUE"""),"PDF bewerken")</f>
        <v>PDF bewerken</v>
      </c>
    </row>
    <row r="295" spans="1:5" ht="22.5" customHeight="1">
      <c r="A295" s="27"/>
      <c r="B295" s="41" t="str">
        <f ca="1">IFERROR(__xludf.DUMMYFUNCTION("""COMPUTED_VALUE"""),"Adobe CC")</f>
        <v>Adobe CC</v>
      </c>
      <c r="C295" s="143" t="str">
        <f ca="1">IFERROR(__xludf.DUMMYFUNCTION("""COMPUTED_VALUE"""),"Stafdienst")</f>
        <v>Stafdienst</v>
      </c>
      <c r="D295" s="138" t="str">
        <f ca="1">IFERROR(__xludf.DUMMYFUNCTION("""COMPUTED_VALUE"""),"Design en grafische software")</f>
        <v>Design en grafische software</v>
      </c>
      <c r="E295" s="138" t="str">
        <f ca="1">IFERROR(__xludf.DUMMYFUNCTION("""COMPUTED_VALUE"""),"Grafische suite")</f>
        <v>Grafische suite</v>
      </c>
    </row>
    <row r="296" spans="1:5" ht="22.5" customHeight="1">
      <c r="A296" s="30"/>
      <c r="B296" s="31" t="str">
        <f ca="1">IFERROR(__xludf.DUMMYFUNCTION("""COMPUTED_VALUE"""),"AFAS Online")</f>
        <v>AFAS Online</v>
      </c>
      <c r="C296" s="36" t="str">
        <f ca="1">IFERROR(__xludf.DUMMYFUNCTION("""COMPUTED_VALUE"""),"Stafdienst")</f>
        <v>Stafdienst</v>
      </c>
      <c r="D296" s="32" t="str">
        <f ca="1">IFERROR(__xludf.DUMMYFUNCTION("""COMPUTED_VALUE"""),"Personeelszaken en HRM, ""Administratie, roosters, beheer"", Financiën en inkoop, Communicatie &amp; PR")</f>
        <v>Personeelszaken en HRM, "Administratie, roosters, beheer", Financiën en inkoop, Communicatie &amp; PR</v>
      </c>
      <c r="E296" s="32" t="str">
        <f ca="1">IFERROR(__xludf.DUMMYFUNCTION("""COMPUTED_VALUE"""),"Toegang tot AFAS Profit (beperkte groep gebruikers) + AFAS InSite voor alle medewerkers")</f>
        <v>Toegang tot AFAS Profit (beperkte groep gebruikers) + AFAS InSite voor alle medewerkers</v>
      </c>
    </row>
    <row r="297" spans="1:5" ht="22.5" customHeight="1">
      <c r="A297" s="27"/>
      <c r="B297" s="28" t="str">
        <f ca="1">IFERROR(__xludf.DUMMYFUNCTION("""COMPUTED_VALUE"""),"AMS ")</f>
        <v xml:space="preserve">AMS </v>
      </c>
      <c r="C297" s="35" t="str">
        <f ca="1">IFERROR(__xludf.DUMMYFUNCTION("""COMPUTED_VALUE"""),"Stafdienst")</f>
        <v>Stafdienst</v>
      </c>
      <c r="D297" s="29" t="str">
        <f ca="1">IFERROR(__xludf.DUMMYFUNCTION("""COMPUTED_VALUE"""),"Kwaliteitszorg en uit-/instroom, Facilitair en onderhoud")</f>
        <v>Kwaliteitszorg en uit-/instroom, Facilitair en onderhoud</v>
      </c>
      <c r="E297" s="29" t="str">
        <f ca="1">IFERROR(__xludf.DUMMYFUNCTION("""COMPUTED_VALUE"""),"Beheer RI&amp;E's van alle scholen")</f>
        <v>Beheer RI&amp;E's van alle scholen</v>
      </c>
    </row>
    <row r="298" spans="1:5" ht="22.5" customHeight="1">
      <c r="A298" s="30"/>
      <c r="B298" s="31" t="str">
        <f ca="1">IFERROR(__xludf.DUMMYFUNCTION("""COMPUTED_VALUE"""),"APG")</f>
        <v>APG</v>
      </c>
      <c r="C298" s="36" t="str">
        <f ca="1">IFERROR(__xludf.DUMMYFUNCTION("""COMPUTED_VALUE"""),"Stafdienst")</f>
        <v>Stafdienst</v>
      </c>
      <c r="D298" s="32" t="str">
        <f ca="1">IFERROR(__xludf.DUMMYFUNCTION("""COMPUTED_VALUE"""),"Personeelszaken en HRM")</f>
        <v>Personeelszaken en HRM</v>
      </c>
      <c r="E298" s="32" t="str">
        <f ca="1">IFERROR(__xludf.DUMMYFUNCTION("""COMPUTED_VALUE"""),"Salarisadministratie - pensioen")</f>
        <v>Salarisadministratie - pensioen</v>
      </c>
    </row>
    <row r="299" spans="1:5" ht="22.5" customHeight="1">
      <c r="A299" s="27"/>
      <c r="B299" s="28" t="str">
        <f ca="1">IFERROR(__xludf.DUMMYFUNCTION("""COMPUTED_VALUE"""),"Autocad")</f>
        <v>Autocad</v>
      </c>
      <c r="C299" s="35" t="str">
        <f ca="1">IFERROR(__xludf.DUMMYFUNCTION("""COMPUTED_VALUE"""),"Stafdienst")</f>
        <v>Stafdienst</v>
      </c>
      <c r="D299" s="29" t="str">
        <f ca="1">IFERROR(__xludf.DUMMYFUNCTION("""COMPUTED_VALUE"""),"Design en grafische software")</f>
        <v>Design en grafische software</v>
      </c>
      <c r="E299" s="29" t="str">
        <f ca="1">IFERROR(__xludf.DUMMYFUNCTION("""COMPUTED_VALUE"""),"Plattegronden van gebouwen tekenen en aanpassen")</f>
        <v>Plattegronden van gebouwen tekenen en aanpassen</v>
      </c>
    </row>
    <row r="300" spans="1:5" ht="22.5" customHeight="1">
      <c r="A300" s="30"/>
      <c r="B300" s="31" t="str">
        <f ca="1">IFERROR(__xludf.DUMMYFUNCTION("""COMPUTED_VALUE"""),"Canva")</f>
        <v>Canva</v>
      </c>
      <c r="C300" s="36" t="str">
        <f ca="1">IFERROR(__xludf.DUMMYFUNCTION("""COMPUTED_VALUE"""),"Stafdienst")</f>
        <v>Stafdienst</v>
      </c>
      <c r="D300" s="32" t="str">
        <f ca="1">IFERROR(__xludf.DUMMYFUNCTION("""COMPUTED_VALUE"""),"Design en grafische software")</f>
        <v>Design en grafische software</v>
      </c>
      <c r="E300" s="32" t="str">
        <f ca="1">IFERROR(__xludf.DUMMYFUNCTION("""COMPUTED_VALUE"""),"Foto- en video-ontwerpen voor socials")</f>
        <v>Foto- en video-ontwerpen voor socials</v>
      </c>
    </row>
    <row r="301" spans="1:5" ht="22.5" customHeight="1">
      <c r="A301" s="27"/>
      <c r="B301" s="28" t="str">
        <f ca="1">IFERROR(__xludf.DUMMYFUNCTION("""COMPUTED_VALUE"""),"CE-Ester klantprotaal")</f>
        <v>CE-Ester klantprotaal</v>
      </c>
      <c r="C301" s="35" t="str">
        <f ca="1">IFERROR(__xludf.DUMMYFUNCTION("""COMPUTED_VALUE"""),"Stafdienst")</f>
        <v>Stafdienst</v>
      </c>
      <c r="D301" s="29" t="str">
        <f ca="1">IFERROR(__xludf.DUMMYFUNCTION("""COMPUTED_VALUE"""),"Facilitair en onderhoud")</f>
        <v>Facilitair en onderhoud</v>
      </c>
      <c r="E301" s="29" t="str">
        <f ca="1">IFERROR(__xludf.DUMMYFUNCTION("""COMPUTED_VALUE"""),"Klantportaal keuring vastopgestelde machines elektrotechnische en mechanische keuringen")</f>
        <v>Klantportaal keuring vastopgestelde machines elektrotechnische en mechanische keuringen</v>
      </c>
    </row>
    <row r="302" spans="1:5" ht="22.5" customHeight="1">
      <c r="A302" s="30"/>
      <c r="B302" s="31" t="str">
        <f ca="1">IFERROR(__xludf.DUMMYFUNCTION("""COMPUTED_VALUE"""),"ChatGPT")</f>
        <v>ChatGPT</v>
      </c>
      <c r="C302" s="36" t="str">
        <f ca="1">IFERROR(__xludf.DUMMYFUNCTION("""COMPUTED_VALUE"""),"Stafdienst")</f>
        <v>Stafdienst</v>
      </c>
      <c r="D302" s="32" t="str">
        <f ca="1">IFERROR(__xludf.DUMMYFUNCTION("""COMPUTED_VALUE"""),"Communicatie &amp; PR")</f>
        <v>Communicatie &amp; PR</v>
      </c>
      <c r="E302" s="32" t="str">
        <f ca="1">IFERROR(__xludf.DUMMYFUNCTION("""COMPUTED_VALUE"""),"AI-assistent die helpt met schrijven en ideeën")</f>
        <v>AI-assistent die helpt met schrijven en ideeën</v>
      </c>
    </row>
    <row r="303" spans="1:5" ht="22.5" customHeight="1">
      <c r="A303" s="27"/>
      <c r="B303" s="28" t="str">
        <f ca="1">IFERROR(__xludf.DUMMYFUNCTION("""COMPUTED_VALUE"""),"Anago (voorheen Cogix)")</f>
        <v>Anago (voorheen Cogix)</v>
      </c>
      <c r="C303" s="35" t="str">
        <f ca="1">IFERROR(__xludf.DUMMYFUNCTION("""COMPUTED_VALUE"""),"Stafdienst")</f>
        <v>Stafdienst</v>
      </c>
      <c r="D303" s="29" t="str">
        <f ca="1">IFERROR(__xludf.DUMMYFUNCTION("""COMPUTED_VALUE"""),"Financiën en inkoop")</f>
        <v>Financiën en inkoop</v>
      </c>
      <c r="E303" s="29" t="str">
        <f ca="1">IFERROR(__xludf.DUMMYFUNCTION("""COMPUTED_VALUE"""),"Begroting")</f>
        <v>Begroting</v>
      </c>
    </row>
    <row r="304" spans="1:5" ht="22.5" customHeight="1">
      <c r="A304" s="30"/>
      <c r="B304" s="31" t="str">
        <f ca="1">IFERROR(__xludf.DUMMYFUNCTION("""COMPUTED_VALUE"""),"CWS klantportaal")</f>
        <v>CWS klantportaal</v>
      </c>
      <c r="C304" s="36" t="str">
        <f ca="1">IFERROR(__xludf.DUMMYFUNCTION("""COMPUTED_VALUE"""),"Stafdienst")</f>
        <v>Stafdienst</v>
      </c>
      <c r="D304" s="32" t="str">
        <f ca="1">IFERROR(__xludf.DUMMYFUNCTION("""COMPUTED_VALUE"""),"Facilitair en onderhoud")</f>
        <v>Facilitair en onderhoud</v>
      </c>
      <c r="E304" s="32" t="str">
        <f ca="1">IFERROR(__xludf.DUMMYFUNCTION("""COMPUTED_VALUE"""),"Klantportaal dienstverlening sanitaire voorzieningen")</f>
        <v>Klantportaal dienstverlening sanitaire voorzieningen</v>
      </c>
    </row>
    <row r="305" spans="1:5" ht="22.5" customHeight="1">
      <c r="A305" s="27"/>
      <c r="B305" s="28" t="str">
        <f ca="1">IFERROR(__xludf.DUMMYFUNCTION("""COMPUTED_VALUE"""),"Digicampuz")</f>
        <v>Digicampuz</v>
      </c>
      <c r="C305" s="35" t="str">
        <f ca="1">IFERROR(__xludf.DUMMYFUNCTION("""COMPUTED_VALUE"""),"Stafdienst")</f>
        <v>Stafdienst</v>
      </c>
      <c r="D305" s="29" t="str">
        <f ca="1">IFERROR(__xludf.DUMMYFUNCTION("""COMPUTED_VALUE"""),"Samenwerkingstools &amp; programma's")</f>
        <v>Samenwerkingstools &amp; programma's</v>
      </c>
      <c r="E305" s="29"/>
    </row>
    <row r="306" spans="1:5" ht="22.5" customHeight="1">
      <c r="A306" s="30"/>
      <c r="B306" s="31" t="str">
        <f ca="1">IFERROR(__xludf.DUMMYFUNCTION("""COMPUTED_VALUE"""),"Digitaal Veiligheidsplan - School &amp; Veiligheid")</f>
        <v>Digitaal Veiligheidsplan - School &amp; Veiligheid</v>
      </c>
      <c r="C306" s="36" t="str">
        <f ca="1">IFERROR(__xludf.DUMMYFUNCTION("""COMPUTED_VALUE"""),"Stafdienst")</f>
        <v>Stafdienst</v>
      </c>
      <c r="D306" s="33" t="str">
        <f ca="1">IFERROR(__xludf.DUMMYFUNCTION("""COMPUTED_VALUE"""),"Facilitair en onderhoud, Personeelszaken en HRM")</f>
        <v>Facilitair en onderhoud, Personeelszaken en HRM</v>
      </c>
      <c r="E306" s="33"/>
    </row>
    <row r="307" spans="1:5" ht="22.5" customHeight="1">
      <c r="A307" s="27"/>
      <c r="B307" s="68" t="str">
        <f ca="1">IFERROR(__xludf.DUMMYFUNCTION("""COMPUTED_VALUE"""),"DUO Zakelijk")</f>
        <v>DUO Zakelijk</v>
      </c>
      <c r="C307" s="143" t="str">
        <f ca="1">IFERROR(__xludf.DUMMYFUNCTION("""COMPUTED_VALUE"""),"Stafdienst")</f>
        <v>Stafdienst</v>
      </c>
      <c r="D307" s="43" t="str">
        <f ca="1">IFERROR(__xludf.DUMMYFUNCTION("""COMPUTED_VALUE"""),"Financiën en inkoop, Personeelszaken en HRM")</f>
        <v>Financiën en inkoop, Personeelszaken en HRM</v>
      </c>
      <c r="E307" s="43" t="str">
        <f ca="1">IFERROR(__xludf.DUMMYFUNCTION("""COMPUTED_VALUE"""),"Informatie omtrent personeel, bekostiging en subsidies, leerlingenadministratie, etc.")</f>
        <v>Informatie omtrent personeel, bekostiging en subsidies, leerlingenadministratie, etc.</v>
      </c>
    </row>
    <row r="308" spans="1:5" ht="22.5" customHeight="1">
      <c r="A308" s="30"/>
      <c r="B308" s="31" t="str">
        <f ca="1">IFERROR(__xludf.DUMMYFUNCTION("""COMPUTED_VALUE"""),"E-Herkenning")</f>
        <v>E-Herkenning</v>
      </c>
      <c r="C308" s="36" t="str">
        <f ca="1">IFERROR(__xludf.DUMMYFUNCTION("""COMPUTED_VALUE"""),"Stafdienst")</f>
        <v>Stafdienst</v>
      </c>
      <c r="D308" s="32" t="str">
        <f ca="1">IFERROR(__xludf.DUMMYFUNCTION("""COMPUTED_VALUE"""),"Personeelszaken en HRM")</f>
        <v>Personeelszaken en HRM</v>
      </c>
      <c r="E308" s="32" t="str">
        <f ca="1">IFERROR(__xludf.DUMMYFUNCTION("""COMPUTED_VALUE"""),"Beveiligd inloggen")</f>
        <v>Beveiligd inloggen</v>
      </c>
    </row>
    <row r="309" spans="1:5" ht="22.5" customHeight="1">
      <c r="A309" s="27"/>
      <c r="B309" s="28" t="str">
        <f ca="1">IFERROR(__xludf.DUMMYFUNCTION("""COMPUTED_VALUE"""),"Enexis netbeheer")</f>
        <v>Enexis netbeheer</v>
      </c>
      <c r="C309" s="35" t="str">
        <f ca="1">IFERROR(__xludf.DUMMYFUNCTION("""COMPUTED_VALUE"""),"Stafdienst")</f>
        <v>Stafdienst</v>
      </c>
      <c r="D309" s="43" t="str">
        <f ca="1">IFERROR(__xludf.DUMMYFUNCTION("""COMPUTED_VALUE"""),"Facilitair en onderhoud")</f>
        <v>Facilitair en onderhoud</v>
      </c>
      <c r="E309" s="43" t="str">
        <f ca="1">IFERROR(__xludf.DUMMYFUNCTION("""COMPUTED_VALUE"""),"Uitlezen gas en elktravebruik")</f>
        <v>Uitlezen gas en elktravebruik</v>
      </c>
    </row>
    <row r="310" spans="1:5" ht="22.5" customHeight="1">
      <c r="A310" s="30"/>
      <c r="B310" s="31" t="str">
        <f ca="1">IFERROR(__xludf.DUMMYFUNCTION("""COMPUTED_VALUE"""),"FacilityApps")</f>
        <v>FacilityApps</v>
      </c>
      <c r="C310" s="36" t="str">
        <f ca="1">IFERROR(__xludf.DUMMYFUNCTION("""COMPUTED_VALUE"""),"Stafdienst")</f>
        <v>Stafdienst</v>
      </c>
      <c r="D310" s="32" t="str">
        <f ca="1">IFERROR(__xludf.DUMMYFUNCTION("""COMPUTED_VALUE"""),"Facilitair en onderhoud")</f>
        <v>Facilitair en onderhoud</v>
      </c>
      <c r="E310" s="32" t="str">
        <f ca="1">IFERROR(__xludf.DUMMYFUNCTION("""COMPUTED_VALUE"""),"Klantportaal Atalian")</f>
        <v>Klantportaal Atalian</v>
      </c>
    </row>
    <row r="311" spans="1:5" ht="22.5" customHeight="1">
      <c r="A311" s="27"/>
      <c r="B311" s="70" t="str">
        <f ca="1">IFERROR(__xludf.DUMMYFUNCTION("""COMPUTED_VALUE"""),"FiscFree")</f>
        <v>FiscFree</v>
      </c>
      <c r="C311" s="35" t="str">
        <f ca="1">IFERROR(__xludf.DUMMYFUNCTION("""COMPUTED_VALUE"""),"Stafdienst")</f>
        <v>Stafdienst</v>
      </c>
      <c r="D311" s="29" t="str">
        <f ca="1">IFERROR(__xludf.DUMMYFUNCTION("""COMPUTED_VALUE"""),"Personeelszaken en HRM")</f>
        <v>Personeelszaken en HRM</v>
      </c>
      <c r="E311" s="29" t="str">
        <f ca="1">IFERROR(__xludf.DUMMYFUNCTION("""COMPUTED_VALUE"""),"Bruto inkopen producten v medewerkers")</f>
        <v>Bruto inkopen producten v medewerkers</v>
      </c>
    </row>
    <row r="312" spans="1:5" ht="22.5" customHeight="1">
      <c r="A312" s="30"/>
      <c r="B312" s="48" t="str">
        <f ca="1">IFERROR(__xludf.DUMMYFUNCTION("""COMPUTED_VALUE"""),"Flynt - Youprovide")</f>
        <v>Flynt - Youprovide</v>
      </c>
      <c r="C312" s="36" t="str">
        <f ca="1">IFERROR(__xludf.DUMMYFUNCTION("""COMPUTED_VALUE"""),"Stafdienst")</f>
        <v>Stafdienst</v>
      </c>
      <c r="D312" s="32" t="str">
        <f ca="1">IFERROR(__xludf.DUMMYFUNCTION("""COMPUTED_VALUE"""),"Financiën en inkoop, Personeelszaken en HRM")</f>
        <v>Financiën en inkoop, Personeelszaken en HRM</v>
      </c>
      <c r="E312" s="32" t="str">
        <f ca="1">IFERROR(__xludf.DUMMYFUNCTION("""COMPUTED_VALUE"""),"Accountant")</f>
        <v>Accountant</v>
      </c>
    </row>
    <row r="313" spans="1:5" ht="22.5" customHeight="1">
      <c r="A313" s="27"/>
      <c r="B313" s="70" t="str">
        <f ca="1">IFERROR(__xludf.DUMMYFUNCTION("""COMPUTED_VALUE"""),"Foleta")</f>
        <v>Foleta</v>
      </c>
      <c r="C313" s="35" t="str">
        <f ca="1">IFERROR(__xludf.DUMMYFUNCTION("""COMPUTED_VALUE"""),"Stafdienst")</f>
        <v>Stafdienst</v>
      </c>
      <c r="D313" s="29" t="str">
        <f ca="1">IFERROR(__xludf.DUMMYFUNCTION("""COMPUTED_VALUE"""),"Financiën en inkoop, Personeelszaken en HRM")</f>
        <v>Financiën en inkoop, Personeelszaken en HRM</v>
      </c>
      <c r="E313" s="29" t="str">
        <f ca="1">IFERROR(__xludf.DUMMYFUNCTION("""COMPUTED_VALUE"""),"Formatieplanningstool")</f>
        <v>Formatieplanningstool</v>
      </c>
    </row>
    <row r="314" spans="1:5" ht="22.5" customHeight="1">
      <c r="A314" s="30"/>
      <c r="B314" s="31" t="str">
        <f ca="1">IFERROR(__xludf.DUMMYFUNCTION("""COMPUTED_VALUE"""),"FourIQ")</f>
        <v>FourIQ</v>
      </c>
      <c r="C314" s="36" t="str">
        <f ca="1">IFERROR(__xludf.DUMMYFUNCTION("""COMPUTED_VALUE"""),"Stafdienst")</f>
        <v>Stafdienst</v>
      </c>
      <c r="D314" s="32" t="str">
        <f ca="1">IFERROR(__xludf.DUMMYFUNCTION("""COMPUTED_VALUE"""),"Facilitair en onderhoud")</f>
        <v>Facilitair en onderhoud</v>
      </c>
      <c r="E314" s="32" t="str">
        <f ca="1">IFERROR(__xludf.DUMMYFUNCTION("""COMPUTED_VALUE"""),"Monitoring energie en klimaat op sensorniveau")</f>
        <v>Monitoring energie en klimaat op sensorniveau</v>
      </c>
    </row>
    <row r="315" spans="1:5" ht="22.5" customHeight="1">
      <c r="A315" s="27"/>
      <c r="B315" s="70" t="str">
        <f ca="1">IFERROR(__xludf.DUMMYFUNCTION("""COMPUTED_VALUE"""),"Google Chrome(OS)")</f>
        <v>Google Chrome(OS)</v>
      </c>
      <c r="C315" s="35" t="str">
        <f ca="1">IFERROR(__xludf.DUMMYFUNCTION("""COMPUTED_VALUE"""),"Stafdienst")</f>
        <v>Stafdienst</v>
      </c>
      <c r="D315" s="29" t="str">
        <f ca="1">IFERROR(__xludf.DUMMYFUNCTION("""COMPUTED_VALUE"""),"Samenwerkingstools &amp; programma's, ICT en digitale vaardigheden")</f>
        <v>Samenwerkingstools &amp; programma's, ICT en digitale vaardigheden</v>
      </c>
      <c r="E315" s="29" t="str">
        <f ca="1">IFERROR(__xludf.DUMMYFUNCTION("""COMPUTED_VALUE"""),"Google OS en browser")</f>
        <v>Google OS en browser</v>
      </c>
    </row>
    <row r="316" spans="1:5" ht="22.5" customHeight="1">
      <c r="A316" s="30"/>
      <c r="B316" s="31" t="str">
        <f ca="1">IFERROR(__xludf.DUMMYFUNCTION("""COMPUTED_VALUE"""),"Google Workspace")</f>
        <v>Google Workspace</v>
      </c>
      <c r="C316" s="36" t="str">
        <f ca="1">IFERROR(__xludf.DUMMYFUNCTION("""COMPUTED_VALUE"""),"Stafdienst")</f>
        <v>Stafdienst</v>
      </c>
      <c r="D316" s="32" t="str">
        <f ca="1">IFERROR(__xludf.DUMMYFUNCTION("""COMPUTED_VALUE"""),"Samenwerkingstools &amp; programma's, ICT en digitale vaardigheden")</f>
        <v>Samenwerkingstools &amp; programma's, ICT en digitale vaardigheden</v>
      </c>
      <c r="E316" s="32" t="str">
        <f ca="1">IFERROR(__xludf.DUMMYFUNCTION("""COMPUTED_VALUE"""),"Office suite Google")</f>
        <v>Office suite Google</v>
      </c>
    </row>
    <row r="317" spans="1:5" ht="22.5" customHeight="1">
      <c r="A317" s="27"/>
      <c r="B317" s="28" t="str">
        <f ca="1">IFERROR(__xludf.DUMMYFUNCTION("""COMPUTED_VALUE"""),"IOS / MacOS")</f>
        <v>IOS / MacOS</v>
      </c>
      <c r="C317" s="29" t="str">
        <f ca="1">IFERROR(__xludf.DUMMYFUNCTION("""COMPUTED_VALUE"""),"Stafdienst")</f>
        <v>Stafdienst</v>
      </c>
      <c r="D317" s="29" t="str">
        <f ca="1">IFERROR(__xludf.DUMMYFUNCTION("""COMPUTED_VALUE"""),"Samenwerkingstools &amp; programma's, ICT en digitale vaardigheden")</f>
        <v>Samenwerkingstools &amp; programma's, ICT en digitale vaardigheden</v>
      </c>
      <c r="E317" s="29" t="str">
        <f ca="1">IFERROR(__xludf.DUMMYFUNCTION("""COMPUTED_VALUE"""),"Apple OS")</f>
        <v>Apple OS</v>
      </c>
    </row>
    <row r="318" spans="1:5" ht="22.5" customHeight="1">
      <c r="A318" s="30"/>
      <c r="B318" s="31" t="str">
        <f ca="1">IFERROR(__xludf.DUMMYFUNCTION("""COMPUTED_VALUE"""),"IT-works")</f>
        <v>IT-works</v>
      </c>
      <c r="C318" s="32" t="str">
        <f ca="1">IFERROR(__xludf.DUMMYFUNCTION("""COMPUTED_VALUE"""),"Stafdienst")</f>
        <v>Stafdienst</v>
      </c>
      <c r="D318" s="32" t="str">
        <f ca="1">IFERROR(__xludf.DUMMYFUNCTION("""COMPUTED_VALUE"""),"Samenwerkingstools &amp; programma's, ICT en digitale vaardigheden")</f>
        <v>Samenwerkingstools &amp; programma's, ICT en digitale vaardigheden</v>
      </c>
      <c r="E318" s="32"/>
    </row>
    <row r="319" spans="1:5" ht="22.5" customHeight="1">
      <c r="A319" s="27"/>
      <c r="B319" s="28" t="str">
        <f ca="1">IFERROR(__xludf.DUMMYFUNCTION("""COMPUTED_VALUE"""),"KeepIT")</f>
        <v>KeepIT</v>
      </c>
      <c r="C319" s="29" t="str">
        <f ca="1">IFERROR(__xludf.DUMMYFUNCTION("""COMPUTED_VALUE"""),"Stafdienst")</f>
        <v>Stafdienst</v>
      </c>
      <c r="D319" s="29" t="str">
        <f ca="1">IFERROR(__xludf.DUMMYFUNCTION("""COMPUTED_VALUE"""),"ICT en digitale vaardigheden")</f>
        <v>ICT en digitale vaardigheden</v>
      </c>
      <c r="E319" s="29" t="str">
        <f ca="1">IFERROR(__xludf.DUMMYFUNCTION("""COMPUTED_VALUE"""),"Online backupsoftware voor Workspace")</f>
        <v>Online backupsoftware voor Workspace</v>
      </c>
    </row>
    <row r="320" spans="1:5" ht="22.5" customHeight="1">
      <c r="A320" s="30"/>
      <c r="B320" s="31" t="str">
        <f ca="1">IFERROR(__xludf.DUMMYFUNCTION("""COMPUTED_VALUE"""),"Mach3Builders")</f>
        <v>Mach3Builders</v>
      </c>
      <c r="C320" s="32" t="str">
        <f ca="1">IFERROR(__xludf.DUMMYFUNCTION("""COMPUTED_VALUE"""),"Stafdienst")</f>
        <v>Stafdienst</v>
      </c>
      <c r="D320" s="32" t="str">
        <f ca="1">IFERROR(__xludf.DUMMYFUNCTION("""COMPUTED_VALUE"""),"Communicatie &amp; PR")</f>
        <v>Communicatie &amp; PR</v>
      </c>
      <c r="E320" s="32" t="str">
        <f ca="1">IFERROR(__xludf.DUMMYFUNCTION("""COMPUTED_VALUE"""),"Sitebuilder-platform voor soml.nl")</f>
        <v>Sitebuilder-platform voor soml.nl</v>
      </c>
    </row>
    <row r="321" spans="1:5" ht="22.5" customHeight="1">
      <c r="A321" s="27"/>
      <c r="B321" s="28" t="str">
        <f ca="1">IFERROR(__xludf.DUMMYFUNCTION("""COMPUTED_VALUE"""),"Madi")</f>
        <v>Madi</v>
      </c>
      <c r="C321" s="29" t="str">
        <f ca="1">IFERROR(__xludf.DUMMYFUNCTION("""COMPUTED_VALUE"""),"Stafdienst")</f>
        <v>Stafdienst</v>
      </c>
      <c r="D321" s="29"/>
      <c r="E321" s="29"/>
    </row>
    <row r="322" spans="1:5" ht="22.5" customHeight="1">
      <c r="A322" s="30"/>
      <c r="B322" s="39" t="str">
        <f ca="1">IFERROR(__xludf.DUMMYFUNCTION("""COMPUTED_VALUE"""),"Mailchimp")</f>
        <v>Mailchimp</v>
      </c>
      <c r="C322" s="136" t="str">
        <f ca="1">IFERROR(__xludf.DUMMYFUNCTION("""COMPUTED_VALUE"""),"Stafdienst")</f>
        <v>Stafdienst</v>
      </c>
      <c r="D322" s="144" t="str">
        <f ca="1">IFERROR(__xludf.DUMMYFUNCTION("""COMPUTED_VALUE"""),"Communicatie &amp; PR")</f>
        <v>Communicatie &amp; PR</v>
      </c>
      <c r="E322" s="144" t="str">
        <f ca="1">IFERROR(__xludf.DUMMYFUNCTION("""COMPUTED_VALUE"""),"Versturen interne nieuwsbrieven")</f>
        <v>Versturen interne nieuwsbrieven</v>
      </c>
    </row>
    <row r="323" spans="1:5" ht="22.5" customHeight="1">
      <c r="A323" s="27"/>
      <c r="B323" s="28" t="str">
        <f ca="1">IFERROR(__xludf.DUMMYFUNCTION("""COMPUTED_VALUE"""),"Mentimeter")</f>
        <v>Mentimeter</v>
      </c>
      <c r="C323" s="29" t="str">
        <f ca="1">IFERROR(__xludf.DUMMYFUNCTION("""COMPUTED_VALUE"""),"Stafdienst")</f>
        <v>Stafdienst</v>
      </c>
      <c r="D323" s="29" t="str">
        <f ca="1">IFERROR(__xludf.DUMMYFUNCTION("""COMPUTED_VALUE"""),"Samenwerkingstools &amp; programma's, Lessen en werkvormen")</f>
        <v>Samenwerkingstools &amp; programma's, Lessen en werkvormen</v>
      </c>
      <c r="E323" s="29" t="str">
        <f ca="1">IFERROR(__xludf.DUMMYFUNCTION("""COMPUTED_VALUE"""),"Data en meningen bij deelnemers ophalen tijdens presentaties")</f>
        <v>Data en meningen bij deelnemers ophalen tijdens presentaties</v>
      </c>
    </row>
    <row r="324" spans="1:5" ht="22.5" customHeight="1">
      <c r="A324" s="30"/>
      <c r="B324" s="31" t="str">
        <f ca="1">IFERROR(__xludf.DUMMYFUNCTION("""COMPUTED_VALUE"""),"Microsoft Windows, Server, Azure, Office")</f>
        <v>Microsoft Windows, Server, Azure, Office</v>
      </c>
      <c r="C324" s="32" t="str">
        <f ca="1">IFERROR(__xludf.DUMMYFUNCTION("""COMPUTED_VALUE"""),"Stafdienst")</f>
        <v>Stafdienst</v>
      </c>
      <c r="D324" s="32" t="str">
        <f ca="1">IFERROR(__xludf.DUMMYFUNCTION("""COMPUTED_VALUE"""),"ICT en digitale vaardigheden")</f>
        <v>ICT en digitale vaardigheden</v>
      </c>
      <c r="E324" s="32" t="str">
        <f ca="1">IFERROR(__xludf.DUMMYFUNCTION("""COMPUTED_VALUE"""),"Microsoft OS, Office, Server (SLB)")</f>
        <v>Microsoft OS, Office, Server (SLB)</v>
      </c>
    </row>
    <row r="325" spans="1:5" ht="22.5" customHeight="1">
      <c r="A325" s="27"/>
      <c r="B325" s="28" t="str">
        <f ca="1">IFERROR(__xludf.DUMMYFUNCTION("""COMPUTED_VALUE"""),"Mijn Fudura")</f>
        <v>Mijn Fudura</v>
      </c>
      <c r="C325" s="29" t="str">
        <f ca="1">IFERROR(__xludf.DUMMYFUNCTION("""COMPUTED_VALUE"""),"Stafdienst")</f>
        <v>Stafdienst</v>
      </c>
      <c r="D325" s="29" t="str">
        <f ca="1">IFERROR(__xludf.DUMMYFUNCTION("""COMPUTED_VALUE"""),"Facilitair en onderhoud")</f>
        <v>Facilitair en onderhoud</v>
      </c>
      <c r="E325" s="29" t="str">
        <f ca="1">IFERROR(__xludf.DUMMYFUNCTION("""COMPUTED_VALUE"""),"uitlezen gas en elektriciteitsmeters")</f>
        <v>uitlezen gas en elektriciteitsmeters</v>
      </c>
    </row>
    <row r="326" spans="1:5" ht="22.5" customHeight="1">
      <c r="A326" s="30"/>
      <c r="B326" s="31" t="str">
        <f ca="1">IFERROR(__xludf.DUMMYFUNCTION("""COMPUTED_VALUE"""),"Mollie")</f>
        <v>Mollie</v>
      </c>
      <c r="C326" s="32" t="str">
        <f ca="1">IFERROR(__xludf.DUMMYFUNCTION("""COMPUTED_VALUE"""),"Stafdienst")</f>
        <v>Stafdienst</v>
      </c>
      <c r="D326" s="32" t="str">
        <f ca="1">IFERROR(__xludf.DUMMYFUNCTION("""COMPUTED_VALUE"""),"Financiën en inkoop")</f>
        <v>Financiën en inkoop</v>
      </c>
      <c r="E326" s="32" t="str">
        <f ca="1">IFERROR(__xludf.DUMMYFUNCTION("""COMPUTED_VALUE"""),"Overzicht iDeal ontvangsten")</f>
        <v>Overzicht iDeal ontvangsten</v>
      </c>
    </row>
    <row r="327" spans="1:5" ht="22.5" customHeight="1">
      <c r="A327" s="27"/>
      <c r="B327" s="28" t="str">
        <f ca="1">IFERROR(__xludf.DUMMYFUNCTION("""COMPUTED_VALUE"""),"Padlet")</f>
        <v>Padlet</v>
      </c>
      <c r="C327" s="29" t="str">
        <f ca="1">IFERROR(__xludf.DUMMYFUNCTION("""COMPUTED_VALUE"""),"Stafdienst")</f>
        <v>Stafdienst</v>
      </c>
      <c r="D327" s="29" t="str">
        <f ca="1">IFERROR(__xludf.DUMMYFUNCTION("""COMPUTED_VALUE"""),"Samenwerkingstools &amp; programma's")</f>
        <v>Samenwerkingstools &amp; programma's</v>
      </c>
      <c r="E327" s="29" t="str">
        <f ca="1">IFERROR(__xludf.DUMMYFUNCTION("""COMPUTED_VALUE"""),"Digitaal prikbord")</f>
        <v>Digitaal prikbord</v>
      </c>
    </row>
    <row r="328" spans="1:5" ht="22.5" customHeight="1">
      <c r="A328" s="30"/>
      <c r="B328" s="31" t="str">
        <f ca="1">IFERROR(__xludf.DUMMYFUNCTION("""COMPUTED_VALUE"""),"Pardon Salaris")</f>
        <v>Pardon Salaris</v>
      </c>
      <c r="C328" s="32" t="str">
        <f ca="1">IFERROR(__xludf.DUMMYFUNCTION("""COMPUTED_VALUE"""),"Stafdienst")</f>
        <v>Stafdienst</v>
      </c>
      <c r="D328" s="32" t="str">
        <f ca="1">IFERROR(__xludf.DUMMYFUNCTION("""COMPUTED_VALUE"""),"Personeelszaken en HRM")</f>
        <v>Personeelszaken en HRM</v>
      </c>
      <c r="E328" s="32" t="str">
        <f ca="1">IFERROR(__xludf.DUMMYFUNCTION("""COMPUTED_VALUE"""),"Salarisadministratie")</f>
        <v>Salarisadministratie</v>
      </c>
    </row>
    <row r="329" spans="1:5" ht="22.5" customHeight="1">
      <c r="A329" s="27"/>
      <c r="B329" s="28" t="str">
        <f ca="1">IFERROR(__xludf.DUMMYFUNCTION("""COMPUTED_VALUE"""),"PDF-X")</f>
        <v>PDF-X</v>
      </c>
      <c r="C329" s="29" t="str">
        <f ca="1">IFERROR(__xludf.DUMMYFUNCTION("""COMPUTED_VALUE"""),"Stafdienst")</f>
        <v>Stafdienst</v>
      </c>
      <c r="D329" s="71" t="str">
        <f ca="1">IFERROR(__xludf.DUMMYFUNCTION("""COMPUTED_VALUE"""),"ICT en digitale vaardigheden, Communicatie &amp; PR")</f>
        <v>ICT en digitale vaardigheden, Communicatie &amp; PR</v>
      </c>
      <c r="E329" s="71" t="str">
        <f ca="1">IFERROR(__xludf.DUMMYFUNCTION("""COMPUTED_VALUE"""),"PDF bewerken")</f>
        <v>PDF bewerken</v>
      </c>
    </row>
    <row r="330" spans="1:5" ht="22.5" customHeight="1">
      <c r="A330" s="30"/>
      <c r="B330" s="31" t="str">
        <f ca="1">IFERROR(__xludf.DUMMYFUNCTION("""COMPUTED_VALUE"""),"Portal Ted VPN Cloud")</f>
        <v>Portal Ted VPN Cloud</v>
      </c>
      <c r="C330" s="32" t="str">
        <f ca="1">IFERROR(__xludf.DUMMYFUNCTION("""COMPUTED_VALUE"""),"Stafdienst")</f>
        <v>Stafdienst</v>
      </c>
      <c r="D330" s="33" t="str">
        <f ca="1">IFERROR(__xludf.DUMMYFUNCTION("""COMPUTED_VALUE"""),"Facilitair en onderhoud")</f>
        <v>Facilitair en onderhoud</v>
      </c>
      <c r="E330" s="33" t="str">
        <f ca="1">IFERROR(__xludf.DUMMYFUNCTION("""COMPUTED_VALUE"""),"Afstanbeheer verwarmingsinstallaties")</f>
        <v>Afstanbeheer verwarmingsinstallaties</v>
      </c>
    </row>
    <row r="331" spans="1:5" ht="22.5" customHeight="1">
      <c r="A331" s="141"/>
      <c r="B331" s="28" t="str">
        <f ca="1">IFERROR(__xludf.DUMMYFUNCTION("""COMPUTED_VALUE"""),"Rabobank Internetbankieren ")</f>
        <v xml:space="preserve">Rabobank Internetbankieren </v>
      </c>
      <c r="C331" s="43" t="str">
        <f ca="1">IFERROR(__xludf.DUMMYFUNCTION("""COMPUTED_VALUE"""),"Stafdienst")</f>
        <v>Stafdienst</v>
      </c>
      <c r="D331" s="43" t="str">
        <f ca="1">IFERROR(__xludf.DUMMYFUNCTION("""COMPUTED_VALUE"""),"Financiën en inkoop")</f>
        <v>Financiën en inkoop</v>
      </c>
      <c r="E331" s="43" t="str">
        <f ca="1">IFERROR(__xludf.DUMMYFUNCTION("""COMPUTED_VALUE"""),"Uitvoeren betalingen en downloaden afschriften")</f>
        <v>Uitvoeren betalingen en downloaden afschriften</v>
      </c>
    </row>
    <row r="332" spans="1:5" ht="22.5" customHeight="1">
      <c r="A332" s="30"/>
      <c r="B332" s="39" t="str">
        <f ca="1">IFERROR(__xludf.DUMMYFUNCTION("""COMPUTED_VALUE"""),"RAP VO")</f>
        <v>RAP VO</v>
      </c>
      <c r="C332" s="136" t="str">
        <f ca="1">IFERROR(__xludf.DUMMYFUNCTION("""COMPUTED_VALUE"""),"Stafdienst")</f>
        <v>Stafdienst</v>
      </c>
      <c r="D332" s="136" t="str">
        <f ca="1">IFERROR(__xludf.DUMMYFUNCTION("""COMPUTED_VALUE"""),"Personeelszaken en HRM")</f>
        <v>Personeelszaken en HRM</v>
      </c>
      <c r="E332" s="136" t="str">
        <f ca="1">IFERROR(__xludf.DUMMYFUNCTION("""COMPUTED_VALUE"""),"Informatie CAO")</f>
        <v>Informatie CAO</v>
      </c>
    </row>
    <row r="333" spans="1:5" ht="22.5" customHeight="1">
      <c r="A333" s="27"/>
      <c r="B333" s="28" t="str">
        <f ca="1">IFERROR(__xludf.DUMMYFUNCTION("""COMPUTED_VALUE"""),"SepaTool")</f>
        <v>SepaTool</v>
      </c>
      <c r="C333" s="29" t="str">
        <f ca="1">IFERROR(__xludf.DUMMYFUNCTION("""COMPUTED_VALUE"""),"Stafdienst")</f>
        <v>Stafdienst</v>
      </c>
      <c r="D333" s="29" t="str">
        <f ca="1">IFERROR(__xludf.DUMMYFUNCTION("""COMPUTED_VALUE"""),"Financiën en inkoop")</f>
        <v>Financiën en inkoop</v>
      </c>
      <c r="E333" s="29" t="str">
        <f ca="1">IFERROR(__xludf.DUMMYFUNCTION("""COMPUTED_VALUE"""),"Opmaken SEPA bestanden voor betalingen")</f>
        <v>Opmaken SEPA bestanden voor betalingen</v>
      </c>
    </row>
    <row r="334" spans="1:5" ht="22.5" customHeight="1">
      <c r="A334" s="30"/>
      <c r="B334" s="31" t="str">
        <f ca="1">IFERROR(__xludf.DUMMYFUNCTION("""COMPUTED_VALUE"""),"Simpled Card")</f>
        <v>Simpled Card</v>
      </c>
      <c r="C334" s="32" t="str">
        <f ca="1">IFERROR(__xludf.DUMMYFUNCTION("""COMPUTED_VALUE"""),"Stafdienst")</f>
        <v>Stafdienst</v>
      </c>
      <c r="D334" s="32" t="str">
        <f ca="1">IFERROR(__xludf.DUMMYFUNCTION("""COMPUTED_VALUE"""),"Financiën en inkoop")</f>
        <v>Financiën en inkoop</v>
      </c>
      <c r="E334" s="32" t="str">
        <f ca="1">IFERROR(__xludf.DUMMYFUNCTION("""COMPUTED_VALUE"""),"Uitgaves via bankpassensysteem")</f>
        <v>Uitgaves via bankpassensysteem</v>
      </c>
    </row>
    <row r="335" spans="1:5" ht="22.5" customHeight="1">
      <c r="A335" s="27"/>
      <c r="B335" s="28" t="str">
        <f ca="1">IFERROR(__xludf.DUMMYFUNCTION("""COMPUTED_VALUE"""),"TenderIN")</f>
        <v>TenderIN</v>
      </c>
      <c r="C335" s="29" t="str">
        <f ca="1">IFERROR(__xludf.DUMMYFUNCTION("""COMPUTED_VALUE"""),"Stafdienst")</f>
        <v>Stafdienst</v>
      </c>
      <c r="D335" s="29" t="str">
        <f ca="1">IFERROR(__xludf.DUMMYFUNCTION("""COMPUTED_VALUE"""),"Financiën en inkoop")</f>
        <v>Financiën en inkoop</v>
      </c>
      <c r="E335" s="29" t="str">
        <f ca="1">IFERROR(__xludf.DUMMYFUNCTION("""COMPUTED_VALUE"""),"Hulpprogramma voor berekening prijs-kwaliteitverhouding, indexatietool en berekening kostprijs gunningcriteria")</f>
        <v>Hulpprogramma voor berekening prijs-kwaliteitverhouding, indexatietool en berekening kostprijs gunningcriteria</v>
      </c>
    </row>
    <row r="336" spans="1:5" ht="22.5" customHeight="1">
      <c r="A336" s="30"/>
      <c r="B336" s="39" t="str">
        <f ca="1">IFERROR(__xludf.DUMMYFUNCTION("""COMPUTED_VALUE"""),"TenderNed")</f>
        <v>TenderNed</v>
      </c>
      <c r="C336" s="136" t="str">
        <f ca="1">IFERROR(__xludf.DUMMYFUNCTION("""COMPUTED_VALUE"""),"Stafdienst")</f>
        <v>Stafdienst</v>
      </c>
      <c r="D336" s="136" t="str">
        <f ca="1">IFERROR(__xludf.DUMMYFUNCTION("""COMPUTED_VALUE"""),"Financiën en inkoop")</f>
        <v>Financiën en inkoop</v>
      </c>
      <c r="E336" s="136" t="str">
        <f ca="1">IFERROR(__xludf.DUMMYFUNCTION("""COMPUTED_VALUE"""),"Programma om aanbestedingen openbaar te maken")</f>
        <v>Programma om aanbestedingen openbaar te maken</v>
      </c>
    </row>
    <row r="337" spans="1:5" ht="22.5" customHeight="1">
      <c r="A337" s="27"/>
      <c r="B337" s="28" t="str">
        <f ca="1">IFERROR(__xludf.DUMMYFUNCTION("""COMPUTED_VALUE"""),"TIG MMP")</f>
        <v>TIG MMP</v>
      </c>
      <c r="C337" s="29" t="str">
        <f ca="1">IFERROR(__xludf.DUMMYFUNCTION("""COMPUTED_VALUE"""),"Stafdienst")</f>
        <v>Stafdienst</v>
      </c>
      <c r="D337" s="29" t="str">
        <f ca="1">IFERROR(__xludf.DUMMYFUNCTION("""COMPUTED_VALUE"""),"ICT en digitale vaardigheden")</f>
        <v>ICT en digitale vaardigheden</v>
      </c>
      <c r="E337" s="29" t="str">
        <f ca="1">IFERROR(__xludf.DUMMYFUNCTION("""COMPUTED_VALUE"""),"Data-analyse")</f>
        <v>Data-analyse</v>
      </c>
    </row>
    <row r="338" spans="1:5" ht="22.5" customHeight="1">
      <c r="A338" s="30"/>
      <c r="B338" s="31" t="str">
        <f ca="1">IFERROR(__xludf.DUMMYFUNCTION("""COMPUTED_VALUE"""),"Trello")</f>
        <v>Trello</v>
      </c>
      <c r="C338" s="32" t="str">
        <f ca="1">IFERROR(__xludf.DUMMYFUNCTION("""COMPUTED_VALUE"""),"Stafdienst")</f>
        <v>Stafdienst</v>
      </c>
      <c r="D338" s="32" t="str">
        <f ca="1">IFERROR(__xludf.DUMMYFUNCTION("""COMPUTED_VALUE"""),"Samenwerkingstools &amp; programma's")</f>
        <v>Samenwerkingstools &amp; programma's</v>
      </c>
      <c r="E338" s="32" t="str">
        <f ca="1">IFERROR(__xludf.DUMMYFUNCTION("""COMPUTED_VALUE"""),"Digitale takenlijst/projectenlijst")</f>
        <v>Digitale takenlijst/projectenlijst</v>
      </c>
    </row>
    <row r="339" spans="1:5" ht="22.5" customHeight="1">
      <c r="A339" s="27"/>
      <c r="B339" s="28" t="str">
        <f ca="1">IFERROR(__xludf.DUMMYFUNCTION("""COMPUTED_VALUE"""),"Vattenfall")</f>
        <v>Vattenfall</v>
      </c>
      <c r="C339" s="29" t="str">
        <f ca="1">IFERROR(__xludf.DUMMYFUNCTION("""COMPUTED_VALUE"""),"Stafdienst")</f>
        <v>Stafdienst</v>
      </c>
      <c r="D339" s="29" t="str">
        <f ca="1">IFERROR(__xludf.DUMMYFUNCTION("""COMPUTED_VALUE"""),"Facilitair en onderhoud")</f>
        <v>Facilitair en onderhoud</v>
      </c>
      <c r="E339" s="29" t="str">
        <f ca="1">IFERROR(__xludf.DUMMYFUNCTION("""COMPUTED_VALUE"""),"Uitlezen energieverbruik en aansluitingen gas en elektro")</f>
        <v>Uitlezen energieverbruik en aansluitingen gas en elektro</v>
      </c>
    </row>
    <row r="340" spans="1:5" ht="22.5" customHeight="1">
      <c r="A340" s="30"/>
      <c r="B340" s="63" t="str">
        <f ca="1">IFERROR(__xludf.DUMMYFUNCTION("""COMPUTED_VALUE"""),"VGZ")</f>
        <v>VGZ</v>
      </c>
      <c r="C340" s="32" t="str">
        <f ca="1">IFERROR(__xludf.DUMMYFUNCTION("""COMPUTED_VALUE"""),"Stafdienst")</f>
        <v>Stafdienst</v>
      </c>
      <c r="D340" s="32" t="str">
        <f ca="1">IFERROR(__xludf.DUMMYFUNCTION("""COMPUTED_VALUE"""),"Personeelszaken en HRM")</f>
        <v>Personeelszaken en HRM</v>
      </c>
      <c r="E340" s="32" t="str">
        <f ca="1">IFERROR(__xludf.DUMMYFUNCTION("""COMPUTED_VALUE"""),"Collectiviteit zorgverzekering")</f>
        <v>Collectiviteit zorgverzekering</v>
      </c>
    </row>
    <row r="341" spans="1:5" ht="22.5" customHeight="1">
      <c r="A341" s="27"/>
      <c r="B341" s="64" t="str">
        <f ca="1">IFERROR(__xludf.DUMMYFUNCTION("""COMPUTED_VALUE"""),"WhiteVision")</f>
        <v>WhiteVision</v>
      </c>
      <c r="C341" s="29" t="str">
        <f ca="1">IFERROR(__xludf.DUMMYFUNCTION("""COMPUTED_VALUE"""),"Stafdienst")</f>
        <v>Stafdienst</v>
      </c>
      <c r="D341" s="29" t="str">
        <f ca="1">IFERROR(__xludf.DUMMYFUNCTION("""COMPUTED_VALUE"""),"Financiën en inkoop")</f>
        <v>Financiën en inkoop</v>
      </c>
      <c r="E341" s="29" t="str">
        <f ca="1">IFERROR(__xludf.DUMMYFUNCTION("""COMPUTED_VALUE"""),"Boeken inkoopfacturen")</f>
        <v>Boeken inkoopfacturen</v>
      </c>
    </row>
    <row r="342" spans="1:5" ht="22.5" customHeight="1">
      <c r="A342" s="30"/>
      <c r="B342" s="63" t="str">
        <f ca="1">IFERROR(__xludf.DUMMYFUNCTION("""COMPUTED_VALUE"""),"Draw IO")</f>
        <v>Draw IO</v>
      </c>
      <c r="C342" s="32" t="str">
        <f ca="1">IFERROR(__xludf.DUMMYFUNCTION("""COMPUTED_VALUE"""),"Stafdienst")</f>
        <v>Stafdienst</v>
      </c>
      <c r="D342" s="32" t="str">
        <f ca="1">IFERROR(__xludf.DUMMYFUNCTION("""COMPUTED_VALUE"""),"Samenwerkingstools &amp; programma's")</f>
        <v>Samenwerkingstools &amp; programma's</v>
      </c>
      <c r="E342" s="32" t="str">
        <f ca="1">IFERROR(__xludf.DUMMYFUNCTION("""COMPUTED_VALUE"""),"Diagramming tbv procesbeheer")</f>
        <v>Diagramming tbv procesbeheer</v>
      </c>
    </row>
    <row r="343" spans="1:5" ht="22.5" customHeight="1">
      <c r="A343" s="27"/>
      <c r="B343" s="64" t="str">
        <f ca="1">IFERROR(__xludf.DUMMYFUNCTION("""COMPUTED_VALUE"""),"Gemini-uitbreiding notuleren")</f>
        <v>Gemini-uitbreiding notuleren</v>
      </c>
      <c r="C343" s="29" t="str">
        <f ca="1">IFERROR(__xludf.DUMMYFUNCTION("""COMPUTED_VALUE"""),"Stafdienst")</f>
        <v>Stafdienst</v>
      </c>
      <c r="D343" s="29" t="str">
        <f ca="1">IFERROR(__xludf.DUMMYFUNCTION("""COMPUTED_VALUE"""),"Samenwerkingstools &amp; programma's")</f>
        <v>Samenwerkingstools &amp; programma's</v>
      </c>
      <c r="E343" s="29" t="str">
        <f ca="1">IFERROR(__xludf.DUMMYFUNCTION("""COMPUTED_VALUE"""),"Notulen maken AVG-proof")</f>
        <v>Notulen maken AVG-proof</v>
      </c>
    </row>
    <row r="344" spans="1:5" ht="22.5" customHeight="1">
      <c r="A344" s="30"/>
      <c r="B344" s="63" t="str">
        <f ca="1">IFERROR(__xludf.DUMMYFUNCTION("""COMPUTED_VALUE"""),"Adobe creative cloud")</f>
        <v>Adobe creative cloud</v>
      </c>
      <c r="C344" s="32" t="str">
        <f ca="1">IFERROR(__xludf.DUMMYFUNCTION("""COMPUTED_VALUE"""),"Wings Niekée")</f>
        <v>Wings Niekée</v>
      </c>
      <c r="D344" s="33"/>
      <c r="E344" s="33"/>
    </row>
    <row r="345" spans="1:5" ht="22.5" customHeight="1">
      <c r="A345" s="27"/>
      <c r="B345" s="64" t="str">
        <f ca="1">IFERROR(__xludf.DUMMYFUNCTION("""COMPUTED_VALUE"""),"AfaS Online")</f>
        <v>AfaS Online</v>
      </c>
      <c r="C345" s="29" t="str">
        <f ca="1">IFERROR(__xludf.DUMMYFUNCTION("""COMPUTED_VALUE"""),"Wings Niekée")</f>
        <v>Wings Niekée</v>
      </c>
      <c r="D345" s="29"/>
      <c r="E345" s="29"/>
    </row>
    <row r="346" spans="1:5" ht="22.5" customHeight="1">
      <c r="A346" s="30"/>
      <c r="B346" s="63" t="str">
        <f ca="1">IFERROR(__xludf.DUMMYFUNCTION("""COMPUTED_VALUE"""),"Blooket")</f>
        <v>Blooket</v>
      </c>
      <c r="C346" s="32" t="str">
        <f ca="1">IFERROR(__xludf.DUMMYFUNCTION("""COMPUTED_VALUE"""),"Wings Niekée")</f>
        <v>Wings Niekée</v>
      </c>
      <c r="D346" s="32"/>
      <c r="E346" s="32"/>
    </row>
    <row r="347" spans="1:5" ht="22.5" customHeight="1">
      <c r="A347" s="27"/>
      <c r="B347" s="64" t="str">
        <f ca="1">IFERROR(__xludf.DUMMYFUNCTION("""COMPUTED_VALUE"""),"Canva")</f>
        <v>Canva</v>
      </c>
      <c r="C347" s="29" t="str">
        <f ca="1">IFERROR(__xludf.DUMMYFUNCTION("""COMPUTED_VALUE"""),"Wings Niekée")</f>
        <v>Wings Niekée</v>
      </c>
      <c r="D347" s="29" t="str">
        <f ca="1">IFERROR(__xludf.DUMMYFUNCTION("""COMPUTED_VALUE"""),"Lessen en werkvormen, Communicatie &amp; PR, Design en grafische software")</f>
        <v>Lessen en werkvormen, Communicatie &amp; PR, Design en grafische software</v>
      </c>
      <c r="E347" s="29" t="str">
        <f ca="1">IFERROR(__xludf.DUMMYFUNCTION("""COMPUTED_VALUE"""),"Foto- en video-ontwerpen voor socials")</f>
        <v>Foto- en video-ontwerpen voor socials</v>
      </c>
    </row>
    <row r="348" spans="1:5" ht="22.5" customHeight="1">
      <c r="A348" s="30"/>
      <c r="B348" s="63" t="str">
        <f ca="1">IFERROR(__xludf.DUMMYFUNCTION("""COMPUTED_VALUE"""),"CapCut - Video Editor")</f>
        <v>CapCut - Video Editor</v>
      </c>
      <c r="C348" s="32" t="str">
        <f ca="1">IFERROR(__xludf.DUMMYFUNCTION("""COMPUTED_VALUE"""),"Wings Niekée")</f>
        <v>Wings Niekée</v>
      </c>
      <c r="D348" s="32"/>
      <c r="E348" s="32"/>
    </row>
    <row r="349" spans="1:5" ht="22.5" customHeight="1">
      <c r="A349" s="27"/>
      <c r="B349" s="64" t="str">
        <f ca="1">IFERROR(__xludf.DUMMYFUNCTION("""COMPUTED_VALUE"""),"ChatGPT")</f>
        <v>ChatGPT</v>
      </c>
      <c r="C349" s="29" t="str">
        <f ca="1">IFERROR(__xludf.DUMMYFUNCTION("""COMPUTED_VALUE"""),"Wings Niekée")</f>
        <v>Wings Niekée</v>
      </c>
      <c r="D349" s="40" t="str">
        <f ca="1">IFERROR(__xludf.DUMMYFUNCTION("""COMPUTED_VALUE"""),"Samenwerkingstools &amp; programma's, Communicatie &amp; PR")</f>
        <v>Samenwerkingstools &amp; programma's, Communicatie &amp; PR</v>
      </c>
      <c r="E349" s="40"/>
    </row>
    <row r="350" spans="1:5" ht="22.5" customHeight="1">
      <c r="A350" s="30"/>
      <c r="B350" s="63" t="str">
        <f ca="1">IFERROR(__xludf.DUMMYFUNCTION("""COMPUTED_VALUE"""),"Classroomscreen")</f>
        <v>Classroomscreen</v>
      </c>
      <c r="C350" s="32" t="str">
        <f ca="1">IFERROR(__xludf.DUMMYFUNCTION("""COMPUTED_VALUE"""),"Wings Niekée")</f>
        <v>Wings Niekée</v>
      </c>
      <c r="D350" s="32" t="str">
        <f ca="1">IFERROR(__xludf.DUMMYFUNCTION("""COMPUTED_VALUE"""),"Lessen en werkvormen")</f>
        <v>Lessen en werkvormen</v>
      </c>
      <c r="E350" s="32" t="str">
        <f ca="1">IFERROR(__xludf.DUMMYFUNCTION("""COMPUTED_VALUE"""),"praktische edutool die je kan inzetten voor diverse doeleinden")</f>
        <v>praktische edutool die je kan inzetten voor diverse doeleinden</v>
      </c>
    </row>
    <row r="351" spans="1:5" ht="22.5" customHeight="1">
      <c r="A351" s="27"/>
      <c r="B351" s="64" t="str">
        <f ca="1">IFERROR(__xludf.DUMMYFUNCTION("""COMPUTED_VALUE"""),"Diataal (rekenen)")</f>
        <v>Diataal (rekenen)</v>
      </c>
      <c r="C351" s="43" t="str">
        <f ca="1">IFERROR(__xludf.DUMMYFUNCTION("""COMPUTED_VALUE"""),"Wings Niekée")</f>
        <v>Wings Niekée</v>
      </c>
      <c r="D351" s="43" t="str">
        <f ca="1">IFERROR(__xludf.DUMMYFUNCTION("""COMPUTED_VALUE"""),"Vakspecifieke ondersteuning, Toetsing en examinering")</f>
        <v>Vakspecifieke ondersteuning, Toetsing en examinering</v>
      </c>
      <c r="E351" s="43"/>
    </row>
    <row r="352" spans="1:5" ht="22.5" customHeight="1">
      <c r="A352" s="30"/>
      <c r="B352" s="63" t="str">
        <f ca="1">IFERROR(__xludf.DUMMYFUNCTION("""COMPUTED_VALUE"""),"Egodact")</f>
        <v>Egodact</v>
      </c>
      <c r="C352" s="32" t="str">
        <f ca="1">IFERROR(__xludf.DUMMYFUNCTION("""COMPUTED_VALUE"""),"Wings - gezamenlijk")</f>
        <v>Wings - gezamenlijk</v>
      </c>
      <c r="D352" s="32"/>
      <c r="E352" s="32"/>
    </row>
    <row r="353" spans="1:5" ht="22.5" customHeight="1">
      <c r="A353" s="27"/>
      <c r="B353" s="64" t="str">
        <f ca="1">IFERROR(__xludf.DUMMYFUNCTION("""COMPUTED_VALUE"""),"Foleta")</f>
        <v>Foleta</v>
      </c>
      <c r="C353" s="43" t="str">
        <f ca="1">IFERROR(__xludf.DUMMYFUNCTION("""COMPUTED_VALUE"""),"Wings - gezamenlijk")</f>
        <v>Wings - gezamenlijk</v>
      </c>
      <c r="D353" s="43" t="str">
        <f ca="1">IFERROR(__xludf.DUMMYFUNCTION("""COMPUTED_VALUE"""),"Personeelszaken en HRM, Financiën en inkoop")</f>
        <v>Personeelszaken en HRM, Financiën en inkoop</v>
      </c>
      <c r="E353" s="43" t="str">
        <f ca="1">IFERROR(__xludf.DUMMYFUNCTION("""COMPUTED_VALUE"""),"Formatieplanningstool")</f>
        <v>Formatieplanningstool</v>
      </c>
    </row>
    <row r="354" spans="1:5" ht="22.5" customHeight="1">
      <c r="A354" s="30"/>
      <c r="B354" s="63" t="str">
        <f ca="1">IFERROR(__xludf.DUMMYFUNCTION("""COMPUTED_VALUE"""),"Foleta")</f>
        <v>Foleta</v>
      </c>
      <c r="C354" s="32" t="str">
        <f ca="1">IFERROR(__xludf.DUMMYFUNCTION("""COMPUTED_VALUE"""),"Wings Niekée")</f>
        <v>Wings Niekée</v>
      </c>
      <c r="D354" s="32" t="str">
        <f ca="1">IFERROR(__xludf.DUMMYFUNCTION("""COMPUTED_VALUE"""),"Personeelszaken en HRM")</f>
        <v>Personeelszaken en HRM</v>
      </c>
      <c r="E354" s="32"/>
    </row>
    <row r="355" spans="1:5" ht="22.5" customHeight="1">
      <c r="A355" s="27"/>
      <c r="B355" s="64" t="str">
        <f ca="1">IFERROR(__xludf.DUMMYFUNCTION("""COMPUTED_VALUE"""),"GarageBand")</f>
        <v>GarageBand</v>
      </c>
      <c r="C355" s="29" t="str">
        <f ca="1">IFERROR(__xludf.DUMMYFUNCTION("""COMPUTED_VALUE"""),"Wings Niekée")</f>
        <v>Wings Niekée</v>
      </c>
      <c r="D355" s="29" t="str">
        <f ca="1">IFERROR(__xludf.DUMMYFUNCTION("""COMPUTED_VALUE"""),"Vakspecifieke ondersteuning, Lessen en werkvormen")</f>
        <v>Vakspecifieke ondersteuning, Lessen en werkvormen</v>
      </c>
      <c r="E355" s="29"/>
    </row>
    <row r="356" spans="1:5" ht="22.5" customHeight="1">
      <c r="A356" s="30"/>
      <c r="B356" s="63" t="str">
        <f ca="1">IFERROR(__xludf.DUMMYFUNCTION("""COMPUTED_VALUE"""),"Gastronomixs")</f>
        <v>Gastronomixs</v>
      </c>
      <c r="C356" s="32" t="str">
        <f ca="1">IFERROR(__xludf.DUMMYFUNCTION("""COMPUTED_VALUE"""),"Wings Niekée")</f>
        <v>Wings Niekée</v>
      </c>
      <c r="D356" s="33"/>
      <c r="E356" s="33"/>
    </row>
    <row r="357" spans="1:5" ht="22.5" customHeight="1">
      <c r="A357" s="27"/>
      <c r="B357" s="64" t="str">
        <f ca="1">IFERROR(__xludf.DUMMYFUNCTION("""COMPUTED_VALUE"""),"Google Earth")</f>
        <v>Google Earth</v>
      </c>
      <c r="C357" s="29" t="str">
        <f ca="1">IFERROR(__xludf.DUMMYFUNCTION("""COMPUTED_VALUE"""),"Wings Niekée")</f>
        <v>Wings Niekée</v>
      </c>
      <c r="D357" s="29"/>
      <c r="E357" s="29"/>
    </row>
    <row r="358" spans="1:5" ht="22.5" customHeight="1">
      <c r="A358" s="30"/>
      <c r="B358" s="63" t="str">
        <f ca="1">IFERROR(__xludf.DUMMYFUNCTION("""COMPUTED_VALUE"""),"Intergrip")</f>
        <v>Intergrip</v>
      </c>
      <c r="C358" s="32" t="str">
        <f ca="1">IFERROR(__xludf.DUMMYFUNCTION("""COMPUTED_VALUE"""),"Wings Niekée")</f>
        <v>Wings Niekée</v>
      </c>
      <c r="D358" s="33" t="str">
        <f ca="1">IFERROR(__xludf.DUMMYFUNCTION("""COMPUTED_VALUE"""),"Kwaliteitszorg en uit-/instroom")</f>
        <v>Kwaliteitszorg en uit-/instroom</v>
      </c>
      <c r="E358" s="33"/>
    </row>
    <row r="359" spans="1:5" ht="22.5" customHeight="1">
      <c r="A359" s="27"/>
      <c r="B359" s="64" t="str">
        <f ca="1">IFERROR(__xludf.DUMMYFUNCTION("""COMPUTED_VALUE"""),"Kahoot")</f>
        <v>Kahoot</v>
      </c>
      <c r="C359" s="29" t="str">
        <f ca="1">IFERROR(__xludf.DUMMYFUNCTION("""COMPUTED_VALUE"""),"Wings Niekée")</f>
        <v>Wings Niekée</v>
      </c>
      <c r="D359" s="40" t="str">
        <f ca="1">IFERROR(__xludf.DUMMYFUNCTION("""COMPUTED_VALUE"""),"Lessen en werkvormen")</f>
        <v>Lessen en werkvormen</v>
      </c>
      <c r="E359" s="40"/>
    </row>
    <row r="360" spans="1:5" ht="22.5" customHeight="1">
      <c r="A360" s="30"/>
      <c r="B360" s="63" t="str">
        <f ca="1">IFERROR(__xludf.DUMMYFUNCTION("""COMPUTED_VALUE"""),"Klaslokaal")</f>
        <v>Klaslokaal</v>
      </c>
      <c r="C360" s="32" t="str">
        <f ca="1">IFERROR(__xludf.DUMMYFUNCTION("""COMPUTED_VALUE"""),"Wings Niekée")</f>
        <v>Wings Niekée</v>
      </c>
      <c r="D360" s="32"/>
      <c r="E360" s="32"/>
    </row>
    <row r="361" spans="1:5" ht="22.5" customHeight="1">
      <c r="A361" s="27"/>
      <c r="B361" s="146" t="str">
        <f ca="1">IFERROR(__xludf.DUMMYFUNCTION("""COMPUTED_VALUE"""),"learngerman.dw.com")</f>
        <v>learngerman.dw.com</v>
      </c>
      <c r="C361" s="29" t="str">
        <f ca="1">IFERROR(__xludf.DUMMYFUNCTION("""COMPUTED_VALUE"""),"Wings Niekée")</f>
        <v>Wings Niekée</v>
      </c>
      <c r="D361" s="40"/>
      <c r="E361" s="40"/>
    </row>
    <row r="362" spans="1:5" ht="22.5" customHeight="1">
      <c r="A362" s="30"/>
      <c r="B362" s="63" t="str">
        <f ca="1">IFERROR(__xludf.DUMMYFUNCTION("""COMPUTED_VALUE"""),"LessonUP")</f>
        <v>LessonUP</v>
      </c>
      <c r="C362" s="32" t="str">
        <f ca="1">IFERROR(__xludf.DUMMYFUNCTION("""COMPUTED_VALUE"""),"Wings Niekée")</f>
        <v>Wings Niekée</v>
      </c>
      <c r="D362" s="33" t="str">
        <f ca="1">IFERROR(__xludf.DUMMYFUNCTION("""COMPUTED_VALUE"""),"Lessen en werkvormen")</f>
        <v>Lessen en werkvormen</v>
      </c>
      <c r="E362" s="33"/>
    </row>
    <row r="363" spans="1:5" ht="22.5" customHeight="1">
      <c r="A363" s="27"/>
      <c r="B363" s="146" t="str">
        <f ca="1">IFERROR(__xludf.DUMMYFUNCTION("""COMPUTED_VALUE"""),"Lingua.com")</f>
        <v>Lingua.com</v>
      </c>
      <c r="C363" s="29" t="str">
        <f ca="1">IFERROR(__xludf.DUMMYFUNCTION("""COMPUTED_VALUE"""),"Wings Niekée")</f>
        <v>Wings Niekée</v>
      </c>
      <c r="D363" s="29"/>
      <c r="E363" s="29"/>
    </row>
    <row r="364" spans="1:5" ht="22.5" customHeight="1">
      <c r="A364" s="30"/>
      <c r="B364" s="63" t="str">
        <f ca="1">IFERROR(__xludf.DUMMYFUNCTION("""COMPUTED_VALUE"""),"Lucidchart")</f>
        <v>Lucidchart</v>
      </c>
      <c r="C364" s="32" t="str">
        <f ca="1">IFERROR(__xludf.DUMMYFUNCTION("""COMPUTED_VALUE"""),"Wings Niekée")</f>
        <v>Wings Niekée</v>
      </c>
      <c r="D364" s="32"/>
      <c r="E364" s="32"/>
    </row>
    <row r="365" spans="1:5" ht="22.5" customHeight="1">
      <c r="A365" s="27"/>
      <c r="B365" s="64" t="str">
        <f ca="1">IFERROR(__xludf.DUMMYFUNCTION("""COMPUTED_VALUE"""),"Mentimeter")</f>
        <v>Mentimeter</v>
      </c>
      <c r="C365" s="29" t="str">
        <f ca="1">IFERROR(__xludf.DUMMYFUNCTION("""COMPUTED_VALUE"""),"Wings Niekée")</f>
        <v>Wings Niekée</v>
      </c>
      <c r="D365" s="29" t="str">
        <f ca="1">IFERROR(__xludf.DUMMYFUNCTION("""COMPUTED_VALUE"""),"Lessen en werkvormen")</f>
        <v>Lessen en werkvormen</v>
      </c>
      <c r="E365" s="29"/>
    </row>
    <row r="366" spans="1:5" ht="22.5" customHeight="1">
      <c r="A366" s="30"/>
      <c r="B366" s="63" t="str">
        <f ca="1">IFERROR(__xludf.DUMMYFUNCTION("""COMPUTED_VALUE"""),"Meten = Weten")</f>
        <v>Meten = Weten</v>
      </c>
      <c r="C366" s="32" t="str">
        <f ca="1">IFERROR(__xludf.DUMMYFUNCTION("""COMPUTED_VALUE"""),"Wings Niekée")</f>
        <v>Wings Niekée</v>
      </c>
      <c r="D366" s="33" t="str">
        <f ca="1">IFERROR(__xludf.DUMMYFUNCTION("""COMPUTED_VALUE"""),"Vakspecifieke ondersteuning")</f>
        <v>Vakspecifieke ondersteuning</v>
      </c>
      <c r="E366" s="32" t="str">
        <f ca="1">IFERROR(__xludf.DUMMYFUNCTION("""COMPUTED_VALUE"""),"Opgezegd feb 25")</f>
        <v>Opgezegd feb 25</v>
      </c>
    </row>
    <row r="367" spans="1:5" ht="22.5" customHeight="1">
      <c r="A367" s="27"/>
      <c r="B367" s="64" t="str">
        <f ca="1">IFERROR(__xludf.DUMMYFUNCTION("""COMPUTED_VALUE"""),"MethodeM")</f>
        <v>MethodeM</v>
      </c>
      <c r="C367" s="29" t="str">
        <f ca="1">IFERROR(__xludf.DUMMYFUNCTION("""COMPUTED_VALUE"""),"Wings Niekée")</f>
        <v>Wings Niekée</v>
      </c>
      <c r="D367" s="29"/>
      <c r="E367" s="29"/>
    </row>
    <row r="368" spans="1:5" ht="22.5" customHeight="1">
      <c r="A368" s="30"/>
      <c r="B368" s="63" t="str">
        <f ca="1">IFERROR(__xludf.DUMMYFUNCTION("""COMPUTED_VALUE"""),"MMP")</f>
        <v>MMP</v>
      </c>
      <c r="C368" s="32" t="str">
        <f ca="1">IFERROR(__xludf.DUMMYFUNCTION("""COMPUTED_VALUE"""),"Wings Niekée")</f>
        <v>Wings Niekée</v>
      </c>
      <c r="D368" s="32"/>
      <c r="E368" s="32"/>
    </row>
    <row r="369" spans="1:5" ht="22.5" customHeight="1">
      <c r="A369" s="27"/>
      <c r="B369" s="64" t="str">
        <f ca="1">IFERROR(__xludf.DUMMYFUNCTION("""COMPUTED_VALUE"""),"OPrognose")</f>
        <v>OPrognose</v>
      </c>
      <c r="C369" s="29" t="str">
        <f ca="1">IFERROR(__xludf.DUMMYFUNCTION("""COMPUTED_VALUE"""),"Wings Niekée")</f>
        <v>Wings Niekée</v>
      </c>
      <c r="D369" s="29"/>
      <c r="E369" s="29" t="str">
        <f ca="1">IFERROR(__xludf.DUMMYFUNCTION("""COMPUTED_VALUE"""),"Meer jaren onderhoudsplan")</f>
        <v>Meer jaren onderhoudsplan</v>
      </c>
    </row>
    <row r="370" spans="1:5" ht="22.5" customHeight="1">
      <c r="A370" s="30"/>
      <c r="B370" s="63" t="str">
        <f ca="1">IFERROR(__xludf.DUMMYFUNCTION("""COMPUTED_VALUE"""),"Quizlet")</f>
        <v>Quizlet</v>
      </c>
      <c r="C370" s="32" t="str">
        <f ca="1">IFERROR(__xludf.DUMMYFUNCTION("""COMPUTED_VALUE"""),"Wings Niekée")</f>
        <v>Wings Niekée</v>
      </c>
      <c r="D370" s="32" t="str">
        <f ca="1">IFERROR(__xludf.DUMMYFUNCTION("""COMPUTED_VALUE"""),"Lessen en werkvormen")</f>
        <v>Lessen en werkvormen</v>
      </c>
      <c r="E370" s="32"/>
    </row>
    <row r="371" spans="1:5" ht="22.5" customHeight="1">
      <c r="A371" s="27"/>
      <c r="B371" s="64" t="str">
        <f ca="1">IFERROR(__xludf.DUMMYFUNCTION("""COMPUTED_VALUE"""),"Readspeaker")</f>
        <v>Readspeaker</v>
      </c>
      <c r="C371" s="29" t="str">
        <f ca="1">IFERROR(__xludf.DUMMYFUNCTION("""COMPUTED_VALUE"""),"Wings - gezamenlijk")</f>
        <v>Wings - gezamenlijk</v>
      </c>
      <c r="D371" s="29" t="str">
        <f ca="1">IFERROR(__xludf.DUMMYFUNCTION("""COMPUTED_VALUE"""),"Toetsing en examinering")</f>
        <v>Toetsing en examinering</v>
      </c>
      <c r="E371" s="29"/>
    </row>
    <row r="372" spans="1:5" ht="22.5" customHeight="1">
      <c r="A372" s="30"/>
      <c r="B372" s="63" t="str">
        <f ca="1">IFERROR(__xludf.DUMMYFUNCTION("""COMPUTED_VALUE"""),"Schoolblocks")</f>
        <v>Schoolblocks</v>
      </c>
      <c r="C372" s="32" t="str">
        <f ca="1">IFERROR(__xludf.DUMMYFUNCTION("""COMPUTED_VALUE"""),"Wings Niekée")</f>
        <v>Wings Niekée</v>
      </c>
      <c r="D372" s="32"/>
      <c r="E372" s="32"/>
    </row>
    <row r="373" spans="1:5" ht="22.5" customHeight="1">
      <c r="A373" s="27"/>
      <c r="B373" s="64" t="str">
        <f ca="1">IFERROR(__xludf.DUMMYFUNCTION("""COMPUTED_VALUE"""),"scratch")</f>
        <v>scratch</v>
      </c>
      <c r="C373" s="43" t="str">
        <f ca="1">IFERROR(__xludf.DUMMYFUNCTION("""COMPUTED_VALUE"""),"Wings Niekée")</f>
        <v>Wings Niekée</v>
      </c>
      <c r="D373" s="71"/>
      <c r="E373" s="71"/>
    </row>
    <row r="374" spans="1:5" ht="22.5" customHeight="1">
      <c r="A374" s="30"/>
      <c r="B374" s="63" t="str">
        <f ca="1">IFERROR(__xludf.DUMMYFUNCTION("""COMPUTED_VALUE"""),"Sketchup")</f>
        <v>Sketchup</v>
      </c>
      <c r="C374" s="32" t="str">
        <f ca="1">IFERROR(__xludf.DUMMYFUNCTION("""COMPUTED_VALUE"""),"Wings Niekée")</f>
        <v>Wings Niekée</v>
      </c>
      <c r="D374" s="32"/>
      <c r="E374" s="32"/>
    </row>
    <row r="375" spans="1:5" ht="22.5" customHeight="1">
      <c r="A375" s="27"/>
      <c r="B375" s="64" t="str">
        <f ca="1">IFERROR(__xludf.DUMMYFUNCTION("""COMPUTED_VALUE"""),"Socrative")</f>
        <v>Socrative</v>
      </c>
      <c r="C375" s="29" t="str">
        <f ca="1">IFERROR(__xludf.DUMMYFUNCTION("""COMPUTED_VALUE"""),"Wings Niekée")</f>
        <v>Wings Niekée</v>
      </c>
      <c r="D375" s="29"/>
      <c r="E375" s="29"/>
    </row>
    <row r="376" spans="1:5" ht="22.5" customHeight="1">
      <c r="A376" s="30"/>
      <c r="B376" s="63" t="str">
        <f ca="1">IFERROR(__xludf.DUMMYFUNCTION("""COMPUTED_VALUE"""),"Spotify: Muziek en podcasts")</f>
        <v>Spotify: Muziek en podcasts</v>
      </c>
      <c r="C376" s="32" t="str">
        <f ca="1">IFERROR(__xludf.DUMMYFUNCTION("""COMPUTED_VALUE"""),"Wings Niekée")</f>
        <v>Wings Niekée</v>
      </c>
      <c r="D376" s="32"/>
      <c r="E376" s="32"/>
    </row>
    <row r="377" spans="1:5" ht="22.5" customHeight="1">
      <c r="A377" s="27"/>
      <c r="B377" s="64" t="str">
        <f ca="1">IFERROR(__xludf.DUMMYFUNCTION("""COMPUTED_VALUE"""),"StudyGo")</f>
        <v>StudyGo</v>
      </c>
      <c r="C377" s="29" t="str">
        <f ca="1">IFERROR(__xludf.DUMMYFUNCTION("""COMPUTED_VALUE"""),"Wings Niekée")</f>
        <v>Wings Niekée</v>
      </c>
      <c r="D377" s="40"/>
      <c r="E377" s="40"/>
    </row>
    <row r="378" spans="1:5" ht="22.5" customHeight="1">
      <c r="A378" s="30"/>
      <c r="B378" s="63" t="str">
        <f ca="1">IFERROR(__xludf.DUMMYFUNCTION("""COMPUTED_VALUE"""),"VO-Content")</f>
        <v>VO-Content</v>
      </c>
      <c r="C378" s="32" t="str">
        <f ca="1">IFERROR(__xludf.DUMMYFUNCTION("""COMPUTED_VALUE"""),"Wings Niekée")</f>
        <v>Wings Niekée</v>
      </c>
      <c r="D378" s="32" t="str">
        <f ca="1">IFERROR(__xludf.DUMMYFUNCTION("""COMPUTED_VALUE"""),"Samenwerkingstools &amp; programma's, Vakspecifieke ondersteuning, Toetsing en examinering")</f>
        <v>Samenwerkingstools &amp; programma's, Vakspecifieke ondersteuning, Toetsing en examinering</v>
      </c>
      <c r="E378" s="32"/>
    </row>
    <row r="379" spans="1:5" ht="22.5" customHeight="1">
      <c r="A379" s="27"/>
      <c r="B379" s="64" t="str">
        <f ca="1">IFERROR(__xludf.DUMMYFUNCTION("""COMPUTED_VALUE"""),"VO-Raad")</f>
        <v>VO-Raad</v>
      </c>
      <c r="C379" s="29" t="str">
        <f ca="1">IFERROR(__xludf.DUMMYFUNCTION("""COMPUTED_VALUE"""),"Wings Niekée")</f>
        <v>Wings Niekée</v>
      </c>
      <c r="D379" s="40"/>
      <c r="E379" s="40"/>
    </row>
    <row r="380" spans="1:5" ht="22.5" customHeight="1">
      <c r="A380" s="30"/>
      <c r="B380" s="63" t="str">
        <f ca="1">IFERROR(__xludf.DUMMYFUNCTION("""COMPUTED_VALUE"""),"YouTube")</f>
        <v>YouTube</v>
      </c>
      <c r="C380" s="32" t="str">
        <f ca="1">IFERROR(__xludf.DUMMYFUNCTION("""COMPUTED_VALUE"""),"Wings Niekée")</f>
        <v>Wings Niekée</v>
      </c>
      <c r="D380" s="33"/>
      <c r="E380" s="33"/>
    </row>
    <row r="381" spans="1:5" ht="22.5" customHeight="1">
      <c r="A381" s="27"/>
      <c r="B381" s="64" t="str">
        <f ca="1">IFERROR(__xludf.DUMMYFUNCTION("""COMPUTED_VALUE"""),"Zermelo")</f>
        <v>Zermelo</v>
      </c>
      <c r="C381" s="29" t="str">
        <f ca="1">IFERROR(__xludf.DUMMYFUNCTION("""COMPUTED_VALUE"""),"Wings Niekée")</f>
        <v>Wings Niekée</v>
      </c>
      <c r="D381" s="29"/>
      <c r="E381" s="29"/>
    </row>
    <row r="382" spans="1:5" ht="22.5" customHeight="1">
      <c r="A382" s="30"/>
      <c r="B382" s="63" t="str">
        <f ca="1">IFERROR(__xludf.DUMMYFUNCTION("""COMPUTED_VALUE"""),"Gathertown")</f>
        <v>Gathertown</v>
      </c>
      <c r="C382" s="32" t="str">
        <f ca="1">IFERROR(__xludf.DUMMYFUNCTION("""COMPUTED_VALUE"""),"Agora Underground")</f>
        <v>Agora Underground</v>
      </c>
      <c r="D382" s="32"/>
      <c r="E382" s="32" t="str">
        <f ca="1">IFERROR(__xludf.DUMMYFUNCTION("""COMPUTED_VALUE"""),"Digitaal schoolgebouw ")</f>
        <v xml:space="preserve">Digitaal schoolgebouw </v>
      </c>
    </row>
    <row r="383" spans="1:5" ht="22.5" customHeight="1">
      <c r="A383" s="27"/>
      <c r="B383" s="64" t="str">
        <f ca="1">IFERROR(__xludf.DUMMYFUNCTION("""COMPUTED_VALUE"""),"Google G-suite for Education")</f>
        <v>Google G-suite for Education</v>
      </c>
      <c r="C383" s="29" t="str">
        <f ca="1">IFERROR(__xludf.DUMMYFUNCTION("""COMPUTED_VALUE"""),"Agora Underground")</f>
        <v>Agora Underground</v>
      </c>
      <c r="D383" s="29" t="str">
        <f ca="1">IFERROR(__xludf.DUMMYFUNCTION("""COMPUTED_VALUE"""),"Samenwerkingstools &amp; programma's")</f>
        <v>Samenwerkingstools &amp; programma's</v>
      </c>
      <c r="E383" s="29"/>
    </row>
    <row r="384" spans="1:5" ht="22.5" customHeight="1">
      <c r="A384" s="30"/>
      <c r="B384" s="63" t="str">
        <f ca="1">IFERROR(__xludf.DUMMYFUNCTION("""COMPUTED_VALUE"""),"Trello ")</f>
        <v xml:space="preserve">Trello </v>
      </c>
      <c r="C384" s="32" t="str">
        <f ca="1">IFERROR(__xludf.DUMMYFUNCTION("""COMPUTED_VALUE"""),"Agora Underground")</f>
        <v>Agora Underground</v>
      </c>
      <c r="D384" s="32" t="str">
        <f ca="1">IFERROR(__xludf.DUMMYFUNCTION("""COMPUTED_VALUE"""),"Samenwerkingstools &amp; programma's")</f>
        <v>Samenwerkingstools &amp; programma's</v>
      </c>
      <c r="E384" s="32"/>
    </row>
    <row r="385" spans="1:5" ht="22.5" customHeight="1">
      <c r="A385" s="27"/>
      <c r="B385" s="64" t="str">
        <f ca="1">IFERROR(__xludf.DUMMYFUNCTION("""COMPUTED_VALUE"""),"NUMO ")</f>
        <v xml:space="preserve">NUMO </v>
      </c>
      <c r="C385" s="29" t="str">
        <f ca="1">IFERROR(__xludf.DUMMYFUNCTION("""COMPUTED_VALUE"""),"Agora Underground")</f>
        <v>Agora Underground</v>
      </c>
      <c r="D385" s="40"/>
      <c r="E385" s="29" t="str">
        <f ca="1">IFERROR(__xludf.DUMMYFUNCTION("""COMPUTED_VALUE"""),"Rekenen, Nederlands, Engels")</f>
        <v>Rekenen, Nederlands, Engels</v>
      </c>
    </row>
    <row r="386" spans="1:5" ht="22.5" customHeight="1">
      <c r="A386" s="30"/>
      <c r="B386" s="63" t="str">
        <f ca="1">IFERROR(__xludf.DUMMYFUNCTION("""COMPUTED_VALUE"""),"Magister")</f>
        <v>Magister</v>
      </c>
      <c r="C386" s="32" t="str">
        <f ca="1">IFERROR(__xludf.DUMMYFUNCTION("""COMPUTED_VALUE"""),"Agora Underground")</f>
        <v>Agora Underground</v>
      </c>
      <c r="D386" s="32" t="str">
        <f ca="1">IFERROR(__xludf.DUMMYFUNCTION("""COMPUTED_VALUE"""),"Leerlingvolgsystemen")</f>
        <v>Leerlingvolgsystemen</v>
      </c>
      <c r="E386" s="32"/>
    </row>
    <row r="387" spans="1:5" ht="22.5" customHeight="1">
      <c r="A387" s="27"/>
      <c r="B387" s="64" t="str">
        <f ca="1">IFERROR(__xludf.DUMMYFUNCTION("""COMPUTED_VALUE"""),"SVH")</f>
        <v>SVH</v>
      </c>
      <c r="C387" s="29" t="str">
        <f ca="1">IFERROR(__xludf.DUMMYFUNCTION("""COMPUTED_VALUE"""),"Wings Niekée")</f>
        <v>Wings Niekée</v>
      </c>
      <c r="D387" s="40" t="str">
        <f ca="1">IFERROR(__xludf.DUMMYFUNCTION("""COMPUTED_VALUE"""),"Lessen en werkvormen")</f>
        <v>Lessen en werkvormen</v>
      </c>
      <c r="E387" s="29" t="str">
        <f ca="1">IFERROR(__xludf.DUMMYFUNCTION("""COMPUTED_VALUE"""),"Horeca, Bakkerij en Recreatie")</f>
        <v>Horeca, Bakkerij en Recreatie</v>
      </c>
    </row>
    <row r="388" spans="1:5" ht="22.5" customHeight="1">
      <c r="A388" s="30"/>
      <c r="B388" s="63" t="str">
        <f ca="1">IFERROR(__xludf.DUMMYFUNCTION("""COMPUTED_VALUE"""),"Weka kassasystemen")</f>
        <v>Weka kassasystemen</v>
      </c>
      <c r="C388" s="32" t="str">
        <f ca="1">IFERROR(__xludf.DUMMYFUNCTION("""COMPUTED_VALUE"""),"Wings Niekée")</f>
        <v>Wings Niekée</v>
      </c>
      <c r="D388" s="33"/>
      <c r="E388" s="33"/>
    </row>
    <row r="389" spans="1:5" ht="22.5" customHeight="1">
      <c r="A389" s="27"/>
      <c r="B389" s="64" t="str">
        <f ca="1">IFERROR(__xludf.DUMMYFUNCTION("""COMPUTED_VALUE"""),"Cookiebot-abonnement bij Appart")</f>
        <v>Cookiebot-abonnement bij Appart</v>
      </c>
      <c r="C389" s="29" t="str">
        <f ca="1">IFERROR(__xludf.DUMMYFUNCTION("""COMPUTED_VALUE"""),"Wings Niekée")</f>
        <v>Wings Niekée</v>
      </c>
      <c r="D389" s="29"/>
      <c r="E389" s="29"/>
    </row>
    <row r="390" spans="1:5" ht="22.5" customHeight="1">
      <c r="A390" s="30"/>
      <c r="B390" s="63"/>
      <c r="C390" s="32"/>
      <c r="D390" s="32"/>
      <c r="E390" s="32"/>
    </row>
    <row r="391" spans="1:5" ht="22.5" customHeight="1">
      <c r="A391" s="27"/>
      <c r="B391" s="64"/>
      <c r="C391" s="29"/>
      <c r="D391" s="29"/>
      <c r="E391" s="29"/>
    </row>
    <row r="392" spans="1:5" ht="22.5" customHeight="1">
      <c r="A392" s="30"/>
      <c r="B392" s="63"/>
      <c r="C392" s="32"/>
      <c r="D392" s="32"/>
      <c r="E392" s="32"/>
    </row>
    <row r="393" spans="1:5" ht="22.5" customHeight="1">
      <c r="A393" s="27"/>
      <c r="B393" s="64"/>
      <c r="C393" s="29"/>
      <c r="D393" s="29"/>
      <c r="E393" s="29"/>
    </row>
    <row r="394" spans="1:5" ht="22.5" customHeight="1">
      <c r="A394" s="30"/>
      <c r="B394" s="63"/>
      <c r="C394" s="42"/>
      <c r="D394" s="42"/>
      <c r="E394" s="42"/>
    </row>
    <row r="395" spans="1:5" ht="22.5" customHeight="1">
      <c r="A395" s="27"/>
      <c r="B395" s="64"/>
      <c r="C395" s="29"/>
      <c r="D395" s="29"/>
      <c r="E395" s="29"/>
    </row>
    <row r="396" spans="1:5" ht="22.5" customHeight="1">
      <c r="A396" s="30"/>
      <c r="B396" s="63"/>
      <c r="C396" s="42"/>
      <c r="D396" s="42"/>
      <c r="E396" s="42"/>
    </row>
    <row r="397" spans="1:5" ht="22.5" customHeight="1">
      <c r="A397" s="27"/>
      <c r="B397" s="64"/>
      <c r="C397" s="29"/>
      <c r="D397" s="29"/>
      <c r="E397" s="29"/>
    </row>
    <row r="398" spans="1:5" ht="22.5" customHeight="1">
      <c r="A398" s="30"/>
      <c r="B398" s="63"/>
      <c r="C398" s="32"/>
      <c r="D398" s="32"/>
      <c r="E398" s="32"/>
    </row>
    <row r="399" spans="1:5" ht="22.5" customHeight="1">
      <c r="A399" s="27"/>
      <c r="B399" s="64"/>
      <c r="C399" s="29"/>
      <c r="D399" s="40"/>
      <c r="E399" s="40"/>
    </row>
    <row r="400" spans="1:5" ht="22.5" customHeight="1">
      <c r="A400" s="30"/>
      <c r="B400" s="63"/>
      <c r="C400" s="32"/>
      <c r="D400" s="32"/>
      <c r="E400" s="32"/>
    </row>
    <row r="401" spans="1:5" ht="22.5" customHeight="1">
      <c r="A401" s="27"/>
      <c r="B401" s="64"/>
      <c r="C401" s="29"/>
      <c r="D401" s="40"/>
      <c r="E401" s="40"/>
    </row>
    <row r="402" spans="1:5" ht="22.5" customHeight="1">
      <c r="A402" s="30"/>
      <c r="B402" s="63"/>
      <c r="C402" s="32"/>
      <c r="D402" s="33"/>
      <c r="E402" s="33"/>
    </row>
    <row r="403" spans="1:5" ht="22.5" customHeight="1">
      <c r="A403" s="27"/>
      <c r="B403" s="64"/>
      <c r="C403" s="29"/>
      <c r="D403" s="29"/>
      <c r="E403" s="29"/>
    </row>
    <row r="404" spans="1:5" ht="22.5" customHeight="1">
      <c r="A404" s="30"/>
      <c r="B404" s="63"/>
      <c r="C404" s="32"/>
      <c r="D404" s="32"/>
      <c r="E404" s="32"/>
    </row>
    <row r="405" spans="1:5" ht="22.5" customHeight="1">
      <c r="A405" s="27"/>
      <c r="B405" s="64"/>
      <c r="C405" s="29"/>
      <c r="D405" s="29"/>
      <c r="E405" s="29"/>
    </row>
    <row r="406" spans="1:5" ht="22.5" customHeight="1">
      <c r="A406" s="30"/>
      <c r="B406" s="63"/>
      <c r="C406" s="32"/>
      <c r="D406" s="32"/>
      <c r="E406" s="32"/>
    </row>
    <row r="407" spans="1:5" ht="22.5" customHeight="1">
      <c r="A407" s="27"/>
      <c r="B407" s="64"/>
      <c r="C407" s="29"/>
      <c r="D407" s="29"/>
      <c r="E407" s="29"/>
    </row>
    <row r="408" spans="1:5" ht="22.5" customHeight="1">
      <c r="A408" s="30"/>
      <c r="B408" s="63"/>
      <c r="C408" s="32"/>
      <c r="D408" s="32"/>
      <c r="E408" s="32"/>
    </row>
    <row r="409" spans="1:5" ht="22.5" customHeight="1">
      <c r="A409" s="27"/>
      <c r="B409" s="64"/>
      <c r="C409" s="29"/>
      <c r="D409" s="29"/>
      <c r="E409" s="29"/>
    </row>
    <row r="410" spans="1:5" ht="22.5" customHeight="1">
      <c r="A410" s="30"/>
      <c r="B410" s="63"/>
      <c r="C410" s="32"/>
      <c r="D410" s="32"/>
      <c r="E410" s="32"/>
    </row>
    <row r="411" spans="1:5" ht="22.5" customHeight="1">
      <c r="A411" s="27"/>
      <c r="B411" s="64"/>
      <c r="C411" s="29"/>
      <c r="D411" s="29"/>
      <c r="E411" s="29"/>
    </row>
    <row r="412" spans="1:5" ht="22.5" customHeight="1">
      <c r="A412" s="30"/>
      <c r="B412" s="63"/>
      <c r="C412" s="32"/>
      <c r="D412" s="32"/>
      <c r="E412" s="32"/>
    </row>
    <row r="413" spans="1:5" ht="22.5" customHeight="1">
      <c r="A413" s="27"/>
      <c r="B413" s="64"/>
      <c r="C413" s="29"/>
      <c r="D413" s="29"/>
      <c r="E413" s="29"/>
    </row>
    <row r="414" spans="1:5" ht="22.5" customHeight="1">
      <c r="A414" s="30"/>
      <c r="B414" s="63"/>
      <c r="C414" s="32"/>
      <c r="D414" s="32"/>
      <c r="E414" s="32"/>
    </row>
    <row r="415" spans="1:5" ht="22.5" customHeight="1">
      <c r="A415" s="27"/>
      <c r="B415" s="64"/>
      <c r="C415" s="29"/>
      <c r="D415" s="29"/>
      <c r="E415" s="29"/>
    </row>
    <row r="416" spans="1:5" ht="22.5" customHeight="1">
      <c r="A416" s="30"/>
      <c r="B416" s="63"/>
      <c r="C416" s="42"/>
      <c r="D416" s="42"/>
      <c r="E416" s="42"/>
    </row>
    <row r="417" spans="1:5" ht="22.5" customHeight="1">
      <c r="A417" s="27"/>
      <c r="B417" s="64"/>
      <c r="C417" s="29"/>
      <c r="D417" s="29"/>
      <c r="E417" s="29"/>
    </row>
    <row r="418" spans="1:5" ht="22.5" customHeight="1">
      <c r="A418" s="30"/>
      <c r="B418" s="63"/>
      <c r="C418" s="42"/>
      <c r="D418" s="42"/>
      <c r="E418" s="42"/>
    </row>
    <row r="419" spans="1:5" ht="22.5" customHeight="1">
      <c r="A419" s="27"/>
      <c r="B419" s="64"/>
      <c r="C419" s="29"/>
      <c r="D419" s="29"/>
      <c r="E419" s="29"/>
    </row>
    <row r="420" spans="1:5" ht="22.5" customHeight="1">
      <c r="A420" s="30"/>
      <c r="B420" s="63"/>
      <c r="C420" s="32"/>
      <c r="D420" s="32"/>
      <c r="E420" s="32"/>
    </row>
    <row r="421" spans="1:5" ht="22.5" customHeight="1">
      <c r="A421" s="27"/>
      <c r="B421" s="64"/>
      <c r="C421" s="29"/>
      <c r="D421" s="40"/>
      <c r="E421" s="40"/>
    </row>
    <row r="422" spans="1:5" ht="22.5" customHeight="1">
      <c r="A422" s="30"/>
      <c r="B422" s="63"/>
      <c r="C422" s="32"/>
      <c r="D422" s="32"/>
      <c r="E422" s="32"/>
    </row>
    <row r="423" spans="1:5" ht="22.5" customHeight="1">
      <c r="A423" s="27"/>
      <c r="B423" s="64"/>
      <c r="C423" s="29"/>
      <c r="D423" s="40"/>
      <c r="E423" s="40"/>
    </row>
    <row r="424" spans="1:5" ht="22.5" customHeight="1">
      <c r="A424" s="30"/>
      <c r="B424" s="63"/>
      <c r="C424" s="32"/>
      <c r="D424" s="33"/>
      <c r="E424" s="33"/>
    </row>
    <row r="425" spans="1:5" ht="22.5" customHeight="1">
      <c r="A425" s="27"/>
      <c r="B425" s="64"/>
      <c r="C425" s="29"/>
      <c r="D425" s="29"/>
      <c r="E425" s="29"/>
    </row>
    <row r="426" spans="1:5" ht="22.5" customHeight="1">
      <c r="A426" s="30"/>
      <c r="B426" s="63"/>
      <c r="C426" s="32"/>
      <c r="D426" s="32"/>
      <c r="E426" s="32"/>
    </row>
    <row r="427" spans="1:5" ht="22.5" customHeight="1">
      <c r="A427" s="27"/>
      <c r="B427" s="64"/>
      <c r="C427" s="29"/>
      <c r="D427" s="29"/>
      <c r="E427" s="29"/>
    </row>
    <row r="428" spans="1:5" ht="22.5" customHeight="1">
      <c r="A428" s="30"/>
      <c r="B428" s="63"/>
      <c r="C428" s="32"/>
      <c r="D428" s="32"/>
      <c r="E428" s="32"/>
    </row>
    <row r="429" spans="1:5" ht="22.5" customHeight="1">
      <c r="A429" s="27"/>
      <c r="B429" s="64"/>
      <c r="C429" s="29"/>
      <c r="D429" s="29"/>
      <c r="E429" s="29"/>
    </row>
    <row r="430" spans="1:5" ht="22.5" customHeight="1">
      <c r="A430" s="30"/>
      <c r="B430" s="63"/>
      <c r="C430" s="32"/>
      <c r="D430" s="32"/>
      <c r="E430" s="32"/>
    </row>
    <row r="431" spans="1:5" ht="22.5" customHeight="1">
      <c r="A431" s="27"/>
      <c r="B431" s="64"/>
      <c r="C431" s="29"/>
      <c r="D431" s="29"/>
      <c r="E431" s="29"/>
    </row>
    <row r="432" spans="1:5" ht="22.5" customHeight="1">
      <c r="A432" s="30"/>
      <c r="B432" s="63"/>
      <c r="C432" s="32"/>
      <c r="D432" s="32"/>
      <c r="E432" s="32"/>
    </row>
    <row r="433" spans="1:5" ht="22.5" customHeight="1">
      <c r="A433" s="27"/>
      <c r="B433" s="64"/>
      <c r="C433" s="29"/>
      <c r="D433" s="29"/>
      <c r="E433" s="29"/>
    </row>
    <row r="434" spans="1:5" ht="22.5" customHeight="1">
      <c r="A434" s="30"/>
      <c r="B434" s="63"/>
      <c r="C434" s="32"/>
      <c r="D434" s="32"/>
      <c r="E434" s="32"/>
    </row>
    <row r="435" spans="1:5" ht="22.5" customHeight="1">
      <c r="A435" s="27"/>
      <c r="B435" s="64"/>
      <c r="C435" s="29"/>
      <c r="D435" s="29"/>
      <c r="E435" s="29"/>
    </row>
    <row r="436" spans="1:5" ht="22.5" customHeight="1">
      <c r="A436" s="30"/>
      <c r="B436" s="63"/>
      <c r="C436" s="32"/>
      <c r="D436" s="32"/>
      <c r="E436" s="32"/>
    </row>
    <row r="437" spans="1:5" ht="22.5" customHeight="1">
      <c r="A437" s="27"/>
      <c r="B437" s="64"/>
      <c r="C437" s="29"/>
      <c r="D437" s="29"/>
      <c r="E437" s="29"/>
    </row>
    <row r="438" spans="1:5" ht="22.5" customHeight="1">
      <c r="A438" s="30"/>
      <c r="B438" s="63"/>
      <c r="C438" s="42"/>
      <c r="D438" s="42"/>
      <c r="E438" s="42"/>
    </row>
    <row r="439" spans="1:5" ht="22.5" customHeight="1">
      <c r="A439" s="27"/>
      <c r="B439" s="64"/>
      <c r="C439" s="29"/>
      <c r="D439" s="29"/>
      <c r="E439" s="29"/>
    </row>
    <row r="440" spans="1:5" ht="22.5" customHeight="1">
      <c r="A440" s="30"/>
      <c r="B440" s="63"/>
      <c r="C440" s="42"/>
      <c r="D440" s="42"/>
      <c r="E440" s="42"/>
    </row>
    <row r="441" spans="1:5" ht="22.5" customHeight="1">
      <c r="A441" s="27"/>
      <c r="B441" s="64"/>
      <c r="C441" s="29"/>
      <c r="D441" s="29"/>
      <c r="E441" s="29"/>
    </row>
    <row r="442" spans="1:5" ht="22.5" customHeight="1">
      <c r="A442" s="30"/>
      <c r="B442" s="63"/>
      <c r="C442" s="32"/>
      <c r="D442" s="32"/>
      <c r="E442" s="32"/>
    </row>
    <row r="443" spans="1:5" ht="22.5" customHeight="1">
      <c r="A443" s="27"/>
      <c r="B443" s="64"/>
      <c r="C443" s="29"/>
      <c r="D443" s="40"/>
      <c r="E443" s="40"/>
    </row>
    <row r="444" spans="1:5" ht="22.5" customHeight="1">
      <c r="A444" s="30"/>
      <c r="B444" s="63"/>
      <c r="C444" s="32"/>
      <c r="D444" s="32"/>
      <c r="E444" s="32"/>
    </row>
    <row r="445" spans="1:5" ht="22.5" customHeight="1">
      <c r="A445" s="27"/>
      <c r="B445" s="64"/>
      <c r="C445" s="29"/>
      <c r="D445" s="40"/>
      <c r="E445" s="40"/>
    </row>
    <row r="446" spans="1:5" ht="22.5" customHeight="1">
      <c r="A446" s="30"/>
      <c r="B446" s="63"/>
      <c r="C446" s="32"/>
      <c r="D446" s="33"/>
      <c r="E446" s="33"/>
    </row>
    <row r="447" spans="1:5" ht="22.5" customHeight="1">
      <c r="A447" s="27"/>
      <c r="B447" s="64"/>
      <c r="C447" s="29"/>
      <c r="D447" s="29"/>
      <c r="E447" s="29"/>
    </row>
    <row r="448" spans="1:5" ht="22.5" customHeight="1">
      <c r="A448" s="30"/>
      <c r="B448" s="63"/>
      <c r="C448" s="32"/>
      <c r="D448" s="32"/>
      <c r="E448" s="32"/>
    </row>
    <row r="449" spans="1:5" ht="22.5" customHeight="1">
      <c r="A449" s="27"/>
      <c r="B449" s="64"/>
      <c r="C449" s="29"/>
      <c r="D449" s="29"/>
      <c r="E449" s="29"/>
    </row>
    <row r="450" spans="1:5" ht="22.5" customHeight="1">
      <c r="A450" s="30"/>
      <c r="B450" s="63"/>
      <c r="C450" s="32"/>
      <c r="D450" s="32"/>
      <c r="E450" s="32"/>
    </row>
    <row r="451" spans="1:5" ht="22.5" customHeight="1">
      <c r="A451" s="27"/>
      <c r="B451" s="64"/>
      <c r="C451" s="29"/>
      <c r="D451" s="29"/>
      <c r="E451" s="29"/>
    </row>
    <row r="452" spans="1:5" ht="22.5" customHeight="1">
      <c r="A452" s="30"/>
      <c r="B452" s="63"/>
      <c r="C452" s="32"/>
      <c r="D452" s="32"/>
      <c r="E452" s="32"/>
    </row>
    <row r="453" spans="1:5" ht="22.5" customHeight="1">
      <c r="A453" s="27"/>
      <c r="B453" s="64"/>
      <c r="C453" s="29"/>
      <c r="D453" s="29"/>
      <c r="E453" s="29"/>
    </row>
    <row r="454" spans="1:5" ht="22.5" customHeight="1">
      <c r="A454" s="30"/>
      <c r="B454" s="63"/>
      <c r="C454" s="32"/>
      <c r="D454" s="32"/>
      <c r="E454" s="32"/>
    </row>
    <row r="455" spans="1:5" ht="22.5" customHeight="1">
      <c r="A455" s="27"/>
      <c r="B455" s="64"/>
      <c r="C455" s="29"/>
      <c r="D455" s="29"/>
      <c r="E455" s="29"/>
    </row>
    <row r="456" spans="1:5" ht="22.5" customHeight="1">
      <c r="A456" s="30"/>
      <c r="B456" s="63"/>
      <c r="C456" s="32"/>
      <c r="D456" s="32"/>
      <c r="E456" s="32"/>
    </row>
    <row r="457" spans="1:5" ht="22.5" customHeight="1">
      <c r="A457" s="27"/>
      <c r="B457" s="64"/>
      <c r="C457" s="29"/>
      <c r="D457" s="29"/>
      <c r="E457" s="29"/>
    </row>
    <row r="458" spans="1:5" ht="22.5" customHeight="1">
      <c r="A458" s="30"/>
      <c r="B458" s="63"/>
      <c r="C458" s="32"/>
      <c r="D458" s="32"/>
      <c r="E458" s="32"/>
    </row>
    <row r="459" spans="1:5" ht="22.5" customHeight="1">
      <c r="A459" s="27"/>
      <c r="B459" s="64"/>
      <c r="C459" s="29"/>
      <c r="D459" s="29"/>
      <c r="E459" s="29"/>
    </row>
    <row r="460" spans="1:5" ht="22.5" customHeight="1">
      <c r="A460" s="30"/>
      <c r="B460" s="63"/>
      <c r="C460" s="42"/>
      <c r="D460" s="42"/>
      <c r="E460" s="42"/>
    </row>
    <row r="461" spans="1:5" ht="22.5" customHeight="1">
      <c r="A461" s="27"/>
      <c r="B461" s="64"/>
      <c r="C461" s="29"/>
      <c r="D461" s="29"/>
      <c r="E461" s="29"/>
    </row>
    <row r="462" spans="1:5" ht="22.5" customHeight="1">
      <c r="A462" s="30"/>
      <c r="B462" s="63"/>
      <c r="C462" s="42"/>
      <c r="D462" s="42"/>
      <c r="E462" s="42"/>
    </row>
    <row r="463" spans="1:5" ht="22.5" customHeight="1">
      <c r="A463" s="27"/>
      <c r="B463" s="64"/>
      <c r="C463" s="29"/>
      <c r="D463" s="29"/>
      <c r="E463" s="29"/>
    </row>
    <row r="464" spans="1:5" ht="22.5" customHeight="1">
      <c r="A464" s="30"/>
      <c r="B464" s="63"/>
      <c r="C464" s="32"/>
      <c r="D464" s="32"/>
      <c r="E464" s="32"/>
    </row>
    <row r="465" spans="1:5" ht="22.5" customHeight="1">
      <c r="A465" s="27"/>
      <c r="B465" s="64"/>
      <c r="C465" s="29"/>
      <c r="D465" s="40"/>
      <c r="E465" s="40"/>
    </row>
    <row r="466" spans="1:5" ht="22.5" customHeight="1">
      <c r="A466" s="30"/>
      <c r="B466" s="63"/>
      <c r="C466" s="32"/>
      <c r="D466" s="32"/>
      <c r="E466" s="32"/>
    </row>
    <row r="467" spans="1:5" ht="22.5" customHeight="1">
      <c r="A467" s="27"/>
      <c r="B467" s="64"/>
      <c r="C467" s="29"/>
      <c r="D467" s="40"/>
      <c r="E467" s="40"/>
    </row>
    <row r="468" spans="1:5" ht="22.5" customHeight="1">
      <c r="A468" s="30"/>
      <c r="B468" s="63"/>
      <c r="C468" s="32"/>
      <c r="D468" s="33"/>
      <c r="E468" s="33"/>
    </row>
    <row r="469" spans="1:5" ht="22.5" customHeight="1">
      <c r="A469" s="27"/>
      <c r="B469" s="64"/>
      <c r="C469" s="29"/>
      <c r="D469" s="29"/>
      <c r="E469" s="29"/>
    </row>
    <row r="470" spans="1:5" ht="22.5" customHeight="1">
      <c r="A470" s="30"/>
      <c r="B470" s="63"/>
      <c r="C470" s="32"/>
      <c r="D470" s="32"/>
      <c r="E470" s="32"/>
    </row>
    <row r="471" spans="1:5" ht="22.5" customHeight="1">
      <c r="A471" s="27"/>
      <c r="B471" s="64"/>
      <c r="C471" s="29"/>
      <c r="D471" s="29"/>
      <c r="E471" s="29"/>
    </row>
    <row r="472" spans="1:5" ht="22.5" customHeight="1">
      <c r="A472" s="30"/>
      <c r="B472" s="63"/>
      <c r="C472" s="32"/>
      <c r="D472" s="32"/>
      <c r="E472" s="32"/>
    </row>
    <row r="473" spans="1:5" ht="22.5" customHeight="1">
      <c r="A473" s="27"/>
      <c r="B473" s="64"/>
      <c r="C473" s="29"/>
      <c r="D473" s="29"/>
      <c r="E473" s="29"/>
    </row>
    <row r="474" spans="1:5" ht="22.5" customHeight="1">
      <c r="A474" s="30"/>
      <c r="B474" s="63"/>
      <c r="C474" s="32"/>
      <c r="D474" s="32"/>
      <c r="E474" s="32"/>
    </row>
    <row r="475" spans="1:5" ht="22.5" customHeight="1">
      <c r="A475" s="27"/>
      <c r="B475" s="64"/>
      <c r="C475" s="29"/>
      <c r="D475" s="29"/>
      <c r="E475" s="29"/>
    </row>
    <row r="476" spans="1:5" ht="22.5" customHeight="1">
      <c r="A476" s="30"/>
      <c r="B476" s="63"/>
      <c r="C476" s="32"/>
      <c r="D476" s="32"/>
      <c r="E476" s="32"/>
    </row>
    <row r="477" spans="1:5" ht="22.5" customHeight="1">
      <c r="A477" s="27"/>
      <c r="B477" s="64"/>
      <c r="C477" s="29"/>
      <c r="D477" s="29"/>
      <c r="E477" s="29"/>
    </row>
    <row r="478" spans="1:5" ht="22.5" customHeight="1">
      <c r="A478" s="30"/>
      <c r="B478" s="63"/>
      <c r="C478" s="32"/>
      <c r="D478" s="32"/>
      <c r="E478" s="32"/>
    </row>
    <row r="479" spans="1:5" ht="22.5" customHeight="1">
      <c r="A479" s="27"/>
      <c r="B479" s="64"/>
      <c r="C479" s="29"/>
      <c r="D479" s="29"/>
      <c r="E479" s="29"/>
    </row>
    <row r="480" spans="1:5" ht="22.5" customHeight="1">
      <c r="A480" s="30"/>
      <c r="B480" s="63"/>
      <c r="C480" s="32"/>
      <c r="D480" s="32"/>
      <c r="E480" s="32"/>
    </row>
    <row r="481" spans="1:5" ht="22.5" customHeight="1">
      <c r="A481" s="27"/>
      <c r="B481" s="64"/>
      <c r="C481" s="29"/>
      <c r="D481" s="29"/>
      <c r="E481" s="29"/>
    </row>
    <row r="482" spans="1:5" ht="22.5" customHeight="1">
      <c r="A482" s="30"/>
      <c r="B482" s="63"/>
      <c r="C482" s="42"/>
      <c r="D482" s="42"/>
      <c r="E482" s="42"/>
    </row>
    <row r="483" spans="1:5" ht="22.5" customHeight="1">
      <c r="A483" s="27"/>
      <c r="B483" s="64"/>
      <c r="C483" s="29"/>
      <c r="D483" s="29"/>
      <c r="E483" s="29"/>
    </row>
    <row r="484" spans="1:5" ht="22.5" customHeight="1">
      <c r="A484" s="30"/>
      <c r="B484" s="63"/>
      <c r="C484" s="42"/>
      <c r="D484" s="42"/>
      <c r="E484" s="42"/>
    </row>
    <row r="485" spans="1:5" ht="22.5" customHeight="1">
      <c r="A485" s="27"/>
      <c r="B485" s="64"/>
      <c r="C485" s="29"/>
      <c r="D485" s="29"/>
      <c r="E485" s="29"/>
    </row>
    <row r="486" spans="1:5" ht="22.5" customHeight="1">
      <c r="A486" s="30"/>
      <c r="B486" s="63"/>
      <c r="C486" s="32"/>
      <c r="D486" s="32"/>
      <c r="E486" s="32"/>
    </row>
    <row r="487" spans="1:5" ht="22.5" customHeight="1">
      <c r="A487" s="27"/>
      <c r="B487" s="64"/>
      <c r="C487" s="29"/>
      <c r="D487" s="40"/>
      <c r="E487" s="40"/>
    </row>
    <row r="488" spans="1:5" ht="22.5" customHeight="1">
      <c r="A488" s="30"/>
      <c r="B488" s="63"/>
      <c r="C488" s="32"/>
      <c r="D488" s="32"/>
      <c r="E488" s="32"/>
    </row>
    <row r="489" spans="1:5" ht="22.5" customHeight="1">
      <c r="A489" s="27"/>
      <c r="B489" s="64"/>
      <c r="C489" s="29"/>
      <c r="D489" s="40"/>
      <c r="E489" s="40"/>
    </row>
    <row r="490" spans="1:5" ht="22.5" customHeight="1">
      <c r="A490" s="30"/>
      <c r="B490" s="63"/>
      <c r="C490" s="32"/>
      <c r="D490" s="33"/>
      <c r="E490" s="33"/>
    </row>
    <row r="491" spans="1:5" ht="22.5" customHeight="1">
      <c r="A491" s="27"/>
      <c r="B491" s="64"/>
      <c r="C491" s="29"/>
      <c r="D491" s="29"/>
      <c r="E491" s="29"/>
    </row>
    <row r="492" spans="1:5" ht="22.5" customHeight="1">
      <c r="A492" s="30"/>
      <c r="B492" s="63"/>
      <c r="C492" s="32"/>
      <c r="D492" s="32"/>
      <c r="E492" s="32"/>
    </row>
    <row r="493" spans="1:5" ht="22.5" customHeight="1">
      <c r="A493" s="27"/>
      <c r="B493" s="64"/>
      <c r="C493" s="29"/>
      <c r="D493" s="29"/>
      <c r="E493" s="29"/>
    </row>
    <row r="494" spans="1:5" ht="22.5" customHeight="1">
      <c r="A494" s="30"/>
      <c r="B494" s="63"/>
      <c r="C494" s="32"/>
      <c r="D494" s="32"/>
      <c r="E494" s="32"/>
    </row>
    <row r="495" spans="1:5" ht="22.5" customHeight="1">
      <c r="A495" s="27"/>
      <c r="B495" s="64"/>
      <c r="C495" s="29"/>
      <c r="D495" s="29"/>
      <c r="E495" s="29"/>
    </row>
    <row r="496" spans="1:5" ht="22.5" customHeight="1">
      <c r="A496" s="30"/>
      <c r="B496" s="63"/>
      <c r="C496" s="32"/>
      <c r="D496" s="32"/>
      <c r="E496" s="32"/>
    </row>
    <row r="497" spans="1:5" ht="22.5" customHeight="1">
      <c r="A497" s="27"/>
      <c r="B497" s="64"/>
      <c r="C497" s="29"/>
      <c r="D497" s="29"/>
      <c r="E497" s="29"/>
    </row>
    <row r="498" spans="1:5" ht="22.5" customHeight="1">
      <c r="A498" s="30"/>
      <c r="B498" s="63"/>
      <c r="C498" s="32"/>
      <c r="D498" s="32"/>
      <c r="E498" s="32"/>
    </row>
    <row r="499" spans="1:5" ht="22.5" customHeight="1">
      <c r="A499" s="27"/>
      <c r="B499" s="64"/>
      <c r="C499" s="29"/>
      <c r="D499" s="29"/>
      <c r="E499" s="29"/>
    </row>
    <row r="500" spans="1:5" ht="22.5" customHeight="1">
      <c r="A500" s="30"/>
      <c r="B500" s="63"/>
      <c r="C500" s="32"/>
      <c r="D500" s="32"/>
      <c r="E500" s="32"/>
    </row>
    <row r="501" spans="1:5" ht="22.5" customHeight="1">
      <c r="A501" s="27"/>
      <c r="B501" s="64"/>
      <c r="C501" s="29"/>
      <c r="D501" s="29"/>
      <c r="E501" s="29"/>
    </row>
    <row r="502" spans="1:5" ht="22.5" customHeight="1">
      <c r="A502" s="30"/>
      <c r="B502" s="63"/>
      <c r="C502" s="32"/>
      <c r="D502" s="32"/>
      <c r="E502" s="32"/>
    </row>
    <row r="503" spans="1:5" ht="22.5" customHeight="1">
      <c r="A503" s="27"/>
      <c r="B503" s="64"/>
      <c r="C503" s="29"/>
      <c r="D503" s="29"/>
      <c r="E503" s="29"/>
    </row>
    <row r="504" spans="1:5" ht="22.5" customHeight="1">
      <c r="A504" s="30"/>
      <c r="B504" s="63"/>
      <c r="C504" s="42"/>
      <c r="D504" s="42"/>
      <c r="E504" s="42"/>
    </row>
    <row r="505" spans="1:5" ht="22.5" customHeight="1">
      <c r="A505" s="27"/>
      <c r="B505" s="64"/>
      <c r="C505" s="29"/>
      <c r="D505" s="29"/>
      <c r="E505" s="29"/>
    </row>
    <row r="506" spans="1:5" ht="22.5" customHeight="1">
      <c r="A506" s="30"/>
      <c r="B506" s="63"/>
      <c r="C506" s="32"/>
      <c r="D506" s="32"/>
      <c r="E506" s="32"/>
    </row>
    <row r="507" spans="1:5" ht="22.5" customHeight="1">
      <c r="A507" s="27"/>
      <c r="B507" s="64"/>
      <c r="C507" s="29"/>
      <c r="D507" s="29"/>
      <c r="E507" s="29"/>
    </row>
    <row r="508" spans="1:5" ht="22.5" customHeight="1">
      <c r="A508" s="30"/>
      <c r="B508" s="63"/>
      <c r="C508" s="32"/>
      <c r="D508" s="33"/>
      <c r="E508" s="33"/>
    </row>
    <row r="509" spans="1:5" ht="22.5" customHeight="1">
      <c r="A509" s="27"/>
      <c r="B509" s="64"/>
      <c r="C509" s="29"/>
      <c r="D509" s="29"/>
      <c r="E509" s="29"/>
    </row>
    <row r="510" spans="1:5" ht="22.5" customHeight="1">
      <c r="A510" s="30"/>
      <c r="B510" s="63"/>
      <c r="C510" s="32"/>
      <c r="D510" s="33"/>
      <c r="E510" s="33"/>
    </row>
    <row r="511" spans="1:5" ht="22.5" customHeight="1">
      <c r="A511" s="27"/>
      <c r="B511" s="64"/>
      <c r="C511" s="29"/>
      <c r="D511" s="40"/>
      <c r="E511" s="40"/>
    </row>
    <row r="512" spans="1:5" ht="22.5" customHeight="1">
      <c r="A512" s="30"/>
      <c r="B512" s="63"/>
      <c r="C512" s="32"/>
      <c r="D512" s="32"/>
      <c r="E512" s="32"/>
    </row>
    <row r="513" spans="1:5" ht="22.5" customHeight="1">
      <c r="A513" s="27"/>
      <c r="B513" s="64"/>
      <c r="C513" s="29"/>
      <c r="D513" s="29"/>
      <c r="E513" s="29"/>
    </row>
    <row r="514" spans="1:5" ht="22.5" customHeight="1">
      <c r="A514" s="30"/>
      <c r="B514" s="63"/>
      <c r="C514" s="32"/>
      <c r="D514" s="32"/>
      <c r="E514" s="32"/>
    </row>
    <row r="515" spans="1:5" ht="22.5" customHeight="1">
      <c r="A515" s="27"/>
      <c r="B515" s="64"/>
      <c r="C515" s="29"/>
      <c r="D515" s="29"/>
      <c r="E515" s="29"/>
    </row>
    <row r="516" spans="1:5" ht="22.5" customHeight="1">
      <c r="A516" s="30"/>
      <c r="B516" s="63"/>
      <c r="C516" s="32"/>
      <c r="D516" s="32"/>
      <c r="E516" s="32"/>
    </row>
    <row r="517" spans="1:5" ht="22.5" customHeight="1">
      <c r="A517" s="27"/>
      <c r="B517" s="64"/>
      <c r="C517" s="29"/>
      <c r="D517" s="29"/>
      <c r="E517" s="29"/>
    </row>
    <row r="518" spans="1:5" ht="22.5" customHeight="1">
      <c r="A518" s="30"/>
      <c r="B518" s="63"/>
      <c r="C518" s="32"/>
      <c r="D518" s="32"/>
      <c r="E518" s="32"/>
    </row>
    <row r="519" spans="1:5" ht="22.5" customHeight="1">
      <c r="A519" s="27"/>
      <c r="B519" s="64"/>
      <c r="C519" s="29"/>
      <c r="D519" s="29"/>
      <c r="E519" s="29"/>
    </row>
    <row r="520" spans="1:5" ht="22.5" customHeight="1">
      <c r="A520" s="30"/>
      <c r="B520" s="63"/>
      <c r="C520" s="32"/>
      <c r="D520" s="32"/>
      <c r="E520" s="32"/>
    </row>
    <row r="521" spans="1:5" ht="22.5" customHeight="1">
      <c r="A521" s="27"/>
      <c r="B521" s="64"/>
      <c r="C521" s="29"/>
      <c r="D521" s="29"/>
      <c r="E521" s="29"/>
    </row>
    <row r="522" spans="1:5" ht="22.5" customHeight="1">
      <c r="A522" s="30"/>
      <c r="B522" s="63"/>
      <c r="C522" s="32"/>
      <c r="D522" s="32"/>
      <c r="E522" s="32"/>
    </row>
    <row r="523" spans="1:5" ht="22.5" customHeight="1">
      <c r="A523" s="27"/>
      <c r="B523" s="64"/>
      <c r="C523" s="29"/>
      <c r="D523" s="29"/>
      <c r="E523" s="29"/>
    </row>
    <row r="524" spans="1:5" ht="22.5" customHeight="1">
      <c r="A524" s="30"/>
      <c r="B524" s="63"/>
      <c r="C524" s="32"/>
      <c r="D524" s="32"/>
      <c r="E524" s="32"/>
    </row>
    <row r="525" spans="1:5" ht="22.5" customHeight="1">
      <c r="A525" s="27"/>
      <c r="B525" s="64"/>
      <c r="C525" s="43"/>
      <c r="D525" s="43"/>
      <c r="E525" s="43"/>
    </row>
    <row r="526" spans="1:5" ht="22.5" customHeight="1">
      <c r="A526" s="30"/>
      <c r="B526" s="63"/>
      <c r="C526" s="32"/>
      <c r="D526" s="32"/>
      <c r="E526" s="32"/>
    </row>
    <row r="527" spans="1:5" ht="22.5" customHeight="1">
      <c r="A527" s="27"/>
      <c r="B527" s="64"/>
      <c r="C527" s="43"/>
      <c r="D527" s="43"/>
      <c r="E527" s="43"/>
    </row>
    <row r="528" spans="1:5" ht="22.5" customHeight="1">
      <c r="A528" s="30"/>
      <c r="B528" s="63"/>
      <c r="C528" s="32"/>
      <c r="D528" s="32"/>
      <c r="E528" s="32"/>
    </row>
    <row r="529" spans="1:5" ht="22.5" customHeight="1">
      <c r="A529" s="27"/>
      <c r="B529" s="64"/>
      <c r="C529" s="29"/>
      <c r="D529" s="29"/>
      <c r="E529" s="29"/>
    </row>
    <row r="530" spans="1:5" ht="22.5" customHeight="1">
      <c r="A530" s="30"/>
      <c r="B530" s="63"/>
      <c r="C530" s="32"/>
      <c r="D530" s="33"/>
      <c r="E530" s="33"/>
    </row>
    <row r="531" spans="1:5" ht="22.5" customHeight="1">
      <c r="A531" s="27"/>
      <c r="B531" s="64"/>
      <c r="C531" s="29"/>
      <c r="D531" s="29"/>
      <c r="E531" s="29"/>
    </row>
    <row r="532" spans="1:5" ht="22.5" customHeight="1">
      <c r="A532" s="30"/>
      <c r="B532" s="63"/>
      <c r="C532" s="32"/>
      <c r="D532" s="33"/>
      <c r="E532" s="33"/>
    </row>
    <row r="533" spans="1:5" ht="22.5" customHeight="1">
      <c r="A533" s="27"/>
      <c r="B533" s="64"/>
      <c r="C533" s="29"/>
      <c r="D533" s="40"/>
      <c r="E533" s="40"/>
    </row>
    <row r="534" spans="1:5" ht="22.5" customHeight="1">
      <c r="A534" s="30"/>
      <c r="B534" s="63"/>
      <c r="C534" s="32"/>
      <c r="D534" s="32"/>
      <c r="E534" s="32"/>
    </row>
    <row r="535" spans="1:5" ht="22.5" customHeight="1">
      <c r="A535" s="27"/>
      <c r="B535" s="64"/>
      <c r="C535" s="29"/>
      <c r="D535" s="29"/>
      <c r="E535" s="29"/>
    </row>
    <row r="536" spans="1:5" ht="22.5" customHeight="1">
      <c r="A536" s="30"/>
      <c r="B536" s="63"/>
      <c r="C536" s="32"/>
      <c r="D536" s="32"/>
      <c r="E536" s="32"/>
    </row>
    <row r="537" spans="1:5" ht="22.5" customHeight="1">
      <c r="A537" s="27"/>
      <c r="B537" s="64"/>
      <c r="C537" s="29"/>
      <c r="D537" s="29"/>
      <c r="E537" s="29"/>
    </row>
    <row r="538" spans="1:5" ht="22.5" customHeight="1">
      <c r="A538" s="30"/>
      <c r="B538" s="63"/>
      <c r="C538" s="32"/>
      <c r="D538" s="32"/>
      <c r="E538" s="32"/>
    </row>
    <row r="539" spans="1:5" ht="22.5" customHeight="1">
      <c r="A539" s="27"/>
      <c r="B539" s="64"/>
      <c r="C539" s="29"/>
      <c r="D539" s="29"/>
      <c r="E539" s="29"/>
    </row>
    <row r="540" spans="1:5" ht="22.5" customHeight="1">
      <c r="A540" s="30"/>
      <c r="B540" s="63"/>
      <c r="C540" s="32"/>
      <c r="D540" s="32"/>
      <c r="E540" s="32"/>
    </row>
    <row r="541" spans="1:5" ht="22.5" customHeight="1">
      <c r="A541" s="27"/>
      <c r="B541" s="64"/>
      <c r="C541" s="29"/>
      <c r="D541" s="29"/>
      <c r="E541" s="29"/>
    </row>
    <row r="542" spans="1:5" ht="22.5" customHeight="1">
      <c r="A542" s="30"/>
      <c r="B542" s="63"/>
      <c r="C542" s="32"/>
      <c r="D542" s="32"/>
      <c r="E542" s="32"/>
    </row>
    <row r="543" spans="1:5" ht="22.5" customHeight="1">
      <c r="A543" s="27"/>
      <c r="B543" s="64"/>
      <c r="C543" s="29"/>
      <c r="D543" s="29"/>
      <c r="E543" s="29"/>
    </row>
    <row r="544" spans="1:5" ht="22.5" customHeight="1">
      <c r="A544" s="30"/>
      <c r="B544" s="63"/>
      <c r="C544" s="32"/>
      <c r="D544" s="32"/>
      <c r="E544" s="32"/>
    </row>
    <row r="545" spans="1:5" ht="22.5" customHeight="1">
      <c r="A545" s="27"/>
      <c r="B545" s="64"/>
      <c r="C545" s="29"/>
      <c r="D545" s="29"/>
      <c r="E545" s="29"/>
    </row>
    <row r="546" spans="1:5" ht="22.5" customHeight="1">
      <c r="A546" s="30"/>
      <c r="B546" s="63"/>
      <c r="C546" s="32"/>
      <c r="D546" s="32"/>
      <c r="E546" s="32"/>
    </row>
    <row r="547" spans="1:5" ht="22.5" customHeight="1">
      <c r="A547" s="27"/>
      <c r="B547" s="64"/>
      <c r="C547" s="43"/>
      <c r="D547" s="43"/>
      <c r="E547" s="43"/>
    </row>
    <row r="548" spans="1:5" ht="22.5" customHeight="1">
      <c r="A548" s="30"/>
      <c r="B548" s="63"/>
      <c r="C548" s="32"/>
      <c r="D548" s="32"/>
      <c r="E548" s="32"/>
    </row>
    <row r="549" spans="1:5" ht="22.5" customHeight="1">
      <c r="A549" s="27"/>
      <c r="B549" s="64"/>
      <c r="C549" s="43"/>
      <c r="D549" s="43"/>
      <c r="E549" s="43"/>
    </row>
    <row r="550" spans="1:5" ht="22.5" customHeight="1">
      <c r="A550" s="30"/>
      <c r="B550" s="63"/>
      <c r="C550" s="32"/>
      <c r="D550" s="32"/>
      <c r="E550" s="32"/>
    </row>
    <row r="551" spans="1:5" ht="22.5" customHeight="1">
      <c r="A551" s="27"/>
      <c r="B551" s="64"/>
      <c r="C551" s="29"/>
      <c r="D551" s="29"/>
      <c r="E551" s="29"/>
    </row>
    <row r="552" spans="1:5" ht="22.5" customHeight="1">
      <c r="A552" s="30"/>
      <c r="B552" s="63"/>
      <c r="C552" s="32"/>
      <c r="D552" s="33"/>
      <c r="E552" s="33"/>
    </row>
    <row r="553" spans="1:5" ht="22.5" customHeight="1">
      <c r="A553" s="27"/>
      <c r="B553" s="64"/>
      <c r="C553" s="29"/>
      <c r="D553" s="29"/>
      <c r="E553" s="29"/>
    </row>
    <row r="554" spans="1:5" ht="22.5" customHeight="1">
      <c r="A554" s="30"/>
      <c r="B554" s="63"/>
      <c r="C554" s="32"/>
      <c r="D554" s="33"/>
      <c r="E554" s="33"/>
    </row>
    <row r="555" spans="1:5" ht="22.5" customHeight="1">
      <c r="A555" s="27"/>
      <c r="B555" s="64"/>
      <c r="C555" s="29"/>
      <c r="D555" s="40"/>
      <c r="E555" s="40"/>
    </row>
    <row r="556" spans="1:5" ht="22.5" customHeight="1">
      <c r="A556" s="30"/>
      <c r="B556" s="63"/>
      <c r="C556" s="32"/>
      <c r="D556" s="32"/>
      <c r="E556" s="32"/>
    </row>
    <row r="557" spans="1:5" ht="22.5" customHeight="1">
      <c r="A557" s="27"/>
      <c r="B557" s="64"/>
      <c r="C557" s="29"/>
      <c r="D557" s="29"/>
      <c r="E557" s="29"/>
    </row>
    <row r="558" spans="1:5" ht="22.5" customHeight="1">
      <c r="A558" s="30"/>
      <c r="B558" s="63"/>
      <c r="C558" s="32"/>
      <c r="D558" s="32"/>
      <c r="E558" s="32"/>
    </row>
    <row r="559" spans="1:5" ht="22.5" customHeight="1">
      <c r="A559" s="27"/>
      <c r="B559" s="64"/>
      <c r="C559" s="29"/>
      <c r="D559" s="29"/>
      <c r="E559" s="29"/>
    </row>
    <row r="560" spans="1:5" ht="22.5" customHeight="1">
      <c r="A560" s="30"/>
      <c r="B560" s="63"/>
      <c r="C560" s="32"/>
      <c r="D560" s="32"/>
      <c r="E560" s="32"/>
    </row>
    <row r="561" spans="1:5" ht="22.5" customHeight="1">
      <c r="A561" s="27"/>
      <c r="B561" s="64"/>
      <c r="C561" s="29"/>
      <c r="D561" s="29"/>
      <c r="E561" s="29"/>
    </row>
    <row r="562" spans="1:5" ht="22.5" customHeight="1">
      <c r="A562" s="30"/>
      <c r="B562" s="63"/>
      <c r="C562" s="32"/>
      <c r="D562" s="32"/>
      <c r="E562" s="32"/>
    </row>
    <row r="563" spans="1:5" ht="22.5" customHeight="1">
      <c r="A563" s="27"/>
      <c r="B563" s="64"/>
      <c r="C563" s="29"/>
      <c r="D563" s="29"/>
      <c r="E563" s="29"/>
    </row>
    <row r="564" spans="1:5" ht="22.5" customHeight="1">
      <c r="A564" s="30"/>
      <c r="B564" s="63"/>
      <c r="C564" s="32"/>
      <c r="D564" s="32"/>
      <c r="E564" s="32"/>
    </row>
    <row r="565" spans="1:5" ht="22.5" customHeight="1">
      <c r="A565" s="27"/>
      <c r="B565" s="64"/>
      <c r="C565" s="29"/>
      <c r="D565" s="29"/>
      <c r="E565" s="29"/>
    </row>
    <row r="566" spans="1:5" ht="22.5" customHeight="1">
      <c r="A566" s="30"/>
      <c r="B566" s="63"/>
      <c r="C566" s="32"/>
      <c r="D566" s="32"/>
      <c r="E566" s="32"/>
    </row>
    <row r="567" spans="1:5" ht="22.5" customHeight="1">
      <c r="A567" s="27"/>
      <c r="B567" s="64"/>
      <c r="C567" s="29"/>
      <c r="D567" s="29"/>
      <c r="E567" s="29"/>
    </row>
    <row r="568" spans="1:5" ht="22.5" customHeight="1">
      <c r="A568" s="30"/>
      <c r="B568" s="63"/>
      <c r="C568" s="32"/>
      <c r="D568" s="32"/>
      <c r="E568" s="32"/>
    </row>
    <row r="569" spans="1:5" ht="22.5" customHeight="1">
      <c r="A569" s="27"/>
      <c r="B569" s="64"/>
      <c r="C569" s="43"/>
      <c r="D569" s="43"/>
      <c r="E569" s="43"/>
    </row>
    <row r="570" spans="1:5" ht="22.5" customHeight="1">
      <c r="A570" s="30"/>
      <c r="B570" s="63"/>
      <c r="C570" s="32"/>
      <c r="D570" s="32"/>
      <c r="E570" s="32"/>
    </row>
    <row r="571" spans="1:5" ht="22.5" customHeight="1">
      <c r="A571" s="27"/>
      <c r="B571" s="64"/>
      <c r="C571" s="43"/>
      <c r="D571" s="43"/>
      <c r="E571" s="43"/>
    </row>
    <row r="572" spans="1:5" ht="22.5" customHeight="1">
      <c r="A572" s="30"/>
      <c r="B572" s="63"/>
      <c r="C572" s="32"/>
      <c r="D572" s="32"/>
      <c r="E572" s="32"/>
    </row>
    <row r="573" spans="1:5" ht="22.5" customHeight="1">
      <c r="A573" s="27"/>
      <c r="B573" s="64"/>
      <c r="C573" s="29"/>
      <c r="D573" s="29"/>
      <c r="E573" s="29"/>
    </row>
    <row r="574" spans="1:5" ht="22.5" customHeight="1">
      <c r="A574" s="30"/>
      <c r="B574" s="63"/>
      <c r="C574" s="32"/>
      <c r="D574" s="33"/>
      <c r="E574" s="33"/>
    </row>
    <row r="575" spans="1:5" ht="22.5" customHeight="1">
      <c r="A575" s="27"/>
      <c r="B575" s="64"/>
      <c r="C575" s="29"/>
      <c r="D575" s="29"/>
      <c r="E575" s="29"/>
    </row>
    <row r="576" spans="1:5" ht="22.5" customHeight="1">
      <c r="A576" s="30"/>
      <c r="B576" s="63"/>
      <c r="C576" s="32"/>
      <c r="D576" s="33"/>
      <c r="E576" s="33"/>
    </row>
    <row r="577" spans="1:5" ht="22.5" customHeight="1">
      <c r="A577" s="27"/>
      <c r="B577" s="64"/>
      <c r="C577" s="29"/>
      <c r="D577" s="40"/>
      <c r="E577" s="40"/>
    </row>
    <row r="578" spans="1:5" ht="22.5" customHeight="1">
      <c r="A578" s="30"/>
      <c r="B578" s="63"/>
      <c r="C578" s="32"/>
      <c r="D578" s="32"/>
      <c r="E578" s="32"/>
    </row>
    <row r="579" spans="1:5" ht="22.5" customHeight="1">
      <c r="A579" s="27"/>
      <c r="B579" s="64"/>
      <c r="C579" s="29"/>
      <c r="D579" s="29"/>
      <c r="E579" s="29"/>
    </row>
    <row r="580" spans="1:5" ht="22.5" customHeight="1">
      <c r="A580" s="30"/>
      <c r="B580" s="63"/>
      <c r="C580" s="32"/>
      <c r="D580" s="32"/>
      <c r="E580" s="32"/>
    </row>
    <row r="581" spans="1:5" ht="22.5" customHeight="1">
      <c r="A581" s="27"/>
      <c r="B581" s="64"/>
      <c r="C581" s="29"/>
      <c r="D581" s="29"/>
      <c r="E581" s="29"/>
    </row>
    <row r="582" spans="1:5" ht="22.5" customHeight="1">
      <c r="A582" s="30"/>
      <c r="B582" s="63"/>
      <c r="C582" s="32"/>
      <c r="D582" s="32"/>
      <c r="E582" s="32"/>
    </row>
    <row r="583" spans="1:5" ht="22.5" customHeight="1">
      <c r="A583" s="27"/>
      <c r="B583" s="64"/>
      <c r="C583" s="29"/>
      <c r="D583" s="29"/>
      <c r="E583" s="29"/>
    </row>
    <row r="584" spans="1:5" ht="22.5" customHeight="1">
      <c r="A584" s="30"/>
      <c r="B584" s="63"/>
      <c r="C584" s="32"/>
      <c r="D584" s="32"/>
      <c r="E584" s="32"/>
    </row>
    <row r="585" spans="1:5" ht="22.5" customHeight="1">
      <c r="A585" s="27"/>
      <c r="B585" s="64"/>
      <c r="C585" s="29"/>
      <c r="D585" s="29"/>
      <c r="E585" s="29"/>
    </row>
    <row r="586" spans="1:5" ht="22.5" customHeight="1">
      <c r="A586" s="30"/>
      <c r="B586" s="63"/>
      <c r="C586" s="32"/>
      <c r="D586" s="32"/>
      <c r="E586" s="32"/>
    </row>
    <row r="587" spans="1:5" ht="22.5" customHeight="1">
      <c r="A587" s="27"/>
      <c r="B587" s="64"/>
      <c r="C587" s="29"/>
      <c r="D587" s="29"/>
      <c r="E587" s="29"/>
    </row>
    <row r="588" spans="1:5" ht="22.5" customHeight="1">
      <c r="A588" s="30"/>
      <c r="B588" s="63"/>
      <c r="C588" s="32"/>
      <c r="D588" s="32"/>
      <c r="E588" s="32"/>
    </row>
    <row r="589" spans="1:5" ht="22.5" customHeight="1">
      <c r="A589" s="27"/>
      <c r="B589" s="64"/>
      <c r="C589" s="29"/>
      <c r="D589" s="29"/>
      <c r="E589" s="29"/>
    </row>
    <row r="590" spans="1:5" ht="22.5" customHeight="1">
      <c r="A590" s="30"/>
      <c r="B590" s="63"/>
      <c r="C590" s="32"/>
      <c r="D590" s="32"/>
      <c r="E590" s="32"/>
    </row>
    <row r="591" spans="1:5" ht="22.5" customHeight="1">
      <c r="A591" s="27"/>
      <c r="B591" s="64"/>
      <c r="C591" s="43"/>
      <c r="D591" s="43"/>
      <c r="E591" s="43"/>
    </row>
    <row r="592" spans="1:5" ht="22.5" customHeight="1">
      <c r="A592" s="30"/>
      <c r="B592" s="63"/>
      <c r="C592" s="32"/>
      <c r="D592" s="32"/>
      <c r="E592" s="32"/>
    </row>
    <row r="593" spans="1:5" ht="22.5" customHeight="1">
      <c r="A593" s="27"/>
      <c r="B593" s="64"/>
      <c r="C593" s="43"/>
      <c r="D593" s="43"/>
      <c r="E593" s="43"/>
    </row>
    <row r="594" spans="1:5" ht="22.5" customHeight="1">
      <c r="A594" s="30"/>
      <c r="B594" s="63"/>
      <c r="C594" s="32"/>
      <c r="D594" s="32"/>
      <c r="E594" s="32"/>
    </row>
    <row r="595" spans="1:5" ht="22.5" customHeight="1">
      <c r="A595" s="27"/>
      <c r="B595" s="64"/>
      <c r="C595" s="29"/>
      <c r="D595" s="29"/>
      <c r="E595" s="29"/>
    </row>
    <row r="596" spans="1:5" ht="22.5" customHeight="1">
      <c r="A596" s="30"/>
      <c r="B596" s="63"/>
      <c r="C596" s="32"/>
      <c r="D596" s="33"/>
      <c r="E596" s="33"/>
    </row>
    <row r="597" spans="1:5" ht="22.5" customHeight="1">
      <c r="A597" s="27"/>
      <c r="B597" s="64"/>
      <c r="C597" s="29"/>
      <c r="D597" s="29"/>
      <c r="E597" s="29"/>
    </row>
    <row r="598" spans="1:5" ht="22.5" customHeight="1">
      <c r="A598" s="30"/>
      <c r="B598" s="63"/>
      <c r="C598" s="32"/>
      <c r="D598" s="33"/>
      <c r="E598" s="33"/>
    </row>
    <row r="599" spans="1:5" ht="22.5" customHeight="1">
      <c r="A599" s="27"/>
      <c r="B599" s="64"/>
      <c r="C599" s="29"/>
      <c r="D599" s="40"/>
      <c r="E599" s="40"/>
    </row>
    <row r="600" spans="1:5" ht="22.5" customHeight="1">
      <c r="A600" s="30"/>
      <c r="B600" s="63"/>
      <c r="C600" s="32"/>
      <c r="D600" s="32"/>
      <c r="E600" s="32"/>
    </row>
    <row r="601" spans="1:5" ht="22.5" customHeight="1">
      <c r="A601" s="27"/>
      <c r="B601" s="64"/>
      <c r="C601" s="29"/>
      <c r="D601" s="29"/>
      <c r="E601" s="29"/>
    </row>
    <row r="602" spans="1:5" ht="22.5" customHeight="1">
      <c r="A602" s="30"/>
      <c r="B602" s="63"/>
      <c r="C602" s="32"/>
      <c r="D602" s="32"/>
      <c r="E602" s="32"/>
    </row>
    <row r="603" spans="1:5" ht="22.5" customHeight="1">
      <c r="A603" s="27"/>
      <c r="B603" s="64"/>
      <c r="C603" s="29"/>
      <c r="D603" s="29"/>
      <c r="E603" s="29"/>
    </row>
    <row r="604" spans="1:5" ht="22.5" customHeight="1">
      <c r="A604" s="30"/>
      <c r="B604" s="63"/>
      <c r="C604" s="32"/>
      <c r="D604" s="32"/>
      <c r="E604" s="32"/>
    </row>
    <row r="605" spans="1:5" ht="22.5" customHeight="1">
      <c r="A605" s="27"/>
      <c r="B605" s="64"/>
      <c r="C605" s="29"/>
      <c r="D605" s="29"/>
      <c r="E605" s="29"/>
    </row>
    <row r="606" spans="1:5" ht="22.5" customHeight="1">
      <c r="A606" s="30"/>
      <c r="B606" s="63"/>
      <c r="C606" s="32"/>
      <c r="D606" s="32"/>
      <c r="E606" s="32"/>
    </row>
    <row r="607" spans="1:5" ht="22.5" customHeight="1">
      <c r="A607" s="27"/>
      <c r="B607" s="64"/>
      <c r="C607" s="29"/>
      <c r="D607" s="29"/>
      <c r="E607" s="29"/>
    </row>
    <row r="608" spans="1:5" ht="22.5" customHeight="1">
      <c r="A608" s="30"/>
      <c r="B608" s="63"/>
      <c r="C608" s="32"/>
      <c r="D608" s="32"/>
      <c r="E608" s="32"/>
    </row>
    <row r="609" spans="1:5" ht="22.5" customHeight="1">
      <c r="A609" s="27"/>
      <c r="B609" s="64"/>
      <c r="C609" s="29"/>
      <c r="D609" s="29"/>
      <c r="E609" s="29"/>
    </row>
    <row r="610" spans="1:5" ht="22.5" customHeight="1">
      <c r="A610" s="30"/>
      <c r="B610" s="63"/>
      <c r="C610" s="32"/>
      <c r="D610" s="32"/>
      <c r="E610" s="32"/>
    </row>
    <row r="611" spans="1:5" ht="22.5" customHeight="1">
      <c r="A611" s="27"/>
      <c r="B611" s="64"/>
      <c r="C611" s="29"/>
      <c r="D611" s="29"/>
      <c r="E611" s="29"/>
    </row>
    <row r="612" spans="1:5" ht="22.5" customHeight="1">
      <c r="A612" s="30"/>
      <c r="B612" s="63"/>
      <c r="C612" s="32"/>
      <c r="D612" s="32"/>
      <c r="E612" s="32"/>
    </row>
    <row r="613" spans="1:5" ht="22.5" customHeight="1">
      <c r="A613" s="27"/>
      <c r="B613" s="64"/>
      <c r="C613" s="43"/>
      <c r="D613" s="43"/>
      <c r="E613" s="43"/>
    </row>
    <row r="614" spans="1:5" ht="22.5" customHeight="1">
      <c r="A614" s="30"/>
      <c r="B614" s="63"/>
      <c r="C614" s="32"/>
      <c r="D614" s="32"/>
      <c r="E614" s="32"/>
    </row>
    <row r="615" spans="1:5" ht="22.5" customHeight="1">
      <c r="A615" s="27"/>
      <c r="B615" s="64"/>
      <c r="C615" s="43"/>
      <c r="D615" s="43"/>
      <c r="E615" s="43"/>
    </row>
    <row r="616" spans="1:5" ht="22.5" customHeight="1">
      <c r="A616" s="30"/>
      <c r="B616" s="63"/>
      <c r="C616" s="32"/>
      <c r="D616" s="32"/>
      <c r="E616" s="32"/>
    </row>
    <row r="617" spans="1:5" ht="22.5" customHeight="1">
      <c r="A617" s="27"/>
      <c r="B617" s="64"/>
      <c r="C617" s="29"/>
      <c r="D617" s="29"/>
      <c r="E617" s="29"/>
    </row>
    <row r="618" spans="1:5" ht="22.5" customHeight="1">
      <c r="A618" s="30"/>
      <c r="B618" s="63"/>
      <c r="C618" s="32"/>
      <c r="D618" s="33"/>
      <c r="E618" s="33"/>
    </row>
    <row r="619" spans="1:5" ht="22.5" customHeight="1">
      <c r="A619" s="27"/>
      <c r="B619" s="64"/>
      <c r="C619" s="29"/>
      <c r="D619" s="29"/>
      <c r="E619" s="29"/>
    </row>
    <row r="620" spans="1:5" ht="22.5" customHeight="1">
      <c r="A620" s="30"/>
      <c r="B620" s="63"/>
      <c r="C620" s="32"/>
      <c r="D620" s="33"/>
      <c r="E620" s="33"/>
    </row>
    <row r="621" spans="1:5" ht="22.5" customHeight="1">
      <c r="A621" s="27"/>
      <c r="B621" s="64"/>
      <c r="C621" s="29"/>
      <c r="D621" s="40"/>
      <c r="E621" s="40"/>
    </row>
    <row r="622" spans="1:5" ht="22.5" customHeight="1">
      <c r="A622" s="30"/>
      <c r="B622" s="63"/>
      <c r="C622" s="32"/>
      <c r="D622" s="32"/>
      <c r="E622" s="32"/>
    </row>
    <row r="623" spans="1:5" ht="22.5" customHeight="1">
      <c r="A623" s="27"/>
      <c r="B623" s="64"/>
      <c r="C623" s="29"/>
      <c r="D623" s="29"/>
      <c r="E623" s="29"/>
    </row>
    <row r="624" spans="1:5" ht="22.5" customHeight="1">
      <c r="A624" s="30"/>
      <c r="B624" s="63"/>
      <c r="C624" s="32"/>
      <c r="D624" s="32"/>
      <c r="E624" s="32"/>
    </row>
    <row r="625" spans="1:5" ht="22.5" customHeight="1">
      <c r="A625" s="27"/>
      <c r="B625" s="64"/>
      <c r="C625" s="29"/>
      <c r="D625" s="29"/>
      <c r="E625" s="29"/>
    </row>
    <row r="626" spans="1:5" ht="22.5" customHeight="1">
      <c r="A626" s="30"/>
      <c r="B626" s="63"/>
      <c r="C626" s="32"/>
      <c r="D626" s="32"/>
      <c r="E626" s="32"/>
    </row>
    <row r="627" spans="1:5" ht="22.5" customHeight="1">
      <c r="A627" s="27"/>
      <c r="B627" s="64"/>
      <c r="C627" s="29"/>
      <c r="D627" s="29"/>
      <c r="E627" s="29"/>
    </row>
    <row r="628" spans="1:5" ht="22.5" customHeight="1">
      <c r="A628" s="30"/>
      <c r="B628" s="63"/>
      <c r="C628" s="32"/>
      <c r="D628" s="32"/>
      <c r="E628" s="32"/>
    </row>
    <row r="629" spans="1:5" ht="22.5" customHeight="1">
      <c r="A629" s="27"/>
      <c r="B629" s="64"/>
      <c r="C629" s="29"/>
      <c r="D629" s="29"/>
      <c r="E629" s="29"/>
    </row>
    <row r="630" spans="1:5" ht="22.5" customHeight="1">
      <c r="A630" s="30"/>
      <c r="B630" s="63"/>
      <c r="C630" s="32"/>
      <c r="D630" s="32"/>
      <c r="E630" s="32"/>
    </row>
    <row r="631" spans="1:5" ht="22.5" customHeight="1">
      <c r="A631" s="27"/>
      <c r="B631" s="64"/>
      <c r="C631" s="29"/>
      <c r="D631" s="29"/>
      <c r="E631" s="29"/>
    </row>
    <row r="632" spans="1:5" ht="22.5" customHeight="1">
      <c r="A632" s="30"/>
      <c r="B632" s="63"/>
      <c r="C632" s="32"/>
      <c r="D632" s="32"/>
      <c r="E632" s="32"/>
    </row>
    <row r="633" spans="1:5" ht="22.5" customHeight="1">
      <c r="A633" s="27"/>
      <c r="B633" s="64"/>
      <c r="C633" s="29"/>
      <c r="D633" s="29"/>
      <c r="E633" s="29"/>
    </row>
    <row r="634" spans="1:5" ht="22.5" customHeight="1">
      <c r="A634" s="30"/>
      <c r="B634" s="63"/>
      <c r="C634" s="32"/>
      <c r="D634" s="32"/>
      <c r="E634" s="32"/>
    </row>
    <row r="635" spans="1:5" ht="22.5" customHeight="1">
      <c r="A635" s="27"/>
      <c r="B635" s="64"/>
      <c r="C635" s="43"/>
      <c r="D635" s="43"/>
      <c r="E635" s="43"/>
    </row>
    <row r="636" spans="1:5" ht="22.5" customHeight="1">
      <c r="A636" s="30"/>
      <c r="B636" s="63"/>
      <c r="C636" s="32"/>
      <c r="D636" s="32"/>
      <c r="E636" s="32"/>
    </row>
    <row r="637" spans="1:5" ht="22.5" customHeight="1">
      <c r="A637" s="27"/>
      <c r="B637" s="64"/>
      <c r="C637" s="29"/>
      <c r="D637" s="29"/>
      <c r="E637" s="29"/>
    </row>
    <row r="638" spans="1:5" ht="22.5" customHeight="1">
      <c r="A638" s="30"/>
      <c r="B638" s="63"/>
      <c r="C638" s="32"/>
      <c r="D638" s="32"/>
      <c r="E638" s="32"/>
    </row>
    <row r="639" spans="1:5" ht="22.5" customHeight="1">
      <c r="A639" s="27"/>
      <c r="B639" s="64"/>
      <c r="C639" s="29"/>
      <c r="D639" s="40"/>
      <c r="E639" s="40"/>
    </row>
    <row r="640" spans="1:5" ht="22.5" customHeight="1">
      <c r="A640" s="30"/>
      <c r="B640" s="63"/>
      <c r="C640" s="32"/>
      <c r="D640" s="32"/>
      <c r="E640" s="32"/>
    </row>
    <row r="641" spans="1:5" ht="22.5" customHeight="1">
      <c r="A641" s="27"/>
      <c r="B641" s="64"/>
      <c r="C641" s="29"/>
      <c r="D641" s="40"/>
      <c r="E641" s="40"/>
    </row>
    <row r="642" spans="1:5" ht="22.5" customHeight="1">
      <c r="A642" s="30"/>
      <c r="B642" s="63"/>
      <c r="C642" s="32"/>
      <c r="D642" s="33"/>
      <c r="E642" s="33"/>
    </row>
    <row r="643" spans="1:5" ht="22.5" customHeight="1">
      <c r="A643" s="27"/>
      <c r="B643" s="64"/>
      <c r="C643" s="29"/>
      <c r="D643" s="29"/>
      <c r="E643" s="29"/>
    </row>
    <row r="644" spans="1:5" ht="22.5" customHeight="1">
      <c r="A644" s="30"/>
      <c r="B644" s="63"/>
      <c r="C644" s="32"/>
      <c r="D644" s="32"/>
      <c r="E644" s="32"/>
    </row>
    <row r="645" spans="1:5" ht="22.5" customHeight="1">
      <c r="A645" s="27"/>
      <c r="B645" s="64"/>
      <c r="C645" s="29"/>
      <c r="D645" s="29"/>
      <c r="E645" s="29"/>
    </row>
    <row r="646" spans="1:5" ht="22.5" customHeight="1">
      <c r="A646" s="30"/>
      <c r="B646" s="63"/>
      <c r="C646" s="32"/>
      <c r="D646" s="32"/>
      <c r="E646" s="32"/>
    </row>
    <row r="647" spans="1:5" ht="22.5" customHeight="1">
      <c r="A647" s="27"/>
      <c r="B647" s="64"/>
      <c r="C647" s="29"/>
      <c r="D647" s="29"/>
      <c r="E647" s="29"/>
    </row>
    <row r="648" spans="1:5" ht="22.5" customHeight="1">
      <c r="A648" s="30"/>
      <c r="B648" s="63"/>
      <c r="C648" s="32"/>
      <c r="D648" s="32"/>
      <c r="E648" s="32"/>
    </row>
    <row r="649" spans="1:5" ht="22.5" customHeight="1">
      <c r="A649" s="27"/>
      <c r="B649" s="64"/>
      <c r="C649" s="29"/>
      <c r="D649" s="29"/>
      <c r="E649" s="29"/>
    </row>
    <row r="650" spans="1:5" ht="22.5" customHeight="1">
      <c r="A650" s="30"/>
      <c r="B650" s="63"/>
      <c r="C650" s="32"/>
      <c r="D650" s="32"/>
      <c r="E650" s="32"/>
    </row>
    <row r="651" spans="1:5" ht="22.5" customHeight="1">
      <c r="A651" s="27"/>
      <c r="B651" s="64"/>
      <c r="C651" s="29"/>
      <c r="D651" s="29"/>
      <c r="E651" s="29"/>
    </row>
    <row r="652" spans="1:5" ht="22.5" customHeight="1">
      <c r="A652" s="30"/>
      <c r="B652" s="63"/>
      <c r="C652" s="32"/>
      <c r="D652" s="32"/>
      <c r="E652" s="32"/>
    </row>
    <row r="653" spans="1:5" ht="22.5" customHeight="1">
      <c r="A653" s="27"/>
      <c r="B653" s="64"/>
      <c r="C653" s="29"/>
      <c r="D653" s="29"/>
      <c r="E653" s="29"/>
    </row>
    <row r="654" spans="1:5" ht="22.5" customHeight="1">
      <c r="A654" s="30"/>
      <c r="B654" s="63"/>
      <c r="C654" s="32"/>
      <c r="D654" s="32"/>
      <c r="E654" s="32"/>
    </row>
    <row r="655" spans="1:5" ht="22.5" customHeight="1">
      <c r="A655" s="27"/>
      <c r="B655" s="64"/>
      <c r="C655" s="29"/>
      <c r="D655" s="29"/>
      <c r="E655" s="29"/>
    </row>
    <row r="656" spans="1:5" ht="22.5" customHeight="1">
      <c r="A656" s="30"/>
      <c r="B656" s="63"/>
      <c r="C656" s="42"/>
      <c r="D656" s="42"/>
      <c r="E656" s="42"/>
    </row>
    <row r="657" spans="1:5" ht="22.5" customHeight="1">
      <c r="A657" s="27"/>
      <c r="B657" s="64"/>
      <c r="C657" s="29"/>
      <c r="D657" s="29"/>
      <c r="E657" s="29"/>
    </row>
    <row r="658" spans="1:5" ht="22.5" customHeight="1">
      <c r="A658" s="30"/>
      <c r="B658" s="63"/>
      <c r="C658" s="42"/>
      <c r="D658" s="42"/>
      <c r="E658" s="42"/>
    </row>
    <row r="659" spans="1:5" ht="22.5" customHeight="1">
      <c r="A659" s="27"/>
      <c r="B659" s="64"/>
      <c r="C659" s="29"/>
      <c r="D659" s="29"/>
      <c r="E659" s="29"/>
    </row>
    <row r="660" spans="1:5" ht="22.5" customHeight="1">
      <c r="A660" s="30"/>
      <c r="B660" s="63"/>
      <c r="C660" s="32"/>
      <c r="D660" s="32"/>
      <c r="E660" s="32"/>
    </row>
    <row r="661" spans="1:5" ht="22.5" customHeight="1">
      <c r="A661" s="27"/>
      <c r="B661" s="64"/>
      <c r="C661" s="29"/>
      <c r="D661" s="40"/>
      <c r="E661" s="40"/>
    </row>
    <row r="662" spans="1:5" ht="22.5" customHeight="1">
      <c r="A662" s="30"/>
      <c r="B662" s="63"/>
      <c r="C662" s="32"/>
      <c r="D662" s="32"/>
      <c r="E662" s="32"/>
    </row>
    <row r="663" spans="1:5" ht="22.5" customHeight="1">
      <c r="A663" s="27"/>
      <c r="B663" s="64"/>
      <c r="C663" s="29"/>
      <c r="D663" s="40"/>
      <c r="E663" s="40"/>
    </row>
    <row r="664" spans="1:5" ht="22.5" customHeight="1">
      <c r="A664" s="30"/>
      <c r="B664" s="63"/>
      <c r="C664" s="32"/>
      <c r="D664" s="33"/>
      <c r="E664" s="33"/>
    </row>
    <row r="665" spans="1:5" ht="22.5" customHeight="1">
      <c r="A665" s="27"/>
      <c r="B665" s="64"/>
      <c r="C665" s="29"/>
      <c r="D665" s="29"/>
      <c r="E665" s="29"/>
    </row>
    <row r="666" spans="1:5" ht="22.5" customHeight="1">
      <c r="A666" s="30"/>
      <c r="B666" s="63"/>
      <c r="C666" s="32"/>
      <c r="D666" s="32"/>
      <c r="E666" s="32"/>
    </row>
    <row r="667" spans="1:5" ht="22.5" customHeight="1">
      <c r="A667" s="27"/>
      <c r="B667" s="64"/>
      <c r="C667" s="29"/>
      <c r="D667" s="29"/>
      <c r="E667" s="29"/>
    </row>
    <row r="668" spans="1:5" ht="22.5" customHeight="1">
      <c r="A668" s="30"/>
      <c r="B668" s="63"/>
      <c r="C668" s="32"/>
      <c r="D668" s="32"/>
      <c r="E668" s="32"/>
    </row>
    <row r="669" spans="1:5" ht="22.5" customHeight="1">
      <c r="A669" s="27"/>
      <c r="B669" s="64"/>
      <c r="C669" s="29"/>
      <c r="D669" s="29"/>
      <c r="E669" s="29"/>
    </row>
    <row r="670" spans="1:5" ht="22.5" customHeight="1">
      <c r="A670" s="30"/>
      <c r="B670" s="63"/>
      <c r="C670" s="32"/>
      <c r="D670" s="32"/>
      <c r="E670" s="32"/>
    </row>
    <row r="671" spans="1:5" ht="22.5" customHeight="1">
      <c r="A671" s="27"/>
      <c r="B671" s="64"/>
      <c r="C671" s="29"/>
      <c r="D671" s="29"/>
      <c r="E671" s="29"/>
    </row>
    <row r="672" spans="1:5" ht="22.5" customHeight="1">
      <c r="A672" s="30"/>
      <c r="B672" s="63"/>
      <c r="C672" s="32"/>
      <c r="D672" s="32"/>
      <c r="E672" s="32"/>
    </row>
    <row r="673" spans="1:5" ht="22.5" customHeight="1">
      <c r="A673" s="27"/>
      <c r="B673" s="64"/>
      <c r="C673" s="29"/>
      <c r="D673" s="29"/>
      <c r="E673" s="29"/>
    </row>
    <row r="674" spans="1:5" ht="22.5" customHeight="1">
      <c r="A674" s="30"/>
      <c r="B674" s="63"/>
      <c r="C674" s="32"/>
      <c r="D674" s="32"/>
      <c r="E674" s="32"/>
    </row>
    <row r="675" spans="1:5" ht="22.5" customHeight="1">
      <c r="A675" s="27"/>
      <c r="B675" s="64"/>
      <c r="C675" s="29"/>
      <c r="D675" s="29"/>
      <c r="E675" s="29"/>
    </row>
    <row r="676" spans="1:5" ht="22.5" customHeight="1">
      <c r="A676" s="30"/>
      <c r="B676" s="63"/>
      <c r="C676" s="32"/>
      <c r="D676" s="32"/>
      <c r="E676" s="32"/>
    </row>
    <row r="677" spans="1:5" ht="22.5" customHeight="1">
      <c r="A677" s="27"/>
      <c r="B677" s="64"/>
      <c r="C677" s="29"/>
      <c r="D677" s="29"/>
      <c r="E677" s="29"/>
    </row>
    <row r="678" spans="1:5" ht="22.5" customHeight="1">
      <c r="A678" s="30"/>
      <c r="B678" s="63"/>
      <c r="C678" s="42"/>
      <c r="D678" s="42"/>
      <c r="E678" s="42"/>
    </row>
    <row r="679" spans="1:5" ht="22.5" customHeight="1">
      <c r="A679" s="27"/>
      <c r="B679" s="64"/>
      <c r="C679" s="29"/>
      <c r="D679" s="29"/>
      <c r="E679" s="29"/>
    </row>
    <row r="680" spans="1:5" ht="22.5" customHeight="1">
      <c r="A680" s="30"/>
      <c r="B680" s="63"/>
      <c r="C680" s="42"/>
      <c r="D680" s="42"/>
      <c r="E680" s="42"/>
    </row>
    <row r="681" spans="1:5" ht="22.5" customHeight="1">
      <c r="A681" s="27"/>
      <c r="B681" s="64"/>
      <c r="C681" s="29"/>
      <c r="D681" s="29"/>
      <c r="E681" s="29"/>
    </row>
    <row r="682" spans="1:5" ht="22.5" customHeight="1">
      <c r="A682" s="30"/>
      <c r="B682" s="63"/>
      <c r="C682" s="32"/>
      <c r="D682" s="32"/>
      <c r="E682" s="32"/>
    </row>
    <row r="683" spans="1:5" ht="22.5" customHeight="1">
      <c r="A683" s="27"/>
      <c r="B683" s="64"/>
      <c r="C683" s="29"/>
      <c r="D683" s="40"/>
      <c r="E683" s="40"/>
    </row>
    <row r="684" spans="1:5" ht="22.5" customHeight="1">
      <c r="A684" s="30"/>
      <c r="B684" s="63"/>
      <c r="C684" s="32"/>
      <c r="D684" s="32"/>
      <c r="E684" s="32"/>
    </row>
    <row r="685" spans="1:5" ht="22.5" customHeight="1">
      <c r="A685" s="27"/>
      <c r="B685" s="64"/>
      <c r="C685" s="29"/>
      <c r="D685" s="40"/>
      <c r="E685" s="40"/>
    </row>
    <row r="686" spans="1:5" ht="22.5" customHeight="1">
      <c r="A686" s="30"/>
      <c r="B686" s="63"/>
      <c r="C686" s="32"/>
      <c r="D686" s="33"/>
      <c r="E686" s="33"/>
    </row>
    <row r="687" spans="1:5" ht="22.5" customHeight="1">
      <c r="A687" s="27"/>
      <c r="B687" s="64"/>
      <c r="C687" s="29"/>
      <c r="D687" s="29"/>
      <c r="E687" s="29"/>
    </row>
    <row r="688" spans="1:5" ht="22.5" customHeight="1">
      <c r="A688" s="30"/>
      <c r="B688" s="63"/>
      <c r="C688" s="32"/>
      <c r="D688" s="32"/>
      <c r="E688" s="32"/>
    </row>
    <row r="689" spans="1:5" ht="22.5" customHeight="1">
      <c r="A689" s="27"/>
      <c r="B689" s="64"/>
      <c r="C689" s="29"/>
      <c r="D689" s="29"/>
      <c r="E689" s="29"/>
    </row>
    <row r="690" spans="1:5" ht="22.5" customHeight="1">
      <c r="A690" s="30"/>
      <c r="B690" s="63"/>
      <c r="C690" s="32"/>
      <c r="D690" s="32"/>
      <c r="E690" s="32"/>
    </row>
    <row r="691" spans="1:5" ht="22.5" customHeight="1">
      <c r="A691" s="27"/>
      <c r="B691" s="64"/>
      <c r="C691" s="29"/>
      <c r="D691" s="29"/>
      <c r="E691" s="29"/>
    </row>
    <row r="692" spans="1:5" ht="22.5" customHeight="1">
      <c r="A692" s="30"/>
      <c r="B692" s="63"/>
      <c r="C692" s="32"/>
      <c r="D692" s="32"/>
      <c r="E692" s="32"/>
    </row>
    <row r="693" spans="1:5" ht="22.5" customHeight="1">
      <c r="A693" s="27"/>
      <c r="B693" s="64"/>
      <c r="C693" s="29"/>
      <c r="D693" s="29"/>
      <c r="E693" s="29"/>
    </row>
    <row r="694" spans="1:5" ht="22.5" customHeight="1">
      <c r="A694" s="30"/>
      <c r="B694" s="63"/>
      <c r="C694" s="32"/>
      <c r="D694" s="32"/>
      <c r="E694" s="32"/>
    </row>
    <row r="695" spans="1:5" ht="22.5" customHeight="1">
      <c r="A695" s="27"/>
      <c r="B695" s="64"/>
      <c r="C695" s="29"/>
      <c r="D695" s="29"/>
      <c r="E695" s="29"/>
    </row>
    <row r="696" spans="1:5" ht="22.5" customHeight="1">
      <c r="A696" s="30"/>
      <c r="B696" s="63"/>
      <c r="C696" s="32"/>
      <c r="D696" s="32"/>
      <c r="E696" s="32"/>
    </row>
    <row r="697" spans="1:5" ht="22.5" customHeight="1">
      <c r="A697" s="27"/>
      <c r="B697" s="64"/>
      <c r="C697" s="29"/>
      <c r="D697" s="29"/>
      <c r="E697" s="29"/>
    </row>
    <row r="698" spans="1:5" ht="22.5" customHeight="1">
      <c r="A698" s="30"/>
      <c r="B698" s="63"/>
      <c r="C698" s="32"/>
      <c r="D698" s="32"/>
      <c r="E698" s="32"/>
    </row>
    <row r="699" spans="1:5" ht="22.5" customHeight="1">
      <c r="A699" s="27"/>
      <c r="B699" s="64"/>
      <c r="C699" s="29"/>
      <c r="D699" s="29"/>
      <c r="E699" s="29"/>
    </row>
    <row r="700" spans="1:5" ht="22.5" customHeight="1">
      <c r="A700" s="30"/>
      <c r="B700" s="63"/>
      <c r="C700" s="42"/>
      <c r="D700" s="42"/>
      <c r="E700" s="42"/>
    </row>
    <row r="701" spans="1:5" ht="22.5" customHeight="1">
      <c r="A701" s="27"/>
      <c r="B701" s="64"/>
      <c r="C701" s="29"/>
      <c r="D701" s="29"/>
      <c r="E701" s="29"/>
    </row>
    <row r="702" spans="1:5" ht="22.5" customHeight="1">
      <c r="A702" s="30"/>
      <c r="B702" s="63"/>
      <c r="C702" s="42"/>
      <c r="D702" s="42"/>
      <c r="E702" s="42"/>
    </row>
    <row r="703" spans="1:5" ht="22.5" customHeight="1">
      <c r="A703" s="27"/>
      <c r="B703" s="64"/>
      <c r="C703" s="29"/>
      <c r="D703" s="29"/>
      <c r="E703" s="29"/>
    </row>
    <row r="704" spans="1:5" ht="22.5" customHeight="1">
      <c r="A704" s="30"/>
      <c r="B704" s="63"/>
      <c r="C704" s="32"/>
      <c r="D704" s="32"/>
      <c r="E704" s="32"/>
    </row>
    <row r="705" spans="1:5" ht="22.5" customHeight="1">
      <c r="A705" s="27"/>
      <c r="B705" s="64"/>
      <c r="C705" s="29"/>
      <c r="D705" s="40"/>
      <c r="E705" s="40"/>
    </row>
    <row r="706" spans="1:5" ht="22.5" customHeight="1">
      <c r="A706" s="30"/>
      <c r="B706" s="63"/>
      <c r="C706" s="32"/>
      <c r="D706" s="32"/>
      <c r="E706" s="32"/>
    </row>
    <row r="707" spans="1:5" ht="22.5" customHeight="1">
      <c r="A707" s="27"/>
      <c r="B707" s="64"/>
      <c r="C707" s="29"/>
      <c r="D707" s="40"/>
      <c r="E707" s="40"/>
    </row>
    <row r="708" spans="1:5" ht="22.5" customHeight="1">
      <c r="A708" s="30"/>
      <c r="B708" s="63"/>
      <c r="C708" s="32"/>
      <c r="D708" s="33"/>
      <c r="E708" s="33"/>
    </row>
    <row r="709" spans="1:5" ht="22.5" customHeight="1">
      <c r="A709" s="27"/>
      <c r="B709" s="64"/>
      <c r="C709" s="29"/>
      <c r="D709" s="29"/>
      <c r="E709" s="29"/>
    </row>
    <row r="710" spans="1:5" ht="22.5" customHeight="1">
      <c r="A710" s="30"/>
      <c r="B710" s="63"/>
      <c r="C710" s="32"/>
      <c r="D710" s="32"/>
      <c r="E710" s="32"/>
    </row>
    <row r="711" spans="1:5" ht="22.5" customHeight="1">
      <c r="A711" s="27"/>
      <c r="B711" s="64"/>
      <c r="C711" s="29"/>
      <c r="D711" s="29"/>
      <c r="E711" s="29"/>
    </row>
    <row r="712" spans="1:5" ht="22.5" customHeight="1">
      <c r="A712" s="30"/>
      <c r="B712" s="63"/>
      <c r="C712" s="32"/>
      <c r="D712" s="32"/>
      <c r="E712" s="32"/>
    </row>
    <row r="713" spans="1:5" ht="22.5" customHeight="1">
      <c r="A713" s="27"/>
      <c r="B713" s="64"/>
      <c r="C713" s="29"/>
      <c r="D713" s="29"/>
      <c r="E713" s="29"/>
    </row>
    <row r="714" spans="1:5" ht="22.5" customHeight="1">
      <c r="A714" s="30"/>
      <c r="B714" s="63"/>
      <c r="C714" s="32"/>
      <c r="D714" s="32"/>
      <c r="E714" s="32"/>
    </row>
    <row r="715" spans="1:5" ht="22.5" customHeight="1">
      <c r="A715" s="27"/>
      <c r="B715" s="64"/>
      <c r="C715" s="29"/>
      <c r="D715" s="29"/>
      <c r="E715" s="29"/>
    </row>
    <row r="716" spans="1:5" ht="22.5" customHeight="1">
      <c r="A716" s="30"/>
      <c r="B716" s="63"/>
      <c r="C716" s="32"/>
      <c r="D716" s="32"/>
      <c r="E716" s="32"/>
    </row>
    <row r="717" spans="1:5" ht="22.5" customHeight="1">
      <c r="A717" s="27"/>
      <c r="B717" s="64"/>
      <c r="C717" s="29"/>
      <c r="D717" s="29"/>
      <c r="E717" s="29"/>
    </row>
    <row r="718" spans="1:5" ht="22.5" customHeight="1">
      <c r="A718" s="30"/>
      <c r="B718" s="63"/>
      <c r="C718" s="32"/>
      <c r="D718" s="32"/>
      <c r="E718" s="32"/>
    </row>
    <row r="719" spans="1:5" ht="22.5" customHeight="1">
      <c r="A719" s="27"/>
      <c r="B719" s="64"/>
      <c r="C719" s="29"/>
      <c r="D719" s="29"/>
      <c r="E719" s="29"/>
    </row>
    <row r="720" spans="1:5" ht="22.5" customHeight="1">
      <c r="A720" s="30"/>
      <c r="B720" s="63"/>
      <c r="C720" s="32"/>
      <c r="D720" s="32"/>
      <c r="E720" s="32"/>
    </row>
    <row r="721" spans="1:5" ht="22.5" customHeight="1">
      <c r="A721" s="27"/>
      <c r="B721" s="64"/>
      <c r="C721" s="29"/>
      <c r="D721" s="29"/>
      <c r="E721" s="29"/>
    </row>
    <row r="722" spans="1:5" ht="22.5" customHeight="1">
      <c r="A722" s="30"/>
      <c r="B722" s="63"/>
      <c r="C722" s="42"/>
      <c r="D722" s="42"/>
      <c r="E722" s="42"/>
    </row>
    <row r="723" spans="1:5" ht="22.5" customHeight="1">
      <c r="A723" s="27"/>
      <c r="B723" s="64"/>
      <c r="C723" s="29"/>
      <c r="D723" s="29"/>
      <c r="E723" s="29"/>
    </row>
    <row r="724" spans="1:5" ht="22.5" customHeight="1">
      <c r="A724" s="30"/>
      <c r="B724" s="63"/>
      <c r="C724" s="42"/>
      <c r="D724" s="42"/>
      <c r="E724" s="42"/>
    </row>
    <row r="725" spans="1:5" ht="22.5" customHeight="1">
      <c r="A725" s="27"/>
      <c r="B725" s="64"/>
      <c r="C725" s="29"/>
      <c r="D725" s="29"/>
      <c r="E725" s="29"/>
    </row>
    <row r="726" spans="1:5" ht="22.5" customHeight="1">
      <c r="A726" s="30"/>
      <c r="B726" s="63"/>
      <c r="C726" s="32"/>
      <c r="D726" s="32"/>
      <c r="E726" s="32"/>
    </row>
    <row r="727" spans="1:5" ht="22.5" customHeight="1">
      <c r="A727" s="27"/>
      <c r="B727" s="64"/>
      <c r="C727" s="29"/>
      <c r="D727" s="40"/>
      <c r="E727" s="40"/>
    </row>
    <row r="728" spans="1:5" ht="22.5" customHeight="1">
      <c r="A728" s="30"/>
      <c r="B728" s="63"/>
      <c r="C728" s="32"/>
      <c r="D728" s="32"/>
      <c r="E728" s="32"/>
    </row>
    <row r="729" spans="1:5" ht="22.5" customHeight="1">
      <c r="A729" s="27"/>
      <c r="B729" s="64"/>
      <c r="C729" s="29"/>
      <c r="D729" s="40"/>
      <c r="E729" s="40"/>
    </row>
    <row r="730" spans="1:5" ht="22.5" customHeight="1">
      <c r="A730" s="30"/>
      <c r="B730" s="63"/>
      <c r="C730" s="32"/>
      <c r="D730" s="33"/>
      <c r="E730" s="33"/>
    </row>
    <row r="731" spans="1:5" ht="22.5" customHeight="1">
      <c r="A731" s="27"/>
      <c r="B731" s="64"/>
      <c r="C731" s="29"/>
      <c r="D731" s="29"/>
      <c r="E731" s="29"/>
    </row>
    <row r="732" spans="1:5" ht="22.5" customHeight="1">
      <c r="A732" s="30"/>
      <c r="B732" s="63"/>
      <c r="C732" s="32"/>
      <c r="D732" s="32"/>
      <c r="E732" s="32"/>
    </row>
    <row r="733" spans="1:5" ht="22.5" customHeight="1">
      <c r="A733" s="27"/>
      <c r="B733" s="64"/>
      <c r="C733" s="29"/>
      <c r="D733" s="29"/>
      <c r="E733" s="29"/>
    </row>
    <row r="734" spans="1:5" ht="22.5" customHeight="1">
      <c r="A734" s="30"/>
      <c r="B734" s="63"/>
      <c r="C734" s="32"/>
      <c r="D734" s="32"/>
      <c r="E734" s="32"/>
    </row>
    <row r="735" spans="1:5" ht="22.5" customHeight="1">
      <c r="A735" s="27"/>
      <c r="B735" s="64"/>
      <c r="C735" s="29"/>
      <c r="D735" s="29"/>
      <c r="E735" s="29"/>
    </row>
    <row r="736" spans="1:5" ht="22.5" customHeight="1">
      <c r="A736" s="30"/>
      <c r="B736" s="63"/>
      <c r="C736" s="32"/>
      <c r="D736" s="32"/>
      <c r="E736" s="32"/>
    </row>
    <row r="737" spans="1:5" ht="22.5" customHeight="1">
      <c r="A737" s="27"/>
      <c r="B737" s="64"/>
      <c r="C737" s="29"/>
      <c r="D737" s="29"/>
      <c r="E737" s="29"/>
    </row>
    <row r="738" spans="1:5" ht="22.5" customHeight="1">
      <c r="A738" s="30"/>
      <c r="B738" s="63"/>
      <c r="C738" s="32"/>
      <c r="D738" s="32"/>
      <c r="E738" s="32"/>
    </row>
    <row r="739" spans="1:5" ht="22.5" customHeight="1">
      <c r="A739" s="27"/>
      <c r="B739" s="64"/>
      <c r="C739" s="29"/>
      <c r="D739" s="29"/>
      <c r="E739" s="29"/>
    </row>
    <row r="740" spans="1:5" ht="22.5" customHeight="1">
      <c r="A740" s="30"/>
      <c r="B740" s="63"/>
      <c r="C740" s="32"/>
      <c r="D740" s="32"/>
      <c r="E740" s="32"/>
    </row>
    <row r="741" spans="1:5" ht="22.5" customHeight="1">
      <c r="A741" s="27"/>
      <c r="B741" s="64"/>
      <c r="C741" s="29"/>
      <c r="D741" s="29"/>
      <c r="E741" s="29"/>
    </row>
    <row r="742" spans="1:5" ht="22.5" customHeight="1">
      <c r="A742" s="30"/>
      <c r="B742" s="63"/>
      <c r="C742" s="32"/>
      <c r="D742" s="32"/>
      <c r="E742" s="32"/>
    </row>
    <row r="743" spans="1:5" ht="22.5" customHeight="1">
      <c r="A743" s="27"/>
      <c r="B743" s="64"/>
      <c r="C743" s="29"/>
      <c r="D743" s="29"/>
      <c r="E743" s="29"/>
    </row>
    <row r="744" spans="1:5" ht="22.5" customHeight="1">
      <c r="A744" s="30"/>
      <c r="B744" s="63"/>
      <c r="C744" s="42"/>
      <c r="D744" s="42"/>
      <c r="E744" s="42"/>
    </row>
    <row r="745" spans="1:5" ht="22.5" customHeight="1">
      <c r="A745" s="27"/>
      <c r="B745" s="64"/>
      <c r="C745" s="29"/>
      <c r="D745" s="29"/>
      <c r="E745" s="29"/>
    </row>
    <row r="746" spans="1:5" ht="22.5" customHeight="1">
      <c r="A746" s="30"/>
      <c r="B746" s="63"/>
      <c r="C746" s="42"/>
      <c r="D746" s="42"/>
      <c r="E746" s="42"/>
    </row>
    <row r="747" spans="1:5" ht="22.5" customHeight="1">
      <c r="A747" s="27"/>
      <c r="B747" s="64"/>
      <c r="C747" s="29"/>
      <c r="D747" s="29"/>
      <c r="E747" s="29"/>
    </row>
    <row r="748" spans="1:5" ht="22.5" customHeight="1">
      <c r="A748" s="30"/>
      <c r="B748" s="63"/>
      <c r="C748" s="32"/>
      <c r="D748" s="32"/>
      <c r="E748" s="32"/>
    </row>
    <row r="749" spans="1:5" ht="22.5" customHeight="1">
      <c r="A749" s="27"/>
      <c r="B749" s="64"/>
      <c r="C749" s="29"/>
      <c r="D749" s="40"/>
      <c r="E749" s="40"/>
    </row>
    <row r="750" spans="1:5" ht="22.5" customHeight="1">
      <c r="A750" s="30"/>
      <c r="B750" s="63"/>
      <c r="C750" s="32"/>
      <c r="D750" s="32"/>
      <c r="E750" s="32"/>
    </row>
    <row r="751" spans="1:5" ht="22.5" customHeight="1">
      <c r="A751" s="27"/>
      <c r="B751" s="64"/>
      <c r="C751" s="29"/>
      <c r="D751" s="40"/>
      <c r="E751" s="40"/>
    </row>
    <row r="752" spans="1:5" ht="22.5" customHeight="1">
      <c r="A752" s="30"/>
      <c r="B752" s="63"/>
      <c r="C752" s="32"/>
      <c r="D752" s="33"/>
      <c r="E752" s="33"/>
    </row>
    <row r="753" spans="1:5" ht="22.5" customHeight="1">
      <c r="A753" s="27"/>
      <c r="B753" s="64"/>
      <c r="C753" s="29"/>
      <c r="D753" s="29"/>
      <c r="E753" s="29"/>
    </row>
    <row r="754" spans="1:5" ht="22.5" customHeight="1">
      <c r="A754" s="30"/>
      <c r="B754" s="63"/>
      <c r="C754" s="32"/>
      <c r="D754" s="32"/>
      <c r="E754" s="32"/>
    </row>
    <row r="755" spans="1:5" ht="22.5" customHeight="1">
      <c r="A755" s="27"/>
      <c r="B755" s="64"/>
      <c r="C755" s="29"/>
      <c r="D755" s="29"/>
      <c r="E755" s="29"/>
    </row>
    <row r="756" spans="1:5" ht="22.5" customHeight="1">
      <c r="A756" s="30"/>
      <c r="B756" s="63"/>
      <c r="C756" s="32"/>
      <c r="D756" s="32"/>
      <c r="E756" s="32"/>
    </row>
    <row r="757" spans="1:5" ht="22.5" customHeight="1">
      <c r="A757" s="27"/>
      <c r="B757" s="64"/>
      <c r="C757" s="29"/>
      <c r="D757" s="29"/>
      <c r="E757" s="29"/>
    </row>
    <row r="758" spans="1:5" ht="22.5" customHeight="1">
      <c r="A758" s="30"/>
      <c r="B758" s="63"/>
      <c r="C758" s="32"/>
      <c r="D758" s="32"/>
      <c r="E758" s="32"/>
    </row>
    <row r="759" spans="1:5" ht="22.5" customHeight="1">
      <c r="A759" s="27"/>
      <c r="B759" s="64"/>
      <c r="C759" s="29"/>
      <c r="D759" s="29"/>
      <c r="E759" s="29"/>
    </row>
    <row r="760" spans="1:5" ht="22.5" customHeight="1">
      <c r="A760" s="30"/>
      <c r="B760" s="63"/>
      <c r="C760" s="32"/>
      <c r="D760" s="32"/>
      <c r="E760" s="32"/>
    </row>
    <row r="761" spans="1:5" ht="22.5" customHeight="1">
      <c r="A761" s="27"/>
      <c r="B761" s="64"/>
      <c r="C761" s="29"/>
      <c r="D761" s="29"/>
      <c r="E761" s="29"/>
    </row>
    <row r="762" spans="1:5" ht="22.5" customHeight="1">
      <c r="A762" s="30"/>
      <c r="B762" s="63"/>
      <c r="C762" s="32"/>
      <c r="D762" s="32"/>
      <c r="E762" s="32"/>
    </row>
    <row r="763" spans="1:5" ht="22.5" customHeight="1">
      <c r="A763" s="27"/>
      <c r="B763" s="64"/>
      <c r="C763" s="29"/>
      <c r="D763" s="29"/>
      <c r="E763" s="29"/>
    </row>
    <row r="764" spans="1:5" ht="22.5" customHeight="1">
      <c r="A764" s="30"/>
      <c r="B764" s="63"/>
      <c r="C764" s="32"/>
      <c r="D764" s="32"/>
      <c r="E764" s="32"/>
    </row>
    <row r="765" spans="1:5" ht="22.5" customHeight="1">
      <c r="A765" s="27"/>
      <c r="B765" s="64"/>
      <c r="C765" s="29"/>
      <c r="D765" s="29"/>
      <c r="E765" s="29"/>
    </row>
    <row r="766" spans="1:5" ht="22.5" customHeight="1">
      <c r="A766" s="30"/>
      <c r="B766" s="63"/>
      <c r="C766" s="42"/>
      <c r="D766" s="42"/>
      <c r="E766" s="42"/>
    </row>
    <row r="767" spans="1:5" ht="22.5" customHeight="1">
      <c r="A767" s="27"/>
      <c r="B767" s="64"/>
      <c r="C767" s="29"/>
      <c r="D767" s="29"/>
      <c r="E767" s="29"/>
    </row>
    <row r="768" spans="1:5" ht="22.5" customHeight="1">
      <c r="A768" s="30"/>
      <c r="B768" s="63"/>
      <c r="C768" s="32"/>
      <c r="D768" s="32"/>
      <c r="E768" s="32"/>
    </row>
    <row r="769" spans="1:5" ht="22.5" customHeight="1">
      <c r="A769" s="27"/>
      <c r="B769" s="64"/>
      <c r="C769" s="29"/>
      <c r="D769" s="29"/>
      <c r="E769" s="29"/>
    </row>
    <row r="770" spans="1:5" ht="22.5" customHeight="1">
      <c r="A770" s="30"/>
      <c r="B770" s="63"/>
      <c r="C770" s="32"/>
      <c r="D770" s="33"/>
      <c r="E770" s="33"/>
    </row>
    <row r="771" spans="1:5" ht="22.5" customHeight="1">
      <c r="A771" s="27"/>
      <c r="B771" s="64"/>
      <c r="C771" s="29"/>
      <c r="D771" s="29"/>
      <c r="E771" s="29"/>
    </row>
    <row r="772" spans="1:5" ht="22.5" customHeight="1">
      <c r="A772" s="30"/>
      <c r="B772" s="63"/>
      <c r="C772" s="32"/>
      <c r="D772" s="33"/>
      <c r="E772" s="33"/>
    </row>
    <row r="773" spans="1:5" ht="22.5" customHeight="1">
      <c r="A773" s="27"/>
      <c r="B773" s="64"/>
      <c r="C773" s="29"/>
      <c r="D773" s="40"/>
      <c r="E773" s="40"/>
    </row>
    <row r="774" spans="1:5" ht="22.5" customHeight="1">
      <c r="A774" s="30"/>
      <c r="B774" s="63"/>
      <c r="C774" s="32"/>
      <c r="D774" s="32"/>
      <c r="E774" s="32"/>
    </row>
    <row r="775" spans="1:5" ht="22.5" customHeight="1">
      <c r="A775" s="27"/>
      <c r="B775" s="64"/>
      <c r="C775" s="29"/>
      <c r="D775" s="29"/>
      <c r="E775" s="29"/>
    </row>
    <row r="776" spans="1:5" ht="22.5" customHeight="1">
      <c r="A776" s="30"/>
      <c r="B776" s="63"/>
      <c r="C776" s="32"/>
      <c r="D776" s="32"/>
      <c r="E776" s="32"/>
    </row>
    <row r="777" spans="1:5" ht="22.5" customHeight="1">
      <c r="A777" s="27"/>
      <c r="B777" s="64"/>
      <c r="C777" s="29"/>
      <c r="D777" s="29"/>
      <c r="E777" s="29"/>
    </row>
    <row r="778" spans="1:5" ht="22.5" customHeight="1">
      <c r="A778" s="30"/>
      <c r="B778" s="63"/>
      <c r="C778" s="32"/>
      <c r="D778" s="32"/>
      <c r="E778" s="32"/>
    </row>
    <row r="779" spans="1:5" ht="22.5" customHeight="1">
      <c r="A779" s="27"/>
      <c r="B779" s="64"/>
      <c r="C779" s="29"/>
      <c r="D779" s="29"/>
      <c r="E779" s="29"/>
    </row>
    <row r="780" spans="1:5" ht="22.5" customHeight="1">
      <c r="A780" s="30"/>
      <c r="B780" s="63"/>
      <c r="C780" s="32"/>
      <c r="D780" s="32"/>
      <c r="E780" s="32"/>
    </row>
    <row r="781" spans="1:5" ht="22.5" customHeight="1">
      <c r="A781" s="27"/>
      <c r="B781" s="64"/>
      <c r="C781" s="29"/>
      <c r="D781" s="29"/>
      <c r="E781" s="29"/>
    </row>
    <row r="782" spans="1:5" ht="22.5" customHeight="1">
      <c r="A782" s="30"/>
      <c r="B782" s="63"/>
      <c r="C782" s="32"/>
      <c r="D782" s="32"/>
      <c r="E782" s="32"/>
    </row>
    <row r="783" spans="1:5" ht="22.5" customHeight="1">
      <c r="A783" s="27"/>
      <c r="B783" s="64"/>
      <c r="C783" s="29"/>
      <c r="D783" s="29"/>
      <c r="E783" s="29"/>
    </row>
    <row r="784" spans="1:5" ht="22.5" customHeight="1">
      <c r="A784" s="30"/>
      <c r="B784" s="63"/>
      <c r="C784" s="32"/>
      <c r="D784" s="32"/>
      <c r="E784" s="32"/>
    </row>
    <row r="785" spans="1:5" ht="22.5" customHeight="1">
      <c r="A785" s="27"/>
      <c r="B785" s="64"/>
      <c r="C785" s="29"/>
      <c r="D785" s="29"/>
      <c r="E785" s="29"/>
    </row>
    <row r="786" spans="1:5" ht="22.5" customHeight="1">
      <c r="A786" s="30"/>
      <c r="B786" s="63"/>
      <c r="C786" s="32"/>
      <c r="D786" s="32"/>
      <c r="E786" s="32"/>
    </row>
    <row r="787" spans="1:5" ht="22.5" customHeight="1">
      <c r="A787" s="27"/>
      <c r="B787" s="64"/>
      <c r="C787" s="43"/>
      <c r="D787" s="43"/>
      <c r="E787" s="43"/>
    </row>
    <row r="788" spans="1:5" ht="22.5" customHeight="1">
      <c r="A788" s="30"/>
      <c r="B788" s="63"/>
      <c r="C788" s="32"/>
      <c r="D788" s="32"/>
      <c r="E788" s="32"/>
    </row>
    <row r="789" spans="1:5" ht="22.5" customHeight="1">
      <c r="A789" s="27"/>
      <c r="B789" s="64"/>
      <c r="C789" s="43"/>
      <c r="D789" s="43"/>
      <c r="E789" s="43"/>
    </row>
    <row r="790" spans="1:5" ht="22.5" customHeight="1">
      <c r="A790" s="30"/>
      <c r="B790" s="63"/>
      <c r="C790" s="32"/>
      <c r="D790" s="32"/>
      <c r="E790" s="32"/>
    </row>
    <row r="791" spans="1:5" ht="22.5" customHeight="1">
      <c r="A791" s="27"/>
      <c r="B791" s="64"/>
      <c r="C791" s="29"/>
      <c r="D791" s="29"/>
      <c r="E791" s="29"/>
    </row>
    <row r="792" spans="1:5" ht="22.5" customHeight="1">
      <c r="A792" s="30"/>
      <c r="B792" s="63"/>
      <c r="C792" s="32"/>
      <c r="D792" s="33"/>
      <c r="E792" s="33"/>
    </row>
    <row r="793" spans="1:5" ht="22.5" customHeight="1">
      <c r="A793" s="27"/>
      <c r="B793" s="64"/>
      <c r="C793" s="29"/>
      <c r="D793" s="29"/>
      <c r="E793" s="29"/>
    </row>
    <row r="794" spans="1:5" ht="22.5" customHeight="1">
      <c r="A794" s="30"/>
      <c r="B794" s="63"/>
      <c r="C794" s="32"/>
      <c r="D794" s="33"/>
      <c r="E794" s="33"/>
    </row>
    <row r="795" spans="1:5" ht="22.5" customHeight="1">
      <c r="A795" s="27"/>
      <c r="B795" s="64"/>
      <c r="C795" s="29"/>
      <c r="D795" s="40"/>
      <c r="E795" s="40"/>
    </row>
    <row r="796" spans="1:5" ht="22.5" customHeight="1">
      <c r="A796" s="30"/>
      <c r="B796" s="63"/>
      <c r="C796" s="32"/>
      <c r="D796" s="32"/>
      <c r="E796" s="32"/>
    </row>
    <row r="797" spans="1:5" ht="22.5" customHeight="1">
      <c r="A797" s="27"/>
      <c r="B797" s="64"/>
      <c r="C797" s="29"/>
      <c r="D797" s="29"/>
      <c r="E797" s="29"/>
    </row>
    <row r="798" spans="1:5" ht="22.5" customHeight="1">
      <c r="A798" s="30"/>
      <c r="B798" s="63"/>
      <c r="C798" s="32"/>
      <c r="D798" s="32"/>
      <c r="E798" s="32"/>
    </row>
    <row r="799" spans="1:5" ht="22.5" customHeight="1">
      <c r="A799" s="27"/>
      <c r="B799" s="64"/>
      <c r="C799" s="29"/>
      <c r="D799" s="29"/>
      <c r="E799" s="29"/>
    </row>
    <row r="800" spans="1:5" ht="22.5" customHeight="1">
      <c r="A800" s="30"/>
      <c r="B800" s="63"/>
      <c r="C800" s="32"/>
      <c r="D800" s="32"/>
      <c r="E800" s="32"/>
    </row>
    <row r="801" spans="1:5" ht="22.5" customHeight="1">
      <c r="A801" s="27"/>
      <c r="B801" s="64"/>
      <c r="C801" s="29"/>
      <c r="D801" s="29"/>
      <c r="E801" s="29"/>
    </row>
    <row r="802" spans="1:5" ht="22.5" customHeight="1">
      <c r="A802" s="30"/>
      <c r="B802" s="63"/>
      <c r="C802" s="32"/>
      <c r="D802" s="32"/>
      <c r="E802" s="32"/>
    </row>
    <row r="803" spans="1:5" ht="22.5" customHeight="1">
      <c r="A803" s="27"/>
      <c r="B803" s="64"/>
      <c r="C803" s="29"/>
      <c r="D803" s="29"/>
      <c r="E803" s="29"/>
    </row>
    <row r="804" spans="1:5" ht="22.5" customHeight="1">
      <c r="A804" s="30"/>
      <c r="B804" s="63"/>
      <c r="C804" s="32"/>
      <c r="D804" s="32"/>
      <c r="E804" s="32"/>
    </row>
    <row r="805" spans="1:5" ht="22.5" customHeight="1">
      <c r="A805" s="27"/>
      <c r="B805" s="64"/>
      <c r="C805" s="29"/>
      <c r="D805" s="29"/>
      <c r="E805" s="29"/>
    </row>
    <row r="806" spans="1:5" ht="22.5" customHeight="1">
      <c r="A806" s="30"/>
      <c r="B806" s="63"/>
      <c r="C806" s="32"/>
      <c r="D806" s="32"/>
      <c r="E806" s="32"/>
    </row>
    <row r="807" spans="1:5" ht="22.5" customHeight="1">
      <c r="A807" s="27"/>
      <c r="B807" s="64"/>
      <c r="C807" s="29"/>
      <c r="D807" s="29"/>
      <c r="E807" s="29"/>
    </row>
    <row r="808" spans="1:5" ht="22.5" customHeight="1">
      <c r="A808" s="30"/>
      <c r="B808" s="63"/>
      <c r="C808" s="32"/>
      <c r="D808" s="32"/>
      <c r="E808" s="32"/>
    </row>
    <row r="809" spans="1:5" ht="22.5" customHeight="1">
      <c r="A809" s="27"/>
      <c r="B809" s="64"/>
      <c r="C809" s="43"/>
      <c r="D809" s="43"/>
      <c r="E809" s="43"/>
    </row>
    <row r="810" spans="1:5" ht="22.5" customHeight="1">
      <c r="A810" s="30"/>
      <c r="B810" s="63"/>
      <c r="C810" s="32"/>
      <c r="D810" s="32"/>
      <c r="E810" s="32"/>
    </row>
    <row r="811" spans="1:5" ht="22.5" customHeight="1">
      <c r="A811" s="27"/>
      <c r="B811" s="64"/>
      <c r="C811" s="43"/>
      <c r="D811" s="43"/>
      <c r="E811" s="43"/>
    </row>
    <row r="812" spans="1:5" ht="22.5" customHeight="1">
      <c r="A812" s="30"/>
      <c r="B812" s="63"/>
      <c r="C812" s="32"/>
      <c r="D812" s="32"/>
      <c r="E812" s="32"/>
    </row>
    <row r="813" spans="1:5" ht="22.5" customHeight="1">
      <c r="A813" s="27"/>
      <c r="B813" s="64"/>
      <c r="C813" s="29"/>
      <c r="D813" s="29"/>
      <c r="E813" s="29"/>
    </row>
    <row r="814" spans="1:5" ht="22.5" customHeight="1">
      <c r="A814" s="30"/>
      <c r="B814" s="63"/>
      <c r="C814" s="32"/>
      <c r="D814" s="33"/>
      <c r="E814" s="33"/>
    </row>
    <row r="815" spans="1:5" ht="22.5" customHeight="1">
      <c r="A815" s="27"/>
      <c r="B815" s="64"/>
      <c r="C815" s="29"/>
      <c r="D815" s="29"/>
      <c r="E815" s="29"/>
    </row>
    <row r="816" spans="1:5" ht="22.5" customHeight="1">
      <c r="A816" s="30"/>
      <c r="B816" s="63"/>
      <c r="C816" s="32"/>
      <c r="D816" s="33"/>
      <c r="E816" s="33"/>
    </row>
    <row r="817" spans="1:5" ht="22.5" customHeight="1">
      <c r="A817" s="27"/>
      <c r="B817" s="64"/>
      <c r="C817" s="29"/>
      <c r="D817" s="40"/>
      <c r="E817" s="40"/>
    </row>
    <row r="818" spans="1:5" ht="22.5" customHeight="1">
      <c r="A818" s="30"/>
      <c r="B818" s="63"/>
      <c r="C818" s="32"/>
      <c r="D818" s="32"/>
      <c r="E818" s="32"/>
    </row>
    <row r="819" spans="1:5" ht="22.5" customHeight="1">
      <c r="A819" s="27"/>
      <c r="B819" s="64"/>
      <c r="C819" s="29"/>
      <c r="D819" s="29"/>
      <c r="E819" s="29"/>
    </row>
    <row r="820" spans="1:5" ht="22.5" customHeight="1">
      <c r="A820" s="30"/>
      <c r="B820" s="63"/>
      <c r="C820" s="32"/>
      <c r="D820" s="32"/>
      <c r="E820" s="32"/>
    </row>
    <row r="821" spans="1:5" ht="22.5" customHeight="1">
      <c r="A821" s="27"/>
      <c r="B821" s="64"/>
      <c r="C821" s="29"/>
      <c r="D821" s="29"/>
      <c r="E821" s="29"/>
    </row>
    <row r="822" spans="1:5" ht="22.5" customHeight="1">
      <c r="A822" s="30"/>
      <c r="B822" s="63"/>
      <c r="C822" s="32"/>
      <c r="D822" s="32"/>
      <c r="E822" s="32"/>
    </row>
    <row r="823" spans="1:5" ht="22.5" customHeight="1">
      <c r="A823" s="27"/>
      <c r="B823" s="64"/>
      <c r="C823" s="29"/>
      <c r="D823" s="29"/>
      <c r="E823" s="29"/>
    </row>
    <row r="824" spans="1:5" ht="22.5" customHeight="1">
      <c r="A824" s="30"/>
      <c r="B824" s="63"/>
      <c r="C824" s="32"/>
      <c r="D824" s="32"/>
      <c r="E824" s="32"/>
    </row>
    <row r="825" spans="1:5" ht="22.5" customHeight="1">
      <c r="A825" s="27"/>
      <c r="B825" s="64"/>
      <c r="C825" s="29"/>
      <c r="D825" s="29"/>
      <c r="E825" s="29"/>
    </row>
    <row r="826" spans="1:5" ht="22.5" customHeight="1">
      <c r="A826" s="30"/>
      <c r="B826" s="63"/>
      <c r="C826" s="32"/>
      <c r="D826" s="32"/>
      <c r="E826" s="32"/>
    </row>
    <row r="827" spans="1:5" ht="22.5" customHeight="1">
      <c r="A827" s="27"/>
      <c r="B827" s="64"/>
      <c r="C827" s="29"/>
      <c r="D827" s="29"/>
      <c r="E827" s="29"/>
    </row>
    <row r="828" spans="1:5" ht="22.5" customHeight="1">
      <c r="A828" s="30"/>
      <c r="B828" s="63"/>
      <c r="C828" s="32"/>
      <c r="D828" s="32"/>
      <c r="E828" s="32"/>
    </row>
    <row r="829" spans="1:5" ht="22.5" customHeight="1">
      <c r="A829" s="27"/>
      <c r="B829" s="64"/>
      <c r="C829" s="29"/>
      <c r="D829" s="29"/>
      <c r="E829" s="29"/>
    </row>
    <row r="830" spans="1:5" ht="22.5" customHeight="1">
      <c r="A830" s="30"/>
      <c r="B830" s="63"/>
      <c r="C830" s="32"/>
      <c r="D830" s="32"/>
      <c r="E830" s="32"/>
    </row>
    <row r="831" spans="1:5" ht="22.5" customHeight="1">
      <c r="A831" s="27"/>
      <c r="B831" s="64"/>
      <c r="C831" s="43"/>
      <c r="D831" s="43"/>
      <c r="E831" s="43"/>
    </row>
    <row r="832" spans="1:5" ht="22.5" customHeight="1">
      <c r="A832" s="30"/>
      <c r="B832" s="63"/>
      <c r="C832" s="32"/>
      <c r="D832" s="32"/>
      <c r="E832" s="32"/>
    </row>
    <row r="833" spans="1:5" ht="22.5" customHeight="1">
      <c r="A833" s="27"/>
      <c r="B833" s="64"/>
      <c r="C833" s="43"/>
      <c r="D833" s="43"/>
      <c r="E833" s="43"/>
    </row>
    <row r="834" spans="1:5" ht="22.5" customHeight="1">
      <c r="A834" s="30"/>
      <c r="B834" s="63"/>
      <c r="C834" s="32"/>
      <c r="D834" s="32"/>
      <c r="E834" s="32"/>
    </row>
    <row r="835" spans="1:5" ht="22.5" customHeight="1">
      <c r="A835" s="27"/>
      <c r="B835" s="64"/>
      <c r="C835" s="29"/>
      <c r="D835" s="29"/>
      <c r="E835" s="29"/>
    </row>
    <row r="836" spans="1:5" ht="22.5" customHeight="1">
      <c r="A836" s="30"/>
      <c r="B836" s="63"/>
      <c r="C836" s="32"/>
      <c r="D836" s="33"/>
      <c r="E836" s="33"/>
    </row>
    <row r="837" spans="1:5" ht="22.5" customHeight="1">
      <c r="A837" s="27"/>
      <c r="B837" s="64"/>
      <c r="C837" s="29"/>
      <c r="D837" s="29"/>
      <c r="E837" s="29"/>
    </row>
    <row r="838" spans="1:5" ht="22.5" customHeight="1">
      <c r="A838" s="30"/>
      <c r="B838" s="63"/>
      <c r="C838" s="32"/>
      <c r="D838" s="33"/>
      <c r="E838" s="33"/>
    </row>
    <row r="839" spans="1:5" ht="22.5" customHeight="1">
      <c r="A839" s="27"/>
      <c r="B839" s="64"/>
      <c r="C839" s="29"/>
      <c r="D839" s="40"/>
      <c r="E839" s="40"/>
    </row>
    <row r="840" spans="1:5" ht="22.5" customHeight="1">
      <c r="A840" s="30"/>
      <c r="B840" s="63"/>
      <c r="C840" s="32"/>
      <c r="D840" s="32"/>
      <c r="E840" s="32"/>
    </row>
    <row r="841" spans="1:5" ht="22.5" customHeight="1">
      <c r="A841" s="27"/>
      <c r="B841" s="64"/>
      <c r="C841" s="29"/>
      <c r="D841" s="29"/>
      <c r="E841" s="29"/>
    </row>
    <row r="842" spans="1:5" ht="22.5" customHeight="1">
      <c r="A842" s="30"/>
      <c r="B842" s="63"/>
      <c r="C842" s="32"/>
      <c r="D842" s="32"/>
      <c r="E842" s="32"/>
    </row>
    <row r="843" spans="1:5" ht="22.5" customHeight="1">
      <c r="A843" s="27"/>
      <c r="B843" s="64"/>
      <c r="C843" s="29"/>
      <c r="D843" s="29"/>
      <c r="E843" s="29"/>
    </row>
    <row r="844" spans="1:5" ht="22.5" customHeight="1">
      <c r="A844" s="30"/>
      <c r="B844" s="63"/>
      <c r="C844" s="32"/>
      <c r="D844" s="32"/>
      <c r="E844" s="32"/>
    </row>
    <row r="845" spans="1:5" ht="22.5" customHeight="1">
      <c r="A845" s="27"/>
      <c r="B845" s="64"/>
      <c r="C845" s="29"/>
      <c r="D845" s="29"/>
      <c r="E845" s="29"/>
    </row>
    <row r="846" spans="1:5" ht="22.5" customHeight="1">
      <c r="A846" s="30"/>
      <c r="B846" s="63"/>
      <c r="C846" s="32"/>
      <c r="D846" s="32"/>
      <c r="E846" s="32"/>
    </row>
    <row r="847" spans="1:5" ht="22.5" customHeight="1">
      <c r="A847" s="27"/>
      <c r="B847" s="64"/>
      <c r="C847" s="29"/>
      <c r="D847" s="29"/>
      <c r="E847" s="29"/>
    </row>
    <row r="848" spans="1:5" ht="22.5" customHeight="1">
      <c r="A848" s="30"/>
      <c r="B848" s="63"/>
      <c r="C848" s="32"/>
      <c r="D848" s="32"/>
      <c r="E848" s="32"/>
    </row>
    <row r="849" spans="1:5" ht="22.5" customHeight="1">
      <c r="A849" s="27"/>
      <c r="B849" s="64"/>
      <c r="C849" s="29"/>
      <c r="D849" s="29"/>
      <c r="E849" s="29"/>
    </row>
    <row r="850" spans="1:5" ht="22.5" customHeight="1">
      <c r="A850" s="30"/>
      <c r="B850" s="63"/>
      <c r="C850" s="32"/>
      <c r="D850" s="32"/>
      <c r="E850" s="32"/>
    </row>
    <row r="851" spans="1:5" ht="22.5" customHeight="1">
      <c r="A851" s="27"/>
      <c r="B851" s="64"/>
      <c r="C851" s="29"/>
      <c r="D851" s="29"/>
      <c r="E851" s="29"/>
    </row>
    <row r="852" spans="1:5" ht="22.5" customHeight="1">
      <c r="A852" s="30"/>
      <c r="B852" s="63"/>
      <c r="C852" s="32"/>
      <c r="D852" s="32"/>
      <c r="E852" s="32"/>
    </row>
    <row r="853" spans="1:5" ht="22.5" customHeight="1">
      <c r="A853" s="27"/>
      <c r="B853" s="64"/>
      <c r="C853" s="43"/>
      <c r="D853" s="43"/>
      <c r="E853" s="43"/>
    </row>
    <row r="854" spans="1:5" ht="22.5" customHeight="1">
      <c r="A854" s="30"/>
      <c r="B854" s="63"/>
      <c r="C854" s="32"/>
      <c r="D854" s="32"/>
      <c r="E854" s="32"/>
    </row>
    <row r="855" spans="1:5" ht="22.5" customHeight="1">
      <c r="A855" s="27"/>
      <c r="B855" s="64"/>
      <c r="C855" s="43"/>
      <c r="D855" s="43"/>
      <c r="E855" s="43"/>
    </row>
    <row r="856" spans="1:5" ht="22.5" customHeight="1">
      <c r="A856" s="30"/>
      <c r="B856" s="63"/>
      <c r="C856" s="32"/>
      <c r="D856" s="32"/>
      <c r="E856" s="32"/>
    </row>
    <row r="857" spans="1:5" ht="22.5" customHeight="1">
      <c r="A857" s="27"/>
      <c r="B857" s="64"/>
      <c r="C857" s="29"/>
      <c r="D857" s="29"/>
      <c r="E857" s="29"/>
    </row>
    <row r="858" spans="1:5" ht="22.5" customHeight="1">
      <c r="A858" s="30"/>
      <c r="B858" s="63"/>
      <c r="C858" s="32"/>
      <c r="D858" s="33"/>
      <c r="E858" s="33"/>
    </row>
    <row r="859" spans="1:5" ht="22.5" customHeight="1">
      <c r="A859" s="27"/>
      <c r="B859" s="64"/>
      <c r="C859" s="29"/>
      <c r="D859" s="29"/>
      <c r="E859" s="29"/>
    </row>
    <row r="860" spans="1:5" ht="22.5" customHeight="1">
      <c r="A860" s="30"/>
      <c r="B860" s="63"/>
      <c r="C860" s="32"/>
      <c r="D860" s="33"/>
      <c r="E860" s="33"/>
    </row>
    <row r="861" spans="1:5" ht="22.5" customHeight="1">
      <c r="A861" s="27"/>
      <c r="B861" s="64"/>
      <c r="C861" s="29"/>
      <c r="D861" s="40"/>
      <c r="E861" s="40"/>
    </row>
    <row r="862" spans="1:5" ht="22.5" customHeight="1">
      <c r="A862" s="30"/>
      <c r="B862" s="63"/>
      <c r="C862" s="32"/>
      <c r="D862" s="32"/>
      <c r="E862" s="32"/>
    </row>
    <row r="863" spans="1:5" ht="22.5" customHeight="1">
      <c r="A863" s="27"/>
      <c r="B863" s="64"/>
      <c r="C863" s="29"/>
      <c r="D863" s="29"/>
      <c r="E863" s="29"/>
    </row>
    <row r="864" spans="1:5" ht="22.5" customHeight="1">
      <c r="A864" s="30"/>
      <c r="B864" s="63"/>
      <c r="C864" s="32"/>
      <c r="D864" s="32"/>
      <c r="E864" s="32"/>
    </row>
    <row r="865" spans="1:5" ht="22.5" customHeight="1">
      <c r="A865" s="27"/>
      <c r="B865" s="64"/>
      <c r="C865" s="29"/>
      <c r="D865" s="29"/>
      <c r="E865" s="29"/>
    </row>
    <row r="866" spans="1:5" ht="22.5" customHeight="1">
      <c r="A866" s="30"/>
      <c r="B866" s="63"/>
      <c r="C866" s="32"/>
      <c r="D866" s="32"/>
      <c r="E866" s="32"/>
    </row>
    <row r="867" spans="1:5" ht="22.5" customHeight="1">
      <c r="A867" s="27"/>
      <c r="B867" s="64"/>
      <c r="C867" s="29"/>
      <c r="D867" s="29"/>
      <c r="E867" s="29"/>
    </row>
    <row r="868" spans="1:5" ht="22.5" customHeight="1">
      <c r="A868" s="30"/>
      <c r="B868" s="63"/>
      <c r="C868" s="32"/>
      <c r="D868" s="32"/>
      <c r="E868" s="32"/>
    </row>
    <row r="869" spans="1:5" ht="22.5" customHeight="1">
      <c r="A869" s="27"/>
      <c r="B869" s="64"/>
      <c r="C869" s="29"/>
      <c r="D869" s="29"/>
      <c r="E869" s="29"/>
    </row>
    <row r="870" spans="1:5" ht="22.5" customHeight="1">
      <c r="A870" s="30"/>
      <c r="B870" s="63"/>
      <c r="C870" s="32"/>
      <c r="D870" s="32"/>
      <c r="E870" s="32"/>
    </row>
    <row r="871" spans="1:5" ht="22.5" customHeight="1">
      <c r="A871" s="27"/>
      <c r="B871" s="64"/>
      <c r="C871" s="29"/>
      <c r="D871" s="29"/>
      <c r="E871" s="29"/>
    </row>
    <row r="872" spans="1:5" ht="22.5" customHeight="1">
      <c r="A872" s="30"/>
      <c r="B872" s="63"/>
      <c r="C872" s="32"/>
      <c r="D872" s="32"/>
      <c r="E872" s="32"/>
    </row>
    <row r="873" spans="1:5" ht="22.5" customHeight="1">
      <c r="A873" s="27"/>
      <c r="B873" s="64"/>
      <c r="C873" s="29"/>
      <c r="D873" s="29"/>
      <c r="E873" s="29"/>
    </row>
    <row r="874" spans="1:5" ht="22.5" customHeight="1">
      <c r="A874" s="30"/>
      <c r="B874" s="63"/>
      <c r="C874" s="32"/>
      <c r="D874" s="32"/>
      <c r="E874" s="32"/>
    </row>
    <row r="875" spans="1:5" ht="22.5" customHeight="1">
      <c r="A875" s="27"/>
      <c r="B875" s="64"/>
      <c r="C875" s="43"/>
      <c r="D875" s="43"/>
      <c r="E875" s="43"/>
    </row>
    <row r="876" spans="1:5" ht="22.5" customHeight="1">
      <c r="A876" s="30"/>
      <c r="B876" s="63"/>
      <c r="C876" s="32"/>
      <c r="D876" s="32"/>
      <c r="E876" s="32"/>
    </row>
    <row r="877" spans="1:5" ht="22.5" customHeight="1">
      <c r="A877" s="27"/>
      <c r="B877" s="64"/>
      <c r="C877" s="43"/>
      <c r="D877" s="43"/>
      <c r="E877" s="43"/>
    </row>
    <row r="878" spans="1:5" ht="22.5" customHeight="1">
      <c r="A878" s="30"/>
      <c r="B878" s="63"/>
      <c r="C878" s="32"/>
      <c r="D878" s="32"/>
      <c r="E878" s="32"/>
    </row>
    <row r="879" spans="1:5" ht="22.5" customHeight="1">
      <c r="A879" s="27"/>
      <c r="B879" s="64"/>
      <c r="C879" s="29"/>
      <c r="D879" s="29"/>
      <c r="E879" s="29"/>
    </row>
    <row r="880" spans="1:5" ht="22.5" customHeight="1">
      <c r="A880" s="30"/>
      <c r="B880" s="63"/>
      <c r="C880" s="32"/>
      <c r="D880" s="33"/>
      <c r="E880" s="33"/>
    </row>
    <row r="881" spans="1:5" ht="22.5" customHeight="1">
      <c r="A881" s="27"/>
      <c r="B881" s="64"/>
      <c r="C881" s="29"/>
      <c r="D881" s="29"/>
      <c r="E881" s="29"/>
    </row>
    <row r="882" spans="1:5" ht="22.5" customHeight="1">
      <c r="A882" s="30"/>
      <c r="B882" s="63"/>
      <c r="C882" s="32"/>
      <c r="D882" s="33"/>
      <c r="E882" s="33"/>
    </row>
    <row r="883" spans="1:5" ht="22.5" customHeight="1">
      <c r="A883" s="27"/>
      <c r="B883" s="64"/>
      <c r="C883" s="29"/>
      <c r="D883" s="40"/>
      <c r="E883" s="40"/>
    </row>
    <row r="884" spans="1:5" ht="22.5" customHeight="1">
      <c r="A884" s="30"/>
      <c r="B884" s="63"/>
      <c r="C884" s="32"/>
      <c r="D884" s="32"/>
      <c r="E884" s="32"/>
    </row>
    <row r="885" spans="1:5" ht="22.5" customHeight="1">
      <c r="A885" s="27"/>
      <c r="B885" s="64"/>
      <c r="C885" s="29"/>
      <c r="D885" s="29"/>
      <c r="E885" s="29"/>
    </row>
    <row r="886" spans="1:5" ht="22.5" customHeight="1">
      <c r="A886" s="30"/>
      <c r="B886" s="63"/>
      <c r="C886" s="32"/>
      <c r="D886" s="32"/>
      <c r="E886" s="32"/>
    </row>
    <row r="887" spans="1:5" ht="22.5" customHeight="1">
      <c r="A887" s="27"/>
      <c r="B887" s="64"/>
      <c r="C887" s="29"/>
      <c r="D887" s="29"/>
      <c r="E887" s="29"/>
    </row>
    <row r="888" spans="1:5" ht="22.5" customHeight="1">
      <c r="A888" s="30"/>
      <c r="B888" s="63"/>
      <c r="C888" s="32"/>
      <c r="D888" s="32"/>
      <c r="E888" s="32"/>
    </row>
    <row r="889" spans="1:5" ht="22.5" customHeight="1">
      <c r="A889" s="27"/>
      <c r="B889" s="64"/>
      <c r="C889" s="29"/>
      <c r="D889" s="29"/>
      <c r="E889" s="29"/>
    </row>
    <row r="890" spans="1:5" ht="22.5" customHeight="1">
      <c r="A890" s="30"/>
      <c r="B890" s="63"/>
      <c r="C890" s="32"/>
      <c r="D890" s="32"/>
      <c r="E890" s="32"/>
    </row>
    <row r="891" spans="1:5" ht="22.5" customHeight="1">
      <c r="A891" s="27"/>
      <c r="B891" s="64"/>
      <c r="C891" s="29"/>
      <c r="D891" s="29"/>
      <c r="E891" s="29"/>
    </row>
    <row r="892" spans="1:5" ht="22.5" customHeight="1">
      <c r="A892" s="30"/>
      <c r="B892" s="63"/>
      <c r="C892" s="32"/>
      <c r="D892" s="32"/>
      <c r="E892" s="32"/>
    </row>
    <row r="893" spans="1:5" ht="22.5" customHeight="1">
      <c r="A893" s="27"/>
      <c r="B893" s="64"/>
      <c r="C893" s="29"/>
      <c r="D893" s="29"/>
      <c r="E893" s="29"/>
    </row>
    <row r="894" spans="1:5" ht="22.5" customHeight="1">
      <c r="A894" s="30"/>
      <c r="B894" s="63"/>
      <c r="C894" s="32"/>
      <c r="D894" s="32"/>
      <c r="E894" s="32"/>
    </row>
    <row r="895" spans="1:5" ht="22.5" customHeight="1">
      <c r="A895" s="27"/>
      <c r="B895" s="64"/>
      <c r="C895" s="29"/>
      <c r="D895" s="29"/>
      <c r="E895" s="29"/>
    </row>
    <row r="896" spans="1:5" ht="22.5" customHeight="1">
      <c r="A896" s="30"/>
      <c r="B896" s="63"/>
      <c r="C896" s="32"/>
      <c r="D896" s="32"/>
      <c r="E896" s="32"/>
    </row>
    <row r="897" spans="1:5" ht="22.5" customHeight="1">
      <c r="A897" s="27"/>
      <c r="B897" s="64"/>
      <c r="C897" s="43"/>
      <c r="D897" s="43"/>
      <c r="E897" s="43"/>
    </row>
    <row r="898" spans="1:5" ht="22.5" customHeight="1">
      <c r="A898" s="30"/>
      <c r="B898" s="63"/>
      <c r="C898" s="32"/>
      <c r="D898" s="32"/>
      <c r="E898" s="32"/>
    </row>
    <row r="899" spans="1:5" ht="22.5" customHeight="1">
      <c r="A899" s="27"/>
      <c r="B899" s="64"/>
      <c r="C899" s="29"/>
      <c r="D899" s="29"/>
      <c r="E899" s="29"/>
    </row>
    <row r="900" spans="1:5" ht="22.5" customHeight="1">
      <c r="A900" s="30"/>
      <c r="B900" s="63"/>
      <c r="C900" s="32"/>
      <c r="D900" s="32"/>
      <c r="E900" s="32"/>
    </row>
    <row r="901" spans="1:5" ht="22.5" customHeight="1">
      <c r="A901" s="27"/>
      <c r="B901" s="64"/>
      <c r="C901" s="29"/>
      <c r="D901" s="40"/>
      <c r="E901" s="40"/>
    </row>
    <row r="902" spans="1:5" ht="22.5" customHeight="1">
      <c r="A902" s="30"/>
      <c r="B902" s="63"/>
      <c r="C902" s="32"/>
      <c r="D902" s="32"/>
      <c r="E902" s="32"/>
    </row>
    <row r="903" spans="1:5" ht="22.5" customHeight="1">
      <c r="A903" s="27"/>
      <c r="B903" s="64"/>
      <c r="C903" s="29"/>
      <c r="D903" s="40"/>
      <c r="E903" s="40"/>
    </row>
    <row r="904" spans="1:5" ht="22.5" customHeight="1">
      <c r="A904" s="30"/>
      <c r="B904" s="63"/>
      <c r="C904" s="32"/>
      <c r="D904" s="33"/>
      <c r="E904" s="33"/>
    </row>
    <row r="905" spans="1:5" ht="22.5" customHeight="1">
      <c r="A905" s="27"/>
      <c r="B905" s="64"/>
      <c r="C905" s="29"/>
      <c r="D905" s="29"/>
      <c r="E905" s="29"/>
    </row>
    <row r="906" spans="1:5" ht="22.5" customHeight="1">
      <c r="A906" s="30"/>
      <c r="B906" s="63"/>
      <c r="C906" s="32"/>
      <c r="D906" s="32"/>
      <c r="E906" s="32"/>
    </row>
    <row r="907" spans="1:5" ht="22.5" customHeight="1">
      <c r="A907" s="27"/>
      <c r="B907" s="64"/>
      <c r="C907" s="29"/>
      <c r="D907" s="29"/>
      <c r="E907" s="29"/>
    </row>
    <row r="908" spans="1:5" ht="22.5" customHeight="1">
      <c r="A908" s="30"/>
      <c r="B908" s="63"/>
      <c r="C908" s="32"/>
      <c r="D908" s="32"/>
      <c r="E908" s="32"/>
    </row>
    <row r="909" spans="1:5" ht="22.5" customHeight="1">
      <c r="A909" s="27"/>
      <c r="B909" s="64"/>
      <c r="C909" s="29"/>
      <c r="D909" s="29"/>
      <c r="E909" s="29"/>
    </row>
    <row r="910" spans="1:5" ht="22.5" customHeight="1">
      <c r="A910" s="30"/>
      <c r="B910" s="63"/>
      <c r="C910" s="32"/>
      <c r="D910" s="32"/>
      <c r="E910" s="32"/>
    </row>
    <row r="911" spans="1:5" ht="22.5" customHeight="1">
      <c r="A911" s="27"/>
      <c r="B911" s="64"/>
      <c r="C911" s="29"/>
      <c r="D911" s="29"/>
      <c r="E911" s="29"/>
    </row>
    <row r="912" spans="1:5" ht="22.5" customHeight="1">
      <c r="A912" s="30"/>
      <c r="B912" s="63"/>
      <c r="C912" s="32"/>
      <c r="D912" s="32"/>
      <c r="E912" s="32"/>
    </row>
    <row r="913" spans="1:5" ht="22.5" customHeight="1">
      <c r="A913" s="27"/>
      <c r="B913" s="64"/>
      <c r="C913" s="29"/>
      <c r="D913" s="29"/>
      <c r="E913" s="29"/>
    </row>
    <row r="914" spans="1:5" ht="22.5" customHeight="1">
      <c r="A914" s="30"/>
      <c r="B914" s="63"/>
      <c r="C914" s="32"/>
      <c r="D914" s="32"/>
      <c r="E914" s="32"/>
    </row>
    <row r="915" spans="1:5" ht="22.5" customHeight="1">
      <c r="A915" s="27"/>
      <c r="B915" s="64"/>
      <c r="C915" s="29"/>
      <c r="D915" s="29"/>
      <c r="E915" s="29"/>
    </row>
    <row r="916" spans="1:5" ht="22.5" customHeight="1">
      <c r="A916" s="30"/>
      <c r="B916" s="63"/>
      <c r="C916" s="32"/>
      <c r="D916" s="32"/>
      <c r="E916" s="32"/>
    </row>
    <row r="917" spans="1:5" ht="22.5" customHeight="1">
      <c r="A917" s="27"/>
      <c r="B917" s="64"/>
      <c r="C917" s="29"/>
      <c r="D917" s="29"/>
      <c r="E917" s="29"/>
    </row>
    <row r="918" spans="1:5" ht="22.5" customHeight="1">
      <c r="A918" s="30"/>
      <c r="B918" s="63"/>
      <c r="C918" s="42"/>
      <c r="D918" s="42"/>
      <c r="E918" s="42"/>
    </row>
    <row r="919" spans="1:5" ht="22.5" customHeight="1">
      <c r="A919" s="27"/>
      <c r="B919" s="64"/>
      <c r="C919" s="29"/>
      <c r="D919" s="29"/>
      <c r="E919" s="29"/>
    </row>
    <row r="920" spans="1:5" ht="22.5" customHeight="1">
      <c r="A920" s="30"/>
      <c r="B920" s="63"/>
      <c r="C920" s="42"/>
      <c r="D920" s="42"/>
      <c r="E920" s="42"/>
    </row>
    <row r="921" spans="1:5" ht="22.5" customHeight="1">
      <c r="A921" s="27"/>
      <c r="B921" s="64"/>
      <c r="C921" s="29"/>
      <c r="D921" s="29"/>
      <c r="E921" s="29"/>
    </row>
    <row r="922" spans="1:5" ht="22.5" customHeight="1">
      <c r="A922" s="30"/>
      <c r="B922" s="63"/>
      <c r="C922" s="32"/>
      <c r="D922" s="32"/>
      <c r="E922" s="32"/>
    </row>
    <row r="923" spans="1:5" ht="22.5" customHeight="1">
      <c r="A923" s="27"/>
      <c r="B923" s="64"/>
      <c r="C923" s="29"/>
      <c r="D923" s="40"/>
      <c r="E923" s="40"/>
    </row>
    <row r="924" spans="1:5" ht="22.5" customHeight="1">
      <c r="A924" s="30"/>
      <c r="B924" s="63"/>
      <c r="C924" s="32"/>
      <c r="D924" s="32"/>
      <c r="E924" s="32"/>
    </row>
    <row r="925" spans="1:5" ht="22.5" customHeight="1">
      <c r="A925" s="27"/>
      <c r="B925" s="64"/>
      <c r="C925" s="29"/>
      <c r="D925" s="40"/>
      <c r="E925" s="40"/>
    </row>
    <row r="926" spans="1:5" ht="22.5" customHeight="1">
      <c r="A926" s="30"/>
      <c r="B926" s="63"/>
      <c r="C926" s="32"/>
      <c r="D926" s="33"/>
      <c r="E926" s="33"/>
    </row>
    <row r="927" spans="1:5" ht="22.5" customHeight="1">
      <c r="A927" s="27"/>
      <c r="B927" s="64"/>
      <c r="C927" s="29"/>
      <c r="D927" s="29"/>
      <c r="E927" s="29"/>
    </row>
    <row r="928" spans="1:5" ht="22.5" customHeight="1">
      <c r="A928" s="30"/>
      <c r="B928" s="63"/>
      <c r="C928" s="32"/>
      <c r="D928" s="32"/>
      <c r="E928" s="32"/>
    </row>
    <row r="929" spans="1:5" ht="22.5" customHeight="1">
      <c r="A929" s="27"/>
      <c r="B929" s="64"/>
      <c r="C929" s="29"/>
      <c r="D929" s="29"/>
      <c r="E929" s="29"/>
    </row>
    <row r="930" spans="1:5" ht="22.5" customHeight="1">
      <c r="A930" s="30"/>
      <c r="B930" s="63"/>
      <c r="C930" s="32"/>
      <c r="D930" s="32"/>
      <c r="E930" s="32"/>
    </row>
    <row r="931" spans="1:5" ht="22.5" customHeight="1">
      <c r="A931" s="27"/>
      <c r="B931" s="64"/>
      <c r="C931" s="29"/>
      <c r="D931" s="29"/>
      <c r="E931" s="29"/>
    </row>
    <row r="932" spans="1:5" ht="22.5" customHeight="1">
      <c r="A932" s="30"/>
      <c r="B932" s="63"/>
      <c r="C932" s="32"/>
      <c r="D932" s="32"/>
      <c r="E932" s="32"/>
    </row>
    <row r="933" spans="1:5" ht="22.5" customHeight="1">
      <c r="A933" s="27"/>
      <c r="B933" s="64"/>
      <c r="C933" s="29"/>
      <c r="D933" s="29"/>
      <c r="E933" s="29"/>
    </row>
    <row r="934" spans="1:5" ht="22.5" customHeight="1">
      <c r="A934" s="30"/>
      <c r="B934" s="63"/>
      <c r="C934" s="32"/>
      <c r="D934" s="32"/>
      <c r="E934" s="32"/>
    </row>
    <row r="935" spans="1:5" ht="22.5" customHeight="1">
      <c r="A935" s="27"/>
      <c r="B935" s="64"/>
      <c r="C935" s="29"/>
      <c r="D935" s="29"/>
      <c r="E935" s="29"/>
    </row>
    <row r="936" spans="1:5" ht="22.5" customHeight="1">
      <c r="A936" s="30"/>
      <c r="B936" s="63"/>
      <c r="C936" s="32"/>
      <c r="D936" s="32"/>
      <c r="E936" s="32"/>
    </row>
    <row r="937" spans="1:5" ht="22.5" customHeight="1">
      <c r="A937" s="27"/>
      <c r="B937" s="64"/>
      <c r="C937" s="29"/>
      <c r="D937" s="29"/>
      <c r="E937" s="29"/>
    </row>
    <row r="938" spans="1:5" ht="22.5" customHeight="1">
      <c r="A938" s="30"/>
      <c r="B938" s="63"/>
      <c r="C938" s="32"/>
      <c r="D938" s="32"/>
      <c r="E938" s="32"/>
    </row>
    <row r="939" spans="1:5" ht="22.5" customHeight="1">
      <c r="A939" s="27"/>
      <c r="B939" s="64"/>
      <c r="C939" s="29"/>
      <c r="D939" s="29"/>
      <c r="E939" s="29"/>
    </row>
    <row r="940" spans="1:5" ht="22.5" customHeight="1">
      <c r="A940" s="30"/>
      <c r="B940" s="63"/>
      <c r="C940" s="42"/>
      <c r="D940" s="42"/>
      <c r="E940" s="42"/>
    </row>
    <row r="941" spans="1:5" ht="22.5" customHeight="1">
      <c r="A941" s="27"/>
      <c r="B941" s="64"/>
      <c r="C941" s="29"/>
      <c r="D941" s="29"/>
      <c r="E941" s="29"/>
    </row>
    <row r="942" spans="1:5" ht="22.5" customHeight="1">
      <c r="A942" s="30"/>
      <c r="B942" s="63"/>
      <c r="C942" s="42"/>
      <c r="D942" s="42"/>
      <c r="E942" s="42"/>
    </row>
    <row r="943" spans="1:5" ht="22.5" customHeight="1">
      <c r="A943" s="27"/>
      <c r="B943" s="64"/>
      <c r="C943" s="29"/>
      <c r="D943" s="29"/>
      <c r="E943" s="29"/>
    </row>
    <row r="944" spans="1:5" ht="22.5" customHeight="1">
      <c r="A944" s="30"/>
      <c r="B944" s="63"/>
      <c r="C944" s="32"/>
      <c r="D944" s="32"/>
      <c r="E944" s="32"/>
    </row>
    <row r="945" spans="1:5" ht="22.5" customHeight="1">
      <c r="A945" s="27"/>
      <c r="B945" s="64"/>
      <c r="C945" s="29"/>
      <c r="D945" s="40"/>
      <c r="E945" s="40"/>
    </row>
    <row r="946" spans="1:5" ht="22.5" customHeight="1">
      <c r="A946" s="30"/>
      <c r="B946" s="63"/>
      <c r="C946" s="32"/>
      <c r="D946" s="32"/>
      <c r="E946" s="32"/>
    </row>
    <row r="947" spans="1:5" ht="22.5" customHeight="1">
      <c r="A947" s="27"/>
      <c r="B947" s="64"/>
      <c r="C947" s="29"/>
      <c r="D947" s="40"/>
      <c r="E947" s="40"/>
    </row>
    <row r="948" spans="1:5" ht="22.5" customHeight="1">
      <c r="A948" s="30"/>
      <c r="B948" s="63"/>
      <c r="C948" s="32"/>
      <c r="D948" s="33"/>
      <c r="E948" s="33"/>
    </row>
    <row r="949" spans="1:5" ht="22.5" customHeight="1">
      <c r="A949" s="27"/>
      <c r="B949" s="64"/>
      <c r="C949" s="29"/>
      <c r="D949" s="29"/>
      <c r="E949" s="29"/>
    </row>
    <row r="950" spans="1:5" ht="22.5" customHeight="1">
      <c r="A950" s="30"/>
      <c r="B950" s="63"/>
      <c r="C950" s="32"/>
      <c r="D950" s="32"/>
      <c r="E950" s="32"/>
    </row>
    <row r="951" spans="1:5" ht="22.5" customHeight="1">
      <c r="A951" s="27"/>
      <c r="B951" s="64"/>
      <c r="C951" s="29"/>
      <c r="D951" s="29"/>
      <c r="E951" s="29"/>
    </row>
    <row r="952" spans="1:5" ht="22.5" customHeight="1">
      <c r="A952" s="30"/>
      <c r="B952" s="63"/>
      <c r="C952" s="32"/>
      <c r="D952" s="32"/>
      <c r="E952" s="32"/>
    </row>
    <row r="953" spans="1:5" ht="22.5" customHeight="1">
      <c r="A953" s="27"/>
      <c r="B953" s="64"/>
      <c r="C953" s="29"/>
      <c r="D953" s="29"/>
      <c r="E953" s="29"/>
    </row>
    <row r="954" spans="1:5" ht="22.5" customHeight="1">
      <c r="A954" s="30"/>
      <c r="B954" s="63"/>
      <c r="C954" s="32"/>
      <c r="D954" s="32"/>
      <c r="E954" s="32"/>
    </row>
    <row r="955" spans="1:5" ht="22.5" customHeight="1">
      <c r="A955" s="27"/>
      <c r="B955" s="64"/>
      <c r="C955" s="29"/>
      <c r="D955" s="29"/>
      <c r="E955" s="29"/>
    </row>
    <row r="956" spans="1:5" ht="22.5" customHeight="1">
      <c r="A956" s="30"/>
      <c r="B956" s="63"/>
      <c r="C956" s="32"/>
      <c r="D956" s="32"/>
      <c r="E956" s="32"/>
    </row>
    <row r="957" spans="1:5" ht="22.5" customHeight="1">
      <c r="A957" s="27"/>
      <c r="B957" s="64"/>
      <c r="C957" s="29"/>
      <c r="D957" s="29"/>
      <c r="E957" s="29"/>
    </row>
    <row r="958" spans="1:5" ht="22.5" customHeight="1">
      <c r="A958" s="30"/>
      <c r="B958" s="63"/>
      <c r="C958" s="32"/>
      <c r="D958" s="32"/>
      <c r="E958" s="32"/>
    </row>
    <row r="959" spans="1:5" ht="22.5" customHeight="1">
      <c r="A959" s="27"/>
      <c r="B959" s="64"/>
      <c r="C959" s="29"/>
      <c r="D959" s="29"/>
      <c r="E959" s="29"/>
    </row>
    <row r="960" spans="1:5" ht="22.5" customHeight="1">
      <c r="A960" s="30"/>
      <c r="B960" s="63"/>
      <c r="C960" s="32"/>
      <c r="D960" s="32"/>
      <c r="E960" s="32"/>
    </row>
    <row r="961" spans="1:5" ht="22.5" customHeight="1">
      <c r="A961" s="27"/>
      <c r="B961" s="64"/>
      <c r="C961" s="29"/>
      <c r="D961" s="29"/>
      <c r="E961" s="29"/>
    </row>
    <row r="962" spans="1:5" ht="22.5" customHeight="1">
      <c r="A962" s="30"/>
      <c r="B962" s="63"/>
      <c r="C962" s="42"/>
      <c r="D962" s="42"/>
      <c r="E962" s="42"/>
    </row>
    <row r="963" spans="1:5" ht="22.5" customHeight="1">
      <c r="A963" s="27"/>
      <c r="B963" s="64"/>
      <c r="C963" s="29"/>
      <c r="D963" s="29"/>
      <c r="E963" s="29"/>
    </row>
    <row r="964" spans="1:5" ht="22.5" customHeight="1">
      <c r="A964" s="30"/>
      <c r="B964" s="63"/>
      <c r="C964" s="42"/>
      <c r="D964" s="42"/>
      <c r="E964" s="42"/>
    </row>
    <row r="965" spans="1:5" ht="22.5" customHeight="1">
      <c r="A965" s="27"/>
      <c r="B965" s="64"/>
      <c r="C965" s="29"/>
      <c r="D965" s="29"/>
      <c r="E965" s="29"/>
    </row>
    <row r="966" spans="1:5" ht="22.5" customHeight="1">
      <c r="A966" s="30"/>
      <c r="B966" s="63"/>
      <c r="C966" s="32"/>
      <c r="D966" s="32"/>
      <c r="E966" s="32"/>
    </row>
    <row r="967" spans="1:5" ht="22.5" customHeight="1">
      <c r="A967" s="27"/>
      <c r="B967" s="64"/>
      <c r="C967" s="29"/>
      <c r="D967" s="40"/>
      <c r="E967" s="40"/>
    </row>
    <row r="968" spans="1:5" ht="22.5" customHeight="1">
      <c r="A968" s="30"/>
      <c r="B968" s="63"/>
      <c r="C968" s="32"/>
      <c r="D968" s="32"/>
      <c r="E968" s="32"/>
    </row>
    <row r="969" spans="1:5" ht="22.5" customHeight="1">
      <c r="A969" s="27"/>
      <c r="B969" s="64"/>
      <c r="C969" s="29"/>
      <c r="D969" s="40"/>
      <c r="E969" s="40"/>
    </row>
    <row r="970" spans="1:5" ht="22.5" customHeight="1">
      <c r="A970" s="30"/>
      <c r="B970" s="63"/>
      <c r="C970" s="32"/>
      <c r="D970" s="33"/>
      <c r="E970" s="33"/>
    </row>
    <row r="971" spans="1:5" ht="22.5" customHeight="1">
      <c r="A971" s="27"/>
      <c r="B971" s="64"/>
      <c r="C971" s="29"/>
      <c r="D971" s="29"/>
      <c r="E971" s="29"/>
    </row>
    <row r="972" spans="1:5" ht="22.5" customHeight="1">
      <c r="A972" s="30"/>
      <c r="B972" s="63"/>
      <c r="C972" s="32"/>
      <c r="D972" s="32"/>
      <c r="E972" s="32"/>
    </row>
    <row r="973" spans="1:5" ht="22.5" customHeight="1">
      <c r="A973" s="27"/>
      <c r="B973" s="64"/>
      <c r="C973" s="29"/>
      <c r="D973" s="29"/>
      <c r="E973" s="29"/>
    </row>
    <row r="974" spans="1:5" ht="22.5" customHeight="1">
      <c r="A974" s="30"/>
      <c r="B974" s="63"/>
      <c r="C974" s="32"/>
      <c r="D974" s="32"/>
      <c r="E974" s="32"/>
    </row>
    <row r="975" spans="1:5" ht="22.5" customHeight="1">
      <c r="A975" s="27"/>
      <c r="B975" s="64"/>
      <c r="C975" s="29"/>
      <c r="D975" s="29"/>
      <c r="E975" s="29"/>
    </row>
    <row r="976" spans="1:5" ht="22.5" customHeight="1">
      <c r="A976" s="30"/>
      <c r="B976" s="63"/>
      <c r="C976" s="32"/>
      <c r="D976" s="32"/>
      <c r="E976" s="32"/>
    </row>
    <row r="977" spans="1:5" ht="22.5" customHeight="1">
      <c r="A977" s="27"/>
      <c r="B977" s="64"/>
      <c r="C977" s="29"/>
      <c r="D977" s="29"/>
      <c r="E977" s="29"/>
    </row>
    <row r="978" spans="1:5" ht="22.5" customHeight="1">
      <c r="A978" s="30"/>
      <c r="B978" s="63"/>
      <c r="C978" s="32"/>
      <c r="D978" s="32"/>
      <c r="E978" s="32"/>
    </row>
    <row r="979" spans="1:5" ht="22.5" customHeight="1">
      <c r="A979" s="27"/>
      <c r="B979" s="64"/>
      <c r="C979" s="29"/>
      <c r="D979" s="29"/>
      <c r="E979" s="29"/>
    </row>
    <row r="980" spans="1:5" ht="22.5" customHeight="1">
      <c r="A980" s="30"/>
      <c r="B980" s="63"/>
      <c r="C980" s="32"/>
      <c r="D980" s="32"/>
      <c r="E980" s="32"/>
    </row>
    <row r="981" spans="1:5" ht="22.5" customHeight="1">
      <c r="A981" s="27"/>
      <c r="B981" s="64"/>
      <c r="C981" s="29"/>
      <c r="D981" s="29"/>
      <c r="E981" s="29"/>
    </row>
    <row r="982" spans="1:5" ht="22.5" customHeight="1">
      <c r="A982" s="30"/>
      <c r="B982" s="63"/>
      <c r="C982" s="32"/>
      <c r="D982" s="32"/>
      <c r="E982" s="32"/>
    </row>
    <row r="983" spans="1:5" ht="22.5" customHeight="1">
      <c r="A983" s="27"/>
      <c r="B983" s="64"/>
      <c r="C983" s="29"/>
      <c r="D983" s="29"/>
      <c r="E983" s="29"/>
    </row>
    <row r="984" spans="1:5" ht="22.5" customHeight="1">
      <c r="A984" s="30"/>
      <c r="B984" s="63"/>
      <c r="C984" s="42"/>
      <c r="D984" s="42"/>
      <c r="E984" s="42"/>
    </row>
    <row r="985" spans="1:5" ht="22.5" customHeight="1">
      <c r="A985" s="27"/>
      <c r="B985" s="64"/>
      <c r="C985" s="29"/>
      <c r="D985" s="29"/>
      <c r="E985" s="29"/>
    </row>
    <row r="986" spans="1:5" ht="22.5" customHeight="1">
      <c r="A986" s="30"/>
      <c r="B986" s="63"/>
      <c r="C986" s="42"/>
      <c r="D986" s="42"/>
      <c r="E986" s="42"/>
    </row>
    <row r="987" spans="1:5" ht="22.5" customHeight="1">
      <c r="A987" s="27"/>
      <c r="B987" s="64"/>
      <c r="C987" s="29"/>
      <c r="D987" s="29"/>
      <c r="E987" s="29"/>
    </row>
    <row r="988" spans="1:5" ht="22.5" customHeight="1">
      <c r="A988" s="30"/>
      <c r="B988" s="63"/>
      <c r="C988" s="32"/>
      <c r="D988" s="32"/>
      <c r="E988" s="32"/>
    </row>
    <row r="989" spans="1:5" ht="22.5" customHeight="1">
      <c r="A989" s="27"/>
      <c r="B989" s="64"/>
      <c r="C989" s="29"/>
      <c r="D989" s="40"/>
      <c r="E989" s="40"/>
    </row>
    <row r="990" spans="1:5" ht="22.5" customHeight="1">
      <c r="A990" s="30"/>
      <c r="B990" s="63"/>
      <c r="C990" s="32"/>
      <c r="D990" s="32"/>
      <c r="E990" s="32"/>
    </row>
    <row r="991" spans="1:5" ht="22.5" customHeight="1">
      <c r="A991" s="27"/>
      <c r="B991" s="64"/>
      <c r="C991" s="29"/>
      <c r="D991" s="40"/>
      <c r="E991" s="40"/>
    </row>
    <row r="992" spans="1:5" ht="22.5" customHeight="1">
      <c r="A992" s="30"/>
      <c r="B992" s="63"/>
      <c r="C992" s="32"/>
      <c r="D992" s="33"/>
      <c r="E992" s="33"/>
    </row>
    <row r="993" spans="1:5" ht="22.5" customHeight="1">
      <c r="A993" s="27"/>
      <c r="B993" s="64"/>
      <c r="C993" s="29"/>
      <c r="D993" s="29"/>
      <c r="E993" s="29"/>
    </row>
    <row r="994" spans="1:5" ht="22.5" customHeight="1">
      <c r="A994" s="30"/>
      <c r="B994" s="63"/>
      <c r="C994" s="32"/>
      <c r="D994" s="32"/>
      <c r="E994" s="32"/>
    </row>
    <row r="995" spans="1:5" ht="22.5" customHeight="1">
      <c r="A995" s="27"/>
      <c r="B995" s="64"/>
      <c r="C995" s="29"/>
      <c r="D995" s="29"/>
      <c r="E995" s="29"/>
    </row>
    <row r="996" spans="1:5" ht="22.5" customHeight="1">
      <c r="A996" s="30"/>
      <c r="B996" s="63"/>
      <c r="C996" s="32"/>
      <c r="D996" s="32"/>
      <c r="E996" s="32"/>
    </row>
    <row r="997" spans="1:5" ht="22.5" customHeight="1">
      <c r="A997" s="27"/>
      <c r="B997" s="64"/>
      <c r="C997" s="29"/>
      <c r="D997" s="29"/>
      <c r="E997" s="29"/>
    </row>
    <row r="998" spans="1:5" ht="22.5" customHeight="1">
      <c r="A998" s="30"/>
      <c r="B998" s="63"/>
      <c r="C998" s="32"/>
      <c r="D998" s="32"/>
      <c r="E998" s="32"/>
    </row>
    <row r="999" spans="1:5" ht="22.5" customHeight="1">
      <c r="A999" s="27"/>
      <c r="B999" s="64"/>
      <c r="C999" s="29"/>
      <c r="D999" s="29"/>
      <c r="E999" s="29"/>
    </row>
    <row r="1000" spans="1:5" ht="22.5" customHeight="1">
      <c r="A1000" s="38"/>
      <c r="B1000" s="75"/>
      <c r="C1000" s="36"/>
      <c r="D1000" s="36"/>
      <c r="E1000" s="36"/>
    </row>
    <row r="1001" spans="1:5" ht="22.5" customHeight="1">
      <c r="A1001" s="37"/>
      <c r="B1001" s="76"/>
      <c r="C1001" s="35"/>
      <c r="D1001" s="35"/>
      <c r="E1001" s="35"/>
    </row>
    <row r="1002" spans="1:5" ht="22.5" customHeight="1">
      <c r="A1002" s="38"/>
      <c r="B1002" s="75"/>
      <c r="C1002" s="36"/>
      <c r="D1002" s="36"/>
      <c r="E1002" s="36"/>
    </row>
    <row r="1003" spans="1:5" ht="22.5" customHeight="1">
      <c r="A1003" s="37"/>
      <c r="B1003" s="76"/>
      <c r="C1003" s="35"/>
      <c r="D1003" s="35"/>
      <c r="E1003" s="35"/>
    </row>
    <row r="1004" spans="1:5" ht="22.5" customHeight="1">
      <c r="A1004" s="38"/>
      <c r="B1004" s="75"/>
      <c r="C1004" s="36"/>
      <c r="D1004" s="36"/>
      <c r="E1004" s="36"/>
    </row>
    <row r="1005" spans="1:5" ht="22.5" customHeight="1">
      <c r="A1005" s="37"/>
      <c r="B1005" s="76"/>
      <c r="C1005" s="35"/>
      <c r="D1005" s="35"/>
      <c r="E1005" s="35"/>
    </row>
    <row r="1006" spans="1:5" ht="22.5" customHeight="1">
      <c r="A1006" s="38"/>
      <c r="B1006" s="75"/>
      <c r="C1006" s="36"/>
      <c r="D1006" s="36"/>
      <c r="E1006" s="36"/>
    </row>
    <row r="1007" spans="1:5" ht="22.5" customHeight="1">
      <c r="A1007" s="37"/>
      <c r="B1007" s="76"/>
      <c r="C1007" s="35"/>
      <c r="D1007" s="35"/>
      <c r="E1007" s="35"/>
    </row>
    <row r="1008" spans="1:5" ht="22.5" customHeight="1">
      <c r="A1008" s="38"/>
      <c r="B1008" s="75"/>
      <c r="C1008" s="36"/>
      <c r="D1008" s="36"/>
      <c r="E1008" s="36"/>
    </row>
    <row r="1009" spans="1:5" ht="22.5" customHeight="1">
      <c r="A1009" s="37"/>
      <c r="B1009" s="76"/>
      <c r="C1009" s="35"/>
      <c r="D1009" s="35"/>
      <c r="E1009" s="35"/>
    </row>
    <row r="1010" spans="1:5" ht="22.5" customHeight="1">
      <c r="A1010" s="38"/>
      <c r="B1010" s="75"/>
      <c r="C1010" s="36"/>
      <c r="D1010" s="36"/>
      <c r="E1010" s="36"/>
    </row>
    <row r="1011" spans="1:5" ht="22.5" customHeight="1">
      <c r="A1011" s="37"/>
      <c r="B1011" s="76"/>
      <c r="C1011" s="35"/>
      <c r="D1011" s="35"/>
      <c r="E1011" s="35"/>
    </row>
    <row r="1012" spans="1:5" ht="22.5" customHeight="1">
      <c r="A1012" s="38"/>
      <c r="B1012" s="75"/>
      <c r="C1012" s="36"/>
      <c r="D1012" s="36"/>
      <c r="E1012" s="36"/>
    </row>
    <row r="1013" spans="1:5" ht="22.5" customHeight="1">
      <c r="A1013" s="37"/>
      <c r="B1013" s="76"/>
      <c r="C1013" s="35"/>
      <c r="D1013" s="35"/>
      <c r="E1013" s="35"/>
    </row>
    <row r="1014" spans="1:5" ht="22.5" customHeight="1">
      <c r="A1014" s="38"/>
      <c r="B1014" s="75"/>
      <c r="C1014" s="36"/>
      <c r="D1014" s="36"/>
      <c r="E1014" s="36"/>
    </row>
    <row r="1015" spans="1:5" ht="22.5" customHeight="1">
      <c r="A1015" s="37"/>
      <c r="B1015" s="76"/>
      <c r="C1015" s="35"/>
      <c r="D1015" s="35"/>
      <c r="E1015" s="35"/>
    </row>
    <row r="1016" spans="1:5" ht="22.5" customHeight="1">
      <c r="A1016" s="38"/>
      <c r="B1016" s="75"/>
      <c r="C1016" s="36"/>
      <c r="D1016" s="36"/>
      <c r="E1016" s="36"/>
    </row>
    <row r="1017" spans="1:5" ht="22.5" customHeight="1">
      <c r="A1017" s="37"/>
      <c r="B1017" s="76"/>
      <c r="C1017" s="35"/>
      <c r="D1017" s="35"/>
      <c r="E1017" s="35"/>
    </row>
    <row r="1018" spans="1:5" ht="22.5" customHeight="1">
      <c r="A1018" s="38"/>
      <c r="B1018" s="75"/>
      <c r="C1018" s="36"/>
      <c r="D1018" s="36"/>
      <c r="E1018" s="36"/>
    </row>
    <row r="1019" spans="1:5" ht="22.5" customHeight="1">
      <c r="A1019" s="37"/>
      <c r="B1019" s="76"/>
      <c r="C1019" s="35"/>
      <c r="D1019" s="35"/>
      <c r="E1019" s="35"/>
    </row>
    <row r="1020" spans="1:5" ht="22.5" customHeight="1">
      <c r="A1020" s="38"/>
      <c r="B1020" s="75"/>
      <c r="C1020" s="36"/>
      <c r="D1020" s="36"/>
      <c r="E1020" s="36"/>
    </row>
    <row r="1021" spans="1:5" ht="22.5" customHeight="1">
      <c r="A1021" s="37"/>
      <c r="B1021" s="76"/>
      <c r="C1021" s="35"/>
      <c r="D1021" s="35"/>
      <c r="E1021" s="35"/>
    </row>
    <row r="1022" spans="1:5" ht="22.5" customHeight="1">
      <c r="A1022" s="38"/>
      <c r="B1022" s="75"/>
      <c r="C1022" s="36"/>
      <c r="D1022" s="36"/>
      <c r="E1022" s="36"/>
    </row>
    <row r="1023" spans="1:5" ht="22.5" customHeight="1">
      <c r="A1023" s="37"/>
      <c r="B1023" s="76"/>
      <c r="C1023" s="35"/>
      <c r="D1023" s="35"/>
      <c r="E1023" s="35"/>
    </row>
    <row r="1024" spans="1:5" ht="22.5" customHeight="1">
      <c r="A1024" s="38"/>
      <c r="B1024" s="75"/>
      <c r="C1024" s="36"/>
      <c r="D1024" s="36"/>
      <c r="E1024" s="36"/>
    </row>
    <row r="1025" spans="1:5" ht="22.5" customHeight="1">
      <c r="A1025" s="37"/>
      <c r="B1025" s="76"/>
      <c r="C1025" s="35"/>
      <c r="D1025" s="35"/>
      <c r="E1025" s="35"/>
    </row>
    <row r="1026" spans="1:5" ht="22.5" customHeight="1">
      <c r="A1026" s="38"/>
      <c r="B1026" s="75"/>
      <c r="C1026" s="36"/>
      <c r="D1026" s="36"/>
      <c r="E1026" s="36"/>
    </row>
    <row r="1027" spans="1:5" ht="22.5" customHeight="1">
      <c r="A1027" s="37"/>
      <c r="B1027" s="76"/>
      <c r="C1027" s="35"/>
      <c r="D1027" s="35"/>
      <c r="E1027" s="35"/>
    </row>
    <row r="1028" spans="1:5" ht="22.5" customHeight="1">
      <c r="A1028" s="38"/>
      <c r="B1028" s="75"/>
      <c r="C1028" s="36"/>
      <c r="D1028" s="36"/>
      <c r="E1028" s="36"/>
    </row>
    <row r="1029" spans="1:5" ht="22.5" customHeight="1">
      <c r="A1029" s="37"/>
      <c r="B1029" s="76"/>
      <c r="C1029" s="35"/>
      <c r="D1029" s="35"/>
      <c r="E1029" s="35"/>
    </row>
    <row r="1030" spans="1:5" ht="22.5" customHeight="1">
      <c r="A1030" s="38"/>
      <c r="B1030" s="75"/>
      <c r="C1030" s="36"/>
      <c r="D1030" s="36"/>
      <c r="E1030" s="36"/>
    </row>
    <row r="1031" spans="1:5" ht="22.5" customHeight="1">
      <c r="A1031" s="37"/>
      <c r="B1031" s="76"/>
      <c r="C1031" s="35"/>
      <c r="D1031" s="35"/>
      <c r="E1031" s="35"/>
    </row>
    <row r="1032" spans="1:5" ht="22.5" customHeight="1">
      <c r="A1032" s="38"/>
      <c r="B1032" s="75"/>
      <c r="C1032" s="36"/>
      <c r="D1032" s="36"/>
      <c r="E1032" s="36"/>
    </row>
    <row r="1033" spans="1:5" ht="22.5" customHeight="1">
      <c r="A1033" s="37"/>
      <c r="B1033" s="76"/>
      <c r="C1033" s="35"/>
      <c r="D1033" s="35"/>
      <c r="E1033" s="35"/>
    </row>
    <row r="1034" spans="1:5" ht="22.5" customHeight="1">
      <c r="A1034" s="38"/>
      <c r="B1034" s="75"/>
      <c r="C1034" s="36"/>
      <c r="D1034" s="36"/>
      <c r="E1034" s="36"/>
    </row>
    <row r="1035" spans="1:5" ht="22.5" customHeight="1">
      <c r="A1035" s="37"/>
      <c r="B1035" s="76"/>
      <c r="C1035" s="35"/>
      <c r="D1035" s="35"/>
      <c r="E1035" s="35"/>
    </row>
    <row r="1036" spans="1:5" ht="22.5" customHeight="1">
      <c r="A1036" s="38"/>
      <c r="B1036" s="75"/>
      <c r="C1036" s="36"/>
      <c r="D1036" s="36"/>
      <c r="E1036" s="36"/>
    </row>
    <row r="1037" spans="1:5" ht="22.5" customHeight="1">
      <c r="A1037" s="37"/>
      <c r="B1037" s="76"/>
      <c r="C1037" s="35"/>
      <c r="D1037" s="35"/>
      <c r="E1037" s="35"/>
    </row>
    <row r="1038" spans="1:5" ht="22.5" customHeight="1">
      <c r="A1038" s="38"/>
      <c r="B1038" s="75"/>
      <c r="C1038" s="36"/>
      <c r="D1038" s="36"/>
      <c r="E1038" s="36"/>
    </row>
    <row r="1039" spans="1:5" ht="22.5" customHeight="1">
      <c r="A1039" s="37"/>
      <c r="B1039" s="76"/>
      <c r="C1039" s="35"/>
      <c r="D1039" s="35"/>
      <c r="E1039" s="35"/>
    </row>
    <row r="1040" spans="1:5" ht="22.5" customHeight="1">
      <c r="A1040" s="38"/>
      <c r="B1040" s="75"/>
      <c r="C1040" s="36"/>
      <c r="D1040" s="36"/>
      <c r="E1040" s="36"/>
    </row>
    <row r="1041" spans="1:5" ht="22.5" customHeight="1">
      <c r="A1041" s="37"/>
      <c r="B1041" s="76"/>
      <c r="C1041" s="35"/>
      <c r="D1041" s="35"/>
      <c r="E1041" s="35"/>
    </row>
    <row r="1042" spans="1:5" ht="22.5" customHeight="1">
      <c r="A1042" s="38"/>
      <c r="B1042" s="75"/>
      <c r="C1042" s="36"/>
      <c r="D1042" s="36"/>
      <c r="E1042" s="36"/>
    </row>
    <row r="1043" spans="1:5" ht="22.5" customHeight="1">
      <c r="A1043" s="37"/>
      <c r="B1043" s="76"/>
      <c r="C1043" s="35"/>
      <c r="D1043" s="35"/>
      <c r="E1043" s="35"/>
    </row>
    <row r="1044" spans="1:5" ht="22.5" customHeight="1">
      <c r="A1044" s="38"/>
      <c r="B1044" s="75"/>
      <c r="C1044" s="36"/>
      <c r="D1044" s="36"/>
      <c r="E1044" s="36"/>
    </row>
    <row r="1045" spans="1:5" ht="22.5" customHeight="1">
      <c r="A1045" s="37"/>
      <c r="B1045" s="76"/>
      <c r="C1045" s="35"/>
      <c r="D1045" s="35"/>
      <c r="E1045" s="35"/>
    </row>
    <row r="1046" spans="1:5" ht="22.5" customHeight="1">
      <c r="A1046" s="38"/>
      <c r="B1046" s="75"/>
      <c r="C1046" s="36"/>
      <c r="D1046" s="36"/>
      <c r="E1046" s="36"/>
    </row>
    <row r="1047" spans="1:5" ht="22.5" customHeight="1">
      <c r="A1047" s="37"/>
      <c r="B1047" s="76"/>
      <c r="C1047" s="35"/>
      <c r="D1047" s="35"/>
      <c r="E1047" s="35"/>
    </row>
    <row r="1048" spans="1:5" ht="22.5" customHeight="1">
      <c r="A1048" s="38"/>
      <c r="B1048" s="75"/>
      <c r="C1048" s="36"/>
      <c r="D1048" s="36"/>
      <c r="E1048" s="36"/>
    </row>
    <row r="1049" spans="1:5" ht="22.5" customHeight="1">
      <c r="A1049" s="37"/>
      <c r="B1049" s="76"/>
      <c r="C1049" s="35"/>
      <c r="D1049" s="35"/>
      <c r="E1049" s="35"/>
    </row>
    <row r="1050" spans="1:5" ht="22.5" customHeight="1">
      <c r="A1050" s="38"/>
      <c r="B1050" s="75"/>
      <c r="C1050" s="36"/>
      <c r="D1050" s="36"/>
      <c r="E1050" s="36"/>
    </row>
    <row r="1051" spans="1:5" ht="22.5" customHeight="1">
      <c r="A1051" s="37"/>
      <c r="B1051" s="76"/>
      <c r="C1051" s="35"/>
      <c r="D1051" s="35"/>
      <c r="E1051" s="35"/>
    </row>
    <row r="1052" spans="1:5" ht="22.5" customHeight="1">
      <c r="A1052" s="38"/>
      <c r="B1052" s="75"/>
      <c r="C1052" s="36"/>
      <c r="D1052" s="36"/>
      <c r="E1052" s="36"/>
    </row>
    <row r="1053" spans="1:5" ht="22.5" customHeight="1">
      <c r="A1053" s="37"/>
      <c r="B1053" s="76"/>
      <c r="C1053" s="35"/>
      <c r="D1053" s="35"/>
      <c r="E1053" s="35"/>
    </row>
    <row r="1054" spans="1:5" ht="22.5" customHeight="1">
      <c r="A1054" s="38"/>
      <c r="B1054" s="75"/>
      <c r="C1054" s="36"/>
      <c r="D1054" s="36"/>
      <c r="E1054" s="36"/>
    </row>
    <row r="1055" spans="1:5" ht="22.5" customHeight="1">
      <c r="A1055" s="37"/>
      <c r="B1055" s="76"/>
      <c r="C1055" s="35"/>
      <c r="D1055" s="35"/>
      <c r="E1055" s="35"/>
    </row>
    <row r="1056" spans="1:5" ht="22.5" customHeight="1">
      <c r="A1056" s="38"/>
      <c r="B1056" s="75"/>
      <c r="C1056" s="36"/>
      <c r="D1056" s="36"/>
      <c r="E1056" s="36"/>
    </row>
    <row r="1057" spans="1:5" ht="22.5" customHeight="1">
      <c r="A1057" s="37"/>
      <c r="B1057" s="76"/>
      <c r="C1057" s="35"/>
      <c r="D1057" s="35"/>
      <c r="E1057" s="35"/>
    </row>
    <row r="1058" spans="1:5" ht="22.5" customHeight="1">
      <c r="A1058" s="38"/>
      <c r="B1058" s="75"/>
      <c r="C1058" s="36"/>
      <c r="D1058" s="36"/>
      <c r="E1058" s="36"/>
    </row>
    <row r="1059" spans="1:5" ht="22.5" customHeight="1">
      <c r="A1059" s="37"/>
      <c r="B1059" s="76"/>
      <c r="C1059" s="35"/>
      <c r="D1059" s="35"/>
      <c r="E1059" s="35"/>
    </row>
    <row r="1060" spans="1:5" ht="22.5" customHeight="1">
      <c r="A1060" s="38"/>
      <c r="B1060" s="75"/>
      <c r="C1060" s="36"/>
      <c r="D1060" s="36"/>
      <c r="E1060" s="36"/>
    </row>
    <row r="1061" spans="1:5" ht="22.5" customHeight="1">
      <c r="A1061" s="37"/>
      <c r="B1061" s="76"/>
      <c r="C1061" s="35"/>
      <c r="D1061" s="35"/>
      <c r="E1061" s="35"/>
    </row>
    <row r="1062" spans="1:5" ht="22.5" customHeight="1">
      <c r="A1062" s="38"/>
      <c r="B1062" s="75"/>
      <c r="C1062" s="36"/>
      <c r="D1062" s="36"/>
      <c r="E1062" s="36"/>
    </row>
    <row r="1063" spans="1:5" ht="22.5" customHeight="1">
      <c r="A1063" s="37"/>
      <c r="B1063" s="76"/>
      <c r="C1063" s="35"/>
      <c r="D1063" s="35"/>
      <c r="E1063" s="35"/>
    </row>
    <row r="1064" spans="1:5" ht="22.5" customHeight="1">
      <c r="A1064" s="38"/>
      <c r="B1064" s="75"/>
      <c r="C1064" s="36"/>
      <c r="D1064" s="36"/>
      <c r="E1064" s="36"/>
    </row>
    <row r="1065" spans="1:5" ht="22.5" customHeight="1">
      <c r="A1065" s="37"/>
      <c r="B1065" s="76"/>
      <c r="C1065" s="35"/>
      <c r="D1065" s="35"/>
      <c r="E1065" s="35"/>
    </row>
    <row r="1066" spans="1:5" ht="22.5" customHeight="1">
      <c r="A1066" s="38"/>
      <c r="B1066" s="75"/>
      <c r="C1066" s="36"/>
      <c r="D1066" s="36"/>
      <c r="E1066" s="36"/>
    </row>
    <row r="1067" spans="1:5" ht="22.5" customHeight="1">
      <c r="A1067" s="37"/>
      <c r="B1067" s="76"/>
      <c r="C1067" s="35"/>
      <c r="D1067" s="35"/>
      <c r="E1067" s="35"/>
    </row>
    <row r="1068" spans="1:5" ht="22.5" customHeight="1">
      <c r="A1068" s="38"/>
      <c r="B1068" s="75"/>
      <c r="C1068" s="36"/>
      <c r="D1068" s="36"/>
      <c r="E1068" s="36"/>
    </row>
    <row r="1069" spans="1:5" ht="22.5" customHeight="1">
      <c r="A1069" s="37"/>
      <c r="B1069" s="76"/>
      <c r="C1069" s="35"/>
      <c r="D1069" s="35"/>
      <c r="E1069" s="35"/>
    </row>
    <row r="1070" spans="1:5" ht="22.5" customHeight="1">
      <c r="A1070" s="38"/>
      <c r="B1070" s="75"/>
      <c r="C1070" s="36"/>
      <c r="D1070" s="36"/>
      <c r="E1070" s="36"/>
    </row>
    <row r="1071" spans="1:5" ht="22.5" customHeight="1">
      <c r="A1071" s="37"/>
      <c r="B1071" s="76"/>
      <c r="C1071" s="35"/>
      <c r="D1071" s="35"/>
      <c r="E1071" s="35"/>
    </row>
    <row r="1072" spans="1:5" ht="22.5" customHeight="1">
      <c r="A1072" s="38"/>
      <c r="B1072" s="75"/>
      <c r="C1072" s="36"/>
      <c r="D1072" s="36"/>
      <c r="E1072" s="36"/>
    </row>
    <row r="1073" spans="1:5" ht="22.5" customHeight="1">
      <c r="A1073" s="37"/>
      <c r="B1073" s="76"/>
      <c r="C1073" s="35"/>
      <c r="D1073" s="35"/>
      <c r="E1073" s="35"/>
    </row>
    <row r="1074" spans="1:5" ht="22.5" customHeight="1">
      <c r="A1074" s="38"/>
      <c r="B1074" s="75"/>
      <c r="C1074" s="36"/>
      <c r="D1074" s="36"/>
      <c r="E1074" s="36"/>
    </row>
    <row r="1075" spans="1:5" ht="22.5" customHeight="1">
      <c r="A1075" s="37"/>
      <c r="B1075" s="76"/>
      <c r="C1075" s="35"/>
      <c r="D1075" s="35"/>
      <c r="E1075" s="35"/>
    </row>
    <row r="1076" spans="1:5" ht="22.5" customHeight="1">
      <c r="A1076" s="38"/>
      <c r="B1076" s="75"/>
      <c r="C1076" s="36"/>
      <c r="D1076" s="36"/>
      <c r="E1076" s="36"/>
    </row>
    <row r="1077" spans="1:5" ht="22.5" customHeight="1">
      <c r="A1077" s="37"/>
      <c r="B1077" s="76"/>
      <c r="C1077" s="35"/>
      <c r="D1077" s="35"/>
      <c r="E1077" s="35"/>
    </row>
    <row r="1078" spans="1:5" ht="22.5" customHeight="1">
      <c r="A1078" s="38"/>
      <c r="B1078" s="75"/>
      <c r="C1078" s="36"/>
      <c r="D1078" s="36"/>
      <c r="E1078" s="36"/>
    </row>
    <row r="1079" spans="1:5" ht="22.5" customHeight="1">
      <c r="A1079" s="37"/>
      <c r="B1079" s="76"/>
      <c r="C1079" s="35"/>
      <c r="D1079" s="35"/>
      <c r="E1079" s="35"/>
    </row>
    <row r="1080" spans="1:5" ht="22.5" customHeight="1">
      <c r="A1080" s="38"/>
      <c r="B1080" s="75"/>
      <c r="C1080" s="36"/>
      <c r="D1080" s="36"/>
      <c r="E1080" s="36"/>
    </row>
    <row r="1081" spans="1:5" ht="22.5" customHeight="1">
      <c r="A1081" s="37"/>
      <c r="B1081" s="76"/>
      <c r="C1081" s="35"/>
      <c r="D1081" s="35"/>
      <c r="E1081" s="35"/>
    </row>
    <row r="1082" spans="1:5" ht="22.5" customHeight="1">
      <c r="A1082" s="38"/>
      <c r="B1082" s="75"/>
      <c r="C1082" s="36"/>
      <c r="D1082" s="36"/>
      <c r="E1082" s="36"/>
    </row>
    <row r="1083" spans="1:5" ht="22.5" customHeight="1">
      <c r="A1083" s="37"/>
      <c r="B1083" s="76"/>
      <c r="C1083" s="35"/>
      <c r="D1083" s="35"/>
      <c r="E1083" s="35"/>
    </row>
    <row r="1084" spans="1:5" ht="22.5" customHeight="1">
      <c r="A1084" s="38"/>
      <c r="B1084" s="75"/>
      <c r="C1084" s="36"/>
      <c r="D1084" s="36"/>
      <c r="E1084" s="36"/>
    </row>
    <row r="1085" spans="1:5" ht="22.5" customHeight="1">
      <c r="A1085" s="37"/>
      <c r="B1085" s="76"/>
      <c r="C1085" s="35"/>
      <c r="D1085" s="35"/>
      <c r="E1085" s="35"/>
    </row>
    <row r="1086" spans="1:5" ht="22.5" customHeight="1">
      <c r="A1086" s="38"/>
      <c r="B1086" s="75"/>
      <c r="C1086" s="36"/>
      <c r="D1086" s="36"/>
      <c r="E1086" s="36"/>
    </row>
    <row r="1087" spans="1:5" ht="22.5" customHeight="1">
      <c r="A1087" s="37"/>
      <c r="B1087" s="76"/>
      <c r="C1087" s="35"/>
      <c r="D1087" s="35"/>
      <c r="E1087" s="35"/>
    </row>
    <row r="1088" spans="1:5" ht="22.5" customHeight="1">
      <c r="A1088" s="38"/>
      <c r="B1088" s="75"/>
      <c r="C1088" s="36"/>
      <c r="D1088" s="36"/>
      <c r="E1088" s="36"/>
    </row>
    <row r="1089" spans="1:5" ht="22.5" customHeight="1">
      <c r="A1089" s="37"/>
      <c r="B1089" s="76"/>
      <c r="C1089" s="35"/>
      <c r="D1089" s="35"/>
      <c r="E1089" s="35"/>
    </row>
    <row r="1090" spans="1:5" ht="22.5" customHeight="1">
      <c r="A1090" s="38"/>
      <c r="B1090" s="75"/>
      <c r="C1090" s="36"/>
      <c r="D1090" s="36"/>
      <c r="E1090" s="36"/>
    </row>
    <row r="1091" spans="1:5" ht="22.5" customHeight="1">
      <c r="A1091" s="37"/>
      <c r="B1091" s="76"/>
      <c r="C1091" s="35"/>
      <c r="D1091" s="35"/>
      <c r="E1091" s="35"/>
    </row>
    <row r="1092" spans="1:5" ht="22.5" customHeight="1">
      <c r="A1092" s="38"/>
      <c r="B1092" s="75"/>
      <c r="C1092" s="36"/>
      <c r="D1092" s="36"/>
      <c r="E1092" s="36"/>
    </row>
    <row r="1093" spans="1:5" ht="22.5" customHeight="1">
      <c r="A1093" s="37"/>
      <c r="B1093" s="76"/>
      <c r="C1093" s="35"/>
      <c r="D1093" s="35"/>
      <c r="E1093" s="35"/>
    </row>
    <row r="1094" spans="1:5" ht="22.5" customHeight="1">
      <c r="A1094" s="38"/>
      <c r="B1094" s="75"/>
      <c r="C1094" s="36"/>
      <c r="D1094" s="36"/>
      <c r="E1094" s="36"/>
    </row>
    <row r="1095" spans="1:5" ht="22.5" customHeight="1">
      <c r="A1095" s="37"/>
      <c r="B1095" s="76"/>
      <c r="C1095" s="35"/>
      <c r="D1095" s="35"/>
      <c r="E1095" s="35"/>
    </row>
    <row r="1096" spans="1:5" ht="22.5" customHeight="1">
      <c r="A1096" s="38"/>
      <c r="B1096" s="75"/>
      <c r="C1096" s="36"/>
      <c r="D1096" s="36"/>
      <c r="E1096" s="36"/>
    </row>
    <row r="1097" spans="1:5" ht="22.5" customHeight="1">
      <c r="A1097" s="37"/>
      <c r="B1097" s="76"/>
      <c r="C1097" s="35"/>
      <c r="D1097" s="35"/>
      <c r="E1097" s="35"/>
    </row>
    <row r="1098" spans="1:5" ht="22.5" customHeight="1">
      <c r="A1098" s="38"/>
      <c r="B1098" s="75"/>
      <c r="C1098" s="36"/>
      <c r="D1098" s="36"/>
      <c r="E1098" s="36"/>
    </row>
    <row r="1099" spans="1:5" ht="22.5" customHeight="1">
      <c r="A1099" s="37"/>
      <c r="B1099" s="76"/>
      <c r="C1099" s="35"/>
      <c r="D1099" s="35"/>
      <c r="E1099" s="35"/>
    </row>
    <row r="1100" spans="1:5" ht="22.5" customHeight="1">
      <c r="A1100" s="38"/>
      <c r="B1100" s="75"/>
      <c r="C1100" s="36"/>
      <c r="D1100" s="36"/>
      <c r="E1100" s="36"/>
    </row>
    <row r="1101" spans="1:5" ht="22.5" customHeight="1">
      <c r="A1101" s="37"/>
      <c r="B1101" s="76"/>
      <c r="C1101" s="35"/>
      <c r="D1101" s="35"/>
      <c r="E1101" s="35"/>
    </row>
    <row r="1102" spans="1:5" ht="22.5" customHeight="1">
      <c r="A1102" s="38"/>
      <c r="B1102" s="75"/>
      <c r="C1102" s="36"/>
      <c r="D1102" s="36"/>
      <c r="E1102" s="36"/>
    </row>
    <row r="1103" spans="1:5" ht="22.5" customHeight="1">
      <c r="A1103" s="37"/>
      <c r="B1103" s="76"/>
      <c r="C1103" s="35"/>
      <c r="D1103" s="35"/>
      <c r="E1103" s="35"/>
    </row>
    <row r="1104" spans="1:5" ht="22.5" customHeight="1">
      <c r="A1104" s="38"/>
      <c r="B1104" s="75"/>
      <c r="C1104" s="36"/>
      <c r="D1104" s="36"/>
      <c r="E1104" s="36"/>
    </row>
    <row r="1105" spans="1:5" ht="22.5" customHeight="1">
      <c r="A1105" s="37"/>
      <c r="B1105" s="76"/>
      <c r="C1105" s="35"/>
      <c r="D1105" s="35"/>
      <c r="E1105" s="35"/>
    </row>
    <row r="1106" spans="1:5" ht="22.5" customHeight="1">
      <c r="A1106" s="38"/>
      <c r="B1106" s="75"/>
      <c r="C1106" s="36"/>
      <c r="D1106" s="36"/>
      <c r="E1106" s="36"/>
    </row>
    <row r="1107" spans="1:5" ht="22.5" customHeight="1">
      <c r="A1107" s="37"/>
      <c r="B1107" s="76"/>
      <c r="C1107" s="35"/>
      <c r="D1107" s="35"/>
      <c r="E1107" s="35"/>
    </row>
    <row r="1108" spans="1:5" ht="22.5" customHeight="1">
      <c r="A1108" s="38"/>
      <c r="B1108" s="75"/>
      <c r="C1108" s="36"/>
      <c r="D1108" s="36"/>
      <c r="E1108" s="36"/>
    </row>
    <row r="1109" spans="1:5" ht="22.5" customHeight="1">
      <c r="A1109" s="37"/>
      <c r="B1109" s="76"/>
      <c r="C1109" s="35"/>
      <c r="D1109" s="35"/>
      <c r="E1109" s="35"/>
    </row>
    <row r="1110" spans="1:5" ht="22.5" customHeight="1">
      <c r="A1110" s="38"/>
      <c r="B1110" s="75"/>
      <c r="C1110" s="36"/>
      <c r="D1110" s="36"/>
      <c r="E1110" s="36"/>
    </row>
    <row r="1111" spans="1:5" ht="22.5" customHeight="1">
      <c r="A1111" s="37"/>
      <c r="B1111" s="76"/>
      <c r="C1111" s="35"/>
      <c r="D1111" s="35"/>
      <c r="E1111" s="35"/>
    </row>
    <row r="1112" spans="1:5" ht="22.5" customHeight="1">
      <c r="A1112" s="38"/>
      <c r="B1112" s="75"/>
      <c r="C1112" s="36"/>
      <c r="D1112" s="36"/>
      <c r="E1112" s="36"/>
    </row>
    <row r="1113" spans="1:5" ht="22.5" customHeight="1">
      <c r="A1113" s="37"/>
      <c r="B1113" s="76"/>
      <c r="C1113" s="35"/>
      <c r="D1113" s="35"/>
      <c r="E1113" s="35"/>
    </row>
    <row r="1114" spans="1:5" ht="22.5" customHeight="1">
      <c r="A1114" s="38"/>
      <c r="B1114" s="75"/>
      <c r="C1114" s="36"/>
      <c r="D1114" s="36"/>
      <c r="E1114" s="36"/>
    </row>
    <row r="1115" spans="1:5" ht="22.5" customHeight="1">
      <c r="A1115" s="37"/>
      <c r="B1115" s="76"/>
      <c r="C1115" s="35"/>
      <c r="D1115" s="35"/>
      <c r="E1115" s="35"/>
    </row>
    <row r="1116" spans="1:5" ht="22.5" customHeight="1">
      <c r="A1116" s="38"/>
      <c r="B1116" s="75"/>
      <c r="C1116" s="36"/>
      <c r="D1116" s="36"/>
      <c r="E1116" s="36"/>
    </row>
    <row r="1117" spans="1:5" ht="22.5" customHeight="1">
      <c r="A1117" s="37"/>
      <c r="B1117" s="76"/>
      <c r="C1117" s="35"/>
      <c r="D1117" s="35"/>
      <c r="E1117" s="35"/>
    </row>
    <row r="1118" spans="1:5" ht="22.5" customHeight="1">
      <c r="A1118" s="38"/>
      <c r="B1118" s="75"/>
      <c r="C1118" s="36"/>
      <c r="D1118" s="36"/>
      <c r="E1118" s="36"/>
    </row>
    <row r="1119" spans="1:5" ht="22.5" customHeight="1">
      <c r="A1119" s="37"/>
      <c r="B1119" s="76"/>
      <c r="C1119" s="35"/>
      <c r="D1119" s="35"/>
      <c r="E1119" s="35"/>
    </row>
    <row r="1120" spans="1:5" ht="22.5" customHeight="1">
      <c r="A1120" s="38"/>
      <c r="B1120" s="75"/>
      <c r="C1120" s="36"/>
      <c r="D1120" s="36"/>
      <c r="E1120" s="36"/>
    </row>
    <row r="1121" spans="1:5" ht="22.5" customHeight="1">
      <c r="A1121" s="37"/>
      <c r="B1121" s="76"/>
      <c r="C1121" s="35"/>
      <c r="D1121" s="35"/>
      <c r="E1121" s="35"/>
    </row>
    <row r="1122" spans="1:5" ht="22.5" customHeight="1">
      <c r="A1122" s="38"/>
      <c r="B1122" s="75"/>
      <c r="C1122" s="36"/>
      <c r="D1122" s="36"/>
      <c r="E1122" s="36"/>
    </row>
    <row r="1123" spans="1:5" ht="22.5" customHeight="1">
      <c r="A1123" s="37"/>
      <c r="B1123" s="76"/>
      <c r="C1123" s="35"/>
      <c r="D1123" s="35"/>
      <c r="E1123" s="35"/>
    </row>
    <row r="1124" spans="1:5" ht="22.5" customHeight="1">
      <c r="A1124" s="38"/>
      <c r="B1124" s="75"/>
      <c r="C1124" s="36"/>
      <c r="D1124" s="36"/>
      <c r="E1124" s="36"/>
    </row>
    <row r="1125" spans="1:5" ht="22.5" customHeight="1">
      <c r="A1125" s="37"/>
      <c r="B1125" s="76"/>
      <c r="C1125" s="35"/>
      <c r="D1125" s="35"/>
      <c r="E1125" s="35"/>
    </row>
    <row r="1126" spans="1:5" ht="22.5" customHeight="1">
      <c r="A1126" s="38"/>
      <c r="B1126" s="75"/>
      <c r="C1126" s="36"/>
      <c r="D1126" s="36"/>
      <c r="E1126" s="36"/>
    </row>
    <row r="1127" spans="1:5" ht="22.5" customHeight="1">
      <c r="A1127" s="37"/>
      <c r="B1127" s="76"/>
      <c r="C1127" s="35"/>
      <c r="D1127" s="35"/>
      <c r="E1127" s="35"/>
    </row>
    <row r="1128" spans="1:5" ht="22.5" customHeight="1">
      <c r="A1128" s="38"/>
      <c r="B1128" s="75"/>
      <c r="C1128" s="36"/>
      <c r="D1128" s="36"/>
      <c r="E1128" s="36"/>
    </row>
    <row r="1129" spans="1:5" ht="22.5" customHeight="1">
      <c r="A1129" s="37"/>
      <c r="B1129" s="76"/>
      <c r="C1129" s="35"/>
      <c r="D1129" s="35"/>
      <c r="E1129" s="35"/>
    </row>
    <row r="1130" spans="1:5" ht="22.5" customHeight="1">
      <c r="A1130" s="38"/>
      <c r="B1130" s="75"/>
      <c r="C1130" s="36"/>
      <c r="D1130" s="36"/>
      <c r="E1130" s="36"/>
    </row>
    <row r="1131" spans="1:5" ht="22.5" customHeight="1">
      <c r="A1131" s="37"/>
      <c r="B1131" s="76"/>
      <c r="C1131" s="35"/>
      <c r="D1131" s="35"/>
      <c r="E1131" s="35"/>
    </row>
    <row r="1132" spans="1:5" ht="22.5" customHeight="1">
      <c r="A1132" s="38"/>
      <c r="B1132" s="75"/>
      <c r="C1132" s="36"/>
      <c r="D1132" s="36"/>
      <c r="E1132" s="36"/>
    </row>
    <row r="1133" spans="1:5" ht="22.5" customHeight="1">
      <c r="A1133" s="37"/>
      <c r="B1133" s="76"/>
      <c r="C1133" s="35"/>
      <c r="D1133" s="35"/>
      <c r="E1133" s="35"/>
    </row>
    <row r="1134" spans="1:5" ht="22.5" customHeight="1">
      <c r="A1134" s="38"/>
      <c r="B1134" s="75"/>
      <c r="C1134" s="36"/>
      <c r="D1134" s="36"/>
      <c r="E1134" s="36"/>
    </row>
    <row r="1135" spans="1:5" ht="22.5" customHeight="1">
      <c r="A1135" s="37"/>
      <c r="B1135" s="76"/>
      <c r="C1135" s="35"/>
      <c r="D1135" s="35"/>
      <c r="E1135" s="35"/>
    </row>
    <row r="1136" spans="1:5" ht="22.5" customHeight="1">
      <c r="A1136" s="38"/>
      <c r="B1136" s="75"/>
      <c r="C1136" s="36"/>
      <c r="D1136" s="36"/>
      <c r="E1136" s="36"/>
    </row>
    <row r="1137" spans="1:5" ht="22.5" customHeight="1">
      <c r="A1137" s="37"/>
      <c r="B1137" s="76"/>
      <c r="C1137" s="35"/>
      <c r="D1137" s="35"/>
      <c r="E1137" s="35"/>
    </row>
    <row r="1138" spans="1:5" ht="22.5" customHeight="1">
      <c r="A1138" s="38"/>
      <c r="B1138" s="75"/>
      <c r="C1138" s="36"/>
      <c r="D1138" s="36"/>
      <c r="E1138" s="36"/>
    </row>
    <row r="1139" spans="1:5" ht="22.5" customHeight="1">
      <c r="A1139" s="37"/>
      <c r="B1139" s="76"/>
      <c r="C1139" s="35"/>
      <c r="D1139" s="35"/>
      <c r="E1139" s="35"/>
    </row>
    <row r="1140" spans="1:5" ht="22.5" customHeight="1">
      <c r="A1140" s="38"/>
      <c r="B1140" s="75"/>
      <c r="C1140" s="36"/>
      <c r="D1140" s="36"/>
      <c r="E1140" s="36"/>
    </row>
    <row r="1141" spans="1:5" ht="22.5" customHeight="1">
      <c r="A1141" s="37"/>
      <c r="B1141" s="76"/>
      <c r="C1141" s="35"/>
      <c r="D1141" s="35"/>
      <c r="E1141" s="35"/>
    </row>
    <row r="1142" spans="1:5" ht="22.5" customHeight="1">
      <c r="A1142" s="38"/>
      <c r="B1142" s="75"/>
      <c r="C1142" s="36"/>
      <c r="D1142" s="36"/>
      <c r="E1142" s="36"/>
    </row>
    <row r="1143" spans="1:5" ht="22.5" customHeight="1">
      <c r="A1143" s="37"/>
      <c r="B1143" s="76"/>
      <c r="C1143" s="35"/>
      <c r="D1143" s="35"/>
      <c r="E1143" s="35"/>
    </row>
    <row r="1144" spans="1:5" ht="22.5" customHeight="1">
      <c r="A1144" s="38"/>
      <c r="B1144" s="75"/>
      <c r="C1144" s="36"/>
      <c r="D1144" s="36"/>
      <c r="E1144" s="36"/>
    </row>
    <row r="1145" spans="1:5" ht="22.5" customHeight="1">
      <c r="A1145" s="37"/>
      <c r="B1145" s="76"/>
      <c r="C1145" s="35"/>
      <c r="D1145" s="35"/>
      <c r="E1145" s="35"/>
    </row>
    <row r="1146" spans="1:5" ht="22.5" customHeight="1">
      <c r="A1146" s="38"/>
      <c r="B1146" s="75"/>
      <c r="C1146" s="36"/>
      <c r="D1146" s="36"/>
      <c r="E1146" s="36"/>
    </row>
    <row r="1147" spans="1:5" ht="22.5" customHeight="1">
      <c r="A1147" s="37"/>
      <c r="B1147" s="76"/>
      <c r="C1147" s="35"/>
      <c r="D1147" s="35"/>
      <c r="E1147" s="35"/>
    </row>
    <row r="1148" spans="1:5" ht="22.5" customHeight="1">
      <c r="A1148" s="38"/>
      <c r="B1148" s="75"/>
      <c r="C1148" s="36"/>
      <c r="D1148" s="36"/>
      <c r="E1148" s="36"/>
    </row>
    <row r="1149" spans="1:5" ht="22.5" customHeight="1">
      <c r="A1149" s="37"/>
      <c r="B1149" s="76"/>
      <c r="C1149" s="35"/>
      <c r="D1149" s="35"/>
      <c r="E1149" s="35"/>
    </row>
    <row r="1150" spans="1:5" ht="22.5" customHeight="1">
      <c r="A1150" s="38"/>
      <c r="B1150" s="75"/>
      <c r="C1150" s="36"/>
      <c r="D1150" s="36"/>
      <c r="E1150" s="36"/>
    </row>
    <row r="1151" spans="1:5" ht="22.5" customHeight="1">
      <c r="A1151" s="37"/>
      <c r="B1151" s="76"/>
      <c r="C1151" s="35"/>
      <c r="D1151" s="35"/>
      <c r="E1151" s="35"/>
    </row>
    <row r="1152" spans="1:5" ht="22.5" customHeight="1">
      <c r="A1152" s="38"/>
      <c r="B1152" s="75"/>
      <c r="C1152" s="36"/>
      <c r="D1152" s="36"/>
      <c r="E1152" s="36"/>
    </row>
    <row r="1153" spans="1:5" ht="22.5" customHeight="1">
      <c r="A1153" s="37"/>
      <c r="B1153" s="76"/>
      <c r="C1153" s="35"/>
      <c r="D1153" s="35"/>
      <c r="E1153" s="35"/>
    </row>
    <row r="1154" spans="1:5" ht="22.5" customHeight="1">
      <c r="A1154" s="38"/>
      <c r="B1154" s="75"/>
      <c r="C1154" s="36"/>
      <c r="D1154" s="36"/>
      <c r="E1154" s="36"/>
    </row>
    <row r="1155" spans="1:5" ht="22.5" customHeight="1">
      <c r="A1155" s="37"/>
      <c r="B1155" s="76"/>
      <c r="C1155" s="35"/>
      <c r="D1155" s="35"/>
      <c r="E1155" s="35"/>
    </row>
    <row r="1156" spans="1:5" ht="22.5" customHeight="1">
      <c r="A1156" s="38"/>
      <c r="B1156" s="75"/>
      <c r="C1156" s="36"/>
      <c r="D1156" s="36"/>
      <c r="E1156" s="36"/>
    </row>
    <row r="1157" spans="1:5" ht="22.5" customHeight="1">
      <c r="A1157" s="37"/>
      <c r="B1157" s="76"/>
      <c r="C1157" s="35"/>
      <c r="D1157" s="35"/>
      <c r="E1157" s="35"/>
    </row>
    <row r="1158" spans="1:5" ht="22.5" customHeight="1">
      <c r="A1158" s="38"/>
      <c r="B1158" s="75"/>
      <c r="C1158" s="36"/>
      <c r="D1158" s="36"/>
      <c r="E1158" s="36"/>
    </row>
    <row r="1159" spans="1:5" ht="22.5" customHeight="1">
      <c r="A1159" s="37"/>
      <c r="B1159" s="76"/>
      <c r="C1159" s="35"/>
      <c r="D1159" s="35"/>
      <c r="E1159" s="35"/>
    </row>
    <row r="1160" spans="1:5" ht="22.5" customHeight="1">
      <c r="A1160" s="38"/>
      <c r="B1160" s="75"/>
      <c r="C1160" s="36"/>
      <c r="D1160" s="36"/>
      <c r="E1160" s="36"/>
    </row>
    <row r="1161" spans="1:5" ht="22.5" customHeight="1">
      <c r="A1161" s="37"/>
      <c r="B1161" s="76"/>
      <c r="C1161" s="35"/>
      <c r="D1161" s="35"/>
      <c r="E1161" s="35"/>
    </row>
    <row r="1162" spans="1:5" ht="22.5" customHeight="1">
      <c r="A1162" s="38"/>
      <c r="B1162" s="75"/>
      <c r="C1162" s="36"/>
      <c r="D1162" s="36"/>
      <c r="E1162" s="36"/>
    </row>
    <row r="1163" spans="1:5" ht="22.5" customHeight="1">
      <c r="A1163" s="37"/>
      <c r="B1163" s="76"/>
      <c r="C1163" s="35"/>
      <c r="D1163" s="35"/>
      <c r="E1163" s="35"/>
    </row>
    <row r="1164" spans="1:5" ht="22.5" customHeight="1">
      <c r="A1164" s="38"/>
      <c r="B1164" s="75"/>
      <c r="C1164" s="36"/>
      <c r="D1164" s="36"/>
      <c r="E1164" s="36"/>
    </row>
    <row r="1165" spans="1:5" ht="22.5" customHeight="1">
      <c r="A1165" s="37"/>
      <c r="B1165" s="76"/>
      <c r="C1165" s="35"/>
      <c r="D1165" s="35"/>
      <c r="E1165" s="35"/>
    </row>
    <row r="1166" spans="1:5" ht="22.5" customHeight="1">
      <c r="A1166" s="38"/>
      <c r="B1166" s="75"/>
      <c r="C1166" s="36"/>
      <c r="D1166" s="36"/>
      <c r="E1166" s="36"/>
    </row>
    <row r="1167" spans="1:5" ht="22.5" customHeight="1">
      <c r="A1167" s="37"/>
      <c r="B1167" s="76"/>
      <c r="C1167" s="35"/>
      <c r="D1167" s="35"/>
      <c r="E1167" s="35"/>
    </row>
    <row r="1168" spans="1:5" ht="22.5" customHeight="1">
      <c r="A1168" s="38"/>
      <c r="B1168" s="75"/>
      <c r="C1168" s="36"/>
      <c r="D1168" s="36"/>
      <c r="E1168" s="36"/>
    </row>
    <row r="1169" spans="1:5" ht="22.5" customHeight="1">
      <c r="A1169" s="37"/>
      <c r="B1169" s="76"/>
      <c r="C1169" s="35"/>
      <c r="D1169" s="35"/>
      <c r="E1169" s="35"/>
    </row>
    <row r="1170" spans="1:5" ht="22.5" customHeight="1">
      <c r="A1170" s="38"/>
      <c r="B1170" s="75"/>
      <c r="C1170" s="36"/>
      <c r="D1170" s="36"/>
      <c r="E1170" s="36"/>
    </row>
    <row r="1171" spans="1:5" ht="22.5" customHeight="1">
      <c r="A1171" s="37"/>
      <c r="B1171" s="76"/>
      <c r="C1171" s="35"/>
      <c r="D1171" s="35"/>
      <c r="E1171" s="35"/>
    </row>
    <row r="1172" spans="1:5" ht="22.5" customHeight="1">
      <c r="A1172" s="38"/>
      <c r="B1172" s="75"/>
      <c r="C1172" s="36"/>
      <c r="D1172" s="36"/>
      <c r="E1172" s="36"/>
    </row>
    <row r="1173" spans="1:5" ht="22.5" customHeight="1">
      <c r="A1173" s="37"/>
      <c r="B1173" s="76"/>
      <c r="C1173" s="35"/>
      <c r="D1173" s="35"/>
      <c r="E1173" s="35"/>
    </row>
    <row r="1174" spans="1:5" ht="22.5" customHeight="1">
      <c r="A1174" s="38"/>
      <c r="B1174" s="75"/>
      <c r="C1174" s="36"/>
      <c r="D1174" s="36"/>
      <c r="E1174" s="36"/>
    </row>
    <row r="1175" spans="1:5" ht="22.5" customHeight="1">
      <c r="A1175" s="37"/>
      <c r="B1175" s="76"/>
      <c r="C1175" s="35"/>
      <c r="D1175" s="35"/>
      <c r="E1175" s="35"/>
    </row>
    <row r="1176" spans="1:5" ht="22.5" customHeight="1">
      <c r="A1176" s="38"/>
      <c r="B1176" s="75"/>
      <c r="C1176" s="36"/>
      <c r="D1176" s="36"/>
      <c r="E1176" s="36"/>
    </row>
    <row r="1177" spans="1:5" ht="22.5" customHeight="1">
      <c r="A1177" s="37"/>
      <c r="B1177" s="76"/>
      <c r="C1177" s="35"/>
      <c r="D1177" s="35"/>
      <c r="E1177" s="35"/>
    </row>
    <row r="1178" spans="1:5" ht="22.5" customHeight="1">
      <c r="A1178" s="38"/>
      <c r="B1178" s="75"/>
      <c r="C1178" s="36"/>
      <c r="D1178" s="36"/>
      <c r="E1178" s="36"/>
    </row>
    <row r="1179" spans="1:5" ht="22.5" customHeight="1">
      <c r="A1179" s="37"/>
      <c r="B1179" s="76"/>
      <c r="C1179" s="35"/>
      <c r="D1179" s="35"/>
      <c r="E1179" s="35"/>
    </row>
    <row r="1180" spans="1:5" ht="22.5" customHeight="1">
      <c r="A1180" s="38"/>
      <c r="B1180" s="75"/>
      <c r="C1180" s="36"/>
      <c r="D1180" s="36"/>
      <c r="E1180" s="36"/>
    </row>
    <row r="1181" spans="1:5" ht="22.5" customHeight="1">
      <c r="A1181" s="37"/>
      <c r="B1181" s="76"/>
      <c r="C1181" s="35"/>
      <c r="D1181" s="35"/>
      <c r="E1181" s="35"/>
    </row>
    <row r="1182" spans="1:5" ht="22.5" customHeight="1">
      <c r="A1182" s="38"/>
      <c r="B1182" s="75"/>
      <c r="C1182" s="36"/>
      <c r="D1182" s="36"/>
      <c r="E1182" s="36"/>
    </row>
    <row r="1183" spans="1:5" ht="22.5" customHeight="1">
      <c r="A1183" s="37"/>
      <c r="B1183" s="76"/>
      <c r="C1183" s="35"/>
      <c r="D1183" s="35"/>
      <c r="E1183" s="35"/>
    </row>
    <row r="1184" spans="1:5" ht="22.5" customHeight="1">
      <c r="A1184" s="38"/>
      <c r="B1184" s="75"/>
      <c r="C1184" s="36"/>
      <c r="D1184" s="36"/>
      <c r="E1184" s="36"/>
    </row>
    <row r="1185" spans="1:5" ht="22.5" customHeight="1">
      <c r="A1185" s="37"/>
      <c r="B1185" s="76"/>
      <c r="C1185" s="35"/>
      <c r="D1185" s="35"/>
      <c r="E1185" s="35"/>
    </row>
    <row r="1186" spans="1:5" ht="22.5" customHeight="1">
      <c r="A1186" s="38"/>
      <c r="B1186" s="75"/>
      <c r="C1186" s="36"/>
      <c r="D1186" s="36"/>
      <c r="E1186" s="36"/>
    </row>
    <row r="1187" spans="1:5" ht="22.5" customHeight="1">
      <c r="A1187" s="37"/>
      <c r="B1187" s="76"/>
      <c r="C1187" s="35"/>
      <c r="D1187" s="35"/>
      <c r="E1187" s="35"/>
    </row>
    <row r="1188" spans="1:5" ht="22.5" customHeight="1">
      <c r="A1188" s="38"/>
      <c r="B1188" s="75"/>
      <c r="C1188" s="36"/>
      <c r="D1188" s="36"/>
      <c r="E1188" s="36"/>
    </row>
    <row r="1189" spans="1:5" ht="22.5" customHeight="1">
      <c r="A1189" s="37"/>
      <c r="B1189" s="76"/>
      <c r="C1189" s="35"/>
      <c r="D1189" s="35"/>
      <c r="E1189" s="35"/>
    </row>
    <row r="1190" spans="1:5" ht="22.5" customHeight="1">
      <c r="A1190" s="38"/>
      <c r="B1190" s="75"/>
      <c r="C1190" s="36"/>
      <c r="D1190" s="36"/>
      <c r="E1190" s="36"/>
    </row>
    <row r="1191" spans="1:5" ht="22.5" customHeight="1">
      <c r="A1191" s="37"/>
      <c r="B1191" s="76"/>
      <c r="C1191" s="35"/>
      <c r="D1191" s="35"/>
      <c r="E1191" s="35"/>
    </row>
    <row r="1192" spans="1:5" ht="22.5" customHeight="1">
      <c r="A1192" s="38"/>
      <c r="B1192" s="75"/>
      <c r="C1192" s="36"/>
      <c r="D1192" s="36"/>
      <c r="E1192" s="36"/>
    </row>
    <row r="1193" spans="1:5" ht="22.5" customHeight="1">
      <c r="A1193" s="37"/>
      <c r="B1193" s="76"/>
      <c r="C1193" s="35"/>
      <c r="D1193" s="35"/>
      <c r="E1193" s="35"/>
    </row>
    <row r="1194" spans="1:5" ht="22.5" customHeight="1">
      <c r="A1194" s="38"/>
      <c r="B1194" s="75"/>
      <c r="C1194" s="36"/>
      <c r="D1194" s="36"/>
      <c r="E1194" s="36"/>
    </row>
    <row r="1195" spans="1:5" ht="22.5" customHeight="1">
      <c r="A1195" s="37"/>
      <c r="B1195" s="76"/>
      <c r="C1195" s="35"/>
      <c r="D1195" s="35"/>
      <c r="E1195" s="35"/>
    </row>
    <row r="1196" spans="1:5" ht="22.5" customHeight="1">
      <c r="A1196" s="38"/>
      <c r="B1196" s="75"/>
      <c r="C1196" s="36"/>
      <c r="D1196" s="36"/>
      <c r="E1196" s="36"/>
    </row>
    <row r="1197" spans="1:5" ht="22.5" customHeight="1">
      <c r="A1197" s="37"/>
      <c r="B1197" s="76"/>
      <c r="C1197" s="35"/>
      <c r="D1197" s="35"/>
      <c r="E1197" s="35"/>
    </row>
    <row r="1198" spans="1:5" ht="22.5" customHeight="1">
      <c r="A1198" s="38"/>
      <c r="B1198" s="75"/>
      <c r="C1198" s="36"/>
      <c r="D1198" s="36"/>
      <c r="E1198" s="36"/>
    </row>
    <row r="1199" spans="1:5" ht="22.5" customHeight="1">
      <c r="A1199" s="37"/>
      <c r="B1199" s="76"/>
      <c r="C1199" s="35"/>
      <c r="D1199" s="35"/>
      <c r="E1199" s="35"/>
    </row>
    <row r="1200" spans="1:5" ht="22.5" customHeight="1">
      <c r="A1200" s="38"/>
      <c r="B1200" s="75"/>
      <c r="C1200" s="36"/>
      <c r="D1200" s="36"/>
      <c r="E1200" s="36"/>
    </row>
    <row r="1201" spans="1:5" ht="22.5" customHeight="1">
      <c r="A1201" s="37"/>
      <c r="B1201" s="76"/>
      <c r="C1201" s="35"/>
      <c r="D1201" s="35"/>
      <c r="E1201" s="35"/>
    </row>
    <row r="1202" spans="1:5" ht="22.5" customHeight="1">
      <c r="A1202" s="38"/>
      <c r="B1202" s="75"/>
      <c r="C1202" s="36"/>
      <c r="D1202" s="36"/>
      <c r="E1202" s="36"/>
    </row>
    <row r="1203" spans="1:5" ht="22.5" customHeight="1">
      <c r="A1203" s="37"/>
      <c r="B1203" s="76"/>
      <c r="C1203" s="35"/>
      <c r="D1203" s="35"/>
      <c r="E1203" s="35"/>
    </row>
    <row r="1204" spans="1:5" ht="22.5" customHeight="1">
      <c r="A1204" s="38"/>
      <c r="B1204" s="75"/>
      <c r="C1204" s="36"/>
      <c r="D1204" s="36"/>
      <c r="E1204" s="36"/>
    </row>
    <row r="1205" spans="1:5" ht="22.5" customHeight="1">
      <c r="A1205" s="37"/>
      <c r="B1205" s="76"/>
      <c r="C1205" s="35"/>
      <c r="D1205" s="35"/>
      <c r="E1205" s="35"/>
    </row>
    <row r="1206" spans="1:5" ht="22.5" customHeight="1">
      <c r="A1206" s="38"/>
      <c r="B1206" s="75"/>
      <c r="C1206" s="36"/>
      <c r="D1206" s="36"/>
      <c r="E1206" s="36"/>
    </row>
    <row r="1207" spans="1:5" ht="22.5" customHeight="1">
      <c r="A1207" s="37"/>
      <c r="B1207" s="76"/>
      <c r="C1207" s="35"/>
      <c r="D1207" s="35"/>
      <c r="E1207" s="35"/>
    </row>
    <row r="1208" spans="1:5" ht="22.5" customHeight="1">
      <c r="A1208" s="38"/>
      <c r="B1208" s="75"/>
      <c r="C1208" s="36"/>
      <c r="D1208" s="36"/>
      <c r="E1208" s="36"/>
    </row>
    <row r="1209" spans="1:5" ht="22.5" customHeight="1">
      <c r="A1209" s="37"/>
      <c r="B1209" s="76"/>
      <c r="C1209" s="35"/>
      <c r="D1209" s="35"/>
      <c r="E1209" s="35"/>
    </row>
    <row r="1210" spans="1:5" ht="22.5" customHeight="1">
      <c r="A1210" s="38"/>
      <c r="B1210" s="75"/>
      <c r="C1210" s="36"/>
      <c r="D1210" s="36"/>
      <c r="E1210" s="36"/>
    </row>
    <row r="1211" spans="1:5" ht="22.5" customHeight="1">
      <c r="A1211" s="37"/>
      <c r="B1211" s="76"/>
      <c r="C1211" s="35"/>
      <c r="D1211" s="35"/>
      <c r="E1211" s="35"/>
    </row>
    <row r="1212" spans="1:5" ht="22.5" customHeight="1">
      <c r="A1212" s="38"/>
      <c r="B1212" s="75"/>
      <c r="C1212" s="36"/>
      <c r="D1212" s="36"/>
      <c r="E1212" s="36"/>
    </row>
    <row r="1213" spans="1:5" ht="22.5" customHeight="1">
      <c r="A1213" s="37"/>
      <c r="B1213" s="76"/>
      <c r="C1213" s="35"/>
      <c r="D1213" s="35"/>
      <c r="E1213" s="35"/>
    </row>
    <row r="1214" spans="1:5" ht="22.5" customHeight="1">
      <c r="A1214" s="38"/>
      <c r="B1214" s="75"/>
      <c r="C1214" s="36"/>
      <c r="D1214" s="36"/>
      <c r="E1214" s="36"/>
    </row>
    <row r="1215" spans="1:5" ht="22.5" customHeight="1">
      <c r="A1215" s="37"/>
      <c r="B1215" s="76"/>
      <c r="C1215" s="35"/>
      <c r="D1215" s="35"/>
      <c r="E1215" s="35"/>
    </row>
    <row r="1216" spans="1:5" ht="22.5" customHeight="1">
      <c r="A1216" s="38"/>
      <c r="B1216" s="75"/>
      <c r="C1216" s="36"/>
      <c r="D1216" s="36"/>
      <c r="E1216" s="36"/>
    </row>
    <row r="1217" spans="1:5" ht="22.5" customHeight="1">
      <c r="A1217" s="37"/>
      <c r="B1217" s="76"/>
      <c r="C1217" s="35"/>
      <c r="D1217" s="35"/>
      <c r="E1217" s="35"/>
    </row>
    <row r="1218" spans="1:5" ht="22.5" customHeight="1">
      <c r="A1218" s="38"/>
      <c r="B1218" s="75"/>
      <c r="C1218" s="36"/>
      <c r="D1218" s="36"/>
      <c r="E1218" s="36"/>
    </row>
    <row r="1219" spans="1:5" ht="22.5" customHeight="1">
      <c r="A1219" s="37"/>
      <c r="B1219" s="76"/>
      <c r="C1219" s="35"/>
      <c r="D1219" s="35"/>
      <c r="E1219" s="35"/>
    </row>
    <row r="1220" spans="1:5" ht="22.5" customHeight="1">
      <c r="A1220" s="38"/>
      <c r="B1220" s="75"/>
      <c r="C1220" s="36"/>
      <c r="D1220" s="36"/>
      <c r="E1220" s="36"/>
    </row>
    <row r="1221" spans="1:5" ht="22.5" customHeight="1">
      <c r="A1221" s="37"/>
      <c r="B1221" s="76"/>
      <c r="C1221" s="35"/>
      <c r="D1221" s="35"/>
      <c r="E1221" s="35"/>
    </row>
    <row r="1222" spans="1:5" ht="22.5" customHeight="1">
      <c r="A1222" s="38"/>
      <c r="B1222" s="75"/>
      <c r="C1222" s="36"/>
      <c r="D1222" s="36"/>
      <c r="E1222" s="36"/>
    </row>
    <row r="1223" spans="1:5" ht="22.5" customHeight="1">
      <c r="A1223" s="37"/>
      <c r="B1223" s="76"/>
      <c r="C1223" s="35"/>
      <c r="D1223" s="35"/>
      <c r="E1223" s="35"/>
    </row>
    <row r="1224" spans="1:5" ht="22.5" customHeight="1">
      <c r="A1224" s="38"/>
      <c r="B1224" s="75"/>
      <c r="C1224" s="36"/>
      <c r="D1224" s="36"/>
      <c r="E1224" s="36"/>
    </row>
    <row r="1225" spans="1:5" ht="22.5" customHeight="1">
      <c r="A1225" s="37"/>
      <c r="B1225" s="76"/>
      <c r="C1225" s="35"/>
      <c r="D1225" s="35"/>
      <c r="E1225" s="35"/>
    </row>
    <row r="1226" spans="1:5" ht="22.5" customHeight="1">
      <c r="A1226" s="38"/>
      <c r="B1226" s="75"/>
      <c r="C1226" s="36"/>
      <c r="D1226" s="36"/>
      <c r="E1226" s="36"/>
    </row>
    <row r="1227" spans="1:5" ht="22.5" customHeight="1">
      <c r="A1227" s="37"/>
      <c r="B1227" s="76"/>
      <c r="C1227" s="35"/>
      <c r="D1227" s="35"/>
      <c r="E1227" s="35"/>
    </row>
    <row r="1228" spans="1:5" ht="22.5" customHeight="1">
      <c r="A1228" s="38"/>
      <c r="B1228" s="75"/>
      <c r="C1228" s="36"/>
      <c r="D1228" s="36"/>
      <c r="E1228" s="36"/>
    </row>
    <row r="1229" spans="1:5" ht="22.5" customHeight="1">
      <c r="A1229" s="37"/>
      <c r="B1229" s="76"/>
      <c r="C1229" s="35"/>
      <c r="D1229" s="35"/>
      <c r="E1229" s="35"/>
    </row>
    <row r="1230" spans="1:5" ht="22.5" customHeight="1">
      <c r="A1230" s="38"/>
      <c r="B1230" s="75"/>
      <c r="C1230" s="36"/>
      <c r="D1230" s="36"/>
      <c r="E1230" s="36"/>
    </row>
    <row r="1231" spans="1:5" ht="22.5" customHeight="1">
      <c r="A1231" s="37"/>
      <c r="B1231" s="76"/>
      <c r="C1231" s="35"/>
      <c r="D1231" s="35"/>
      <c r="E1231" s="35"/>
    </row>
    <row r="1232" spans="1:5" ht="22.5" customHeight="1">
      <c r="A1232" s="38"/>
      <c r="B1232" s="75"/>
      <c r="C1232" s="36"/>
      <c r="D1232" s="36"/>
      <c r="E1232" s="36"/>
    </row>
    <row r="1233" spans="1:5" ht="22.5" customHeight="1">
      <c r="A1233" s="37"/>
      <c r="B1233" s="76"/>
      <c r="C1233" s="35"/>
      <c r="D1233" s="35"/>
      <c r="E1233" s="35"/>
    </row>
    <row r="1234" spans="1:5" ht="22.5" customHeight="1">
      <c r="A1234" s="38"/>
      <c r="B1234" s="75"/>
      <c r="C1234" s="36"/>
      <c r="D1234" s="36"/>
      <c r="E1234" s="36"/>
    </row>
    <row r="1235" spans="1:5" ht="22.5" customHeight="1">
      <c r="A1235" s="37"/>
      <c r="B1235" s="76"/>
      <c r="C1235" s="35"/>
      <c r="D1235" s="35"/>
      <c r="E1235" s="35"/>
    </row>
    <row r="1236" spans="1:5" ht="22.5" customHeight="1">
      <c r="A1236" s="38"/>
      <c r="B1236" s="75"/>
      <c r="C1236" s="36"/>
      <c r="D1236" s="36"/>
      <c r="E1236" s="36"/>
    </row>
    <row r="1237" spans="1:5" ht="22.5" customHeight="1">
      <c r="A1237" s="37"/>
      <c r="B1237" s="76"/>
      <c r="C1237" s="35"/>
      <c r="D1237" s="35"/>
      <c r="E1237" s="35"/>
    </row>
    <row r="1238" spans="1:5" ht="22.5" customHeight="1">
      <c r="A1238" s="38"/>
      <c r="B1238" s="75"/>
      <c r="C1238" s="36"/>
      <c r="D1238" s="36"/>
      <c r="E1238" s="36"/>
    </row>
    <row r="1239" spans="1:5" ht="22.5" customHeight="1">
      <c r="A1239" s="37"/>
      <c r="B1239" s="76"/>
      <c r="C1239" s="35"/>
      <c r="D1239" s="35"/>
      <c r="E1239" s="35"/>
    </row>
    <row r="1240" spans="1:5" ht="22.5" customHeight="1">
      <c r="A1240" s="38"/>
      <c r="B1240" s="75"/>
      <c r="C1240" s="36"/>
      <c r="D1240" s="36"/>
      <c r="E1240" s="36"/>
    </row>
    <row r="1241" spans="1:5" ht="22.5" customHeight="1">
      <c r="A1241" s="37"/>
      <c r="B1241" s="76"/>
      <c r="C1241" s="35"/>
      <c r="D1241" s="35"/>
      <c r="E1241" s="35"/>
    </row>
    <row r="1242" spans="1:5" ht="22.5" customHeight="1">
      <c r="A1242" s="38"/>
      <c r="B1242" s="75"/>
      <c r="C1242" s="36"/>
      <c r="D1242" s="36"/>
      <c r="E1242" s="36"/>
    </row>
    <row r="1243" spans="1:5" ht="22.5" customHeight="1">
      <c r="A1243" s="37"/>
      <c r="B1243" s="76"/>
      <c r="C1243" s="35"/>
      <c r="D1243" s="35"/>
      <c r="E1243" s="35"/>
    </row>
    <row r="1244" spans="1:5" ht="22.5" customHeight="1">
      <c r="A1244" s="38"/>
      <c r="B1244" s="75"/>
      <c r="C1244" s="36"/>
      <c r="D1244" s="36"/>
      <c r="E1244" s="36"/>
    </row>
    <row r="1245" spans="1:5" ht="22.5" customHeight="1">
      <c r="A1245" s="37"/>
      <c r="B1245" s="76"/>
      <c r="C1245" s="35"/>
      <c r="D1245" s="35"/>
      <c r="E1245" s="35"/>
    </row>
    <row r="1246" spans="1:5" ht="22.5" customHeight="1">
      <c r="A1246" s="38"/>
      <c r="B1246" s="75"/>
      <c r="C1246" s="36"/>
      <c r="D1246" s="36"/>
      <c r="E1246" s="36"/>
    </row>
    <row r="1247" spans="1:5" ht="22.5" customHeight="1">
      <c r="A1247" s="37"/>
      <c r="B1247" s="76"/>
      <c r="C1247" s="35"/>
      <c r="D1247" s="35"/>
      <c r="E1247" s="35"/>
    </row>
    <row r="1248" spans="1:5" ht="22.5" customHeight="1">
      <c r="A1248" s="38"/>
      <c r="B1248" s="75"/>
      <c r="C1248" s="36"/>
      <c r="D1248" s="36"/>
      <c r="E1248" s="36"/>
    </row>
    <row r="1249" spans="1:5" ht="22.5" customHeight="1">
      <c r="A1249" s="37"/>
      <c r="B1249" s="76"/>
      <c r="C1249" s="35"/>
      <c r="D1249" s="35"/>
      <c r="E1249" s="35"/>
    </row>
    <row r="1250" spans="1:5" ht="22.5" customHeight="1">
      <c r="A1250" s="38"/>
      <c r="B1250" s="75"/>
      <c r="C1250" s="36"/>
      <c r="D1250" s="36"/>
      <c r="E1250" s="36"/>
    </row>
    <row r="1251" spans="1:5" ht="22.5" customHeight="1">
      <c r="A1251" s="37"/>
      <c r="B1251" s="76"/>
      <c r="C1251" s="35"/>
      <c r="D1251" s="35"/>
      <c r="E1251" s="35"/>
    </row>
    <row r="1252" spans="1:5" ht="22.5" customHeight="1">
      <c r="A1252" s="38"/>
      <c r="B1252" s="75"/>
      <c r="C1252" s="36"/>
      <c r="D1252" s="36"/>
      <c r="E1252" s="36"/>
    </row>
    <row r="1253" spans="1:5" ht="22.5" customHeight="1">
      <c r="A1253" s="37"/>
      <c r="B1253" s="76"/>
      <c r="C1253" s="35"/>
      <c r="D1253" s="35"/>
      <c r="E1253" s="35"/>
    </row>
    <row r="1254" spans="1:5" ht="22.5" customHeight="1">
      <c r="A1254" s="38"/>
      <c r="B1254" s="75"/>
      <c r="C1254" s="36"/>
      <c r="D1254" s="36"/>
      <c r="E1254" s="36"/>
    </row>
    <row r="1255" spans="1:5" ht="22.5" customHeight="1">
      <c r="A1255" s="37"/>
      <c r="B1255" s="76"/>
      <c r="C1255" s="35"/>
      <c r="D1255" s="35"/>
      <c r="E1255" s="35"/>
    </row>
    <row r="1256" spans="1:5" ht="22.5" customHeight="1">
      <c r="A1256" s="38"/>
      <c r="B1256" s="75"/>
      <c r="C1256" s="36"/>
      <c r="D1256" s="36"/>
      <c r="E1256" s="36"/>
    </row>
    <row r="1257" spans="1:5" ht="22.5" customHeight="1">
      <c r="A1257" s="37"/>
      <c r="B1257" s="76"/>
      <c r="C1257" s="35"/>
      <c r="D1257" s="35"/>
      <c r="E1257" s="35"/>
    </row>
    <row r="1258" spans="1:5" ht="22.5" customHeight="1">
      <c r="A1258" s="38"/>
      <c r="B1258" s="75"/>
      <c r="C1258" s="36"/>
      <c r="D1258" s="36"/>
      <c r="E1258" s="36"/>
    </row>
    <row r="1259" spans="1:5" ht="22.5" customHeight="1">
      <c r="A1259" s="37"/>
      <c r="B1259" s="76"/>
      <c r="C1259" s="35"/>
      <c r="D1259" s="35"/>
      <c r="E1259" s="35"/>
    </row>
    <row r="1260" spans="1:5" ht="22.5" customHeight="1">
      <c r="A1260" s="38"/>
      <c r="B1260" s="75"/>
      <c r="C1260" s="36"/>
      <c r="D1260" s="36"/>
      <c r="E1260" s="36"/>
    </row>
    <row r="1261" spans="1:5" ht="22.5" customHeight="1">
      <c r="A1261" s="37"/>
      <c r="B1261" s="76"/>
      <c r="C1261" s="35"/>
      <c r="D1261" s="35"/>
      <c r="E1261" s="35"/>
    </row>
    <row r="1262" spans="1:5" ht="22.5" customHeight="1">
      <c r="A1262" s="38"/>
      <c r="B1262" s="75"/>
      <c r="C1262" s="36"/>
      <c r="D1262" s="36"/>
      <c r="E1262" s="36"/>
    </row>
    <row r="1263" spans="1:5" ht="22.5" customHeight="1">
      <c r="A1263" s="37"/>
      <c r="B1263" s="76"/>
      <c r="C1263" s="35"/>
      <c r="D1263" s="35"/>
      <c r="E1263" s="35"/>
    </row>
    <row r="1264" spans="1:5" ht="22.5" customHeight="1">
      <c r="A1264" s="38"/>
      <c r="B1264" s="75"/>
      <c r="C1264" s="36"/>
      <c r="D1264" s="36"/>
      <c r="E1264" s="36"/>
    </row>
    <row r="1265" spans="1:5" ht="22.5" customHeight="1">
      <c r="A1265" s="37"/>
      <c r="B1265" s="76"/>
      <c r="C1265" s="35"/>
      <c r="D1265" s="35"/>
      <c r="E1265" s="35"/>
    </row>
    <row r="1266" spans="1:5" ht="22.5" customHeight="1">
      <c r="A1266" s="38"/>
      <c r="B1266" s="75"/>
      <c r="C1266" s="36"/>
      <c r="D1266" s="36"/>
      <c r="E1266" s="36"/>
    </row>
    <row r="1267" spans="1:5" ht="22.5" customHeight="1">
      <c r="A1267" s="37"/>
      <c r="B1267" s="76"/>
      <c r="C1267" s="35"/>
      <c r="D1267" s="35"/>
      <c r="E1267" s="35"/>
    </row>
    <row r="1268" spans="1:5" ht="22.5" customHeight="1">
      <c r="A1268" s="38"/>
      <c r="B1268" s="75"/>
      <c r="C1268" s="36"/>
      <c r="D1268" s="36"/>
      <c r="E1268" s="36"/>
    </row>
    <row r="1269" spans="1:5" ht="22.5" customHeight="1">
      <c r="A1269" s="37"/>
      <c r="B1269" s="76"/>
      <c r="C1269" s="35"/>
      <c r="D1269" s="35"/>
      <c r="E1269" s="35"/>
    </row>
    <row r="1270" spans="1:5" ht="22.5" customHeight="1">
      <c r="A1270" s="38"/>
      <c r="B1270" s="75"/>
      <c r="C1270" s="36"/>
      <c r="D1270" s="36"/>
      <c r="E1270" s="36"/>
    </row>
    <row r="1271" spans="1:5" ht="22.5" customHeight="1">
      <c r="A1271" s="37"/>
      <c r="B1271" s="76"/>
      <c r="C1271" s="35"/>
      <c r="D1271" s="35"/>
      <c r="E1271" s="35"/>
    </row>
    <row r="1272" spans="1:5" ht="22.5" customHeight="1">
      <c r="A1272" s="38"/>
      <c r="B1272" s="75"/>
      <c r="C1272" s="36"/>
      <c r="D1272" s="36"/>
      <c r="E1272" s="36"/>
    </row>
    <row r="1273" spans="1:5" ht="22.5" customHeight="1">
      <c r="A1273" s="37"/>
      <c r="B1273" s="76"/>
      <c r="C1273" s="35"/>
      <c r="D1273" s="35"/>
      <c r="E1273" s="35"/>
    </row>
    <row r="1274" spans="1:5" ht="22.5" customHeight="1">
      <c r="A1274" s="38"/>
      <c r="B1274" s="75"/>
      <c r="C1274" s="36"/>
      <c r="D1274" s="36"/>
      <c r="E1274" s="36"/>
    </row>
    <row r="1275" spans="1:5" ht="22.5" customHeight="1">
      <c r="A1275" s="37"/>
      <c r="B1275" s="76"/>
      <c r="C1275" s="35"/>
      <c r="D1275" s="35"/>
      <c r="E1275" s="35"/>
    </row>
    <row r="1276" spans="1:5" ht="22.5" customHeight="1">
      <c r="A1276" s="38"/>
      <c r="B1276" s="75"/>
      <c r="C1276" s="36"/>
      <c r="D1276" s="36"/>
      <c r="E1276" s="36"/>
    </row>
    <row r="1277" spans="1:5" ht="22.5" customHeight="1">
      <c r="A1277" s="37"/>
      <c r="B1277" s="76"/>
      <c r="C1277" s="35"/>
      <c r="D1277" s="35"/>
      <c r="E1277" s="35"/>
    </row>
    <row r="1278" spans="1:5" ht="22.5" customHeight="1">
      <c r="A1278" s="38"/>
      <c r="B1278" s="75"/>
      <c r="C1278" s="36"/>
      <c r="D1278" s="36"/>
      <c r="E1278" s="36"/>
    </row>
    <row r="1279" spans="1:5" ht="22.5" customHeight="1">
      <c r="A1279" s="37"/>
      <c r="B1279" s="76"/>
      <c r="C1279" s="35"/>
      <c r="D1279" s="35"/>
      <c r="E1279" s="35"/>
    </row>
    <row r="1280" spans="1:5" ht="22.5" customHeight="1">
      <c r="A1280" s="38"/>
      <c r="B1280" s="75"/>
      <c r="C1280" s="36"/>
      <c r="D1280" s="36"/>
      <c r="E1280" s="36"/>
    </row>
    <row r="1281" spans="1:5" ht="22.5" customHeight="1">
      <c r="A1281" s="37"/>
      <c r="B1281" s="76"/>
      <c r="C1281" s="35"/>
      <c r="D1281" s="35"/>
      <c r="E1281" s="35"/>
    </row>
    <row r="1282" spans="1:5" ht="22.5" customHeight="1">
      <c r="A1282" s="38"/>
      <c r="B1282" s="75"/>
      <c r="C1282" s="36"/>
      <c r="D1282" s="36"/>
      <c r="E1282" s="36"/>
    </row>
    <row r="1283" spans="1:5" ht="22.5" customHeight="1">
      <c r="A1283" s="37"/>
      <c r="B1283" s="76"/>
      <c r="C1283" s="35"/>
      <c r="D1283" s="35"/>
      <c r="E1283" s="35"/>
    </row>
    <row r="1284" spans="1:5" ht="22.5" customHeight="1">
      <c r="A1284" s="38"/>
      <c r="B1284" s="75"/>
      <c r="C1284" s="36"/>
      <c r="D1284" s="36"/>
      <c r="E1284" s="36"/>
    </row>
    <row r="1285" spans="1:5" ht="22.5" customHeight="1">
      <c r="A1285" s="37"/>
      <c r="B1285" s="76"/>
      <c r="C1285" s="35"/>
      <c r="D1285" s="35"/>
      <c r="E1285" s="35"/>
    </row>
    <row r="1286" spans="1:5" ht="22.5" customHeight="1">
      <c r="A1286" s="38"/>
      <c r="B1286" s="75"/>
      <c r="C1286" s="36"/>
      <c r="D1286" s="36"/>
      <c r="E1286" s="36"/>
    </row>
    <row r="1287" spans="1:5" ht="22.5" customHeight="1">
      <c r="A1287" s="37"/>
      <c r="B1287" s="76"/>
      <c r="C1287" s="35"/>
      <c r="D1287" s="35"/>
      <c r="E1287" s="35"/>
    </row>
    <row r="1288" spans="1:5" ht="22.5" customHeight="1">
      <c r="A1288" s="38"/>
      <c r="B1288" s="75"/>
      <c r="C1288" s="36"/>
      <c r="D1288" s="36"/>
      <c r="E1288" s="36"/>
    </row>
    <row r="1289" spans="1:5" ht="22.5" customHeight="1">
      <c r="A1289" s="37"/>
      <c r="B1289" s="76"/>
      <c r="C1289" s="35"/>
      <c r="D1289" s="35"/>
      <c r="E1289" s="35"/>
    </row>
    <row r="1290" spans="1:5" ht="22.5" customHeight="1">
      <c r="A1290" s="38"/>
      <c r="B1290" s="75"/>
      <c r="C1290" s="36"/>
      <c r="D1290" s="36"/>
      <c r="E1290" s="36"/>
    </row>
    <row r="1291" spans="1:5" ht="22.5" customHeight="1">
      <c r="A1291" s="37"/>
      <c r="B1291" s="76"/>
      <c r="C1291" s="35"/>
      <c r="D1291" s="35"/>
      <c r="E1291" s="35"/>
    </row>
    <row r="1292" spans="1:5" ht="22.5" customHeight="1">
      <c r="A1292" s="38"/>
      <c r="B1292" s="75"/>
      <c r="C1292" s="36"/>
      <c r="D1292" s="36"/>
      <c r="E1292" s="36"/>
    </row>
    <row r="1293" spans="1:5" ht="22.5" customHeight="1">
      <c r="A1293" s="37"/>
      <c r="B1293" s="76"/>
      <c r="C1293" s="35"/>
      <c r="D1293" s="35"/>
      <c r="E1293" s="35"/>
    </row>
    <row r="1294" spans="1:5" ht="22.5" customHeight="1">
      <c r="A1294" s="38"/>
      <c r="B1294" s="75"/>
      <c r="C1294" s="36"/>
      <c r="D1294" s="36"/>
      <c r="E1294" s="36"/>
    </row>
    <row r="1295" spans="1:5" ht="22.5" customHeight="1">
      <c r="A1295" s="37"/>
      <c r="B1295" s="76"/>
      <c r="C1295" s="35"/>
      <c r="D1295" s="35"/>
      <c r="E1295" s="35"/>
    </row>
    <row r="1296" spans="1:5" ht="22.5" customHeight="1">
      <c r="A1296" s="38"/>
      <c r="B1296" s="75"/>
      <c r="C1296" s="36"/>
      <c r="D1296" s="36"/>
      <c r="E1296" s="36"/>
    </row>
    <row r="1297" spans="1:5" ht="22.5" customHeight="1">
      <c r="A1297" s="37"/>
      <c r="B1297" s="76"/>
      <c r="C1297" s="35"/>
      <c r="D1297" s="35"/>
      <c r="E1297" s="35"/>
    </row>
    <row r="1298" spans="1:5" ht="22.5" customHeight="1">
      <c r="A1298" s="38"/>
      <c r="B1298" s="75"/>
      <c r="C1298" s="36"/>
      <c r="D1298" s="36"/>
      <c r="E1298" s="36"/>
    </row>
    <row r="1299" spans="1:5" ht="22.5" customHeight="1">
      <c r="A1299" s="37"/>
      <c r="B1299" s="76"/>
      <c r="C1299" s="35"/>
      <c r="D1299" s="35"/>
      <c r="E1299" s="35"/>
    </row>
    <row r="1300" spans="1:5" ht="22.5" customHeight="1">
      <c r="A1300" s="38"/>
      <c r="B1300" s="75"/>
      <c r="C1300" s="36"/>
      <c r="D1300" s="36"/>
      <c r="E1300" s="36"/>
    </row>
    <row r="1301" spans="1:5" ht="22.5" customHeight="1">
      <c r="A1301" s="37"/>
      <c r="B1301" s="76"/>
      <c r="C1301" s="35"/>
      <c r="D1301" s="35"/>
      <c r="E1301" s="35"/>
    </row>
    <row r="1302" spans="1:5" ht="22.5" customHeight="1">
      <c r="A1302" s="38"/>
      <c r="B1302" s="75"/>
      <c r="C1302" s="36"/>
      <c r="D1302" s="36"/>
      <c r="E1302" s="36"/>
    </row>
    <row r="1303" spans="1:5" ht="22.5" customHeight="1">
      <c r="A1303" s="37"/>
      <c r="B1303" s="76"/>
      <c r="C1303" s="35"/>
      <c r="D1303" s="35"/>
      <c r="E1303" s="35"/>
    </row>
    <row r="1304" spans="1:5" ht="22.5" customHeight="1">
      <c r="A1304" s="38"/>
      <c r="B1304" s="75"/>
      <c r="C1304" s="36"/>
      <c r="D1304" s="36"/>
      <c r="E1304" s="36"/>
    </row>
    <row r="1305" spans="1:5" ht="22.5" customHeight="1">
      <c r="A1305" s="37"/>
      <c r="B1305" s="76"/>
      <c r="C1305" s="35"/>
      <c r="D1305" s="35"/>
      <c r="E1305" s="35"/>
    </row>
    <row r="1306" spans="1:5" ht="22.5" customHeight="1">
      <c r="A1306" s="38"/>
      <c r="B1306" s="75"/>
      <c r="C1306" s="36"/>
      <c r="D1306" s="36"/>
      <c r="E1306" s="36"/>
    </row>
    <row r="1307" spans="1:5" ht="22.5" customHeight="1">
      <c r="A1307" s="37"/>
      <c r="B1307" s="76"/>
      <c r="C1307" s="35"/>
      <c r="D1307" s="35"/>
      <c r="E1307" s="35"/>
    </row>
    <row r="1308" spans="1:5" ht="22.5" customHeight="1">
      <c r="A1308" s="38"/>
      <c r="B1308" s="75"/>
      <c r="C1308" s="36"/>
      <c r="D1308" s="36"/>
      <c r="E1308" s="36"/>
    </row>
    <row r="1309" spans="1:5" ht="22.5" customHeight="1">
      <c r="A1309" s="37"/>
      <c r="B1309" s="76"/>
      <c r="C1309" s="35"/>
      <c r="D1309" s="35"/>
      <c r="E1309" s="35"/>
    </row>
    <row r="1310" spans="1:5" ht="22.5" customHeight="1">
      <c r="A1310" s="38"/>
      <c r="B1310" s="75"/>
      <c r="C1310" s="36"/>
      <c r="D1310" s="36"/>
      <c r="E1310" s="36"/>
    </row>
    <row r="1311" spans="1:5" ht="22.5" customHeight="1">
      <c r="A1311" s="37"/>
      <c r="B1311" s="76"/>
      <c r="C1311" s="35"/>
      <c r="D1311" s="35"/>
      <c r="E1311" s="35"/>
    </row>
    <row r="1312" spans="1:5" ht="22.5" customHeight="1">
      <c r="A1312" s="38"/>
      <c r="B1312" s="75"/>
      <c r="C1312" s="36"/>
      <c r="D1312" s="36"/>
      <c r="E1312" s="36"/>
    </row>
    <row r="1313" spans="1:5" ht="22.5" customHeight="1">
      <c r="A1313" s="37"/>
      <c r="B1313" s="76"/>
      <c r="C1313" s="35"/>
      <c r="D1313" s="35"/>
      <c r="E1313" s="35"/>
    </row>
    <row r="1314" spans="1:5" ht="22.5" customHeight="1">
      <c r="A1314" s="38"/>
      <c r="B1314" s="75"/>
      <c r="C1314" s="36"/>
      <c r="D1314" s="36"/>
      <c r="E1314" s="36"/>
    </row>
    <row r="1315" spans="1:5" ht="22.5" customHeight="1">
      <c r="A1315" s="37"/>
      <c r="B1315" s="76"/>
      <c r="C1315" s="35"/>
      <c r="D1315" s="35"/>
      <c r="E1315" s="35"/>
    </row>
    <row r="1316" spans="1:5" ht="22.5" customHeight="1">
      <c r="A1316" s="38"/>
      <c r="B1316" s="75"/>
      <c r="C1316" s="36"/>
      <c r="D1316" s="36"/>
      <c r="E1316" s="36"/>
    </row>
    <row r="1317" spans="1:5" ht="22.5" customHeight="1">
      <c r="A1317" s="37"/>
      <c r="B1317" s="76"/>
      <c r="C1317" s="35"/>
      <c r="D1317" s="35"/>
      <c r="E1317" s="35"/>
    </row>
    <row r="1318" spans="1:5" ht="22.5" customHeight="1">
      <c r="A1318" s="38"/>
      <c r="B1318" s="75"/>
      <c r="C1318" s="36"/>
      <c r="D1318" s="36"/>
      <c r="E1318" s="36"/>
    </row>
    <row r="1319" spans="1:5" ht="22.5" customHeight="1">
      <c r="A1319" s="37"/>
      <c r="B1319" s="76"/>
      <c r="C1319" s="35"/>
      <c r="D1319" s="35"/>
      <c r="E1319" s="35"/>
    </row>
    <row r="1320" spans="1:5" ht="22.5" customHeight="1">
      <c r="A1320" s="38"/>
      <c r="B1320" s="75"/>
      <c r="C1320" s="36"/>
      <c r="D1320" s="36"/>
      <c r="E1320" s="36"/>
    </row>
    <row r="1321" spans="1:5" ht="22.5" customHeight="1">
      <c r="A1321" s="37"/>
      <c r="B1321" s="76"/>
      <c r="C1321" s="35"/>
      <c r="D1321" s="35"/>
      <c r="E1321" s="35"/>
    </row>
    <row r="1322" spans="1:5" ht="22.5" customHeight="1">
      <c r="A1322" s="38"/>
      <c r="B1322" s="75"/>
      <c r="C1322" s="36"/>
      <c r="D1322" s="36"/>
      <c r="E1322" s="36"/>
    </row>
    <row r="1323" spans="1:5" ht="22.5" customHeight="1">
      <c r="A1323" s="37"/>
      <c r="B1323" s="76"/>
      <c r="C1323" s="35"/>
      <c r="D1323" s="35"/>
      <c r="E1323" s="35"/>
    </row>
    <row r="1324" spans="1:5" ht="22.5" customHeight="1">
      <c r="A1324" s="38"/>
      <c r="B1324" s="75"/>
      <c r="C1324" s="36"/>
      <c r="D1324" s="36"/>
      <c r="E1324" s="36"/>
    </row>
    <row r="1325" spans="1:5" ht="22.5" customHeight="1">
      <c r="A1325" s="37"/>
      <c r="B1325" s="76"/>
      <c r="C1325" s="35"/>
      <c r="D1325" s="35"/>
      <c r="E1325" s="35"/>
    </row>
    <row r="1326" spans="1:5" ht="22.5" customHeight="1">
      <c r="A1326" s="38"/>
      <c r="B1326" s="75"/>
      <c r="C1326" s="36"/>
      <c r="D1326" s="36"/>
      <c r="E1326" s="36"/>
    </row>
    <row r="1327" spans="1:5" ht="22.5" customHeight="1">
      <c r="A1327" s="37"/>
      <c r="B1327" s="76"/>
      <c r="C1327" s="35"/>
      <c r="D1327" s="35"/>
      <c r="E1327" s="35"/>
    </row>
    <row r="1328" spans="1:5" ht="22.5" customHeight="1">
      <c r="A1328" s="38"/>
      <c r="B1328" s="75"/>
      <c r="C1328" s="36"/>
      <c r="D1328" s="36"/>
      <c r="E1328" s="36"/>
    </row>
    <row r="1329" spans="1:5" ht="22.5" customHeight="1">
      <c r="A1329" s="37"/>
      <c r="B1329" s="76"/>
      <c r="C1329" s="35"/>
      <c r="D1329" s="35"/>
      <c r="E1329" s="35"/>
    </row>
    <row r="1330" spans="1:5" ht="22.5" customHeight="1">
      <c r="A1330" s="38"/>
      <c r="B1330" s="75"/>
      <c r="C1330" s="36"/>
      <c r="D1330" s="36"/>
      <c r="E1330" s="36"/>
    </row>
    <row r="1331" spans="1:5" ht="22.5" customHeight="1">
      <c r="A1331" s="37"/>
      <c r="B1331" s="76"/>
      <c r="C1331" s="35"/>
      <c r="D1331" s="35"/>
      <c r="E1331" s="35"/>
    </row>
    <row r="1332" spans="1:5" ht="22.5" customHeight="1">
      <c r="A1332" s="38"/>
      <c r="B1332" s="75"/>
      <c r="C1332" s="36"/>
      <c r="D1332" s="36"/>
      <c r="E1332" s="36"/>
    </row>
    <row r="1333" spans="1:5" ht="22.5" customHeight="1">
      <c r="A1333" s="37"/>
      <c r="B1333" s="76"/>
      <c r="C1333" s="35"/>
      <c r="D1333" s="35"/>
      <c r="E1333" s="35"/>
    </row>
    <row r="1334" spans="1:5" ht="22.5" customHeight="1">
      <c r="A1334" s="38"/>
      <c r="B1334" s="75"/>
      <c r="C1334" s="36"/>
      <c r="D1334" s="36"/>
      <c r="E1334" s="36"/>
    </row>
    <row r="1335" spans="1:5" ht="22.5" customHeight="1">
      <c r="A1335" s="37"/>
      <c r="B1335" s="76"/>
      <c r="C1335" s="35"/>
      <c r="D1335" s="35"/>
      <c r="E1335" s="35"/>
    </row>
    <row r="1336" spans="1:5" ht="22.5" customHeight="1">
      <c r="A1336" s="38"/>
      <c r="B1336" s="75"/>
      <c r="C1336" s="36"/>
      <c r="D1336" s="36"/>
      <c r="E1336" s="36"/>
    </row>
    <row r="1337" spans="1:5" ht="22.5" customHeight="1">
      <c r="A1337" s="37"/>
      <c r="B1337" s="76"/>
      <c r="C1337" s="35"/>
      <c r="D1337" s="35"/>
      <c r="E1337" s="35"/>
    </row>
    <row r="1338" spans="1:5" ht="22.5" customHeight="1">
      <c r="A1338" s="38"/>
      <c r="B1338" s="75"/>
      <c r="C1338" s="36"/>
      <c r="D1338" s="36"/>
      <c r="E1338" s="36"/>
    </row>
    <row r="1339" spans="1:5" ht="22.5" customHeight="1">
      <c r="A1339" s="37"/>
      <c r="B1339" s="76"/>
      <c r="C1339" s="35"/>
      <c r="D1339" s="35"/>
      <c r="E1339" s="35"/>
    </row>
    <row r="1340" spans="1:5" ht="22.5" customHeight="1">
      <c r="A1340" s="38"/>
      <c r="B1340" s="75"/>
      <c r="C1340" s="36"/>
      <c r="D1340" s="36"/>
      <c r="E1340" s="36"/>
    </row>
    <row r="1341" spans="1:5" ht="22.5" customHeight="1">
      <c r="A1341" s="37"/>
      <c r="B1341" s="76"/>
      <c r="C1341" s="35"/>
      <c r="D1341" s="35"/>
      <c r="E1341" s="35"/>
    </row>
    <row r="1342" spans="1:5" ht="22.5" customHeight="1">
      <c r="A1342" s="38"/>
      <c r="B1342" s="75"/>
      <c r="C1342" s="36"/>
      <c r="D1342" s="36"/>
      <c r="E1342" s="36"/>
    </row>
    <row r="1343" spans="1:5" ht="22.5" customHeight="1">
      <c r="A1343" s="37"/>
      <c r="B1343" s="76"/>
      <c r="C1343" s="35"/>
      <c r="D1343" s="35"/>
      <c r="E1343" s="35"/>
    </row>
    <row r="1344" spans="1:5" ht="22.5" customHeight="1">
      <c r="A1344" s="38"/>
      <c r="B1344" s="75"/>
      <c r="C1344" s="36"/>
      <c r="D1344" s="36"/>
      <c r="E1344" s="36"/>
    </row>
    <row r="1345" spans="1:5" ht="22.5" customHeight="1">
      <c r="A1345" s="37"/>
      <c r="B1345" s="76"/>
      <c r="C1345" s="35"/>
      <c r="D1345" s="35"/>
      <c r="E1345" s="35"/>
    </row>
    <row r="1346" spans="1:5" ht="22.5" customHeight="1">
      <c r="A1346" s="38"/>
      <c r="B1346" s="75"/>
      <c r="C1346" s="36"/>
      <c r="D1346" s="36"/>
      <c r="E1346" s="36"/>
    </row>
    <row r="1347" spans="1:5" ht="22.5" customHeight="1">
      <c r="A1347" s="37"/>
      <c r="B1347" s="76"/>
      <c r="C1347" s="35"/>
      <c r="D1347" s="35"/>
      <c r="E1347" s="35"/>
    </row>
    <row r="1348" spans="1:5" ht="22.5" customHeight="1">
      <c r="A1348" s="38"/>
      <c r="B1348" s="75"/>
      <c r="C1348" s="36"/>
      <c r="D1348" s="36"/>
      <c r="E1348" s="36"/>
    </row>
    <row r="1349" spans="1:5" ht="22.5" customHeight="1">
      <c r="A1349" s="37"/>
      <c r="B1349" s="76"/>
      <c r="C1349" s="35"/>
      <c r="D1349" s="35"/>
      <c r="E1349" s="35"/>
    </row>
    <row r="1350" spans="1:5" ht="22.5" customHeight="1">
      <c r="A1350" s="38"/>
      <c r="B1350" s="75"/>
      <c r="C1350" s="36"/>
      <c r="D1350" s="36"/>
      <c r="E1350" s="36"/>
    </row>
    <row r="1351" spans="1:5" ht="22.5" customHeight="1">
      <c r="A1351" s="37"/>
      <c r="B1351" s="76"/>
      <c r="C1351" s="35"/>
      <c r="D1351" s="35"/>
      <c r="E1351" s="35"/>
    </row>
    <row r="1352" spans="1:5" ht="22.5" customHeight="1">
      <c r="A1352" s="38"/>
      <c r="B1352" s="75"/>
      <c r="C1352" s="36"/>
      <c r="D1352" s="36"/>
      <c r="E1352" s="36"/>
    </row>
    <row r="1353" spans="1:5" ht="22.5" customHeight="1">
      <c r="A1353" s="37"/>
      <c r="B1353" s="76"/>
      <c r="C1353" s="35"/>
      <c r="D1353" s="35"/>
      <c r="E1353" s="35"/>
    </row>
    <row r="1354" spans="1:5" ht="22.5" customHeight="1">
      <c r="A1354" s="38"/>
      <c r="B1354" s="75"/>
      <c r="C1354" s="36"/>
      <c r="D1354" s="36"/>
      <c r="E1354" s="36"/>
    </row>
    <row r="1355" spans="1:5" ht="22.5" customHeight="1">
      <c r="A1355" s="37"/>
      <c r="B1355" s="76"/>
      <c r="C1355" s="35"/>
      <c r="D1355" s="35"/>
      <c r="E1355" s="35"/>
    </row>
    <row r="1356" spans="1:5" ht="22.5" customHeight="1">
      <c r="A1356" s="38"/>
      <c r="B1356" s="75"/>
      <c r="C1356" s="36"/>
      <c r="D1356" s="36"/>
      <c r="E1356" s="36"/>
    </row>
    <row r="1357" spans="1:5" ht="22.5" customHeight="1">
      <c r="A1357" s="37"/>
      <c r="B1357" s="76"/>
      <c r="C1357" s="35"/>
      <c r="D1357" s="35"/>
      <c r="E1357" s="35"/>
    </row>
    <row r="1358" spans="1:5" ht="22.5" customHeight="1">
      <c r="A1358" s="38"/>
      <c r="B1358" s="75"/>
      <c r="C1358" s="36"/>
      <c r="D1358" s="36"/>
      <c r="E1358" s="36"/>
    </row>
    <row r="1359" spans="1:5" ht="22.5" customHeight="1">
      <c r="A1359" s="37"/>
      <c r="B1359" s="76"/>
      <c r="C1359" s="35"/>
      <c r="D1359" s="35"/>
      <c r="E1359" s="35"/>
    </row>
    <row r="1360" spans="1:5" ht="22.5" customHeight="1">
      <c r="A1360" s="38"/>
      <c r="B1360" s="75"/>
      <c r="C1360" s="36"/>
      <c r="D1360" s="36"/>
      <c r="E1360" s="36"/>
    </row>
    <row r="1361" spans="1:5" ht="22.5" customHeight="1">
      <c r="A1361" s="37"/>
      <c r="B1361" s="76"/>
      <c r="C1361" s="35"/>
      <c r="D1361" s="35"/>
      <c r="E1361" s="35"/>
    </row>
    <row r="1362" spans="1:5" ht="22.5" customHeight="1">
      <c r="A1362" s="38"/>
      <c r="B1362" s="75"/>
      <c r="C1362" s="36"/>
      <c r="D1362" s="36"/>
      <c r="E1362" s="36"/>
    </row>
    <row r="1363" spans="1:5" ht="22.5" customHeight="1">
      <c r="A1363" s="37"/>
      <c r="B1363" s="76"/>
      <c r="C1363" s="35"/>
      <c r="D1363" s="35"/>
      <c r="E1363" s="35"/>
    </row>
    <row r="1364" spans="1:5" ht="22.5" customHeight="1">
      <c r="A1364" s="38"/>
      <c r="B1364" s="75"/>
      <c r="C1364" s="36"/>
      <c r="D1364" s="36"/>
      <c r="E1364" s="36"/>
    </row>
    <row r="1365" spans="1:5" ht="22.5" customHeight="1">
      <c r="A1365" s="37"/>
      <c r="B1365" s="76"/>
      <c r="C1365" s="35"/>
      <c r="D1365" s="35"/>
      <c r="E1365" s="35"/>
    </row>
    <row r="1366" spans="1:5" ht="22.5" customHeight="1">
      <c r="A1366" s="38"/>
      <c r="B1366" s="75"/>
      <c r="C1366" s="36"/>
      <c r="D1366" s="36"/>
      <c r="E1366" s="36"/>
    </row>
    <row r="1367" spans="1:5" ht="22.5" customHeight="1">
      <c r="A1367" s="37"/>
      <c r="B1367" s="76"/>
      <c r="C1367" s="35"/>
      <c r="D1367" s="35"/>
      <c r="E1367" s="35"/>
    </row>
    <row r="1368" spans="1:5" ht="22.5" customHeight="1">
      <c r="A1368" s="38"/>
      <c r="B1368" s="75"/>
      <c r="C1368" s="36"/>
      <c r="D1368" s="36"/>
      <c r="E1368" s="36"/>
    </row>
    <row r="1369" spans="1:5" ht="22.5" customHeight="1">
      <c r="A1369" s="37"/>
      <c r="B1369" s="76"/>
      <c r="C1369" s="35"/>
      <c r="D1369" s="35"/>
      <c r="E1369" s="35"/>
    </row>
    <row r="1370" spans="1:5" ht="22.5" customHeight="1">
      <c r="A1370" s="38"/>
      <c r="B1370" s="75"/>
      <c r="C1370" s="36"/>
      <c r="D1370" s="36"/>
      <c r="E1370" s="36"/>
    </row>
    <row r="1371" spans="1:5" ht="22.5" customHeight="1">
      <c r="A1371" s="37"/>
      <c r="B1371" s="76"/>
      <c r="C1371" s="35"/>
      <c r="D1371" s="35"/>
      <c r="E1371" s="35"/>
    </row>
    <row r="1372" spans="1:5" ht="22.5" customHeight="1">
      <c r="A1372" s="38"/>
      <c r="B1372" s="75"/>
      <c r="C1372" s="36"/>
      <c r="D1372" s="36"/>
      <c r="E1372" s="36"/>
    </row>
    <row r="1373" spans="1:5" ht="22.5" customHeight="1">
      <c r="A1373" s="37"/>
      <c r="B1373" s="76"/>
      <c r="C1373" s="35"/>
      <c r="D1373" s="35"/>
      <c r="E1373" s="35"/>
    </row>
    <row r="1374" spans="1:5" ht="22.5" customHeight="1">
      <c r="A1374" s="38"/>
      <c r="B1374" s="75"/>
      <c r="C1374" s="36"/>
      <c r="D1374" s="36"/>
      <c r="E1374" s="36"/>
    </row>
    <row r="1375" spans="1:5" ht="22.5" customHeight="1">
      <c r="A1375" s="37"/>
      <c r="B1375" s="76"/>
      <c r="C1375" s="35"/>
      <c r="D1375" s="35"/>
      <c r="E1375" s="35"/>
    </row>
    <row r="1376" spans="1:5" ht="22.5" customHeight="1">
      <c r="A1376" s="38"/>
      <c r="B1376" s="75"/>
      <c r="C1376" s="36"/>
      <c r="D1376" s="36"/>
      <c r="E1376" s="36"/>
    </row>
    <row r="1377" spans="1:5" ht="22.5" customHeight="1">
      <c r="A1377" s="37"/>
      <c r="B1377" s="76"/>
      <c r="C1377" s="35"/>
      <c r="D1377" s="35"/>
      <c r="E1377" s="35"/>
    </row>
    <row r="1378" spans="1:5" ht="22.5" customHeight="1">
      <c r="A1378" s="38"/>
      <c r="B1378" s="75"/>
      <c r="C1378" s="36"/>
      <c r="D1378" s="36"/>
      <c r="E1378" s="36"/>
    </row>
    <row r="1379" spans="1:5" ht="22.5" customHeight="1">
      <c r="A1379" s="37"/>
      <c r="B1379" s="76"/>
      <c r="C1379" s="35"/>
      <c r="D1379" s="35"/>
      <c r="E1379" s="35"/>
    </row>
    <row r="1380" spans="1:5" ht="22.5" customHeight="1">
      <c r="A1380" s="38"/>
      <c r="B1380" s="75"/>
      <c r="C1380" s="36"/>
      <c r="D1380" s="36"/>
      <c r="E1380" s="36"/>
    </row>
    <row r="1381" spans="1:5" ht="22.5" customHeight="1">
      <c r="A1381" s="37"/>
      <c r="B1381" s="76"/>
      <c r="C1381" s="35"/>
      <c r="D1381" s="35"/>
      <c r="E1381" s="35"/>
    </row>
    <row r="1382" spans="1:5" ht="22.5" customHeight="1">
      <c r="A1382" s="38"/>
      <c r="B1382" s="75"/>
      <c r="C1382" s="36"/>
      <c r="D1382" s="36"/>
      <c r="E1382" s="36"/>
    </row>
    <row r="1383" spans="1:5" ht="22.5" customHeight="1">
      <c r="A1383" s="37"/>
      <c r="B1383" s="76"/>
      <c r="C1383" s="35"/>
      <c r="D1383" s="35"/>
      <c r="E1383" s="35"/>
    </row>
    <row r="1384" spans="1:5" ht="22.5" customHeight="1">
      <c r="A1384" s="38"/>
      <c r="B1384" s="75"/>
      <c r="C1384" s="36"/>
      <c r="D1384" s="36"/>
      <c r="E1384" s="36"/>
    </row>
    <row r="1385" spans="1:5" ht="22.5" customHeight="1">
      <c r="A1385" s="37"/>
      <c r="B1385" s="76"/>
      <c r="C1385" s="35"/>
      <c r="D1385" s="35"/>
      <c r="E1385" s="35"/>
    </row>
    <row r="1386" spans="1:5" ht="22.5" customHeight="1">
      <c r="A1386" s="38"/>
      <c r="B1386" s="75"/>
      <c r="C1386" s="36"/>
      <c r="D1386" s="36"/>
      <c r="E1386" s="36"/>
    </row>
    <row r="1387" spans="1:5" ht="22.5" customHeight="1">
      <c r="A1387" s="37"/>
      <c r="B1387" s="76"/>
      <c r="C1387" s="35"/>
      <c r="D1387" s="35"/>
      <c r="E1387" s="35"/>
    </row>
    <row r="1388" spans="1:5" ht="22.5" customHeight="1">
      <c r="A1388" s="38"/>
      <c r="B1388" s="75"/>
      <c r="C1388" s="36"/>
      <c r="D1388" s="36"/>
      <c r="E1388" s="36"/>
    </row>
    <row r="1389" spans="1:5" ht="22.5" customHeight="1">
      <c r="A1389" s="37"/>
      <c r="B1389" s="76"/>
      <c r="C1389" s="35"/>
      <c r="D1389" s="35"/>
      <c r="E1389" s="35"/>
    </row>
    <row r="1390" spans="1:5" ht="22.5" customHeight="1">
      <c r="A1390" s="38"/>
      <c r="B1390" s="75"/>
      <c r="C1390" s="36"/>
      <c r="D1390" s="36"/>
      <c r="E1390" s="36"/>
    </row>
    <row r="1391" spans="1:5" ht="22.5" customHeight="1">
      <c r="A1391" s="37"/>
      <c r="B1391" s="76"/>
      <c r="C1391" s="35"/>
      <c r="D1391" s="35"/>
      <c r="E1391" s="35"/>
    </row>
    <row r="1392" spans="1:5" ht="22.5" customHeight="1">
      <c r="A1392" s="38"/>
      <c r="B1392" s="75"/>
      <c r="C1392" s="36"/>
      <c r="D1392" s="36"/>
      <c r="E1392" s="36"/>
    </row>
    <row r="1393" spans="1:5" ht="22.5" customHeight="1">
      <c r="A1393" s="37"/>
      <c r="B1393" s="76"/>
      <c r="C1393" s="35"/>
      <c r="D1393" s="35"/>
      <c r="E1393" s="35"/>
    </row>
    <row r="1394" spans="1:5" ht="22.5" customHeight="1">
      <c r="A1394" s="38"/>
      <c r="B1394" s="75"/>
      <c r="C1394" s="36"/>
      <c r="D1394" s="36"/>
      <c r="E1394" s="36"/>
    </row>
    <row r="1395" spans="1:5" ht="22.5" customHeight="1">
      <c r="A1395" s="37"/>
      <c r="B1395" s="76"/>
      <c r="C1395" s="35"/>
      <c r="D1395" s="35"/>
      <c r="E1395" s="35"/>
    </row>
    <row r="1396" spans="1:5" ht="22.5" customHeight="1">
      <c r="A1396" s="38"/>
      <c r="B1396" s="75"/>
      <c r="C1396" s="36"/>
      <c r="D1396" s="36"/>
      <c r="E1396" s="36"/>
    </row>
    <row r="1397" spans="1:5" ht="22.5" customHeight="1">
      <c r="A1397" s="37"/>
      <c r="B1397" s="76"/>
      <c r="C1397" s="35"/>
      <c r="D1397" s="35"/>
      <c r="E1397" s="35"/>
    </row>
    <row r="1398" spans="1:5" ht="22.5" customHeight="1">
      <c r="A1398" s="38"/>
      <c r="B1398" s="75"/>
      <c r="C1398" s="36"/>
      <c r="D1398" s="36"/>
      <c r="E1398" s="36"/>
    </row>
    <row r="1399" spans="1:5" ht="22.5" customHeight="1">
      <c r="A1399" s="37"/>
      <c r="B1399" s="76"/>
      <c r="C1399" s="35"/>
      <c r="D1399" s="35"/>
      <c r="E1399" s="35"/>
    </row>
    <row r="1400" spans="1:5" ht="22.5" customHeight="1">
      <c r="A1400" s="38"/>
      <c r="B1400" s="75"/>
      <c r="C1400" s="36"/>
      <c r="D1400" s="36"/>
      <c r="E1400" s="36"/>
    </row>
    <row r="1401" spans="1:5" ht="22.5" customHeight="1">
      <c r="A1401" s="37"/>
      <c r="B1401" s="76"/>
      <c r="C1401" s="35"/>
      <c r="D1401" s="35"/>
      <c r="E1401" s="35"/>
    </row>
    <row r="1402" spans="1:5" ht="22.5" customHeight="1">
      <c r="A1402" s="38"/>
      <c r="B1402" s="75"/>
      <c r="C1402" s="36"/>
      <c r="D1402" s="36"/>
      <c r="E1402" s="36"/>
    </row>
    <row r="1403" spans="1:5" ht="22.5" customHeight="1">
      <c r="A1403" s="37"/>
      <c r="B1403" s="76"/>
      <c r="C1403" s="35"/>
      <c r="D1403" s="35"/>
      <c r="E1403" s="35"/>
    </row>
    <row r="1404" spans="1:5" ht="22.5" customHeight="1">
      <c r="A1404" s="38"/>
      <c r="B1404" s="75"/>
      <c r="C1404" s="36"/>
      <c r="D1404" s="36"/>
      <c r="E1404" s="36"/>
    </row>
    <row r="1405" spans="1:5" ht="22.5" customHeight="1">
      <c r="A1405" s="37"/>
      <c r="B1405" s="76"/>
      <c r="C1405" s="35"/>
      <c r="D1405" s="35"/>
      <c r="E1405" s="35"/>
    </row>
    <row r="1406" spans="1:5" ht="22.5" customHeight="1">
      <c r="A1406" s="38"/>
      <c r="B1406" s="75"/>
      <c r="C1406" s="36"/>
      <c r="D1406" s="36"/>
      <c r="E1406" s="36"/>
    </row>
    <row r="1407" spans="1:5" ht="22.5" customHeight="1">
      <c r="A1407" s="37"/>
      <c r="B1407" s="76"/>
      <c r="C1407" s="35"/>
      <c r="D1407" s="35"/>
      <c r="E1407" s="35"/>
    </row>
    <row r="1408" spans="1:5" ht="22.5" customHeight="1">
      <c r="A1408" s="38"/>
      <c r="B1408" s="75"/>
      <c r="C1408" s="36"/>
      <c r="D1408" s="36"/>
      <c r="E1408" s="36"/>
    </row>
    <row r="1409" spans="1:5" ht="22.5" customHeight="1">
      <c r="A1409" s="37"/>
      <c r="B1409" s="76"/>
      <c r="C1409" s="35"/>
      <c r="D1409" s="35"/>
      <c r="E1409" s="35"/>
    </row>
    <row r="1410" spans="1:5" ht="22.5" customHeight="1">
      <c r="A1410" s="38"/>
      <c r="B1410" s="75"/>
      <c r="C1410" s="36"/>
      <c r="D1410" s="36"/>
      <c r="E1410" s="36"/>
    </row>
    <row r="1411" spans="1:5" ht="22.5" customHeight="1">
      <c r="A1411" s="37"/>
      <c r="B1411" s="76"/>
      <c r="C1411" s="35"/>
      <c r="D1411" s="35"/>
      <c r="E1411" s="35"/>
    </row>
    <row r="1412" spans="1:5" ht="22.5" customHeight="1">
      <c r="A1412" s="38"/>
      <c r="B1412" s="75"/>
      <c r="C1412" s="36"/>
      <c r="D1412" s="36"/>
      <c r="E1412" s="36"/>
    </row>
    <row r="1413" spans="1:5" ht="22.5" customHeight="1">
      <c r="A1413" s="37"/>
      <c r="B1413" s="76"/>
      <c r="C1413" s="35"/>
      <c r="D1413" s="35"/>
      <c r="E1413" s="35"/>
    </row>
    <row r="1414" spans="1:5" ht="22.5" customHeight="1">
      <c r="A1414" s="38"/>
      <c r="B1414" s="75"/>
      <c r="C1414" s="36"/>
      <c r="D1414" s="36"/>
      <c r="E1414" s="36"/>
    </row>
    <row r="1415" spans="1:5" ht="22.5" customHeight="1">
      <c r="A1415" s="37"/>
      <c r="B1415" s="76"/>
      <c r="C1415" s="35"/>
      <c r="D1415" s="35"/>
      <c r="E1415" s="35"/>
    </row>
    <row r="1416" spans="1:5" ht="22.5" customHeight="1">
      <c r="A1416" s="38"/>
      <c r="B1416" s="75"/>
      <c r="C1416" s="36"/>
      <c r="D1416" s="36"/>
      <c r="E1416" s="36"/>
    </row>
    <row r="1417" spans="1:5" ht="22.5" customHeight="1">
      <c r="A1417" s="37"/>
      <c r="B1417" s="76"/>
      <c r="C1417" s="35"/>
      <c r="D1417" s="35"/>
      <c r="E1417" s="35"/>
    </row>
    <row r="1418" spans="1:5" ht="22.5" customHeight="1">
      <c r="A1418" s="38"/>
      <c r="B1418" s="75"/>
      <c r="C1418" s="36"/>
      <c r="D1418" s="36"/>
      <c r="E1418" s="36"/>
    </row>
    <row r="1419" spans="1:5" ht="22.5" customHeight="1">
      <c r="A1419" s="37"/>
      <c r="B1419" s="76"/>
      <c r="C1419" s="35"/>
      <c r="D1419" s="35"/>
      <c r="E1419" s="35"/>
    </row>
    <row r="1420" spans="1:5" ht="22.5" customHeight="1">
      <c r="A1420" s="38"/>
      <c r="B1420" s="75"/>
      <c r="C1420" s="36"/>
      <c r="D1420" s="36"/>
      <c r="E1420" s="36"/>
    </row>
    <row r="1421" spans="1:5" ht="22.5" customHeight="1">
      <c r="A1421" s="37"/>
      <c r="B1421" s="76"/>
      <c r="C1421" s="35"/>
      <c r="D1421" s="35"/>
      <c r="E1421" s="35"/>
    </row>
    <row r="1422" spans="1:5" ht="22.5" customHeight="1">
      <c r="A1422" s="38"/>
      <c r="B1422" s="75"/>
      <c r="C1422" s="36"/>
      <c r="D1422" s="36"/>
      <c r="E1422" s="36"/>
    </row>
    <row r="1423" spans="1:5" ht="22.5" customHeight="1">
      <c r="A1423" s="37"/>
      <c r="B1423" s="76"/>
      <c r="C1423" s="35"/>
      <c r="D1423" s="35"/>
      <c r="E1423" s="35"/>
    </row>
    <row r="1424" spans="1:5" ht="22.5" customHeight="1">
      <c r="A1424" s="38"/>
      <c r="B1424" s="75"/>
      <c r="C1424" s="36"/>
      <c r="D1424" s="36"/>
      <c r="E1424" s="36"/>
    </row>
    <row r="1425" spans="1:5" ht="22.5" customHeight="1">
      <c r="A1425" s="37"/>
      <c r="B1425" s="76"/>
      <c r="C1425" s="35"/>
      <c r="D1425" s="35"/>
      <c r="E1425" s="35"/>
    </row>
    <row r="1426" spans="1:5" ht="22.5" customHeight="1">
      <c r="A1426" s="38"/>
      <c r="B1426" s="75"/>
      <c r="C1426" s="36"/>
      <c r="D1426" s="36"/>
      <c r="E1426" s="36"/>
    </row>
    <row r="1427" spans="1:5" ht="22.5" customHeight="1">
      <c r="A1427" s="37"/>
      <c r="B1427" s="76"/>
      <c r="C1427" s="35"/>
      <c r="D1427" s="35"/>
      <c r="E1427" s="35"/>
    </row>
    <row r="1428" spans="1:5" ht="22.5" customHeight="1">
      <c r="A1428" s="38"/>
      <c r="B1428" s="75"/>
      <c r="C1428" s="36"/>
      <c r="D1428" s="36"/>
      <c r="E1428" s="36"/>
    </row>
    <row r="1429" spans="1:5" ht="22.5" customHeight="1">
      <c r="A1429" s="37"/>
      <c r="B1429" s="76"/>
      <c r="C1429" s="35"/>
      <c r="D1429" s="35"/>
      <c r="E1429" s="35"/>
    </row>
    <row r="1430" spans="1:5" ht="22.5" customHeight="1">
      <c r="A1430" s="38"/>
      <c r="B1430" s="75"/>
      <c r="C1430" s="36"/>
      <c r="D1430" s="36"/>
      <c r="E1430" s="36"/>
    </row>
    <row r="1431" spans="1:5" ht="22.5" customHeight="1">
      <c r="A1431" s="37"/>
      <c r="B1431" s="76"/>
      <c r="C1431" s="35"/>
      <c r="D1431" s="35"/>
      <c r="E1431" s="35"/>
    </row>
    <row r="1432" spans="1:5" ht="22.5" customHeight="1">
      <c r="A1432" s="38"/>
      <c r="B1432" s="75"/>
      <c r="C1432" s="36"/>
      <c r="D1432" s="36"/>
      <c r="E1432" s="36"/>
    </row>
    <row r="1433" spans="1:5" ht="22.5" customHeight="1">
      <c r="A1433" s="37"/>
      <c r="B1433" s="76"/>
      <c r="C1433" s="35"/>
      <c r="D1433" s="35"/>
      <c r="E1433" s="35"/>
    </row>
    <row r="1434" spans="1:5" ht="22.5" customHeight="1">
      <c r="A1434" s="38"/>
      <c r="B1434" s="75"/>
      <c r="C1434" s="36"/>
      <c r="D1434" s="36"/>
      <c r="E1434" s="36"/>
    </row>
    <row r="1435" spans="1:5" ht="22.5" customHeight="1">
      <c r="A1435" s="37"/>
      <c r="B1435" s="76"/>
      <c r="C1435" s="35"/>
      <c r="D1435" s="35"/>
      <c r="E1435" s="35"/>
    </row>
    <row r="1436" spans="1:5" ht="22.5" customHeight="1">
      <c r="A1436" s="38"/>
      <c r="B1436" s="75"/>
      <c r="C1436" s="36"/>
      <c r="D1436" s="36"/>
      <c r="E1436" s="36"/>
    </row>
    <row r="1437" spans="1:5" ht="22.5" customHeight="1">
      <c r="A1437" s="37"/>
      <c r="B1437" s="76"/>
      <c r="C1437" s="35"/>
      <c r="D1437" s="35"/>
      <c r="E1437" s="35"/>
    </row>
    <row r="1438" spans="1:5" ht="22.5" customHeight="1">
      <c r="A1438" s="38"/>
      <c r="B1438" s="75"/>
      <c r="C1438" s="36"/>
      <c r="D1438" s="36"/>
      <c r="E1438" s="36"/>
    </row>
    <row r="1439" spans="1:5" ht="22.5" customHeight="1">
      <c r="A1439" s="37"/>
      <c r="B1439" s="76"/>
      <c r="C1439" s="35"/>
      <c r="D1439" s="35"/>
      <c r="E1439" s="35"/>
    </row>
    <row r="1440" spans="1:5" ht="22.5" customHeight="1">
      <c r="A1440" s="38"/>
      <c r="B1440" s="75"/>
      <c r="C1440" s="36"/>
      <c r="D1440" s="36"/>
      <c r="E1440" s="36"/>
    </row>
    <row r="1441" spans="1:5" ht="22.5" customHeight="1">
      <c r="A1441" s="37"/>
      <c r="B1441" s="76"/>
      <c r="C1441" s="35"/>
      <c r="D1441" s="35"/>
      <c r="E1441" s="35"/>
    </row>
    <row r="1442" spans="1:5" ht="22.5" customHeight="1">
      <c r="A1442" s="38"/>
      <c r="B1442" s="75"/>
      <c r="C1442" s="36"/>
      <c r="D1442" s="36"/>
      <c r="E1442" s="36"/>
    </row>
    <row r="1443" spans="1:5" ht="22.5" customHeight="1">
      <c r="A1443" s="37"/>
      <c r="B1443" s="76"/>
      <c r="C1443" s="35"/>
      <c r="D1443" s="35"/>
      <c r="E1443" s="35"/>
    </row>
    <row r="1444" spans="1:5" ht="22.5" customHeight="1">
      <c r="A1444" s="38"/>
      <c r="B1444" s="75"/>
      <c r="C1444" s="36"/>
      <c r="D1444" s="36"/>
      <c r="E1444" s="36"/>
    </row>
    <row r="1445" spans="1:5" ht="22.5" customHeight="1">
      <c r="A1445" s="37"/>
      <c r="B1445" s="76"/>
      <c r="C1445" s="35"/>
      <c r="D1445" s="35"/>
      <c r="E1445" s="35"/>
    </row>
    <row r="1446" spans="1:5" ht="22.5" customHeight="1">
      <c r="A1446" s="38"/>
      <c r="B1446" s="75"/>
      <c r="C1446" s="36"/>
      <c r="D1446" s="36"/>
      <c r="E1446" s="36"/>
    </row>
    <row r="1447" spans="1:5" ht="22.5" customHeight="1">
      <c r="A1447" s="37"/>
      <c r="B1447" s="76"/>
      <c r="C1447" s="35"/>
      <c r="D1447" s="35"/>
      <c r="E1447" s="35"/>
    </row>
    <row r="1448" spans="1:5" ht="22.5" customHeight="1">
      <c r="A1448" s="38"/>
      <c r="B1448" s="75"/>
      <c r="C1448" s="36"/>
      <c r="D1448" s="36"/>
      <c r="E1448" s="36"/>
    </row>
    <row r="1449" spans="1:5" ht="22.5" customHeight="1">
      <c r="A1449" s="37"/>
      <c r="B1449" s="76"/>
      <c r="C1449" s="35"/>
      <c r="D1449" s="35"/>
      <c r="E1449" s="35"/>
    </row>
    <row r="1450" spans="1:5" ht="22.5" customHeight="1">
      <c r="A1450" s="38"/>
      <c r="B1450" s="75"/>
      <c r="C1450" s="36"/>
      <c r="D1450" s="36"/>
      <c r="E1450" s="36"/>
    </row>
    <row r="1451" spans="1:5" ht="22.5" customHeight="1">
      <c r="A1451" s="37"/>
      <c r="B1451" s="76"/>
      <c r="C1451" s="35"/>
      <c r="D1451" s="35"/>
      <c r="E1451" s="35"/>
    </row>
    <row r="1452" spans="1:5" ht="22.5" customHeight="1">
      <c r="A1452" s="38"/>
      <c r="B1452" s="75"/>
      <c r="C1452" s="36"/>
      <c r="D1452" s="36"/>
      <c r="E1452" s="36"/>
    </row>
    <row r="1453" spans="1:5" ht="22.5" customHeight="1">
      <c r="A1453" s="37"/>
      <c r="B1453" s="76"/>
      <c r="C1453" s="35"/>
      <c r="D1453" s="35"/>
      <c r="E1453" s="35"/>
    </row>
    <row r="1454" spans="1:5" ht="22.5" customHeight="1">
      <c r="A1454" s="38"/>
      <c r="B1454" s="75"/>
      <c r="C1454" s="36"/>
      <c r="D1454" s="36"/>
      <c r="E1454" s="36"/>
    </row>
    <row r="1455" spans="1:5" ht="22.5" customHeight="1">
      <c r="A1455" s="37"/>
      <c r="B1455" s="76"/>
      <c r="C1455" s="35"/>
      <c r="D1455" s="35"/>
      <c r="E1455" s="35"/>
    </row>
    <row r="1456" spans="1:5" ht="22.5" customHeight="1">
      <c r="A1456" s="38"/>
      <c r="B1456" s="75"/>
      <c r="C1456" s="36"/>
      <c r="D1456" s="36"/>
      <c r="E1456" s="36"/>
    </row>
    <row r="1457" spans="1:5" ht="22.5" customHeight="1">
      <c r="A1457" s="37"/>
      <c r="B1457" s="76"/>
      <c r="C1457" s="35"/>
      <c r="D1457" s="35"/>
      <c r="E1457" s="35"/>
    </row>
    <row r="1458" spans="1:5" ht="22.5" customHeight="1">
      <c r="A1458" s="38"/>
      <c r="B1458" s="75"/>
      <c r="C1458" s="36"/>
      <c r="D1458" s="36"/>
      <c r="E1458" s="36"/>
    </row>
    <row r="1459" spans="1:5" ht="22.5" customHeight="1">
      <c r="A1459" s="37"/>
      <c r="B1459" s="76"/>
      <c r="C1459" s="35"/>
      <c r="D1459" s="35"/>
      <c r="E1459" s="35"/>
    </row>
    <row r="1460" spans="1:5" ht="22.5" customHeight="1">
      <c r="A1460" s="38"/>
      <c r="B1460" s="75"/>
      <c r="C1460" s="36"/>
      <c r="D1460" s="36"/>
      <c r="E1460" s="36"/>
    </row>
    <row r="1461" spans="1:5" ht="22.5" customHeight="1">
      <c r="A1461" s="37"/>
      <c r="B1461" s="76"/>
      <c r="C1461" s="35"/>
      <c r="D1461" s="35"/>
      <c r="E1461" s="35"/>
    </row>
    <row r="1462" spans="1:5" ht="22.5" customHeight="1">
      <c r="A1462" s="38"/>
      <c r="B1462" s="75"/>
      <c r="C1462" s="36"/>
      <c r="D1462" s="36"/>
      <c r="E1462" s="36"/>
    </row>
    <row r="1463" spans="1:5" ht="22.5" customHeight="1">
      <c r="A1463" s="37"/>
      <c r="B1463" s="76"/>
      <c r="C1463" s="35"/>
      <c r="D1463" s="35"/>
      <c r="E1463" s="35"/>
    </row>
    <row r="1464" spans="1:5" ht="22.5" customHeight="1">
      <c r="A1464" s="38"/>
      <c r="B1464" s="75"/>
      <c r="C1464" s="36"/>
      <c r="D1464" s="36"/>
      <c r="E1464" s="36"/>
    </row>
    <row r="1465" spans="1:5" ht="22.5" customHeight="1">
      <c r="A1465" s="37"/>
      <c r="B1465" s="76"/>
      <c r="C1465" s="35"/>
      <c r="D1465" s="35"/>
      <c r="E1465" s="35"/>
    </row>
    <row r="1466" spans="1:5" ht="22.5" customHeight="1">
      <c r="A1466" s="38"/>
      <c r="B1466" s="75"/>
      <c r="C1466" s="36"/>
      <c r="D1466" s="36"/>
      <c r="E1466" s="36"/>
    </row>
    <row r="1467" spans="1:5" ht="22.5" customHeight="1">
      <c r="A1467" s="37"/>
      <c r="B1467" s="76"/>
      <c r="C1467" s="35"/>
      <c r="D1467" s="35"/>
      <c r="E1467" s="35"/>
    </row>
    <row r="1468" spans="1:5" ht="22.5" customHeight="1">
      <c r="A1468" s="38"/>
      <c r="B1468" s="75"/>
      <c r="C1468" s="36"/>
      <c r="D1468" s="36"/>
      <c r="E1468" s="36"/>
    </row>
    <row r="1469" spans="1:5" ht="22.5" customHeight="1">
      <c r="A1469" s="37"/>
      <c r="B1469" s="76"/>
      <c r="C1469" s="35"/>
      <c r="D1469" s="35"/>
      <c r="E1469" s="35"/>
    </row>
    <row r="1470" spans="1:5" ht="22.5" customHeight="1">
      <c r="A1470" s="38"/>
      <c r="B1470" s="75"/>
      <c r="C1470" s="36"/>
      <c r="D1470" s="36"/>
      <c r="E1470" s="36"/>
    </row>
    <row r="1471" spans="1:5" ht="22.5" customHeight="1">
      <c r="A1471" s="37"/>
      <c r="B1471" s="76"/>
      <c r="C1471" s="35"/>
      <c r="D1471" s="35"/>
      <c r="E1471" s="35"/>
    </row>
    <row r="1472" spans="1:5" ht="22.5" customHeight="1">
      <c r="A1472" s="38"/>
      <c r="B1472" s="75"/>
      <c r="C1472" s="36"/>
      <c r="D1472" s="36"/>
      <c r="E1472" s="36"/>
    </row>
    <row r="1473" spans="1:5" ht="22.5" customHeight="1">
      <c r="A1473" s="37"/>
      <c r="B1473" s="76"/>
      <c r="C1473" s="35"/>
      <c r="D1473" s="35"/>
      <c r="E1473" s="35"/>
    </row>
    <row r="1474" spans="1:5" ht="22.5" customHeight="1">
      <c r="A1474" s="38"/>
      <c r="B1474" s="75"/>
      <c r="C1474" s="36"/>
      <c r="D1474" s="36"/>
      <c r="E1474" s="36"/>
    </row>
    <row r="1475" spans="1:5" ht="22.5" customHeight="1">
      <c r="A1475" s="37"/>
      <c r="B1475" s="76"/>
      <c r="C1475" s="35"/>
      <c r="D1475" s="35"/>
      <c r="E1475" s="35"/>
    </row>
    <row r="1476" spans="1:5" ht="22.5" customHeight="1">
      <c r="A1476" s="38"/>
      <c r="B1476" s="75"/>
      <c r="C1476" s="36"/>
      <c r="D1476" s="36"/>
      <c r="E1476" s="36"/>
    </row>
    <row r="1477" spans="1:5" ht="22.5" customHeight="1">
      <c r="A1477" s="37"/>
      <c r="B1477" s="76"/>
      <c r="C1477" s="35"/>
      <c r="D1477" s="35"/>
      <c r="E1477" s="35"/>
    </row>
    <row r="1478" spans="1:5" ht="22.5" customHeight="1">
      <c r="A1478" s="38"/>
      <c r="B1478" s="75"/>
      <c r="C1478" s="36"/>
      <c r="D1478" s="36"/>
      <c r="E1478" s="36"/>
    </row>
    <row r="1479" spans="1:5" ht="22.5" customHeight="1">
      <c r="A1479" s="37"/>
      <c r="B1479" s="76"/>
      <c r="C1479" s="35"/>
      <c r="D1479" s="35"/>
      <c r="E1479" s="35"/>
    </row>
    <row r="1480" spans="1:5" ht="22.5" customHeight="1">
      <c r="A1480" s="38"/>
      <c r="B1480" s="75"/>
      <c r="C1480" s="36"/>
      <c r="D1480" s="36"/>
      <c r="E1480" s="36"/>
    </row>
    <row r="1481" spans="1:5" ht="22.5" customHeight="1">
      <c r="A1481" s="37"/>
      <c r="B1481" s="76"/>
      <c r="C1481" s="35"/>
      <c r="D1481" s="35"/>
      <c r="E1481" s="35"/>
    </row>
    <row r="1482" spans="1:5" ht="22.5" customHeight="1">
      <c r="A1482" s="38"/>
      <c r="B1482" s="75"/>
      <c r="C1482" s="36"/>
      <c r="D1482" s="36"/>
      <c r="E1482" s="36"/>
    </row>
    <row r="1483" spans="1:5" ht="22.5" customHeight="1">
      <c r="A1483" s="37"/>
      <c r="B1483" s="76"/>
      <c r="C1483" s="35"/>
      <c r="D1483" s="35"/>
      <c r="E1483" s="35"/>
    </row>
    <row r="1484" spans="1:5" ht="22.5" customHeight="1">
      <c r="A1484" s="38"/>
      <c r="B1484" s="75"/>
      <c r="C1484" s="36"/>
      <c r="D1484" s="36"/>
      <c r="E1484" s="36"/>
    </row>
    <row r="1485" spans="1:5" ht="22.5" customHeight="1">
      <c r="A1485" s="37"/>
      <c r="B1485" s="76"/>
      <c r="C1485" s="35"/>
      <c r="D1485" s="35"/>
      <c r="E1485" s="35"/>
    </row>
    <row r="1486" spans="1:5" ht="22.5" customHeight="1">
      <c r="A1486" s="38"/>
      <c r="B1486" s="75"/>
      <c r="C1486" s="36"/>
      <c r="D1486" s="36"/>
      <c r="E1486" s="36"/>
    </row>
    <row r="1487" spans="1:5" ht="22.5" customHeight="1">
      <c r="A1487" s="37"/>
      <c r="B1487" s="76"/>
      <c r="C1487" s="35"/>
      <c r="D1487" s="35"/>
      <c r="E1487" s="35"/>
    </row>
    <row r="1488" spans="1:5" ht="22.5" customHeight="1">
      <c r="A1488" s="38"/>
      <c r="B1488" s="75"/>
      <c r="C1488" s="36"/>
      <c r="D1488" s="36"/>
      <c r="E1488" s="36"/>
    </row>
    <row r="1489" spans="1:5" ht="22.5" customHeight="1">
      <c r="A1489" s="37"/>
      <c r="B1489" s="76"/>
      <c r="C1489" s="35"/>
      <c r="D1489" s="35"/>
      <c r="E1489" s="35"/>
    </row>
    <row r="1490" spans="1:5" ht="22.5" customHeight="1">
      <c r="A1490" s="38"/>
      <c r="B1490" s="75"/>
      <c r="C1490" s="36"/>
      <c r="D1490" s="36"/>
      <c r="E1490" s="36"/>
    </row>
    <row r="1491" spans="1:5" ht="22.5" customHeight="1">
      <c r="A1491" s="37"/>
      <c r="B1491" s="76"/>
      <c r="C1491" s="35"/>
      <c r="D1491" s="35"/>
      <c r="E1491" s="35"/>
    </row>
    <row r="1492" spans="1:5" ht="22.5" customHeight="1">
      <c r="A1492" s="38"/>
      <c r="B1492" s="75"/>
      <c r="C1492" s="36"/>
      <c r="D1492" s="36"/>
      <c r="E1492" s="36"/>
    </row>
    <row r="1493" spans="1:5" ht="22.5" customHeight="1">
      <c r="A1493" s="37"/>
      <c r="B1493" s="76"/>
      <c r="C1493" s="35"/>
      <c r="D1493" s="35"/>
      <c r="E1493" s="35"/>
    </row>
    <row r="1494" spans="1:5" ht="22.5" customHeight="1">
      <c r="A1494" s="38"/>
      <c r="B1494" s="75"/>
      <c r="C1494" s="36"/>
      <c r="D1494" s="36"/>
      <c r="E1494" s="36"/>
    </row>
    <row r="1495" spans="1:5" ht="22.5" customHeight="1">
      <c r="A1495" s="37"/>
      <c r="B1495" s="76"/>
      <c r="C1495" s="35"/>
      <c r="D1495" s="35"/>
      <c r="E1495" s="35"/>
    </row>
    <row r="1496" spans="1:5" ht="22.5" customHeight="1">
      <c r="A1496" s="38"/>
      <c r="B1496" s="75"/>
      <c r="C1496" s="36"/>
      <c r="D1496" s="36"/>
      <c r="E1496" s="36"/>
    </row>
    <row r="1497" spans="1:5" ht="22.5" customHeight="1">
      <c r="A1497" s="37"/>
      <c r="B1497" s="76"/>
      <c r="C1497" s="35"/>
      <c r="D1497" s="35"/>
      <c r="E1497" s="35"/>
    </row>
    <row r="1498" spans="1:5" ht="22.5" customHeight="1">
      <c r="A1498" s="38"/>
      <c r="B1498" s="75"/>
      <c r="C1498" s="36"/>
      <c r="D1498" s="36"/>
      <c r="E1498" s="36"/>
    </row>
    <row r="1499" spans="1:5" ht="22.5" customHeight="1">
      <c r="A1499" s="37"/>
      <c r="B1499" s="76"/>
      <c r="C1499" s="35"/>
      <c r="D1499" s="35"/>
      <c r="E1499" s="35"/>
    </row>
    <row r="1500" spans="1:5" ht="22.5" customHeight="1">
      <c r="A1500" s="38"/>
      <c r="B1500" s="75"/>
      <c r="C1500" s="36"/>
      <c r="D1500" s="36"/>
      <c r="E1500" s="36"/>
    </row>
    <row r="1501" spans="1:5" ht="22.5" customHeight="1">
      <c r="A1501" s="37"/>
      <c r="B1501" s="76"/>
      <c r="C1501" s="35"/>
      <c r="D1501" s="35"/>
      <c r="E1501" s="35"/>
    </row>
    <row r="1502" spans="1:5" ht="22.5" customHeight="1">
      <c r="A1502" s="38"/>
      <c r="B1502" s="75"/>
      <c r="C1502" s="36"/>
      <c r="D1502" s="36"/>
      <c r="E1502" s="36"/>
    </row>
    <row r="1503" spans="1:5" ht="22.5" customHeight="1">
      <c r="A1503" s="37"/>
      <c r="B1503" s="76"/>
      <c r="C1503" s="35"/>
      <c r="D1503" s="35"/>
      <c r="E1503" s="35"/>
    </row>
    <row r="1504" spans="1:5" ht="22.5" customHeight="1">
      <c r="A1504" s="38"/>
      <c r="B1504" s="75"/>
      <c r="C1504" s="36"/>
      <c r="D1504" s="36"/>
      <c r="E1504" s="36"/>
    </row>
    <row r="1505" spans="1:5" ht="22.5" customHeight="1">
      <c r="A1505" s="37"/>
      <c r="B1505" s="76"/>
      <c r="C1505" s="35"/>
      <c r="D1505" s="35"/>
      <c r="E1505" s="35"/>
    </row>
    <row r="1506" spans="1:5" ht="22.5" customHeight="1">
      <c r="A1506" s="38"/>
      <c r="B1506" s="75"/>
      <c r="C1506" s="36"/>
      <c r="D1506" s="36"/>
      <c r="E1506" s="36"/>
    </row>
    <row r="1507" spans="1:5" ht="22.5" customHeight="1">
      <c r="A1507" s="37"/>
      <c r="B1507" s="76"/>
      <c r="C1507" s="35"/>
      <c r="D1507" s="35"/>
      <c r="E1507" s="35"/>
    </row>
    <row r="1508" spans="1:5" ht="22.5" customHeight="1">
      <c r="A1508" s="38"/>
      <c r="B1508" s="75"/>
      <c r="C1508" s="36"/>
      <c r="D1508" s="36"/>
      <c r="E1508" s="36"/>
    </row>
    <row r="1509" spans="1:5" ht="22.5" customHeight="1">
      <c r="A1509" s="37"/>
      <c r="B1509" s="76"/>
      <c r="C1509" s="35"/>
      <c r="D1509" s="35"/>
      <c r="E1509" s="35"/>
    </row>
    <row r="1510" spans="1:5" ht="22.5" customHeight="1">
      <c r="A1510" s="38"/>
      <c r="B1510" s="75"/>
      <c r="C1510" s="36"/>
      <c r="D1510" s="36"/>
      <c r="E1510" s="36"/>
    </row>
    <row r="1511" spans="1:5" ht="22.5" customHeight="1">
      <c r="A1511" s="37"/>
      <c r="B1511" s="76"/>
      <c r="C1511" s="35"/>
      <c r="D1511" s="35"/>
      <c r="E1511" s="35"/>
    </row>
    <row r="1512" spans="1:5" ht="22.5" customHeight="1">
      <c r="A1512" s="38"/>
      <c r="B1512" s="75"/>
      <c r="C1512" s="36"/>
      <c r="D1512" s="36"/>
      <c r="E1512" s="36"/>
    </row>
    <row r="1513" spans="1:5" ht="22.5" customHeight="1">
      <c r="A1513" s="37"/>
      <c r="B1513" s="76"/>
      <c r="C1513" s="35"/>
      <c r="D1513" s="35"/>
      <c r="E1513" s="35"/>
    </row>
    <row r="1514" spans="1:5" ht="22.5" customHeight="1">
      <c r="A1514" s="38"/>
      <c r="B1514" s="75"/>
      <c r="C1514" s="36"/>
      <c r="D1514" s="36"/>
      <c r="E1514" s="36"/>
    </row>
    <row r="1515" spans="1:5" ht="22.5" customHeight="1">
      <c r="A1515" s="37"/>
      <c r="B1515" s="76"/>
      <c r="C1515" s="35"/>
      <c r="D1515" s="35"/>
      <c r="E1515" s="35"/>
    </row>
    <row r="1516" spans="1:5" ht="22.5" customHeight="1">
      <c r="A1516" s="38"/>
      <c r="B1516" s="75"/>
      <c r="C1516" s="36"/>
      <c r="D1516" s="36"/>
      <c r="E1516" s="36"/>
    </row>
    <row r="1517" spans="1:5" ht="22.5" customHeight="1">
      <c r="A1517" s="37"/>
      <c r="B1517" s="76"/>
      <c r="C1517" s="35"/>
      <c r="D1517" s="35"/>
      <c r="E1517" s="35"/>
    </row>
    <row r="1518" spans="1:5" ht="22.5" customHeight="1">
      <c r="A1518" s="38"/>
      <c r="B1518" s="75"/>
      <c r="C1518" s="36"/>
      <c r="D1518" s="36"/>
      <c r="E1518" s="36"/>
    </row>
    <row r="1519" spans="1:5" ht="22.5" customHeight="1">
      <c r="A1519" s="37"/>
      <c r="B1519" s="76"/>
      <c r="C1519" s="35"/>
      <c r="D1519" s="35"/>
      <c r="E1519" s="35"/>
    </row>
    <row r="1520" spans="1:5" ht="22.5" customHeight="1">
      <c r="A1520" s="38"/>
      <c r="B1520" s="75"/>
      <c r="C1520" s="36"/>
      <c r="D1520" s="36"/>
      <c r="E1520" s="36"/>
    </row>
    <row r="1521" spans="1:5" ht="22.5" customHeight="1">
      <c r="A1521" s="37"/>
      <c r="B1521" s="76"/>
      <c r="C1521" s="35"/>
      <c r="D1521" s="35"/>
      <c r="E1521" s="35"/>
    </row>
    <row r="1522" spans="1:5" ht="22.5" customHeight="1">
      <c r="A1522" s="38"/>
      <c r="B1522" s="75"/>
      <c r="C1522" s="36"/>
      <c r="D1522" s="36"/>
      <c r="E1522" s="36"/>
    </row>
    <row r="1523" spans="1:5" ht="22.5" customHeight="1">
      <c r="A1523" s="37"/>
      <c r="B1523" s="76"/>
      <c r="C1523" s="35"/>
      <c r="D1523" s="35"/>
      <c r="E1523" s="35"/>
    </row>
    <row r="1524" spans="1:5" ht="22.5" customHeight="1">
      <c r="A1524" s="38"/>
      <c r="B1524" s="75"/>
      <c r="C1524" s="36"/>
      <c r="D1524" s="36"/>
      <c r="E1524" s="36"/>
    </row>
    <row r="1525" spans="1:5" ht="22.5" customHeight="1">
      <c r="A1525" s="37"/>
      <c r="B1525" s="76"/>
      <c r="C1525" s="35"/>
      <c r="D1525" s="35"/>
      <c r="E1525" s="35"/>
    </row>
    <row r="1526" spans="1:5" ht="22.5" customHeight="1">
      <c r="A1526" s="38"/>
      <c r="B1526" s="75"/>
      <c r="C1526" s="36"/>
      <c r="D1526" s="36"/>
      <c r="E1526" s="36"/>
    </row>
    <row r="1527" spans="1:5" ht="22.5" customHeight="1">
      <c r="A1527" s="37"/>
      <c r="B1527" s="76"/>
      <c r="C1527" s="35"/>
      <c r="D1527" s="35"/>
      <c r="E1527" s="35"/>
    </row>
    <row r="1528" spans="1:5" ht="22.5" customHeight="1">
      <c r="A1528" s="38"/>
      <c r="B1528" s="75"/>
      <c r="C1528" s="36"/>
      <c r="D1528" s="36"/>
      <c r="E1528" s="36"/>
    </row>
    <row r="1529" spans="1:5" ht="22.5" customHeight="1">
      <c r="A1529" s="37"/>
      <c r="B1529" s="76"/>
      <c r="C1529" s="35"/>
      <c r="D1529" s="35"/>
      <c r="E1529" s="35"/>
    </row>
    <row r="1530" spans="1:5" ht="22.5" customHeight="1">
      <c r="A1530" s="38"/>
      <c r="B1530" s="75"/>
      <c r="C1530" s="36"/>
      <c r="D1530" s="36"/>
      <c r="E1530" s="36"/>
    </row>
    <row r="1531" spans="1:5" ht="22.5" customHeight="1">
      <c r="A1531" s="37"/>
      <c r="B1531" s="76"/>
      <c r="C1531" s="35"/>
      <c r="D1531" s="35"/>
      <c r="E1531" s="35"/>
    </row>
    <row r="1532" spans="1:5" ht="22.5" customHeight="1">
      <c r="A1532" s="38"/>
      <c r="B1532" s="75"/>
      <c r="C1532" s="36"/>
      <c r="D1532" s="36"/>
      <c r="E1532" s="36"/>
    </row>
    <row r="1533" spans="1:5" ht="22.5" customHeight="1">
      <c r="A1533" s="37"/>
      <c r="B1533" s="76"/>
      <c r="C1533" s="35"/>
      <c r="D1533" s="35"/>
      <c r="E1533" s="35"/>
    </row>
    <row r="1534" spans="1:5" ht="22.5" customHeight="1">
      <c r="A1534" s="38"/>
      <c r="B1534" s="75"/>
      <c r="C1534" s="36"/>
      <c r="D1534" s="36"/>
      <c r="E1534" s="36"/>
    </row>
    <row r="1535" spans="1:5" ht="22.5" customHeight="1">
      <c r="A1535" s="37"/>
      <c r="B1535" s="76"/>
      <c r="C1535" s="35"/>
      <c r="D1535" s="35"/>
      <c r="E1535" s="35"/>
    </row>
    <row r="1536" spans="1:5" ht="22.5" customHeight="1">
      <c r="A1536" s="38"/>
      <c r="B1536" s="75"/>
      <c r="C1536" s="36"/>
      <c r="D1536" s="36"/>
      <c r="E1536" s="36"/>
    </row>
    <row r="1537" spans="1:5" ht="22.5" customHeight="1">
      <c r="A1537" s="37"/>
      <c r="B1537" s="76"/>
      <c r="C1537" s="35"/>
      <c r="D1537" s="35"/>
      <c r="E1537" s="35"/>
    </row>
    <row r="1538" spans="1:5" ht="22.5" customHeight="1">
      <c r="A1538" s="38"/>
      <c r="B1538" s="75"/>
      <c r="C1538" s="36"/>
      <c r="D1538" s="36"/>
      <c r="E1538" s="36"/>
    </row>
    <row r="1539" spans="1:5" ht="22.5" customHeight="1">
      <c r="A1539" s="37"/>
      <c r="B1539" s="76"/>
      <c r="C1539" s="35"/>
      <c r="D1539" s="35"/>
      <c r="E1539" s="35"/>
    </row>
    <row r="1540" spans="1:5" ht="22.5" customHeight="1">
      <c r="A1540" s="38"/>
      <c r="B1540" s="75"/>
      <c r="C1540" s="36"/>
      <c r="D1540" s="36"/>
      <c r="E1540" s="36"/>
    </row>
    <row r="1541" spans="1:5" ht="22.5" customHeight="1">
      <c r="A1541" s="37"/>
      <c r="B1541" s="76"/>
      <c r="C1541" s="35"/>
      <c r="D1541" s="35"/>
      <c r="E1541" s="35"/>
    </row>
    <row r="1542" spans="1:5" ht="22.5" customHeight="1">
      <c r="A1542" s="38"/>
      <c r="B1542" s="75"/>
      <c r="C1542" s="36"/>
      <c r="D1542" s="36"/>
      <c r="E1542" s="36"/>
    </row>
    <row r="1543" spans="1:5" ht="22.5" customHeight="1">
      <c r="A1543" s="37"/>
      <c r="B1543" s="76"/>
      <c r="C1543" s="35"/>
      <c r="D1543" s="35"/>
      <c r="E1543" s="35"/>
    </row>
    <row r="1544" spans="1:5" ht="22.5" customHeight="1">
      <c r="A1544" s="38"/>
      <c r="B1544" s="75"/>
      <c r="C1544" s="36"/>
      <c r="D1544" s="36"/>
      <c r="E1544" s="36"/>
    </row>
    <row r="1545" spans="1:5" ht="22.5" customHeight="1">
      <c r="A1545" s="37"/>
      <c r="B1545" s="76"/>
      <c r="C1545" s="35"/>
      <c r="D1545" s="35"/>
      <c r="E1545" s="35"/>
    </row>
    <row r="1546" spans="1:5" ht="22.5" customHeight="1">
      <c r="A1546" s="38"/>
      <c r="B1546" s="75"/>
      <c r="C1546" s="36"/>
      <c r="D1546" s="36"/>
      <c r="E1546" s="36"/>
    </row>
    <row r="1547" spans="1:5" ht="22.5" customHeight="1">
      <c r="A1547" s="37"/>
      <c r="B1547" s="76"/>
      <c r="C1547" s="35"/>
      <c r="D1547" s="35"/>
      <c r="E1547" s="35"/>
    </row>
    <row r="1548" spans="1:5" ht="22.5" customHeight="1">
      <c r="A1548" s="38"/>
      <c r="B1548" s="75"/>
      <c r="C1548" s="36"/>
      <c r="D1548" s="36"/>
      <c r="E1548" s="36"/>
    </row>
    <row r="1549" spans="1:5" ht="22.5" customHeight="1">
      <c r="A1549" s="37"/>
      <c r="B1549" s="76"/>
      <c r="C1549" s="35"/>
      <c r="D1549" s="35"/>
      <c r="E1549" s="35"/>
    </row>
    <row r="1550" spans="1:5" ht="22.5" customHeight="1">
      <c r="A1550" s="38"/>
      <c r="B1550" s="75"/>
      <c r="C1550" s="36"/>
      <c r="D1550" s="36"/>
      <c r="E1550" s="36"/>
    </row>
    <row r="1551" spans="1:5" ht="22.5" customHeight="1">
      <c r="A1551" s="37"/>
      <c r="B1551" s="76"/>
      <c r="C1551" s="35"/>
      <c r="D1551" s="35"/>
      <c r="E1551" s="35"/>
    </row>
    <row r="1552" spans="1:5" ht="22.5" customHeight="1">
      <c r="A1552" s="38"/>
      <c r="B1552" s="75"/>
      <c r="C1552" s="36"/>
      <c r="D1552" s="36"/>
      <c r="E1552" s="36"/>
    </row>
    <row r="1553" spans="1:5" ht="22.5" customHeight="1">
      <c r="A1553" s="37"/>
      <c r="B1553" s="76"/>
      <c r="C1553" s="35"/>
      <c r="D1553" s="35"/>
      <c r="E1553" s="35"/>
    </row>
    <row r="1554" spans="1:5" ht="22.5" customHeight="1">
      <c r="A1554" s="38"/>
      <c r="B1554" s="75"/>
      <c r="C1554" s="36"/>
      <c r="D1554" s="36"/>
      <c r="E1554" s="36"/>
    </row>
    <row r="1555" spans="1:5" ht="22.5" customHeight="1">
      <c r="A1555" s="37"/>
      <c r="B1555" s="76"/>
      <c r="C1555" s="35"/>
      <c r="D1555" s="35"/>
      <c r="E1555" s="35"/>
    </row>
    <row r="1556" spans="1:5" ht="22.5" customHeight="1">
      <c r="A1556" s="38"/>
      <c r="B1556" s="75"/>
      <c r="C1556" s="36"/>
      <c r="D1556" s="36"/>
      <c r="E1556" s="36"/>
    </row>
    <row r="1557" spans="1:5" ht="22.5" customHeight="1">
      <c r="A1557" s="37"/>
      <c r="B1557" s="76"/>
      <c r="C1557" s="35"/>
      <c r="D1557" s="35"/>
      <c r="E1557" s="35"/>
    </row>
    <row r="1558" spans="1:5" ht="22.5" customHeight="1">
      <c r="A1558" s="38"/>
      <c r="B1558" s="75"/>
      <c r="C1558" s="36"/>
      <c r="D1558" s="36"/>
      <c r="E1558" s="36"/>
    </row>
    <row r="1559" spans="1:5" ht="22.5" customHeight="1">
      <c r="A1559" s="37"/>
      <c r="B1559" s="76"/>
      <c r="C1559" s="35"/>
      <c r="D1559" s="35"/>
      <c r="E1559" s="35"/>
    </row>
    <row r="1560" spans="1:5" ht="22.5" customHeight="1">
      <c r="A1560" s="38"/>
      <c r="B1560" s="75"/>
      <c r="C1560" s="36"/>
      <c r="D1560" s="36"/>
      <c r="E1560" s="36"/>
    </row>
    <row r="1561" spans="1:5" ht="22.5" customHeight="1">
      <c r="A1561" s="37"/>
      <c r="B1561" s="76"/>
      <c r="C1561" s="35"/>
      <c r="D1561" s="35"/>
      <c r="E1561" s="35"/>
    </row>
    <row r="1562" spans="1:5" ht="22.5" customHeight="1">
      <c r="A1562" s="38"/>
      <c r="B1562" s="75"/>
      <c r="C1562" s="36"/>
      <c r="D1562" s="36"/>
      <c r="E1562" s="36"/>
    </row>
    <row r="1563" spans="1:5" ht="22.5" customHeight="1">
      <c r="A1563" s="37"/>
      <c r="B1563" s="76"/>
      <c r="C1563" s="35"/>
      <c r="D1563" s="35"/>
      <c r="E1563" s="35"/>
    </row>
    <row r="1564" spans="1:5" ht="22.5" customHeight="1">
      <c r="A1564" s="38"/>
      <c r="B1564" s="75"/>
      <c r="C1564" s="36"/>
      <c r="D1564" s="36"/>
      <c r="E1564" s="36"/>
    </row>
    <row r="1565" spans="1:5" ht="22.5" customHeight="1">
      <c r="A1565" s="37"/>
      <c r="B1565" s="76"/>
      <c r="C1565" s="35"/>
      <c r="D1565" s="35"/>
      <c r="E1565" s="35"/>
    </row>
    <row r="1566" spans="1:5" ht="22.5" customHeight="1">
      <c r="A1566" s="38"/>
      <c r="B1566" s="75"/>
      <c r="C1566" s="36"/>
      <c r="D1566" s="36"/>
      <c r="E1566" s="36"/>
    </row>
    <row r="1567" spans="1:5" ht="22.5" customHeight="1">
      <c r="A1567" s="37"/>
      <c r="B1567" s="76"/>
      <c r="C1567" s="35"/>
      <c r="D1567" s="35"/>
      <c r="E1567" s="35"/>
    </row>
    <row r="1568" spans="1:5" ht="22.5" customHeight="1">
      <c r="A1568" s="38"/>
      <c r="B1568" s="75"/>
      <c r="C1568" s="36"/>
      <c r="D1568" s="36"/>
      <c r="E1568" s="36"/>
    </row>
    <row r="1569" spans="1:5" ht="22.5" customHeight="1">
      <c r="A1569" s="37"/>
      <c r="B1569" s="76"/>
      <c r="C1569" s="35"/>
      <c r="D1569" s="35"/>
      <c r="E1569" s="35"/>
    </row>
    <row r="1570" spans="1:5" ht="22.5" customHeight="1">
      <c r="A1570" s="38"/>
      <c r="B1570" s="75"/>
      <c r="C1570" s="36"/>
      <c r="D1570" s="36"/>
      <c r="E1570" s="36"/>
    </row>
    <row r="1571" spans="1:5" ht="22.5" customHeight="1">
      <c r="A1571" s="37"/>
      <c r="B1571" s="76"/>
      <c r="C1571" s="35"/>
      <c r="D1571" s="35"/>
      <c r="E1571" s="35"/>
    </row>
    <row r="1572" spans="1:5" ht="22.5" customHeight="1">
      <c r="A1572" s="38"/>
      <c r="B1572" s="75"/>
      <c r="C1572" s="36"/>
      <c r="D1572" s="36"/>
      <c r="E1572" s="36"/>
    </row>
    <row r="1573" spans="1:5" ht="22.5" customHeight="1">
      <c r="A1573" s="37"/>
      <c r="B1573" s="76"/>
      <c r="C1573" s="35"/>
      <c r="D1573" s="35"/>
      <c r="E1573" s="35"/>
    </row>
    <row r="1574" spans="1:5" ht="22.5" customHeight="1">
      <c r="A1574" s="38"/>
      <c r="B1574" s="75"/>
      <c r="C1574" s="36"/>
      <c r="D1574" s="36"/>
      <c r="E1574" s="36"/>
    </row>
    <row r="1575" spans="1:5" ht="22.5" customHeight="1">
      <c r="A1575" s="37"/>
      <c r="B1575" s="76"/>
      <c r="C1575" s="35"/>
      <c r="D1575" s="35"/>
      <c r="E1575" s="35"/>
    </row>
    <row r="1576" spans="1:5" ht="22.5" customHeight="1">
      <c r="A1576" s="38"/>
      <c r="B1576" s="75"/>
      <c r="C1576" s="36"/>
      <c r="D1576" s="36"/>
      <c r="E1576" s="36"/>
    </row>
    <row r="1577" spans="1:5" ht="22.5" customHeight="1">
      <c r="A1577" s="37"/>
      <c r="B1577" s="76"/>
      <c r="C1577" s="35"/>
      <c r="D1577" s="35"/>
      <c r="E1577" s="35"/>
    </row>
    <row r="1578" spans="1:5" ht="22.5" customHeight="1">
      <c r="A1578" s="38"/>
      <c r="B1578" s="75"/>
      <c r="C1578" s="36"/>
      <c r="D1578" s="36"/>
      <c r="E1578" s="36"/>
    </row>
    <row r="1579" spans="1:5" ht="22.5" customHeight="1">
      <c r="A1579" s="37"/>
      <c r="B1579" s="76"/>
      <c r="C1579" s="35"/>
      <c r="D1579" s="35"/>
      <c r="E1579" s="35"/>
    </row>
    <row r="1580" spans="1:5" ht="22.5" customHeight="1">
      <c r="A1580" s="38"/>
      <c r="B1580" s="75"/>
      <c r="C1580" s="36"/>
      <c r="D1580" s="36"/>
      <c r="E1580" s="36"/>
    </row>
    <row r="1581" spans="1:5" ht="22.5" customHeight="1">
      <c r="A1581" s="37"/>
      <c r="B1581" s="76"/>
      <c r="C1581" s="35"/>
      <c r="D1581" s="35"/>
      <c r="E1581" s="35"/>
    </row>
    <row r="1582" spans="1:5" ht="22.5" customHeight="1">
      <c r="A1582" s="38"/>
      <c r="B1582" s="75"/>
      <c r="C1582" s="36"/>
      <c r="D1582" s="36"/>
      <c r="E1582" s="36"/>
    </row>
    <row r="1583" spans="1:5" ht="22.5" customHeight="1">
      <c r="A1583" s="37"/>
      <c r="B1583" s="76"/>
      <c r="C1583" s="35"/>
      <c r="D1583" s="35"/>
      <c r="E1583" s="35"/>
    </row>
    <row r="1584" spans="1:5" ht="22.5" customHeight="1">
      <c r="A1584" s="38"/>
      <c r="B1584" s="75"/>
      <c r="C1584" s="36"/>
      <c r="D1584" s="36"/>
      <c r="E1584" s="36"/>
    </row>
    <row r="1585" spans="1:5" ht="22.5" customHeight="1">
      <c r="A1585" s="37"/>
      <c r="B1585" s="76"/>
      <c r="C1585" s="35"/>
      <c r="D1585" s="35"/>
      <c r="E1585" s="35"/>
    </row>
    <row r="1586" spans="1:5" ht="22.5" customHeight="1">
      <c r="A1586" s="38"/>
      <c r="B1586" s="75"/>
      <c r="C1586" s="36"/>
      <c r="D1586" s="36"/>
      <c r="E1586" s="36"/>
    </row>
    <row r="1587" spans="1:5" ht="22.5" customHeight="1">
      <c r="A1587" s="37"/>
      <c r="B1587" s="76"/>
      <c r="C1587" s="35"/>
      <c r="D1587" s="35"/>
      <c r="E1587" s="35"/>
    </row>
    <row r="1588" spans="1:5" ht="22.5" customHeight="1">
      <c r="A1588" s="38"/>
      <c r="B1588" s="75"/>
      <c r="C1588" s="36"/>
      <c r="D1588" s="36"/>
      <c r="E1588" s="36"/>
    </row>
    <row r="1589" spans="1:5" ht="22.5" customHeight="1">
      <c r="A1589" s="37"/>
      <c r="B1589" s="76"/>
      <c r="C1589" s="35"/>
      <c r="D1589" s="35"/>
      <c r="E1589" s="35"/>
    </row>
    <row r="1590" spans="1:5" ht="22.5" customHeight="1">
      <c r="A1590" s="38"/>
      <c r="B1590" s="75"/>
      <c r="C1590" s="36"/>
      <c r="D1590" s="36"/>
      <c r="E1590" s="36"/>
    </row>
    <row r="1591" spans="1:5" ht="22.5" customHeight="1">
      <c r="A1591" s="37"/>
      <c r="B1591" s="76"/>
      <c r="C1591" s="35"/>
      <c r="D1591" s="35"/>
      <c r="E1591" s="35"/>
    </row>
    <row r="1592" spans="1:5" ht="22.5" customHeight="1">
      <c r="A1592" s="38"/>
      <c r="B1592" s="75"/>
      <c r="C1592" s="36"/>
      <c r="D1592" s="36"/>
      <c r="E1592" s="36"/>
    </row>
    <row r="1593" spans="1:5" ht="22.5" customHeight="1">
      <c r="A1593" s="37"/>
      <c r="B1593" s="76"/>
      <c r="C1593" s="35"/>
      <c r="D1593" s="35"/>
      <c r="E1593" s="35"/>
    </row>
    <row r="1594" spans="1:5" ht="22.5" customHeight="1">
      <c r="A1594" s="38"/>
      <c r="B1594" s="75"/>
      <c r="C1594" s="36"/>
      <c r="D1594" s="36"/>
      <c r="E1594" s="36"/>
    </row>
    <row r="1595" spans="1:5" ht="22.5" customHeight="1">
      <c r="A1595" s="37"/>
      <c r="B1595" s="76"/>
      <c r="C1595" s="35"/>
      <c r="D1595" s="35"/>
      <c r="E1595" s="35"/>
    </row>
    <row r="1596" spans="1:5" ht="22.5" customHeight="1">
      <c r="A1596" s="38"/>
      <c r="B1596" s="75"/>
      <c r="C1596" s="36"/>
      <c r="D1596" s="36"/>
      <c r="E1596" s="36"/>
    </row>
    <row r="1597" spans="1:5" ht="22.5" customHeight="1">
      <c r="A1597" s="37"/>
      <c r="B1597" s="76"/>
      <c r="C1597" s="35"/>
      <c r="D1597" s="35"/>
      <c r="E1597" s="35"/>
    </row>
    <row r="1598" spans="1:5" ht="22.5" customHeight="1">
      <c r="A1598" s="38"/>
      <c r="B1598" s="75"/>
      <c r="C1598" s="36"/>
      <c r="D1598" s="36"/>
      <c r="E1598" s="36"/>
    </row>
    <row r="1599" spans="1:5" ht="22.5" customHeight="1">
      <c r="A1599" s="37"/>
      <c r="B1599" s="76"/>
      <c r="C1599" s="35"/>
      <c r="D1599" s="35"/>
      <c r="E1599" s="35"/>
    </row>
    <row r="1600" spans="1:5" ht="22.5" customHeight="1">
      <c r="A1600" s="38"/>
      <c r="B1600" s="75"/>
      <c r="C1600" s="36"/>
      <c r="D1600" s="36"/>
      <c r="E1600" s="36"/>
    </row>
    <row r="1601" spans="1:5" ht="22.5" customHeight="1">
      <c r="A1601" s="37"/>
      <c r="B1601" s="76"/>
      <c r="C1601" s="35"/>
      <c r="D1601" s="35"/>
      <c r="E1601" s="35"/>
    </row>
    <row r="1602" spans="1:5" ht="22.5" customHeight="1">
      <c r="A1602" s="38"/>
      <c r="B1602" s="75"/>
      <c r="C1602" s="36"/>
      <c r="D1602" s="36"/>
      <c r="E1602" s="36"/>
    </row>
    <row r="1603" spans="1:5" ht="22.5" customHeight="1">
      <c r="A1603" s="37"/>
      <c r="B1603" s="76"/>
      <c r="C1603" s="35"/>
      <c r="D1603" s="35"/>
      <c r="E1603" s="35"/>
    </row>
    <row r="1604" spans="1:5" ht="22.5" customHeight="1">
      <c r="A1604" s="38"/>
      <c r="B1604" s="75"/>
      <c r="C1604" s="36"/>
      <c r="D1604" s="36"/>
      <c r="E1604" s="36"/>
    </row>
    <row r="1605" spans="1:5" ht="22.5" customHeight="1">
      <c r="A1605" s="37"/>
      <c r="B1605" s="76"/>
      <c r="C1605" s="35"/>
      <c r="D1605" s="35"/>
      <c r="E1605" s="35"/>
    </row>
    <row r="1606" spans="1:5" ht="22.5" customHeight="1">
      <c r="A1606" s="38"/>
      <c r="B1606" s="75"/>
      <c r="C1606" s="36"/>
      <c r="D1606" s="36"/>
      <c r="E1606" s="36"/>
    </row>
    <row r="1607" spans="1:5" ht="22.5" customHeight="1">
      <c r="A1607" s="37"/>
      <c r="B1607" s="76"/>
      <c r="C1607" s="35"/>
      <c r="D1607" s="35"/>
      <c r="E1607" s="35"/>
    </row>
    <row r="1608" spans="1:5" ht="22.5" customHeight="1">
      <c r="A1608" s="38"/>
      <c r="B1608" s="75"/>
      <c r="C1608" s="36"/>
      <c r="D1608" s="36"/>
      <c r="E1608" s="36"/>
    </row>
    <row r="1609" spans="1:5" ht="22.5" customHeight="1">
      <c r="A1609" s="37"/>
      <c r="B1609" s="76"/>
      <c r="C1609" s="35"/>
      <c r="D1609" s="35"/>
      <c r="E1609" s="35"/>
    </row>
    <row r="1610" spans="1:5" ht="22.5" customHeight="1">
      <c r="A1610" s="38"/>
      <c r="B1610" s="75"/>
      <c r="C1610" s="36"/>
      <c r="D1610" s="36"/>
      <c r="E1610" s="36"/>
    </row>
    <row r="1611" spans="1:5" ht="22.5" customHeight="1">
      <c r="A1611" s="37"/>
      <c r="B1611" s="76"/>
      <c r="C1611" s="35"/>
      <c r="D1611" s="35"/>
      <c r="E1611" s="35"/>
    </row>
    <row r="1612" spans="1:5" ht="22.5" customHeight="1">
      <c r="A1612" s="38"/>
      <c r="B1612" s="75"/>
      <c r="C1612" s="36"/>
      <c r="D1612" s="36"/>
      <c r="E1612" s="36"/>
    </row>
    <row r="1613" spans="1:5" ht="22.5" customHeight="1">
      <c r="A1613" s="37"/>
      <c r="B1613" s="76"/>
      <c r="C1613" s="35"/>
      <c r="D1613" s="35"/>
      <c r="E1613" s="35"/>
    </row>
    <row r="1614" spans="1:5" ht="22.5" customHeight="1">
      <c r="A1614" s="38"/>
      <c r="B1614" s="75"/>
      <c r="C1614" s="36"/>
      <c r="D1614" s="36"/>
      <c r="E1614" s="36"/>
    </row>
    <row r="1615" spans="1:5" ht="22.5" customHeight="1">
      <c r="A1615" s="37"/>
      <c r="B1615" s="76"/>
      <c r="C1615" s="35"/>
      <c r="D1615" s="35"/>
      <c r="E1615" s="35"/>
    </row>
    <row r="1616" spans="1:5" ht="22.5" customHeight="1">
      <c r="A1616" s="38"/>
      <c r="B1616" s="75"/>
      <c r="C1616" s="36"/>
      <c r="D1616" s="36"/>
      <c r="E1616" s="36"/>
    </row>
    <row r="1617" spans="1:5" ht="22.5" customHeight="1">
      <c r="A1617" s="37"/>
      <c r="B1617" s="76"/>
      <c r="C1617" s="35"/>
      <c r="D1617" s="35"/>
      <c r="E1617" s="35"/>
    </row>
    <row r="1618" spans="1:5" ht="22.5" customHeight="1">
      <c r="A1618" s="38"/>
      <c r="B1618" s="75"/>
      <c r="C1618" s="36"/>
      <c r="D1618" s="36"/>
      <c r="E1618" s="36"/>
    </row>
    <row r="1619" spans="1:5" ht="22.5" customHeight="1">
      <c r="A1619" s="37"/>
      <c r="B1619" s="76"/>
      <c r="C1619" s="35"/>
      <c r="D1619" s="35"/>
      <c r="E1619" s="35"/>
    </row>
    <row r="1620" spans="1:5" ht="22.5" customHeight="1">
      <c r="A1620" s="38"/>
      <c r="B1620" s="75"/>
      <c r="C1620" s="36"/>
      <c r="D1620" s="36"/>
      <c r="E1620" s="36"/>
    </row>
    <row r="1621" spans="1:5" ht="22.5" customHeight="1">
      <c r="A1621" s="37"/>
      <c r="B1621" s="76"/>
      <c r="C1621" s="35"/>
      <c r="D1621" s="35"/>
      <c r="E1621" s="35"/>
    </row>
    <row r="1622" spans="1:5" ht="22.5" customHeight="1">
      <c r="A1622" s="38"/>
      <c r="B1622" s="75"/>
      <c r="C1622" s="36"/>
      <c r="D1622" s="36"/>
      <c r="E1622" s="36"/>
    </row>
    <row r="1623" spans="1:5" ht="22.5" customHeight="1">
      <c r="A1623" s="37"/>
      <c r="B1623" s="76"/>
      <c r="C1623" s="35"/>
      <c r="D1623" s="35"/>
      <c r="E1623" s="35"/>
    </row>
    <row r="1624" spans="1:5" ht="22.5" customHeight="1">
      <c r="A1624" s="38"/>
      <c r="B1624" s="75"/>
      <c r="C1624" s="36"/>
      <c r="D1624" s="36"/>
      <c r="E1624" s="36"/>
    </row>
    <row r="1625" spans="1:5" ht="22.5" customHeight="1">
      <c r="A1625" s="37"/>
      <c r="B1625" s="76"/>
      <c r="C1625" s="35"/>
      <c r="D1625" s="35"/>
      <c r="E1625" s="35"/>
    </row>
    <row r="1626" spans="1:5" ht="22.5" customHeight="1">
      <c r="A1626" s="38"/>
      <c r="B1626" s="75"/>
      <c r="C1626" s="36"/>
      <c r="D1626" s="36"/>
      <c r="E1626" s="36"/>
    </row>
    <row r="1627" spans="1:5" ht="22.5" customHeight="1">
      <c r="A1627" s="37"/>
      <c r="B1627" s="76"/>
      <c r="C1627" s="35"/>
      <c r="D1627" s="35"/>
      <c r="E1627" s="35"/>
    </row>
    <row r="1628" spans="1:5" ht="22.5" customHeight="1">
      <c r="A1628" s="38"/>
      <c r="B1628" s="75"/>
      <c r="C1628" s="36"/>
      <c r="D1628" s="36"/>
      <c r="E1628" s="36"/>
    </row>
    <row r="1629" spans="1:5" ht="22.5" customHeight="1">
      <c r="A1629" s="37"/>
      <c r="B1629" s="76"/>
      <c r="C1629" s="35"/>
      <c r="D1629" s="35"/>
      <c r="E1629" s="35"/>
    </row>
    <row r="1630" spans="1:5" ht="22.5" customHeight="1">
      <c r="A1630" s="38"/>
      <c r="B1630" s="75"/>
      <c r="C1630" s="36"/>
      <c r="D1630" s="36"/>
      <c r="E1630" s="36"/>
    </row>
    <row r="1631" spans="1:5" ht="22.5" customHeight="1">
      <c r="A1631" s="37"/>
      <c r="B1631" s="76"/>
      <c r="C1631" s="35"/>
      <c r="D1631" s="35"/>
      <c r="E1631" s="35"/>
    </row>
    <row r="1632" spans="1:5" ht="22.5" customHeight="1">
      <c r="A1632" s="38"/>
      <c r="B1632" s="75"/>
      <c r="C1632" s="36"/>
      <c r="D1632" s="36"/>
      <c r="E1632" s="36"/>
    </row>
    <row r="1633" spans="1:5" ht="22.5" customHeight="1">
      <c r="A1633" s="37"/>
      <c r="B1633" s="76"/>
      <c r="C1633" s="35"/>
      <c r="D1633" s="35"/>
      <c r="E1633" s="35"/>
    </row>
    <row r="1634" spans="1:5" ht="22.5" customHeight="1">
      <c r="A1634" s="38"/>
      <c r="B1634" s="75"/>
      <c r="C1634" s="36"/>
      <c r="D1634" s="36"/>
      <c r="E1634" s="36"/>
    </row>
    <row r="1635" spans="1:5" ht="22.5" customHeight="1">
      <c r="A1635" s="37"/>
      <c r="B1635" s="76"/>
      <c r="C1635" s="35"/>
      <c r="D1635" s="35"/>
      <c r="E1635" s="35"/>
    </row>
    <row r="1636" spans="1:5" ht="22.5" customHeight="1">
      <c r="A1636" s="38"/>
      <c r="B1636" s="75"/>
      <c r="C1636" s="36"/>
      <c r="D1636" s="36"/>
      <c r="E1636" s="36"/>
    </row>
    <row r="1637" spans="1:5" ht="22.5" customHeight="1">
      <c r="A1637" s="37"/>
      <c r="B1637" s="76"/>
      <c r="C1637" s="35"/>
      <c r="D1637" s="35"/>
      <c r="E1637" s="35"/>
    </row>
    <row r="1638" spans="1:5" ht="22.5" customHeight="1">
      <c r="A1638" s="38"/>
      <c r="B1638" s="75"/>
      <c r="C1638" s="36"/>
      <c r="D1638" s="36"/>
      <c r="E1638" s="36"/>
    </row>
    <row r="1639" spans="1:5" ht="22.5" customHeight="1">
      <c r="A1639" s="37"/>
      <c r="B1639" s="76"/>
      <c r="C1639" s="35"/>
      <c r="D1639" s="35"/>
      <c r="E1639" s="35"/>
    </row>
    <row r="1640" spans="1:5" ht="22.5" customHeight="1">
      <c r="A1640" s="38"/>
      <c r="B1640" s="75"/>
      <c r="C1640" s="36"/>
      <c r="D1640" s="36"/>
      <c r="E1640" s="36"/>
    </row>
    <row r="1641" spans="1:5" ht="22.5" customHeight="1">
      <c r="A1641" s="37"/>
      <c r="B1641" s="76"/>
      <c r="C1641" s="35"/>
      <c r="D1641" s="35"/>
      <c r="E1641" s="35"/>
    </row>
    <row r="1642" spans="1:5" ht="22.5" customHeight="1">
      <c r="A1642" s="38"/>
      <c r="B1642" s="75"/>
      <c r="C1642" s="36"/>
      <c r="D1642" s="36"/>
      <c r="E1642" s="36"/>
    </row>
    <row r="1643" spans="1:5" ht="22.5" customHeight="1">
      <c r="A1643" s="37"/>
      <c r="B1643" s="76"/>
      <c r="C1643" s="35"/>
      <c r="D1643" s="35"/>
      <c r="E1643" s="35"/>
    </row>
    <row r="1644" spans="1:5" ht="22.5" customHeight="1">
      <c r="A1644" s="38"/>
      <c r="B1644" s="75"/>
      <c r="C1644" s="36"/>
      <c r="D1644" s="36"/>
      <c r="E1644" s="36"/>
    </row>
    <row r="1645" spans="1:5" ht="22.5" customHeight="1">
      <c r="A1645" s="37"/>
      <c r="B1645" s="76"/>
      <c r="C1645" s="35"/>
      <c r="D1645" s="35"/>
      <c r="E1645" s="35"/>
    </row>
    <row r="1646" spans="1:5" ht="22.5" customHeight="1">
      <c r="A1646" s="38"/>
      <c r="B1646" s="75"/>
      <c r="C1646" s="36"/>
      <c r="D1646" s="36"/>
      <c r="E1646" s="36"/>
    </row>
    <row r="1647" spans="1:5" ht="22.5" customHeight="1">
      <c r="A1647" s="37"/>
      <c r="B1647" s="76"/>
      <c r="C1647" s="35"/>
      <c r="D1647" s="35"/>
      <c r="E1647" s="35"/>
    </row>
    <row r="1648" spans="1:5" ht="22.5" customHeight="1">
      <c r="A1648" s="38"/>
      <c r="B1648" s="75"/>
      <c r="C1648" s="36"/>
      <c r="D1648" s="36"/>
      <c r="E1648" s="36"/>
    </row>
    <row r="1649" spans="1:5" ht="22.5" customHeight="1">
      <c r="A1649" s="37"/>
      <c r="B1649" s="76"/>
      <c r="C1649" s="35"/>
      <c r="D1649" s="35"/>
      <c r="E1649" s="35"/>
    </row>
    <row r="1650" spans="1:5" ht="22.5" customHeight="1">
      <c r="A1650" s="38"/>
      <c r="B1650" s="75"/>
      <c r="C1650" s="36"/>
      <c r="D1650" s="36"/>
      <c r="E1650" s="36"/>
    </row>
    <row r="1651" spans="1:5" ht="22.5" customHeight="1">
      <c r="A1651" s="37"/>
      <c r="B1651" s="76"/>
      <c r="C1651" s="35"/>
      <c r="D1651" s="35"/>
      <c r="E1651" s="35"/>
    </row>
    <row r="1652" spans="1:5" ht="22.5" customHeight="1">
      <c r="A1652" s="38"/>
      <c r="B1652" s="75"/>
      <c r="C1652" s="36"/>
      <c r="D1652" s="36"/>
      <c r="E1652" s="36"/>
    </row>
    <row r="1653" spans="1:5" ht="22.5" customHeight="1">
      <c r="A1653" s="37"/>
      <c r="B1653" s="76"/>
      <c r="C1653" s="35"/>
      <c r="D1653" s="35"/>
      <c r="E1653" s="35"/>
    </row>
    <row r="1654" spans="1:5" ht="22.5" customHeight="1">
      <c r="A1654" s="38"/>
      <c r="B1654" s="75"/>
      <c r="C1654" s="36"/>
      <c r="D1654" s="36"/>
      <c r="E1654" s="36"/>
    </row>
    <row r="1655" spans="1:5" ht="22.5" customHeight="1">
      <c r="A1655" s="37"/>
      <c r="B1655" s="76"/>
      <c r="C1655" s="35"/>
      <c r="D1655" s="35"/>
      <c r="E1655" s="35"/>
    </row>
    <row r="1656" spans="1:5" ht="22.5" customHeight="1">
      <c r="A1656" s="38"/>
      <c r="B1656" s="75"/>
      <c r="C1656" s="36"/>
      <c r="D1656" s="36"/>
      <c r="E1656" s="36"/>
    </row>
    <row r="1657" spans="1:5" ht="22.5" customHeight="1">
      <c r="A1657" s="37"/>
      <c r="B1657" s="76"/>
      <c r="C1657" s="35"/>
      <c r="D1657" s="35"/>
      <c r="E1657" s="35"/>
    </row>
    <row r="1658" spans="1:5" ht="22.5" customHeight="1">
      <c r="A1658" s="38"/>
      <c r="B1658" s="75"/>
      <c r="C1658" s="36"/>
      <c r="D1658" s="36"/>
      <c r="E1658" s="36"/>
    </row>
    <row r="1659" spans="1:5" ht="22.5" customHeight="1">
      <c r="A1659" s="37"/>
      <c r="B1659" s="76"/>
      <c r="C1659" s="35"/>
      <c r="D1659" s="35"/>
      <c r="E1659" s="35"/>
    </row>
    <row r="1660" spans="1:5" ht="22.5" customHeight="1">
      <c r="A1660" s="38"/>
      <c r="B1660" s="75"/>
      <c r="C1660" s="36"/>
      <c r="D1660" s="36"/>
      <c r="E1660" s="36"/>
    </row>
    <row r="1661" spans="1:5" ht="22.5" customHeight="1">
      <c r="A1661" s="37"/>
      <c r="B1661" s="76"/>
      <c r="C1661" s="35"/>
      <c r="D1661" s="35"/>
      <c r="E1661" s="35"/>
    </row>
    <row r="1662" spans="1:5" ht="22.5" customHeight="1">
      <c r="A1662" s="38"/>
      <c r="B1662" s="75"/>
      <c r="C1662" s="36"/>
      <c r="D1662" s="36"/>
      <c r="E1662" s="36"/>
    </row>
    <row r="1663" spans="1:5" ht="22.5" customHeight="1">
      <c r="A1663" s="37"/>
      <c r="B1663" s="76"/>
      <c r="C1663" s="35"/>
      <c r="D1663" s="35"/>
      <c r="E1663" s="35"/>
    </row>
    <row r="1664" spans="1:5" ht="22.5" customHeight="1">
      <c r="A1664" s="38"/>
      <c r="B1664" s="75"/>
      <c r="C1664" s="36"/>
      <c r="D1664" s="36"/>
      <c r="E1664" s="36"/>
    </row>
    <row r="1665" spans="1:5" ht="22.5" customHeight="1">
      <c r="A1665" s="37"/>
      <c r="B1665" s="76"/>
      <c r="C1665" s="35"/>
      <c r="D1665" s="35"/>
      <c r="E1665" s="35"/>
    </row>
    <row r="1666" spans="1:5" ht="22.5" customHeight="1">
      <c r="A1666" s="38"/>
      <c r="B1666" s="75"/>
      <c r="C1666" s="36"/>
      <c r="D1666" s="36"/>
      <c r="E1666" s="36"/>
    </row>
    <row r="1667" spans="1:5" ht="22.5" customHeight="1">
      <c r="A1667" s="37"/>
      <c r="B1667" s="76"/>
      <c r="C1667" s="35"/>
      <c r="D1667" s="35"/>
      <c r="E1667" s="35"/>
    </row>
    <row r="1668" spans="1:5" ht="22.5" customHeight="1">
      <c r="A1668" s="38"/>
      <c r="B1668" s="75"/>
      <c r="C1668" s="36"/>
      <c r="D1668" s="36"/>
      <c r="E1668" s="36"/>
    </row>
    <row r="1669" spans="1:5" ht="22.5" customHeight="1">
      <c r="A1669" s="37"/>
      <c r="B1669" s="76"/>
      <c r="C1669" s="35"/>
      <c r="D1669" s="35"/>
      <c r="E1669" s="35"/>
    </row>
    <row r="1670" spans="1:5" ht="22.5" customHeight="1">
      <c r="A1670" s="38"/>
      <c r="B1670" s="75"/>
      <c r="C1670" s="36"/>
      <c r="D1670" s="36"/>
      <c r="E1670" s="36"/>
    </row>
    <row r="1671" spans="1:5" ht="22.5" customHeight="1">
      <c r="A1671" s="37"/>
      <c r="B1671" s="76"/>
      <c r="C1671" s="35"/>
      <c r="D1671" s="35"/>
      <c r="E1671" s="35"/>
    </row>
    <row r="1672" spans="1:5" ht="22.5" customHeight="1">
      <c r="A1672" s="38"/>
      <c r="B1672" s="75"/>
      <c r="C1672" s="36"/>
      <c r="D1672" s="36"/>
      <c r="E1672" s="36"/>
    </row>
    <row r="1673" spans="1:5" ht="22.5" customHeight="1">
      <c r="A1673" s="37"/>
      <c r="B1673" s="76"/>
      <c r="C1673" s="35"/>
      <c r="D1673" s="35"/>
      <c r="E1673" s="35"/>
    </row>
    <row r="1674" spans="1:5" ht="22.5" customHeight="1">
      <c r="A1674" s="38"/>
      <c r="B1674" s="75"/>
      <c r="C1674" s="36"/>
      <c r="D1674" s="36"/>
      <c r="E1674" s="36"/>
    </row>
    <row r="1675" spans="1:5" ht="22.5" customHeight="1">
      <c r="A1675" s="37"/>
      <c r="B1675" s="76"/>
      <c r="C1675" s="35"/>
      <c r="D1675" s="35"/>
      <c r="E1675" s="35"/>
    </row>
    <row r="1676" spans="1:5" ht="22.5" customHeight="1">
      <c r="A1676" s="38"/>
      <c r="B1676" s="75"/>
      <c r="C1676" s="36"/>
      <c r="D1676" s="36"/>
      <c r="E1676" s="36"/>
    </row>
    <row r="1677" spans="1:5" ht="22.5" customHeight="1">
      <c r="A1677" s="37"/>
      <c r="B1677" s="76"/>
      <c r="C1677" s="35"/>
      <c r="D1677" s="35"/>
      <c r="E1677" s="35"/>
    </row>
    <row r="1678" spans="1:5" ht="22.5" customHeight="1">
      <c r="A1678" s="38"/>
      <c r="B1678" s="75"/>
      <c r="C1678" s="36"/>
      <c r="D1678" s="36"/>
      <c r="E1678" s="36"/>
    </row>
    <row r="1679" spans="1:5" ht="22.5" customHeight="1">
      <c r="A1679" s="37"/>
      <c r="B1679" s="76"/>
      <c r="C1679" s="35"/>
      <c r="D1679" s="35"/>
      <c r="E1679" s="35"/>
    </row>
    <row r="1680" spans="1:5" ht="22.5" customHeight="1">
      <c r="A1680" s="38"/>
      <c r="B1680" s="75"/>
      <c r="C1680" s="36"/>
      <c r="D1680" s="36"/>
      <c r="E1680" s="36"/>
    </row>
    <row r="1681" spans="1:5" ht="22.5" customHeight="1">
      <c r="A1681" s="37"/>
      <c r="B1681" s="76"/>
      <c r="C1681" s="35"/>
      <c r="D1681" s="35"/>
      <c r="E1681" s="35"/>
    </row>
    <row r="1682" spans="1:5" ht="22.5" customHeight="1">
      <c r="A1682" s="38"/>
      <c r="B1682" s="75"/>
      <c r="C1682" s="36"/>
      <c r="D1682" s="36"/>
      <c r="E1682" s="36"/>
    </row>
    <row r="1683" spans="1:5" ht="22.5" customHeight="1">
      <c r="A1683" s="37"/>
      <c r="B1683" s="76"/>
      <c r="C1683" s="35"/>
      <c r="D1683" s="35"/>
      <c r="E1683" s="35"/>
    </row>
    <row r="1684" spans="1:5" ht="22.5" customHeight="1">
      <c r="A1684" s="38"/>
      <c r="B1684" s="75"/>
      <c r="C1684" s="36"/>
      <c r="D1684" s="36"/>
      <c r="E1684" s="36"/>
    </row>
    <row r="1685" spans="1:5" ht="22.5" customHeight="1">
      <c r="A1685" s="37"/>
      <c r="B1685" s="76"/>
      <c r="C1685" s="35"/>
      <c r="D1685" s="35"/>
      <c r="E1685" s="35"/>
    </row>
    <row r="1686" spans="1:5" ht="22.5" customHeight="1">
      <c r="A1686" s="38"/>
      <c r="B1686" s="75"/>
      <c r="C1686" s="36"/>
      <c r="D1686" s="36"/>
      <c r="E1686" s="36"/>
    </row>
    <row r="1687" spans="1:5" ht="22.5" customHeight="1">
      <c r="A1687" s="37"/>
      <c r="B1687" s="76"/>
      <c r="C1687" s="35"/>
      <c r="D1687" s="35"/>
      <c r="E1687" s="35"/>
    </row>
    <row r="1688" spans="1:5" ht="22.5" customHeight="1">
      <c r="A1688" s="38"/>
      <c r="B1688" s="75"/>
      <c r="C1688" s="36"/>
      <c r="D1688" s="36"/>
      <c r="E1688" s="36"/>
    </row>
    <row r="1689" spans="1:5" ht="22.5" customHeight="1">
      <c r="A1689" s="37"/>
      <c r="B1689" s="76"/>
      <c r="C1689" s="35"/>
      <c r="D1689" s="35"/>
      <c r="E1689" s="35"/>
    </row>
    <row r="1690" spans="1:5" ht="22.5" customHeight="1">
      <c r="A1690" s="38"/>
      <c r="B1690" s="75"/>
      <c r="C1690" s="36"/>
      <c r="D1690" s="36"/>
      <c r="E1690" s="36"/>
    </row>
    <row r="1691" spans="1:5" ht="22.5" customHeight="1">
      <c r="A1691" s="37"/>
      <c r="B1691" s="76"/>
      <c r="C1691" s="35"/>
      <c r="D1691" s="35"/>
      <c r="E1691" s="35"/>
    </row>
    <row r="1692" spans="1:5" ht="22.5" customHeight="1">
      <c r="A1692" s="38"/>
      <c r="B1692" s="75"/>
      <c r="C1692" s="36"/>
      <c r="D1692" s="36"/>
      <c r="E1692" s="36"/>
    </row>
    <row r="1693" spans="1:5" ht="22.5" customHeight="1">
      <c r="A1693" s="37"/>
      <c r="B1693" s="76"/>
      <c r="C1693" s="35"/>
      <c r="D1693" s="35"/>
      <c r="E1693" s="35"/>
    </row>
    <row r="1694" spans="1:5" ht="22.5" customHeight="1">
      <c r="A1694" s="38"/>
      <c r="B1694" s="75"/>
      <c r="C1694" s="36"/>
      <c r="D1694" s="36"/>
      <c r="E1694" s="36"/>
    </row>
    <row r="1695" spans="1:5" ht="22.5" customHeight="1">
      <c r="A1695" s="37"/>
      <c r="B1695" s="76"/>
      <c r="C1695" s="35"/>
      <c r="D1695" s="35"/>
      <c r="E1695" s="35"/>
    </row>
    <row r="1696" spans="1:5" ht="22.5" customHeight="1">
      <c r="A1696" s="38"/>
      <c r="B1696" s="75"/>
      <c r="C1696" s="36"/>
      <c r="D1696" s="36"/>
      <c r="E1696" s="36"/>
    </row>
    <row r="1697" spans="1:5" ht="22.5" customHeight="1">
      <c r="A1697" s="37"/>
      <c r="B1697" s="76"/>
      <c r="C1697" s="35"/>
      <c r="D1697" s="35"/>
      <c r="E1697" s="35"/>
    </row>
    <row r="1698" spans="1:5" ht="22.5" customHeight="1">
      <c r="A1698" s="38"/>
      <c r="B1698" s="75"/>
      <c r="C1698" s="36"/>
      <c r="D1698" s="36"/>
      <c r="E1698" s="36"/>
    </row>
    <row r="1699" spans="1:5" ht="22.5" customHeight="1">
      <c r="A1699" s="37"/>
      <c r="B1699" s="76"/>
      <c r="C1699" s="35"/>
      <c r="D1699" s="35"/>
      <c r="E1699" s="35"/>
    </row>
    <row r="1700" spans="1:5" ht="22.5" customHeight="1">
      <c r="A1700" s="38"/>
      <c r="B1700" s="75"/>
      <c r="C1700" s="36"/>
      <c r="D1700" s="36"/>
      <c r="E1700" s="36"/>
    </row>
    <row r="1701" spans="1:5" ht="22.5" customHeight="1">
      <c r="A1701" s="37"/>
      <c r="B1701" s="76"/>
      <c r="C1701" s="35"/>
      <c r="D1701" s="35"/>
      <c r="E1701" s="35"/>
    </row>
    <row r="1702" spans="1:5" ht="22.5" customHeight="1">
      <c r="A1702" s="38"/>
      <c r="B1702" s="75"/>
      <c r="C1702" s="36"/>
      <c r="D1702" s="36"/>
      <c r="E1702" s="36"/>
    </row>
    <row r="1703" spans="1:5" ht="22.5" customHeight="1">
      <c r="A1703" s="37"/>
      <c r="B1703" s="76"/>
      <c r="C1703" s="35"/>
      <c r="D1703" s="35"/>
      <c r="E1703" s="35"/>
    </row>
    <row r="1704" spans="1:5" ht="22.5" customHeight="1">
      <c r="A1704" s="38"/>
      <c r="B1704" s="75"/>
      <c r="C1704" s="36"/>
      <c r="D1704" s="36"/>
      <c r="E1704" s="36"/>
    </row>
    <row r="1705" spans="1:5" ht="22.5" customHeight="1">
      <c r="A1705" s="37"/>
      <c r="B1705" s="76"/>
      <c r="C1705" s="35"/>
      <c r="D1705" s="35"/>
      <c r="E1705" s="35"/>
    </row>
    <row r="1706" spans="1:5" ht="22.5" customHeight="1">
      <c r="A1706" s="38"/>
      <c r="B1706" s="75"/>
      <c r="C1706" s="36"/>
      <c r="D1706" s="36"/>
      <c r="E1706" s="36"/>
    </row>
    <row r="1707" spans="1:5" ht="22.5" customHeight="1">
      <c r="A1707" s="37"/>
      <c r="B1707" s="76"/>
      <c r="C1707" s="35"/>
      <c r="D1707" s="35"/>
      <c r="E1707" s="35"/>
    </row>
    <row r="1708" spans="1:5" ht="22.5" customHeight="1">
      <c r="A1708" s="38"/>
      <c r="B1708" s="75"/>
      <c r="C1708" s="36"/>
      <c r="D1708" s="36"/>
      <c r="E1708" s="36"/>
    </row>
    <row r="1709" spans="1:5" ht="22.5" customHeight="1">
      <c r="A1709" s="37"/>
      <c r="B1709" s="76"/>
      <c r="C1709" s="35"/>
      <c r="D1709" s="35"/>
      <c r="E1709" s="35"/>
    </row>
    <row r="1710" spans="1:5" ht="22.5" customHeight="1">
      <c r="A1710" s="38"/>
      <c r="B1710" s="75"/>
      <c r="C1710" s="36"/>
      <c r="D1710" s="36"/>
      <c r="E1710" s="36"/>
    </row>
    <row r="1711" spans="1:5" ht="22.5" customHeight="1">
      <c r="A1711" s="37"/>
      <c r="B1711" s="76"/>
      <c r="C1711" s="35"/>
      <c r="D1711" s="35"/>
      <c r="E1711" s="35"/>
    </row>
    <row r="1712" spans="1:5" ht="22.5" customHeight="1">
      <c r="A1712" s="38"/>
      <c r="B1712" s="75"/>
      <c r="C1712" s="36"/>
      <c r="D1712" s="36"/>
      <c r="E1712" s="36"/>
    </row>
    <row r="1713" spans="1:5" ht="22.5" customHeight="1">
      <c r="A1713" s="37"/>
      <c r="B1713" s="76"/>
      <c r="C1713" s="35"/>
      <c r="D1713" s="35"/>
      <c r="E1713" s="35"/>
    </row>
    <row r="1714" spans="1:5" ht="22.5" customHeight="1">
      <c r="A1714" s="38"/>
      <c r="B1714" s="75"/>
      <c r="C1714" s="36"/>
      <c r="D1714" s="36"/>
      <c r="E1714" s="36"/>
    </row>
    <row r="1715" spans="1:5" ht="22.5" customHeight="1">
      <c r="A1715" s="37"/>
      <c r="B1715" s="76"/>
      <c r="C1715" s="35"/>
      <c r="D1715" s="35"/>
      <c r="E1715" s="35"/>
    </row>
    <row r="1716" spans="1:5" ht="22.5" customHeight="1">
      <c r="A1716" s="38"/>
      <c r="B1716" s="75"/>
      <c r="C1716" s="36"/>
      <c r="D1716" s="36"/>
      <c r="E1716" s="36"/>
    </row>
    <row r="1717" spans="1:5" ht="22.5" customHeight="1">
      <c r="A1717" s="37"/>
      <c r="B1717" s="76"/>
      <c r="C1717" s="35"/>
      <c r="D1717" s="35"/>
      <c r="E1717" s="35"/>
    </row>
    <row r="1718" spans="1:5" ht="22.5" customHeight="1">
      <c r="A1718" s="38"/>
      <c r="B1718" s="75"/>
      <c r="C1718" s="36"/>
      <c r="D1718" s="36"/>
      <c r="E1718" s="36"/>
    </row>
    <row r="1719" spans="1:5" ht="22.5" customHeight="1">
      <c r="A1719" s="37"/>
      <c r="B1719" s="76"/>
      <c r="C1719" s="35"/>
      <c r="D1719" s="35"/>
      <c r="E1719" s="35"/>
    </row>
    <row r="1720" spans="1:5" ht="22.5" customHeight="1">
      <c r="A1720" s="38"/>
      <c r="B1720" s="75"/>
      <c r="C1720" s="36"/>
      <c r="D1720" s="36"/>
      <c r="E1720" s="36"/>
    </row>
    <row r="1721" spans="1:5" ht="22.5" customHeight="1">
      <c r="A1721" s="37"/>
      <c r="B1721" s="76"/>
      <c r="C1721" s="35"/>
      <c r="D1721" s="35"/>
      <c r="E1721" s="35"/>
    </row>
    <row r="1722" spans="1:5" ht="22.5" customHeight="1">
      <c r="A1722" s="38"/>
      <c r="B1722" s="75"/>
      <c r="C1722" s="36"/>
      <c r="D1722" s="36"/>
      <c r="E1722" s="36"/>
    </row>
    <row r="1723" spans="1:5" ht="22.5" customHeight="1">
      <c r="A1723" s="37"/>
      <c r="B1723" s="76"/>
      <c r="C1723" s="35"/>
      <c r="D1723" s="35"/>
      <c r="E1723" s="35"/>
    </row>
    <row r="1724" spans="1:5" ht="22.5" customHeight="1">
      <c r="A1724" s="38"/>
      <c r="B1724" s="75"/>
      <c r="C1724" s="36"/>
      <c r="D1724" s="36"/>
      <c r="E1724" s="36"/>
    </row>
    <row r="1725" spans="1:5" ht="22.5" customHeight="1">
      <c r="A1725" s="37"/>
      <c r="B1725" s="76"/>
      <c r="C1725" s="35"/>
      <c r="D1725" s="35"/>
      <c r="E1725" s="35"/>
    </row>
    <row r="1726" spans="1:5" ht="22.5" customHeight="1">
      <c r="A1726" s="38"/>
      <c r="B1726" s="75"/>
      <c r="C1726" s="36"/>
      <c r="D1726" s="36"/>
      <c r="E1726" s="36"/>
    </row>
    <row r="1727" spans="1:5" ht="22.5" customHeight="1">
      <c r="A1727" s="37"/>
      <c r="B1727" s="76"/>
      <c r="C1727" s="35"/>
      <c r="D1727" s="35"/>
      <c r="E1727" s="35"/>
    </row>
    <row r="1728" spans="1:5" ht="22.5" customHeight="1">
      <c r="A1728" s="38"/>
      <c r="B1728" s="75"/>
      <c r="C1728" s="36"/>
      <c r="D1728" s="36"/>
      <c r="E1728" s="36"/>
    </row>
    <row r="1729" spans="1:5" ht="22.5" customHeight="1">
      <c r="A1729" s="37"/>
      <c r="B1729" s="76"/>
      <c r="C1729" s="35"/>
      <c r="D1729" s="35"/>
      <c r="E1729" s="35"/>
    </row>
    <row r="1730" spans="1:5" ht="22.5" customHeight="1">
      <c r="A1730" s="38"/>
      <c r="B1730" s="75"/>
      <c r="C1730" s="36"/>
      <c r="D1730" s="36"/>
      <c r="E1730" s="36"/>
    </row>
    <row r="1731" spans="1:5" ht="22.5" customHeight="1">
      <c r="A1731" s="37"/>
      <c r="B1731" s="76"/>
      <c r="C1731" s="35"/>
      <c r="D1731" s="35"/>
      <c r="E1731" s="35"/>
    </row>
    <row r="1732" spans="1:5" ht="22.5" customHeight="1">
      <c r="A1732" s="38"/>
      <c r="B1732" s="75"/>
      <c r="C1732" s="36"/>
      <c r="D1732" s="36"/>
      <c r="E1732" s="36"/>
    </row>
    <row r="1733" spans="1:5" ht="22.5" customHeight="1">
      <c r="A1733" s="37"/>
      <c r="B1733" s="76"/>
      <c r="C1733" s="35"/>
      <c r="D1733" s="35"/>
      <c r="E1733" s="35"/>
    </row>
    <row r="1734" spans="1:5" ht="22.5" customHeight="1">
      <c r="A1734" s="38"/>
      <c r="B1734" s="75"/>
      <c r="C1734" s="36"/>
      <c r="D1734" s="36"/>
      <c r="E1734" s="36"/>
    </row>
    <row r="1735" spans="1:5" ht="22.5" customHeight="1">
      <c r="A1735" s="37"/>
      <c r="B1735" s="76"/>
      <c r="C1735" s="35"/>
      <c r="D1735" s="35"/>
      <c r="E1735" s="35"/>
    </row>
    <row r="1736" spans="1:5" ht="22.5" customHeight="1">
      <c r="A1736" s="38"/>
      <c r="B1736" s="75"/>
      <c r="C1736" s="36"/>
      <c r="D1736" s="36"/>
      <c r="E1736" s="36"/>
    </row>
    <row r="1737" spans="1:5" ht="22.5" customHeight="1">
      <c r="A1737" s="37"/>
      <c r="B1737" s="76"/>
      <c r="C1737" s="35"/>
      <c r="D1737" s="35"/>
      <c r="E1737" s="35"/>
    </row>
    <row r="1738" spans="1:5" ht="22.5" customHeight="1">
      <c r="A1738" s="38"/>
      <c r="B1738" s="75"/>
      <c r="C1738" s="36"/>
      <c r="D1738" s="36"/>
      <c r="E1738" s="36"/>
    </row>
    <row r="1739" spans="1:5" ht="22.5" customHeight="1">
      <c r="A1739" s="37"/>
      <c r="B1739" s="76"/>
      <c r="C1739" s="35"/>
      <c r="D1739" s="35"/>
      <c r="E1739" s="35"/>
    </row>
    <row r="1740" spans="1:5" ht="22.5" customHeight="1">
      <c r="A1740" s="38"/>
      <c r="B1740" s="75"/>
      <c r="C1740" s="36"/>
      <c r="D1740" s="36"/>
      <c r="E1740" s="36"/>
    </row>
    <row r="1741" spans="1:5" ht="22.5" customHeight="1">
      <c r="A1741" s="37"/>
      <c r="B1741" s="76"/>
      <c r="C1741" s="35"/>
      <c r="D1741" s="35"/>
      <c r="E1741" s="35"/>
    </row>
    <row r="1742" spans="1:5" ht="22.5" customHeight="1">
      <c r="A1742" s="38"/>
      <c r="B1742" s="75"/>
      <c r="C1742" s="36"/>
      <c r="D1742" s="36"/>
      <c r="E1742" s="36"/>
    </row>
    <row r="1743" spans="1:5" ht="22.5" customHeight="1">
      <c r="A1743" s="37"/>
      <c r="B1743" s="76"/>
      <c r="C1743" s="35"/>
      <c r="D1743" s="35"/>
      <c r="E1743" s="35"/>
    </row>
    <row r="1744" spans="1:5" ht="22.5" customHeight="1">
      <c r="A1744" s="38"/>
      <c r="B1744" s="75"/>
      <c r="C1744" s="36"/>
      <c r="D1744" s="36"/>
      <c r="E1744" s="36"/>
    </row>
    <row r="1745" spans="1:5" ht="22.5" customHeight="1">
      <c r="A1745" s="37"/>
      <c r="B1745" s="76"/>
      <c r="C1745" s="35"/>
      <c r="D1745" s="35"/>
      <c r="E1745" s="35"/>
    </row>
    <row r="1746" spans="1:5" ht="22.5" customHeight="1">
      <c r="A1746" s="38"/>
      <c r="B1746" s="75"/>
      <c r="C1746" s="36"/>
      <c r="D1746" s="36"/>
      <c r="E1746" s="36"/>
    </row>
    <row r="1747" spans="1:5" ht="22.5" customHeight="1">
      <c r="A1747" s="37"/>
      <c r="B1747" s="76"/>
      <c r="C1747" s="35"/>
      <c r="D1747" s="35"/>
      <c r="E1747" s="35"/>
    </row>
    <row r="1748" spans="1:5" ht="22.5" customHeight="1">
      <c r="A1748" s="38"/>
      <c r="B1748" s="75"/>
      <c r="C1748" s="36"/>
      <c r="D1748" s="36"/>
      <c r="E1748" s="36"/>
    </row>
    <row r="1749" spans="1:5" ht="22.5" customHeight="1">
      <c r="A1749" s="37"/>
      <c r="B1749" s="76"/>
      <c r="C1749" s="35"/>
      <c r="D1749" s="35"/>
      <c r="E1749" s="35"/>
    </row>
    <row r="1750" spans="1:5" ht="22.5" customHeight="1">
      <c r="A1750" s="38"/>
      <c r="B1750" s="75"/>
      <c r="C1750" s="36"/>
      <c r="D1750" s="36"/>
      <c r="E1750" s="36"/>
    </row>
    <row r="1751" spans="1:5" ht="22.5" customHeight="1">
      <c r="A1751" s="37"/>
      <c r="B1751" s="76"/>
      <c r="C1751" s="35"/>
      <c r="D1751" s="35"/>
      <c r="E1751" s="35"/>
    </row>
    <row r="1752" spans="1:5" ht="22.5" customHeight="1">
      <c r="A1752" s="38"/>
      <c r="B1752" s="75"/>
      <c r="C1752" s="36"/>
      <c r="D1752" s="36"/>
      <c r="E1752" s="36"/>
    </row>
    <row r="1753" spans="1:5" ht="22.5" customHeight="1">
      <c r="A1753" s="37"/>
      <c r="B1753" s="76"/>
      <c r="C1753" s="35"/>
      <c r="D1753" s="35"/>
      <c r="E1753" s="35"/>
    </row>
    <row r="1754" spans="1:5" ht="22.5" customHeight="1">
      <c r="A1754" s="38"/>
      <c r="B1754" s="75"/>
      <c r="C1754" s="36"/>
      <c r="D1754" s="36"/>
      <c r="E1754" s="36"/>
    </row>
    <row r="1755" spans="1:5" ht="22.5" customHeight="1">
      <c r="A1755" s="37"/>
      <c r="B1755" s="76"/>
      <c r="C1755" s="35"/>
      <c r="D1755" s="35"/>
      <c r="E1755" s="35"/>
    </row>
    <row r="1756" spans="1:5" ht="22.5" customHeight="1">
      <c r="A1756" s="38"/>
      <c r="B1756" s="75"/>
      <c r="C1756" s="36"/>
      <c r="D1756" s="36"/>
      <c r="E1756" s="36"/>
    </row>
    <row r="1757" spans="1:5" ht="22.5" customHeight="1">
      <c r="A1757" s="37"/>
      <c r="B1757" s="76"/>
      <c r="C1757" s="35"/>
      <c r="D1757" s="35"/>
      <c r="E1757" s="35"/>
    </row>
    <row r="1758" spans="1:5" ht="22.5" customHeight="1">
      <c r="A1758" s="38"/>
      <c r="B1758" s="75"/>
      <c r="C1758" s="36"/>
      <c r="D1758" s="36"/>
      <c r="E1758" s="36"/>
    </row>
    <row r="1759" spans="1:5" ht="22.5" customHeight="1">
      <c r="A1759" s="37"/>
      <c r="B1759" s="76"/>
      <c r="C1759" s="35"/>
      <c r="D1759" s="35"/>
      <c r="E1759" s="35"/>
    </row>
    <row r="1760" spans="1:5" ht="22.5" customHeight="1">
      <c r="A1760" s="38"/>
      <c r="B1760" s="75"/>
      <c r="C1760" s="36"/>
      <c r="D1760" s="36"/>
      <c r="E1760" s="36"/>
    </row>
    <row r="1761" spans="1:5" ht="22.5" customHeight="1">
      <c r="A1761" s="37"/>
      <c r="B1761" s="76"/>
      <c r="C1761" s="35"/>
      <c r="D1761" s="35"/>
      <c r="E1761" s="35"/>
    </row>
    <row r="1762" spans="1:5" ht="22.5" customHeight="1">
      <c r="A1762" s="38"/>
      <c r="B1762" s="75"/>
      <c r="C1762" s="36"/>
      <c r="D1762" s="36"/>
      <c r="E1762" s="36"/>
    </row>
    <row r="1763" spans="1:5" ht="22.5" customHeight="1">
      <c r="A1763" s="37"/>
      <c r="B1763" s="76"/>
      <c r="C1763" s="35"/>
      <c r="D1763" s="35"/>
      <c r="E1763" s="35"/>
    </row>
    <row r="1764" spans="1:5" ht="22.5" customHeight="1">
      <c r="A1764" s="38"/>
      <c r="B1764" s="75"/>
      <c r="C1764" s="36"/>
      <c r="D1764" s="36"/>
      <c r="E1764" s="36"/>
    </row>
    <row r="1765" spans="1:5" ht="22.5" customHeight="1">
      <c r="A1765" s="37"/>
      <c r="B1765" s="76"/>
      <c r="C1765" s="35"/>
      <c r="D1765" s="35"/>
      <c r="E1765" s="35"/>
    </row>
    <row r="1766" spans="1:5" ht="22.5" customHeight="1">
      <c r="A1766" s="38"/>
      <c r="B1766" s="75"/>
      <c r="C1766" s="36"/>
      <c r="D1766" s="36"/>
      <c r="E1766" s="36"/>
    </row>
    <row r="1767" spans="1:5" ht="22.5" customHeight="1">
      <c r="A1767" s="37"/>
      <c r="B1767" s="76"/>
      <c r="C1767" s="35"/>
      <c r="D1767" s="35"/>
      <c r="E1767" s="35"/>
    </row>
    <row r="1768" spans="1:5" ht="22.5" customHeight="1">
      <c r="A1768" s="38"/>
      <c r="B1768" s="75"/>
      <c r="C1768" s="36"/>
      <c r="D1768" s="36"/>
      <c r="E1768" s="36"/>
    </row>
    <row r="1769" spans="1:5" ht="22.5" customHeight="1">
      <c r="A1769" s="37"/>
      <c r="B1769" s="76"/>
      <c r="C1769" s="35"/>
      <c r="D1769" s="35"/>
      <c r="E1769" s="35"/>
    </row>
    <row r="1770" spans="1:5" ht="22.5" customHeight="1">
      <c r="A1770" s="38"/>
      <c r="B1770" s="75"/>
      <c r="C1770" s="36"/>
      <c r="D1770" s="36"/>
      <c r="E1770" s="36"/>
    </row>
    <row r="1771" spans="1:5" ht="22.5" customHeight="1">
      <c r="A1771" s="37"/>
      <c r="B1771" s="76"/>
      <c r="C1771" s="35"/>
      <c r="D1771" s="35"/>
      <c r="E1771" s="35"/>
    </row>
    <row r="1772" spans="1:5" ht="22.5" customHeight="1">
      <c r="A1772" s="38"/>
      <c r="B1772" s="75"/>
      <c r="C1772" s="36"/>
      <c r="D1772" s="36"/>
      <c r="E1772" s="36"/>
    </row>
    <row r="1773" spans="1:5" ht="22.5" customHeight="1">
      <c r="A1773" s="37"/>
      <c r="B1773" s="76"/>
      <c r="C1773" s="35"/>
      <c r="D1773" s="35"/>
      <c r="E1773" s="35"/>
    </row>
    <row r="1774" spans="1:5" ht="22.5" customHeight="1">
      <c r="A1774" s="38"/>
      <c r="B1774" s="75"/>
      <c r="C1774" s="36"/>
      <c r="D1774" s="36"/>
      <c r="E1774" s="36"/>
    </row>
    <row r="1775" spans="1:5" ht="22.5" customHeight="1">
      <c r="A1775" s="37"/>
      <c r="B1775" s="76"/>
      <c r="C1775" s="35"/>
      <c r="D1775" s="35"/>
      <c r="E1775" s="35"/>
    </row>
    <row r="1776" spans="1:5" ht="22.5" customHeight="1">
      <c r="A1776" s="38"/>
      <c r="B1776" s="75"/>
      <c r="C1776" s="36"/>
      <c r="D1776" s="36"/>
      <c r="E1776" s="36"/>
    </row>
    <row r="1777" spans="1:5" ht="22.5" customHeight="1">
      <c r="A1777" s="37"/>
      <c r="B1777" s="76"/>
      <c r="C1777" s="35"/>
      <c r="D1777" s="35"/>
      <c r="E1777" s="35"/>
    </row>
    <row r="1778" spans="1:5" ht="22.5" customHeight="1">
      <c r="A1778" s="38"/>
      <c r="B1778" s="75"/>
      <c r="C1778" s="36"/>
      <c r="D1778" s="36"/>
      <c r="E1778" s="36"/>
    </row>
    <row r="1779" spans="1:5" ht="22.5" customHeight="1">
      <c r="A1779" s="37"/>
      <c r="B1779" s="76"/>
      <c r="C1779" s="35"/>
      <c r="D1779" s="35"/>
      <c r="E1779" s="35"/>
    </row>
    <row r="1780" spans="1:5" ht="22.5" customHeight="1">
      <c r="A1780" s="38"/>
      <c r="B1780" s="75"/>
      <c r="C1780" s="36"/>
      <c r="D1780" s="36"/>
      <c r="E1780" s="36"/>
    </row>
    <row r="1781" spans="1:5" ht="22.5" customHeight="1">
      <c r="A1781" s="37"/>
      <c r="B1781" s="76"/>
      <c r="C1781" s="35"/>
      <c r="D1781" s="35"/>
      <c r="E1781" s="35"/>
    </row>
    <row r="1782" spans="1:5" ht="22.5" customHeight="1">
      <c r="A1782" s="38"/>
      <c r="B1782" s="75"/>
      <c r="C1782" s="36"/>
      <c r="D1782" s="36"/>
      <c r="E1782" s="36"/>
    </row>
    <row r="1783" spans="1:5" ht="22.5" customHeight="1">
      <c r="A1783" s="37"/>
      <c r="B1783" s="76"/>
      <c r="C1783" s="35"/>
      <c r="D1783" s="35"/>
      <c r="E1783" s="35"/>
    </row>
    <row r="1784" spans="1:5" ht="22.5" customHeight="1">
      <c r="A1784" s="38"/>
      <c r="B1784" s="75"/>
      <c r="C1784" s="36"/>
      <c r="D1784" s="36"/>
      <c r="E1784" s="36"/>
    </row>
    <row r="1785" spans="1:5" ht="22.5" customHeight="1">
      <c r="A1785" s="37"/>
      <c r="B1785" s="76"/>
      <c r="C1785" s="35"/>
      <c r="D1785" s="35"/>
      <c r="E1785" s="35"/>
    </row>
    <row r="1786" spans="1:5" ht="22.5" customHeight="1">
      <c r="A1786" s="38"/>
      <c r="B1786" s="75"/>
      <c r="C1786" s="36"/>
      <c r="D1786" s="36"/>
      <c r="E1786" s="36"/>
    </row>
    <row r="1787" spans="1:5" ht="22.5" customHeight="1">
      <c r="A1787" s="37"/>
      <c r="B1787" s="76"/>
      <c r="C1787" s="35"/>
      <c r="D1787" s="35"/>
      <c r="E1787" s="35"/>
    </row>
    <row r="1788" spans="1:5" ht="22.5" customHeight="1">
      <c r="A1788" s="38"/>
      <c r="B1788" s="75"/>
      <c r="C1788" s="36"/>
      <c r="D1788" s="36"/>
      <c r="E1788" s="36"/>
    </row>
    <row r="1789" spans="1:5" ht="22.5" customHeight="1">
      <c r="A1789" s="37"/>
      <c r="B1789" s="76"/>
      <c r="C1789" s="35"/>
      <c r="D1789" s="35"/>
      <c r="E1789" s="35"/>
    </row>
    <row r="1790" spans="1:5" ht="22.5" customHeight="1">
      <c r="A1790" s="38"/>
      <c r="B1790" s="75"/>
      <c r="C1790" s="36"/>
      <c r="D1790" s="36"/>
      <c r="E1790" s="36"/>
    </row>
    <row r="1791" spans="1:5" ht="22.5" customHeight="1">
      <c r="A1791" s="37"/>
      <c r="B1791" s="76"/>
      <c r="C1791" s="35"/>
      <c r="D1791" s="35"/>
      <c r="E1791" s="35"/>
    </row>
    <row r="1792" spans="1:5" ht="22.5" customHeight="1">
      <c r="A1792" s="38"/>
      <c r="B1792" s="75"/>
      <c r="C1792" s="36"/>
      <c r="D1792" s="36"/>
      <c r="E1792" s="36"/>
    </row>
    <row r="1793" spans="1:5" ht="22.5" customHeight="1">
      <c r="A1793" s="37"/>
      <c r="B1793" s="76"/>
      <c r="C1793" s="35"/>
      <c r="D1793" s="35"/>
      <c r="E1793" s="35"/>
    </row>
    <row r="1794" spans="1:5" ht="22.5" customHeight="1">
      <c r="A1794" s="38"/>
      <c r="B1794" s="75"/>
      <c r="C1794" s="36"/>
      <c r="D1794" s="36"/>
      <c r="E1794" s="36"/>
    </row>
    <row r="1795" spans="1:5" ht="22.5" customHeight="1">
      <c r="A1795" s="37"/>
      <c r="B1795" s="76"/>
      <c r="C1795" s="35"/>
      <c r="D1795" s="35"/>
      <c r="E1795" s="35"/>
    </row>
    <row r="1796" spans="1:5" ht="22.5" customHeight="1">
      <c r="A1796" s="38"/>
      <c r="B1796" s="75"/>
      <c r="C1796" s="36"/>
      <c r="D1796" s="36"/>
      <c r="E1796" s="36"/>
    </row>
    <row r="1797" spans="1:5" ht="22.5" customHeight="1">
      <c r="A1797" s="37"/>
      <c r="B1797" s="76"/>
      <c r="C1797" s="35"/>
      <c r="D1797" s="35"/>
      <c r="E1797" s="35"/>
    </row>
    <row r="1798" spans="1:5" ht="22.5" customHeight="1">
      <c r="A1798" s="38"/>
      <c r="B1798" s="75"/>
      <c r="C1798" s="36"/>
      <c r="D1798" s="36"/>
      <c r="E1798" s="36"/>
    </row>
    <row r="1799" spans="1:5" ht="22.5" customHeight="1">
      <c r="A1799" s="37"/>
      <c r="B1799" s="76"/>
      <c r="C1799" s="35"/>
      <c r="D1799" s="35"/>
      <c r="E1799" s="35"/>
    </row>
    <row r="1800" spans="1:5" ht="22.5" customHeight="1">
      <c r="A1800" s="38"/>
      <c r="B1800" s="75"/>
      <c r="C1800" s="36"/>
      <c r="D1800" s="36"/>
      <c r="E1800" s="36"/>
    </row>
    <row r="1801" spans="1:5" ht="22.5" customHeight="1">
      <c r="A1801" s="37"/>
      <c r="B1801" s="76"/>
      <c r="C1801" s="35"/>
      <c r="D1801" s="35"/>
      <c r="E1801" s="35"/>
    </row>
    <row r="1802" spans="1:5" ht="22.5" customHeight="1">
      <c r="A1802" s="38"/>
      <c r="B1802" s="75"/>
      <c r="C1802" s="36"/>
      <c r="D1802" s="36"/>
      <c r="E1802" s="36"/>
    </row>
    <row r="1803" spans="1:5" ht="22.5" customHeight="1">
      <c r="A1803" s="37"/>
      <c r="B1803" s="76"/>
      <c r="C1803" s="35"/>
      <c r="D1803" s="35"/>
      <c r="E1803" s="35"/>
    </row>
    <row r="1804" spans="1:5" ht="22.5" customHeight="1">
      <c r="A1804" s="38"/>
      <c r="B1804" s="75"/>
      <c r="C1804" s="36"/>
      <c r="D1804" s="36"/>
      <c r="E1804" s="36"/>
    </row>
    <row r="1805" spans="1:5" ht="22.5" customHeight="1">
      <c r="A1805" s="37"/>
      <c r="B1805" s="76"/>
      <c r="C1805" s="35"/>
      <c r="D1805" s="35"/>
      <c r="E1805" s="35"/>
    </row>
    <row r="1806" spans="1:5" ht="22.5" customHeight="1">
      <c r="A1806" s="38"/>
      <c r="B1806" s="75"/>
      <c r="C1806" s="36"/>
      <c r="D1806" s="36"/>
      <c r="E1806" s="36"/>
    </row>
    <row r="1807" spans="1:5" ht="22.5" customHeight="1">
      <c r="A1807" s="37"/>
      <c r="B1807" s="76"/>
      <c r="C1807" s="35"/>
      <c r="D1807" s="35"/>
      <c r="E1807" s="35"/>
    </row>
    <row r="1808" spans="1:5" ht="22.5" customHeight="1">
      <c r="A1808" s="38"/>
      <c r="B1808" s="75"/>
      <c r="C1808" s="36"/>
      <c r="D1808" s="36"/>
      <c r="E1808" s="36"/>
    </row>
    <row r="1809" spans="1:5" ht="22.5" customHeight="1">
      <c r="A1809" s="37"/>
      <c r="B1809" s="76"/>
      <c r="C1809" s="35"/>
      <c r="D1809" s="35"/>
      <c r="E1809" s="35"/>
    </row>
    <row r="1810" spans="1:5" ht="22.5" customHeight="1">
      <c r="A1810" s="38"/>
      <c r="B1810" s="75"/>
      <c r="C1810" s="36"/>
      <c r="D1810" s="36"/>
      <c r="E1810" s="36"/>
    </row>
    <row r="1811" spans="1:5" ht="22.5" customHeight="1">
      <c r="A1811" s="37"/>
      <c r="B1811" s="76"/>
      <c r="C1811" s="35"/>
      <c r="D1811" s="35"/>
      <c r="E1811" s="35"/>
    </row>
    <row r="1812" spans="1:5" ht="22.5" customHeight="1">
      <c r="A1812" s="38"/>
      <c r="B1812" s="75"/>
      <c r="C1812" s="36"/>
      <c r="D1812" s="36"/>
      <c r="E1812" s="36"/>
    </row>
    <row r="1813" spans="1:5" ht="22.5" customHeight="1">
      <c r="A1813" s="37"/>
      <c r="B1813" s="76"/>
      <c r="C1813" s="35"/>
      <c r="D1813" s="35"/>
      <c r="E1813" s="35"/>
    </row>
    <row r="1814" spans="1:5" ht="22.5" customHeight="1">
      <c r="A1814" s="38"/>
      <c r="B1814" s="75"/>
      <c r="C1814" s="36"/>
      <c r="D1814" s="36"/>
      <c r="E1814" s="36"/>
    </row>
    <row r="1815" spans="1:5" ht="22.5" customHeight="1">
      <c r="A1815" s="37"/>
      <c r="B1815" s="76"/>
      <c r="C1815" s="35"/>
      <c r="D1815" s="35"/>
      <c r="E1815" s="35"/>
    </row>
    <row r="1816" spans="1:5" ht="22.5" customHeight="1">
      <c r="A1816" s="38"/>
      <c r="B1816" s="75"/>
      <c r="C1816" s="36"/>
      <c r="D1816" s="36"/>
      <c r="E1816" s="36"/>
    </row>
    <row r="1817" spans="1:5" ht="22.5" customHeight="1">
      <c r="A1817" s="37"/>
      <c r="B1817" s="76"/>
      <c r="C1817" s="35"/>
      <c r="D1817" s="35"/>
      <c r="E1817" s="35"/>
    </row>
    <row r="1818" spans="1:5" ht="22.5" customHeight="1">
      <c r="A1818" s="38"/>
      <c r="B1818" s="75"/>
      <c r="C1818" s="36"/>
      <c r="D1818" s="36"/>
      <c r="E1818" s="36"/>
    </row>
    <row r="1819" spans="1:5" ht="22.5" customHeight="1">
      <c r="A1819" s="37"/>
      <c r="B1819" s="76"/>
      <c r="C1819" s="35"/>
      <c r="D1819" s="35"/>
      <c r="E1819" s="35"/>
    </row>
    <row r="1820" spans="1:5" ht="22.5" customHeight="1">
      <c r="A1820" s="38"/>
      <c r="B1820" s="75"/>
      <c r="C1820" s="36"/>
      <c r="D1820" s="36"/>
      <c r="E1820" s="36"/>
    </row>
    <row r="1821" spans="1:5" ht="22.5" customHeight="1">
      <c r="A1821" s="37"/>
      <c r="B1821" s="76"/>
      <c r="C1821" s="35"/>
      <c r="D1821" s="35"/>
      <c r="E1821" s="35"/>
    </row>
    <row r="1822" spans="1:5" ht="22.5" customHeight="1">
      <c r="A1822" s="38"/>
      <c r="B1822" s="75"/>
      <c r="C1822" s="36"/>
      <c r="D1822" s="36"/>
      <c r="E1822" s="36"/>
    </row>
    <row r="1823" spans="1:5" ht="22.5" customHeight="1">
      <c r="A1823" s="37"/>
      <c r="B1823" s="76"/>
      <c r="C1823" s="35"/>
      <c r="D1823" s="35"/>
      <c r="E1823" s="35"/>
    </row>
    <row r="1824" spans="1:5" ht="22.5" customHeight="1">
      <c r="A1824" s="38"/>
      <c r="B1824" s="75"/>
      <c r="C1824" s="36"/>
      <c r="D1824" s="36"/>
      <c r="E1824" s="36"/>
    </row>
    <row r="1825" spans="1:5" ht="22.5" customHeight="1">
      <c r="A1825" s="37"/>
      <c r="B1825" s="76"/>
      <c r="C1825" s="35"/>
      <c r="D1825" s="35"/>
      <c r="E1825" s="35"/>
    </row>
    <row r="1826" spans="1:5" ht="22.5" customHeight="1">
      <c r="A1826" s="38"/>
      <c r="B1826" s="75"/>
      <c r="C1826" s="36"/>
      <c r="D1826" s="36"/>
      <c r="E1826" s="36"/>
    </row>
    <row r="1827" spans="1:5" ht="22.5" customHeight="1">
      <c r="A1827" s="37"/>
      <c r="B1827" s="76"/>
      <c r="C1827" s="35"/>
      <c r="D1827" s="35"/>
      <c r="E1827" s="35"/>
    </row>
    <row r="1828" spans="1:5" ht="22.5" customHeight="1">
      <c r="A1828" s="38"/>
      <c r="B1828" s="75"/>
      <c r="C1828" s="36"/>
      <c r="D1828" s="36"/>
      <c r="E1828" s="36"/>
    </row>
    <row r="1829" spans="1:5" ht="22.5" customHeight="1">
      <c r="A1829" s="37"/>
      <c r="B1829" s="76"/>
      <c r="C1829" s="35"/>
      <c r="D1829" s="35"/>
      <c r="E1829" s="35"/>
    </row>
    <row r="1830" spans="1:5" ht="22.5" customHeight="1">
      <c r="A1830" s="38"/>
      <c r="B1830" s="75"/>
      <c r="C1830" s="36"/>
      <c r="D1830" s="36"/>
      <c r="E1830" s="36"/>
    </row>
    <row r="1831" spans="1:5" ht="22.5" customHeight="1">
      <c r="A1831" s="37"/>
      <c r="B1831" s="76"/>
      <c r="C1831" s="35"/>
      <c r="D1831" s="35"/>
      <c r="E1831" s="35"/>
    </row>
    <row r="1832" spans="1:5" ht="22.5" customHeight="1">
      <c r="A1832" s="38"/>
      <c r="B1832" s="75"/>
      <c r="C1832" s="36"/>
      <c r="D1832" s="36"/>
      <c r="E1832" s="36"/>
    </row>
    <row r="1833" spans="1:5" ht="22.5" customHeight="1">
      <c r="A1833" s="37"/>
      <c r="B1833" s="76"/>
      <c r="C1833" s="35"/>
      <c r="D1833" s="35"/>
      <c r="E1833" s="35"/>
    </row>
    <row r="1834" spans="1:5" ht="22.5" customHeight="1">
      <c r="A1834" s="38"/>
      <c r="B1834" s="75"/>
      <c r="C1834" s="36"/>
      <c r="D1834" s="36"/>
      <c r="E1834" s="36"/>
    </row>
    <row r="1835" spans="1:5" ht="22.5" customHeight="1">
      <c r="A1835" s="37"/>
      <c r="B1835" s="76"/>
      <c r="C1835" s="35"/>
      <c r="D1835" s="35"/>
      <c r="E1835" s="35"/>
    </row>
    <row r="1836" spans="1:5" ht="22.5" customHeight="1">
      <c r="A1836" s="38"/>
      <c r="B1836" s="75"/>
      <c r="C1836" s="36"/>
      <c r="D1836" s="36"/>
      <c r="E1836" s="36"/>
    </row>
    <row r="1837" spans="1:5" ht="22.5" customHeight="1">
      <c r="A1837" s="37"/>
      <c r="B1837" s="76"/>
      <c r="C1837" s="35"/>
      <c r="D1837" s="35"/>
      <c r="E1837" s="35"/>
    </row>
    <row r="1838" spans="1:5" ht="22.5" customHeight="1">
      <c r="A1838" s="38"/>
      <c r="B1838" s="75"/>
      <c r="C1838" s="36"/>
      <c r="D1838" s="36"/>
      <c r="E1838" s="36"/>
    </row>
    <row r="1839" spans="1:5" ht="22.5" customHeight="1">
      <c r="A1839" s="37"/>
      <c r="B1839" s="76"/>
      <c r="C1839" s="35"/>
      <c r="D1839" s="35"/>
      <c r="E1839" s="35"/>
    </row>
    <row r="1840" spans="1:5" ht="22.5" customHeight="1">
      <c r="A1840" s="38"/>
      <c r="B1840" s="75"/>
      <c r="C1840" s="36"/>
      <c r="D1840" s="36"/>
      <c r="E1840" s="36"/>
    </row>
    <row r="1841" spans="1:5" ht="22.5" customHeight="1">
      <c r="A1841" s="37"/>
      <c r="B1841" s="76"/>
      <c r="C1841" s="35"/>
      <c r="D1841" s="35"/>
      <c r="E1841" s="35"/>
    </row>
    <row r="1842" spans="1:5" ht="22.5" customHeight="1">
      <c r="A1842" s="38"/>
      <c r="B1842" s="75"/>
      <c r="C1842" s="36"/>
      <c r="D1842" s="36"/>
      <c r="E1842" s="36"/>
    </row>
    <row r="1843" spans="1:5" ht="22.5" customHeight="1">
      <c r="A1843" s="37"/>
      <c r="B1843" s="76"/>
      <c r="C1843" s="35"/>
      <c r="D1843" s="35"/>
      <c r="E1843" s="35"/>
    </row>
    <row r="1844" spans="1:5" ht="22.5" customHeight="1">
      <c r="A1844" s="38"/>
      <c r="B1844" s="75"/>
      <c r="C1844" s="36"/>
      <c r="D1844" s="36"/>
      <c r="E1844" s="36"/>
    </row>
    <row r="1845" spans="1:5" ht="22.5" customHeight="1">
      <c r="A1845" s="37"/>
      <c r="B1845" s="76"/>
      <c r="C1845" s="35"/>
      <c r="D1845" s="35"/>
      <c r="E1845" s="35"/>
    </row>
    <row r="1846" spans="1:5" ht="22.5" customHeight="1">
      <c r="A1846" s="38"/>
      <c r="B1846" s="75"/>
      <c r="C1846" s="36"/>
      <c r="D1846" s="36"/>
      <c r="E1846" s="36"/>
    </row>
    <row r="1847" spans="1:5" ht="22.5" customHeight="1">
      <c r="A1847" s="37"/>
      <c r="B1847" s="76"/>
      <c r="C1847" s="35"/>
      <c r="D1847" s="35"/>
      <c r="E1847" s="35"/>
    </row>
    <row r="1848" spans="1:5" ht="22.5" customHeight="1">
      <c r="A1848" s="38"/>
      <c r="B1848" s="75"/>
      <c r="C1848" s="36"/>
      <c r="D1848" s="36"/>
      <c r="E1848" s="36"/>
    </row>
    <row r="1849" spans="1:5" ht="22.5" customHeight="1">
      <c r="A1849" s="37"/>
      <c r="B1849" s="76"/>
      <c r="C1849" s="35"/>
      <c r="D1849" s="35"/>
      <c r="E1849" s="35"/>
    </row>
    <row r="1850" spans="1:5" ht="22.5" customHeight="1">
      <c r="A1850" s="38"/>
      <c r="B1850" s="75"/>
      <c r="C1850" s="36"/>
      <c r="D1850" s="36"/>
      <c r="E1850" s="36"/>
    </row>
    <row r="1851" spans="1:5" ht="22.5" customHeight="1">
      <c r="A1851" s="37"/>
      <c r="B1851" s="76"/>
      <c r="C1851" s="35"/>
      <c r="D1851" s="35"/>
      <c r="E1851" s="35"/>
    </row>
    <row r="1852" spans="1:5" ht="22.5" customHeight="1">
      <c r="A1852" s="38"/>
      <c r="B1852" s="75"/>
      <c r="C1852" s="36"/>
      <c r="D1852" s="36"/>
      <c r="E1852" s="36"/>
    </row>
    <row r="1853" spans="1:5" ht="22.5" customHeight="1">
      <c r="A1853" s="37"/>
      <c r="B1853" s="76"/>
      <c r="C1853" s="35"/>
      <c r="D1853" s="35"/>
      <c r="E1853" s="35"/>
    </row>
    <row r="1854" spans="1:5" ht="22.5" customHeight="1">
      <c r="A1854" s="38"/>
      <c r="B1854" s="75"/>
      <c r="C1854" s="36"/>
      <c r="D1854" s="36"/>
      <c r="E1854" s="36"/>
    </row>
    <row r="1855" spans="1:5" ht="22.5" customHeight="1">
      <c r="A1855" s="37"/>
      <c r="B1855" s="76"/>
      <c r="C1855" s="35"/>
      <c r="D1855" s="35"/>
      <c r="E1855" s="35"/>
    </row>
    <row r="1856" spans="1:5" ht="22.5" customHeight="1">
      <c r="A1856" s="38"/>
      <c r="B1856" s="75"/>
      <c r="C1856" s="36"/>
      <c r="D1856" s="36"/>
      <c r="E1856" s="36"/>
    </row>
    <row r="1857" spans="1:5" ht="22.5" customHeight="1">
      <c r="A1857" s="37"/>
      <c r="B1857" s="76"/>
      <c r="C1857" s="35"/>
      <c r="D1857" s="35"/>
      <c r="E1857" s="35"/>
    </row>
    <row r="1858" spans="1:5" ht="22.5" customHeight="1">
      <c r="A1858" s="38"/>
      <c r="B1858" s="75"/>
      <c r="C1858" s="36"/>
      <c r="D1858" s="36"/>
      <c r="E1858" s="36"/>
    </row>
    <row r="1859" spans="1:5" ht="22.5" customHeight="1">
      <c r="A1859" s="37"/>
      <c r="B1859" s="76"/>
      <c r="C1859" s="35"/>
      <c r="D1859" s="35"/>
      <c r="E1859" s="35"/>
    </row>
    <row r="1860" spans="1:5" ht="22.5" customHeight="1">
      <c r="A1860" s="38"/>
      <c r="B1860" s="75"/>
      <c r="C1860" s="36"/>
      <c r="D1860" s="36"/>
      <c r="E1860" s="36"/>
    </row>
    <row r="1861" spans="1:5" ht="22.5" customHeight="1">
      <c r="A1861" s="37"/>
      <c r="B1861" s="76"/>
      <c r="C1861" s="35"/>
      <c r="D1861" s="35"/>
      <c r="E1861" s="35"/>
    </row>
    <row r="1862" spans="1:5" ht="22.5" customHeight="1">
      <c r="A1862" s="38"/>
      <c r="B1862" s="75"/>
      <c r="C1862" s="36"/>
      <c r="D1862" s="36"/>
      <c r="E1862" s="36"/>
    </row>
    <row r="1863" spans="1:5" ht="22.5" customHeight="1">
      <c r="A1863" s="37"/>
      <c r="B1863" s="76"/>
      <c r="C1863" s="35"/>
      <c r="D1863" s="35"/>
      <c r="E1863" s="35"/>
    </row>
    <row r="1864" spans="1:5" ht="22.5" customHeight="1">
      <c r="A1864" s="38"/>
      <c r="B1864" s="75"/>
      <c r="C1864" s="36"/>
      <c r="D1864" s="36"/>
      <c r="E1864" s="36"/>
    </row>
    <row r="1865" spans="1:5" ht="22.5" customHeight="1">
      <c r="A1865" s="37"/>
      <c r="B1865" s="76"/>
      <c r="C1865" s="35"/>
      <c r="D1865" s="35"/>
      <c r="E1865" s="35"/>
    </row>
    <row r="1866" spans="1:5" ht="22.5" customHeight="1">
      <c r="A1866" s="38"/>
      <c r="B1866" s="75"/>
      <c r="C1866" s="36"/>
      <c r="D1866" s="36"/>
      <c r="E1866" s="36"/>
    </row>
    <row r="1867" spans="1:5" ht="22.5" customHeight="1">
      <c r="A1867" s="37"/>
      <c r="B1867" s="76"/>
      <c r="C1867" s="35"/>
      <c r="D1867" s="35"/>
      <c r="E1867" s="35"/>
    </row>
    <row r="1868" spans="1:5" ht="22.5" customHeight="1">
      <c r="A1868" s="38"/>
      <c r="B1868" s="75"/>
      <c r="C1868" s="36"/>
      <c r="D1868" s="36"/>
      <c r="E1868" s="36"/>
    </row>
    <row r="1869" spans="1:5" ht="22.5" customHeight="1">
      <c r="A1869" s="37"/>
      <c r="B1869" s="76"/>
      <c r="C1869" s="35"/>
      <c r="D1869" s="35"/>
      <c r="E1869" s="35"/>
    </row>
    <row r="1870" spans="1:5" ht="22.5" customHeight="1">
      <c r="A1870" s="38"/>
      <c r="B1870" s="75"/>
      <c r="C1870" s="36"/>
      <c r="D1870" s="36"/>
      <c r="E1870" s="36"/>
    </row>
    <row r="1871" spans="1:5" ht="22.5" customHeight="1">
      <c r="A1871" s="37"/>
      <c r="B1871" s="76"/>
      <c r="C1871" s="35"/>
      <c r="D1871" s="35"/>
      <c r="E1871" s="35"/>
    </row>
    <row r="1872" spans="1:5" ht="22.5" customHeight="1">
      <c r="A1872" s="38"/>
      <c r="B1872" s="75"/>
      <c r="C1872" s="36"/>
      <c r="D1872" s="36"/>
      <c r="E1872" s="36"/>
    </row>
    <row r="1873" spans="1:5" ht="22.5" customHeight="1">
      <c r="A1873" s="37"/>
      <c r="B1873" s="76"/>
      <c r="C1873" s="35"/>
      <c r="D1873" s="35"/>
      <c r="E1873" s="35"/>
    </row>
    <row r="1874" spans="1:5" ht="22.5" customHeight="1">
      <c r="A1874" s="38"/>
      <c r="B1874" s="75"/>
      <c r="C1874" s="36"/>
      <c r="D1874" s="36"/>
      <c r="E1874" s="36"/>
    </row>
    <row r="1875" spans="1:5" ht="22.5" customHeight="1">
      <c r="A1875" s="37"/>
      <c r="B1875" s="76"/>
      <c r="C1875" s="35"/>
      <c r="D1875" s="35"/>
      <c r="E1875" s="35"/>
    </row>
    <row r="1876" spans="1:5" ht="22.5" customHeight="1">
      <c r="A1876" s="38"/>
      <c r="B1876" s="75"/>
      <c r="C1876" s="36"/>
      <c r="D1876" s="36"/>
      <c r="E1876" s="36"/>
    </row>
    <row r="1877" spans="1:5" ht="22.5" customHeight="1">
      <c r="A1877" s="37"/>
      <c r="B1877" s="76"/>
      <c r="C1877" s="35"/>
      <c r="D1877" s="35"/>
      <c r="E1877" s="35"/>
    </row>
    <row r="1878" spans="1:5" ht="22.5" customHeight="1">
      <c r="A1878" s="38"/>
      <c r="B1878" s="75"/>
      <c r="C1878" s="36"/>
      <c r="D1878" s="36"/>
      <c r="E1878" s="36"/>
    </row>
    <row r="1879" spans="1:5" ht="22.5" customHeight="1">
      <c r="A1879" s="37"/>
      <c r="B1879" s="76"/>
      <c r="C1879" s="35"/>
      <c r="D1879" s="35"/>
      <c r="E1879" s="35"/>
    </row>
    <row r="1880" spans="1:5" ht="22.5" customHeight="1">
      <c r="A1880" s="38"/>
      <c r="B1880" s="75"/>
      <c r="C1880" s="36"/>
      <c r="D1880" s="36"/>
      <c r="E1880" s="36"/>
    </row>
    <row r="1881" spans="1:5" ht="22.5" customHeight="1">
      <c r="A1881" s="37"/>
      <c r="B1881" s="76"/>
      <c r="C1881" s="35"/>
      <c r="D1881" s="35"/>
      <c r="E1881" s="35"/>
    </row>
    <row r="1882" spans="1:5" ht="22.5" customHeight="1">
      <c r="A1882" s="38"/>
      <c r="B1882" s="75"/>
      <c r="C1882" s="36"/>
      <c r="D1882" s="36"/>
      <c r="E1882" s="36"/>
    </row>
    <row r="1883" spans="1:5" ht="22.5" customHeight="1">
      <c r="A1883" s="37"/>
      <c r="B1883" s="76"/>
      <c r="C1883" s="35"/>
      <c r="D1883" s="35"/>
      <c r="E1883" s="35"/>
    </row>
    <row r="1884" spans="1:5" ht="22.5" customHeight="1">
      <c r="A1884" s="38"/>
      <c r="B1884" s="75"/>
      <c r="C1884" s="36"/>
      <c r="D1884" s="36"/>
      <c r="E1884" s="36"/>
    </row>
    <row r="1885" spans="1:5" ht="22.5" customHeight="1">
      <c r="A1885" s="37"/>
      <c r="B1885" s="76"/>
      <c r="C1885" s="35"/>
      <c r="D1885" s="35"/>
      <c r="E1885" s="35"/>
    </row>
    <row r="1886" spans="1:5" ht="22.5" customHeight="1">
      <c r="A1886" s="38"/>
      <c r="B1886" s="75"/>
      <c r="C1886" s="36"/>
      <c r="D1886" s="36"/>
      <c r="E1886" s="36"/>
    </row>
    <row r="1887" spans="1:5" ht="22.5" customHeight="1">
      <c r="A1887" s="37"/>
      <c r="B1887" s="76"/>
      <c r="C1887" s="35"/>
      <c r="D1887" s="35"/>
      <c r="E1887" s="35"/>
    </row>
    <row r="1888" spans="1:5" ht="22.5" customHeight="1">
      <c r="A1888" s="38"/>
      <c r="B1888" s="75"/>
      <c r="C1888" s="36"/>
      <c r="D1888" s="36"/>
      <c r="E1888" s="36"/>
    </row>
    <row r="1889" spans="1:5" ht="22.5" customHeight="1">
      <c r="A1889" s="37"/>
      <c r="B1889" s="76"/>
      <c r="C1889" s="35"/>
      <c r="D1889" s="35"/>
      <c r="E1889" s="35"/>
    </row>
    <row r="1890" spans="1:5" ht="22.5" customHeight="1">
      <c r="A1890" s="38"/>
      <c r="B1890" s="75"/>
      <c r="C1890" s="36"/>
      <c r="D1890" s="36"/>
      <c r="E1890" s="36"/>
    </row>
    <row r="1891" spans="1:5" ht="22.5" customHeight="1">
      <c r="A1891" s="37"/>
      <c r="B1891" s="76"/>
      <c r="C1891" s="35"/>
      <c r="D1891" s="35"/>
      <c r="E1891" s="35"/>
    </row>
    <row r="1892" spans="1:5" ht="22.5" customHeight="1">
      <c r="A1892" s="38"/>
      <c r="B1892" s="75"/>
      <c r="C1892" s="36"/>
      <c r="D1892" s="36"/>
      <c r="E1892" s="36"/>
    </row>
    <row r="1893" spans="1:5" ht="22.5" customHeight="1">
      <c r="A1893" s="37"/>
      <c r="B1893" s="76"/>
      <c r="C1893" s="35"/>
      <c r="D1893" s="35"/>
      <c r="E1893" s="35"/>
    </row>
    <row r="1894" spans="1:5" ht="22.5" customHeight="1">
      <c r="A1894" s="38"/>
      <c r="B1894" s="75"/>
      <c r="C1894" s="36"/>
      <c r="D1894" s="36"/>
      <c r="E1894" s="36"/>
    </row>
    <row r="1895" spans="1:5" ht="22.5" customHeight="1">
      <c r="A1895" s="37"/>
      <c r="B1895" s="76"/>
      <c r="C1895" s="35"/>
      <c r="D1895" s="35"/>
      <c r="E1895" s="35"/>
    </row>
    <row r="1896" spans="1:5" ht="22.5" customHeight="1">
      <c r="A1896" s="38"/>
      <c r="B1896" s="75"/>
      <c r="C1896" s="36"/>
      <c r="D1896" s="36"/>
      <c r="E1896" s="36"/>
    </row>
    <row r="1897" spans="1:5" ht="22.5" customHeight="1">
      <c r="A1897" s="37"/>
      <c r="B1897" s="76"/>
      <c r="C1897" s="35"/>
      <c r="D1897" s="35"/>
      <c r="E1897" s="35"/>
    </row>
    <row r="1898" spans="1:5" ht="22.5" customHeight="1">
      <c r="A1898" s="38"/>
      <c r="B1898" s="75"/>
      <c r="C1898" s="36"/>
      <c r="D1898" s="36"/>
      <c r="E1898" s="36"/>
    </row>
    <row r="1899" spans="1:5" ht="22.5" customHeight="1">
      <c r="A1899" s="37"/>
      <c r="B1899" s="76"/>
      <c r="C1899" s="35"/>
      <c r="D1899" s="35"/>
      <c r="E1899" s="35"/>
    </row>
    <row r="1900" spans="1:5" ht="22.5" customHeight="1">
      <c r="A1900" s="38"/>
      <c r="B1900" s="75"/>
      <c r="C1900" s="36"/>
      <c r="D1900" s="36"/>
      <c r="E1900" s="36"/>
    </row>
    <row r="1901" spans="1:5" ht="22.5" customHeight="1">
      <c r="A1901" s="37"/>
      <c r="B1901" s="76"/>
      <c r="C1901" s="35"/>
      <c r="D1901" s="35"/>
      <c r="E1901" s="35"/>
    </row>
    <row r="1902" spans="1:5" ht="22.5" customHeight="1">
      <c r="A1902" s="38"/>
      <c r="B1902" s="75"/>
      <c r="C1902" s="36"/>
      <c r="D1902" s="36"/>
      <c r="E1902" s="36"/>
    </row>
    <row r="1903" spans="1:5" ht="22.5" customHeight="1">
      <c r="A1903" s="37"/>
      <c r="B1903" s="76"/>
      <c r="C1903" s="35"/>
      <c r="D1903" s="35"/>
      <c r="E1903" s="35"/>
    </row>
    <row r="1904" spans="1:5" ht="22.5" customHeight="1">
      <c r="A1904" s="38"/>
      <c r="B1904" s="75"/>
      <c r="C1904" s="36"/>
      <c r="D1904" s="36"/>
      <c r="E1904" s="36"/>
    </row>
    <row r="1905" spans="1:5" ht="22.5" customHeight="1">
      <c r="A1905" s="37"/>
      <c r="B1905" s="76"/>
      <c r="C1905" s="35"/>
      <c r="D1905" s="35"/>
      <c r="E1905" s="35"/>
    </row>
    <row r="1906" spans="1:5" ht="22.5" customHeight="1">
      <c r="A1906" s="38"/>
      <c r="B1906" s="75"/>
      <c r="C1906" s="36"/>
      <c r="D1906" s="36"/>
      <c r="E1906" s="36"/>
    </row>
    <row r="1907" spans="1:5" ht="22.5" customHeight="1">
      <c r="A1907" s="37"/>
      <c r="B1907" s="76"/>
      <c r="C1907" s="35"/>
      <c r="D1907" s="35"/>
      <c r="E1907" s="35"/>
    </row>
    <row r="1908" spans="1:5" ht="22.5" customHeight="1">
      <c r="A1908" s="38"/>
      <c r="B1908" s="75"/>
      <c r="C1908" s="36"/>
      <c r="D1908" s="36"/>
      <c r="E1908" s="36"/>
    </row>
    <row r="1909" spans="1:5" ht="22.5" customHeight="1">
      <c r="A1909" s="37"/>
      <c r="B1909" s="76"/>
      <c r="C1909" s="35"/>
      <c r="D1909" s="35"/>
      <c r="E1909" s="35"/>
    </row>
    <row r="1910" spans="1:5" ht="22.5" customHeight="1">
      <c r="A1910" s="38"/>
      <c r="B1910" s="75"/>
      <c r="C1910" s="36"/>
      <c r="D1910" s="36"/>
      <c r="E1910" s="36"/>
    </row>
    <row r="1911" spans="1:5" ht="22.5" customHeight="1">
      <c r="A1911" s="37"/>
      <c r="B1911" s="76"/>
      <c r="C1911" s="35"/>
      <c r="D1911" s="35"/>
      <c r="E1911" s="35"/>
    </row>
    <row r="1912" spans="1:5" ht="22.5" customHeight="1">
      <c r="A1912" s="38"/>
      <c r="B1912" s="75"/>
      <c r="C1912" s="36"/>
      <c r="D1912" s="36"/>
      <c r="E1912" s="36"/>
    </row>
    <row r="1913" spans="1:5" ht="22.5" customHeight="1">
      <c r="A1913" s="37"/>
      <c r="B1913" s="76"/>
      <c r="C1913" s="35"/>
      <c r="D1913" s="35"/>
      <c r="E1913" s="35"/>
    </row>
    <row r="1914" spans="1:5" ht="22.5" customHeight="1">
      <c r="A1914" s="38"/>
      <c r="B1914" s="75"/>
      <c r="C1914" s="36"/>
      <c r="D1914" s="36"/>
      <c r="E1914" s="36"/>
    </row>
    <row r="1915" spans="1:5" ht="22.5" customHeight="1">
      <c r="A1915" s="37"/>
      <c r="B1915" s="76"/>
      <c r="C1915" s="35"/>
      <c r="D1915" s="35"/>
      <c r="E1915" s="35"/>
    </row>
    <row r="1916" spans="1:5" ht="22.5" customHeight="1">
      <c r="A1916" s="38"/>
      <c r="B1916" s="75"/>
      <c r="C1916" s="36"/>
      <c r="D1916" s="36"/>
      <c r="E1916" s="36"/>
    </row>
    <row r="1917" spans="1:5" ht="22.5" customHeight="1">
      <c r="A1917" s="37"/>
      <c r="B1917" s="76"/>
      <c r="C1917" s="35"/>
      <c r="D1917" s="35"/>
      <c r="E1917" s="35"/>
    </row>
    <row r="1918" spans="1:5" ht="22.5" customHeight="1">
      <c r="A1918" s="38"/>
      <c r="B1918" s="75"/>
      <c r="C1918" s="36"/>
      <c r="D1918" s="36"/>
      <c r="E1918" s="36"/>
    </row>
    <row r="1919" spans="1:5" ht="22.5" customHeight="1">
      <c r="A1919" s="37"/>
      <c r="B1919" s="76"/>
      <c r="C1919" s="35"/>
      <c r="D1919" s="35"/>
      <c r="E1919" s="35"/>
    </row>
    <row r="1920" spans="1:5" ht="22.5" customHeight="1">
      <c r="A1920" s="38"/>
      <c r="B1920" s="75"/>
      <c r="C1920" s="36"/>
      <c r="D1920" s="36"/>
      <c r="E1920" s="36"/>
    </row>
    <row r="1921" spans="1:5" ht="22.5" customHeight="1">
      <c r="A1921" s="37"/>
      <c r="B1921" s="76"/>
      <c r="C1921" s="35"/>
      <c r="D1921" s="35"/>
      <c r="E1921" s="35"/>
    </row>
    <row r="1922" spans="1:5" ht="22.5" customHeight="1">
      <c r="A1922" s="38"/>
      <c r="B1922" s="75"/>
      <c r="C1922" s="36"/>
      <c r="D1922" s="36"/>
      <c r="E1922" s="36"/>
    </row>
    <row r="1923" spans="1:5" ht="22.5" customHeight="1">
      <c r="A1923" s="37"/>
      <c r="B1923" s="76"/>
      <c r="C1923" s="35"/>
      <c r="D1923" s="35"/>
      <c r="E1923" s="35"/>
    </row>
    <row r="1924" spans="1:5" ht="22.5" customHeight="1">
      <c r="A1924" s="38"/>
      <c r="B1924" s="75"/>
      <c r="C1924" s="36"/>
      <c r="D1924" s="36"/>
      <c r="E1924" s="36"/>
    </row>
    <row r="1925" spans="1:5" ht="22.5" customHeight="1">
      <c r="A1925" s="37"/>
      <c r="B1925" s="76"/>
      <c r="C1925" s="35"/>
      <c r="D1925" s="35"/>
      <c r="E1925" s="35"/>
    </row>
    <row r="1926" spans="1:5" ht="22.5" customHeight="1">
      <c r="A1926" s="38"/>
      <c r="B1926" s="75"/>
      <c r="C1926" s="36"/>
      <c r="D1926" s="36"/>
      <c r="E1926" s="36"/>
    </row>
    <row r="1927" spans="1:5" ht="22.5" customHeight="1">
      <c r="A1927" s="37"/>
      <c r="B1927" s="76"/>
      <c r="C1927" s="35"/>
      <c r="D1927" s="35"/>
      <c r="E1927" s="35"/>
    </row>
    <row r="1928" spans="1:5" ht="22.5" customHeight="1">
      <c r="A1928" s="38"/>
      <c r="B1928" s="75"/>
      <c r="C1928" s="36"/>
      <c r="D1928" s="36"/>
      <c r="E1928" s="36"/>
    </row>
    <row r="1929" spans="1:5" ht="22.5" customHeight="1">
      <c r="A1929" s="37"/>
      <c r="B1929" s="76"/>
      <c r="C1929" s="35"/>
      <c r="D1929" s="35"/>
      <c r="E1929" s="35"/>
    </row>
    <row r="1930" spans="1:5" ht="22.5" customHeight="1">
      <c r="A1930" s="38"/>
      <c r="B1930" s="75"/>
      <c r="C1930" s="36"/>
      <c r="D1930" s="36"/>
      <c r="E1930" s="36"/>
    </row>
    <row r="1931" spans="1:5" ht="22.5" customHeight="1">
      <c r="A1931" s="37"/>
      <c r="B1931" s="76"/>
      <c r="C1931" s="35"/>
      <c r="D1931" s="35"/>
      <c r="E1931" s="35"/>
    </row>
    <row r="1932" spans="1:5" ht="22.5" customHeight="1">
      <c r="A1932" s="38"/>
      <c r="B1932" s="75"/>
      <c r="C1932" s="36"/>
      <c r="D1932" s="36"/>
      <c r="E1932" s="36"/>
    </row>
    <row r="1933" spans="1:5" ht="22.5" customHeight="1">
      <c r="A1933" s="37"/>
      <c r="B1933" s="76"/>
      <c r="C1933" s="35"/>
      <c r="D1933" s="35"/>
      <c r="E1933" s="35"/>
    </row>
    <row r="1934" spans="1:5" ht="22.5" customHeight="1">
      <c r="A1934" s="38"/>
      <c r="B1934" s="75"/>
      <c r="C1934" s="36"/>
      <c r="D1934" s="36"/>
      <c r="E1934" s="36"/>
    </row>
    <row r="1935" spans="1:5" ht="22.5" customHeight="1">
      <c r="A1935" s="37"/>
      <c r="B1935" s="76"/>
      <c r="C1935" s="35"/>
      <c r="D1935" s="35"/>
      <c r="E1935" s="35"/>
    </row>
    <row r="1936" spans="1:5" ht="22.5" customHeight="1">
      <c r="A1936" s="38"/>
      <c r="B1936" s="75"/>
      <c r="C1936" s="36"/>
      <c r="D1936" s="36"/>
      <c r="E1936" s="36"/>
    </row>
    <row r="1937" spans="1:5" ht="22.5" customHeight="1">
      <c r="A1937" s="37"/>
      <c r="B1937" s="76"/>
      <c r="C1937" s="35"/>
      <c r="D1937" s="35"/>
      <c r="E1937" s="35"/>
    </row>
    <row r="1938" spans="1:5" ht="22.5" customHeight="1">
      <c r="A1938" s="38"/>
      <c r="B1938" s="75"/>
      <c r="C1938" s="36"/>
      <c r="D1938" s="36"/>
      <c r="E1938" s="36"/>
    </row>
    <row r="1939" spans="1:5" ht="22.5" customHeight="1">
      <c r="A1939" s="37"/>
      <c r="B1939" s="76"/>
      <c r="C1939" s="35"/>
      <c r="D1939" s="35"/>
      <c r="E1939" s="35"/>
    </row>
    <row r="1940" spans="1:5" ht="22.5" customHeight="1">
      <c r="A1940" s="38"/>
      <c r="B1940" s="75"/>
      <c r="C1940" s="36"/>
      <c r="D1940" s="36"/>
      <c r="E1940" s="36"/>
    </row>
    <row r="1941" spans="1:5" ht="22.5" customHeight="1">
      <c r="A1941" s="37"/>
      <c r="B1941" s="76"/>
      <c r="C1941" s="35"/>
      <c r="D1941" s="35"/>
      <c r="E1941" s="35"/>
    </row>
    <row r="1942" spans="1:5" ht="22.5" customHeight="1">
      <c r="A1942" s="38"/>
      <c r="B1942" s="75"/>
      <c r="C1942" s="36"/>
      <c r="D1942" s="36"/>
      <c r="E1942" s="36"/>
    </row>
    <row r="1943" spans="1:5" ht="22.5" customHeight="1">
      <c r="A1943" s="37"/>
      <c r="B1943" s="76"/>
      <c r="C1943" s="35"/>
      <c r="D1943" s="35"/>
      <c r="E1943" s="35"/>
    </row>
    <row r="1944" spans="1:5" ht="22.5" customHeight="1">
      <c r="A1944" s="38"/>
      <c r="B1944" s="75"/>
      <c r="C1944" s="36"/>
      <c r="D1944" s="36"/>
      <c r="E1944" s="36"/>
    </row>
    <row r="1945" spans="1:5" ht="22.5" customHeight="1">
      <c r="A1945" s="37"/>
      <c r="B1945" s="76"/>
      <c r="C1945" s="35"/>
      <c r="D1945" s="35"/>
      <c r="E1945" s="35"/>
    </row>
    <row r="1946" spans="1:5" ht="22.5" customHeight="1">
      <c r="A1946" s="38"/>
      <c r="B1946" s="75"/>
      <c r="C1946" s="36"/>
      <c r="D1946" s="36"/>
      <c r="E1946" s="36"/>
    </row>
    <row r="1947" spans="1:5" ht="22.5" customHeight="1">
      <c r="A1947" s="37"/>
      <c r="B1947" s="76"/>
      <c r="C1947" s="35"/>
      <c r="D1947" s="35"/>
      <c r="E1947" s="35"/>
    </row>
    <row r="1948" spans="1:5" ht="22.5" customHeight="1">
      <c r="A1948" s="38"/>
      <c r="B1948" s="75"/>
      <c r="C1948" s="36"/>
      <c r="D1948" s="36"/>
      <c r="E1948" s="36"/>
    </row>
    <row r="1949" spans="1:5" ht="22.5" customHeight="1">
      <c r="A1949" s="37"/>
      <c r="B1949" s="76"/>
      <c r="C1949" s="35"/>
      <c r="D1949" s="35"/>
      <c r="E1949" s="35"/>
    </row>
    <row r="1950" spans="1:5" ht="22.5" customHeight="1">
      <c r="A1950" s="38"/>
      <c r="B1950" s="75"/>
      <c r="C1950" s="36"/>
      <c r="D1950" s="36"/>
      <c r="E1950" s="36"/>
    </row>
    <row r="1951" spans="1:5" ht="22.5" customHeight="1">
      <c r="A1951" s="37"/>
      <c r="B1951" s="76"/>
      <c r="C1951" s="35"/>
      <c r="D1951" s="35"/>
      <c r="E1951" s="35"/>
    </row>
    <row r="1952" spans="1:5" ht="22.5" customHeight="1">
      <c r="A1952" s="38"/>
      <c r="B1952" s="75"/>
      <c r="C1952" s="36"/>
      <c r="D1952" s="36"/>
      <c r="E1952" s="36"/>
    </row>
    <row r="1953" spans="1:5" ht="22.5" customHeight="1">
      <c r="A1953" s="37"/>
      <c r="B1953" s="76"/>
      <c r="C1953" s="35"/>
      <c r="D1953" s="35"/>
      <c r="E1953" s="35"/>
    </row>
    <row r="1954" spans="1:5" ht="22.5" customHeight="1">
      <c r="A1954" s="38"/>
      <c r="B1954" s="75"/>
      <c r="C1954" s="36"/>
      <c r="D1954" s="36"/>
      <c r="E1954" s="36"/>
    </row>
    <row r="1955" spans="1:5" ht="22.5" customHeight="1">
      <c r="A1955" s="37"/>
      <c r="B1955" s="76"/>
      <c r="C1955" s="35"/>
      <c r="D1955" s="35"/>
      <c r="E1955" s="35"/>
    </row>
    <row r="1956" spans="1:5" ht="22.5" customHeight="1">
      <c r="A1956" s="38"/>
      <c r="B1956" s="75"/>
      <c r="C1956" s="36"/>
      <c r="D1956" s="36"/>
      <c r="E1956" s="36"/>
    </row>
    <row r="1957" spans="1:5" ht="22.5" customHeight="1">
      <c r="A1957" s="37"/>
      <c r="B1957" s="76"/>
      <c r="C1957" s="35"/>
      <c r="D1957" s="35"/>
      <c r="E1957" s="35"/>
    </row>
    <row r="1958" spans="1:5" ht="22.5" customHeight="1">
      <c r="A1958" s="38"/>
      <c r="B1958" s="75"/>
      <c r="C1958" s="36"/>
      <c r="D1958" s="36"/>
      <c r="E1958" s="36"/>
    </row>
    <row r="1959" spans="1:5" ht="22.5" customHeight="1">
      <c r="A1959" s="37"/>
      <c r="B1959" s="76"/>
      <c r="C1959" s="35"/>
      <c r="D1959" s="35"/>
      <c r="E1959" s="35"/>
    </row>
    <row r="1960" spans="1:5" ht="22.5" customHeight="1">
      <c r="A1960" s="38"/>
      <c r="B1960" s="75"/>
      <c r="C1960" s="36"/>
      <c r="D1960" s="36"/>
      <c r="E1960" s="36"/>
    </row>
    <row r="1961" spans="1:5" ht="22.5" customHeight="1">
      <c r="A1961" s="37"/>
      <c r="B1961" s="76"/>
      <c r="C1961" s="35"/>
      <c r="D1961" s="35"/>
      <c r="E1961" s="35"/>
    </row>
    <row r="1962" spans="1:5" ht="22.5" customHeight="1">
      <c r="A1962" s="38"/>
      <c r="B1962" s="75"/>
      <c r="C1962" s="36"/>
      <c r="D1962" s="36"/>
      <c r="E1962" s="36"/>
    </row>
    <row r="1963" spans="1:5" ht="22.5" customHeight="1">
      <c r="A1963" s="37"/>
      <c r="B1963" s="76"/>
      <c r="C1963" s="35"/>
      <c r="D1963" s="35"/>
      <c r="E1963" s="35"/>
    </row>
    <row r="1964" spans="1:5" ht="22.5" customHeight="1">
      <c r="A1964" s="38"/>
      <c r="B1964" s="75"/>
      <c r="C1964" s="36"/>
      <c r="D1964" s="36"/>
      <c r="E1964" s="36"/>
    </row>
    <row r="1965" spans="1:5" ht="22.5" customHeight="1">
      <c r="A1965" s="37"/>
      <c r="B1965" s="76"/>
      <c r="C1965" s="35"/>
      <c r="D1965" s="35"/>
      <c r="E1965" s="35"/>
    </row>
    <row r="1966" spans="1:5" ht="22.5" customHeight="1">
      <c r="A1966" s="38"/>
      <c r="B1966" s="75"/>
      <c r="C1966" s="36"/>
      <c r="D1966" s="36"/>
      <c r="E1966" s="36"/>
    </row>
    <row r="1967" spans="1:5" ht="22.5" customHeight="1">
      <c r="A1967" s="37"/>
      <c r="B1967" s="76"/>
      <c r="C1967" s="35"/>
      <c r="D1967" s="35"/>
      <c r="E1967" s="35"/>
    </row>
    <row r="1968" spans="1:5" ht="22.5" customHeight="1">
      <c r="A1968" s="38"/>
      <c r="B1968" s="75"/>
      <c r="C1968" s="36"/>
      <c r="D1968" s="36"/>
      <c r="E1968" s="36"/>
    </row>
    <row r="1969" spans="1:5" ht="22.5" customHeight="1">
      <c r="A1969" s="37"/>
      <c r="B1969" s="76"/>
      <c r="C1969" s="35"/>
      <c r="D1969" s="35"/>
      <c r="E1969" s="35"/>
    </row>
    <row r="1970" spans="1:5" ht="22.5" customHeight="1">
      <c r="A1970" s="38"/>
      <c r="B1970" s="75"/>
      <c r="C1970" s="36"/>
      <c r="D1970" s="36"/>
      <c r="E1970" s="36"/>
    </row>
    <row r="1971" spans="1:5" ht="22.5" customHeight="1">
      <c r="A1971" s="37"/>
      <c r="B1971" s="76"/>
      <c r="C1971" s="35"/>
      <c r="D1971" s="35"/>
      <c r="E1971" s="35"/>
    </row>
    <row r="1972" spans="1:5" ht="22.5" customHeight="1">
      <c r="A1972" s="38"/>
      <c r="B1972" s="75"/>
      <c r="C1972" s="36"/>
      <c r="D1972" s="36"/>
      <c r="E1972" s="36"/>
    </row>
    <row r="1973" spans="1:5" ht="22.5" customHeight="1">
      <c r="A1973" s="37"/>
      <c r="B1973" s="76"/>
      <c r="C1973" s="35"/>
      <c r="D1973" s="35"/>
      <c r="E1973" s="35"/>
    </row>
    <row r="1974" spans="1:5" ht="22.5" customHeight="1">
      <c r="A1974" s="38"/>
      <c r="B1974" s="75"/>
      <c r="C1974" s="36"/>
      <c r="D1974" s="36"/>
      <c r="E1974" s="36"/>
    </row>
    <row r="1975" spans="1:5" ht="22.5" customHeight="1">
      <c r="A1975" s="37"/>
      <c r="B1975" s="76"/>
      <c r="C1975" s="35"/>
      <c r="D1975" s="35"/>
      <c r="E1975" s="35"/>
    </row>
    <row r="1976" spans="1:5" ht="22.5" customHeight="1">
      <c r="A1976" s="38"/>
      <c r="B1976" s="75"/>
      <c r="C1976" s="36"/>
      <c r="D1976" s="36"/>
      <c r="E1976" s="36"/>
    </row>
    <row r="1977" spans="1:5" ht="22.5" customHeight="1">
      <c r="A1977" s="37"/>
      <c r="B1977" s="76"/>
      <c r="C1977" s="35"/>
      <c r="D1977" s="35"/>
      <c r="E1977" s="35"/>
    </row>
    <row r="1978" spans="1:5" ht="22.5" customHeight="1">
      <c r="A1978" s="38"/>
      <c r="B1978" s="75"/>
      <c r="C1978" s="36"/>
      <c r="D1978" s="36"/>
      <c r="E1978" s="36"/>
    </row>
    <row r="1979" spans="1:5" ht="22.5" customHeight="1">
      <c r="A1979" s="37"/>
      <c r="B1979" s="76"/>
      <c r="C1979" s="35"/>
      <c r="D1979" s="35"/>
      <c r="E1979" s="35"/>
    </row>
    <row r="1980" spans="1:5" ht="22.5" customHeight="1">
      <c r="A1980" s="38"/>
      <c r="B1980" s="75"/>
      <c r="C1980" s="36"/>
      <c r="D1980" s="36"/>
      <c r="E1980" s="36"/>
    </row>
    <row r="1981" spans="1:5" ht="22.5" customHeight="1">
      <c r="A1981" s="37"/>
      <c r="B1981" s="76"/>
      <c r="C1981" s="35"/>
      <c r="D1981" s="35"/>
      <c r="E1981" s="35"/>
    </row>
    <row r="1982" spans="1:5" ht="22.5" customHeight="1">
      <c r="A1982" s="38"/>
      <c r="B1982" s="75"/>
      <c r="C1982" s="36"/>
      <c r="D1982" s="36"/>
      <c r="E1982" s="36"/>
    </row>
    <row r="1983" spans="1:5" ht="22.5" customHeight="1">
      <c r="A1983" s="37"/>
      <c r="B1983" s="76"/>
      <c r="C1983" s="35"/>
      <c r="D1983" s="35"/>
      <c r="E1983" s="35"/>
    </row>
    <row r="1984" spans="1:5" ht="22.5" customHeight="1">
      <c r="A1984" s="38"/>
      <c r="B1984" s="75"/>
      <c r="C1984" s="36"/>
      <c r="D1984" s="36"/>
      <c r="E1984" s="36"/>
    </row>
    <row r="1985" spans="1:5" ht="22.5" customHeight="1">
      <c r="A1985" s="37"/>
      <c r="B1985" s="76"/>
      <c r="C1985" s="35"/>
      <c r="D1985" s="35"/>
      <c r="E1985" s="35"/>
    </row>
    <row r="1986" spans="1:5" ht="22.5" customHeight="1">
      <c r="A1986" s="38"/>
      <c r="B1986" s="75"/>
      <c r="C1986" s="36"/>
      <c r="D1986" s="36"/>
      <c r="E1986" s="36"/>
    </row>
    <row r="1987" spans="1:5" ht="22.5" customHeight="1">
      <c r="A1987" s="37"/>
      <c r="B1987" s="76"/>
      <c r="C1987" s="35"/>
      <c r="D1987" s="35"/>
      <c r="E1987" s="35"/>
    </row>
    <row r="1988" spans="1:5" ht="22.5" customHeight="1">
      <c r="A1988" s="38"/>
      <c r="B1988" s="75"/>
      <c r="C1988" s="36"/>
      <c r="D1988" s="36"/>
      <c r="E1988" s="36"/>
    </row>
    <row r="1989" spans="1:5" ht="22.5" customHeight="1">
      <c r="A1989" s="37"/>
      <c r="B1989" s="76"/>
      <c r="C1989" s="35"/>
      <c r="D1989" s="35"/>
      <c r="E1989" s="35"/>
    </row>
    <row r="1990" spans="1:5" ht="22.5" customHeight="1">
      <c r="A1990" s="38"/>
      <c r="B1990" s="75"/>
      <c r="C1990" s="36"/>
      <c r="D1990" s="36"/>
      <c r="E1990" s="36"/>
    </row>
    <row r="1991" spans="1:5" ht="22.5" customHeight="1">
      <c r="A1991" s="37"/>
      <c r="B1991" s="76"/>
      <c r="C1991" s="35"/>
      <c r="D1991" s="35"/>
      <c r="E1991" s="35"/>
    </row>
    <row r="1992" spans="1:5" ht="22.5" customHeight="1">
      <c r="A1992" s="38"/>
      <c r="B1992" s="75"/>
      <c r="C1992" s="36"/>
      <c r="D1992" s="36"/>
      <c r="E1992" s="36"/>
    </row>
    <row r="1993" spans="1:5" ht="22.5" customHeight="1">
      <c r="A1993" s="37"/>
      <c r="B1993" s="76"/>
      <c r="C1993" s="35"/>
      <c r="D1993" s="35"/>
      <c r="E1993" s="35"/>
    </row>
    <row r="1994" spans="1:5" ht="22.5" customHeight="1">
      <c r="A1994" s="38"/>
      <c r="B1994" s="75"/>
      <c r="C1994" s="36"/>
      <c r="D1994" s="36"/>
      <c r="E1994" s="36"/>
    </row>
    <row r="1995" spans="1:5" ht="22.5" customHeight="1">
      <c r="A1995" s="37"/>
      <c r="B1995" s="76"/>
      <c r="C1995" s="35"/>
      <c r="D1995" s="35"/>
      <c r="E1995" s="35"/>
    </row>
    <row r="1996" spans="1:5" ht="22.5" customHeight="1">
      <c r="A1996" s="38"/>
      <c r="B1996" s="75"/>
      <c r="C1996" s="36"/>
      <c r="D1996" s="36"/>
      <c r="E1996" s="36"/>
    </row>
    <row r="1997" spans="1:5" ht="22.5" customHeight="1">
      <c r="A1997" s="37"/>
      <c r="B1997" s="76"/>
      <c r="C1997" s="35"/>
      <c r="D1997" s="35"/>
      <c r="E1997" s="35"/>
    </row>
    <row r="1998" spans="1:5" ht="22.5" customHeight="1">
      <c r="A1998" s="38"/>
      <c r="B1998" s="75"/>
      <c r="C1998" s="36"/>
      <c r="D1998" s="36"/>
      <c r="E1998" s="36"/>
    </row>
    <row r="1999" spans="1:5" ht="22.5" customHeight="1">
      <c r="A1999" s="37"/>
      <c r="B1999" s="76"/>
      <c r="C1999" s="35"/>
      <c r="D1999" s="35"/>
      <c r="E1999" s="35"/>
    </row>
    <row r="2000" spans="1:5" ht="22.5" customHeight="1">
      <c r="A2000" s="38"/>
      <c r="B2000" s="75"/>
      <c r="C2000" s="36"/>
      <c r="D2000" s="36"/>
      <c r="E2000" s="36"/>
    </row>
    <row r="2001" spans="1:5" ht="22.5" customHeight="1">
      <c r="A2001" s="37"/>
      <c r="B2001" s="76"/>
      <c r="C2001" s="35"/>
      <c r="D2001" s="35"/>
      <c r="E2001" s="35"/>
    </row>
    <row r="2002" spans="1:5" ht="22.5" customHeight="1">
      <c r="A2002" s="38"/>
      <c r="B2002" s="75"/>
      <c r="C2002" s="36"/>
      <c r="D2002" s="36"/>
      <c r="E2002" s="36"/>
    </row>
    <row r="2003" spans="1:5" ht="22.5" customHeight="1">
      <c r="A2003" s="37"/>
      <c r="B2003" s="76"/>
      <c r="C2003" s="35"/>
      <c r="D2003" s="35"/>
      <c r="E2003" s="35"/>
    </row>
    <row r="2004" spans="1:5" ht="22.5" customHeight="1">
      <c r="A2004" s="38"/>
      <c r="B2004" s="75"/>
      <c r="C2004" s="36"/>
      <c r="D2004" s="36"/>
      <c r="E2004" s="36"/>
    </row>
    <row r="2005" spans="1:5" ht="22.5" customHeight="1">
      <c r="A2005" s="37"/>
      <c r="B2005" s="76"/>
      <c r="C2005" s="35"/>
      <c r="D2005" s="35"/>
      <c r="E2005" s="35"/>
    </row>
    <row r="2006" spans="1:5" ht="22.5" customHeight="1">
      <c r="A2006" s="38"/>
      <c r="B2006" s="75"/>
      <c r="C2006" s="36"/>
      <c r="D2006" s="36"/>
      <c r="E2006" s="36"/>
    </row>
    <row r="2007" spans="1:5" ht="22.5" customHeight="1">
      <c r="A2007" s="37"/>
      <c r="B2007" s="76"/>
      <c r="C2007" s="35"/>
      <c r="D2007" s="35"/>
      <c r="E2007" s="35"/>
    </row>
    <row r="2008" spans="1:5" ht="22.5" customHeight="1">
      <c r="A2008" s="38"/>
      <c r="B2008" s="75"/>
      <c r="C2008" s="36"/>
      <c r="D2008" s="36"/>
      <c r="E2008" s="36"/>
    </row>
    <row r="2009" spans="1:5" ht="22.5" customHeight="1">
      <c r="A2009" s="37"/>
      <c r="B2009" s="76"/>
      <c r="C2009" s="35"/>
      <c r="D2009" s="35"/>
      <c r="E2009" s="35"/>
    </row>
    <row r="2010" spans="1:5" ht="22.5" customHeight="1">
      <c r="A2010" s="38"/>
      <c r="B2010" s="75"/>
      <c r="C2010" s="36"/>
      <c r="D2010" s="36"/>
      <c r="E2010" s="36"/>
    </row>
    <row r="2011" spans="1:5" ht="22.5" customHeight="1">
      <c r="A2011" s="37"/>
      <c r="B2011" s="76"/>
      <c r="C2011" s="35"/>
      <c r="D2011" s="35"/>
      <c r="E2011" s="35"/>
    </row>
    <row r="2012" spans="1:5" ht="22.5" customHeight="1">
      <c r="A2012" s="38"/>
      <c r="B2012" s="75"/>
      <c r="C2012" s="36"/>
      <c r="D2012" s="36"/>
      <c r="E2012" s="36"/>
    </row>
    <row r="2013" spans="1:5" ht="22.5" customHeight="1">
      <c r="A2013" s="37"/>
      <c r="B2013" s="76"/>
      <c r="C2013" s="35"/>
      <c r="D2013" s="35"/>
      <c r="E2013" s="35"/>
    </row>
    <row r="2014" spans="1:5" ht="22.5" customHeight="1">
      <c r="A2014" s="38"/>
      <c r="B2014" s="75"/>
      <c r="C2014" s="36"/>
      <c r="D2014" s="36"/>
      <c r="E2014" s="36"/>
    </row>
    <row r="2015" spans="1:5" ht="22.5" customHeight="1">
      <c r="A2015" s="37"/>
      <c r="B2015" s="76"/>
      <c r="C2015" s="35"/>
      <c r="D2015" s="35"/>
      <c r="E2015" s="35"/>
    </row>
    <row r="2016" spans="1:5" ht="22.5" customHeight="1">
      <c r="A2016" s="38"/>
      <c r="B2016" s="75"/>
      <c r="C2016" s="36"/>
      <c r="D2016" s="36"/>
      <c r="E2016" s="36"/>
    </row>
    <row r="2017" spans="1:5" ht="22.5" customHeight="1">
      <c r="A2017" s="37"/>
      <c r="B2017" s="76"/>
      <c r="C2017" s="35"/>
      <c r="D2017" s="35"/>
      <c r="E2017" s="35"/>
    </row>
    <row r="2018" spans="1:5" ht="22.5" customHeight="1">
      <c r="A2018" s="38"/>
      <c r="B2018" s="75"/>
      <c r="C2018" s="36"/>
      <c r="D2018" s="36"/>
      <c r="E2018" s="36"/>
    </row>
    <row r="2019" spans="1:5" ht="22.5" customHeight="1">
      <c r="A2019" s="37"/>
      <c r="B2019" s="76"/>
      <c r="C2019" s="35"/>
      <c r="D2019" s="35"/>
      <c r="E2019" s="35"/>
    </row>
    <row r="2020" spans="1:5" ht="22.5" customHeight="1">
      <c r="A2020" s="38"/>
      <c r="B2020" s="75"/>
      <c r="C2020" s="36"/>
      <c r="D2020" s="36"/>
      <c r="E2020" s="36"/>
    </row>
    <row r="2021" spans="1:5" ht="22.5" customHeight="1">
      <c r="A2021" s="37"/>
      <c r="B2021" s="76"/>
      <c r="C2021" s="35"/>
      <c r="D2021" s="35"/>
      <c r="E2021" s="35"/>
    </row>
    <row r="2022" spans="1:5" ht="22.5" customHeight="1">
      <c r="A2022" s="38"/>
      <c r="B2022" s="75"/>
      <c r="C2022" s="36"/>
      <c r="D2022" s="36"/>
      <c r="E2022" s="36"/>
    </row>
    <row r="2023" spans="1:5" ht="22.5" customHeight="1">
      <c r="A2023" s="37"/>
      <c r="B2023" s="76"/>
      <c r="C2023" s="35"/>
      <c r="D2023" s="35"/>
      <c r="E2023" s="35"/>
    </row>
    <row r="2024" spans="1:5" ht="22.5" customHeight="1">
      <c r="A2024" s="38"/>
      <c r="B2024" s="75"/>
      <c r="C2024" s="36"/>
      <c r="D2024" s="36"/>
      <c r="E2024" s="36"/>
    </row>
    <row r="2025" spans="1:5" ht="22.5" customHeight="1">
      <c r="A2025" s="37"/>
      <c r="B2025" s="76"/>
      <c r="C2025" s="35"/>
      <c r="D2025" s="35"/>
      <c r="E2025" s="35"/>
    </row>
    <row r="2026" spans="1:5" ht="22.5" customHeight="1">
      <c r="A2026" s="38"/>
      <c r="B2026" s="75"/>
      <c r="C2026" s="36"/>
      <c r="D2026" s="36"/>
      <c r="E2026" s="36"/>
    </row>
    <row r="2027" spans="1:5" ht="22.5" customHeight="1">
      <c r="A2027" s="37"/>
      <c r="B2027" s="76"/>
      <c r="C2027" s="35"/>
      <c r="D2027" s="35"/>
      <c r="E2027" s="35"/>
    </row>
    <row r="2028" spans="1:5" ht="22.5" customHeight="1">
      <c r="A2028" s="38"/>
      <c r="B2028" s="75"/>
      <c r="C2028" s="36"/>
      <c r="D2028" s="36"/>
      <c r="E2028" s="36"/>
    </row>
    <row r="2029" spans="1:5" ht="22.5" customHeight="1">
      <c r="A2029" s="37"/>
      <c r="B2029" s="76"/>
      <c r="C2029" s="35"/>
      <c r="D2029" s="35"/>
      <c r="E2029" s="35"/>
    </row>
    <row r="2030" spans="1:5" ht="22.5" customHeight="1">
      <c r="A2030" s="38"/>
      <c r="B2030" s="75"/>
      <c r="C2030" s="36"/>
      <c r="D2030" s="36"/>
      <c r="E2030" s="36"/>
    </row>
    <row r="2031" spans="1:5" ht="22.5" customHeight="1">
      <c r="A2031" s="37"/>
      <c r="B2031" s="76"/>
      <c r="C2031" s="35"/>
      <c r="D2031" s="35"/>
      <c r="E2031" s="35"/>
    </row>
    <row r="2032" spans="1:5" ht="22.5" customHeight="1">
      <c r="A2032" s="38"/>
      <c r="B2032" s="75"/>
      <c r="C2032" s="36"/>
      <c r="D2032" s="36"/>
      <c r="E2032" s="36"/>
    </row>
    <row r="2033" spans="1:5" ht="22.5" customHeight="1">
      <c r="A2033" s="37"/>
      <c r="B2033" s="76"/>
      <c r="C2033" s="35"/>
      <c r="D2033" s="35"/>
      <c r="E2033" s="35"/>
    </row>
    <row r="2034" spans="1:5" ht="22.5" customHeight="1">
      <c r="A2034" s="38"/>
      <c r="B2034" s="75"/>
      <c r="C2034" s="36"/>
      <c r="D2034" s="36"/>
      <c r="E2034" s="36"/>
    </row>
    <row r="2035" spans="1:5" ht="22.5" customHeight="1">
      <c r="A2035" s="37"/>
      <c r="B2035" s="76"/>
      <c r="C2035" s="35"/>
      <c r="D2035" s="35"/>
      <c r="E2035" s="35"/>
    </row>
    <row r="2036" spans="1:5" ht="22.5" customHeight="1">
      <c r="A2036" s="38"/>
      <c r="B2036" s="75"/>
      <c r="C2036" s="36"/>
      <c r="D2036" s="36"/>
      <c r="E2036" s="36"/>
    </row>
    <row r="2037" spans="1:5" ht="22.5" customHeight="1">
      <c r="A2037" s="37"/>
      <c r="B2037" s="76"/>
      <c r="C2037" s="35"/>
      <c r="D2037" s="35"/>
      <c r="E2037" s="35"/>
    </row>
    <row r="2038" spans="1:5" ht="22.5" customHeight="1">
      <c r="A2038" s="38"/>
      <c r="B2038" s="75"/>
      <c r="C2038" s="36"/>
      <c r="D2038" s="36"/>
      <c r="E2038" s="36"/>
    </row>
    <row r="2039" spans="1:5" ht="22.5" customHeight="1">
      <c r="A2039" s="37"/>
      <c r="B2039" s="76"/>
      <c r="C2039" s="35"/>
      <c r="D2039" s="35"/>
      <c r="E2039" s="35"/>
    </row>
    <row r="2040" spans="1:5" ht="22.5" customHeight="1">
      <c r="A2040" s="38"/>
      <c r="B2040" s="75"/>
      <c r="C2040" s="36"/>
      <c r="D2040" s="36"/>
      <c r="E2040" s="36"/>
    </row>
    <row r="2041" spans="1:5" ht="22.5" customHeight="1">
      <c r="A2041" s="37"/>
      <c r="B2041" s="76"/>
      <c r="C2041" s="35"/>
      <c r="D2041" s="35"/>
      <c r="E2041" s="35"/>
    </row>
    <row r="2042" spans="1:5" ht="22.5" customHeight="1">
      <c r="A2042" s="38"/>
      <c r="B2042" s="75"/>
      <c r="C2042" s="36"/>
      <c r="D2042" s="36"/>
      <c r="E2042" s="36"/>
    </row>
    <row r="2043" spans="1:5" ht="22.5" customHeight="1">
      <c r="A2043" s="37"/>
      <c r="B2043" s="76"/>
      <c r="C2043" s="35"/>
      <c r="D2043" s="35"/>
      <c r="E2043" s="35"/>
    </row>
    <row r="2044" spans="1:5" ht="22.5" customHeight="1">
      <c r="A2044" s="38"/>
      <c r="B2044" s="75"/>
      <c r="C2044" s="36"/>
      <c r="D2044" s="36"/>
      <c r="E2044" s="36"/>
    </row>
    <row r="2045" spans="1:5" ht="22.5" customHeight="1">
      <c r="A2045" s="37"/>
      <c r="B2045" s="76"/>
      <c r="C2045" s="35"/>
      <c r="D2045" s="35"/>
      <c r="E2045" s="35"/>
    </row>
    <row r="2046" spans="1:5" ht="22.5" customHeight="1">
      <c r="A2046" s="38"/>
      <c r="B2046" s="75"/>
      <c r="C2046" s="36"/>
      <c r="D2046" s="36"/>
      <c r="E2046" s="36"/>
    </row>
    <row r="2047" spans="1:5" ht="22.5" customHeight="1">
      <c r="A2047" s="37"/>
      <c r="B2047" s="76"/>
      <c r="C2047" s="35"/>
      <c r="D2047" s="35"/>
      <c r="E2047" s="35"/>
    </row>
    <row r="2048" spans="1:5" ht="22.5" customHeight="1">
      <c r="A2048" s="38"/>
      <c r="B2048" s="75"/>
      <c r="C2048" s="36"/>
      <c r="D2048" s="36"/>
      <c r="E2048" s="36"/>
    </row>
    <row r="2049" spans="1:5" ht="22.5" customHeight="1">
      <c r="A2049" s="37"/>
      <c r="B2049" s="76"/>
      <c r="C2049" s="35"/>
      <c r="D2049" s="35"/>
      <c r="E2049" s="35"/>
    </row>
    <row r="2050" spans="1:5" ht="22.5" customHeight="1">
      <c r="A2050" s="38"/>
      <c r="B2050" s="75"/>
      <c r="C2050" s="36"/>
      <c r="D2050" s="36"/>
      <c r="E2050" s="36"/>
    </row>
    <row r="2051" spans="1:5" ht="22.5" customHeight="1">
      <c r="A2051" s="37"/>
      <c r="B2051" s="76"/>
      <c r="C2051" s="35"/>
      <c r="D2051" s="35"/>
      <c r="E2051" s="35"/>
    </row>
    <row r="2052" spans="1:5" ht="22.5" customHeight="1">
      <c r="A2052" s="38"/>
      <c r="B2052" s="75"/>
      <c r="C2052" s="36"/>
      <c r="D2052" s="36"/>
      <c r="E2052" s="36"/>
    </row>
    <row r="2053" spans="1:5" ht="22.5" customHeight="1">
      <c r="A2053" s="37"/>
      <c r="B2053" s="76"/>
      <c r="C2053" s="35"/>
      <c r="D2053" s="35"/>
      <c r="E2053" s="35"/>
    </row>
    <row r="2054" spans="1:5" ht="22.5" customHeight="1">
      <c r="A2054" s="38"/>
      <c r="B2054" s="75"/>
      <c r="C2054" s="36"/>
      <c r="D2054" s="36"/>
      <c r="E2054" s="36"/>
    </row>
    <row r="2055" spans="1:5" ht="22.5" customHeight="1">
      <c r="A2055" s="37"/>
      <c r="B2055" s="76"/>
      <c r="C2055" s="35"/>
      <c r="D2055" s="35"/>
      <c r="E2055" s="35"/>
    </row>
    <row r="2056" spans="1:5" ht="22.5" customHeight="1">
      <c r="A2056" s="38"/>
      <c r="B2056" s="75"/>
      <c r="C2056" s="36"/>
      <c r="D2056" s="36"/>
      <c r="E2056" s="36"/>
    </row>
    <row r="2057" spans="1:5" ht="22.5" customHeight="1">
      <c r="A2057" s="37"/>
      <c r="B2057" s="76"/>
      <c r="C2057" s="35"/>
      <c r="D2057" s="35"/>
      <c r="E2057" s="35"/>
    </row>
    <row r="2058" spans="1:5" ht="22.5" customHeight="1">
      <c r="A2058" s="38"/>
      <c r="B2058" s="75"/>
      <c r="C2058" s="36"/>
      <c r="D2058" s="36"/>
      <c r="E2058" s="36"/>
    </row>
    <row r="2059" spans="1:5" ht="22.5" customHeight="1">
      <c r="A2059" s="37"/>
      <c r="B2059" s="76"/>
      <c r="C2059" s="35"/>
      <c r="D2059" s="35"/>
      <c r="E2059" s="35"/>
    </row>
    <row r="2060" spans="1:5" ht="22.5" customHeight="1">
      <c r="A2060" s="38"/>
      <c r="B2060" s="75"/>
      <c r="C2060" s="36"/>
      <c r="D2060" s="36"/>
      <c r="E2060" s="36"/>
    </row>
    <row r="2061" spans="1:5" ht="22.5" customHeight="1">
      <c r="A2061" s="37"/>
      <c r="B2061" s="76"/>
      <c r="C2061" s="35"/>
      <c r="D2061" s="35"/>
      <c r="E2061" s="35"/>
    </row>
    <row r="2062" spans="1:5" ht="22.5" customHeight="1">
      <c r="A2062" s="38"/>
      <c r="B2062" s="75"/>
      <c r="C2062" s="36"/>
      <c r="D2062" s="36"/>
      <c r="E2062" s="36"/>
    </row>
    <row r="2063" spans="1:5" ht="22.5" customHeight="1">
      <c r="A2063" s="37"/>
      <c r="B2063" s="76"/>
      <c r="C2063" s="35"/>
      <c r="D2063" s="35"/>
      <c r="E2063" s="35"/>
    </row>
    <row r="2064" spans="1:5" ht="22.5" customHeight="1">
      <c r="A2064" s="38"/>
      <c r="B2064" s="75"/>
      <c r="C2064" s="36"/>
      <c r="D2064" s="36"/>
      <c r="E2064" s="36"/>
    </row>
    <row r="2065" spans="1:5" ht="22.5" customHeight="1">
      <c r="A2065" s="37"/>
      <c r="B2065" s="76"/>
      <c r="C2065" s="35"/>
      <c r="D2065" s="35"/>
      <c r="E2065" s="35"/>
    </row>
    <row r="2066" spans="1:5" ht="22.5" customHeight="1">
      <c r="A2066" s="38"/>
      <c r="B2066" s="75"/>
      <c r="C2066" s="36"/>
      <c r="D2066" s="36"/>
      <c r="E2066" s="36"/>
    </row>
    <row r="2067" spans="1:5" ht="22.5" customHeight="1">
      <c r="A2067" s="37"/>
      <c r="B2067" s="76"/>
      <c r="C2067" s="35"/>
      <c r="D2067" s="35"/>
      <c r="E2067" s="35"/>
    </row>
    <row r="2068" spans="1:5" ht="22.5" customHeight="1">
      <c r="A2068" s="38"/>
      <c r="B2068" s="75"/>
      <c r="C2068" s="36"/>
      <c r="D2068" s="36"/>
      <c r="E2068" s="36"/>
    </row>
    <row r="2069" spans="1:5" ht="22.5" customHeight="1">
      <c r="A2069" s="37"/>
      <c r="B2069" s="76"/>
      <c r="C2069" s="35"/>
      <c r="D2069" s="35"/>
      <c r="E2069" s="35"/>
    </row>
    <row r="2070" spans="1:5" ht="22.5" customHeight="1">
      <c r="A2070" s="38"/>
      <c r="B2070" s="75"/>
      <c r="C2070" s="36"/>
      <c r="D2070" s="36"/>
      <c r="E2070" s="36"/>
    </row>
    <row r="2071" spans="1:5" ht="22.5" customHeight="1">
      <c r="A2071" s="37"/>
      <c r="B2071" s="76"/>
      <c r="C2071" s="35"/>
      <c r="D2071" s="35"/>
      <c r="E2071" s="35"/>
    </row>
    <row r="2072" spans="1:5" ht="22.5" customHeight="1">
      <c r="A2072" s="38"/>
      <c r="B2072" s="75"/>
      <c r="C2072" s="36"/>
      <c r="D2072" s="36"/>
      <c r="E2072" s="36"/>
    </row>
    <row r="2073" spans="1:5" ht="22.5" customHeight="1">
      <c r="A2073" s="37"/>
      <c r="B2073" s="76"/>
      <c r="C2073" s="35"/>
      <c r="D2073" s="35"/>
      <c r="E2073" s="35"/>
    </row>
    <row r="2074" spans="1:5" ht="22.5" customHeight="1">
      <c r="A2074" s="38"/>
      <c r="B2074" s="75"/>
      <c r="C2074" s="36"/>
      <c r="D2074" s="36"/>
      <c r="E2074" s="36"/>
    </row>
    <row r="2075" spans="1:5" ht="22.5" customHeight="1">
      <c r="A2075" s="37"/>
      <c r="B2075" s="76"/>
      <c r="C2075" s="35"/>
      <c r="D2075" s="35"/>
      <c r="E2075" s="35"/>
    </row>
    <row r="2076" spans="1:5" ht="22.5" customHeight="1">
      <c r="A2076" s="38"/>
      <c r="B2076" s="75"/>
      <c r="C2076" s="36"/>
      <c r="D2076" s="36"/>
      <c r="E2076" s="36"/>
    </row>
    <row r="2077" spans="1:5" ht="22.5" customHeight="1">
      <c r="A2077" s="37"/>
      <c r="B2077" s="76"/>
      <c r="C2077" s="35"/>
      <c r="D2077" s="35"/>
      <c r="E2077" s="35"/>
    </row>
    <row r="2078" spans="1:5" ht="22.5" customHeight="1">
      <c r="A2078" s="38"/>
      <c r="B2078" s="75"/>
      <c r="C2078" s="36"/>
      <c r="D2078" s="36"/>
      <c r="E2078" s="36"/>
    </row>
    <row r="2079" spans="1:5" ht="22.5" customHeight="1">
      <c r="A2079" s="37"/>
      <c r="B2079" s="76"/>
      <c r="C2079" s="35"/>
      <c r="D2079" s="35"/>
      <c r="E2079" s="35"/>
    </row>
    <row r="2080" spans="1:5" ht="22.5" customHeight="1">
      <c r="A2080" s="38"/>
      <c r="B2080" s="75"/>
      <c r="C2080" s="36"/>
      <c r="D2080" s="36"/>
      <c r="E2080" s="36"/>
    </row>
    <row r="2081" spans="1:5" ht="22.5" customHeight="1">
      <c r="A2081" s="37"/>
      <c r="B2081" s="76"/>
      <c r="C2081" s="35"/>
      <c r="D2081" s="35"/>
      <c r="E2081" s="35"/>
    </row>
    <row r="2082" spans="1:5" ht="22.5" customHeight="1">
      <c r="A2082" s="38"/>
      <c r="B2082" s="75"/>
      <c r="C2082" s="36"/>
      <c r="D2082" s="36"/>
      <c r="E2082" s="36"/>
    </row>
    <row r="2083" spans="1:5" ht="22.5" customHeight="1">
      <c r="A2083" s="37"/>
      <c r="B2083" s="76"/>
      <c r="C2083" s="35"/>
      <c r="D2083" s="35"/>
      <c r="E2083" s="35"/>
    </row>
    <row r="2084" spans="1:5" ht="22.5" customHeight="1">
      <c r="A2084" s="38"/>
      <c r="B2084" s="75"/>
      <c r="C2084" s="36"/>
      <c r="D2084" s="36"/>
      <c r="E2084" s="36"/>
    </row>
    <row r="2085" spans="1:5" ht="22.5" customHeight="1">
      <c r="A2085" s="37"/>
      <c r="B2085" s="76"/>
      <c r="C2085" s="35"/>
      <c r="D2085" s="35"/>
      <c r="E2085" s="35"/>
    </row>
    <row r="2086" spans="1:5" ht="22.5" customHeight="1">
      <c r="A2086" s="38"/>
      <c r="B2086" s="75"/>
      <c r="C2086" s="36"/>
      <c r="D2086" s="36"/>
      <c r="E2086" s="36"/>
    </row>
    <row r="2087" spans="1:5" ht="22.5" customHeight="1">
      <c r="A2087" s="37"/>
      <c r="B2087" s="76"/>
      <c r="C2087" s="35"/>
      <c r="D2087" s="35"/>
      <c r="E2087" s="35"/>
    </row>
    <row r="2088" spans="1:5" ht="22.5" customHeight="1">
      <c r="A2088" s="38"/>
      <c r="B2088" s="75"/>
      <c r="C2088" s="36"/>
      <c r="D2088" s="36"/>
      <c r="E2088" s="36"/>
    </row>
    <row r="2089" spans="1:5" ht="22.5" customHeight="1">
      <c r="A2089" s="37"/>
      <c r="B2089" s="76"/>
      <c r="C2089" s="35"/>
      <c r="D2089" s="35"/>
      <c r="E2089" s="35"/>
    </row>
    <row r="2090" spans="1:5" ht="22.5" customHeight="1">
      <c r="A2090" s="38"/>
      <c r="B2090" s="75"/>
      <c r="C2090" s="36"/>
      <c r="D2090" s="36"/>
      <c r="E2090" s="36"/>
    </row>
    <row r="2091" spans="1:5" ht="22.5" customHeight="1">
      <c r="A2091" s="37"/>
      <c r="B2091" s="76"/>
      <c r="C2091" s="35"/>
      <c r="D2091" s="35"/>
      <c r="E2091" s="35"/>
    </row>
    <row r="2092" spans="1:5" ht="22.5" customHeight="1">
      <c r="A2092" s="38"/>
      <c r="B2092" s="75"/>
      <c r="C2092" s="36"/>
      <c r="D2092" s="36"/>
      <c r="E2092" s="36"/>
    </row>
    <row r="2093" spans="1:5" ht="22.5" customHeight="1">
      <c r="A2093" s="37"/>
      <c r="B2093" s="76"/>
      <c r="C2093" s="35"/>
      <c r="D2093" s="35"/>
      <c r="E2093" s="35"/>
    </row>
    <row r="2094" spans="1:5" ht="22.5" customHeight="1">
      <c r="A2094" s="38"/>
      <c r="B2094" s="75"/>
      <c r="C2094" s="36"/>
      <c r="D2094" s="36"/>
      <c r="E2094" s="36"/>
    </row>
    <row r="2095" spans="1:5" ht="22.5" customHeight="1">
      <c r="A2095" s="37"/>
      <c r="B2095" s="76"/>
      <c r="C2095" s="35"/>
      <c r="D2095" s="35"/>
      <c r="E2095" s="35"/>
    </row>
    <row r="2096" spans="1:5" ht="22.5" customHeight="1">
      <c r="A2096" s="38"/>
      <c r="B2096" s="75"/>
      <c r="C2096" s="36"/>
      <c r="D2096" s="36"/>
      <c r="E2096" s="36"/>
    </row>
    <row r="2097" spans="1:5" ht="22.5" customHeight="1">
      <c r="A2097" s="37"/>
      <c r="B2097" s="76"/>
      <c r="C2097" s="35"/>
      <c r="D2097" s="35"/>
      <c r="E2097" s="35"/>
    </row>
    <row r="2098" spans="1:5" ht="22.5" customHeight="1">
      <c r="A2098" s="38"/>
      <c r="B2098" s="75"/>
      <c r="C2098" s="36"/>
      <c r="D2098" s="36"/>
      <c r="E2098" s="36"/>
    </row>
    <row r="2099" spans="1:5" ht="22.5" customHeight="1">
      <c r="A2099" s="37"/>
      <c r="B2099" s="76"/>
      <c r="C2099" s="35"/>
      <c r="D2099" s="35"/>
      <c r="E2099" s="35"/>
    </row>
    <row r="2100" spans="1:5" ht="22.5" customHeight="1">
      <c r="A2100" s="38"/>
      <c r="B2100" s="75"/>
      <c r="C2100" s="36"/>
      <c r="D2100" s="36"/>
      <c r="E2100" s="36"/>
    </row>
    <row r="2101" spans="1:5" ht="22.5" customHeight="1">
      <c r="A2101" s="37"/>
      <c r="B2101" s="76"/>
      <c r="C2101" s="35"/>
      <c r="D2101" s="35"/>
      <c r="E2101" s="35"/>
    </row>
    <row r="2102" spans="1:5" ht="22.5" customHeight="1">
      <c r="A2102" s="38"/>
      <c r="B2102" s="75"/>
      <c r="C2102" s="36"/>
      <c r="D2102" s="36"/>
      <c r="E2102" s="36"/>
    </row>
    <row r="2103" spans="1:5" ht="22.5" customHeight="1">
      <c r="A2103" s="37"/>
      <c r="B2103" s="76"/>
      <c r="C2103" s="35"/>
      <c r="D2103" s="35"/>
      <c r="E2103" s="35"/>
    </row>
    <row r="2104" spans="1:5" ht="22.5" customHeight="1">
      <c r="A2104" s="38"/>
      <c r="B2104" s="75"/>
      <c r="C2104" s="36"/>
      <c r="D2104" s="36"/>
      <c r="E2104" s="36"/>
    </row>
    <row r="2105" spans="1:5" ht="22.5" customHeight="1">
      <c r="A2105" s="37"/>
      <c r="B2105" s="76"/>
      <c r="C2105" s="35"/>
      <c r="D2105" s="35"/>
      <c r="E2105" s="35"/>
    </row>
    <row r="2106" spans="1:5" ht="22.5" customHeight="1">
      <c r="A2106" s="38"/>
      <c r="B2106" s="75"/>
      <c r="C2106" s="36"/>
      <c r="D2106" s="36"/>
      <c r="E2106" s="36"/>
    </row>
    <row r="2107" spans="1:5" ht="22.5" customHeight="1">
      <c r="A2107" s="37"/>
      <c r="B2107" s="76"/>
      <c r="C2107" s="35"/>
      <c r="D2107" s="35"/>
      <c r="E2107" s="35"/>
    </row>
    <row r="2108" spans="1:5" ht="22.5" customHeight="1">
      <c r="A2108" s="38"/>
      <c r="B2108" s="75"/>
      <c r="C2108" s="36"/>
      <c r="D2108" s="36"/>
      <c r="E2108" s="36"/>
    </row>
    <row r="2109" spans="1:5" ht="22.5" customHeight="1">
      <c r="A2109" s="37"/>
      <c r="B2109" s="76"/>
      <c r="C2109" s="35"/>
      <c r="D2109" s="35"/>
      <c r="E2109" s="35"/>
    </row>
    <row r="2110" spans="1:5" ht="22.5" customHeight="1">
      <c r="A2110" s="38"/>
      <c r="B2110" s="75"/>
      <c r="C2110" s="36"/>
      <c r="D2110" s="36"/>
      <c r="E2110" s="36"/>
    </row>
    <row r="2111" spans="1:5" ht="22.5" customHeight="1">
      <c r="A2111" s="37"/>
      <c r="B2111" s="76"/>
      <c r="C2111" s="35"/>
      <c r="D2111" s="35"/>
      <c r="E2111" s="35"/>
    </row>
    <row r="2112" spans="1:5" ht="22.5" customHeight="1">
      <c r="A2112" s="38"/>
      <c r="B2112" s="75"/>
      <c r="C2112" s="36"/>
      <c r="D2112" s="36"/>
      <c r="E2112" s="36"/>
    </row>
    <row r="2113" spans="1:5" ht="22.5" customHeight="1">
      <c r="A2113" s="37"/>
      <c r="B2113" s="76"/>
      <c r="C2113" s="35"/>
      <c r="D2113" s="35"/>
      <c r="E2113" s="35"/>
    </row>
    <row r="2114" spans="1:5" ht="22.5" customHeight="1">
      <c r="A2114" s="38"/>
      <c r="B2114" s="75"/>
      <c r="C2114" s="36"/>
      <c r="D2114" s="36"/>
      <c r="E2114" s="36"/>
    </row>
    <row r="2115" spans="1:5" ht="22.5" customHeight="1">
      <c r="A2115" s="37"/>
      <c r="B2115" s="76"/>
      <c r="C2115" s="35"/>
      <c r="D2115" s="35"/>
      <c r="E2115" s="35"/>
    </row>
    <row r="2116" spans="1:5" ht="22.5" customHeight="1">
      <c r="A2116" s="38"/>
      <c r="B2116" s="75"/>
      <c r="C2116" s="36"/>
      <c r="D2116" s="36"/>
      <c r="E2116" s="36"/>
    </row>
    <row r="2117" spans="1:5" ht="22.5" customHeight="1">
      <c r="A2117" s="37"/>
      <c r="B2117" s="76"/>
      <c r="C2117" s="35"/>
      <c r="D2117" s="35"/>
      <c r="E2117" s="35"/>
    </row>
    <row r="2118" spans="1:5" ht="22.5" customHeight="1">
      <c r="A2118" s="38"/>
      <c r="B2118" s="75"/>
      <c r="C2118" s="36"/>
      <c r="D2118" s="36"/>
      <c r="E2118" s="36"/>
    </row>
    <row r="2119" spans="1:5" ht="22.5" customHeight="1">
      <c r="A2119" s="37"/>
      <c r="B2119" s="76"/>
      <c r="C2119" s="35"/>
      <c r="D2119" s="35"/>
      <c r="E2119" s="35"/>
    </row>
    <row r="2120" spans="1:5" ht="22.5" customHeight="1">
      <c r="A2120" s="38"/>
      <c r="B2120" s="75"/>
      <c r="C2120" s="36"/>
      <c r="D2120" s="36"/>
      <c r="E2120" s="36"/>
    </row>
    <row r="2121" spans="1:5" ht="22.5" customHeight="1">
      <c r="A2121" s="37"/>
      <c r="B2121" s="76"/>
      <c r="C2121" s="35"/>
      <c r="D2121" s="35"/>
      <c r="E2121" s="35"/>
    </row>
    <row r="2122" spans="1:5" ht="22.5" customHeight="1">
      <c r="A2122" s="38"/>
      <c r="B2122" s="75"/>
      <c r="C2122" s="36"/>
      <c r="D2122" s="36"/>
      <c r="E2122" s="36"/>
    </row>
    <row r="2123" spans="1:5" ht="22.5" customHeight="1">
      <c r="A2123" s="37"/>
      <c r="B2123" s="76"/>
      <c r="C2123" s="35"/>
      <c r="D2123" s="35"/>
      <c r="E2123" s="35"/>
    </row>
    <row r="2124" spans="1:5" ht="22.5" customHeight="1">
      <c r="A2124" s="38"/>
      <c r="B2124" s="75"/>
      <c r="C2124" s="36"/>
      <c r="D2124" s="36"/>
      <c r="E2124" s="36"/>
    </row>
    <row r="2125" spans="1:5" ht="22.5" customHeight="1">
      <c r="A2125" s="37"/>
      <c r="B2125" s="76"/>
      <c r="C2125" s="35"/>
      <c r="D2125" s="35"/>
      <c r="E2125" s="35"/>
    </row>
    <row r="2126" spans="1:5" ht="22.5" customHeight="1">
      <c r="A2126" s="38"/>
      <c r="B2126" s="75"/>
      <c r="C2126" s="36"/>
      <c r="D2126" s="36"/>
      <c r="E2126" s="36"/>
    </row>
    <row r="2127" spans="1:5" ht="22.5" customHeight="1">
      <c r="A2127" s="37"/>
      <c r="B2127" s="76"/>
      <c r="C2127" s="35"/>
      <c r="D2127" s="35"/>
      <c r="E2127" s="35"/>
    </row>
    <row r="2128" spans="1:5" ht="22.5" customHeight="1">
      <c r="A2128" s="38"/>
      <c r="B2128" s="75"/>
      <c r="C2128" s="36"/>
      <c r="D2128" s="36"/>
      <c r="E2128" s="36"/>
    </row>
    <row r="2129" spans="1:5" ht="22.5" customHeight="1">
      <c r="A2129" s="37"/>
      <c r="B2129" s="76"/>
      <c r="C2129" s="35"/>
      <c r="D2129" s="35"/>
      <c r="E2129" s="35"/>
    </row>
    <row r="2130" spans="1:5" ht="22.5" customHeight="1">
      <c r="A2130" s="38"/>
      <c r="B2130" s="75"/>
      <c r="C2130" s="36"/>
      <c r="D2130" s="36"/>
      <c r="E2130" s="36"/>
    </row>
    <row r="2131" spans="1:5" ht="22.5" customHeight="1">
      <c r="A2131" s="37"/>
      <c r="B2131" s="76"/>
      <c r="C2131" s="35"/>
      <c r="D2131" s="35"/>
      <c r="E2131" s="35"/>
    </row>
    <row r="2132" spans="1:5" ht="22.5" customHeight="1">
      <c r="A2132" s="38"/>
      <c r="B2132" s="75"/>
      <c r="C2132" s="36"/>
      <c r="D2132" s="36"/>
      <c r="E2132" s="36"/>
    </row>
    <row r="2133" spans="1:5" ht="22.5" customHeight="1">
      <c r="A2133" s="37"/>
      <c r="B2133" s="76"/>
      <c r="C2133" s="35"/>
      <c r="D2133" s="35"/>
      <c r="E2133" s="35"/>
    </row>
    <row r="2134" spans="1:5" ht="22.5" customHeight="1">
      <c r="A2134" s="38"/>
      <c r="B2134" s="75"/>
      <c r="C2134" s="36"/>
      <c r="D2134" s="36"/>
      <c r="E2134" s="36"/>
    </row>
    <row r="2135" spans="1:5" ht="22.5" customHeight="1">
      <c r="A2135" s="37"/>
      <c r="B2135" s="76"/>
      <c r="C2135" s="35"/>
      <c r="D2135" s="35"/>
      <c r="E2135" s="35"/>
    </row>
    <row r="2136" spans="1:5" ht="22.5" customHeight="1">
      <c r="A2136" s="38"/>
      <c r="B2136" s="75"/>
      <c r="C2136" s="36"/>
      <c r="D2136" s="36"/>
      <c r="E2136" s="36"/>
    </row>
    <row r="2137" spans="1:5" ht="22.5" customHeight="1">
      <c r="A2137" s="37"/>
      <c r="B2137" s="76"/>
      <c r="C2137" s="35"/>
      <c r="D2137" s="35"/>
      <c r="E2137" s="35"/>
    </row>
    <row r="2138" spans="1:5" ht="22.5" customHeight="1">
      <c r="A2138" s="38"/>
      <c r="B2138" s="75"/>
      <c r="C2138" s="36"/>
      <c r="D2138" s="36"/>
      <c r="E2138" s="36"/>
    </row>
    <row r="2139" spans="1:5" ht="22.5" customHeight="1">
      <c r="A2139" s="37"/>
      <c r="B2139" s="76"/>
      <c r="C2139" s="35"/>
      <c r="D2139" s="35"/>
      <c r="E2139" s="35"/>
    </row>
    <row r="2140" spans="1:5" ht="22.5" customHeight="1">
      <c r="A2140" s="38"/>
      <c r="B2140" s="75"/>
      <c r="C2140" s="36"/>
      <c r="D2140" s="36"/>
      <c r="E2140" s="36"/>
    </row>
    <row r="2141" spans="1:5" ht="22.5" customHeight="1">
      <c r="A2141" s="37"/>
      <c r="B2141" s="76"/>
      <c r="C2141" s="35"/>
      <c r="D2141" s="35"/>
      <c r="E2141" s="35"/>
    </row>
    <row r="2142" spans="1:5" ht="22.5" customHeight="1">
      <c r="A2142" s="38"/>
      <c r="B2142" s="75"/>
      <c r="C2142" s="36"/>
      <c r="D2142" s="36"/>
      <c r="E2142" s="36"/>
    </row>
    <row r="2143" spans="1:5" ht="22.5" customHeight="1">
      <c r="A2143" s="37"/>
      <c r="B2143" s="76"/>
      <c r="C2143" s="35"/>
      <c r="D2143" s="35"/>
      <c r="E2143" s="35"/>
    </row>
    <row r="2144" spans="1:5" ht="22.5" customHeight="1">
      <c r="A2144" s="38"/>
      <c r="B2144" s="75"/>
      <c r="C2144" s="36"/>
      <c r="D2144" s="36"/>
      <c r="E2144" s="36"/>
    </row>
    <row r="2145" spans="1:5" ht="22.5" customHeight="1">
      <c r="A2145" s="37"/>
      <c r="B2145" s="76"/>
      <c r="C2145" s="35"/>
      <c r="D2145" s="35"/>
      <c r="E2145" s="35"/>
    </row>
    <row r="2146" spans="1:5" ht="22.5" customHeight="1">
      <c r="A2146" s="38"/>
      <c r="B2146" s="75"/>
      <c r="C2146" s="36"/>
      <c r="D2146" s="36"/>
      <c r="E2146" s="36"/>
    </row>
    <row r="2147" spans="1:5" ht="22.5" customHeight="1">
      <c r="A2147" s="37"/>
      <c r="B2147" s="76"/>
      <c r="C2147" s="35"/>
      <c r="D2147" s="35"/>
      <c r="E2147" s="35"/>
    </row>
    <row r="2148" spans="1:5" ht="22.5" customHeight="1">
      <c r="A2148" s="38"/>
      <c r="B2148" s="75"/>
      <c r="C2148" s="36"/>
      <c r="D2148" s="36"/>
      <c r="E2148" s="36"/>
    </row>
    <row r="2149" spans="1:5" ht="22.5" customHeight="1">
      <c r="A2149" s="37"/>
      <c r="B2149" s="76"/>
      <c r="C2149" s="35"/>
      <c r="D2149" s="35"/>
      <c r="E2149" s="35"/>
    </row>
    <row r="2150" spans="1:5" ht="22.5" customHeight="1">
      <c r="A2150" s="38"/>
      <c r="B2150" s="75"/>
      <c r="C2150" s="36"/>
      <c r="D2150" s="36"/>
      <c r="E2150" s="36"/>
    </row>
    <row r="2151" spans="1:5" ht="22.5" customHeight="1">
      <c r="A2151" s="37"/>
      <c r="B2151" s="76"/>
      <c r="C2151" s="35"/>
      <c r="D2151" s="35"/>
      <c r="E2151" s="35"/>
    </row>
    <row r="2152" spans="1:5" ht="22.5" customHeight="1">
      <c r="A2152" s="38"/>
      <c r="B2152" s="75"/>
      <c r="C2152" s="36"/>
      <c r="D2152" s="36"/>
      <c r="E2152" s="36"/>
    </row>
    <row r="2153" spans="1:5" ht="22.5" customHeight="1">
      <c r="A2153" s="37"/>
      <c r="B2153" s="76"/>
      <c r="C2153" s="35"/>
      <c r="D2153" s="35"/>
      <c r="E2153" s="35"/>
    </row>
    <row r="2154" spans="1:5" ht="22.5" customHeight="1">
      <c r="A2154" s="38"/>
      <c r="B2154" s="75"/>
      <c r="C2154" s="36"/>
      <c r="D2154" s="36"/>
      <c r="E2154" s="36"/>
    </row>
    <row r="2155" spans="1:5" ht="22.5" customHeight="1">
      <c r="A2155" s="37"/>
      <c r="B2155" s="76"/>
      <c r="C2155" s="35"/>
      <c r="D2155" s="35"/>
      <c r="E2155" s="35"/>
    </row>
    <row r="2156" spans="1:5" ht="22.5" customHeight="1">
      <c r="A2156" s="38"/>
      <c r="B2156" s="75"/>
      <c r="C2156" s="36"/>
      <c r="D2156" s="36"/>
      <c r="E2156" s="36"/>
    </row>
    <row r="2157" spans="1:5" ht="22.5" customHeight="1">
      <c r="A2157" s="37"/>
      <c r="B2157" s="76"/>
      <c r="C2157" s="35"/>
      <c r="D2157" s="35"/>
      <c r="E2157" s="35"/>
    </row>
    <row r="2158" spans="1:5" ht="22.5" customHeight="1">
      <c r="A2158" s="38"/>
      <c r="B2158" s="75"/>
      <c r="C2158" s="36"/>
      <c r="D2158" s="36"/>
      <c r="E2158" s="36"/>
    </row>
    <row r="2159" spans="1:5" ht="22.5" customHeight="1">
      <c r="A2159" s="37"/>
      <c r="B2159" s="76"/>
      <c r="C2159" s="35"/>
      <c r="D2159" s="35"/>
      <c r="E2159" s="35"/>
    </row>
    <row r="2160" spans="1:5" ht="22.5" customHeight="1">
      <c r="A2160" s="38"/>
      <c r="B2160" s="75"/>
      <c r="C2160" s="36"/>
      <c r="D2160" s="36"/>
      <c r="E2160" s="36"/>
    </row>
    <row r="2161" spans="1:5" ht="22.5" customHeight="1">
      <c r="A2161" s="37"/>
      <c r="B2161" s="76"/>
      <c r="C2161" s="35"/>
      <c r="D2161" s="35"/>
      <c r="E2161" s="35"/>
    </row>
    <row r="2162" spans="1:5" ht="22.5" customHeight="1">
      <c r="A2162" s="38"/>
      <c r="B2162" s="75"/>
      <c r="C2162" s="36"/>
      <c r="D2162" s="36"/>
      <c r="E2162" s="36"/>
    </row>
    <row r="2163" spans="1:5" ht="22.5" customHeight="1">
      <c r="A2163" s="37"/>
      <c r="B2163" s="76"/>
      <c r="C2163" s="35"/>
      <c r="D2163" s="35"/>
      <c r="E2163" s="35"/>
    </row>
    <row r="2164" spans="1:5" ht="22.5" customHeight="1">
      <c r="A2164" s="38"/>
      <c r="B2164" s="75"/>
      <c r="C2164" s="36"/>
      <c r="D2164" s="36"/>
      <c r="E2164" s="36"/>
    </row>
    <row r="2165" spans="1:5" ht="22.5" customHeight="1">
      <c r="A2165" s="37"/>
      <c r="B2165" s="76"/>
      <c r="C2165" s="35"/>
      <c r="D2165" s="35"/>
      <c r="E2165" s="35"/>
    </row>
    <row r="2166" spans="1:5" ht="22.5" customHeight="1">
      <c r="A2166" s="38"/>
      <c r="B2166" s="75"/>
      <c r="C2166" s="36"/>
      <c r="D2166" s="36"/>
      <c r="E2166" s="36"/>
    </row>
    <row r="2167" spans="1:5" ht="22.5" customHeight="1">
      <c r="A2167" s="37"/>
      <c r="B2167" s="76"/>
      <c r="C2167" s="35"/>
      <c r="D2167" s="35"/>
      <c r="E2167" s="35"/>
    </row>
    <row r="2168" spans="1:5" ht="22.5" customHeight="1">
      <c r="A2168" s="38"/>
      <c r="B2168" s="75"/>
      <c r="C2168" s="36"/>
      <c r="D2168" s="36"/>
      <c r="E2168" s="36"/>
    </row>
    <row r="2169" spans="1:5" ht="22.5" customHeight="1">
      <c r="A2169" s="37"/>
      <c r="B2169" s="76"/>
      <c r="C2169" s="35"/>
      <c r="D2169" s="35"/>
      <c r="E2169" s="35"/>
    </row>
    <row r="2170" spans="1:5" ht="22.5" customHeight="1">
      <c r="A2170" s="38"/>
      <c r="B2170" s="75"/>
      <c r="C2170" s="36"/>
      <c r="D2170" s="36"/>
      <c r="E2170" s="36"/>
    </row>
    <row r="2171" spans="1:5" ht="22.5" customHeight="1">
      <c r="A2171" s="37"/>
      <c r="B2171" s="76"/>
      <c r="C2171" s="35"/>
      <c r="D2171" s="35"/>
      <c r="E2171" s="35"/>
    </row>
    <row r="2172" spans="1:5" ht="22.5" customHeight="1">
      <c r="A2172" s="38"/>
      <c r="B2172" s="75"/>
      <c r="C2172" s="36"/>
      <c r="D2172" s="36"/>
      <c r="E2172" s="36"/>
    </row>
    <row r="2173" spans="1:5" ht="22.5" customHeight="1">
      <c r="A2173" s="37"/>
      <c r="B2173" s="76"/>
      <c r="C2173" s="35"/>
      <c r="D2173" s="35"/>
      <c r="E2173" s="35"/>
    </row>
    <row r="2174" spans="1:5" ht="22.5" customHeight="1">
      <c r="A2174" s="38"/>
      <c r="B2174" s="75"/>
      <c r="C2174" s="36"/>
      <c r="D2174" s="36"/>
      <c r="E2174" s="36"/>
    </row>
    <row r="2175" spans="1:5" ht="22.5" customHeight="1">
      <c r="A2175" s="37"/>
      <c r="B2175" s="76"/>
      <c r="C2175" s="35"/>
      <c r="D2175" s="35"/>
      <c r="E2175" s="35"/>
    </row>
    <row r="2176" spans="1:5" ht="22.5" customHeight="1">
      <c r="A2176" s="38"/>
      <c r="B2176" s="75"/>
      <c r="C2176" s="36"/>
      <c r="D2176" s="36"/>
      <c r="E2176" s="36"/>
    </row>
    <row r="2177" spans="1:5" ht="22.5" customHeight="1">
      <c r="A2177" s="37"/>
      <c r="B2177" s="76"/>
      <c r="C2177" s="35"/>
      <c r="D2177" s="35"/>
      <c r="E2177" s="35"/>
    </row>
    <row r="2178" spans="1:5" ht="22.5" customHeight="1">
      <c r="A2178" s="38"/>
      <c r="B2178" s="75"/>
      <c r="C2178" s="36"/>
      <c r="D2178" s="36"/>
      <c r="E2178" s="36"/>
    </row>
    <row r="2179" spans="1:5" ht="22.5" customHeight="1">
      <c r="A2179" s="37"/>
      <c r="B2179" s="76"/>
      <c r="C2179" s="35"/>
      <c r="D2179" s="35"/>
      <c r="E2179" s="35"/>
    </row>
    <row r="2180" spans="1:5" ht="22.5" customHeight="1">
      <c r="A2180" s="38"/>
      <c r="B2180" s="75"/>
      <c r="C2180" s="36"/>
      <c r="D2180" s="36"/>
      <c r="E2180" s="36"/>
    </row>
    <row r="2181" spans="1:5" ht="22.5" customHeight="1">
      <c r="A2181" s="37"/>
      <c r="B2181" s="76"/>
      <c r="C2181" s="35"/>
      <c r="D2181" s="35"/>
      <c r="E2181" s="35"/>
    </row>
    <row r="2182" spans="1:5" ht="22.5" customHeight="1">
      <c r="A2182" s="38"/>
      <c r="B2182" s="75"/>
      <c r="C2182" s="36"/>
      <c r="D2182" s="36"/>
      <c r="E2182" s="36"/>
    </row>
    <row r="2183" spans="1:5" ht="22.5" customHeight="1">
      <c r="A2183" s="37"/>
      <c r="B2183" s="76"/>
      <c r="C2183" s="35"/>
      <c r="D2183" s="35"/>
      <c r="E2183" s="35"/>
    </row>
    <row r="2184" spans="1:5" ht="22.5" customHeight="1">
      <c r="A2184" s="38"/>
      <c r="B2184" s="75"/>
      <c r="C2184" s="36"/>
      <c r="D2184" s="36"/>
      <c r="E2184" s="36"/>
    </row>
    <row r="2185" spans="1:5" ht="22.5" customHeight="1">
      <c r="A2185" s="37"/>
      <c r="B2185" s="76"/>
      <c r="C2185" s="35"/>
      <c r="D2185" s="35"/>
      <c r="E2185" s="35"/>
    </row>
    <row r="2186" spans="1:5" ht="22.5" customHeight="1">
      <c r="A2186" s="38"/>
      <c r="B2186" s="75"/>
      <c r="C2186" s="36"/>
      <c r="D2186" s="36"/>
      <c r="E2186" s="36"/>
    </row>
    <row r="2187" spans="1:5" ht="22.5" customHeight="1">
      <c r="A2187" s="37"/>
      <c r="B2187" s="76"/>
      <c r="C2187" s="35"/>
      <c r="D2187" s="35"/>
      <c r="E2187" s="35"/>
    </row>
    <row r="2188" spans="1:5" ht="22.5" customHeight="1">
      <c r="A2188" s="38"/>
      <c r="B2188" s="75"/>
      <c r="C2188" s="36"/>
      <c r="D2188" s="36"/>
      <c r="E2188" s="36"/>
    </row>
    <row r="2189" spans="1:5" ht="22.5" customHeight="1">
      <c r="A2189" s="37"/>
      <c r="B2189" s="76"/>
      <c r="C2189" s="35"/>
      <c r="D2189" s="35"/>
      <c r="E2189" s="35"/>
    </row>
    <row r="2190" spans="1:5" ht="22.5" customHeight="1">
      <c r="A2190" s="38"/>
      <c r="B2190" s="75"/>
      <c r="C2190" s="36"/>
      <c r="D2190" s="36"/>
      <c r="E2190" s="36"/>
    </row>
    <row r="2191" spans="1:5" ht="22.5" customHeight="1">
      <c r="A2191" s="37"/>
      <c r="B2191" s="76"/>
      <c r="C2191" s="35"/>
      <c r="D2191" s="35"/>
      <c r="E2191" s="35"/>
    </row>
    <row r="2192" spans="1:5" ht="22.5" customHeight="1">
      <c r="A2192" s="38"/>
      <c r="B2192" s="75"/>
      <c r="C2192" s="36"/>
      <c r="D2192" s="36"/>
      <c r="E2192" s="36"/>
    </row>
    <row r="2193" spans="1:5" ht="22.5" customHeight="1">
      <c r="A2193" s="37"/>
      <c r="B2193" s="76"/>
      <c r="C2193" s="35"/>
      <c r="D2193" s="35"/>
      <c r="E2193" s="35"/>
    </row>
    <row r="2194" spans="1:5" ht="22.5" customHeight="1">
      <c r="A2194" s="38"/>
      <c r="B2194" s="75"/>
      <c r="C2194" s="36"/>
      <c r="D2194" s="36"/>
      <c r="E2194" s="36"/>
    </row>
    <row r="2195" spans="1:5" ht="22.5" customHeight="1">
      <c r="A2195" s="37"/>
      <c r="B2195" s="76"/>
      <c r="C2195" s="35"/>
      <c r="D2195" s="35"/>
      <c r="E2195" s="35"/>
    </row>
    <row r="2196" spans="1:5" ht="22.5" customHeight="1">
      <c r="A2196" s="38"/>
      <c r="B2196" s="75"/>
      <c r="C2196" s="36"/>
      <c r="D2196" s="36"/>
      <c r="E2196" s="36"/>
    </row>
    <row r="2197" spans="1:5" ht="22.5" customHeight="1">
      <c r="A2197" s="37"/>
      <c r="B2197" s="76"/>
      <c r="C2197" s="35"/>
      <c r="D2197" s="35"/>
      <c r="E2197" s="35"/>
    </row>
    <row r="2198" spans="1:5" ht="22.5" customHeight="1">
      <c r="A2198" s="38"/>
      <c r="B2198" s="75"/>
      <c r="C2198" s="36"/>
      <c r="D2198" s="36"/>
      <c r="E2198" s="36"/>
    </row>
    <row r="2199" spans="1:5" ht="22.5" customHeight="1">
      <c r="A2199" s="37"/>
      <c r="B2199" s="76"/>
      <c r="C2199" s="35"/>
      <c r="D2199" s="35"/>
      <c r="E2199" s="35"/>
    </row>
    <row r="2200" spans="1:5" ht="22.5" customHeight="1">
      <c r="A2200" s="38"/>
      <c r="B2200" s="75"/>
      <c r="C2200" s="36"/>
      <c r="D2200" s="36"/>
      <c r="E2200" s="36"/>
    </row>
    <row r="2201" spans="1:5" ht="22.5" customHeight="1">
      <c r="A2201" s="37"/>
      <c r="B2201" s="76"/>
      <c r="C2201" s="35"/>
      <c r="D2201" s="35"/>
      <c r="E2201" s="35"/>
    </row>
    <row r="2202" spans="1:5" ht="22.5" customHeight="1">
      <c r="A2202" s="38"/>
      <c r="B2202" s="75"/>
      <c r="C2202" s="36"/>
      <c r="D2202" s="36"/>
      <c r="E2202" s="36"/>
    </row>
    <row r="2203" spans="1:5" ht="22.5" customHeight="1">
      <c r="A2203" s="37"/>
      <c r="B2203" s="76"/>
      <c r="C2203" s="35"/>
      <c r="D2203" s="35"/>
      <c r="E2203" s="35"/>
    </row>
    <row r="2204" spans="1:5" ht="22.5" customHeight="1">
      <c r="A2204" s="38"/>
      <c r="B2204" s="75"/>
      <c r="C2204" s="36"/>
      <c r="D2204" s="36"/>
      <c r="E2204" s="36"/>
    </row>
    <row r="2205" spans="1:5" ht="22.5" customHeight="1">
      <c r="A2205" s="37"/>
      <c r="B2205" s="76"/>
      <c r="C2205" s="35"/>
      <c r="D2205" s="35"/>
      <c r="E2205" s="35"/>
    </row>
    <row r="2206" spans="1:5" ht="22.5" customHeight="1">
      <c r="A2206" s="38"/>
      <c r="B2206" s="75"/>
      <c r="C2206" s="36"/>
      <c r="D2206" s="36"/>
      <c r="E2206" s="36"/>
    </row>
    <row r="2207" spans="1:5" ht="22.5" customHeight="1">
      <c r="A2207" s="37"/>
      <c r="B2207" s="76"/>
      <c r="C2207" s="35"/>
      <c r="D2207" s="35"/>
      <c r="E2207" s="35"/>
    </row>
    <row r="2208" spans="1:5" ht="22.5" customHeight="1">
      <c r="A2208" s="38"/>
      <c r="B2208" s="75"/>
      <c r="C2208" s="36"/>
      <c r="D2208" s="36"/>
      <c r="E2208" s="36"/>
    </row>
    <row r="2209" spans="1:5" ht="22.5" customHeight="1">
      <c r="A2209" s="37"/>
      <c r="B2209" s="76"/>
      <c r="C2209" s="35"/>
      <c r="D2209" s="35"/>
      <c r="E2209" s="35"/>
    </row>
    <row r="2210" spans="1:5" ht="22.5" customHeight="1">
      <c r="A2210" s="38"/>
      <c r="B2210" s="75"/>
      <c r="C2210" s="36"/>
      <c r="D2210" s="36"/>
      <c r="E2210" s="36"/>
    </row>
    <row r="2211" spans="1:5" ht="22.5" customHeight="1">
      <c r="A2211" s="37"/>
      <c r="B2211" s="76"/>
      <c r="C2211" s="35"/>
      <c r="D2211" s="35"/>
      <c r="E2211" s="35"/>
    </row>
    <row r="2212" spans="1:5" ht="22.5" customHeight="1">
      <c r="A2212" s="38"/>
      <c r="B2212" s="75"/>
      <c r="C2212" s="36"/>
      <c r="D2212" s="36"/>
      <c r="E2212" s="36"/>
    </row>
    <row r="2213" spans="1:5" ht="22.5" customHeight="1">
      <c r="A2213" s="37"/>
      <c r="B2213" s="76"/>
      <c r="C2213" s="35"/>
      <c r="D2213" s="35"/>
      <c r="E2213" s="35"/>
    </row>
    <row r="2214" spans="1:5" ht="22.5" customHeight="1">
      <c r="A2214" s="38"/>
      <c r="B2214" s="75"/>
      <c r="C2214" s="36"/>
      <c r="D2214" s="36"/>
      <c r="E2214" s="36"/>
    </row>
    <row r="2215" spans="1:5" ht="22.5" customHeight="1">
      <c r="A2215" s="37"/>
      <c r="B2215" s="76"/>
      <c r="C2215" s="35"/>
      <c r="D2215" s="35"/>
      <c r="E2215" s="35"/>
    </row>
    <row r="2216" spans="1:5" ht="22.5" customHeight="1">
      <c r="A2216" s="38"/>
      <c r="B2216" s="75"/>
      <c r="C2216" s="36"/>
      <c r="D2216" s="36"/>
      <c r="E2216" s="36"/>
    </row>
    <row r="2217" spans="1:5" ht="22.5" customHeight="1">
      <c r="A2217" s="37"/>
      <c r="B2217" s="76"/>
      <c r="C2217" s="35"/>
      <c r="D2217" s="35"/>
      <c r="E2217" s="35"/>
    </row>
    <row r="2218" spans="1:5" ht="22.5" customHeight="1">
      <c r="A2218" s="38"/>
      <c r="B2218" s="75"/>
      <c r="C2218" s="36"/>
      <c r="D2218" s="36"/>
      <c r="E2218" s="36"/>
    </row>
    <row r="2219" spans="1:5" ht="22.5" customHeight="1">
      <c r="A2219" s="37"/>
      <c r="B2219" s="76"/>
      <c r="C2219" s="35"/>
      <c r="D2219" s="35"/>
      <c r="E2219" s="35"/>
    </row>
    <row r="2220" spans="1:5" ht="22.5" customHeight="1">
      <c r="A2220" s="38"/>
      <c r="B2220" s="75"/>
      <c r="C2220" s="36"/>
      <c r="D2220" s="36"/>
      <c r="E2220" s="36"/>
    </row>
    <row r="2221" spans="1:5" ht="22.5" customHeight="1">
      <c r="A2221" s="37"/>
      <c r="B2221" s="76"/>
      <c r="C2221" s="35"/>
      <c r="D2221" s="35"/>
      <c r="E2221" s="35"/>
    </row>
    <row r="2222" spans="1:5" ht="22.5" customHeight="1">
      <c r="A2222" s="38"/>
      <c r="B2222" s="75"/>
      <c r="C2222" s="36"/>
      <c r="D2222" s="36"/>
      <c r="E2222" s="36"/>
    </row>
    <row r="2223" spans="1:5" ht="22.5" customHeight="1">
      <c r="A2223" s="37"/>
      <c r="B2223" s="76"/>
      <c r="C2223" s="35"/>
      <c r="D2223" s="35"/>
      <c r="E2223" s="35"/>
    </row>
    <row r="2224" spans="1:5" ht="22.5" customHeight="1">
      <c r="A2224" s="38"/>
      <c r="B2224" s="75"/>
      <c r="C2224" s="36"/>
      <c r="D2224" s="36"/>
      <c r="E2224" s="36"/>
    </row>
    <row r="2225" spans="1:5" ht="22.5" customHeight="1">
      <c r="A2225" s="37"/>
      <c r="B2225" s="76"/>
      <c r="C2225" s="35"/>
      <c r="D2225" s="35"/>
      <c r="E2225" s="35"/>
    </row>
    <row r="2226" spans="1:5" ht="22.5" customHeight="1">
      <c r="A2226" s="38"/>
      <c r="B2226" s="75"/>
      <c r="C2226" s="36"/>
      <c r="D2226" s="36"/>
      <c r="E2226" s="36"/>
    </row>
    <row r="2227" spans="1:5" ht="22.5" customHeight="1">
      <c r="A2227" s="37"/>
      <c r="B2227" s="76"/>
      <c r="C2227" s="35"/>
      <c r="D2227" s="35"/>
      <c r="E2227" s="35"/>
    </row>
    <row r="2228" spans="1:5" ht="22.5" customHeight="1">
      <c r="A2228" s="38"/>
      <c r="B2228" s="75"/>
      <c r="C2228" s="36"/>
      <c r="D2228" s="36"/>
      <c r="E2228" s="36"/>
    </row>
    <row r="2229" spans="1:5" ht="22.5" customHeight="1">
      <c r="A2229" s="37"/>
      <c r="B2229" s="76"/>
      <c r="C2229" s="35"/>
      <c r="D2229" s="35"/>
      <c r="E2229" s="35"/>
    </row>
    <row r="2230" spans="1:5" ht="22.5" customHeight="1">
      <c r="A2230" s="38"/>
      <c r="B2230" s="75"/>
      <c r="C2230" s="36"/>
      <c r="D2230" s="36"/>
      <c r="E2230" s="36"/>
    </row>
    <row r="2231" spans="1:5" ht="22.5" customHeight="1">
      <c r="A2231" s="37"/>
      <c r="B2231" s="76"/>
      <c r="C2231" s="35"/>
      <c r="D2231" s="35"/>
      <c r="E2231" s="35"/>
    </row>
    <row r="2232" spans="1:5" ht="22.5" customHeight="1">
      <c r="A2232" s="38"/>
      <c r="B2232" s="75"/>
      <c r="C2232" s="36"/>
      <c r="D2232" s="36"/>
      <c r="E2232" s="36"/>
    </row>
    <row r="2233" spans="1:5" ht="22.5" customHeight="1">
      <c r="A2233" s="37"/>
      <c r="B2233" s="76"/>
      <c r="C2233" s="35"/>
      <c r="D2233" s="35"/>
      <c r="E2233" s="35"/>
    </row>
    <row r="2234" spans="1:5" ht="22.5" customHeight="1">
      <c r="A2234" s="38"/>
      <c r="B2234" s="75"/>
      <c r="C2234" s="36"/>
      <c r="D2234" s="36"/>
      <c r="E2234" s="36"/>
    </row>
    <row r="2235" spans="1:5" ht="22.5" customHeight="1">
      <c r="A2235" s="37"/>
      <c r="B2235" s="76"/>
      <c r="C2235" s="35"/>
      <c r="D2235" s="35"/>
      <c r="E2235" s="35"/>
    </row>
    <row r="2236" spans="1:5" ht="22.5" customHeight="1">
      <c r="A2236" s="38"/>
      <c r="B2236" s="75"/>
      <c r="C2236" s="36"/>
      <c r="D2236" s="36"/>
      <c r="E2236" s="36"/>
    </row>
    <row r="2237" spans="1:5" ht="22.5" customHeight="1">
      <c r="A2237" s="37"/>
      <c r="B2237" s="76"/>
      <c r="C2237" s="35"/>
      <c r="D2237" s="35"/>
      <c r="E2237" s="35"/>
    </row>
    <row r="2238" spans="1:5" ht="22.5" customHeight="1">
      <c r="A2238" s="38"/>
      <c r="B2238" s="75"/>
      <c r="C2238" s="36"/>
      <c r="D2238" s="36"/>
      <c r="E2238" s="36"/>
    </row>
    <row r="2239" spans="1:5" ht="22.5" customHeight="1">
      <c r="A2239" s="37"/>
      <c r="B2239" s="76"/>
      <c r="C2239" s="35"/>
      <c r="D2239" s="35"/>
      <c r="E2239" s="35"/>
    </row>
    <row r="2240" spans="1:5" ht="22.5" customHeight="1">
      <c r="A2240" s="38"/>
      <c r="B2240" s="75"/>
      <c r="C2240" s="36"/>
      <c r="D2240" s="36"/>
      <c r="E2240" s="36"/>
    </row>
    <row r="2241" spans="1:5" ht="22.5" customHeight="1">
      <c r="A2241" s="37"/>
      <c r="B2241" s="76"/>
      <c r="C2241" s="35"/>
      <c r="D2241" s="35"/>
      <c r="E2241" s="35"/>
    </row>
    <row r="2242" spans="1:5" ht="22.5" customHeight="1">
      <c r="A2242" s="38"/>
      <c r="B2242" s="75"/>
      <c r="C2242" s="36"/>
      <c r="D2242" s="36"/>
      <c r="E2242" s="36"/>
    </row>
    <row r="2243" spans="1:5" ht="22.5" customHeight="1">
      <c r="A2243" s="37"/>
      <c r="B2243" s="76"/>
      <c r="C2243" s="35"/>
      <c r="D2243" s="35"/>
      <c r="E2243" s="35"/>
    </row>
    <row r="2244" spans="1:5" ht="22.5" customHeight="1">
      <c r="A2244" s="38"/>
      <c r="B2244" s="75"/>
      <c r="C2244" s="36"/>
      <c r="D2244" s="36"/>
      <c r="E2244" s="36"/>
    </row>
    <row r="2245" spans="1:5" ht="22.5" customHeight="1">
      <c r="A2245" s="37"/>
      <c r="B2245" s="76"/>
      <c r="C2245" s="35"/>
      <c r="D2245" s="35"/>
      <c r="E2245" s="35"/>
    </row>
    <row r="2246" spans="1:5" ht="22.5" customHeight="1">
      <c r="A2246" s="38"/>
      <c r="B2246" s="75"/>
      <c r="C2246" s="36"/>
      <c r="D2246" s="36"/>
      <c r="E2246" s="36"/>
    </row>
    <row r="2247" spans="1:5" ht="22.5" customHeight="1">
      <c r="A2247" s="37"/>
      <c r="B2247" s="76"/>
      <c r="C2247" s="35"/>
      <c r="D2247" s="35"/>
      <c r="E2247" s="35"/>
    </row>
    <row r="2248" spans="1:5" ht="22.5" customHeight="1">
      <c r="A2248" s="38"/>
      <c r="B2248" s="75"/>
      <c r="C2248" s="36"/>
      <c r="D2248" s="36"/>
      <c r="E2248" s="36"/>
    </row>
    <row r="2249" spans="1:5" ht="22.5" customHeight="1">
      <c r="A2249" s="37"/>
      <c r="B2249" s="76"/>
      <c r="C2249" s="35"/>
      <c r="D2249" s="35"/>
      <c r="E2249" s="35"/>
    </row>
    <row r="2250" spans="1:5" ht="22.5" customHeight="1">
      <c r="A2250" s="38"/>
      <c r="B2250" s="75"/>
      <c r="C2250" s="36"/>
      <c r="D2250" s="36"/>
      <c r="E2250" s="36"/>
    </row>
    <row r="2251" spans="1:5" ht="22.5" customHeight="1">
      <c r="A2251" s="37"/>
      <c r="B2251" s="76"/>
      <c r="C2251" s="35"/>
      <c r="D2251" s="35"/>
      <c r="E2251" s="35"/>
    </row>
    <row r="2252" spans="1:5" ht="22.5" customHeight="1">
      <c r="A2252" s="38"/>
      <c r="B2252" s="75"/>
      <c r="C2252" s="36"/>
      <c r="D2252" s="36"/>
      <c r="E2252" s="36"/>
    </row>
    <row r="2253" spans="1:5" ht="22.5" customHeight="1">
      <c r="A2253" s="37"/>
      <c r="B2253" s="76"/>
      <c r="C2253" s="35"/>
      <c r="D2253" s="35"/>
      <c r="E2253" s="35"/>
    </row>
    <row r="2254" spans="1:5" ht="22.5" customHeight="1">
      <c r="A2254" s="38"/>
      <c r="B2254" s="75"/>
      <c r="C2254" s="36"/>
      <c r="D2254" s="36"/>
      <c r="E2254" s="36"/>
    </row>
    <row r="2255" spans="1:5" ht="22.5" customHeight="1">
      <c r="A2255" s="37"/>
      <c r="B2255" s="76"/>
      <c r="C2255" s="35"/>
      <c r="D2255" s="35"/>
      <c r="E2255" s="35"/>
    </row>
    <row r="2256" spans="1:5" ht="22.5" customHeight="1">
      <c r="A2256" s="38"/>
      <c r="B2256" s="75"/>
      <c r="C2256" s="36"/>
      <c r="D2256" s="36"/>
      <c r="E2256" s="36"/>
    </row>
    <row r="2257" spans="1:5" ht="22.5" customHeight="1">
      <c r="A2257" s="37"/>
      <c r="B2257" s="76"/>
      <c r="C2257" s="35"/>
      <c r="D2257" s="35"/>
      <c r="E2257" s="35"/>
    </row>
    <row r="2258" spans="1:5" ht="22.5" customHeight="1">
      <c r="A2258" s="38"/>
      <c r="B2258" s="75"/>
      <c r="C2258" s="36"/>
      <c r="D2258" s="36"/>
      <c r="E2258" s="36"/>
    </row>
    <row r="2259" spans="1:5" ht="22.5" customHeight="1">
      <c r="A2259" s="37"/>
      <c r="B2259" s="76"/>
      <c r="C2259" s="35"/>
      <c r="D2259" s="35"/>
      <c r="E2259" s="35"/>
    </row>
    <row r="2260" spans="1:5" ht="22.5" customHeight="1">
      <c r="A2260" s="38"/>
      <c r="B2260" s="75"/>
      <c r="C2260" s="36"/>
      <c r="D2260" s="36"/>
      <c r="E2260" s="36"/>
    </row>
    <row r="2261" spans="1:5" ht="22.5" customHeight="1">
      <c r="A2261" s="37"/>
      <c r="B2261" s="76"/>
      <c r="C2261" s="35"/>
      <c r="D2261" s="35"/>
      <c r="E2261" s="35"/>
    </row>
    <row r="2262" spans="1:5" ht="22.5" customHeight="1">
      <c r="A2262" s="38"/>
      <c r="B2262" s="75"/>
      <c r="C2262" s="36"/>
      <c r="D2262" s="36"/>
      <c r="E2262" s="36"/>
    </row>
    <row r="2263" spans="1:5" ht="22.5" customHeight="1">
      <c r="A2263" s="37"/>
      <c r="B2263" s="76"/>
      <c r="C2263" s="35"/>
      <c r="D2263" s="35"/>
      <c r="E2263" s="35"/>
    </row>
    <row r="2264" spans="1:5" ht="22.5" customHeight="1">
      <c r="A2264" s="38"/>
      <c r="B2264" s="75"/>
      <c r="C2264" s="36"/>
      <c r="D2264" s="36"/>
      <c r="E2264" s="36"/>
    </row>
    <row r="2265" spans="1:5" ht="22.5" customHeight="1">
      <c r="A2265" s="37"/>
      <c r="B2265" s="76"/>
      <c r="C2265" s="35"/>
      <c r="D2265" s="35"/>
      <c r="E2265" s="35"/>
    </row>
    <row r="2266" spans="1:5" ht="22.5" customHeight="1">
      <c r="A2266" s="38"/>
      <c r="B2266" s="75"/>
      <c r="C2266" s="36"/>
      <c r="D2266" s="36"/>
      <c r="E2266" s="36"/>
    </row>
    <row r="2267" spans="1:5" ht="22.5" customHeight="1">
      <c r="A2267" s="37"/>
      <c r="B2267" s="76"/>
      <c r="C2267" s="35"/>
      <c r="D2267" s="35"/>
      <c r="E2267" s="35"/>
    </row>
    <row r="2268" spans="1:5" ht="22.5" customHeight="1">
      <c r="A2268" s="38"/>
      <c r="B2268" s="75"/>
      <c r="C2268" s="36"/>
      <c r="D2268" s="36"/>
      <c r="E2268" s="36"/>
    </row>
    <row r="2269" spans="1:5" ht="22.5" customHeight="1">
      <c r="A2269" s="37"/>
      <c r="B2269" s="76"/>
      <c r="C2269" s="35"/>
      <c r="D2269" s="35"/>
      <c r="E2269" s="35"/>
    </row>
    <row r="2270" spans="1:5" ht="22.5" customHeight="1">
      <c r="A2270" s="38"/>
      <c r="B2270" s="75"/>
      <c r="C2270" s="36"/>
      <c r="D2270" s="36"/>
      <c r="E2270" s="36"/>
    </row>
    <row r="2271" spans="1:5" ht="22.5" customHeight="1">
      <c r="A2271" s="37"/>
      <c r="B2271" s="76"/>
      <c r="C2271" s="35"/>
      <c r="D2271" s="35"/>
      <c r="E2271" s="35"/>
    </row>
    <row r="2272" spans="1:5" ht="22.5" customHeight="1">
      <c r="A2272" s="38"/>
      <c r="B2272" s="75"/>
      <c r="C2272" s="36"/>
      <c r="D2272" s="36"/>
      <c r="E2272" s="36"/>
    </row>
    <row r="2273" spans="1:5" ht="22.5" customHeight="1">
      <c r="A2273" s="37"/>
      <c r="B2273" s="76"/>
      <c r="C2273" s="35"/>
      <c r="D2273" s="35"/>
      <c r="E2273" s="35"/>
    </row>
    <row r="2274" spans="1:5" ht="22.5" customHeight="1">
      <c r="A2274" s="38"/>
      <c r="B2274" s="75"/>
      <c r="C2274" s="36"/>
      <c r="D2274" s="36"/>
      <c r="E2274" s="36"/>
    </row>
    <row r="2275" spans="1:5" ht="22.5" customHeight="1">
      <c r="A2275" s="37"/>
      <c r="B2275" s="76"/>
      <c r="C2275" s="35"/>
      <c r="D2275" s="35"/>
      <c r="E2275" s="35"/>
    </row>
    <row r="2276" spans="1:5" ht="22.5" customHeight="1">
      <c r="A2276" s="38"/>
      <c r="B2276" s="75"/>
      <c r="C2276" s="36"/>
      <c r="D2276" s="36"/>
      <c r="E2276" s="36"/>
    </row>
    <row r="2277" spans="1:5" ht="22.5" customHeight="1">
      <c r="A2277" s="37"/>
      <c r="B2277" s="76"/>
      <c r="C2277" s="35"/>
      <c r="D2277" s="35"/>
      <c r="E2277" s="35"/>
    </row>
    <row r="2278" spans="1:5" ht="22.5" customHeight="1">
      <c r="A2278" s="38"/>
      <c r="B2278" s="75"/>
      <c r="C2278" s="36"/>
      <c r="D2278" s="36"/>
      <c r="E2278" s="36"/>
    </row>
    <row r="2279" spans="1:5" ht="22.5" customHeight="1">
      <c r="A2279" s="37"/>
      <c r="B2279" s="76"/>
      <c r="C2279" s="35"/>
      <c r="D2279" s="35"/>
      <c r="E2279" s="35"/>
    </row>
    <row r="2280" spans="1:5" ht="22.5" customHeight="1">
      <c r="A2280" s="38"/>
      <c r="B2280" s="75"/>
      <c r="C2280" s="36"/>
      <c r="D2280" s="36"/>
      <c r="E2280" s="36"/>
    </row>
    <row r="2281" spans="1:5" ht="22.5" customHeight="1">
      <c r="A2281" s="37"/>
      <c r="B2281" s="76"/>
      <c r="C2281" s="35"/>
      <c r="D2281" s="35"/>
      <c r="E2281" s="35"/>
    </row>
    <row r="2282" spans="1:5" ht="22.5" customHeight="1">
      <c r="A2282" s="38"/>
      <c r="B2282" s="75"/>
      <c r="C2282" s="36"/>
      <c r="D2282" s="36"/>
      <c r="E2282" s="36"/>
    </row>
    <row r="2283" spans="1:5" ht="22.5" customHeight="1">
      <c r="A2283" s="37"/>
      <c r="B2283" s="76"/>
      <c r="C2283" s="35"/>
      <c r="D2283" s="35"/>
      <c r="E2283" s="35"/>
    </row>
    <row r="2284" spans="1:5" ht="22.5" customHeight="1">
      <c r="A2284" s="38"/>
      <c r="B2284" s="75"/>
      <c r="C2284" s="36"/>
      <c r="D2284" s="36"/>
      <c r="E2284" s="36"/>
    </row>
    <row r="2285" spans="1:5" ht="22.5" customHeight="1">
      <c r="A2285" s="37"/>
      <c r="B2285" s="76"/>
      <c r="C2285" s="35"/>
      <c r="D2285" s="35"/>
      <c r="E2285" s="35"/>
    </row>
    <row r="2286" spans="1:5" ht="22.5" customHeight="1">
      <c r="A2286" s="38"/>
      <c r="B2286" s="75"/>
      <c r="C2286" s="36"/>
      <c r="D2286" s="36"/>
      <c r="E2286" s="36"/>
    </row>
    <row r="2287" spans="1:5" ht="22.5" customHeight="1">
      <c r="A2287" s="37"/>
      <c r="B2287" s="76"/>
      <c r="C2287" s="35"/>
      <c r="D2287" s="35"/>
      <c r="E2287" s="35"/>
    </row>
    <row r="2288" spans="1:5" ht="22.5" customHeight="1">
      <c r="A2288" s="38"/>
      <c r="B2288" s="75"/>
      <c r="C2288" s="36"/>
      <c r="D2288" s="36"/>
      <c r="E2288" s="36"/>
    </row>
    <row r="2289" spans="1:5" ht="22.5" customHeight="1">
      <c r="A2289" s="37"/>
      <c r="B2289" s="76"/>
      <c r="C2289" s="35"/>
      <c r="D2289" s="35"/>
      <c r="E2289" s="35"/>
    </row>
    <row r="2290" spans="1:5" ht="22.5" customHeight="1">
      <c r="A2290" s="38"/>
      <c r="B2290" s="75"/>
      <c r="C2290" s="36"/>
      <c r="D2290" s="36"/>
      <c r="E2290" s="36"/>
    </row>
    <row r="2291" spans="1:5" ht="22.5" customHeight="1">
      <c r="A2291" s="37"/>
      <c r="B2291" s="76"/>
      <c r="C2291" s="35"/>
      <c r="D2291" s="35"/>
      <c r="E2291" s="35"/>
    </row>
    <row r="2292" spans="1:5" ht="22.5" customHeight="1">
      <c r="A2292" s="38"/>
      <c r="B2292" s="75"/>
      <c r="C2292" s="36"/>
      <c r="D2292" s="36"/>
      <c r="E2292" s="36"/>
    </row>
    <row r="2293" spans="1:5" ht="22.5" customHeight="1">
      <c r="A2293" s="37"/>
      <c r="B2293" s="76"/>
      <c r="C2293" s="35"/>
      <c r="D2293" s="35"/>
      <c r="E2293" s="35"/>
    </row>
    <row r="2294" spans="1:5" ht="22.5" customHeight="1">
      <c r="A2294" s="38"/>
      <c r="B2294" s="75"/>
      <c r="C2294" s="36"/>
      <c r="D2294" s="36"/>
      <c r="E2294" s="36"/>
    </row>
    <row r="2295" spans="1:5" ht="22.5" customHeight="1">
      <c r="A2295" s="37"/>
      <c r="B2295" s="76"/>
      <c r="C2295" s="35"/>
      <c r="D2295" s="35"/>
      <c r="E2295" s="35"/>
    </row>
    <row r="2296" spans="1:5" ht="22.5" customHeight="1">
      <c r="A2296" s="38"/>
      <c r="B2296" s="75"/>
      <c r="C2296" s="36"/>
      <c r="D2296" s="36"/>
      <c r="E2296" s="36"/>
    </row>
    <row r="2297" spans="1:5" ht="22.5" customHeight="1">
      <c r="A2297" s="37"/>
      <c r="B2297" s="76"/>
      <c r="C2297" s="35"/>
      <c r="D2297" s="35"/>
      <c r="E2297" s="35"/>
    </row>
    <row r="2298" spans="1:5" ht="22.5" customHeight="1">
      <c r="A2298" s="38"/>
      <c r="B2298" s="75"/>
      <c r="C2298" s="36"/>
      <c r="D2298" s="36"/>
      <c r="E2298" s="36"/>
    </row>
    <row r="2299" spans="1:5" ht="22.5" customHeight="1">
      <c r="A2299" s="37"/>
      <c r="B2299" s="76"/>
      <c r="C2299" s="35"/>
      <c r="D2299" s="35"/>
      <c r="E2299" s="35"/>
    </row>
    <row r="2300" spans="1:5" ht="22.5" customHeight="1">
      <c r="A2300" s="38"/>
      <c r="B2300" s="75"/>
      <c r="C2300" s="36"/>
      <c r="D2300" s="36"/>
      <c r="E2300" s="36"/>
    </row>
    <row r="2301" spans="1:5" ht="22.5" customHeight="1">
      <c r="A2301" s="37"/>
      <c r="B2301" s="76"/>
      <c r="C2301" s="35"/>
      <c r="D2301" s="35"/>
      <c r="E2301" s="35"/>
    </row>
    <row r="2302" spans="1:5" ht="22.5" customHeight="1">
      <c r="A2302" s="38"/>
      <c r="B2302" s="75"/>
      <c r="C2302" s="36"/>
      <c r="D2302" s="36"/>
      <c r="E2302" s="36"/>
    </row>
    <row r="2303" spans="1:5" ht="22.5" customHeight="1">
      <c r="A2303" s="37"/>
      <c r="B2303" s="76"/>
      <c r="C2303" s="35"/>
      <c r="D2303" s="35"/>
      <c r="E2303" s="35"/>
    </row>
    <row r="2304" spans="1:5" ht="22.5" customHeight="1">
      <c r="A2304" s="38"/>
      <c r="B2304" s="75"/>
      <c r="C2304" s="36"/>
      <c r="D2304" s="36"/>
      <c r="E2304" s="36"/>
    </row>
    <row r="2305" spans="1:5" ht="22.5" customHeight="1">
      <c r="A2305" s="37"/>
      <c r="B2305" s="76"/>
      <c r="C2305" s="35"/>
      <c r="D2305" s="35"/>
      <c r="E2305" s="35"/>
    </row>
    <row r="2306" spans="1:5" ht="22.5" customHeight="1">
      <c r="A2306" s="38"/>
      <c r="B2306" s="75"/>
      <c r="C2306" s="36"/>
      <c r="D2306" s="36"/>
      <c r="E2306" s="36"/>
    </row>
    <row r="2307" spans="1:5" ht="22.5" customHeight="1">
      <c r="A2307" s="37"/>
      <c r="B2307" s="76"/>
      <c r="C2307" s="35"/>
      <c r="D2307" s="35"/>
      <c r="E2307" s="35"/>
    </row>
    <row r="2308" spans="1:5" ht="22.5" customHeight="1">
      <c r="A2308" s="38"/>
      <c r="B2308" s="75"/>
      <c r="C2308" s="36"/>
      <c r="D2308" s="36"/>
      <c r="E2308" s="36"/>
    </row>
    <row r="2309" spans="1:5" ht="22.5" customHeight="1">
      <c r="A2309" s="37"/>
      <c r="B2309" s="76"/>
      <c r="C2309" s="35"/>
      <c r="D2309" s="35"/>
      <c r="E2309" s="35"/>
    </row>
    <row r="2310" spans="1:5" ht="22.5" customHeight="1">
      <c r="A2310" s="38"/>
      <c r="B2310" s="75"/>
      <c r="C2310" s="36"/>
      <c r="D2310" s="36"/>
      <c r="E2310" s="36"/>
    </row>
    <row r="2311" spans="1:5" ht="22.5" customHeight="1">
      <c r="A2311" s="37"/>
      <c r="B2311" s="76"/>
      <c r="C2311" s="35"/>
      <c r="D2311" s="35"/>
      <c r="E2311" s="35"/>
    </row>
    <row r="2312" spans="1:5" ht="22.5" customHeight="1">
      <c r="A2312" s="38"/>
      <c r="B2312" s="75"/>
      <c r="C2312" s="36"/>
      <c r="D2312" s="36"/>
      <c r="E2312" s="36"/>
    </row>
    <row r="2313" spans="1:5" ht="22.5" customHeight="1">
      <c r="A2313" s="37"/>
      <c r="B2313" s="76"/>
      <c r="C2313" s="35"/>
      <c r="D2313" s="35"/>
      <c r="E2313" s="35"/>
    </row>
    <row r="2314" spans="1:5" ht="22.5" customHeight="1">
      <c r="A2314" s="38"/>
      <c r="B2314" s="75"/>
      <c r="C2314" s="36"/>
      <c r="D2314" s="36"/>
      <c r="E2314" s="36"/>
    </row>
    <row r="2315" spans="1:5" ht="22.5" customHeight="1">
      <c r="A2315" s="37"/>
      <c r="B2315" s="76"/>
      <c r="C2315" s="35"/>
      <c r="D2315" s="35"/>
      <c r="E2315" s="35"/>
    </row>
    <row r="2316" spans="1:5" ht="22.5" customHeight="1">
      <c r="A2316" s="38"/>
      <c r="B2316" s="75"/>
      <c r="C2316" s="36"/>
      <c r="D2316" s="36"/>
      <c r="E2316" s="36"/>
    </row>
    <row r="2317" spans="1:5" ht="22.5" customHeight="1">
      <c r="A2317" s="37"/>
      <c r="B2317" s="76"/>
      <c r="C2317" s="35"/>
      <c r="D2317" s="35"/>
      <c r="E2317" s="35"/>
    </row>
    <row r="2318" spans="1:5" ht="22.5" customHeight="1">
      <c r="A2318" s="38"/>
      <c r="B2318" s="75"/>
      <c r="C2318" s="36"/>
      <c r="D2318" s="36"/>
      <c r="E2318" s="36"/>
    </row>
    <row r="2319" spans="1:5" ht="22.5" customHeight="1">
      <c r="A2319" s="37"/>
      <c r="B2319" s="76"/>
      <c r="C2319" s="35"/>
      <c r="D2319" s="35"/>
      <c r="E2319" s="35"/>
    </row>
    <row r="2320" spans="1:5" ht="22.5" customHeight="1">
      <c r="A2320" s="38"/>
      <c r="B2320" s="75"/>
      <c r="C2320" s="36"/>
      <c r="D2320" s="36"/>
      <c r="E2320" s="36"/>
    </row>
    <row r="2321" spans="1:5" ht="22.5" customHeight="1">
      <c r="A2321" s="37"/>
      <c r="B2321" s="76"/>
      <c r="C2321" s="35"/>
      <c r="D2321" s="35"/>
      <c r="E2321" s="35"/>
    </row>
    <row r="2322" spans="1:5" ht="22.5" customHeight="1">
      <c r="A2322" s="38"/>
      <c r="B2322" s="75"/>
      <c r="C2322" s="36"/>
      <c r="D2322" s="36"/>
      <c r="E2322" s="36"/>
    </row>
    <row r="2323" spans="1:5" ht="22.5" customHeight="1">
      <c r="A2323" s="37"/>
      <c r="B2323" s="76"/>
      <c r="C2323" s="35"/>
      <c r="D2323" s="35"/>
      <c r="E2323" s="35"/>
    </row>
    <row r="2324" spans="1:5" ht="22.5" customHeight="1">
      <c r="A2324" s="38"/>
      <c r="B2324" s="75"/>
      <c r="C2324" s="36"/>
      <c r="D2324" s="36"/>
      <c r="E2324" s="36"/>
    </row>
    <row r="2325" spans="1:5" ht="22.5" customHeight="1">
      <c r="A2325" s="37"/>
      <c r="B2325" s="76"/>
      <c r="C2325" s="35"/>
      <c r="D2325" s="35"/>
      <c r="E2325" s="35"/>
    </row>
    <row r="2326" spans="1:5" ht="22.5" customHeight="1">
      <c r="A2326" s="38"/>
      <c r="B2326" s="75"/>
      <c r="C2326" s="36"/>
      <c r="D2326" s="36"/>
      <c r="E2326" s="36"/>
    </row>
    <row r="2327" spans="1:5" ht="22.5" customHeight="1">
      <c r="A2327" s="37"/>
      <c r="B2327" s="76"/>
      <c r="C2327" s="35"/>
      <c r="D2327" s="35"/>
      <c r="E2327" s="35"/>
    </row>
    <row r="2328" spans="1:5" ht="22.5" customHeight="1">
      <c r="A2328" s="38"/>
      <c r="B2328" s="75"/>
      <c r="C2328" s="36"/>
      <c r="D2328" s="36"/>
      <c r="E2328" s="36"/>
    </row>
    <row r="2329" spans="1:5" ht="22.5" customHeight="1">
      <c r="A2329" s="37"/>
      <c r="B2329" s="76"/>
      <c r="C2329" s="35"/>
      <c r="D2329" s="35"/>
      <c r="E2329" s="35"/>
    </row>
    <row r="2330" spans="1:5" ht="22.5" customHeight="1">
      <c r="A2330" s="38"/>
      <c r="B2330" s="75"/>
      <c r="C2330" s="36"/>
      <c r="D2330" s="36"/>
      <c r="E2330" s="36"/>
    </row>
    <row r="2331" spans="1:5" ht="22.5" customHeight="1">
      <c r="A2331" s="37"/>
      <c r="B2331" s="76"/>
      <c r="C2331" s="35"/>
      <c r="D2331" s="35"/>
      <c r="E2331" s="35"/>
    </row>
    <row r="2332" spans="1:5" ht="22.5" customHeight="1">
      <c r="A2332" s="38"/>
      <c r="B2332" s="75"/>
      <c r="C2332" s="36"/>
      <c r="D2332" s="36"/>
      <c r="E2332" s="36"/>
    </row>
    <row r="2333" spans="1:5" ht="22.5" customHeight="1">
      <c r="A2333" s="37"/>
      <c r="B2333" s="76"/>
      <c r="C2333" s="35"/>
      <c r="D2333" s="35"/>
      <c r="E2333" s="35"/>
    </row>
    <row r="2334" spans="1:5" ht="22.5" customHeight="1">
      <c r="A2334" s="38"/>
      <c r="B2334" s="75"/>
      <c r="C2334" s="36"/>
      <c r="D2334" s="36"/>
      <c r="E2334" s="36"/>
    </row>
    <row r="2335" spans="1:5" ht="22.5" customHeight="1">
      <c r="A2335" s="37"/>
      <c r="B2335" s="76"/>
      <c r="C2335" s="35"/>
      <c r="D2335" s="35"/>
      <c r="E2335" s="35"/>
    </row>
    <row r="2336" spans="1:5" ht="22.5" customHeight="1">
      <c r="A2336" s="38"/>
      <c r="B2336" s="75"/>
      <c r="C2336" s="36"/>
      <c r="D2336" s="36"/>
      <c r="E2336" s="36"/>
    </row>
    <row r="2337" spans="1:5" ht="22.5" customHeight="1">
      <c r="A2337" s="37"/>
      <c r="B2337" s="76"/>
      <c r="C2337" s="35"/>
      <c r="D2337" s="35"/>
      <c r="E2337" s="35"/>
    </row>
    <row r="2338" spans="1:5" ht="22.5" customHeight="1">
      <c r="A2338" s="38"/>
      <c r="B2338" s="75"/>
      <c r="C2338" s="36"/>
      <c r="D2338" s="36"/>
      <c r="E2338" s="36"/>
    </row>
    <row r="2339" spans="1:5" ht="22.5" customHeight="1">
      <c r="A2339" s="37"/>
      <c r="B2339" s="76"/>
      <c r="C2339" s="35"/>
      <c r="D2339" s="35"/>
      <c r="E2339" s="35"/>
    </row>
    <row r="2340" spans="1:5" ht="22.5" customHeight="1">
      <c r="A2340" s="38"/>
      <c r="B2340" s="75"/>
      <c r="C2340" s="36"/>
      <c r="D2340" s="36"/>
      <c r="E2340" s="36"/>
    </row>
    <row r="2341" spans="1:5" ht="22.5" customHeight="1">
      <c r="A2341" s="37"/>
      <c r="B2341" s="76"/>
      <c r="C2341" s="35"/>
      <c r="D2341" s="35"/>
      <c r="E2341" s="35"/>
    </row>
    <row r="2342" spans="1:5" ht="22.5" customHeight="1">
      <c r="A2342" s="38"/>
      <c r="B2342" s="75"/>
      <c r="C2342" s="36"/>
      <c r="D2342" s="36"/>
      <c r="E2342" s="36"/>
    </row>
    <row r="2343" spans="1:5" ht="22.5" customHeight="1">
      <c r="A2343" s="37"/>
      <c r="B2343" s="76"/>
      <c r="C2343" s="35"/>
      <c r="D2343" s="35"/>
      <c r="E2343" s="35"/>
    </row>
    <row r="2344" spans="1:5" ht="22.5" customHeight="1">
      <c r="A2344" s="38"/>
      <c r="B2344" s="75"/>
      <c r="C2344" s="36"/>
      <c r="D2344" s="36"/>
      <c r="E2344" s="36"/>
    </row>
    <row r="2345" spans="1:5" ht="22.5" customHeight="1">
      <c r="A2345" s="37"/>
      <c r="B2345" s="76"/>
      <c r="C2345" s="35"/>
      <c r="D2345" s="35"/>
      <c r="E2345" s="35"/>
    </row>
    <row r="2346" spans="1:5" ht="22.5" customHeight="1">
      <c r="A2346" s="38"/>
      <c r="B2346" s="75"/>
      <c r="C2346" s="36"/>
      <c r="D2346" s="36"/>
      <c r="E2346" s="36"/>
    </row>
    <row r="2347" spans="1:5" ht="22.5" customHeight="1">
      <c r="A2347" s="37"/>
      <c r="B2347" s="76"/>
      <c r="C2347" s="35"/>
      <c r="D2347" s="35"/>
      <c r="E2347" s="35"/>
    </row>
    <row r="2348" spans="1:5" ht="22.5" customHeight="1">
      <c r="A2348" s="38"/>
      <c r="B2348" s="75"/>
      <c r="C2348" s="36"/>
      <c r="D2348" s="36"/>
      <c r="E2348" s="36"/>
    </row>
    <row r="2349" spans="1:5" ht="22.5" customHeight="1">
      <c r="A2349" s="37"/>
      <c r="B2349" s="76"/>
      <c r="C2349" s="35"/>
      <c r="D2349" s="35"/>
      <c r="E2349" s="35"/>
    </row>
    <row r="2350" spans="1:5" ht="22.5" customHeight="1">
      <c r="A2350" s="38"/>
      <c r="B2350" s="75"/>
      <c r="C2350" s="36"/>
      <c r="D2350" s="36"/>
      <c r="E2350" s="36"/>
    </row>
    <row r="2351" spans="1:5" ht="22.5" customHeight="1">
      <c r="A2351" s="37"/>
      <c r="B2351" s="76"/>
      <c r="C2351" s="35"/>
      <c r="D2351" s="35"/>
      <c r="E2351" s="35"/>
    </row>
    <row r="2352" spans="1:5" ht="22.5" customHeight="1">
      <c r="A2352" s="38"/>
      <c r="B2352" s="75"/>
      <c r="C2352" s="36"/>
      <c r="D2352" s="36"/>
      <c r="E2352" s="36"/>
    </row>
    <row r="2353" spans="1:5" ht="22.5" customHeight="1">
      <c r="A2353" s="37"/>
      <c r="B2353" s="76"/>
      <c r="C2353" s="35"/>
      <c r="D2353" s="35"/>
      <c r="E2353" s="35"/>
    </row>
    <row r="2354" spans="1:5" ht="22.5" customHeight="1">
      <c r="A2354" s="38"/>
      <c r="B2354" s="75"/>
      <c r="C2354" s="36"/>
      <c r="D2354" s="36"/>
      <c r="E2354" s="36"/>
    </row>
    <row r="2355" spans="1:5" ht="22.5" customHeight="1">
      <c r="A2355" s="37"/>
      <c r="B2355" s="76"/>
      <c r="C2355" s="35"/>
      <c r="D2355" s="35"/>
      <c r="E2355" s="35"/>
    </row>
    <row r="2356" spans="1:5" ht="22.5" customHeight="1">
      <c r="A2356" s="38"/>
      <c r="B2356" s="75"/>
      <c r="C2356" s="36"/>
      <c r="D2356" s="36"/>
      <c r="E2356" s="36"/>
    </row>
    <row r="2357" spans="1:5" ht="22.5" customHeight="1">
      <c r="A2357" s="37"/>
      <c r="B2357" s="76"/>
      <c r="C2357" s="35"/>
      <c r="D2357" s="35"/>
      <c r="E2357" s="35"/>
    </row>
    <row r="2358" spans="1:5" ht="22.5" customHeight="1">
      <c r="A2358" s="38"/>
      <c r="B2358" s="75"/>
      <c r="C2358" s="36"/>
      <c r="D2358" s="36"/>
      <c r="E2358" s="36"/>
    </row>
    <row r="2359" spans="1:5" ht="22.5" customHeight="1">
      <c r="A2359" s="37"/>
      <c r="B2359" s="76"/>
      <c r="C2359" s="35"/>
      <c r="D2359" s="35"/>
      <c r="E2359" s="35"/>
    </row>
    <row r="2360" spans="1:5" ht="22.5" customHeight="1">
      <c r="A2360" s="38"/>
      <c r="B2360" s="75"/>
      <c r="C2360" s="36"/>
      <c r="D2360" s="36"/>
      <c r="E2360" s="36"/>
    </row>
    <row r="2361" spans="1:5" ht="22.5" customHeight="1">
      <c r="A2361" s="37"/>
      <c r="B2361" s="76"/>
      <c r="C2361" s="35"/>
      <c r="D2361" s="35"/>
      <c r="E2361" s="35"/>
    </row>
    <row r="2362" spans="1:5" ht="22.5" customHeight="1">
      <c r="A2362" s="38"/>
      <c r="B2362" s="75"/>
      <c r="C2362" s="36"/>
      <c r="D2362" s="36"/>
      <c r="E2362" s="36"/>
    </row>
    <row r="2363" spans="1:5" ht="22.5" customHeight="1">
      <c r="A2363" s="37"/>
      <c r="B2363" s="76"/>
      <c r="C2363" s="35"/>
      <c r="D2363" s="35"/>
      <c r="E2363" s="35"/>
    </row>
    <row r="2364" spans="1:5" ht="22.5" customHeight="1">
      <c r="A2364" s="38"/>
      <c r="B2364" s="75"/>
      <c r="C2364" s="36"/>
      <c r="D2364" s="36"/>
      <c r="E2364" s="36"/>
    </row>
    <row r="2365" spans="1:5" ht="22.5" customHeight="1">
      <c r="A2365" s="37"/>
      <c r="B2365" s="76"/>
      <c r="C2365" s="35"/>
      <c r="D2365" s="35"/>
      <c r="E2365" s="35"/>
    </row>
    <row r="2366" spans="1:5" ht="22.5" customHeight="1">
      <c r="A2366" s="38"/>
      <c r="B2366" s="75"/>
      <c r="C2366" s="36"/>
      <c r="D2366" s="36"/>
      <c r="E2366" s="36"/>
    </row>
    <row r="2367" spans="1:5" ht="22.5" customHeight="1">
      <c r="A2367" s="37"/>
      <c r="B2367" s="76"/>
      <c r="C2367" s="35"/>
      <c r="D2367" s="35"/>
      <c r="E2367" s="35"/>
    </row>
    <row r="2368" spans="1:5" ht="22.5" customHeight="1">
      <c r="A2368" s="38"/>
      <c r="B2368" s="75"/>
      <c r="C2368" s="36"/>
      <c r="D2368" s="36"/>
      <c r="E2368" s="36"/>
    </row>
    <row r="2369" spans="1:5" ht="22.5" customHeight="1">
      <c r="A2369" s="37"/>
      <c r="B2369" s="76"/>
      <c r="C2369" s="35"/>
      <c r="D2369" s="35"/>
      <c r="E2369" s="35"/>
    </row>
    <row r="2370" spans="1:5" ht="22.5" customHeight="1">
      <c r="A2370" s="38"/>
      <c r="B2370" s="75"/>
      <c r="C2370" s="36"/>
      <c r="D2370" s="36"/>
      <c r="E2370" s="36"/>
    </row>
    <row r="2371" spans="1:5" ht="22.5" customHeight="1">
      <c r="A2371" s="37"/>
      <c r="B2371" s="76"/>
      <c r="C2371" s="35"/>
      <c r="D2371" s="35"/>
      <c r="E2371" s="35"/>
    </row>
    <row r="2372" spans="1:5" ht="22.5" customHeight="1">
      <c r="A2372" s="38"/>
      <c r="B2372" s="75"/>
      <c r="C2372" s="36"/>
      <c r="D2372" s="36"/>
      <c r="E2372" s="36"/>
    </row>
    <row r="2373" spans="1:5" ht="22.5" customHeight="1">
      <c r="A2373" s="37"/>
      <c r="B2373" s="76"/>
      <c r="C2373" s="35"/>
      <c r="D2373" s="35"/>
      <c r="E2373" s="35"/>
    </row>
    <row r="2374" spans="1:5" ht="22.5" customHeight="1">
      <c r="A2374" s="38"/>
      <c r="B2374" s="75"/>
      <c r="C2374" s="36"/>
      <c r="D2374" s="36"/>
      <c r="E2374" s="36"/>
    </row>
    <row r="2375" spans="1:5" ht="22.5" customHeight="1">
      <c r="A2375" s="37"/>
      <c r="B2375" s="76"/>
      <c r="C2375" s="35"/>
      <c r="D2375" s="35"/>
      <c r="E2375" s="35"/>
    </row>
    <row r="2376" spans="1:5" ht="22.5" customHeight="1">
      <c r="A2376" s="38"/>
      <c r="B2376" s="75"/>
      <c r="C2376" s="36"/>
      <c r="D2376" s="36"/>
      <c r="E2376" s="36"/>
    </row>
    <row r="2377" spans="1:5" ht="22.5" customHeight="1">
      <c r="A2377" s="37"/>
      <c r="B2377" s="76"/>
      <c r="C2377" s="35"/>
      <c r="D2377" s="35"/>
      <c r="E2377" s="35"/>
    </row>
    <row r="2378" spans="1:5" ht="22.5" customHeight="1">
      <c r="A2378" s="38"/>
      <c r="B2378" s="75"/>
      <c r="C2378" s="36"/>
      <c r="D2378" s="36"/>
      <c r="E2378" s="36"/>
    </row>
    <row r="2379" spans="1:5" ht="22.5" customHeight="1">
      <c r="A2379" s="37"/>
      <c r="B2379" s="76"/>
      <c r="C2379" s="35"/>
      <c r="D2379" s="35"/>
      <c r="E2379" s="35"/>
    </row>
    <row r="2380" spans="1:5" ht="22.5" customHeight="1">
      <c r="A2380" s="38"/>
      <c r="B2380" s="75"/>
      <c r="C2380" s="36"/>
      <c r="D2380" s="36"/>
      <c r="E2380" s="36"/>
    </row>
    <row r="2381" spans="1:5" ht="22.5" customHeight="1">
      <c r="A2381" s="37"/>
      <c r="B2381" s="76"/>
      <c r="C2381" s="35"/>
      <c r="D2381" s="35"/>
      <c r="E2381" s="35"/>
    </row>
    <row r="2382" spans="1:5" ht="22.5" customHeight="1">
      <c r="A2382" s="38"/>
      <c r="B2382" s="75"/>
      <c r="C2382" s="36"/>
      <c r="D2382" s="36"/>
      <c r="E2382" s="36"/>
    </row>
    <row r="2383" spans="1:5" ht="22.5" customHeight="1">
      <c r="A2383" s="37"/>
      <c r="B2383" s="76"/>
      <c r="C2383" s="35"/>
      <c r="D2383" s="35"/>
      <c r="E2383" s="35"/>
    </row>
    <row r="2384" spans="1:5" ht="22.5" customHeight="1">
      <c r="A2384" s="38"/>
      <c r="B2384" s="75"/>
      <c r="C2384" s="36"/>
      <c r="D2384" s="36"/>
      <c r="E2384" s="36"/>
    </row>
    <row r="2385" spans="1:5" ht="22.5" customHeight="1">
      <c r="A2385" s="37"/>
      <c r="B2385" s="76"/>
      <c r="C2385" s="35"/>
      <c r="D2385" s="35"/>
      <c r="E2385" s="35"/>
    </row>
    <row r="2386" spans="1:5" ht="22.5" customHeight="1">
      <c r="A2386" s="38"/>
      <c r="B2386" s="75"/>
      <c r="C2386" s="36"/>
      <c r="D2386" s="36"/>
      <c r="E2386" s="36"/>
    </row>
    <row r="2387" spans="1:5" ht="22.5" customHeight="1">
      <c r="A2387" s="37"/>
      <c r="B2387" s="76"/>
      <c r="C2387" s="35"/>
      <c r="D2387" s="35"/>
      <c r="E2387" s="35"/>
    </row>
    <row r="2388" spans="1:5" ht="22.5" customHeight="1">
      <c r="A2388" s="38"/>
      <c r="B2388" s="75"/>
      <c r="C2388" s="36"/>
      <c r="D2388" s="36"/>
      <c r="E2388" s="36"/>
    </row>
    <row r="2389" spans="1:5" ht="22.5" customHeight="1">
      <c r="A2389" s="37"/>
      <c r="B2389" s="76"/>
      <c r="C2389" s="35"/>
      <c r="D2389" s="35"/>
      <c r="E2389" s="35"/>
    </row>
    <row r="2390" spans="1:5" ht="22.5" customHeight="1">
      <c r="A2390" s="38"/>
      <c r="B2390" s="75"/>
      <c r="C2390" s="36"/>
      <c r="D2390" s="36"/>
      <c r="E2390" s="36"/>
    </row>
    <row r="2391" spans="1:5" ht="22.5" customHeight="1">
      <c r="A2391" s="37"/>
      <c r="B2391" s="76"/>
      <c r="C2391" s="35"/>
      <c r="D2391" s="35"/>
      <c r="E2391" s="35"/>
    </row>
    <row r="2392" spans="1:5" ht="22.5" customHeight="1">
      <c r="A2392" s="38"/>
      <c r="B2392" s="75"/>
      <c r="C2392" s="36"/>
      <c r="D2392" s="36"/>
      <c r="E2392" s="36"/>
    </row>
    <row r="2393" spans="1:5" ht="22.5" customHeight="1">
      <c r="A2393" s="37"/>
      <c r="B2393" s="76"/>
      <c r="C2393" s="35"/>
      <c r="D2393" s="35"/>
      <c r="E2393" s="35"/>
    </row>
    <row r="2394" spans="1:5" ht="22.5" customHeight="1">
      <c r="A2394" s="38"/>
      <c r="B2394" s="75"/>
      <c r="C2394" s="36"/>
      <c r="D2394" s="36"/>
      <c r="E2394" s="36"/>
    </row>
    <row r="2395" spans="1:5" ht="22.5" customHeight="1">
      <c r="A2395" s="37"/>
      <c r="B2395" s="76"/>
      <c r="C2395" s="35"/>
      <c r="D2395" s="35"/>
      <c r="E2395" s="35"/>
    </row>
    <row r="2396" spans="1:5" ht="22.5" customHeight="1">
      <c r="A2396" s="38"/>
      <c r="B2396" s="75"/>
      <c r="C2396" s="36"/>
      <c r="D2396" s="36"/>
      <c r="E2396" s="36"/>
    </row>
    <row r="2397" spans="1:5" ht="22.5" customHeight="1">
      <c r="A2397" s="37"/>
      <c r="B2397" s="76"/>
      <c r="C2397" s="35"/>
      <c r="D2397" s="35"/>
      <c r="E2397" s="35"/>
    </row>
    <row r="2398" spans="1:5" ht="22.5" customHeight="1">
      <c r="A2398" s="38"/>
      <c r="B2398" s="75"/>
      <c r="C2398" s="36"/>
      <c r="D2398" s="36"/>
      <c r="E2398" s="36"/>
    </row>
    <row r="2399" spans="1:5" ht="22.5" customHeight="1">
      <c r="A2399" s="37"/>
      <c r="B2399" s="76"/>
      <c r="C2399" s="35"/>
      <c r="D2399" s="35"/>
      <c r="E2399" s="35"/>
    </row>
    <row r="2400" spans="1:5" ht="22.5" customHeight="1">
      <c r="A2400" s="38"/>
      <c r="B2400" s="75"/>
      <c r="C2400" s="36"/>
      <c r="D2400" s="36"/>
      <c r="E2400" s="36"/>
    </row>
    <row r="2401" spans="1:5" ht="22.5" customHeight="1">
      <c r="A2401" s="37"/>
      <c r="B2401" s="76"/>
      <c r="C2401" s="35"/>
      <c r="D2401" s="35"/>
      <c r="E2401" s="35"/>
    </row>
    <row r="2402" spans="1:5" ht="22.5" customHeight="1">
      <c r="A2402" s="38"/>
      <c r="B2402" s="75"/>
      <c r="C2402" s="36"/>
      <c r="D2402" s="36"/>
      <c r="E2402" s="36"/>
    </row>
    <row r="2403" spans="1:5" ht="22.5" customHeight="1">
      <c r="A2403" s="37"/>
      <c r="B2403" s="76"/>
      <c r="C2403" s="35"/>
      <c r="D2403" s="35"/>
      <c r="E2403" s="35"/>
    </row>
    <row r="2404" spans="1:5" ht="22.5" customHeight="1">
      <c r="A2404" s="38"/>
      <c r="B2404" s="75"/>
      <c r="C2404" s="36"/>
      <c r="D2404" s="36"/>
      <c r="E2404" s="36"/>
    </row>
  </sheetData>
  <autoFilter ref="A4:E361" xr:uid="{00000000-0009-0000-0000-000000000000}"/>
  <mergeCells count="1">
    <mergeCell ref="C3:E3"/>
  </mergeCells>
  <dataValidations count="2">
    <dataValidation type="list" allowBlank="1" showErrorMessage="1" sqref="D5:D2404" xr:uid="{00000000-0002-0000-0000-000002000000}">
      <formula1>"Administratie, roosters, beheer,Communicatie &amp; PR,Design en grafische software,Facilitair en onderhoud,Financiën en inkoop,ICT en digitale vaardigheden,Kwaliteitszorg en uit-/instroom,Leerlingvolgsystemen,Lessen en werkvormen,Loopbaanoriëntatie en begelei"&amp;"ding,Overkoepelend (ICT-)beheer SOML,Personeelszaken en HRM,Samenwerkingstools &amp; programma's,Toetsing en examinering,Vakspecifieke ondersteuning"</formula1>
    </dataValidation>
    <dataValidation type="list" allowBlank="1" showErrorMessage="1" sqref="C5:C2404" xr:uid="{00000000-0002-0000-0000-000004000000}">
      <formula1>"Agora Underground,BC Broekhin,Connect College,Grescollege,Nt2 Mundium College,ROER College Schöndeln,Stafdienst,St. Ursula,Wings Agora,Wings Niekée,Wings - gezamenlijk"</formula1>
    </dataValidation>
  </dataValidations>
  <hyperlinks>
    <hyperlink ref="B51" r:id="rId1" display="http://oefenen.nl/" xr:uid="{00000000-0004-0000-0000-000025000000}"/>
    <hyperlink ref="B100" r:id="rId2" display="http://eindexamensite.nl/" xr:uid="{00000000-0004-0000-0000-000036000000}"/>
    <hyperlink ref="B361" r:id="rId3" display="http://learngerman.dw.com/" xr:uid="{00000000-0004-0000-0000-000054000000}"/>
    <hyperlink ref="B363" r:id="rId4" display="http://lingua.com/" xr:uid="{00000000-0004-0000-0000-000055000000}"/>
  </hyperlinks>
  <pageMargins left="0.7" right="0.7" top="0.75" bottom="0.75" header="0.3" footer="0.3"/>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E999"/>
  <sheetViews>
    <sheetView showGridLines="0" workbookViewId="0">
      <pane xSplit="2" ySplit="4" topLeftCell="C5" activePane="bottomRight" state="frozen"/>
      <selection pane="bottomRight" activeCell="C5" sqref="C5"/>
      <selection pane="bottomLeft" activeCell="A5" sqref="A5"/>
      <selection pane="topRight" activeCell="C1" sqref="C1"/>
    </sheetView>
  </sheetViews>
  <sheetFormatPr defaultColWidth="12.5703125" defaultRowHeight="15.75" customHeight="1"/>
  <cols>
    <col min="1" max="1" width="1" customWidth="1"/>
    <col min="2" max="2" width="30.28515625" customWidth="1"/>
    <col min="3" max="3" width="16.5703125" customWidth="1"/>
    <col min="4" max="4" width="21.7109375" customWidth="1"/>
    <col min="5" max="6" width="27.42578125" customWidth="1"/>
    <col min="7" max="7" width="16" customWidth="1"/>
    <col min="8" max="8" width="38.140625" customWidth="1"/>
    <col min="9" max="13" width="6.5703125" customWidth="1"/>
    <col min="14" max="14" width="19.85546875" customWidth="1"/>
    <col min="15" max="15" width="18.85546875" customWidth="1"/>
    <col min="16" max="16" width="17.42578125" customWidth="1"/>
    <col min="17" max="17" width="15.7109375" customWidth="1"/>
    <col min="18" max="18" width="18.85546875" customWidth="1"/>
    <col min="19" max="19" width="13" customWidth="1"/>
    <col min="20" max="20" width="3.140625" customWidth="1"/>
    <col min="21" max="21" width="34.28515625" customWidth="1"/>
    <col min="22" max="22" width="8.28515625" customWidth="1"/>
    <col min="23" max="27" width="16" customWidth="1"/>
    <col min="28" max="28" width="13.42578125" customWidth="1"/>
    <col min="29" max="29" width="16" customWidth="1"/>
    <col min="30" max="30" width="15.28515625" customWidth="1"/>
    <col min="31" max="31" width="4.42578125" customWidth="1"/>
  </cols>
  <sheetData>
    <row r="1" spans="1:31" ht="46.5" customHeight="1">
      <c r="A1" s="1"/>
      <c r="B1" s="2"/>
      <c r="C1" s="2" t="s">
        <v>4</v>
      </c>
      <c r="D1" s="2"/>
      <c r="E1" s="3"/>
      <c r="F1" s="3"/>
      <c r="G1" s="3"/>
      <c r="H1" s="3"/>
      <c r="I1" s="4"/>
      <c r="J1" s="4"/>
      <c r="K1" s="4"/>
      <c r="L1" s="4"/>
      <c r="M1" s="4"/>
      <c r="N1" s="3"/>
      <c r="O1" s="3"/>
      <c r="P1" s="3"/>
      <c r="Q1" s="3"/>
      <c r="R1" s="3"/>
      <c r="S1" s="5"/>
      <c r="T1" s="6"/>
      <c r="U1" s="7"/>
      <c r="V1" s="7" t="s">
        <v>5</v>
      </c>
      <c r="W1" s="8"/>
      <c r="X1" s="8"/>
      <c r="Y1" s="8"/>
      <c r="Z1" s="8"/>
      <c r="AA1" s="8"/>
      <c r="AB1" s="8"/>
      <c r="AC1" s="9"/>
      <c r="AD1" s="8"/>
      <c r="AE1" s="8"/>
    </row>
    <row r="2" spans="1:31" ht="30.75" customHeight="1">
      <c r="A2" s="10"/>
      <c r="B2" s="11"/>
      <c r="C2" s="11" t="s">
        <v>6</v>
      </c>
      <c r="D2" s="11"/>
      <c r="E2" s="11"/>
      <c r="F2" s="11"/>
      <c r="G2" s="11"/>
      <c r="H2" s="11"/>
      <c r="I2" s="11"/>
      <c r="J2" s="11"/>
      <c r="K2" s="11"/>
      <c r="L2" s="11"/>
      <c r="M2" s="11"/>
      <c r="N2" s="11"/>
      <c r="O2" s="11"/>
      <c r="P2" s="12"/>
      <c r="Q2" s="12"/>
      <c r="R2" s="12"/>
      <c r="S2" s="13"/>
      <c r="T2" s="14"/>
      <c r="U2" s="15"/>
      <c r="V2" s="15" t="s">
        <v>7</v>
      </c>
      <c r="W2" s="11"/>
      <c r="X2" s="11"/>
      <c r="Y2" s="11"/>
      <c r="Z2" s="11"/>
      <c r="AA2" s="11"/>
      <c r="AB2" s="11"/>
      <c r="AC2" s="11"/>
      <c r="AD2" s="11"/>
      <c r="AE2" s="8"/>
    </row>
    <row r="3" spans="1:31" ht="20.25" customHeight="1">
      <c r="A3" s="16"/>
      <c r="B3" s="17"/>
      <c r="C3" s="134" t="s">
        <v>8</v>
      </c>
      <c r="D3" s="135"/>
      <c r="E3" s="135"/>
      <c r="F3" s="135"/>
      <c r="G3" s="18"/>
      <c r="H3" s="18"/>
      <c r="I3" s="19"/>
      <c r="J3" s="19"/>
      <c r="K3" s="19"/>
      <c r="L3" s="19"/>
      <c r="M3" s="19"/>
      <c r="N3" s="18"/>
      <c r="O3" s="20"/>
      <c r="P3" s="20"/>
      <c r="Q3" s="20"/>
      <c r="R3" s="20"/>
      <c r="S3" s="21"/>
      <c r="T3" s="14"/>
      <c r="U3" s="22"/>
      <c r="V3" s="22"/>
      <c r="W3" s="23"/>
      <c r="X3" s="147"/>
      <c r="Y3" s="147"/>
      <c r="Z3" s="147"/>
      <c r="AA3" s="147"/>
      <c r="AB3" s="147"/>
      <c r="AC3" s="148"/>
      <c r="AD3" s="147"/>
      <c r="AE3" s="8"/>
    </row>
    <row r="4" spans="1:31" ht="52.5" customHeight="1">
      <c r="A4" s="24"/>
      <c r="B4" s="25" t="s">
        <v>0</v>
      </c>
      <c r="C4" s="25" t="s">
        <v>1</v>
      </c>
      <c r="D4" s="25" t="s">
        <v>2</v>
      </c>
      <c r="E4" s="25" t="s">
        <v>9</v>
      </c>
      <c r="F4" s="25" t="s">
        <v>3</v>
      </c>
      <c r="G4" s="26" t="s">
        <v>10</v>
      </c>
      <c r="H4" s="26" t="s">
        <v>11</v>
      </c>
      <c r="I4" s="101" t="s">
        <v>12</v>
      </c>
      <c r="J4" s="101" t="s">
        <v>13</v>
      </c>
      <c r="K4" s="101" t="s">
        <v>14</v>
      </c>
      <c r="L4" s="101" t="s">
        <v>15</v>
      </c>
      <c r="M4" s="101" t="s">
        <v>16</v>
      </c>
      <c r="N4" s="26" t="s">
        <v>17</v>
      </c>
      <c r="O4" s="25" t="s">
        <v>18</v>
      </c>
      <c r="P4" s="25" t="s">
        <v>19</v>
      </c>
      <c r="Q4" s="25" t="s">
        <v>20</v>
      </c>
      <c r="R4" s="25" t="s">
        <v>21</v>
      </c>
      <c r="S4" s="26" t="s">
        <v>22</v>
      </c>
      <c r="T4" s="14"/>
      <c r="U4" s="149" t="s">
        <v>23</v>
      </c>
      <c r="V4" s="149" t="s">
        <v>24</v>
      </c>
      <c r="W4" s="149" t="s">
        <v>25</v>
      </c>
      <c r="X4" s="149" t="s">
        <v>26</v>
      </c>
      <c r="Y4" s="149" t="s">
        <v>27</v>
      </c>
      <c r="Z4" s="149" t="s">
        <v>28</v>
      </c>
      <c r="AA4" s="149" t="s">
        <v>29</v>
      </c>
      <c r="AB4" s="149" t="s">
        <v>30</v>
      </c>
      <c r="AC4" s="149" t="s">
        <v>31</v>
      </c>
      <c r="AD4" s="150" t="s">
        <v>32</v>
      </c>
      <c r="AE4" s="149"/>
    </row>
    <row r="5" spans="1:31" ht="22.5" customHeight="1">
      <c r="A5" s="77"/>
      <c r="B5" s="78" t="s">
        <v>33</v>
      </c>
      <c r="C5" s="79" t="s">
        <v>34</v>
      </c>
      <c r="D5" s="79" t="s">
        <v>35</v>
      </c>
      <c r="E5" s="79"/>
      <c r="F5" s="79" t="s">
        <v>36</v>
      </c>
      <c r="G5" s="79"/>
      <c r="H5" s="79" t="s">
        <v>37</v>
      </c>
      <c r="I5" s="81" t="b">
        <v>1</v>
      </c>
      <c r="J5" s="81" t="b">
        <v>0</v>
      </c>
      <c r="K5" s="81" t="b">
        <v>0</v>
      </c>
      <c r="L5" s="81" t="b">
        <v>0</v>
      </c>
      <c r="M5" s="81" t="b">
        <v>0</v>
      </c>
      <c r="N5" s="79"/>
      <c r="O5" s="79"/>
      <c r="P5" s="82"/>
      <c r="Q5" s="88"/>
      <c r="R5" s="79"/>
      <c r="S5" s="96"/>
      <c r="T5" s="85"/>
      <c r="U5" s="86" t="s">
        <v>33</v>
      </c>
      <c r="V5" s="86" t="e">
        <f t="array" aca="1" ref="V5" ca="1">_xludf.IFNA(INDEX(#REF!,MATCH($U5,#REF!,0)),"")</f>
        <v>#NAME?</v>
      </c>
      <c r="W5" s="86" t="e">
        <f t="array" aca="1" ref="W5" ca="1">_xludf.IFNA(INDEX(#REF!,MATCH($U5,#REF!,0)),"")</f>
        <v>#NAME?</v>
      </c>
      <c r="X5" s="86" t="e">
        <f t="array" aca="1" ref="X5" ca="1">_xludf.IFNA(INDEX(#REF!,MATCH($U5,#REF!,0)),"")</f>
        <v>#NAME?</v>
      </c>
      <c r="Y5" s="86" t="e">
        <f t="array" aca="1" ref="Y5" ca="1">_xludf.IFNA(INDEX(#REF!,MATCH($U5,#REF!,0)),"")</f>
        <v>#NAME?</v>
      </c>
      <c r="Z5" s="86" t="e">
        <f t="array" aca="1" ref="Z5" ca="1">_xludf.IFNA(INDEX(#REF!,MATCH($U5,#REF!,0)),"")</f>
        <v>#NAME?</v>
      </c>
      <c r="AA5" s="86" t="e">
        <f t="array" aca="1" ref="AA5" ca="1">_xludf.IFNA(INDEX(#REF!,MATCH($U5,#REF!,0)),"")</f>
        <v>#NAME?</v>
      </c>
      <c r="AB5" s="86" t="e">
        <f t="array" aca="1" ref="AB5" ca="1">_xludf.IFNA(INDEX(#REF!,MATCH($U5,#REF!,0)),"")</f>
        <v>#NAME?</v>
      </c>
      <c r="AC5" s="86" t="e">
        <f t="array" aca="1" ref="AC5" ca="1">_xludf.IFNA(INDEX(#REF!,MATCH($U5,#REF!,0)),"")</f>
        <v>#NAME?</v>
      </c>
      <c r="AD5" s="87" t="e">
        <f t="array" aca="1" ref="AD5" ca="1">_xludf.IFNA(INDEX(#REF!,MATCH($U5,#REF!,0)),"")</f>
        <v>#NAME?</v>
      </c>
      <c r="AE5" s="102"/>
    </row>
    <row r="6" spans="1:31" ht="22.5" customHeight="1">
      <c r="A6" s="77"/>
      <c r="B6" s="78" t="s">
        <v>38</v>
      </c>
      <c r="C6" s="79" t="s">
        <v>39</v>
      </c>
      <c r="D6" s="79"/>
      <c r="E6" s="103"/>
      <c r="F6" s="103"/>
      <c r="G6" s="79"/>
      <c r="H6" s="79" t="s">
        <v>40</v>
      </c>
      <c r="I6" s="81" t="b">
        <v>0</v>
      </c>
      <c r="J6" s="81" t="b">
        <v>1</v>
      </c>
      <c r="K6" s="81" t="b">
        <v>0</v>
      </c>
      <c r="L6" s="81" t="b">
        <v>0</v>
      </c>
      <c r="M6" s="81" t="b">
        <v>0</v>
      </c>
      <c r="N6" s="79" t="s">
        <v>41</v>
      </c>
      <c r="O6" s="79"/>
      <c r="P6" s="82" t="s">
        <v>42</v>
      </c>
      <c r="Q6" s="88"/>
      <c r="R6" s="79"/>
      <c r="S6" s="96"/>
      <c r="T6" s="85"/>
      <c r="U6" s="86" t="s">
        <v>38</v>
      </c>
      <c r="V6" s="86" t="e">
        <f t="array" aca="1" ref="V6" ca="1">_xludf.IFNA(INDEX(#REF!,MATCH($U6,#REF!,0)),"")</f>
        <v>#NAME?</v>
      </c>
      <c r="W6" s="86" t="e">
        <f t="array" aca="1" ref="W6" ca="1">_xludf.IFNA(INDEX(#REF!,MATCH($U6,#REF!,0)),"")</f>
        <v>#NAME?</v>
      </c>
      <c r="X6" s="86" t="e">
        <f t="array" aca="1" ref="X6" ca="1">_xludf.IFNA(INDEX(#REF!,MATCH($U6,#REF!,0)),"")</f>
        <v>#NAME?</v>
      </c>
      <c r="Y6" s="86" t="e">
        <f t="array" aca="1" ref="Y6" ca="1">_xludf.IFNA(INDEX(#REF!,MATCH($U6,#REF!,0)),"")</f>
        <v>#NAME?</v>
      </c>
      <c r="Z6" s="86" t="e">
        <f t="array" aca="1" ref="Z6" ca="1">_xludf.IFNA(INDEX(#REF!,MATCH($U6,#REF!,0)),"")</f>
        <v>#NAME?</v>
      </c>
      <c r="AA6" s="86" t="e">
        <f t="array" aca="1" ref="AA6" ca="1">_xludf.IFNA(INDEX(#REF!,MATCH($U6,#REF!,0)),"")</f>
        <v>#NAME?</v>
      </c>
      <c r="AB6" s="86" t="e">
        <f t="array" aca="1" ref="AB6" ca="1">_xludf.IFNA(INDEX(#REF!,MATCH($U6,#REF!,0)),"")</f>
        <v>#NAME?</v>
      </c>
      <c r="AC6" s="86" t="e">
        <f t="array" aca="1" ref="AC6" ca="1">_xludf.IFNA(INDEX(#REF!,MATCH($U6,#REF!,0)),"")</f>
        <v>#NAME?</v>
      </c>
      <c r="AD6" s="87" t="e">
        <f t="array" aca="1" ref="AD6" ca="1">_xludf.IFNA(INDEX(#REF!,MATCH($U6,#REF!,0)),"")</f>
        <v>#NAME?</v>
      </c>
      <c r="AE6" s="102"/>
    </row>
    <row r="7" spans="1:31" ht="22.5" customHeight="1">
      <c r="A7" s="77"/>
      <c r="B7" s="78" t="s">
        <v>43</v>
      </c>
      <c r="C7" s="79" t="s">
        <v>44</v>
      </c>
      <c r="D7" s="79" t="s">
        <v>45</v>
      </c>
      <c r="E7" s="104" t="s">
        <v>46</v>
      </c>
      <c r="F7" s="79" t="s">
        <v>47</v>
      </c>
      <c r="G7" s="79" t="s">
        <v>48</v>
      </c>
      <c r="H7" s="79" t="s">
        <v>49</v>
      </c>
      <c r="I7" s="81" t="b">
        <v>0</v>
      </c>
      <c r="J7" s="81" t="b">
        <v>0</v>
      </c>
      <c r="K7" s="81" t="b">
        <v>0</v>
      </c>
      <c r="L7" s="81" t="b">
        <v>1</v>
      </c>
      <c r="M7" s="81" t="b">
        <v>0</v>
      </c>
      <c r="N7" s="79" t="s">
        <v>41</v>
      </c>
      <c r="O7" s="79" t="s">
        <v>50</v>
      </c>
      <c r="P7" s="82" t="s">
        <v>51</v>
      </c>
      <c r="Q7" s="92" t="s">
        <v>52</v>
      </c>
      <c r="R7" s="92"/>
      <c r="S7" s="151" t="s">
        <v>53</v>
      </c>
      <c r="T7" s="85"/>
      <c r="U7" s="86" t="s">
        <v>43</v>
      </c>
      <c r="V7" s="86" t="e">
        <f t="array" aca="1" ref="V7" ca="1">_xludf.IFNA(INDEX(#REF!,MATCH($U7,#REF!,0)),"")</f>
        <v>#NAME?</v>
      </c>
      <c r="W7" s="86" t="e">
        <f t="array" aca="1" ref="W7" ca="1">_xludf.IFNA(INDEX(#REF!,MATCH($U7,#REF!,0)),"")</f>
        <v>#NAME?</v>
      </c>
      <c r="X7" s="86" t="e">
        <f t="array" aca="1" ref="X7" ca="1">_xludf.IFNA(INDEX(#REF!,MATCH($U7,#REF!,0)),"")</f>
        <v>#NAME?</v>
      </c>
      <c r="Y7" s="86" t="e">
        <f t="array" aca="1" ref="Y7" ca="1">_xludf.IFNA(INDEX(#REF!,MATCH($U7,#REF!,0)),"")</f>
        <v>#NAME?</v>
      </c>
      <c r="Z7" s="86" t="e">
        <f t="array" aca="1" ref="Z7" ca="1">_xludf.IFNA(INDEX(#REF!,MATCH($U7,#REF!,0)),"")</f>
        <v>#NAME?</v>
      </c>
      <c r="AA7" s="86" t="e">
        <f t="array" aca="1" ref="AA7" ca="1">_xludf.IFNA(INDEX(#REF!,MATCH($U7,#REF!,0)),"")</f>
        <v>#NAME?</v>
      </c>
      <c r="AB7" s="86" t="e">
        <f t="array" aca="1" ref="AB7" ca="1">_xludf.IFNA(INDEX(#REF!,MATCH($U7,#REF!,0)),"")</f>
        <v>#NAME?</v>
      </c>
      <c r="AC7" s="86" t="e">
        <f t="array" aca="1" ref="AC7" ca="1">_xludf.IFNA(INDEX(#REF!,MATCH($U7,#REF!,0)),"")</f>
        <v>#NAME?</v>
      </c>
      <c r="AD7" s="87" t="e">
        <f t="array" aca="1" ref="AD7" ca="1">_xludf.IFNA(INDEX(#REF!,MATCH($U7,#REF!,0)),"")</f>
        <v>#NAME?</v>
      </c>
      <c r="AE7" s="86"/>
    </row>
    <row r="8" spans="1:31" ht="22.5" customHeight="1">
      <c r="A8" s="77"/>
      <c r="B8" s="78" t="s">
        <v>54</v>
      </c>
      <c r="C8" s="79" t="s">
        <v>34</v>
      </c>
      <c r="D8" s="79" t="s">
        <v>55</v>
      </c>
      <c r="E8" s="79"/>
      <c r="F8" s="79" t="s">
        <v>56</v>
      </c>
      <c r="G8" s="79" t="s">
        <v>57</v>
      </c>
      <c r="H8" s="79" t="s">
        <v>37</v>
      </c>
      <c r="I8" s="81" t="b">
        <v>1</v>
      </c>
      <c r="J8" s="81" t="b">
        <v>0</v>
      </c>
      <c r="K8" s="81" t="b">
        <v>0</v>
      </c>
      <c r="L8" s="81" t="b">
        <v>0</v>
      </c>
      <c r="M8" s="81" t="b">
        <v>0</v>
      </c>
      <c r="N8" s="79"/>
      <c r="O8" s="79"/>
      <c r="P8" s="82"/>
      <c r="Q8" s="88"/>
      <c r="R8" s="88"/>
      <c r="S8" s="151" t="s">
        <v>58</v>
      </c>
      <c r="T8" s="85"/>
      <c r="U8" s="86" t="s">
        <v>54</v>
      </c>
      <c r="V8" s="86" t="e">
        <f t="array" aca="1" ref="V8" ca="1">_xludf.IFNA(INDEX(#REF!,MATCH($U8,#REF!,0)),"")</f>
        <v>#NAME?</v>
      </c>
      <c r="W8" s="86" t="e">
        <f t="array" aca="1" ref="W8" ca="1">_xludf.IFNA(INDEX(#REF!,MATCH($U8,#REF!,0)),"")</f>
        <v>#NAME?</v>
      </c>
      <c r="X8" s="86" t="e">
        <f t="array" aca="1" ref="X8" ca="1">_xludf.IFNA(INDEX(#REF!,MATCH($U8,#REF!,0)),"")</f>
        <v>#NAME?</v>
      </c>
      <c r="Y8" s="86" t="e">
        <f t="array" aca="1" ref="Y8" ca="1">_xludf.IFNA(INDEX(#REF!,MATCH($U8,#REF!,0)),"")</f>
        <v>#NAME?</v>
      </c>
      <c r="Z8" s="86" t="e">
        <f t="array" aca="1" ref="Z8" ca="1">_xludf.IFNA(INDEX(#REF!,MATCH($U8,#REF!,0)),"")</f>
        <v>#NAME?</v>
      </c>
      <c r="AA8" s="86" t="e">
        <f t="array" aca="1" ref="AA8" ca="1">_xludf.IFNA(INDEX(#REF!,MATCH($U8,#REF!,0)),"")</f>
        <v>#NAME?</v>
      </c>
      <c r="AB8" s="86" t="e">
        <f t="array" aca="1" ref="AB8" ca="1">_xludf.IFNA(INDEX(#REF!,MATCH($U8,#REF!,0)),"")</f>
        <v>#NAME?</v>
      </c>
      <c r="AC8" s="86" t="e">
        <f t="array" aca="1" ref="AC8" ca="1">_xludf.IFNA(INDEX(#REF!,MATCH($U8,#REF!,0)),"")</f>
        <v>#NAME?</v>
      </c>
      <c r="AD8" s="87" t="e">
        <f t="array" aca="1" ref="AD8" ca="1">_xludf.IFNA(INDEX(#REF!,MATCH($U8,#REF!,0)),"")</f>
        <v>#NAME?</v>
      </c>
      <c r="AE8" s="102"/>
    </row>
    <row r="9" spans="1:31" ht="22.5" customHeight="1">
      <c r="A9" s="77"/>
      <c r="B9" s="78" t="s">
        <v>59</v>
      </c>
      <c r="C9" s="79" t="s">
        <v>34</v>
      </c>
      <c r="D9" s="79" t="s">
        <v>60</v>
      </c>
      <c r="E9" s="79"/>
      <c r="F9" s="79" t="s">
        <v>61</v>
      </c>
      <c r="G9" s="79" t="s">
        <v>62</v>
      </c>
      <c r="H9" s="79" t="s">
        <v>49</v>
      </c>
      <c r="I9" s="81" t="b">
        <v>0</v>
      </c>
      <c r="J9" s="81" t="b">
        <v>0</v>
      </c>
      <c r="K9" s="81" t="b">
        <v>0</v>
      </c>
      <c r="L9" s="81" t="b">
        <v>1</v>
      </c>
      <c r="M9" s="81" t="b">
        <v>0</v>
      </c>
      <c r="N9" s="79" t="s">
        <v>41</v>
      </c>
      <c r="O9" s="79" t="s">
        <v>63</v>
      </c>
      <c r="P9" s="82" t="s">
        <v>63</v>
      </c>
      <c r="Q9" s="92" t="s">
        <v>64</v>
      </c>
      <c r="R9" s="92" t="s">
        <v>65</v>
      </c>
      <c r="S9" s="151" t="s">
        <v>58</v>
      </c>
      <c r="T9" s="85"/>
      <c r="U9" s="86" t="s">
        <v>59</v>
      </c>
      <c r="V9" s="86" t="e">
        <f t="array" aca="1" ref="V9" ca="1">_xludf.IFNA(INDEX(#REF!,MATCH($U9,#REF!,0)),"")</f>
        <v>#NAME?</v>
      </c>
      <c r="W9" s="86" t="e">
        <f t="array" aca="1" ref="W9" ca="1">_xludf.IFNA(INDEX(#REF!,MATCH($U9,#REF!,0)),"")</f>
        <v>#NAME?</v>
      </c>
      <c r="X9" s="86" t="e">
        <f t="array" aca="1" ref="X9" ca="1">_xludf.IFNA(INDEX(#REF!,MATCH($U9,#REF!,0)),"")</f>
        <v>#NAME?</v>
      </c>
      <c r="Y9" s="86" t="e">
        <f t="array" aca="1" ref="Y9" ca="1">_xludf.IFNA(INDEX(#REF!,MATCH($U9,#REF!,0)),"")</f>
        <v>#NAME?</v>
      </c>
      <c r="Z9" s="86" t="e">
        <f t="array" aca="1" ref="Z9" ca="1">_xludf.IFNA(INDEX(#REF!,MATCH($U9,#REF!,0)),"")</f>
        <v>#NAME?</v>
      </c>
      <c r="AA9" s="86" t="e">
        <f t="array" aca="1" ref="AA9" ca="1">_xludf.IFNA(INDEX(#REF!,MATCH($U9,#REF!,0)),"")</f>
        <v>#NAME?</v>
      </c>
      <c r="AB9" s="86" t="e">
        <f t="array" aca="1" ref="AB9" ca="1">_xludf.IFNA(INDEX(#REF!,MATCH($U9,#REF!,0)),"")</f>
        <v>#NAME?</v>
      </c>
      <c r="AC9" s="86" t="e">
        <f t="array" aca="1" ref="AC9" ca="1">_xludf.IFNA(INDEX(#REF!,MATCH($U9,#REF!,0)),"")</f>
        <v>#NAME?</v>
      </c>
      <c r="AD9" s="87" t="e">
        <f t="array" aca="1" ref="AD9" ca="1">_xludf.IFNA(INDEX(#REF!,MATCH($U9,#REF!,0)),"")</f>
        <v>#NAME?</v>
      </c>
      <c r="AE9" s="102"/>
    </row>
    <row r="10" spans="1:31" ht="22.5" customHeight="1">
      <c r="A10" s="77"/>
      <c r="B10" s="78" t="s">
        <v>66</v>
      </c>
      <c r="C10" s="79" t="s">
        <v>39</v>
      </c>
      <c r="D10" s="79"/>
      <c r="E10" s="79"/>
      <c r="F10" s="79"/>
      <c r="G10" s="79"/>
      <c r="H10" s="79" t="s">
        <v>40</v>
      </c>
      <c r="I10" s="81" t="b">
        <v>0</v>
      </c>
      <c r="J10" s="81" t="b">
        <v>1</v>
      </c>
      <c r="K10" s="81" t="b">
        <v>0</v>
      </c>
      <c r="L10" s="81" t="b">
        <v>0</v>
      </c>
      <c r="M10" s="81" t="b">
        <v>0</v>
      </c>
      <c r="N10" s="79" t="s">
        <v>41</v>
      </c>
      <c r="O10" s="79"/>
      <c r="P10" s="82" t="s">
        <v>42</v>
      </c>
      <c r="Q10" s="88"/>
      <c r="R10" s="88"/>
      <c r="S10" s="96"/>
      <c r="T10" s="85"/>
      <c r="U10" s="86" t="s">
        <v>66</v>
      </c>
      <c r="V10" s="86" t="e">
        <f t="array" aca="1" ref="V10" ca="1">_xludf.IFNA(INDEX(#REF!,MATCH($U10,#REF!,0)),"")</f>
        <v>#NAME?</v>
      </c>
      <c r="W10" s="86" t="e">
        <f t="array" aca="1" ref="W10" ca="1">_xludf.IFNA(INDEX(#REF!,MATCH($U10,#REF!,0)),"")</f>
        <v>#NAME?</v>
      </c>
      <c r="X10" s="86" t="e">
        <f t="array" aca="1" ref="X10" ca="1">_xludf.IFNA(INDEX(#REF!,MATCH($U10,#REF!,0)),"")</f>
        <v>#NAME?</v>
      </c>
      <c r="Y10" s="86" t="e">
        <f t="array" aca="1" ref="Y10" ca="1">_xludf.IFNA(INDEX(#REF!,MATCH($U10,#REF!,0)),"")</f>
        <v>#NAME?</v>
      </c>
      <c r="Z10" s="86" t="e">
        <f t="array" aca="1" ref="Z10" ca="1">_xludf.IFNA(INDEX(#REF!,MATCH($U10,#REF!,0)),"")</f>
        <v>#NAME?</v>
      </c>
      <c r="AA10" s="86" t="e">
        <f t="array" aca="1" ref="AA10" ca="1">_xludf.IFNA(INDEX(#REF!,MATCH($U10,#REF!,0)),"")</f>
        <v>#NAME?</v>
      </c>
      <c r="AB10" s="86" t="e">
        <f t="array" aca="1" ref="AB10" ca="1">_xludf.IFNA(INDEX(#REF!,MATCH($U10,#REF!,0)),"")</f>
        <v>#NAME?</v>
      </c>
      <c r="AC10" s="86" t="e">
        <f t="array" aca="1" ref="AC10" ca="1">_xludf.IFNA(INDEX(#REF!,MATCH($U10,#REF!,0)),"")</f>
        <v>#NAME?</v>
      </c>
      <c r="AD10" s="87" t="e">
        <f t="array" aca="1" ref="AD10" ca="1">_xludf.IFNA(INDEX(#REF!,MATCH($U10,#REF!,0)),"")</f>
        <v>#NAME?</v>
      </c>
      <c r="AE10" s="102"/>
    </row>
    <row r="11" spans="1:31" ht="22.5" customHeight="1">
      <c r="A11" s="77"/>
      <c r="B11" s="78" t="s">
        <v>67</v>
      </c>
      <c r="C11" s="79" t="s">
        <v>34</v>
      </c>
      <c r="D11" s="79" t="s">
        <v>68</v>
      </c>
      <c r="E11" s="79"/>
      <c r="F11" s="79" t="s">
        <v>69</v>
      </c>
      <c r="G11" s="79" t="s">
        <v>62</v>
      </c>
      <c r="H11" s="79" t="s">
        <v>49</v>
      </c>
      <c r="I11" s="81" t="b">
        <v>0</v>
      </c>
      <c r="J11" s="81" t="b">
        <v>0</v>
      </c>
      <c r="K11" s="81" t="b">
        <v>0</v>
      </c>
      <c r="L11" s="81" t="b">
        <v>1</v>
      </c>
      <c r="M11" s="81" t="b">
        <v>0</v>
      </c>
      <c r="N11" s="79" t="s">
        <v>41</v>
      </c>
      <c r="O11" s="79" t="s">
        <v>63</v>
      </c>
      <c r="P11" s="82" t="s">
        <v>63</v>
      </c>
      <c r="Q11" s="92" t="s">
        <v>70</v>
      </c>
      <c r="R11" s="92" t="s">
        <v>65</v>
      </c>
      <c r="S11" s="151" t="s">
        <v>58</v>
      </c>
      <c r="T11" s="85"/>
      <c r="U11" s="86" t="s">
        <v>67</v>
      </c>
      <c r="V11" s="86" t="e">
        <f t="array" aca="1" ref="V11" ca="1">_xludf.IFNA(INDEX(#REF!,MATCH($U11,#REF!,0)),"")</f>
        <v>#NAME?</v>
      </c>
      <c r="W11" s="86" t="e">
        <f t="array" aca="1" ref="W11" ca="1">_xludf.IFNA(INDEX(#REF!,MATCH($U11,#REF!,0)),"")</f>
        <v>#NAME?</v>
      </c>
      <c r="X11" s="86" t="e">
        <f t="array" aca="1" ref="X11" ca="1">_xludf.IFNA(INDEX(#REF!,MATCH($U11,#REF!,0)),"")</f>
        <v>#NAME?</v>
      </c>
      <c r="Y11" s="86" t="e">
        <f t="array" aca="1" ref="Y11" ca="1">_xludf.IFNA(INDEX(#REF!,MATCH($U11,#REF!,0)),"")</f>
        <v>#NAME?</v>
      </c>
      <c r="Z11" s="86" t="e">
        <f t="array" aca="1" ref="Z11" ca="1">_xludf.IFNA(INDEX(#REF!,MATCH($U11,#REF!,0)),"")</f>
        <v>#NAME?</v>
      </c>
      <c r="AA11" s="86" t="e">
        <f t="array" aca="1" ref="AA11" ca="1">_xludf.IFNA(INDEX(#REF!,MATCH($U11,#REF!,0)),"")</f>
        <v>#NAME?</v>
      </c>
      <c r="AB11" s="86" t="e">
        <f t="array" aca="1" ref="AB11" ca="1">_xludf.IFNA(INDEX(#REF!,MATCH($U11,#REF!,0)),"")</f>
        <v>#NAME?</v>
      </c>
      <c r="AC11" s="86" t="e">
        <f t="array" aca="1" ref="AC11" ca="1">_xludf.IFNA(INDEX(#REF!,MATCH($U11,#REF!,0)),"")</f>
        <v>#NAME?</v>
      </c>
      <c r="AD11" s="87" t="e">
        <f t="array" aca="1" ref="AD11" ca="1">_xludf.IFNA(INDEX(#REF!,MATCH($U11,#REF!,0)),"")</f>
        <v>#NAME?</v>
      </c>
      <c r="AE11" s="102"/>
    </row>
    <row r="12" spans="1:31" ht="22.5" customHeight="1">
      <c r="A12" s="77"/>
      <c r="B12" s="78" t="s">
        <v>71</v>
      </c>
      <c r="C12" s="79" t="s">
        <v>44</v>
      </c>
      <c r="D12" s="79" t="s">
        <v>72</v>
      </c>
      <c r="E12" s="79" t="s">
        <v>73</v>
      </c>
      <c r="F12" s="79" t="s">
        <v>74</v>
      </c>
      <c r="G12" s="79" t="s">
        <v>75</v>
      </c>
      <c r="H12" s="79" t="s">
        <v>37</v>
      </c>
      <c r="I12" s="81" t="b">
        <v>0</v>
      </c>
      <c r="J12" s="81" t="b">
        <v>0</v>
      </c>
      <c r="K12" s="81" t="b">
        <v>1</v>
      </c>
      <c r="L12" s="81" t="b">
        <v>1</v>
      </c>
      <c r="M12" s="81" t="b">
        <v>0</v>
      </c>
      <c r="N12" s="79" t="s">
        <v>41</v>
      </c>
      <c r="O12" s="79" t="s">
        <v>50</v>
      </c>
      <c r="P12" s="82" t="s">
        <v>51</v>
      </c>
      <c r="Q12" s="88" t="s">
        <v>76</v>
      </c>
      <c r="R12" s="92"/>
      <c r="S12" s="151" t="s">
        <v>58</v>
      </c>
      <c r="T12" s="85"/>
      <c r="U12" s="86" t="s">
        <v>71</v>
      </c>
      <c r="V12" s="86" t="e">
        <f t="array" aca="1" ref="V12" ca="1">_xludf.IFNA(INDEX(#REF!,MATCH($U12,#REF!,0)),"")</f>
        <v>#NAME?</v>
      </c>
      <c r="W12" s="86" t="e">
        <f t="array" aca="1" ref="W12" ca="1">_xludf.IFNA(INDEX(#REF!,MATCH($U12,#REF!,0)),"")</f>
        <v>#NAME?</v>
      </c>
      <c r="X12" s="86" t="e">
        <f t="array" aca="1" ref="X12" ca="1">_xludf.IFNA(INDEX(#REF!,MATCH($U12,#REF!,0)),"")</f>
        <v>#NAME?</v>
      </c>
      <c r="Y12" s="86" t="e">
        <f t="array" aca="1" ref="Y12" ca="1">_xludf.IFNA(INDEX(#REF!,MATCH($U12,#REF!,0)),"")</f>
        <v>#NAME?</v>
      </c>
      <c r="Z12" s="86" t="e">
        <f t="array" aca="1" ref="Z12" ca="1">_xludf.IFNA(INDEX(#REF!,MATCH($U12,#REF!,0)),"")</f>
        <v>#NAME?</v>
      </c>
      <c r="AA12" s="86" t="e">
        <f t="array" aca="1" ref="AA12" ca="1">_xludf.IFNA(INDEX(#REF!,MATCH($U12,#REF!,0)),"")</f>
        <v>#NAME?</v>
      </c>
      <c r="AB12" s="86" t="e">
        <f t="array" aca="1" ref="AB12" ca="1">_xludf.IFNA(INDEX(#REF!,MATCH($U12,#REF!,0)),"")</f>
        <v>#NAME?</v>
      </c>
      <c r="AC12" s="86" t="e">
        <f t="array" aca="1" ref="AC12" ca="1">_xludf.IFNA(INDEX(#REF!,MATCH($U12,#REF!,0)),"")</f>
        <v>#NAME?</v>
      </c>
      <c r="AD12" s="87" t="e">
        <f t="array" aca="1" ref="AD12" ca="1">_xludf.IFNA(INDEX(#REF!,MATCH($U12,#REF!,0)),"")</f>
        <v>#NAME?</v>
      </c>
      <c r="AE12" s="102"/>
    </row>
    <row r="13" spans="1:31" ht="22.5" customHeight="1">
      <c r="A13" s="77"/>
      <c r="B13" s="78" t="s">
        <v>71</v>
      </c>
      <c r="C13" s="79" t="s">
        <v>77</v>
      </c>
      <c r="D13" s="79" t="s">
        <v>78</v>
      </c>
      <c r="E13" s="79"/>
      <c r="F13" s="79" t="s">
        <v>74</v>
      </c>
      <c r="G13" s="79">
        <v>1500</v>
      </c>
      <c r="H13" s="79" t="s">
        <v>40</v>
      </c>
      <c r="I13" s="81" t="b">
        <v>1</v>
      </c>
      <c r="J13" s="81" t="b">
        <v>0</v>
      </c>
      <c r="K13" s="81" t="b">
        <v>1</v>
      </c>
      <c r="L13" s="81" t="b">
        <v>1</v>
      </c>
      <c r="M13" s="81" t="b">
        <v>0</v>
      </c>
      <c r="N13" s="79" t="s">
        <v>41</v>
      </c>
      <c r="O13" s="79" t="s">
        <v>79</v>
      </c>
      <c r="P13" s="82" t="s">
        <v>80</v>
      </c>
      <c r="Q13" s="92" t="s">
        <v>52</v>
      </c>
      <c r="R13" s="152" t="s">
        <v>81</v>
      </c>
      <c r="S13" s="151" t="s">
        <v>58</v>
      </c>
      <c r="T13" s="85"/>
      <c r="U13" s="86" t="s">
        <v>71</v>
      </c>
      <c r="V13" s="86" t="e">
        <f t="array" aca="1" ref="V13" ca="1">_xludf.IFNA(INDEX(#REF!,MATCH($U13,#REF!,0)),"")</f>
        <v>#NAME?</v>
      </c>
      <c r="W13" s="86" t="e">
        <f t="array" aca="1" ref="W13" ca="1">_xludf.IFNA(INDEX(#REF!,MATCH($U13,#REF!,0)),"")</f>
        <v>#NAME?</v>
      </c>
      <c r="X13" s="86" t="e">
        <f t="array" aca="1" ref="X13" ca="1">_xludf.IFNA(INDEX(#REF!,MATCH($U13,#REF!,0)),"")</f>
        <v>#NAME?</v>
      </c>
      <c r="Y13" s="86" t="e">
        <f t="array" aca="1" ref="Y13" ca="1">_xludf.IFNA(INDEX(#REF!,MATCH($U13,#REF!,0)),"")</f>
        <v>#NAME?</v>
      </c>
      <c r="Z13" s="86" t="e">
        <f t="array" aca="1" ref="Z13" ca="1">_xludf.IFNA(INDEX(#REF!,MATCH($U13,#REF!,0)),"")</f>
        <v>#NAME?</v>
      </c>
      <c r="AA13" s="86" t="e">
        <f t="array" aca="1" ref="AA13" ca="1">_xludf.IFNA(INDEX(#REF!,MATCH($U13,#REF!,0)),"")</f>
        <v>#NAME?</v>
      </c>
      <c r="AB13" s="86" t="e">
        <f t="array" aca="1" ref="AB13" ca="1">_xludf.IFNA(INDEX(#REF!,MATCH($U13,#REF!,0)),"")</f>
        <v>#NAME?</v>
      </c>
      <c r="AC13" s="86" t="e">
        <f t="array" aca="1" ref="AC13" ca="1">_xludf.IFNA(INDEX(#REF!,MATCH($U13,#REF!,0)),"")</f>
        <v>#NAME?</v>
      </c>
      <c r="AD13" s="87" t="e">
        <f t="array" aca="1" ref="AD13" ca="1">_xludf.IFNA(INDEX(#REF!,MATCH($U13,#REF!,0)),"")</f>
        <v>#NAME?</v>
      </c>
      <c r="AE13" s="102"/>
    </row>
    <row r="14" spans="1:31" ht="22.5" customHeight="1">
      <c r="A14" s="77"/>
      <c r="B14" s="78" t="s">
        <v>82</v>
      </c>
      <c r="C14" s="79" t="s">
        <v>83</v>
      </c>
      <c r="D14" s="79"/>
      <c r="E14" s="103"/>
      <c r="F14" s="103"/>
      <c r="G14" s="79"/>
      <c r="H14" s="79" t="s">
        <v>40</v>
      </c>
      <c r="I14" s="81" t="b">
        <v>0</v>
      </c>
      <c r="J14" s="81" t="b">
        <v>0</v>
      </c>
      <c r="K14" s="81" t="b">
        <v>0</v>
      </c>
      <c r="L14" s="81" t="b">
        <v>0</v>
      </c>
      <c r="M14" s="81" t="b">
        <v>0</v>
      </c>
      <c r="N14" s="79"/>
      <c r="O14" s="79"/>
      <c r="P14" s="82"/>
      <c r="Q14" s="92"/>
      <c r="R14" s="92"/>
      <c r="S14" s="96"/>
      <c r="T14" s="85"/>
      <c r="U14" s="86" t="s">
        <v>82</v>
      </c>
      <c r="V14" s="86" t="e">
        <f t="array" aca="1" ref="V14" ca="1">_xludf.IFNA(INDEX(#REF!,MATCH($U14,#REF!,0)),"")</f>
        <v>#NAME?</v>
      </c>
      <c r="W14" s="86" t="e">
        <f t="array" aca="1" ref="W14" ca="1">_xludf.IFNA(INDEX(#REF!,MATCH($U14,#REF!,0)),"")</f>
        <v>#NAME?</v>
      </c>
      <c r="X14" s="86" t="e">
        <f t="array" aca="1" ref="X14" ca="1">_xludf.IFNA(INDEX(#REF!,MATCH($U14,#REF!,0)),"")</f>
        <v>#NAME?</v>
      </c>
      <c r="Y14" s="86" t="e">
        <f t="array" aca="1" ref="Y14" ca="1">_xludf.IFNA(INDEX(#REF!,MATCH($U14,#REF!,0)),"")</f>
        <v>#NAME?</v>
      </c>
      <c r="Z14" s="86" t="e">
        <f t="array" aca="1" ref="Z14" ca="1">_xludf.IFNA(INDEX(#REF!,MATCH($U14,#REF!,0)),"")</f>
        <v>#NAME?</v>
      </c>
      <c r="AA14" s="86" t="e">
        <f t="array" aca="1" ref="AA14" ca="1">_xludf.IFNA(INDEX(#REF!,MATCH($U14,#REF!,0)),"")</f>
        <v>#NAME?</v>
      </c>
      <c r="AB14" s="86" t="e">
        <f t="array" aca="1" ref="AB14" ca="1">_xludf.IFNA(INDEX(#REF!,MATCH($U14,#REF!,0)),"")</f>
        <v>#NAME?</v>
      </c>
      <c r="AC14" s="86" t="e">
        <f t="array" aca="1" ref="AC14" ca="1">_xludf.IFNA(INDEX(#REF!,MATCH($U14,#REF!,0)),"")</f>
        <v>#NAME?</v>
      </c>
      <c r="AD14" s="87" t="e">
        <f t="array" aca="1" ref="AD14" ca="1">_xludf.IFNA(INDEX(#REF!,MATCH($U14,#REF!,0)),"")</f>
        <v>#NAME?</v>
      </c>
      <c r="AE14" s="102"/>
    </row>
    <row r="15" spans="1:31" ht="22.5" customHeight="1">
      <c r="A15" s="77"/>
      <c r="B15" s="78" t="s">
        <v>84</v>
      </c>
      <c r="C15" s="79" t="s">
        <v>39</v>
      </c>
      <c r="D15" s="79"/>
      <c r="E15" s="79"/>
      <c r="F15" s="79"/>
      <c r="G15" s="79"/>
      <c r="H15" s="79" t="s">
        <v>40</v>
      </c>
      <c r="I15" s="81" t="b">
        <v>0</v>
      </c>
      <c r="J15" s="81" t="b">
        <v>1</v>
      </c>
      <c r="K15" s="81" t="b">
        <v>0</v>
      </c>
      <c r="L15" s="81" t="b">
        <v>0</v>
      </c>
      <c r="M15" s="81" t="b">
        <v>0</v>
      </c>
      <c r="N15" s="79" t="s">
        <v>41</v>
      </c>
      <c r="O15" s="79"/>
      <c r="P15" s="82" t="s">
        <v>42</v>
      </c>
      <c r="Q15" s="88"/>
      <c r="R15" s="88"/>
      <c r="S15" s="96"/>
      <c r="T15" s="85"/>
      <c r="U15" s="86" t="s">
        <v>84</v>
      </c>
      <c r="V15" s="86" t="e">
        <f t="array" aca="1" ref="V15" ca="1">_xludf.IFNA(INDEX(#REF!,MATCH($U15,#REF!,0)),"")</f>
        <v>#NAME?</v>
      </c>
      <c r="W15" s="86" t="e">
        <f t="array" aca="1" ref="W15" ca="1">_xludf.IFNA(INDEX(#REF!,MATCH($U15,#REF!,0)),"")</f>
        <v>#NAME?</v>
      </c>
      <c r="X15" s="86" t="e">
        <f t="array" aca="1" ref="X15" ca="1">_xludf.IFNA(INDEX(#REF!,MATCH($U15,#REF!,0)),"")</f>
        <v>#NAME?</v>
      </c>
      <c r="Y15" s="86" t="e">
        <f t="array" aca="1" ref="Y15" ca="1">_xludf.IFNA(INDEX(#REF!,MATCH($U15,#REF!,0)),"")</f>
        <v>#NAME?</v>
      </c>
      <c r="Z15" s="86" t="e">
        <f t="array" aca="1" ref="Z15" ca="1">_xludf.IFNA(INDEX(#REF!,MATCH($U15,#REF!,0)),"")</f>
        <v>#NAME?</v>
      </c>
      <c r="AA15" s="86" t="e">
        <f t="array" aca="1" ref="AA15" ca="1">_xludf.IFNA(INDEX(#REF!,MATCH($U15,#REF!,0)),"")</f>
        <v>#NAME?</v>
      </c>
      <c r="AB15" s="86" t="e">
        <f t="array" aca="1" ref="AB15" ca="1">_xludf.IFNA(INDEX(#REF!,MATCH($U15,#REF!,0)),"")</f>
        <v>#NAME?</v>
      </c>
      <c r="AC15" s="86" t="e">
        <f t="array" aca="1" ref="AC15" ca="1">_xludf.IFNA(INDEX(#REF!,MATCH($U15,#REF!,0)),"")</f>
        <v>#NAME?</v>
      </c>
      <c r="AD15" s="87" t="e">
        <f t="array" aca="1" ref="AD15" ca="1">_xludf.IFNA(INDEX(#REF!,MATCH($U15,#REF!,0)),"")</f>
        <v>#NAME?</v>
      </c>
      <c r="AE15" s="102"/>
    </row>
    <row r="16" spans="1:31" ht="22.5" customHeight="1">
      <c r="A16" s="77"/>
      <c r="B16" s="78" t="s">
        <v>85</v>
      </c>
      <c r="C16" s="79" t="s">
        <v>86</v>
      </c>
      <c r="D16" s="79" t="s">
        <v>87</v>
      </c>
      <c r="E16" s="79" t="s">
        <v>88</v>
      </c>
      <c r="F16" s="79" t="s">
        <v>89</v>
      </c>
      <c r="G16" s="79" t="s">
        <v>90</v>
      </c>
      <c r="H16" s="79" t="s">
        <v>40</v>
      </c>
      <c r="I16" s="81" t="b">
        <v>1</v>
      </c>
      <c r="J16" s="81" t="b">
        <v>0</v>
      </c>
      <c r="K16" s="81" t="b">
        <v>0</v>
      </c>
      <c r="L16" s="81" t="b">
        <v>0</v>
      </c>
      <c r="M16" s="81" t="b">
        <v>1</v>
      </c>
      <c r="N16" s="79" t="s">
        <v>41</v>
      </c>
      <c r="O16" s="79" t="s">
        <v>91</v>
      </c>
      <c r="P16" s="82"/>
      <c r="Q16" s="83" t="s">
        <v>92</v>
      </c>
      <c r="R16" s="84" t="s">
        <v>93</v>
      </c>
      <c r="S16" s="151" t="s">
        <v>58</v>
      </c>
      <c r="T16" s="85"/>
      <c r="U16" s="86" t="s">
        <v>85</v>
      </c>
      <c r="V16" s="86" t="e">
        <f t="array" aca="1" ref="V16" ca="1">_xludf.IFNA(INDEX(#REF!,MATCH($U16,#REF!,0)),"")</f>
        <v>#NAME?</v>
      </c>
      <c r="W16" s="86" t="e">
        <f t="array" aca="1" ref="W16" ca="1">_xludf.IFNA(INDEX(#REF!,MATCH($U16,#REF!,0)),"")</f>
        <v>#NAME?</v>
      </c>
      <c r="X16" s="86" t="e">
        <f t="array" aca="1" ref="X16" ca="1">_xludf.IFNA(INDEX(#REF!,MATCH($U16,#REF!,0)),"")</f>
        <v>#NAME?</v>
      </c>
      <c r="Y16" s="86" t="e">
        <f t="array" aca="1" ref="Y16" ca="1">_xludf.IFNA(INDEX(#REF!,MATCH($U16,#REF!,0)),"")</f>
        <v>#NAME?</v>
      </c>
      <c r="Z16" s="86" t="e">
        <f t="array" aca="1" ref="Z16" ca="1">_xludf.IFNA(INDEX(#REF!,MATCH($U16,#REF!,0)),"")</f>
        <v>#NAME?</v>
      </c>
      <c r="AA16" s="86" t="e">
        <f t="array" aca="1" ref="AA16" ca="1">_xludf.IFNA(INDEX(#REF!,MATCH($U16,#REF!,0)),"")</f>
        <v>#NAME?</v>
      </c>
      <c r="AB16" s="86" t="e">
        <f t="array" aca="1" ref="AB16" ca="1">_xludf.IFNA(INDEX(#REF!,MATCH($U16,#REF!,0)),"")</f>
        <v>#NAME?</v>
      </c>
      <c r="AC16" s="86" t="e">
        <f t="array" aca="1" ref="AC16" ca="1">_xludf.IFNA(INDEX(#REF!,MATCH($U16,#REF!,0)),"")</f>
        <v>#NAME?</v>
      </c>
      <c r="AD16" s="87" t="e">
        <f t="array" aca="1" ref="AD16" ca="1">_xludf.IFNA(INDEX(#REF!,MATCH($U16,#REF!,0)),"")</f>
        <v>#NAME?</v>
      </c>
      <c r="AE16" s="86"/>
    </row>
    <row r="17" spans="1:31" ht="22.5" customHeight="1">
      <c r="A17" s="77"/>
      <c r="B17" s="78" t="s">
        <v>94</v>
      </c>
      <c r="C17" s="79" t="s">
        <v>44</v>
      </c>
      <c r="D17" s="79" t="s">
        <v>95</v>
      </c>
      <c r="E17" s="79" t="s">
        <v>96</v>
      </c>
      <c r="F17" s="79"/>
      <c r="G17" s="105" t="s">
        <v>97</v>
      </c>
      <c r="H17" s="79" t="s">
        <v>37</v>
      </c>
      <c r="I17" s="81" t="b">
        <v>1</v>
      </c>
      <c r="J17" s="81" t="b">
        <v>0</v>
      </c>
      <c r="K17" s="81" t="b">
        <v>0</v>
      </c>
      <c r="L17" s="81" t="b">
        <v>0</v>
      </c>
      <c r="M17" s="81" t="b">
        <v>0</v>
      </c>
      <c r="N17" s="79" t="s">
        <v>98</v>
      </c>
      <c r="O17" s="79"/>
      <c r="P17" s="82"/>
      <c r="Q17" s="88"/>
      <c r="R17" s="88"/>
      <c r="S17" s="96"/>
      <c r="T17" s="85"/>
      <c r="U17" s="86" t="s">
        <v>94</v>
      </c>
      <c r="V17" s="86" t="e">
        <f t="array" aca="1" ref="V17" ca="1">_xludf.IFNA(INDEX(#REF!,MATCH($U17,#REF!,0)),"")</f>
        <v>#NAME?</v>
      </c>
      <c r="W17" s="86" t="e">
        <f t="array" aca="1" ref="W17" ca="1">_xludf.IFNA(INDEX(#REF!,MATCH($U17,#REF!,0)),"")</f>
        <v>#NAME?</v>
      </c>
      <c r="X17" s="86" t="e">
        <f t="array" aca="1" ref="X17" ca="1">_xludf.IFNA(INDEX(#REF!,MATCH($U17,#REF!,0)),"")</f>
        <v>#NAME?</v>
      </c>
      <c r="Y17" s="86" t="e">
        <f t="array" aca="1" ref="Y17" ca="1">_xludf.IFNA(INDEX(#REF!,MATCH($U17,#REF!,0)),"")</f>
        <v>#NAME?</v>
      </c>
      <c r="Z17" s="86" t="e">
        <f t="array" aca="1" ref="Z17" ca="1">_xludf.IFNA(INDEX(#REF!,MATCH($U17,#REF!,0)),"")</f>
        <v>#NAME?</v>
      </c>
      <c r="AA17" s="86" t="e">
        <f t="array" aca="1" ref="AA17" ca="1">_xludf.IFNA(INDEX(#REF!,MATCH($U17,#REF!,0)),"")</f>
        <v>#NAME?</v>
      </c>
      <c r="AB17" s="86" t="e">
        <f t="array" aca="1" ref="AB17" ca="1">_xludf.IFNA(INDEX(#REF!,MATCH($U17,#REF!,0)),"")</f>
        <v>#NAME?</v>
      </c>
      <c r="AC17" s="86" t="e">
        <f t="array" aca="1" ref="AC17" ca="1">_xludf.IFNA(INDEX(#REF!,MATCH($U17,#REF!,0)),"")</f>
        <v>#NAME?</v>
      </c>
      <c r="AD17" s="87" t="e">
        <f t="array" aca="1" ref="AD17" ca="1">_xludf.IFNA(INDEX(#REF!,MATCH($U17,#REF!,0)),"")</f>
        <v>#NAME?</v>
      </c>
      <c r="AE17" s="102"/>
    </row>
    <row r="18" spans="1:31" ht="22.5" customHeight="1">
      <c r="A18" s="77"/>
      <c r="B18" s="78" t="s">
        <v>99</v>
      </c>
      <c r="C18" s="79" t="s">
        <v>34</v>
      </c>
      <c r="D18" s="79" t="s">
        <v>100</v>
      </c>
      <c r="E18" s="79"/>
      <c r="F18" s="79" t="s">
        <v>101</v>
      </c>
      <c r="G18" s="79" t="s">
        <v>102</v>
      </c>
      <c r="H18" s="79" t="s">
        <v>37</v>
      </c>
      <c r="I18" s="81" t="b">
        <v>1</v>
      </c>
      <c r="J18" s="81" t="b">
        <v>0</v>
      </c>
      <c r="K18" s="81" t="b">
        <v>0</v>
      </c>
      <c r="L18" s="81" t="b">
        <v>0</v>
      </c>
      <c r="M18" s="81" t="b">
        <v>0</v>
      </c>
      <c r="N18" s="79" t="s">
        <v>98</v>
      </c>
      <c r="O18" s="79" t="s">
        <v>103</v>
      </c>
      <c r="P18" s="82" t="s">
        <v>104</v>
      </c>
      <c r="Q18" s="88" t="s">
        <v>105</v>
      </c>
      <c r="R18" s="93" t="s">
        <v>106</v>
      </c>
      <c r="S18" s="151" t="s">
        <v>107</v>
      </c>
      <c r="T18" s="85"/>
      <c r="U18" s="86" t="s">
        <v>99</v>
      </c>
      <c r="V18" s="86" t="e">
        <f t="array" aca="1" ref="V18" ca="1">_xludf.IFNA(INDEX(#REF!,MATCH($U18,#REF!,0)),"")</f>
        <v>#NAME?</v>
      </c>
      <c r="W18" s="86" t="e">
        <f t="array" aca="1" ref="W18" ca="1">_xludf.IFNA(INDEX(#REF!,MATCH($U18,#REF!,0)),"")</f>
        <v>#NAME?</v>
      </c>
      <c r="X18" s="86" t="e">
        <f t="array" aca="1" ref="X18" ca="1">_xludf.IFNA(INDEX(#REF!,MATCH($U18,#REF!,0)),"")</f>
        <v>#NAME?</v>
      </c>
      <c r="Y18" s="86" t="e">
        <f t="array" aca="1" ref="Y18" ca="1">_xludf.IFNA(INDEX(#REF!,MATCH($U18,#REF!,0)),"")</f>
        <v>#NAME?</v>
      </c>
      <c r="Z18" s="86" t="e">
        <f t="array" aca="1" ref="Z18" ca="1">_xludf.IFNA(INDEX(#REF!,MATCH($U18,#REF!,0)),"")</f>
        <v>#NAME?</v>
      </c>
      <c r="AA18" s="86" t="e">
        <f t="array" aca="1" ref="AA18" ca="1">_xludf.IFNA(INDEX(#REF!,MATCH($U18,#REF!,0)),"")</f>
        <v>#NAME?</v>
      </c>
      <c r="AB18" s="86" t="e">
        <f t="array" aca="1" ref="AB18" ca="1">_xludf.IFNA(INDEX(#REF!,MATCH($U18,#REF!,0)),"")</f>
        <v>#NAME?</v>
      </c>
      <c r="AC18" s="86" t="e">
        <f t="array" aca="1" ref="AC18" ca="1">_xludf.IFNA(INDEX(#REF!,MATCH($U18,#REF!,0)),"")</f>
        <v>#NAME?</v>
      </c>
      <c r="AD18" s="87" t="e">
        <f t="array" aca="1" ref="AD18" ca="1">_xludf.IFNA(INDEX(#REF!,MATCH($U18,#REF!,0)),"")</f>
        <v>#NAME?</v>
      </c>
      <c r="AE18" s="102"/>
    </row>
    <row r="19" spans="1:31" ht="22.5" customHeight="1">
      <c r="A19" s="98"/>
      <c r="B19" s="78" t="s">
        <v>108</v>
      </c>
      <c r="C19" s="79" t="s">
        <v>83</v>
      </c>
      <c r="D19" s="79"/>
      <c r="E19" s="79"/>
      <c r="F19" s="79"/>
      <c r="G19" s="79"/>
      <c r="H19" s="79" t="s">
        <v>40</v>
      </c>
      <c r="I19" s="81" t="b">
        <v>0</v>
      </c>
      <c r="J19" s="81" t="b">
        <v>0</v>
      </c>
      <c r="K19" s="81" t="b">
        <v>0</v>
      </c>
      <c r="L19" s="81" t="b">
        <v>0</v>
      </c>
      <c r="M19" s="81" t="b">
        <v>0</v>
      </c>
      <c r="N19" s="79"/>
      <c r="O19" s="79"/>
      <c r="P19" s="82"/>
      <c r="Q19" s="88"/>
      <c r="R19" s="88"/>
      <c r="S19" s="96"/>
      <c r="T19" s="85"/>
      <c r="U19" s="86" t="s">
        <v>108</v>
      </c>
      <c r="V19" s="86" t="e">
        <f t="array" aca="1" ref="V19" ca="1">_xludf.IFNA(INDEX(#REF!,MATCH($U19,#REF!,0)),"")</f>
        <v>#NAME?</v>
      </c>
      <c r="W19" s="86" t="e">
        <f t="array" aca="1" ref="W19" ca="1">_xludf.IFNA(INDEX(#REF!,MATCH($U19,#REF!,0)),"")</f>
        <v>#NAME?</v>
      </c>
      <c r="X19" s="86" t="e">
        <f t="array" aca="1" ref="X19" ca="1">_xludf.IFNA(INDEX(#REF!,MATCH($U19,#REF!,0)),"")</f>
        <v>#NAME?</v>
      </c>
      <c r="Y19" s="86" t="e">
        <f t="array" aca="1" ref="Y19" ca="1">_xludf.IFNA(INDEX(#REF!,MATCH($U19,#REF!,0)),"")</f>
        <v>#NAME?</v>
      </c>
      <c r="Z19" s="86" t="e">
        <f t="array" aca="1" ref="Z19" ca="1">_xludf.IFNA(INDEX(#REF!,MATCH($U19,#REF!,0)),"")</f>
        <v>#NAME?</v>
      </c>
      <c r="AA19" s="86" t="e">
        <f t="array" aca="1" ref="AA19" ca="1">_xludf.IFNA(INDEX(#REF!,MATCH($U19,#REF!,0)),"")</f>
        <v>#NAME?</v>
      </c>
      <c r="AB19" s="86" t="e">
        <f t="array" aca="1" ref="AB19" ca="1">_xludf.IFNA(INDEX(#REF!,MATCH($U19,#REF!,0)),"")</f>
        <v>#NAME?</v>
      </c>
      <c r="AC19" s="86" t="e">
        <f t="array" aca="1" ref="AC19" ca="1">_xludf.IFNA(INDEX(#REF!,MATCH($U19,#REF!,0)),"")</f>
        <v>#NAME?</v>
      </c>
      <c r="AD19" s="87" t="e">
        <f t="array" aca="1" ref="AD19" ca="1">_xludf.IFNA(INDEX(#REF!,MATCH($U19,#REF!,0)),"")</f>
        <v>#NAME?</v>
      </c>
      <c r="AE19" s="102"/>
    </row>
    <row r="20" spans="1:31" ht="22.5" customHeight="1">
      <c r="A20" s="98"/>
      <c r="B20" s="106" t="s">
        <v>109</v>
      </c>
      <c r="C20" s="151" t="s">
        <v>110</v>
      </c>
      <c r="D20" s="153" t="s">
        <v>111</v>
      </c>
      <c r="E20" s="151"/>
      <c r="F20" s="151" t="s">
        <v>112</v>
      </c>
      <c r="G20" s="96"/>
      <c r="H20" s="151" t="s">
        <v>40</v>
      </c>
      <c r="I20" s="154" t="b">
        <v>1</v>
      </c>
      <c r="J20" s="154" t="b">
        <v>0</v>
      </c>
      <c r="K20" s="154" t="b">
        <v>0</v>
      </c>
      <c r="L20" s="154" t="b">
        <v>0</v>
      </c>
      <c r="M20" s="154" t="b">
        <v>0</v>
      </c>
      <c r="N20" s="96"/>
      <c r="O20" s="96"/>
      <c r="P20" s="107"/>
      <c r="Q20" s="155" t="s">
        <v>113</v>
      </c>
      <c r="R20" s="88"/>
      <c r="S20" s="96"/>
      <c r="T20" s="85"/>
      <c r="U20" s="108" t="s">
        <v>109</v>
      </c>
      <c r="V20" s="86" t="e">
        <f t="array" aca="1" ref="V20" ca="1">_xludf.IFNA(INDEX(#REF!,MATCH($U20,#REF!,0)),"")</f>
        <v>#NAME?</v>
      </c>
      <c r="W20" s="86" t="e">
        <f t="array" aca="1" ref="W20" ca="1">_xludf.IFNA(INDEX(#REF!,MATCH($U20,#REF!,0)),"")</f>
        <v>#NAME?</v>
      </c>
      <c r="X20" s="86" t="e">
        <f t="array" aca="1" ref="X20" ca="1">_xludf.IFNA(INDEX(#REF!,MATCH($U20,#REF!,0)),"")</f>
        <v>#NAME?</v>
      </c>
      <c r="Y20" s="86" t="e">
        <f t="array" aca="1" ref="Y20" ca="1">_xludf.IFNA(INDEX(#REF!,MATCH($U20,#REF!,0)),"")</f>
        <v>#NAME?</v>
      </c>
      <c r="Z20" s="86" t="e">
        <f t="array" aca="1" ref="Z20" ca="1">_xludf.IFNA(INDEX(#REF!,MATCH($U20,#REF!,0)),"")</f>
        <v>#NAME?</v>
      </c>
      <c r="AA20" s="86" t="e">
        <f t="array" aca="1" ref="AA20" ca="1">_xludf.IFNA(INDEX(#REF!,MATCH($U20,#REF!,0)),"")</f>
        <v>#NAME?</v>
      </c>
      <c r="AB20" s="86" t="e">
        <f t="array" aca="1" ref="AB20" ca="1">_xludf.IFNA(INDEX(#REF!,MATCH($U20,#REF!,0)),"")</f>
        <v>#NAME?</v>
      </c>
      <c r="AC20" s="86" t="e">
        <f t="array" aca="1" ref="AC20" ca="1">_xludf.IFNA(INDEX(#REF!,MATCH($U20,#REF!,0)),"")</f>
        <v>#NAME?</v>
      </c>
      <c r="AD20" s="87" t="e">
        <f t="array" aca="1" ref="AD20" ca="1">_xludf.IFNA(INDEX(#REF!,MATCH($U20,#REF!,0)),"")</f>
        <v>#NAME?</v>
      </c>
      <c r="AE20" s="102"/>
    </row>
    <row r="21" spans="1:31" ht="22.5" customHeight="1">
      <c r="A21" s="98"/>
      <c r="B21" s="78" t="s">
        <v>114</v>
      </c>
      <c r="C21" s="79" t="s">
        <v>34</v>
      </c>
      <c r="D21" s="79" t="s">
        <v>115</v>
      </c>
      <c r="E21" s="79"/>
      <c r="F21" s="79" t="s">
        <v>116</v>
      </c>
      <c r="G21" s="79" t="s">
        <v>117</v>
      </c>
      <c r="H21" s="79" t="s">
        <v>37</v>
      </c>
      <c r="I21" s="81" t="b">
        <v>1</v>
      </c>
      <c r="J21" s="81" t="b">
        <v>0</v>
      </c>
      <c r="K21" s="81" t="b">
        <v>0</v>
      </c>
      <c r="L21" s="81" t="b">
        <v>0</v>
      </c>
      <c r="M21" s="81" t="b">
        <v>0</v>
      </c>
      <c r="N21" s="79"/>
      <c r="O21" s="79"/>
      <c r="P21" s="82"/>
      <c r="Q21" s="88"/>
      <c r="R21" s="88"/>
      <c r="S21" s="151" t="s">
        <v>58</v>
      </c>
      <c r="T21" s="85"/>
      <c r="U21" s="86" t="s">
        <v>114</v>
      </c>
      <c r="V21" s="86" t="e">
        <f t="array" aca="1" ref="V21" ca="1">_xludf.IFNA(INDEX(#REF!,MATCH($U21,#REF!,0)),"")</f>
        <v>#NAME?</v>
      </c>
      <c r="W21" s="86" t="e">
        <f t="array" aca="1" ref="W21" ca="1">_xludf.IFNA(INDEX(#REF!,MATCH($U21,#REF!,0)),"")</f>
        <v>#NAME?</v>
      </c>
      <c r="X21" s="86" t="e">
        <f t="array" aca="1" ref="X21" ca="1">_xludf.IFNA(INDEX(#REF!,MATCH($U21,#REF!,0)),"")</f>
        <v>#NAME?</v>
      </c>
      <c r="Y21" s="86" t="e">
        <f t="array" aca="1" ref="Y21" ca="1">_xludf.IFNA(INDEX(#REF!,MATCH($U21,#REF!,0)),"")</f>
        <v>#NAME?</v>
      </c>
      <c r="Z21" s="86" t="e">
        <f t="array" aca="1" ref="Z21" ca="1">_xludf.IFNA(INDEX(#REF!,MATCH($U21,#REF!,0)),"")</f>
        <v>#NAME?</v>
      </c>
      <c r="AA21" s="86" t="e">
        <f t="array" aca="1" ref="AA21" ca="1">_xludf.IFNA(INDEX(#REF!,MATCH($U21,#REF!,0)),"")</f>
        <v>#NAME?</v>
      </c>
      <c r="AB21" s="86" t="e">
        <f t="array" aca="1" ref="AB21" ca="1">_xludf.IFNA(INDEX(#REF!,MATCH($U21,#REF!,0)),"")</f>
        <v>#NAME?</v>
      </c>
      <c r="AC21" s="86" t="e">
        <f t="array" aca="1" ref="AC21" ca="1">_xludf.IFNA(INDEX(#REF!,MATCH($U21,#REF!,0)),"")</f>
        <v>#NAME?</v>
      </c>
      <c r="AD21" s="87" t="e">
        <f t="array" aca="1" ref="AD21" ca="1">_xludf.IFNA(INDEX(#REF!,MATCH($U21,#REF!,0)),"")</f>
        <v>#NAME?</v>
      </c>
      <c r="AE21" s="102"/>
    </row>
    <row r="22" spans="1:31" ht="22.5" customHeight="1">
      <c r="A22" s="77"/>
      <c r="B22" s="78" t="s">
        <v>118</v>
      </c>
      <c r="C22" s="79" t="s">
        <v>34</v>
      </c>
      <c r="D22" s="79" t="s">
        <v>119</v>
      </c>
      <c r="E22" s="79"/>
      <c r="F22" s="79" t="s">
        <v>120</v>
      </c>
      <c r="G22" s="79" t="s">
        <v>117</v>
      </c>
      <c r="H22" s="79" t="s">
        <v>37</v>
      </c>
      <c r="I22" s="81" t="b">
        <v>1</v>
      </c>
      <c r="J22" s="81" t="b">
        <v>0</v>
      </c>
      <c r="K22" s="81" t="b">
        <v>0</v>
      </c>
      <c r="L22" s="81" t="b">
        <v>0</v>
      </c>
      <c r="M22" s="81" t="b">
        <v>0</v>
      </c>
      <c r="N22" s="79" t="s">
        <v>98</v>
      </c>
      <c r="O22" s="79"/>
      <c r="P22" s="82"/>
      <c r="Q22" s="88"/>
      <c r="R22" s="88"/>
      <c r="S22" s="151" t="s">
        <v>58</v>
      </c>
      <c r="T22" s="85"/>
      <c r="U22" s="86" t="s">
        <v>118</v>
      </c>
      <c r="V22" s="86" t="e">
        <f t="array" aca="1" ref="V22" ca="1">_xludf.IFNA(INDEX(#REF!,MATCH($U22,#REF!,0)),"")</f>
        <v>#NAME?</v>
      </c>
      <c r="W22" s="86" t="e">
        <f t="array" aca="1" ref="W22" ca="1">_xludf.IFNA(INDEX(#REF!,MATCH($U22,#REF!,0)),"")</f>
        <v>#NAME?</v>
      </c>
      <c r="X22" s="86" t="e">
        <f t="array" aca="1" ref="X22" ca="1">_xludf.IFNA(INDEX(#REF!,MATCH($U22,#REF!,0)),"")</f>
        <v>#NAME?</v>
      </c>
      <c r="Y22" s="86" t="e">
        <f t="array" aca="1" ref="Y22" ca="1">_xludf.IFNA(INDEX(#REF!,MATCH($U22,#REF!,0)),"")</f>
        <v>#NAME?</v>
      </c>
      <c r="Z22" s="86" t="e">
        <f t="array" aca="1" ref="Z22" ca="1">_xludf.IFNA(INDEX(#REF!,MATCH($U22,#REF!,0)),"")</f>
        <v>#NAME?</v>
      </c>
      <c r="AA22" s="86" t="e">
        <f t="array" aca="1" ref="AA22" ca="1">_xludf.IFNA(INDEX(#REF!,MATCH($U22,#REF!,0)),"")</f>
        <v>#NAME?</v>
      </c>
      <c r="AB22" s="86" t="e">
        <f t="array" aca="1" ref="AB22" ca="1">_xludf.IFNA(INDEX(#REF!,MATCH($U22,#REF!,0)),"")</f>
        <v>#NAME?</v>
      </c>
      <c r="AC22" s="86" t="e">
        <f t="array" aca="1" ref="AC22" ca="1">_xludf.IFNA(INDEX(#REF!,MATCH($U22,#REF!,0)),"")</f>
        <v>#NAME?</v>
      </c>
      <c r="AD22" s="87" t="e">
        <f t="array" aca="1" ref="AD22" ca="1">_xludf.IFNA(INDEX(#REF!,MATCH($U22,#REF!,0)),"")</f>
        <v>#NAME?</v>
      </c>
      <c r="AE22" s="102"/>
    </row>
    <row r="23" spans="1:31" ht="22.5" customHeight="1">
      <c r="A23" s="77"/>
      <c r="B23" s="78" t="s">
        <v>121</v>
      </c>
      <c r="C23" s="79" t="s">
        <v>39</v>
      </c>
      <c r="D23" s="92"/>
      <c r="E23" s="79"/>
      <c r="F23" s="79"/>
      <c r="G23" s="79"/>
      <c r="H23" s="79" t="s">
        <v>40</v>
      </c>
      <c r="I23" s="81" t="b">
        <v>0</v>
      </c>
      <c r="J23" s="81" t="b">
        <v>1</v>
      </c>
      <c r="K23" s="81" t="b">
        <v>0</v>
      </c>
      <c r="L23" s="81" t="b">
        <v>0</v>
      </c>
      <c r="M23" s="81" t="b">
        <v>0</v>
      </c>
      <c r="N23" s="79" t="s">
        <v>41</v>
      </c>
      <c r="O23" s="79"/>
      <c r="P23" s="82" t="s">
        <v>42</v>
      </c>
      <c r="Q23" s="88"/>
      <c r="R23" s="88"/>
      <c r="S23" s="96"/>
      <c r="T23" s="85"/>
      <c r="U23" s="86" t="s">
        <v>121</v>
      </c>
      <c r="V23" s="86" t="e">
        <f t="array" aca="1" ref="V23" ca="1">_xludf.IFNA(INDEX(#REF!,MATCH($U23,#REF!,0)),"")</f>
        <v>#NAME?</v>
      </c>
      <c r="W23" s="86" t="e">
        <f t="array" aca="1" ref="W23" ca="1">_xludf.IFNA(INDEX(#REF!,MATCH($U23,#REF!,0)),"")</f>
        <v>#NAME?</v>
      </c>
      <c r="X23" s="86" t="e">
        <f t="array" aca="1" ref="X23" ca="1">_xludf.IFNA(INDEX(#REF!,MATCH($U23,#REF!,0)),"")</f>
        <v>#NAME?</v>
      </c>
      <c r="Y23" s="86" t="e">
        <f t="array" aca="1" ref="Y23" ca="1">_xludf.IFNA(INDEX(#REF!,MATCH($U23,#REF!,0)),"")</f>
        <v>#NAME?</v>
      </c>
      <c r="Z23" s="86" t="e">
        <f t="array" aca="1" ref="Z23" ca="1">_xludf.IFNA(INDEX(#REF!,MATCH($U23,#REF!,0)),"")</f>
        <v>#NAME?</v>
      </c>
      <c r="AA23" s="86" t="e">
        <f t="array" aca="1" ref="AA23" ca="1">_xludf.IFNA(INDEX(#REF!,MATCH($U23,#REF!,0)),"")</f>
        <v>#NAME?</v>
      </c>
      <c r="AB23" s="86" t="e">
        <f t="array" aca="1" ref="AB23" ca="1">_xludf.IFNA(INDEX(#REF!,MATCH($U23,#REF!,0)),"")</f>
        <v>#NAME?</v>
      </c>
      <c r="AC23" s="86" t="e">
        <f t="array" aca="1" ref="AC23" ca="1">_xludf.IFNA(INDEX(#REF!,MATCH($U23,#REF!,0)),"")</f>
        <v>#NAME?</v>
      </c>
      <c r="AD23" s="87" t="e">
        <f t="array" aca="1" ref="AD23" ca="1">_xludf.IFNA(INDEX(#REF!,MATCH($U23,#REF!,0)),"")</f>
        <v>#NAME?</v>
      </c>
      <c r="AE23" s="102"/>
    </row>
    <row r="24" spans="1:31" ht="22.5" customHeight="1">
      <c r="A24" s="110"/>
      <c r="B24" s="78" t="s">
        <v>122</v>
      </c>
      <c r="C24" s="79" t="s">
        <v>44</v>
      </c>
      <c r="D24" s="79" t="s">
        <v>123</v>
      </c>
      <c r="E24" s="79" t="s">
        <v>124</v>
      </c>
      <c r="F24" s="79" t="s">
        <v>125</v>
      </c>
      <c r="G24" s="105">
        <v>1750</v>
      </c>
      <c r="H24" s="79" t="s">
        <v>49</v>
      </c>
      <c r="I24" s="81" t="b">
        <v>1</v>
      </c>
      <c r="J24" s="81" t="b">
        <v>0</v>
      </c>
      <c r="K24" s="81" t="b">
        <v>0</v>
      </c>
      <c r="L24" s="81" t="b">
        <v>0</v>
      </c>
      <c r="M24" s="81" t="b">
        <v>0</v>
      </c>
      <c r="N24" s="79" t="s">
        <v>41</v>
      </c>
      <c r="O24" s="79" t="s">
        <v>50</v>
      </c>
      <c r="P24" s="82" t="s">
        <v>51</v>
      </c>
      <c r="Q24" s="88" t="s">
        <v>52</v>
      </c>
      <c r="R24" s="88"/>
      <c r="S24" s="151" t="s">
        <v>126</v>
      </c>
      <c r="T24" s="85"/>
      <c r="U24" s="86" t="s">
        <v>122</v>
      </c>
      <c r="V24" s="86" t="e">
        <f t="array" aca="1" ref="V24" ca="1">_xludf.IFNA(INDEX(#REF!,MATCH($U24,#REF!,0)),"")</f>
        <v>#NAME?</v>
      </c>
      <c r="W24" s="86" t="e">
        <f t="array" aca="1" ref="W24" ca="1">_xludf.IFNA(INDEX(#REF!,MATCH($U24,#REF!,0)),"")</f>
        <v>#NAME?</v>
      </c>
      <c r="X24" s="86" t="e">
        <f t="array" aca="1" ref="X24" ca="1">_xludf.IFNA(INDEX(#REF!,MATCH($U24,#REF!,0)),"")</f>
        <v>#NAME?</v>
      </c>
      <c r="Y24" s="86" t="e">
        <f t="array" aca="1" ref="Y24" ca="1">_xludf.IFNA(INDEX(#REF!,MATCH($U24,#REF!,0)),"")</f>
        <v>#NAME?</v>
      </c>
      <c r="Z24" s="86" t="e">
        <f t="array" aca="1" ref="Z24" ca="1">_xludf.IFNA(INDEX(#REF!,MATCH($U24,#REF!,0)),"")</f>
        <v>#NAME?</v>
      </c>
      <c r="AA24" s="86" t="e">
        <f t="array" aca="1" ref="AA24" ca="1">_xludf.IFNA(INDEX(#REF!,MATCH($U24,#REF!,0)),"")</f>
        <v>#NAME?</v>
      </c>
      <c r="AB24" s="86" t="e">
        <f t="array" aca="1" ref="AB24" ca="1">_xludf.IFNA(INDEX(#REF!,MATCH($U24,#REF!,0)),"")</f>
        <v>#NAME?</v>
      </c>
      <c r="AC24" s="86" t="e">
        <f t="array" aca="1" ref="AC24" ca="1">_xludf.IFNA(INDEX(#REF!,MATCH($U24,#REF!,0)),"")</f>
        <v>#NAME?</v>
      </c>
      <c r="AD24" s="87" t="e">
        <f t="array" aca="1" ref="AD24" ca="1">_xludf.IFNA(INDEX(#REF!,MATCH($U24,#REF!,0)),"")</f>
        <v>#NAME?</v>
      </c>
      <c r="AE24" s="102"/>
    </row>
    <row r="25" spans="1:31" ht="22.5" customHeight="1">
      <c r="A25" s="77"/>
      <c r="B25" s="78" t="s">
        <v>127</v>
      </c>
      <c r="C25" s="79" t="s">
        <v>39</v>
      </c>
      <c r="D25" s="79"/>
      <c r="E25" s="79"/>
      <c r="F25" s="79"/>
      <c r="G25" s="79"/>
      <c r="H25" s="79" t="s">
        <v>40</v>
      </c>
      <c r="I25" s="81" t="b">
        <v>0</v>
      </c>
      <c r="J25" s="81" t="b">
        <v>1</v>
      </c>
      <c r="K25" s="81" t="b">
        <v>0</v>
      </c>
      <c r="L25" s="81" t="b">
        <v>0</v>
      </c>
      <c r="M25" s="81" t="b">
        <v>0</v>
      </c>
      <c r="N25" s="79" t="s">
        <v>41</v>
      </c>
      <c r="O25" s="79"/>
      <c r="P25" s="82" t="s">
        <v>42</v>
      </c>
      <c r="Q25" s="88"/>
      <c r="R25" s="88"/>
      <c r="S25" s="96"/>
      <c r="T25" s="85"/>
      <c r="U25" s="86" t="s">
        <v>127</v>
      </c>
      <c r="V25" s="86" t="e">
        <f t="array" aca="1" ref="V25" ca="1">_xludf.IFNA(INDEX(#REF!,MATCH($U25,#REF!,0)),"")</f>
        <v>#NAME?</v>
      </c>
      <c r="W25" s="86" t="e">
        <f t="array" aca="1" ref="W25" ca="1">_xludf.IFNA(INDEX(#REF!,MATCH($U25,#REF!,0)),"")</f>
        <v>#NAME?</v>
      </c>
      <c r="X25" s="86" t="e">
        <f t="array" aca="1" ref="X25" ca="1">_xludf.IFNA(INDEX(#REF!,MATCH($U25,#REF!,0)),"")</f>
        <v>#NAME?</v>
      </c>
      <c r="Y25" s="86" t="e">
        <f t="array" aca="1" ref="Y25" ca="1">_xludf.IFNA(INDEX(#REF!,MATCH($U25,#REF!,0)),"")</f>
        <v>#NAME?</v>
      </c>
      <c r="Z25" s="86" t="e">
        <f t="array" aca="1" ref="Z25" ca="1">_xludf.IFNA(INDEX(#REF!,MATCH($U25,#REF!,0)),"")</f>
        <v>#NAME?</v>
      </c>
      <c r="AA25" s="86" t="e">
        <f t="array" aca="1" ref="AA25" ca="1">_xludf.IFNA(INDEX(#REF!,MATCH($U25,#REF!,0)),"")</f>
        <v>#NAME?</v>
      </c>
      <c r="AB25" s="86" t="e">
        <f t="array" aca="1" ref="AB25" ca="1">_xludf.IFNA(INDEX(#REF!,MATCH($U25,#REF!,0)),"")</f>
        <v>#NAME?</v>
      </c>
      <c r="AC25" s="86" t="e">
        <f t="array" aca="1" ref="AC25" ca="1">_xludf.IFNA(INDEX(#REF!,MATCH($U25,#REF!,0)),"")</f>
        <v>#NAME?</v>
      </c>
      <c r="AD25" s="87" t="e">
        <f t="array" aca="1" ref="AD25" ca="1">_xludf.IFNA(INDEX(#REF!,MATCH($U25,#REF!,0)),"")</f>
        <v>#NAME?</v>
      </c>
      <c r="AE25" s="102"/>
    </row>
    <row r="26" spans="1:31" ht="22.5" customHeight="1">
      <c r="A26" s="77"/>
      <c r="B26" s="78" t="s">
        <v>128</v>
      </c>
      <c r="C26" s="79" t="s">
        <v>34</v>
      </c>
      <c r="D26" s="79" t="s">
        <v>129</v>
      </c>
      <c r="E26" s="79"/>
      <c r="F26" s="79" t="s">
        <v>130</v>
      </c>
      <c r="G26" s="79"/>
      <c r="H26" s="79"/>
      <c r="I26" s="81" t="b">
        <v>0</v>
      </c>
      <c r="J26" s="81" t="b">
        <v>0</v>
      </c>
      <c r="K26" s="81" t="b">
        <v>0</v>
      </c>
      <c r="L26" s="81" t="b">
        <v>1</v>
      </c>
      <c r="M26" s="81" t="b">
        <v>0</v>
      </c>
      <c r="N26" s="79"/>
      <c r="O26" s="79"/>
      <c r="P26" s="82"/>
      <c r="Q26" s="88"/>
      <c r="R26" s="88"/>
      <c r="S26" s="151" t="s">
        <v>58</v>
      </c>
      <c r="T26" s="85"/>
      <c r="U26" s="86" t="s">
        <v>128</v>
      </c>
      <c r="V26" s="86" t="e">
        <f t="array" aca="1" ref="V26" ca="1">_xludf.IFNA(INDEX(#REF!,MATCH($U26,#REF!,0)),"")</f>
        <v>#NAME?</v>
      </c>
      <c r="W26" s="86" t="e">
        <f t="array" aca="1" ref="W26" ca="1">_xludf.IFNA(INDEX(#REF!,MATCH($U26,#REF!,0)),"")</f>
        <v>#NAME?</v>
      </c>
      <c r="X26" s="86" t="e">
        <f t="array" aca="1" ref="X26" ca="1">_xludf.IFNA(INDEX(#REF!,MATCH($U26,#REF!,0)),"")</f>
        <v>#NAME?</v>
      </c>
      <c r="Y26" s="86" t="e">
        <f t="array" aca="1" ref="Y26" ca="1">_xludf.IFNA(INDEX(#REF!,MATCH($U26,#REF!,0)),"")</f>
        <v>#NAME?</v>
      </c>
      <c r="Z26" s="86" t="e">
        <f t="array" aca="1" ref="Z26" ca="1">_xludf.IFNA(INDEX(#REF!,MATCH($U26,#REF!,0)),"")</f>
        <v>#NAME?</v>
      </c>
      <c r="AA26" s="86" t="e">
        <f t="array" aca="1" ref="AA26" ca="1">_xludf.IFNA(INDEX(#REF!,MATCH($U26,#REF!,0)),"")</f>
        <v>#NAME?</v>
      </c>
      <c r="AB26" s="86" t="e">
        <f t="array" aca="1" ref="AB26" ca="1">_xludf.IFNA(INDEX(#REF!,MATCH($U26,#REF!,0)),"")</f>
        <v>#NAME?</v>
      </c>
      <c r="AC26" s="86" t="e">
        <f t="array" aca="1" ref="AC26" ca="1">_xludf.IFNA(INDEX(#REF!,MATCH($U26,#REF!,0)),"")</f>
        <v>#NAME?</v>
      </c>
      <c r="AD26" s="87" t="e">
        <f t="array" aca="1" ref="AD26" ca="1">_xludf.IFNA(INDEX(#REF!,MATCH($U26,#REF!,0)),"")</f>
        <v>#NAME?</v>
      </c>
      <c r="AE26" s="102"/>
    </row>
    <row r="27" spans="1:31" ht="22.5" customHeight="1">
      <c r="A27" s="77"/>
      <c r="B27" s="78" t="s">
        <v>131</v>
      </c>
      <c r="C27" s="79" t="s">
        <v>77</v>
      </c>
      <c r="D27" s="79" t="s">
        <v>132</v>
      </c>
      <c r="E27" s="79"/>
      <c r="F27" s="79" t="s">
        <v>133</v>
      </c>
      <c r="G27" s="79">
        <v>300</v>
      </c>
      <c r="H27" s="79" t="s">
        <v>49</v>
      </c>
      <c r="I27" s="81" t="b">
        <v>1</v>
      </c>
      <c r="J27" s="81" t="b">
        <v>0</v>
      </c>
      <c r="K27" s="81" t="b">
        <v>0</v>
      </c>
      <c r="L27" s="81" t="b">
        <v>0</v>
      </c>
      <c r="M27" s="81" t="b">
        <v>0</v>
      </c>
      <c r="N27" s="79" t="s">
        <v>41</v>
      </c>
      <c r="O27" s="79" t="s">
        <v>79</v>
      </c>
      <c r="P27" s="82" t="s">
        <v>134</v>
      </c>
      <c r="Q27" s="88" t="s">
        <v>113</v>
      </c>
      <c r="R27" s="93" t="s">
        <v>135</v>
      </c>
      <c r="S27" s="151" t="s">
        <v>58</v>
      </c>
      <c r="T27" s="85"/>
      <c r="U27" s="86" t="s">
        <v>131</v>
      </c>
      <c r="V27" s="86" t="e">
        <f t="array" aca="1" ref="V27" ca="1">_xludf.IFNA(INDEX(#REF!,MATCH($U27,#REF!,0)),"")</f>
        <v>#NAME?</v>
      </c>
      <c r="W27" s="86" t="e">
        <f t="array" aca="1" ref="W27" ca="1">_xludf.IFNA(INDEX(#REF!,MATCH($U27,#REF!,0)),"")</f>
        <v>#NAME?</v>
      </c>
      <c r="X27" s="86" t="e">
        <f t="array" aca="1" ref="X27" ca="1">_xludf.IFNA(INDEX(#REF!,MATCH($U27,#REF!,0)),"")</f>
        <v>#NAME?</v>
      </c>
      <c r="Y27" s="86" t="e">
        <f t="array" aca="1" ref="Y27" ca="1">_xludf.IFNA(INDEX(#REF!,MATCH($U27,#REF!,0)),"")</f>
        <v>#NAME?</v>
      </c>
      <c r="Z27" s="86" t="e">
        <f t="array" aca="1" ref="Z27" ca="1">_xludf.IFNA(INDEX(#REF!,MATCH($U27,#REF!,0)),"")</f>
        <v>#NAME?</v>
      </c>
      <c r="AA27" s="86" t="e">
        <f t="array" aca="1" ref="AA27" ca="1">_xludf.IFNA(INDEX(#REF!,MATCH($U27,#REF!,0)),"")</f>
        <v>#NAME?</v>
      </c>
      <c r="AB27" s="86" t="e">
        <f t="array" aca="1" ref="AB27" ca="1">_xludf.IFNA(INDEX(#REF!,MATCH($U27,#REF!,0)),"")</f>
        <v>#NAME?</v>
      </c>
      <c r="AC27" s="86" t="e">
        <f t="array" aca="1" ref="AC27" ca="1">_xludf.IFNA(INDEX(#REF!,MATCH($U27,#REF!,0)),"")</f>
        <v>#NAME?</v>
      </c>
      <c r="AD27" s="87" t="e">
        <f t="array" aca="1" ref="AD27" ca="1">_xludf.IFNA(INDEX(#REF!,MATCH($U27,#REF!,0)),"")</f>
        <v>#NAME?</v>
      </c>
      <c r="AE27" s="102"/>
    </row>
    <row r="28" spans="1:31" ht="22.5" customHeight="1">
      <c r="A28" s="77"/>
      <c r="B28" s="106" t="s">
        <v>136</v>
      </c>
      <c r="C28" s="151" t="s">
        <v>110</v>
      </c>
      <c r="D28" s="151" t="s">
        <v>137</v>
      </c>
      <c r="E28" s="151"/>
      <c r="F28" s="151" t="s">
        <v>112</v>
      </c>
      <c r="G28" s="96"/>
      <c r="H28" s="151" t="s">
        <v>40</v>
      </c>
      <c r="I28" s="154" t="b">
        <v>1</v>
      </c>
      <c r="J28" s="154" t="b">
        <v>0</v>
      </c>
      <c r="K28" s="154" t="b">
        <v>0</v>
      </c>
      <c r="L28" s="154" t="b">
        <v>0</v>
      </c>
      <c r="M28" s="154" t="b">
        <v>0</v>
      </c>
      <c r="N28" s="96"/>
      <c r="O28" s="96"/>
      <c r="P28" s="107"/>
      <c r="Q28" s="155" t="s">
        <v>113</v>
      </c>
      <c r="R28" s="88"/>
      <c r="S28" s="151" t="s">
        <v>58</v>
      </c>
      <c r="T28" s="85"/>
      <c r="U28" s="108" t="s">
        <v>136</v>
      </c>
      <c r="V28" s="86" t="e">
        <f t="array" aca="1" ref="V28" ca="1">_xludf.IFNA(INDEX(#REF!,MATCH($U28,#REF!,0)),"")</f>
        <v>#NAME?</v>
      </c>
      <c r="W28" s="86" t="e">
        <f t="array" aca="1" ref="W28" ca="1">_xludf.IFNA(INDEX(#REF!,MATCH($U28,#REF!,0)),"")</f>
        <v>#NAME?</v>
      </c>
      <c r="X28" s="86" t="e">
        <f t="array" aca="1" ref="X28" ca="1">_xludf.IFNA(INDEX(#REF!,MATCH($U28,#REF!,0)),"")</f>
        <v>#NAME?</v>
      </c>
      <c r="Y28" s="86" t="e">
        <f t="array" aca="1" ref="Y28" ca="1">_xludf.IFNA(INDEX(#REF!,MATCH($U28,#REF!,0)),"")</f>
        <v>#NAME?</v>
      </c>
      <c r="Z28" s="86" t="e">
        <f t="array" aca="1" ref="Z28" ca="1">_xludf.IFNA(INDEX(#REF!,MATCH($U28,#REF!,0)),"")</f>
        <v>#NAME?</v>
      </c>
      <c r="AA28" s="86" t="e">
        <f t="array" aca="1" ref="AA28" ca="1">_xludf.IFNA(INDEX(#REF!,MATCH($U28,#REF!,0)),"")</f>
        <v>#NAME?</v>
      </c>
      <c r="AB28" s="86" t="e">
        <f t="array" aca="1" ref="AB28" ca="1">_xludf.IFNA(INDEX(#REF!,MATCH($U28,#REF!,0)),"")</f>
        <v>#NAME?</v>
      </c>
      <c r="AC28" s="86" t="e">
        <f t="array" aca="1" ref="AC28" ca="1">_xludf.IFNA(INDEX(#REF!,MATCH($U28,#REF!,0)),"")</f>
        <v>#NAME?</v>
      </c>
      <c r="AD28" s="87" t="e">
        <f t="array" aca="1" ref="AD28" ca="1">_xludf.IFNA(INDEX(#REF!,MATCH($U28,#REF!,0)),"")</f>
        <v>#NAME?</v>
      </c>
      <c r="AE28" s="102"/>
    </row>
    <row r="29" spans="1:31" ht="22.5" customHeight="1">
      <c r="A29" s="77"/>
      <c r="B29" s="78" t="s">
        <v>138</v>
      </c>
      <c r="C29" s="79" t="s">
        <v>39</v>
      </c>
      <c r="D29" s="79"/>
      <c r="E29" s="103"/>
      <c r="F29" s="103"/>
      <c r="G29" s="79"/>
      <c r="H29" s="79" t="s">
        <v>40</v>
      </c>
      <c r="I29" s="81" t="b">
        <v>0</v>
      </c>
      <c r="J29" s="81" t="b">
        <v>1</v>
      </c>
      <c r="K29" s="81" t="b">
        <v>0</v>
      </c>
      <c r="L29" s="81" t="b">
        <v>0</v>
      </c>
      <c r="M29" s="81" t="b">
        <v>0</v>
      </c>
      <c r="N29" s="79" t="s">
        <v>41</v>
      </c>
      <c r="O29" s="79"/>
      <c r="P29" s="82" t="s">
        <v>42</v>
      </c>
      <c r="Q29" s="88"/>
      <c r="R29" s="88"/>
      <c r="S29" s="96"/>
      <c r="T29" s="85"/>
      <c r="U29" s="86" t="s">
        <v>138</v>
      </c>
      <c r="V29" s="86" t="e">
        <f t="array" aca="1" ref="V29" ca="1">_xludf.IFNA(INDEX(#REF!,MATCH($U29,#REF!,0)),"")</f>
        <v>#NAME?</v>
      </c>
      <c r="W29" s="86" t="e">
        <f t="array" aca="1" ref="W29" ca="1">_xludf.IFNA(INDEX(#REF!,MATCH($U29,#REF!,0)),"")</f>
        <v>#NAME?</v>
      </c>
      <c r="X29" s="86" t="e">
        <f t="array" aca="1" ref="X29" ca="1">_xludf.IFNA(INDEX(#REF!,MATCH($U29,#REF!,0)),"")</f>
        <v>#NAME?</v>
      </c>
      <c r="Y29" s="86" t="e">
        <f t="array" aca="1" ref="Y29" ca="1">_xludf.IFNA(INDEX(#REF!,MATCH($U29,#REF!,0)),"")</f>
        <v>#NAME?</v>
      </c>
      <c r="Z29" s="86" t="e">
        <f t="array" aca="1" ref="Z29" ca="1">_xludf.IFNA(INDEX(#REF!,MATCH($U29,#REF!,0)),"")</f>
        <v>#NAME?</v>
      </c>
      <c r="AA29" s="86" t="e">
        <f t="array" aca="1" ref="AA29" ca="1">_xludf.IFNA(INDEX(#REF!,MATCH($U29,#REF!,0)),"")</f>
        <v>#NAME?</v>
      </c>
      <c r="AB29" s="86" t="e">
        <f t="array" aca="1" ref="AB29" ca="1">_xludf.IFNA(INDEX(#REF!,MATCH($U29,#REF!,0)),"")</f>
        <v>#NAME?</v>
      </c>
      <c r="AC29" s="86" t="e">
        <f t="array" aca="1" ref="AC29" ca="1">_xludf.IFNA(INDEX(#REF!,MATCH($U29,#REF!,0)),"")</f>
        <v>#NAME?</v>
      </c>
      <c r="AD29" s="87" t="e">
        <f t="array" aca="1" ref="AD29" ca="1">_xludf.IFNA(INDEX(#REF!,MATCH($U29,#REF!,0)),"")</f>
        <v>#NAME?</v>
      </c>
      <c r="AE29" s="102"/>
    </row>
    <row r="30" spans="1:31" ht="22.5" customHeight="1">
      <c r="A30" s="77"/>
      <c r="B30" s="106" t="s">
        <v>139</v>
      </c>
      <c r="C30" s="151" t="s">
        <v>110</v>
      </c>
      <c r="D30" s="151" t="s">
        <v>140</v>
      </c>
      <c r="E30" s="151"/>
      <c r="F30" s="151" t="s">
        <v>112</v>
      </c>
      <c r="G30" s="96"/>
      <c r="H30" s="151" t="s">
        <v>40</v>
      </c>
      <c r="I30" s="154" t="b">
        <v>1</v>
      </c>
      <c r="J30" s="154" t="b">
        <v>0</v>
      </c>
      <c r="K30" s="154" t="b">
        <v>0</v>
      </c>
      <c r="L30" s="154" t="b">
        <v>0</v>
      </c>
      <c r="M30" s="154" t="b">
        <v>0</v>
      </c>
      <c r="N30" s="96"/>
      <c r="O30" s="96"/>
      <c r="P30" s="107"/>
      <c r="Q30" s="155" t="s">
        <v>113</v>
      </c>
      <c r="R30" s="88"/>
      <c r="S30" s="151" t="s">
        <v>58</v>
      </c>
      <c r="T30" s="85"/>
      <c r="U30" s="108" t="s">
        <v>139</v>
      </c>
      <c r="V30" s="86" t="e">
        <f t="array" aca="1" ref="V30" ca="1">_xludf.IFNA(INDEX(#REF!,MATCH($U30,#REF!,0)),"")</f>
        <v>#NAME?</v>
      </c>
      <c r="W30" s="86" t="e">
        <f t="array" aca="1" ref="W30" ca="1">_xludf.IFNA(INDEX(#REF!,MATCH($U30,#REF!,0)),"")</f>
        <v>#NAME?</v>
      </c>
      <c r="X30" s="86" t="e">
        <f t="array" aca="1" ref="X30" ca="1">_xludf.IFNA(INDEX(#REF!,MATCH($U30,#REF!,0)),"")</f>
        <v>#NAME?</v>
      </c>
      <c r="Y30" s="86" t="e">
        <f t="array" aca="1" ref="Y30" ca="1">_xludf.IFNA(INDEX(#REF!,MATCH($U30,#REF!,0)),"")</f>
        <v>#NAME?</v>
      </c>
      <c r="Z30" s="86" t="e">
        <f t="array" aca="1" ref="Z30" ca="1">_xludf.IFNA(INDEX(#REF!,MATCH($U30,#REF!,0)),"")</f>
        <v>#NAME?</v>
      </c>
      <c r="AA30" s="86" t="e">
        <f t="array" aca="1" ref="AA30" ca="1">_xludf.IFNA(INDEX(#REF!,MATCH($U30,#REF!,0)),"")</f>
        <v>#NAME?</v>
      </c>
      <c r="AB30" s="86" t="e">
        <f t="array" aca="1" ref="AB30" ca="1">_xludf.IFNA(INDEX(#REF!,MATCH($U30,#REF!,0)),"")</f>
        <v>#NAME?</v>
      </c>
      <c r="AC30" s="86" t="e">
        <f t="array" aca="1" ref="AC30" ca="1">_xludf.IFNA(INDEX(#REF!,MATCH($U30,#REF!,0)),"")</f>
        <v>#NAME?</v>
      </c>
      <c r="AD30" s="87" t="e">
        <f t="array" aca="1" ref="AD30" ca="1">_xludf.IFNA(INDEX(#REF!,MATCH($U30,#REF!,0)),"")</f>
        <v>#NAME?</v>
      </c>
      <c r="AE30" s="102"/>
    </row>
    <row r="31" spans="1:31" ht="22.5" customHeight="1">
      <c r="A31" s="77"/>
      <c r="B31" s="106" t="s">
        <v>141</v>
      </c>
      <c r="C31" s="151" t="s">
        <v>110</v>
      </c>
      <c r="D31" s="151" t="s">
        <v>142</v>
      </c>
      <c r="E31" s="151"/>
      <c r="F31" s="151" t="s">
        <v>112</v>
      </c>
      <c r="G31" s="96"/>
      <c r="H31" s="151" t="s">
        <v>40</v>
      </c>
      <c r="I31" s="154" t="b">
        <v>1</v>
      </c>
      <c r="J31" s="154" t="b">
        <v>0</v>
      </c>
      <c r="K31" s="154" t="b">
        <v>0</v>
      </c>
      <c r="L31" s="154" t="b">
        <v>0</v>
      </c>
      <c r="M31" s="154" t="b">
        <v>0</v>
      </c>
      <c r="N31" s="96"/>
      <c r="O31" s="96"/>
      <c r="P31" s="107"/>
      <c r="Q31" s="155" t="s">
        <v>113</v>
      </c>
      <c r="R31" s="88"/>
      <c r="S31" s="96"/>
      <c r="T31" s="85"/>
      <c r="U31" s="108" t="s">
        <v>141</v>
      </c>
      <c r="V31" s="86" t="e">
        <f t="array" aca="1" ref="V31" ca="1">_xludf.IFNA(INDEX(#REF!,MATCH($U31,#REF!,0)),"")</f>
        <v>#NAME?</v>
      </c>
      <c r="W31" s="86" t="e">
        <f t="array" aca="1" ref="W31" ca="1">_xludf.IFNA(INDEX(#REF!,MATCH($U31,#REF!,0)),"")</f>
        <v>#NAME?</v>
      </c>
      <c r="X31" s="86" t="e">
        <f t="array" aca="1" ref="X31" ca="1">_xludf.IFNA(INDEX(#REF!,MATCH($U31,#REF!,0)),"")</f>
        <v>#NAME?</v>
      </c>
      <c r="Y31" s="86" t="e">
        <f t="array" aca="1" ref="Y31" ca="1">_xludf.IFNA(INDEX(#REF!,MATCH($U31,#REF!,0)),"")</f>
        <v>#NAME?</v>
      </c>
      <c r="Z31" s="86" t="e">
        <f t="array" aca="1" ref="Z31" ca="1">_xludf.IFNA(INDEX(#REF!,MATCH($U31,#REF!,0)),"")</f>
        <v>#NAME?</v>
      </c>
      <c r="AA31" s="86" t="e">
        <f t="array" aca="1" ref="AA31" ca="1">_xludf.IFNA(INDEX(#REF!,MATCH($U31,#REF!,0)),"")</f>
        <v>#NAME?</v>
      </c>
      <c r="AB31" s="86" t="e">
        <f t="array" aca="1" ref="AB31" ca="1">_xludf.IFNA(INDEX(#REF!,MATCH($U31,#REF!,0)),"")</f>
        <v>#NAME?</v>
      </c>
      <c r="AC31" s="86" t="e">
        <f t="array" aca="1" ref="AC31" ca="1">_xludf.IFNA(INDEX(#REF!,MATCH($U31,#REF!,0)),"")</f>
        <v>#NAME?</v>
      </c>
      <c r="AD31" s="87" t="e">
        <f t="array" aca="1" ref="AD31" ca="1">_xludf.IFNA(INDEX(#REF!,MATCH($U31,#REF!,0)),"")</f>
        <v>#NAME?</v>
      </c>
      <c r="AE31" s="102"/>
    </row>
    <row r="32" spans="1:31" ht="22.5" customHeight="1">
      <c r="A32" s="77"/>
      <c r="B32" s="78" t="s">
        <v>143</v>
      </c>
      <c r="C32" s="79" t="s">
        <v>77</v>
      </c>
      <c r="D32" s="79" t="s">
        <v>144</v>
      </c>
      <c r="E32" s="79"/>
      <c r="F32" s="79" t="s">
        <v>145</v>
      </c>
      <c r="G32" s="79">
        <v>430</v>
      </c>
      <c r="H32" s="79" t="s">
        <v>49</v>
      </c>
      <c r="I32" s="81" t="b">
        <v>1</v>
      </c>
      <c r="J32" s="81" t="b">
        <v>0</v>
      </c>
      <c r="K32" s="81" t="b">
        <v>0</v>
      </c>
      <c r="L32" s="81" t="b">
        <v>0</v>
      </c>
      <c r="M32" s="81" t="b">
        <v>0</v>
      </c>
      <c r="N32" s="79" t="s">
        <v>41</v>
      </c>
      <c r="O32" s="79" t="s">
        <v>79</v>
      </c>
      <c r="P32" s="82" t="s">
        <v>146</v>
      </c>
      <c r="Q32" s="88"/>
      <c r="R32" s="93" t="s">
        <v>147</v>
      </c>
      <c r="S32" s="151" t="s">
        <v>107</v>
      </c>
      <c r="T32" s="85"/>
      <c r="U32" s="86" t="s">
        <v>143</v>
      </c>
      <c r="V32" s="86" t="e">
        <f t="array" aca="1" ref="V32" ca="1">_xludf.IFNA(INDEX(#REF!,MATCH($U32,#REF!,0)),"")</f>
        <v>#NAME?</v>
      </c>
      <c r="W32" s="86" t="e">
        <f t="array" aca="1" ref="W32" ca="1">_xludf.IFNA(INDEX(#REF!,MATCH($U32,#REF!,0)),"")</f>
        <v>#NAME?</v>
      </c>
      <c r="X32" s="86" t="e">
        <f t="array" aca="1" ref="X32" ca="1">_xludf.IFNA(INDEX(#REF!,MATCH($U32,#REF!,0)),"")</f>
        <v>#NAME?</v>
      </c>
      <c r="Y32" s="86" t="e">
        <f t="array" aca="1" ref="Y32" ca="1">_xludf.IFNA(INDEX(#REF!,MATCH($U32,#REF!,0)),"")</f>
        <v>#NAME?</v>
      </c>
      <c r="Z32" s="86" t="e">
        <f t="array" aca="1" ref="Z32" ca="1">_xludf.IFNA(INDEX(#REF!,MATCH($U32,#REF!,0)),"")</f>
        <v>#NAME?</v>
      </c>
      <c r="AA32" s="86" t="e">
        <f t="array" aca="1" ref="AA32" ca="1">_xludf.IFNA(INDEX(#REF!,MATCH($U32,#REF!,0)),"")</f>
        <v>#NAME?</v>
      </c>
      <c r="AB32" s="86" t="e">
        <f t="array" aca="1" ref="AB32" ca="1">_xludf.IFNA(INDEX(#REF!,MATCH($U32,#REF!,0)),"")</f>
        <v>#NAME?</v>
      </c>
      <c r="AC32" s="86" t="e">
        <f t="array" aca="1" ref="AC32" ca="1">_xludf.IFNA(INDEX(#REF!,MATCH($U32,#REF!,0)),"")</f>
        <v>#NAME?</v>
      </c>
      <c r="AD32" s="87" t="e">
        <f t="array" aca="1" ref="AD32" ca="1">_xludf.IFNA(INDEX(#REF!,MATCH($U32,#REF!,0)),"")</f>
        <v>#NAME?</v>
      </c>
      <c r="AE32" s="102"/>
    </row>
    <row r="33" spans="1:31" ht="22.5" customHeight="1">
      <c r="A33" s="77"/>
      <c r="B33" s="78" t="s">
        <v>148</v>
      </c>
      <c r="C33" s="79" t="s">
        <v>39</v>
      </c>
      <c r="D33" s="79"/>
      <c r="E33" s="103"/>
      <c r="F33" s="103"/>
      <c r="G33" s="79"/>
      <c r="H33" s="79" t="s">
        <v>40</v>
      </c>
      <c r="I33" s="81" t="b">
        <v>0</v>
      </c>
      <c r="J33" s="81" t="b">
        <v>1</v>
      </c>
      <c r="K33" s="81" t="b">
        <v>0</v>
      </c>
      <c r="L33" s="81" t="b">
        <v>0</v>
      </c>
      <c r="M33" s="81" t="b">
        <v>0</v>
      </c>
      <c r="N33" s="79" t="s">
        <v>41</v>
      </c>
      <c r="O33" s="79"/>
      <c r="P33" s="82" t="s">
        <v>42</v>
      </c>
      <c r="Q33" s="88"/>
      <c r="R33" s="88"/>
      <c r="S33" s="96"/>
      <c r="T33" s="85"/>
      <c r="U33" s="86" t="s">
        <v>148</v>
      </c>
      <c r="V33" s="86" t="e">
        <f t="array" aca="1" ref="V33" ca="1">_xludf.IFNA(INDEX(#REF!,MATCH($U33,#REF!,0)),"")</f>
        <v>#NAME?</v>
      </c>
      <c r="W33" s="86" t="e">
        <f t="array" aca="1" ref="W33" ca="1">_xludf.IFNA(INDEX(#REF!,MATCH($U33,#REF!,0)),"")</f>
        <v>#NAME?</v>
      </c>
      <c r="X33" s="86" t="e">
        <f t="array" aca="1" ref="X33" ca="1">_xludf.IFNA(INDEX(#REF!,MATCH($U33,#REF!,0)),"")</f>
        <v>#NAME?</v>
      </c>
      <c r="Y33" s="86" t="e">
        <f t="array" aca="1" ref="Y33" ca="1">_xludf.IFNA(INDEX(#REF!,MATCH($U33,#REF!,0)),"")</f>
        <v>#NAME?</v>
      </c>
      <c r="Z33" s="86" t="e">
        <f t="array" aca="1" ref="Z33" ca="1">_xludf.IFNA(INDEX(#REF!,MATCH($U33,#REF!,0)),"")</f>
        <v>#NAME?</v>
      </c>
      <c r="AA33" s="86" t="e">
        <f t="array" aca="1" ref="AA33" ca="1">_xludf.IFNA(INDEX(#REF!,MATCH($U33,#REF!,0)),"")</f>
        <v>#NAME?</v>
      </c>
      <c r="AB33" s="86" t="e">
        <f t="array" aca="1" ref="AB33" ca="1">_xludf.IFNA(INDEX(#REF!,MATCH($U33,#REF!,0)),"")</f>
        <v>#NAME?</v>
      </c>
      <c r="AC33" s="86" t="e">
        <f t="array" aca="1" ref="AC33" ca="1">_xludf.IFNA(INDEX(#REF!,MATCH($U33,#REF!,0)),"")</f>
        <v>#NAME?</v>
      </c>
      <c r="AD33" s="87" t="e">
        <f t="array" aca="1" ref="AD33" ca="1">_xludf.IFNA(INDEX(#REF!,MATCH($U33,#REF!,0)),"")</f>
        <v>#NAME?</v>
      </c>
      <c r="AE33" s="102"/>
    </row>
    <row r="34" spans="1:31" ht="22.5" customHeight="1">
      <c r="A34" s="77"/>
      <c r="B34" s="78" t="s">
        <v>149</v>
      </c>
      <c r="C34" s="79" t="s">
        <v>150</v>
      </c>
      <c r="D34" s="79"/>
      <c r="E34" s="79"/>
      <c r="F34" s="79"/>
      <c r="G34" s="79" t="s">
        <v>151</v>
      </c>
      <c r="H34" s="79"/>
      <c r="I34" s="81" t="b">
        <v>1</v>
      </c>
      <c r="J34" s="81" t="b">
        <v>1</v>
      </c>
      <c r="K34" s="81" t="b">
        <v>1</v>
      </c>
      <c r="L34" s="81" t="b">
        <v>1</v>
      </c>
      <c r="M34" s="81" t="b">
        <v>1</v>
      </c>
      <c r="N34" s="79" t="s">
        <v>53</v>
      </c>
      <c r="O34" s="79"/>
      <c r="P34" s="82"/>
      <c r="Q34" s="88"/>
      <c r="R34" s="88"/>
      <c r="S34" s="151" t="s">
        <v>126</v>
      </c>
      <c r="T34" s="85"/>
      <c r="U34" s="86" t="s">
        <v>149</v>
      </c>
      <c r="V34" s="86" t="e">
        <f t="array" aca="1" ref="V34" ca="1">_xludf.IFNA(INDEX(#REF!,MATCH($U34,#REF!,0)),"")</f>
        <v>#NAME?</v>
      </c>
      <c r="W34" s="86" t="e">
        <f t="array" aca="1" ref="W34" ca="1">_xludf.IFNA(INDEX(#REF!,MATCH($U34,#REF!,0)),"")</f>
        <v>#NAME?</v>
      </c>
      <c r="X34" s="86" t="e">
        <f t="array" aca="1" ref="X34" ca="1">_xludf.IFNA(INDEX(#REF!,MATCH($U34,#REF!,0)),"")</f>
        <v>#NAME?</v>
      </c>
      <c r="Y34" s="86" t="e">
        <f t="array" aca="1" ref="Y34" ca="1">_xludf.IFNA(INDEX(#REF!,MATCH($U34,#REF!,0)),"")</f>
        <v>#NAME?</v>
      </c>
      <c r="Z34" s="86" t="e">
        <f t="array" aca="1" ref="Z34" ca="1">_xludf.IFNA(INDEX(#REF!,MATCH($U34,#REF!,0)),"")</f>
        <v>#NAME?</v>
      </c>
      <c r="AA34" s="86" t="e">
        <f t="array" aca="1" ref="AA34" ca="1">_xludf.IFNA(INDEX(#REF!,MATCH($U34,#REF!,0)),"")</f>
        <v>#NAME?</v>
      </c>
      <c r="AB34" s="86" t="e">
        <f t="array" aca="1" ref="AB34" ca="1">_xludf.IFNA(INDEX(#REF!,MATCH($U34,#REF!,0)),"")</f>
        <v>#NAME?</v>
      </c>
      <c r="AC34" s="86" t="e">
        <f t="array" aca="1" ref="AC34" ca="1">_xludf.IFNA(INDEX(#REF!,MATCH($U34,#REF!,0)),"")</f>
        <v>#NAME?</v>
      </c>
      <c r="AD34" s="87" t="e">
        <f t="array" aca="1" ref="AD34" ca="1">_xludf.IFNA(INDEX(#REF!,MATCH($U34,#REF!,0)),"")</f>
        <v>#NAME?</v>
      </c>
      <c r="AE34" s="102"/>
    </row>
    <row r="35" spans="1:31" ht="22.5" customHeight="1">
      <c r="A35" s="77"/>
      <c r="B35" s="106" t="s">
        <v>149</v>
      </c>
      <c r="C35" s="151" t="s">
        <v>110</v>
      </c>
      <c r="D35" s="151" t="s">
        <v>152</v>
      </c>
      <c r="E35" s="151"/>
      <c r="F35" s="151" t="s">
        <v>153</v>
      </c>
      <c r="G35" s="151" t="s">
        <v>154</v>
      </c>
      <c r="H35" s="151" t="s">
        <v>49</v>
      </c>
      <c r="I35" s="154" t="b">
        <v>1</v>
      </c>
      <c r="J35" s="154" t="b">
        <v>0</v>
      </c>
      <c r="K35" s="154" t="b">
        <v>0</v>
      </c>
      <c r="L35" s="154" t="b">
        <v>0</v>
      </c>
      <c r="M35" s="154" t="b">
        <v>0</v>
      </c>
      <c r="N35" s="151" t="s">
        <v>41</v>
      </c>
      <c r="O35" s="96"/>
      <c r="P35" s="156" t="s">
        <v>155</v>
      </c>
      <c r="Q35" s="155" t="s">
        <v>76</v>
      </c>
      <c r="R35" s="88"/>
      <c r="S35" s="96"/>
      <c r="T35" s="85"/>
      <c r="U35" s="108" t="s">
        <v>149</v>
      </c>
      <c r="V35" s="86" t="e">
        <f t="array" aca="1" ref="V35" ca="1">_xludf.IFNA(INDEX(#REF!,MATCH($U35,#REF!,0)),"")</f>
        <v>#NAME?</v>
      </c>
      <c r="W35" s="86" t="e">
        <f t="array" aca="1" ref="W35" ca="1">_xludf.IFNA(INDEX(#REF!,MATCH($U35,#REF!,0)),"")</f>
        <v>#NAME?</v>
      </c>
      <c r="X35" s="86" t="e">
        <f t="array" aca="1" ref="X35" ca="1">_xludf.IFNA(INDEX(#REF!,MATCH($U35,#REF!,0)),"")</f>
        <v>#NAME?</v>
      </c>
      <c r="Y35" s="86" t="e">
        <f t="array" aca="1" ref="Y35" ca="1">_xludf.IFNA(INDEX(#REF!,MATCH($U35,#REF!,0)),"")</f>
        <v>#NAME?</v>
      </c>
      <c r="Z35" s="86" t="e">
        <f t="array" aca="1" ref="Z35" ca="1">_xludf.IFNA(INDEX(#REF!,MATCH($U35,#REF!,0)),"")</f>
        <v>#NAME?</v>
      </c>
      <c r="AA35" s="86" t="e">
        <f t="array" aca="1" ref="AA35" ca="1">_xludf.IFNA(INDEX(#REF!,MATCH($U35,#REF!,0)),"")</f>
        <v>#NAME?</v>
      </c>
      <c r="AB35" s="86" t="e">
        <f t="array" aca="1" ref="AB35" ca="1">_xludf.IFNA(INDEX(#REF!,MATCH($U35,#REF!,0)),"")</f>
        <v>#NAME?</v>
      </c>
      <c r="AC35" s="86" t="e">
        <f t="array" aca="1" ref="AC35" ca="1">_xludf.IFNA(INDEX(#REF!,MATCH($U35,#REF!,0)),"")</f>
        <v>#NAME?</v>
      </c>
      <c r="AD35" s="87" t="e">
        <f t="array" aca="1" ref="AD35" ca="1">_xludf.IFNA(INDEX(#REF!,MATCH($U35,#REF!,0)),"")</f>
        <v>#NAME?</v>
      </c>
      <c r="AE35" s="102"/>
    </row>
    <row r="36" spans="1:31" ht="22.5" customHeight="1">
      <c r="A36" s="77"/>
      <c r="B36" s="78" t="s">
        <v>149</v>
      </c>
      <c r="C36" s="79" t="s">
        <v>83</v>
      </c>
      <c r="D36" s="79"/>
      <c r="E36" s="79"/>
      <c r="F36" s="79"/>
      <c r="G36" s="79"/>
      <c r="H36" s="79" t="s">
        <v>40</v>
      </c>
      <c r="I36" s="81" t="b">
        <v>0</v>
      </c>
      <c r="J36" s="81" t="b">
        <v>0</v>
      </c>
      <c r="K36" s="81" t="b">
        <v>0</v>
      </c>
      <c r="L36" s="81" t="b">
        <v>0</v>
      </c>
      <c r="M36" s="81" t="b">
        <v>0</v>
      </c>
      <c r="N36" s="79"/>
      <c r="O36" s="79"/>
      <c r="P36" s="82"/>
      <c r="Q36" s="88"/>
      <c r="R36" s="88"/>
      <c r="S36" s="96"/>
      <c r="T36" s="85"/>
      <c r="U36" s="86" t="s">
        <v>149</v>
      </c>
      <c r="V36" s="86" t="e">
        <f t="array" aca="1" ref="V36" ca="1">_xludf.IFNA(INDEX(#REF!,MATCH($U36,#REF!,0)),"")</f>
        <v>#NAME?</v>
      </c>
      <c r="W36" s="86" t="e">
        <f t="array" aca="1" ref="W36" ca="1">_xludf.IFNA(INDEX(#REF!,MATCH($U36,#REF!,0)),"")</f>
        <v>#NAME?</v>
      </c>
      <c r="X36" s="86" t="e">
        <f t="array" aca="1" ref="X36" ca="1">_xludf.IFNA(INDEX(#REF!,MATCH($U36,#REF!,0)),"")</f>
        <v>#NAME?</v>
      </c>
      <c r="Y36" s="86" t="e">
        <f t="array" aca="1" ref="Y36" ca="1">_xludf.IFNA(INDEX(#REF!,MATCH($U36,#REF!,0)),"")</f>
        <v>#NAME?</v>
      </c>
      <c r="Z36" s="86" t="e">
        <f t="array" aca="1" ref="Z36" ca="1">_xludf.IFNA(INDEX(#REF!,MATCH($U36,#REF!,0)),"")</f>
        <v>#NAME?</v>
      </c>
      <c r="AA36" s="86" t="e">
        <f t="array" aca="1" ref="AA36" ca="1">_xludf.IFNA(INDEX(#REF!,MATCH($U36,#REF!,0)),"")</f>
        <v>#NAME?</v>
      </c>
      <c r="AB36" s="86" t="e">
        <f t="array" aca="1" ref="AB36" ca="1">_xludf.IFNA(INDEX(#REF!,MATCH($U36,#REF!,0)),"")</f>
        <v>#NAME?</v>
      </c>
      <c r="AC36" s="86" t="e">
        <f t="array" aca="1" ref="AC36" ca="1">_xludf.IFNA(INDEX(#REF!,MATCH($U36,#REF!,0)),"")</f>
        <v>#NAME?</v>
      </c>
      <c r="AD36" s="87" t="e">
        <f t="array" aca="1" ref="AD36" ca="1">_xludf.IFNA(INDEX(#REF!,MATCH($U36,#REF!,0)),"")</f>
        <v>#NAME?</v>
      </c>
      <c r="AE36" s="102"/>
    </row>
    <row r="37" spans="1:31" ht="22.5" customHeight="1">
      <c r="A37" s="77"/>
      <c r="B37" s="78" t="s">
        <v>156</v>
      </c>
      <c r="C37" s="79" t="s">
        <v>39</v>
      </c>
      <c r="D37" s="79"/>
      <c r="E37" s="79"/>
      <c r="F37" s="79"/>
      <c r="G37" s="79"/>
      <c r="H37" s="79" t="s">
        <v>40</v>
      </c>
      <c r="I37" s="81" t="b">
        <v>0</v>
      </c>
      <c r="J37" s="81" t="b">
        <v>1</v>
      </c>
      <c r="K37" s="81" t="b">
        <v>0</v>
      </c>
      <c r="L37" s="81" t="b">
        <v>0</v>
      </c>
      <c r="M37" s="81" t="b">
        <v>0</v>
      </c>
      <c r="N37" s="79" t="s">
        <v>41</v>
      </c>
      <c r="O37" s="79"/>
      <c r="P37" s="82" t="s">
        <v>42</v>
      </c>
      <c r="Q37" s="88"/>
      <c r="R37" s="88"/>
      <c r="S37" s="96"/>
      <c r="T37" s="85"/>
      <c r="U37" s="86" t="s">
        <v>156</v>
      </c>
      <c r="V37" s="86" t="e">
        <f t="array" aca="1" ref="V37" ca="1">_xludf.IFNA(INDEX(#REF!,MATCH($U37,#REF!,0)),"")</f>
        <v>#NAME?</v>
      </c>
      <c r="W37" s="86" t="e">
        <f t="array" aca="1" ref="W37" ca="1">_xludf.IFNA(INDEX(#REF!,MATCH($U37,#REF!,0)),"")</f>
        <v>#NAME?</v>
      </c>
      <c r="X37" s="86" t="e">
        <f t="array" aca="1" ref="X37" ca="1">_xludf.IFNA(INDEX(#REF!,MATCH($U37,#REF!,0)),"")</f>
        <v>#NAME?</v>
      </c>
      <c r="Y37" s="86" t="e">
        <f t="array" aca="1" ref="Y37" ca="1">_xludf.IFNA(INDEX(#REF!,MATCH($U37,#REF!,0)),"")</f>
        <v>#NAME?</v>
      </c>
      <c r="Z37" s="86" t="e">
        <f t="array" aca="1" ref="Z37" ca="1">_xludf.IFNA(INDEX(#REF!,MATCH($U37,#REF!,0)),"")</f>
        <v>#NAME?</v>
      </c>
      <c r="AA37" s="86" t="e">
        <f t="array" aca="1" ref="AA37" ca="1">_xludf.IFNA(INDEX(#REF!,MATCH($U37,#REF!,0)),"")</f>
        <v>#NAME?</v>
      </c>
      <c r="AB37" s="86" t="e">
        <f t="array" aca="1" ref="AB37" ca="1">_xludf.IFNA(INDEX(#REF!,MATCH($U37,#REF!,0)),"")</f>
        <v>#NAME?</v>
      </c>
      <c r="AC37" s="86" t="e">
        <f t="array" aca="1" ref="AC37" ca="1">_xludf.IFNA(INDEX(#REF!,MATCH($U37,#REF!,0)),"")</f>
        <v>#NAME?</v>
      </c>
      <c r="AD37" s="87" t="e">
        <f t="array" aca="1" ref="AD37" ca="1">_xludf.IFNA(INDEX(#REF!,MATCH($U37,#REF!,0)),"")</f>
        <v>#NAME?</v>
      </c>
      <c r="AE37" s="102"/>
    </row>
    <row r="38" spans="1:31" ht="22.5" customHeight="1">
      <c r="A38" s="77"/>
      <c r="B38" s="78" t="s">
        <v>157</v>
      </c>
      <c r="C38" s="90" t="s">
        <v>150</v>
      </c>
      <c r="D38" s="153" t="s">
        <v>152</v>
      </c>
      <c r="E38" s="153"/>
      <c r="F38" s="153" t="s">
        <v>158</v>
      </c>
      <c r="G38" s="109" t="s">
        <v>159</v>
      </c>
      <c r="H38" s="90" t="s">
        <v>40</v>
      </c>
      <c r="I38" s="91" t="b">
        <v>1</v>
      </c>
      <c r="J38" s="91" t="b">
        <v>1</v>
      </c>
      <c r="K38" s="91" t="b">
        <v>1</v>
      </c>
      <c r="L38" s="91" t="b">
        <v>1</v>
      </c>
      <c r="M38" s="91" t="b">
        <v>1</v>
      </c>
      <c r="N38" s="90" t="s">
        <v>53</v>
      </c>
      <c r="O38" s="90"/>
      <c r="P38" s="92"/>
      <c r="Q38" s="88"/>
      <c r="R38" s="88"/>
      <c r="S38" s="153" t="s">
        <v>107</v>
      </c>
      <c r="T38" s="85"/>
      <c r="U38" s="86" t="s">
        <v>157</v>
      </c>
      <c r="V38" s="86" t="e">
        <f t="array" aca="1" ref="V38" ca="1">_xludf.IFNA(INDEX(#REF!,MATCH($U38,#REF!,0)),"")</f>
        <v>#NAME?</v>
      </c>
      <c r="W38" s="86" t="e">
        <f t="array" aca="1" ref="W38" ca="1">_xludf.IFNA(INDEX(#REF!,MATCH($U38,#REF!,0)),"")</f>
        <v>#NAME?</v>
      </c>
      <c r="X38" s="86" t="e">
        <f t="array" aca="1" ref="X38" ca="1">_xludf.IFNA(INDEX(#REF!,MATCH($U38,#REF!,0)),"")</f>
        <v>#NAME?</v>
      </c>
      <c r="Y38" s="86" t="e">
        <f t="array" aca="1" ref="Y38" ca="1">_xludf.IFNA(INDEX(#REF!,MATCH($U38,#REF!,0)),"")</f>
        <v>#NAME?</v>
      </c>
      <c r="Z38" s="86" t="e">
        <f t="array" aca="1" ref="Z38" ca="1">_xludf.IFNA(INDEX(#REF!,MATCH($U38,#REF!,0)),"")</f>
        <v>#NAME?</v>
      </c>
      <c r="AA38" s="86" t="e">
        <f t="array" aca="1" ref="AA38" ca="1">_xludf.IFNA(INDEX(#REF!,MATCH($U38,#REF!,0)),"")</f>
        <v>#NAME?</v>
      </c>
      <c r="AB38" s="86" t="e">
        <f t="array" aca="1" ref="AB38" ca="1">_xludf.IFNA(INDEX(#REF!,MATCH($U38,#REF!,0)),"")</f>
        <v>#NAME?</v>
      </c>
      <c r="AC38" s="86" t="e">
        <f t="array" aca="1" ref="AC38" ca="1">_xludf.IFNA(INDEX(#REF!,MATCH($U38,#REF!,0)),"")</f>
        <v>#NAME?</v>
      </c>
      <c r="AD38" s="87" t="e">
        <f t="array" aca="1" ref="AD38" ca="1">_xludf.IFNA(INDEX(#REF!,MATCH($U38,#REF!,0)),"")</f>
        <v>#NAME?</v>
      </c>
      <c r="AE38" s="102"/>
    </row>
    <row r="39" spans="1:31" ht="22.5" customHeight="1">
      <c r="A39" s="77"/>
      <c r="B39" s="106" t="s">
        <v>157</v>
      </c>
      <c r="C39" s="153" t="s">
        <v>110</v>
      </c>
      <c r="D39" s="153" t="s">
        <v>152</v>
      </c>
      <c r="E39" s="153"/>
      <c r="F39" s="153" t="s">
        <v>158</v>
      </c>
      <c r="G39" s="109" t="s">
        <v>159</v>
      </c>
      <c r="H39" s="110" t="s">
        <v>40</v>
      </c>
      <c r="I39" s="157" t="b">
        <v>1</v>
      </c>
      <c r="J39" s="157" t="b">
        <v>0</v>
      </c>
      <c r="K39" s="157" t="b">
        <v>0</v>
      </c>
      <c r="L39" s="157" t="b">
        <v>0</v>
      </c>
      <c r="M39" s="157" t="b">
        <v>0</v>
      </c>
      <c r="N39" s="153" t="s">
        <v>41</v>
      </c>
      <c r="O39" s="110"/>
      <c r="P39" s="158" t="s">
        <v>155</v>
      </c>
      <c r="Q39" s="155" t="s">
        <v>76</v>
      </c>
      <c r="R39" s="88"/>
      <c r="S39" s="110" t="s">
        <v>107</v>
      </c>
      <c r="T39" s="85"/>
      <c r="U39" s="108" t="s">
        <v>157</v>
      </c>
      <c r="V39" s="86" t="e">
        <f t="array" aca="1" ref="V39" ca="1">_xludf.IFNA(INDEX(#REF!,MATCH($U39,#REF!,0)),"")</f>
        <v>#NAME?</v>
      </c>
      <c r="W39" s="86" t="e">
        <f t="array" aca="1" ref="W39" ca="1">_xludf.IFNA(INDEX(#REF!,MATCH($U39,#REF!,0)),"")</f>
        <v>#NAME?</v>
      </c>
      <c r="X39" s="86" t="e">
        <f t="array" aca="1" ref="X39" ca="1">_xludf.IFNA(INDEX(#REF!,MATCH($U39,#REF!,0)),"")</f>
        <v>#NAME?</v>
      </c>
      <c r="Y39" s="86" t="e">
        <f t="array" aca="1" ref="Y39" ca="1">_xludf.IFNA(INDEX(#REF!,MATCH($U39,#REF!,0)),"")</f>
        <v>#NAME?</v>
      </c>
      <c r="Z39" s="86" t="e">
        <f t="array" aca="1" ref="Z39" ca="1">_xludf.IFNA(INDEX(#REF!,MATCH($U39,#REF!,0)),"")</f>
        <v>#NAME?</v>
      </c>
      <c r="AA39" s="86" t="e">
        <f t="array" aca="1" ref="AA39" ca="1">_xludf.IFNA(INDEX(#REF!,MATCH($U39,#REF!,0)),"")</f>
        <v>#NAME?</v>
      </c>
      <c r="AB39" s="86" t="e">
        <f t="array" aca="1" ref="AB39" ca="1">_xludf.IFNA(INDEX(#REF!,MATCH($U39,#REF!,0)),"")</f>
        <v>#NAME?</v>
      </c>
      <c r="AC39" s="86" t="e">
        <f t="array" aca="1" ref="AC39" ca="1">_xludf.IFNA(INDEX(#REF!,MATCH($U39,#REF!,0)),"")</f>
        <v>#NAME?</v>
      </c>
      <c r="AD39" s="87" t="e">
        <f t="array" aca="1" ref="AD39" ca="1">_xludf.IFNA(INDEX(#REF!,MATCH($U39,#REF!,0)),"")</f>
        <v>#NAME?</v>
      </c>
      <c r="AE39" s="102"/>
    </row>
    <row r="40" spans="1:31" ht="22.5" customHeight="1">
      <c r="A40" s="77"/>
      <c r="B40" s="78" t="s">
        <v>157</v>
      </c>
      <c r="C40" s="79" t="s">
        <v>39</v>
      </c>
      <c r="D40" s="79"/>
      <c r="E40" s="79"/>
      <c r="F40" s="79"/>
      <c r="G40" s="79"/>
      <c r="H40" s="79" t="s">
        <v>40</v>
      </c>
      <c r="I40" s="81" t="b">
        <v>0</v>
      </c>
      <c r="J40" s="81" t="b">
        <v>1</v>
      </c>
      <c r="K40" s="81" t="b">
        <v>0</v>
      </c>
      <c r="L40" s="81" t="b">
        <v>0</v>
      </c>
      <c r="M40" s="81" t="b">
        <v>0</v>
      </c>
      <c r="N40" s="79" t="s">
        <v>41</v>
      </c>
      <c r="O40" s="79"/>
      <c r="P40" s="82" t="s">
        <v>42</v>
      </c>
      <c r="Q40" s="88"/>
      <c r="R40" s="88"/>
      <c r="S40" s="96"/>
      <c r="T40" s="85"/>
      <c r="U40" s="86" t="s">
        <v>157</v>
      </c>
      <c r="V40" s="86" t="e">
        <f t="array" aca="1" ref="V40" ca="1">_xludf.IFNA(INDEX(#REF!,MATCH($U40,#REF!,0)),"")</f>
        <v>#NAME?</v>
      </c>
      <c r="W40" s="86" t="e">
        <f t="array" aca="1" ref="W40" ca="1">_xludf.IFNA(INDEX(#REF!,MATCH($U40,#REF!,0)),"")</f>
        <v>#NAME?</v>
      </c>
      <c r="X40" s="86" t="e">
        <f t="array" aca="1" ref="X40" ca="1">_xludf.IFNA(INDEX(#REF!,MATCH($U40,#REF!,0)),"")</f>
        <v>#NAME?</v>
      </c>
      <c r="Y40" s="86" t="e">
        <f t="array" aca="1" ref="Y40" ca="1">_xludf.IFNA(INDEX(#REF!,MATCH($U40,#REF!,0)),"")</f>
        <v>#NAME?</v>
      </c>
      <c r="Z40" s="86" t="e">
        <f t="array" aca="1" ref="Z40" ca="1">_xludf.IFNA(INDEX(#REF!,MATCH($U40,#REF!,0)),"")</f>
        <v>#NAME?</v>
      </c>
      <c r="AA40" s="86" t="e">
        <f t="array" aca="1" ref="AA40" ca="1">_xludf.IFNA(INDEX(#REF!,MATCH($U40,#REF!,0)),"")</f>
        <v>#NAME?</v>
      </c>
      <c r="AB40" s="86" t="e">
        <f t="array" aca="1" ref="AB40" ca="1">_xludf.IFNA(INDEX(#REF!,MATCH($U40,#REF!,0)),"")</f>
        <v>#NAME?</v>
      </c>
      <c r="AC40" s="86" t="e">
        <f t="array" aca="1" ref="AC40" ca="1">_xludf.IFNA(INDEX(#REF!,MATCH($U40,#REF!,0)),"")</f>
        <v>#NAME?</v>
      </c>
      <c r="AD40" s="87" t="e">
        <f t="array" aca="1" ref="AD40" ca="1">_xludf.IFNA(INDEX(#REF!,MATCH($U40,#REF!,0)),"")</f>
        <v>#NAME?</v>
      </c>
      <c r="AE40" s="102"/>
    </row>
    <row r="41" spans="1:31" ht="22.5" customHeight="1">
      <c r="A41" s="110"/>
      <c r="B41" s="78" t="s">
        <v>160</v>
      </c>
      <c r="C41" s="90" t="s">
        <v>44</v>
      </c>
      <c r="D41" s="79" t="s">
        <v>161</v>
      </c>
      <c r="E41" s="79" t="s">
        <v>162</v>
      </c>
      <c r="F41" s="79" t="s">
        <v>163</v>
      </c>
      <c r="G41" s="79"/>
      <c r="H41" s="90"/>
      <c r="I41" s="91" t="b">
        <v>0</v>
      </c>
      <c r="J41" s="91" t="b">
        <v>0</v>
      </c>
      <c r="K41" s="91" t="b">
        <v>0</v>
      </c>
      <c r="L41" s="91" t="b">
        <v>0</v>
      </c>
      <c r="M41" s="91" t="b">
        <v>0</v>
      </c>
      <c r="N41" s="90"/>
      <c r="O41" s="90"/>
      <c r="P41" s="92"/>
      <c r="Q41" s="88"/>
      <c r="R41" s="88"/>
      <c r="S41" s="110" t="s">
        <v>107</v>
      </c>
      <c r="T41" s="85"/>
      <c r="U41" s="86" t="s">
        <v>160</v>
      </c>
      <c r="V41" s="86" t="e">
        <f t="array" aca="1" ref="V41" ca="1">_xludf.IFNA(INDEX(#REF!,MATCH($U41,#REF!,0)),"")</f>
        <v>#NAME?</v>
      </c>
      <c r="W41" s="86" t="e">
        <f t="array" aca="1" ref="W41" ca="1">_xludf.IFNA(INDEX(#REF!,MATCH($U41,#REF!,0)),"")</f>
        <v>#NAME?</v>
      </c>
      <c r="X41" s="86" t="e">
        <f t="array" aca="1" ref="X41" ca="1">_xludf.IFNA(INDEX(#REF!,MATCH($U41,#REF!,0)),"")</f>
        <v>#NAME?</v>
      </c>
      <c r="Y41" s="86" t="e">
        <f t="array" aca="1" ref="Y41" ca="1">_xludf.IFNA(INDEX(#REF!,MATCH($U41,#REF!,0)),"")</f>
        <v>#NAME?</v>
      </c>
      <c r="Z41" s="86" t="e">
        <f t="array" aca="1" ref="Z41" ca="1">_xludf.IFNA(INDEX(#REF!,MATCH($U41,#REF!,0)),"")</f>
        <v>#NAME?</v>
      </c>
      <c r="AA41" s="86" t="e">
        <f t="array" aca="1" ref="AA41" ca="1">_xludf.IFNA(INDEX(#REF!,MATCH($U41,#REF!,0)),"")</f>
        <v>#NAME?</v>
      </c>
      <c r="AB41" s="86" t="e">
        <f t="array" aca="1" ref="AB41" ca="1">_xludf.IFNA(INDEX(#REF!,MATCH($U41,#REF!,0)),"")</f>
        <v>#NAME?</v>
      </c>
      <c r="AC41" s="86" t="e">
        <f t="array" aca="1" ref="AC41" ca="1">_xludf.IFNA(INDEX(#REF!,MATCH($U41,#REF!,0)),"")</f>
        <v>#NAME?</v>
      </c>
      <c r="AD41" s="87" t="e">
        <f t="array" aca="1" ref="AD41" ca="1">_xludf.IFNA(INDEX(#REF!,MATCH($U41,#REF!,0)),"")</f>
        <v>#NAME?</v>
      </c>
      <c r="AE41" s="102"/>
    </row>
    <row r="42" spans="1:31" ht="22.5" customHeight="1">
      <c r="A42" s="77"/>
      <c r="B42" s="78" t="s">
        <v>164</v>
      </c>
      <c r="C42" s="79" t="s">
        <v>77</v>
      </c>
      <c r="D42" s="79" t="s">
        <v>161</v>
      </c>
      <c r="E42" s="79"/>
      <c r="F42" s="79" t="s">
        <v>165</v>
      </c>
      <c r="G42" s="79" t="s">
        <v>166</v>
      </c>
      <c r="H42" s="79" t="s">
        <v>49</v>
      </c>
      <c r="I42" s="81" t="b">
        <v>1</v>
      </c>
      <c r="J42" s="81" t="b">
        <v>0</v>
      </c>
      <c r="K42" s="81" t="b">
        <v>0</v>
      </c>
      <c r="L42" s="81" t="b">
        <v>0</v>
      </c>
      <c r="M42" s="81" t="b">
        <v>0</v>
      </c>
      <c r="N42" s="79" t="s">
        <v>41</v>
      </c>
      <c r="O42" s="79" t="s">
        <v>79</v>
      </c>
      <c r="P42" s="82" t="s">
        <v>167</v>
      </c>
      <c r="Q42" s="88" t="s">
        <v>113</v>
      </c>
      <c r="R42" s="93" t="s">
        <v>168</v>
      </c>
      <c r="S42" s="151" t="s">
        <v>107</v>
      </c>
      <c r="T42" s="85"/>
      <c r="U42" s="86" t="s">
        <v>164</v>
      </c>
      <c r="V42" s="86" t="e">
        <f t="array" aca="1" ref="V42" ca="1">_xludf.IFNA(INDEX(#REF!,MATCH($U42,#REF!,0)),"")</f>
        <v>#NAME?</v>
      </c>
      <c r="W42" s="86" t="e">
        <f t="array" aca="1" ref="W42" ca="1">_xludf.IFNA(INDEX(#REF!,MATCH($U42,#REF!,0)),"")</f>
        <v>#NAME?</v>
      </c>
      <c r="X42" s="86" t="e">
        <f t="array" aca="1" ref="X42" ca="1">_xludf.IFNA(INDEX(#REF!,MATCH($U42,#REF!,0)),"")</f>
        <v>#NAME?</v>
      </c>
      <c r="Y42" s="86" t="e">
        <f t="array" aca="1" ref="Y42" ca="1">_xludf.IFNA(INDEX(#REF!,MATCH($U42,#REF!,0)),"")</f>
        <v>#NAME?</v>
      </c>
      <c r="Z42" s="86" t="e">
        <f t="array" aca="1" ref="Z42" ca="1">_xludf.IFNA(INDEX(#REF!,MATCH($U42,#REF!,0)),"")</f>
        <v>#NAME?</v>
      </c>
      <c r="AA42" s="86" t="e">
        <f t="array" aca="1" ref="AA42" ca="1">_xludf.IFNA(INDEX(#REF!,MATCH($U42,#REF!,0)),"")</f>
        <v>#NAME?</v>
      </c>
      <c r="AB42" s="86" t="e">
        <f t="array" aca="1" ref="AB42" ca="1">_xludf.IFNA(INDEX(#REF!,MATCH($U42,#REF!,0)),"")</f>
        <v>#NAME?</v>
      </c>
      <c r="AC42" s="86" t="e">
        <f t="array" aca="1" ref="AC42" ca="1">_xludf.IFNA(INDEX(#REF!,MATCH($U42,#REF!,0)),"")</f>
        <v>#NAME?</v>
      </c>
      <c r="AD42" s="87" t="e">
        <f t="array" aca="1" ref="AD42" ca="1">_xludf.IFNA(INDEX(#REF!,MATCH($U42,#REF!,0)),"")</f>
        <v>#NAME?</v>
      </c>
      <c r="AE42" s="102"/>
    </row>
    <row r="43" spans="1:31" ht="22.5" customHeight="1">
      <c r="A43" s="77"/>
      <c r="B43" s="78" t="s">
        <v>169</v>
      </c>
      <c r="C43" s="79" t="s">
        <v>150</v>
      </c>
      <c r="D43" s="79" t="s">
        <v>170</v>
      </c>
      <c r="E43" s="79"/>
      <c r="F43" s="79" t="s">
        <v>171</v>
      </c>
      <c r="G43" s="79" t="s">
        <v>172</v>
      </c>
      <c r="H43" s="79" t="s">
        <v>40</v>
      </c>
      <c r="I43" s="81" t="b">
        <v>1</v>
      </c>
      <c r="J43" s="81" t="b">
        <v>1</v>
      </c>
      <c r="K43" s="81" t="b">
        <v>1</v>
      </c>
      <c r="L43" s="81" t="b">
        <v>1</v>
      </c>
      <c r="M43" s="81" t="b">
        <v>1</v>
      </c>
      <c r="N43" s="79" t="s">
        <v>53</v>
      </c>
      <c r="O43" s="79"/>
      <c r="P43" s="82"/>
      <c r="Q43" s="88"/>
      <c r="R43" s="88"/>
      <c r="S43" s="151" t="s">
        <v>173</v>
      </c>
      <c r="T43" s="85"/>
      <c r="U43" s="86" t="s">
        <v>169</v>
      </c>
      <c r="V43" s="86" t="e">
        <f t="array" aca="1" ref="V43" ca="1">_xludf.IFNA(INDEX(#REF!,MATCH($U43,#REF!,0)),"")</f>
        <v>#NAME?</v>
      </c>
      <c r="W43" s="86" t="e">
        <f t="array" aca="1" ref="W43" ca="1">_xludf.IFNA(INDEX(#REF!,MATCH($U43,#REF!,0)),"")</f>
        <v>#NAME?</v>
      </c>
      <c r="X43" s="86" t="e">
        <f t="array" aca="1" ref="X43" ca="1">_xludf.IFNA(INDEX(#REF!,MATCH($U43,#REF!,0)),"")</f>
        <v>#NAME?</v>
      </c>
      <c r="Y43" s="86" t="e">
        <f t="array" aca="1" ref="Y43" ca="1">_xludf.IFNA(INDEX(#REF!,MATCH($U43,#REF!,0)),"")</f>
        <v>#NAME?</v>
      </c>
      <c r="Z43" s="86" t="e">
        <f t="array" aca="1" ref="Z43" ca="1">_xludf.IFNA(INDEX(#REF!,MATCH($U43,#REF!,0)),"")</f>
        <v>#NAME?</v>
      </c>
      <c r="AA43" s="86" t="e">
        <f t="array" aca="1" ref="AA43" ca="1">_xludf.IFNA(INDEX(#REF!,MATCH($U43,#REF!,0)),"")</f>
        <v>#NAME?</v>
      </c>
      <c r="AB43" s="86" t="e">
        <f t="array" aca="1" ref="AB43" ca="1">_xludf.IFNA(INDEX(#REF!,MATCH($U43,#REF!,0)),"")</f>
        <v>#NAME?</v>
      </c>
      <c r="AC43" s="86" t="e">
        <f t="array" aca="1" ref="AC43" ca="1">_xludf.IFNA(INDEX(#REF!,MATCH($U43,#REF!,0)),"")</f>
        <v>#NAME?</v>
      </c>
      <c r="AD43" s="87" t="e">
        <f t="array" aca="1" ref="AD43" ca="1">_xludf.IFNA(INDEX(#REF!,MATCH($U43,#REF!,0)),"")</f>
        <v>#NAME?</v>
      </c>
      <c r="AE43" s="102"/>
    </row>
    <row r="44" spans="1:31" ht="22.5" customHeight="1">
      <c r="A44" s="77"/>
      <c r="B44" s="106" t="s">
        <v>169</v>
      </c>
      <c r="C44" s="151" t="s">
        <v>110</v>
      </c>
      <c r="D44" s="79" t="s">
        <v>170</v>
      </c>
      <c r="E44" s="79"/>
      <c r="F44" s="79" t="s">
        <v>171</v>
      </c>
      <c r="G44" s="79" t="s">
        <v>172</v>
      </c>
      <c r="H44" s="96" t="s">
        <v>40</v>
      </c>
      <c r="I44" s="154" t="b">
        <v>1</v>
      </c>
      <c r="J44" s="154" t="b">
        <v>0</v>
      </c>
      <c r="K44" s="154" t="b">
        <v>0</v>
      </c>
      <c r="L44" s="154" t="b">
        <v>0</v>
      </c>
      <c r="M44" s="154" t="b">
        <v>0</v>
      </c>
      <c r="N44" s="96" t="s">
        <v>53</v>
      </c>
      <c r="O44" s="96"/>
      <c r="P44" s="107"/>
      <c r="Q44" s="111"/>
      <c r="R44" s="88"/>
      <c r="S44" s="96" t="s">
        <v>173</v>
      </c>
      <c r="T44" s="85"/>
      <c r="U44" s="108" t="s">
        <v>169</v>
      </c>
      <c r="V44" s="86" t="e">
        <f t="array" aca="1" ref="V44" ca="1">_xludf.IFNA(INDEX(#REF!,MATCH($U44,#REF!,0)),"")</f>
        <v>#NAME?</v>
      </c>
      <c r="W44" s="86" t="e">
        <f t="array" aca="1" ref="W44" ca="1">_xludf.IFNA(INDEX(#REF!,MATCH($U44,#REF!,0)),"")</f>
        <v>#NAME?</v>
      </c>
      <c r="X44" s="86" t="e">
        <f t="array" aca="1" ref="X44" ca="1">_xludf.IFNA(INDEX(#REF!,MATCH($U44,#REF!,0)),"")</f>
        <v>#NAME?</v>
      </c>
      <c r="Y44" s="86" t="e">
        <f t="array" aca="1" ref="Y44" ca="1">_xludf.IFNA(INDEX(#REF!,MATCH($U44,#REF!,0)),"")</f>
        <v>#NAME?</v>
      </c>
      <c r="Z44" s="86" t="e">
        <f t="array" aca="1" ref="Z44" ca="1">_xludf.IFNA(INDEX(#REF!,MATCH($U44,#REF!,0)),"")</f>
        <v>#NAME?</v>
      </c>
      <c r="AA44" s="86" t="e">
        <f t="array" aca="1" ref="AA44" ca="1">_xludf.IFNA(INDEX(#REF!,MATCH($U44,#REF!,0)),"")</f>
        <v>#NAME?</v>
      </c>
      <c r="AB44" s="86" t="e">
        <f t="array" aca="1" ref="AB44" ca="1">_xludf.IFNA(INDEX(#REF!,MATCH($U44,#REF!,0)),"")</f>
        <v>#NAME?</v>
      </c>
      <c r="AC44" s="86" t="e">
        <f t="array" aca="1" ref="AC44" ca="1">_xludf.IFNA(INDEX(#REF!,MATCH($U44,#REF!,0)),"")</f>
        <v>#NAME?</v>
      </c>
      <c r="AD44" s="87" t="e">
        <f t="array" aca="1" ref="AD44" ca="1">_xludf.IFNA(INDEX(#REF!,MATCH($U44,#REF!,0)),"")</f>
        <v>#NAME?</v>
      </c>
      <c r="AE44" s="102"/>
    </row>
    <row r="45" spans="1:31" ht="22.5" customHeight="1">
      <c r="A45" s="77"/>
      <c r="B45" s="78" t="s">
        <v>169</v>
      </c>
      <c r="C45" s="79" t="s">
        <v>34</v>
      </c>
      <c r="D45" s="79" t="s">
        <v>170</v>
      </c>
      <c r="E45" s="79"/>
      <c r="F45" s="79" t="s">
        <v>171</v>
      </c>
      <c r="G45" s="79" t="s">
        <v>172</v>
      </c>
      <c r="H45" s="79" t="s">
        <v>40</v>
      </c>
      <c r="I45" s="81" t="b">
        <v>1</v>
      </c>
      <c r="J45" s="81" t="b">
        <v>1</v>
      </c>
      <c r="K45" s="81" t="b">
        <v>0</v>
      </c>
      <c r="L45" s="81" t="b">
        <v>0</v>
      </c>
      <c r="M45" s="81" t="b">
        <v>1</v>
      </c>
      <c r="N45" s="79" t="s">
        <v>53</v>
      </c>
      <c r="O45" s="79" t="s">
        <v>174</v>
      </c>
      <c r="P45" s="82" t="s">
        <v>174</v>
      </c>
      <c r="Q45" s="88" t="s">
        <v>52</v>
      </c>
      <c r="R45" s="93" t="s">
        <v>175</v>
      </c>
      <c r="S45" s="159" t="s">
        <v>173</v>
      </c>
      <c r="T45" s="85"/>
      <c r="U45" s="86" t="s">
        <v>169</v>
      </c>
      <c r="V45" s="86" t="e">
        <f t="array" aca="1" ref="V45" ca="1">_xludf.IFNA(INDEX(#REF!,MATCH($U45,#REF!,0)),"")</f>
        <v>#NAME?</v>
      </c>
      <c r="W45" s="86" t="e">
        <f t="array" aca="1" ref="W45" ca="1">_xludf.IFNA(INDEX(#REF!,MATCH($U45,#REF!,0)),"")</f>
        <v>#NAME?</v>
      </c>
      <c r="X45" s="86" t="e">
        <f t="array" aca="1" ref="X45" ca="1">_xludf.IFNA(INDEX(#REF!,MATCH($U45,#REF!,0)),"")</f>
        <v>#NAME?</v>
      </c>
      <c r="Y45" s="86" t="e">
        <f t="array" aca="1" ref="Y45" ca="1">_xludf.IFNA(INDEX(#REF!,MATCH($U45,#REF!,0)),"")</f>
        <v>#NAME?</v>
      </c>
      <c r="Z45" s="86" t="e">
        <f t="array" aca="1" ref="Z45" ca="1">_xludf.IFNA(INDEX(#REF!,MATCH($U45,#REF!,0)),"")</f>
        <v>#NAME?</v>
      </c>
      <c r="AA45" s="86" t="e">
        <f t="array" aca="1" ref="AA45" ca="1">_xludf.IFNA(INDEX(#REF!,MATCH($U45,#REF!,0)),"")</f>
        <v>#NAME?</v>
      </c>
      <c r="AB45" s="86" t="e">
        <f t="array" aca="1" ref="AB45" ca="1">_xludf.IFNA(INDEX(#REF!,MATCH($U45,#REF!,0)),"")</f>
        <v>#NAME?</v>
      </c>
      <c r="AC45" s="86" t="e">
        <f t="array" aca="1" ref="AC45" ca="1">_xludf.IFNA(INDEX(#REF!,MATCH($U45,#REF!,0)),"")</f>
        <v>#NAME?</v>
      </c>
      <c r="AD45" s="87" t="e">
        <f t="array" aca="1" ref="AD45" ca="1">_xludf.IFNA(INDEX(#REF!,MATCH($U45,#REF!,0)),"")</f>
        <v>#NAME?</v>
      </c>
      <c r="AE45" s="102"/>
    </row>
    <row r="46" spans="1:31" ht="22.5" customHeight="1">
      <c r="A46" s="77"/>
      <c r="B46" s="78" t="s">
        <v>169</v>
      </c>
      <c r="C46" s="79" t="s">
        <v>83</v>
      </c>
      <c r="D46" s="79" t="s">
        <v>170</v>
      </c>
      <c r="E46" s="79"/>
      <c r="F46" s="79" t="s">
        <v>171</v>
      </c>
      <c r="G46" s="79" t="s">
        <v>172</v>
      </c>
      <c r="H46" s="79" t="s">
        <v>40</v>
      </c>
      <c r="I46" s="81" t="b">
        <v>0</v>
      </c>
      <c r="J46" s="81" t="b">
        <v>0</v>
      </c>
      <c r="K46" s="81" t="b">
        <v>0</v>
      </c>
      <c r="L46" s="81" t="b">
        <v>0</v>
      </c>
      <c r="M46" s="81" t="b">
        <v>0</v>
      </c>
      <c r="N46" s="79" t="s">
        <v>53</v>
      </c>
      <c r="O46" s="79"/>
      <c r="P46" s="82"/>
      <c r="Q46" s="88"/>
      <c r="R46" s="88"/>
      <c r="S46" s="96" t="s">
        <v>173</v>
      </c>
      <c r="T46" s="85"/>
      <c r="U46" s="86" t="s">
        <v>169</v>
      </c>
      <c r="V46" s="86" t="e">
        <f t="array" aca="1" ref="V46" ca="1">_xludf.IFNA(INDEX(#REF!,MATCH($U46,#REF!,0)),"")</f>
        <v>#NAME?</v>
      </c>
      <c r="W46" s="86" t="e">
        <f t="array" aca="1" ref="W46" ca="1">_xludf.IFNA(INDEX(#REF!,MATCH($U46,#REF!,0)),"")</f>
        <v>#NAME?</v>
      </c>
      <c r="X46" s="86" t="e">
        <f t="array" aca="1" ref="X46" ca="1">_xludf.IFNA(INDEX(#REF!,MATCH($U46,#REF!,0)),"")</f>
        <v>#NAME?</v>
      </c>
      <c r="Y46" s="86" t="e">
        <f t="array" aca="1" ref="Y46" ca="1">_xludf.IFNA(INDEX(#REF!,MATCH($U46,#REF!,0)),"")</f>
        <v>#NAME?</v>
      </c>
      <c r="Z46" s="86" t="e">
        <f t="array" aca="1" ref="Z46" ca="1">_xludf.IFNA(INDEX(#REF!,MATCH($U46,#REF!,0)),"")</f>
        <v>#NAME?</v>
      </c>
      <c r="AA46" s="86" t="e">
        <f t="array" aca="1" ref="AA46" ca="1">_xludf.IFNA(INDEX(#REF!,MATCH($U46,#REF!,0)),"")</f>
        <v>#NAME?</v>
      </c>
      <c r="AB46" s="86" t="e">
        <f t="array" aca="1" ref="AB46" ca="1">_xludf.IFNA(INDEX(#REF!,MATCH($U46,#REF!,0)),"")</f>
        <v>#NAME?</v>
      </c>
      <c r="AC46" s="86" t="e">
        <f t="array" aca="1" ref="AC46" ca="1">_xludf.IFNA(INDEX(#REF!,MATCH($U46,#REF!,0)),"")</f>
        <v>#NAME?</v>
      </c>
      <c r="AD46" s="87" t="e">
        <f t="array" aca="1" ref="AD46" ca="1">_xludf.IFNA(INDEX(#REF!,MATCH($U46,#REF!,0)),"")</f>
        <v>#NAME?</v>
      </c>
      <c r="AE46" s="102"/>
    </row>
    <row r="47" spans="1:31" ht="22.5" customHeight="1">
      <c r="A47" s="77"/>
      <c r="B47" s="78" t="s">
        <v>176</v>
      </c>
      <c r="C47" s="79" t="s">
        <v>39</v>
      </c>
      <c r="D47" s="79"/>
      <c r="E47" s="103"/>
      <c r="F47" s="103"/>
      <c r="G47" s="79"/>
      <c r="H47" s="79" t="s">
        <v>40</v>
      </c>
      <c r="I47" s="81" t="b">
        <v>0</v>
      </c>
      <c r="J47" s="81" t="b">
        <v>1</v>
      </c>
      <c r="K47" s="81" t="b">
        <v>0</v>
      </c>
      <c r="L47" s="81" t="b">
        <v>0</v>
      </c>
      <c r="M47" s="81" t="b">
        <v>0</v>
      </c>
      <c r="N47" s="79" t="s">
        <v>41</v>
      </c>
      <c r="O47" s="79"/>
      <c r="P47" s="82" t="s">
        <v>42</v>
      </c>
      <c r="Q47" s="88"/>
      <c r="R47" s="88"/>
      <c r="S47" s="96"/>
      <c r="T47" s="85"/>
      <c r="U47" s="86" t="s">
        <v>176</v>
      </c>
      <c r="V47" s="86" t="e">
        <f t="array" aca="1" ref="V47" ca="1">_xludf.IFNA(INDEX(#REF!,MATCH($U47,#REF!,0)),"")</f>
        <v>#NAME?</v>
      </c>
      <c r="W47" s="86" t="e">
        <f t="array" aca="1" ref="W47" ca="1">_xludf.IFNA(INDEX(#REF!,MATCH($U47,#REF!,0)),"")</f>
        <v>#NAME?</v>
      </c>
      <c r="X47" s="86" t="e">
        <f t="array" aca="1" ref="X47" ca="1">_xludf.IFNA(INDEX(#REF!,MATCH($U47,#REF!,0)),"")</f>
        <v>#NAME?</v>
      </c>
      <c r="Y47" s="86" t="e">
        <f t="array" aca="1" ref="Y47" ca="1">_xludf.IFNA(INDEX(#REF!,MATCH($U47,#REF!,0)),"")</f>
        <v>#NAME?</v>
      </c>
      <c r="Z47" s="86" t="e">
        <f t="array" aca="1" ref="Z47" ca="1">_xludf.IFNA(INDEX(#REF!,MATCH($U47,#REF!,0)),"")</f>
        <v>#NAME?</v>
      </c>
      <c r="AA47" s="86" t="e">
        <f t="array" aca="1" ref="AA47" ca="1">_xludf.IFNA(INDEX(#REF!,MATCH($U47,#REF!,0)),"")</f>
        <v>#NAME?</v>
      </c>
      <c r="AB47" s="86" t="e">
        <f t="array" aca="1" ref="AB47" ca="1">_xludf.IFNA(INDEX(#REF!,MATCH($U47,#REF!,0)),"")</f>
        <v>#NAME?</v>
      </c>
      <c r="AC47" s="86" t="e">
        <f t="array" aca="1" ref="AC47" ca="1">_xludf.IFNA(INDEX(#REF!,MATCH($U47,#REF!,0)),"")</f>
        <v>#NAME?</v>
      </c>
      <c r="AD47" s="87" t="e">
        <f t="array" aca="1" ref="AD47" ca="1">_xludf.IFNA(INDEX(#REF!,MATCH($U47,#REF!,0)),"")</f>
        <v>#NAME?</v>
      </c>
      <c r="AE47" s="102"/>
    </row>
    <row r="48" spans="1:31" ht="22.5" customHeight="1">
      <c r="A48" s="77"/>
      <c r="B48" s="78" t="s">
        <v>177</v>
      </c>
      <c r="C48" s="79" t="s">
        <v>39</v>
      </c>
      <c r="D48" s="79"/>
      <c r="E48" s="92"/>
      <c r="F48" s="79"/>
      <c r="G48" s="92"/>
      <c r="H48" s="79" t="s">
        <v>40</v>
      </c>
      <c r="I48" s="81" t="b">
        <v>0</v>
      </c>
      <c r="J48" s="81" t="b">
        <v>1</v>
      </c>
      <c r="K48" s="81" t="b">
        <v>0</v>
      </c>
      <c r="L48" s="81" t="b">
        <v>0</v>
      </c>
      <c r="M48" s="81" t="b">
        <v>0</v>
      </c>
      <c r="N48" s="79" t="s">
        <v>41</v>
      </c>
      <c r="O48" s="79"/>
      <c r="P48" s="82" t="s">
        <v>42</v>
      </c>
      <c r="Q48" s="88"/>
      <c r="R48" s="88"/>
      <c r="S48" s="96"/>
      <c r="T48" s="85"/>
      <c r="U48" s="86" t="s">
        <v>177</v>
      </c>
      <c r="V48" s="86" t="e">
        <f t="array" aca="1" ref="V48" ca="1">_xludf.IFNA(INDEX(#REF!,MATCH($U48,#REF!,0)),"")</f>
        <v>#NAME?</v>
      </c>
      <c r="W48" s="86" t="e">
        <f t="array" aca="1" ref="W48" ca="1">_xludf.IFNA(INDEX(#REF!,MATCH($U48,#REF!,0)),"")</f>
        <v>#NAME?</v>
      </c>
      <c r="X48" s="86" t="e">
        <f t="array" aca="1" ref="X48" ca="1">_xludf.IFNA(INDEX(#REF!,MATCH($U48,#REF!,0)),"")</f>
        <v>#NAME?</v>
      </c>
      <c r="Y48" s="86" t="e">
        <f t="array" aca="1" ref="Y48" ca="1">_xludf.IFNA(INDEX(#REF!,MATCH($U48,#REF!,0)),"")</f>
        <v>#NAME?</v>
      </c>
      <c r="Z48" s="86" t="e">
        <f t="array" aca="1" ref="Z48" ca="1">_xludf.IFNA(INDEX(#REF!,MATCH($U48,#REF!,0)),"")</f>
        <v>#NAME?</v>
      </c>
      <c r="AA48" s="86" t="e">
        <f t="array" aca="1" ref="AA48" ca="1">_xludf.IFNA(INDEX(#REF!,MATCH($U48,#REF!,0)),"")</f>
        <v>#NAME?</v>
      </c>
      <c r="AB48" s="86" t="e">
        <f t="array" aca="1" ref="AB48" ca="1">_xludf.IFNA(INDEX(#REF!,MATCH($U48,#REF!,0)),"")</f>
        <v>#NAME?</v>
      </c>
      <c r="AC48" s="86" t="e">
        <f t="array" aca="1" ref="AC48" ca="1">_xludf.IFNA(INDEX(#REF!,MATCH($U48,#REF!,0)),"")</f>
        <v>#NAME?</v>
      </c>
      <c r="AD48" s="87" t="e">
        <f t="array" aca="1" ref="AD48" ca="1">_xludf.IFNA(INDEX(#REF!,MATCH($U48,#REF!,0)),"")</f>
        <v>#NAME?</v>
      </c>
      <c r="AE48" s="102"/>
    </row>
    <row r="49" spans="1:31" ht="22.5" customHeight="1">
      <c r="A49" s="77"/>
      <c r="B49" s="78" t="s">
        <v>177</v>
      </c>
      <c r="C49" s="79" t="s">
        <v>83</v>
      </c>
      <c r="D49" s="79"/>
      <c r="E49" s="79"/>
      <c r="F49" s="79"/>
      <c r="G49" s="79"/>
      <c r="H49" s="79" t="s">
        <v>40</v>
      </c>
      <c r="I49" s="81" t="b">
        <v>0</v>
      </c>
      <c r="J49" s="81" t="b">
        <v>0</v>
      </c>
      <c r="K49" s="81" t="b">
        <v>0</v>
      </c>
      <c r="L49" s="81" t="b">
        <v>0</v>
      </c>
      <c r="M49" s="81" t="b">
        <v>0</v>
      </c>
      <c r="N49" s="79"/>
      <c r="O49" s="79"/>
      <c r="P49" s="82"/>
      <c r="Q49" s="88"/>
      <c r="R49" s="88"/>
      <c r="S49" s="96"/>
      <c r="T49" s="85"/>
      <c r="U49" s="86" t="s">
        <v>177</v>
      </c>
      <c r="V49" s="86" t="e">
        <f t="array" aca="1" ref="V49" ca="1">_xludf.IFNA(INDEX(#REF!,MATCH($U49,#REF!,0)),"")</f>
        <v>#NAME?</v>
      </c>
      <c r="W49" s="86" t="e">
        <f t="array" aca="1" ref="W49" ca="1">_xludf.IFNA(INDEX(#REF!,MATCH($U49,#REF!,0)),"")</f>
        <v>#NAME?</v>
      </c>
      <c r="X49" s="86" t="e">
        <f t="array" aca="1" ref="X49" ca="1">_xludf.IFNA(INDEX(#REF!,MATCH($U49,#REF!,0)),"")</f>
        <v>#NAME?</v>
      </c>
      <c r="Y49" s="86" t="e">
        <f t="array" aca="1" ref="Y49" ca="1">_xludf.IFNA(INDEX(#REF!,MATCH($U49,#REF!,0)),"")</f>
        <v>#NAME?</v>
      </c>
      <c r="Z49" s="86" t="e">
        <f t="array" aca="1" ref="Z49" ca="1">_xludf.IFNA(INDEX(#REF!,MATCH($U49,#REF!,0)),"")</f>
        <v>#NAME?</v>
      </c>
      <c r="AA49" s="86" t="e">
        <f t="array" aca="1" ref="AA49" ca="1">_xludf.IFNA(INDEX(#REF!,MATCH($U49,#REF!,0)),"")</f>
        <v>#NAME?</v>
      </c>
      <c r="AB49" s="86" t="e">
        <f t="array" aca="1" ref="AB49" ca="1">_xludf.IFNA(INDEX(#REF!,MATCH($U49,#REF!,0)),"")</f>
        <v>#NAME?</v>
      </c>
      <c r="AC49" s="86" t="e">
        <f t="array" aca="1" ref="AC49" ca="1">_xludf.IFNA(INDEX(#REF!,MATCH($U49,#REF!,0)),"")</f>
        <v>#NAME?</v>
      </c>
      <c r="AD49" s="87" t="e">
        <f t="array" aca="1" ref="AD49" ca="1">_xludf.IFNA(INDEX(#REF!,MATCH($U49,#REF!,0)),"")</f>
        <v>#NAME?</v>
      </c>
      <c r="AE49" s="102"/>
    </row>
    <row r="50" spans="1:31" ht="22.5" customHeight="1">
      <c r="A50" s="77"/>
      <c r="B50" s="78" t="s">
        <v>178</v>
      </c>
      <c r="C50" s="79" t="s">
        <v>39</v>
      </c>
      <c r="D50" s="79"/>
      <c r="E50" s="79"/>
      <c r="F50" s="79"/>
      <c r="G50" s="79"/>
      <c r="H50" s="79" t="s">
        <v>40</v>
      </c>
      <c r="I50" s="81" t="b">
        <v>0</v>
      </c>
      <c r="J50" s="81" t="b">
        <v>1</v>
      </c>
      <c r="K50" s="81" t="b">
        <v>0</v>
      </c>
      <c r="L50" s="81" t="b">
        <v>0</v>
      </c>
      <c r="M50" s="81" t="b">
        <v>0</v>
      </c>
      <c r="N50" s="79" t="s">
        <v>41</v>
      </c>
      <c r="O50" s="79"/>
      <c r="P50" s="82" t="s">
        <v>42</v>
      </c>
      <c r="Q50" s="88"/>
      <c r="R50" s="88"/>
      <c r="S50" s="96"/>
      <c r="T50" s="85"/>
      <c r="U50" s="86" t="s">
        <v>178</v>
      </c>
      <c r="V50" s="86" t="e">
        <f t="array" aca="1" ref="V50" ca="1">_xludf.IFNA(INDEX(#REF!,MATCH($U50,#REF!,0)),"")</f>
        <v>#NAME?</v>
      </c>
      <c r="W50" s="86" t="e">
        <f t="array" aca="1" ref="W50" ca="1">_xludf.IFNA(INDEX(#REF!,MATCH($U50,#REF!,0)),"")</f>
        <v>#NAME?</v>
      </c>
      <c r="X50" s="86" t="e">
        <f t="array" aca="1" ref="X50" ca="1">_xludf.IFNA(INDEX(#REF!,MATCH($U50,#REF!,0)),"")</f>
        <v>#NAME?</v>
      </c>
      <c r="Y50" s="86" t="e">
        <f t="array" aca="1" ref="Y50" ca="1">_xludf.IFNA(INDEX(#REF!,MATCH($U50,#REF!,0)),"")</f>
        <v>#NAME?</v>
      </c>
      <c r="Z50" s="86" t="e">
        <f t="array" aca="1" ref="Z50" ca="1">_xludf.IFNA(INDEX(#REF!,MATCH($U50,#REF!,0)),"")</f>
        <v>#NAME?</v>
      </c>
      <c r="AA50" s="86" t="e">
        <f t="array" aca="1" ref="AA50" ca="1">_xludf.IFNA(INDEX(#REF!,MATCH($U50,#REF!,0)),"")</f>
        <v>#NAME?</v>
      </c>
      <c r="AB50" s="86" t="e">
        <f t="array" aca="1" ref="AB50" ca="1">_xludf.IFNA(INDEX(#REF!,MATCH($U50,#REF!,0)),"")</f>
        <v>#NAME?</v>
      </c>
      <c r="AC50" s="86" t="e">
        <f t="array" aca="1" ref="AC50" ca="1">_xludf.IFNA(INDEX(#REF!,MATCH($U50,#REF!,0)),"")</f>
        <v>#NAME?</v>
      </c>
      <c r="AD50" s="87" t="e">
        <f t="array" aca="1" ref="AD50" ca="1">_xludf.IFNA(INDEX(#REF!,MATCH($U50,#REF!,0)),"")</f>
        <v>#NAME?</v>
      </c>
      <c r="AE50" s="102"/>
    </row>
    <row r="51" spans="1:31" ht="22.5" customHeight="1">
      <c r="A51" s="77"/>
      <c r="B51" s="78" t="s">
        <v>179</v>
      </c>
      <c r="C51" s="79" t="s">
        <v>86</v>
      </c>
      <c r="D51" s="79" t="s">
        <v>180</v>
      </c>
      <c r="E51" s="79" t="s">
        <v>88</v>
      </c>
      <c r="F51" s="79" t="s">
        <v>181</v>
      </c>
      <c r="G51" s="79" t="s">
        <v>182</v>
      </c>
      <c r="H51" s="79" t="s">
        <v>183</v>
      </c>
      <c r="I51" s="81" t="b">
        <v>1</v>
      </c>
      <c r="J51" s="81" t="b">
        <v>0</v>
      </c>
      <c r="K51" s="81" t="b">
        <v>0</v>
      </c>
      <c r="L51" s="81" t="b">
        <v>0</v>
      </c>
      <c r="M51" s="81" t="b">
        <v>1</v>
      </c>
      <c r="N51" s="79" t="s">
        <v>41</v>
      </c>
      <c r="O51" s="79" t="s">
        <v>91</v>
      </c>
      <c r="P51" s="82"/>
      <c r="Q51" s="88" t="s">
        <v>92</v>
      </c>
      <c r="R51" s="89" t="s">
        <v>184</v>
      </c>
      <c r="S51" s="151" t="s">
        <v>107</v>
      </c>
      <c r="T51" s="85"/>
      <c r="U51" s="86" t="s">
        <v>179</v>
      </c>
      <c r="V51" s="86" t="e">
        <f t="array" aca="1" ref="V51" ca="1">_xludf.IFNA(INDEX(#REF!,MATCH($U51,#REF!,0)),"")</f>
        <v>#NAME?</v>
      </c>
      <c r="W51" s="86" t="e">
        <f t="array" aca="1" ref="W51" ca="1">_xludf.IFNA(INDEX(#REF!,MATCH($U51,#REF!,0)),"")</f>
        <v>#NAME?</v>
      </c>
      <c r="X51" s="86" t="e">
        <f t="array" aca="1" ref="X51" ca="1">_xludf.IFNA(INDEX(#REF!,MATCH($U51,#REF!,0)),"")</f>
        <v>#NAME?</v>
      </c>
      <c r="Y51" s="86" t="e">
        <f t="array" aca="1" ref="Y51" ca="1">_xludf.IFNA(INDEX(#REF!,MATCH($U51,#REF!,0)),"")</f>
        <v>#NAME?</v>
      </c>
      <c r="Z51" s="86" t="e">
        <f t="array" aca="1" ref="Z51" ca="1">_xludf.IFNA(INDEX(#REF!,MATCH($U51,#REF!,0)),"")</f>
        <v>#NAME?</v>
      </c>
      <c r="AA51" s="86" t="e">
        <f t="array" aca="1" ref="AA51" ca="1">_xludf.IFNA(INDEX(#REF!,MATCH($U51,#REF!,0)),"")</f>
        <v>#NAME?</v>
      </c>
      <c r="AB51" s="86" t="e">
        <f t="array" aca="1" ref="AB51" ca="1">_xludf.IFNA(INDEX(#REF!,MATCH($U51,#REF!,0)),"")</f>
        <v>#NAME?</v>
      </c>
      <c r="AC51" s="86" t="e">
        <f t="array" aca="1" ref="AC51" ca="1">_xludf.IFNA(INDEX(#REF!,MATCH($U51,#REF!,0)),"")</f>
        <v>#NAME?</v>
      </c>
      <c r="AD51" s="87" t="e">
        <f t="array" aca="1" ref="AD51" ca="1">_xludf.IFNA(INDEX(#REF!,MATCH($U51,#REF!,0)),"")</f>
        <v>#NAME?</v>
      </c>
      <c r="AE51" s="86"/>
    </row>
    <row r="52" spans="1:31" ht="22.5" customHeight="1">
      <c r="A52" s="77"/>
      <c r="B52" s="96" t="s">
        <v>179</v>
      </c>
      <c r="C52" s="151" t="s">
        <v>110</v>
      </c>
      <c r="D52" s="151" t="s">
        <v>185</v>
      </c>
      <c r="E52" s="96"/>
      <c r="F52" s="96" t="s">
        <v>186</v>
      </c>
      <c r="G52" s="96"/>
      <c r="H52" s="151" t="s">
        <v>40</v>
      </c>
      <c r="I52" s="154" t="b">
        <v>1</v>
      </c>
      <c r="J52" s="154" t="b">
        <v>0</v>
      </c>
      <c r="K52" s="154" t="b">
        <v>0</v>
      </c>
      <c r="L52" s="154" t="b">
        <v>0</v>
      </c>
      <c r="M52" s="154" t="b">
        <v>0</v>
      </c>
      <c r="N52" s="151" t="s">
        <v>41</v>
      </c>
      <c r="O52" s="96"/>
      <c r="P52" s="107"/>
      <c r="Q52" s="155" t="s">
        <v>113</v>
      </c>
      <c r="R52" s="88"/>
      <c r="S52" s="151" t="s">
        <v>107</v>
      </c>
      <c r="T52" s="85"/>
      <c r="U52" s="86" t="s">
        <v>179</v>
      </c>
      <c r="V52" s="86" t="e">
        <f t="array" aca="1" ref="V52" ca="1">_xludf.IFNA(INDEX(#REF!,MATCH($U52,#REF!,0)),"")</f>
        <v>#NAME?</v>
      </c>
      <c r="W52" s="86" t="e">
        <f t="array" aca="1" ref="W52" ca="1">_xludf.IFNA(INDEX(#REF!,MATCH($U52,#REF!,0)),"")</f>
        <v>#NAME?</v>
      </c>
      <c r="X52" s="86" t="e">
        <f t="array" aca="1" ref="X52" ca="1">_xludf.IFNA(INDEX(#REF!,MATCH($U52,#REF!,0)),"")</f>
        <v>#NAME?</v>
      </c>
      <c r="Y52" s="86" t="e">
        <f t="array" aca="1" ref="Y52" ca="1">_xludf.IFNA(INDEX(#REF!,MATCH($U52,#REF!,0)),"")</f>
        <v>#NAME?</v>
      </c>
      <c r="Z52" s="86" t="e">
        <f t="array" aca="1" ref="Z52" ca="1">_xludf.IFNA(INDEX(#REF!,MATCH($U52,#REF!,0)),"")</f>
        <v>#NAME?</v>
      </c>
      <c r="AA52" s="86" t="e">
        <f t="array" aca="1" ref="AA52" ca="1">_xludf.IFNA(INDEX(#REF!,MATCH($U52,#REF!,0)),"")</f>
        <v>#NAME?</v>
      </c>
      <c r="AB52" s="86" t="e">
        <f t="array" aca="1" ref="AB52" ca="1">_xludf.IFNA(INDEX(#REF!,MATCH($U52,#REF!,0)),"")</f>
        <v>#NAME?</v>
      </c>
      <c r="AC52" s="86" t="e">
        <f t="array" aca="1" ref="AC52" ca="1">_xludf.IFNA(INDEX(#REF!,MATCH($U52,#REF!,0)),"")</f>
        <v>#NAME?</v>
      </c>
      <c r="AD52" s="87" t="e">
        <f t="array" aca="1" ref="AD52" ca="1">_xludf.IFNA(INDEX(#REF!,MATCH($U52,#REF!,0)),"")</f>
        <v>#NAME?</v>
      </c>
      <c r="AE52" s="102"/>
    </row>
    <row r="53" spans="1:31" ht="22.5" customHeight="1">
      <c r="A53" s="77"/>
      <c r="B53" s="78" t="s">
        <v>179</v>
      </c>
      <c r="C53" s="79" t="s">
        <v>110</v>
      </c>
      <c r="D53" s="79" t="s">
        <v>187</v>
      </c>
      <c r="E53" s="103"/>
      <c r="F53" s="103"/>
      <c r="G53" s="79"/>
      <c r="H53" s="79" t="s">
        <v>40</v>
      </c>
      <c r="I53" s="81" t="b">
        <v>1</v>
      </c>
      <c r="J53" s="81" t="b">
        <v>1</v>
      </c>
      <c r="K53" s="81" t="b">
        <v>1</v>
      </c>
      <c r="L53" s="81" t="b">
        <v>1</v>
      </c>
      <c r="M53" s="81" t="b">
        <v>1</v>
      </c>
      <c r="N53" s="79" t="s">
        <v>41</v>
      </c>
      <c r="O53" s="79"/>
      <c r="P53" s="82"/>
      <c r="Q53" s="88"/>
      <c r="R53" s="88"/>
      <c r="S53" s="96" t="s">
        <v>107</v>
      </c>
      <c r="T53" s="85"/>
      <c r="U53" s="86" t="s">
        <v>179</v>
      </c>
      <c r="V53" s="86" t="e">
        <f t="array" aca="1" ref="V53" ca="1">_xludf.IFNA(INDEX(#REF!,MATCH($U53,#REF!,0)),"")</f>
        <v>#NAME?</v>
      </c>
      <c r="W53" s="86" t="e">
        <f t="array" aca="1" ref="W53" ca="1">_xludf.IFNA(INDEX(#REF!,MATCH($U53,#REF!,0)),"")</f>
        <v>#NAME?</v>
      </c>
      <c r="X53" s="86" t="e">
        <f t="array" aca="1" ref="X53" ca="1">_xludf.IFNA(INDEX(#REF!,MATCH($U53,#REF!,0)),"")</f>
        <v>#NAME?</v>
      </c>
      <c r="Y53" s="86" t="e">
        <f t="array" aca="1" ref="Y53" ca="1">_xludf.IFNA(INDEX(#REF!,MATCH($U53,#REF!,0)),"")</f>
        <v>#NAME?</v>
      </c>
      <c r="Z53" s="86" t="e">
        <f t="array" aca="1" ref="Z53" ca="1">_xludf.IFNA(INDEX(#REF!,MATCH($U53,#REF!,0)),"")</f>
        <v>#NAME?</v>
      </c>
      <c r="AA53" s="86" t="e">
        <f t="array" aca="1" ref="AA53" ca="1">_xludf.IFNA(INDEX(#REF!,MATCH($U53,#REF!,0)),"")</f>
        <v>#NAME?</v>
      </c>
      <c r="AB53" s="86" t="e">
        <f t="array" aca="1" ref="AB53" ca="1">_xludf.IFNA(INDEX(#REF!,MATCH($U53,#REF!,0)),"")</f>
        <v>#NAME?</v>
      </c>
      <c r="AC53" s="86" t="e">
        <f t="array" aca="1" ref="AC53" ca="1">_xludf.IFNA(INDEX(#REF!,MATCH($U53,#REF!,0)),"")</f>
        <v>#NAME?</v>
      </c>
      <c r="AD53" s="87" t="e">
        <f t="array" aca="1" ref="AD53" ca="1">_xludf.IFNA(INDEX(#REF!,MATCH($U53,#REF!,0)),"")</f>
        <v>#NAME?</v>
      </c>
      <c r="AE53" s="102"/>
    </row>
    <row r="54" spans="1:31" ht="22.5" customHeight="1">
      <c r="A54" s="77"/>
      <c r="B54" s="78" t="s">
        <v>188</v>
      </c>
      <c r="C54" s="79" t="s">
        <v>34</v>
      </c>
      <c r="D54" s="79" t="s">
        <v>55</v>
      </c>
      <c r="E54" s="79"/>
      <c r="F54" s="79" t="s">
        <v>189</v>
      </c>
      <c r="G54" s="79" t="s">
        <v>117</v>
      </c>
      <c r="H54" s="79" t="s">
        <v>37</v>
      </c>
      <c r="I54" s="81" t="b">
        <v>1</v>
      </c>
      <c r="J54" s="81" t="b">
        <v>0</v>
      </c>
      <c r="K54" s="81" t="b">
        <v>0</v>
      </c>
      <c r="L54" s="81" t="b">
        <v>0</v>
      </c>
      <c r="M54" s="81" t="b">
        <v>0</v>
      </c>
      <c r="N54" s="79"/>
      <c r="O54" s="79"/>
      <c r="P54" s="82"/>
      <c r="Q54" s="88"/>
      <c r="R54" s="88"/>
      <c r="S54" s="159" t="s">
        <v>58</v>
      </c>
      <c r="T54" s="85"/>
      <c r="U54" s="86" t="s">
        <v>188</v>
      </c>
      <c r="V54" s="86" t="e">
        <f t="array" aca="1" ref="V54" ca="1">_xludf.IFNA(INDEX(#REF!,MATCH($U54,#REF!,0)),"")</f>
        <v>#NAME?</v>
      </c>
      <c r="W54" s="86" t="e">
        <f t="array" aca="1" ref="W54" ca="1">_xludf.IFNA(INDEX(#REF!,MATCH($U54,#REF!,0)),"")</f>
        <v>#NAME?</v>
      </c>
      <c r="X54" s="86" t="e">
        <f t="array" aca="1" ref="X54" ca="1">_xludf.IFNA(INDEX(#REF!,MATCH($U54,#REF!,0)),"")</f>
        <v>#NAME?</v>
      </c>
      <c r="Y54" s="86" t="e">
        <f t="array" aca="1" ref="Y54" ca="1">_xludf.IFNA(INDEX(#REF!,MATCH($U54,#REF!,0)),"")</f>
        <v>#NAME?</v>
      </c>
      <c r="Z54" s="86" t="e">
        <f t="array" aca="1" ref="Z54" ca="1">_xludf.IFNA(INDEX(#REF!,MATCH($U54,#REF!,0)),"")</f>
        <v>#NAME?</v>
      </c>
      <c r="AA54" s="86" t="e">
        <f t="array" aca="1" ref="AA54" ca="1">_xludf.IFNA(INDEX(#REF!,MATCH($U54,#REF!,0)),"")</f>
        <v>#NAME?</v>
      </c>
      <c r="AB54" s="86" t="e">
        <f t="array" aca="1" ref="AB54" ca="1">_xludf.IFNA(INDEX(#REF!,MATCH($U54,#REF!,0)),"")</f>
        <v>#NAME?</v>
      </c>
      <c r="AC54" s="86" t="e">
        <f t="array" aca="1" ref="AC54" ca="1">_xludf.IFNA(INDEX(#REF!,MATCH($U54,#REF!,0)),"")</f>
        <v>#NAME?</v>
      </c>
      <c r="AD54" s="87" t="e">
        <f t="array" aca="1" ref="AD54" ca="1">_xludf.IFNA(INDEX(#REF!,MATCH($U54,#REF!,0)),"")</f>
        <v>#NAME?</v>
      </c>
      <c r="AE54" s="102"/>
    </row>
    <row r="55" spans="1:31" ht="22.5" customHeight="1">
      <c r="A55" s="77"/>
      <c r="B55" s="78" t="s">
        <v>190</v>
      </c>
      <c r="C55" s="79" t="s">
        <v>150</v>
      </c>
      <c r="D55" s="79"/>
      <c r="E55" s="79"/>
      <c r="F55" s="79"/>
      <c r="G55" s="79"/>
      <c r="H55" s="79" t="s">
        <v>40</v>
      </c>
      <c r="I55" s="81" t="b">
        <v>1</v>
      </c>
      <c r="J55" s="81" t="b">
        <v>1</v>
      </c>
      <c r="K55" s="81" t="b">
        <v>1</v>
      </c>
      <c r="L55" s="81" t="b">
        <v>1</v>
      </c>
      <c r="M55" s="81" t="b">
        <v>1</v>
      </c>
      <c r="N55" s="79" t="s">
        <v>53</v>
      </c>
      <c r="O55" s="79"/>
      <c r="P55" s="82"/>
      <c r="Q55" s="88"/>
      <c r="R55" s="88"/>
      <c r="S55" s="151" t="s">
        <v>53</v>
      </c>
      <c r="T55" s="85"/>
      <c r="U55" s="86" t="s">
        <v>190</v>
      </c>
      <c r="V55" s="86" t="e">
        <f t="array" aca="1" ref="V55" ca="1">_xludf.IFNA(INDEX(#REF!,MATCH($U55,#REF!,0)),"")</f>
        <v>#NAME?</v>
      </c>
      <c r="W55" s="86" t="e">
        <f t="array" aca="1" ref="W55" ca="1">_xludf.IFNA(INDEX(#REF!,MATCH($U55,#REF!,0)),"")</f>
        <v>#NAME?</v>
      </c>
      <c r="X55" s="86" t="e">
        <f t="array" aca="1" ref="X55" ca="1">_xludf.IFNA(INDEX(#REF!,MATCH($U55,#REF!,0)),"")</f>
        <v>#NAME?</v>
      </c>
      <c r="Y55" s="86" t="e">
        <f t="array" aca="1" ref="Y55" ca="1">_xludf.IFNA(INDEX(#REF!,MATCH($U55,#REF!,0)),"")</f>
        <v>#NAME?</v>
      </c>
      <c r="Z55" s="86" t="e">
        <f t="array" aca="1" ref="Z55" ca="1">_xludf.IFNA(INDEX(#REF!,MATCH($U55,#REF!,0)),"")</f>
        <v>#NAME?</v>
      </c>
      <c r="AA55" s="86" t="e">
        <f t="array" aca="1" ref="AA55" ca="1">_xludf.IFNA(INDEX(#REF!,MATCH($U55,#REF!,0)),"")</f>
        <v>#NAME?</v>
      </c>
      <c r="AB55" s="86" t="e">
        <f t="array" aca="1" ref="AB55" ca="1">_xludf.IFNA(INDEX(#REF!,MATCH($U55,#REF!,0)),"")</f>
        <v>#NAME?</v>
      </c>
      <c r="AC55" s="86" t="e">
        <f t="array" aca="1" ref="AC55" ca="1">_xludf.IFNA(INDEX(#REF!,MATCH($U55,#REF!,0)),"")</f>
        <v>#NAME?</v>
      </c>
      <c r="AD55" s="87" t="e">
        <f t="array" aca="1" ref="AD55" ca="1">_xludf.IFNA(INDEX(#REF!,MATCH($U55,#REF!,0)),"")</f>
        <v>#NAME?</v>
      </c>
      <c r="AE55" s="102"/>
    </row>
    <row r="56" spans="1:31" ht="22.5" customHeight="1">
      <c r="A56" s="77"/>
      <c r="B56" s="78" t="s">
        <v>190</v>
      </c>
      <c r="C56" s="79" t="s">
        <v>39</v>
      </c>
      <c r="D56" s="79"/>
      <c r="E56" s="79"/>
      <c r="F56" s="79"/>
      <c r="G56" s="79"/>
      <c r="H56" s="79" t="s">
        <v>40</v>
      </c>
      <c r="I56" s="81" t="b">
        <v>0</v>
      </c>
      <c r="J56" s="81" t="b">
        <v>1</v>
      </c>
      <c r="K56" s="81" t="b">
        <v>0</v>
      </c>
      <c r="L56" s="81" t="b">
        <v>0</v>
      </c>
      <c r="M56" s="81" t="b">
        <v>0</v>
      </c>
      <c r="N56" s="79" t="s">
        <v>41</v>
      </c>
      <c r="O56" s="79"/>
      <c r="P56" s="82" t="s">
        <v>42</v>
      </c>
      <c r="Q56" s="88"/>
      <c r="R56" s="88"/>
      <c r="S56" s="96" t="s">
        <v>53</v>
      </c>
      <c r="T56" s="85"/>
      <c r="U56" s="86" t="s">
        <v>190</v>
      </c>
      <c r="V56" s="86" t="e">
        <f t="array" aca="1" ref="V56" ca="1">_xludf.IFNA(INDEX(#REF!,MATCH($U56,#REF!,0)),"")</f>
        <v>#NAME?</v>
      </c>
      <c r="W56" s="86" t="e">
        <f t="array" aca="1" ref="W56" ca="1">_xludf.IFNA(INDEX(#REF!,MATCH($U56,#REF!,0)),"")</f>
        <v>#NAME?</v>
      </c>
      <c r="X56" s="86" t="e">
        <f t="array" aca="1" ref="X56" ca="1">_xludf.IFNA(INDEX(#REF!,MATCH($U56,#REF!,0)),"")</f>
        <v>#NAME?</v>
      </c>
      <c r="Y56" s="86" t="e">
        <f t="array" aca="1" ref="Y56" ca="1">_xludf.IFNA(INDEX(#REF!,MATCH($U56,#REF!,0)),"")</f>
        <v>#NAME?</v>
      </c>
      <c r="Z56" s="86" t="e">
        <f t="array" aca="1" ref="Z56" ca="1">_xludf.IFNA(INDEX(#REF!,MATCH($U56,#REF!,0)),"")</f>
        <v>#NAME?</v>
      </c>
      <c r="AA56" s="86" t="e">
        <f t="array" aca="1" ref="AA56" ca="1">_xludf.IFNA(INDEX(#REF!,MATCH($U56,#REF!,0)),"")</f>
        <v>#NAME?</v>
      </c>
      <c r="AB56" s="86" t="e">
        <f t="array" aca="1" ref="AB56" ca="1">_xludf.IFNA(INDEX(#REF!,MATCH($U56,#REF!,0)),"")</f>
        <v>#NAME?</v>
      </c>
      <c r="AC56" s="86" t="e">
        <f t="array" aca="1" ref="AC56" ca="1">_xludf.IFNA(INDEX(#REF!,MATCH($U56,#REF!,0)),"")</f>
        <v>#NAME?</v>
      </c>
      <c r="AD56" s="87" t="e">
        <f t="array" aca="1" ref="AD56" ca="1">_xludf.IFNA(INDEX(#REF!,MATCH($U56,#REF!,0)),"")</f>
        <v>#NAME?</v>
      </c>
      <c r="AE56" s="102"/>
    </row>
    <row r="57" spans="1:31" ht="22.5" customHeight="1">
      <c r="A57" s="77"/>
      <c r="B57" s="78" t="s">
        <v>190</v>
      </c>
      <c r="C57" s="79" t="s">
        <v>34</v>
      </c>
      <c r="D57" s="79" t="s">
        <v>191</v>
      </c>
      <c r="E57" s="79"/>
      <c r="F57" s="79" t="s">
        <v>192</v>
      </c>
      <c r="G57" s="79" t="s">
        <v>193</v>
      </c>
      <c r="H57" s="79" t="s">
        <v>40</v>
      </c>
      <c r="I57" s="81" t="b">
        <v>1</v>
      </c>
      <c r="J57" s="81" t="b">
        <v>0</v>
      </c>
      <c r="K57" s="81" t="b">
        <v>0</v>
      </c>
      <c r="L57" s="81" t="b">
        <v>0</v>
      </c>
      <c r="M57" s="81" t="b">
        <v>0</v>
      </c>
      <c r="N57" s="79" t="s">
        <v>53</v>
      </c>
      <c r="O57" s="79" t="s">
        <v>174</v>
      </c>
      <c r="P57" s="82" t="s">
        <v>174</v>
      </c>
      <c r="Q57" s="88" t="s">
        <v>52</v>
      </c>
      <c r="R57" s="93" t="s">
        <v>194</v>
      </c>
      <c r="S57" s="96" t="s">
        <v>53</v>
      </c>
      <c r="T57" s="85"/>
      <c r="U57" s="86" t="s">
        <v>190</v>
      </c>
      <c r="V57" s="86" t="e">
        <f t="array" aca="1" ref="V57" ca="1">_xludf.IFNA(INDEX(#REF!,MATCH($U57,#REF!,0)),"")</f>
        <v>#NAME?</v>
      </c>
      <c r="W57" s="86" t="e">
        <f t="array" aca="1" ref="W57" ca="1">_xludf.IFNA(INDEX(#REF!,MATCH($U57,#REF!,0)),"")</f>
        <v>#NAME?</v>
      </c>
      <c r="X57" s="86" t="e">
        <f t="array" aca="1" ref="X57" ca="1">_xludf.IFNA(INDEX(#REF!,MATCH($U57,#REF!,0)),"")</f>
        <v>#NAME?</v>
      </c>
      <c r="Y57" s="86" t="e">
        <f t="array" aca="1" ref="Y57" ca="1">_xludf.IFNA(INDEX(#REF!,MATCH($U57,#REF!,0)),"")</f>
        <v>#NAME?</v>
      </c>
      <c r="Z57" s="86" t="e">
        <f t="array" aca="1" ref="Z57" ca="1">_xludf.IFNA(INDEX(#REF!,MATCH($U57,#REF!,0)),"")</f>
        <v>#NAME?</v>
      </c>
      <c r="AA57" s="86" t="e">
        <f t="array" aca="1" ref="AA57" ca="1">_xludf.IFNA(INDEX(#REF!,MATCH($U57,#REF!,0)),"")</f>
        <v>#NAME?</v>
      </c>
      <c r="AB57" s="86" t="e">
        <f t="array" aca="1" ref="AB57" ca="1">_xludf.IFNA(INDEX(#REF!,MATCH($U57,#REF!,0)),"")</f>
        <v>#NAME?</v>
      </c>
      <c r="AC57" s="86" t="e">
        <f t="array" aca="1" ref="AC57" ca="1">_xludf.IFNA(INDEX(#REF!,MATCH($U57,#REF!,0)),"")</f>
        <v>#NAME?</v>
      </c>
      <c r="AD57" s="87" t="e">
        <f t="array" aca="1" ref="AD57" ca="1">_xludf.IFNA(INDEX(#REF!,MATCH($U57,#REF!,0)),"")</f>
        <v>#NAME?</v>
      </c>
      <c r="AE57" s="102"/>
    </row>
    <row r="58" spans="1:31" ht="22.5" customHeight="1">
      <c r="A58" s="77"/>
      <c r="B58" s="78" t="s">
        <v>190</v>
      </c>
      <c r="C58" s="79" t="s">
        <v>83</v>
      </c>
      <c r="D58" s="79"/>
      <c r="E58" s="103"/>
      <c r="F58" s="103"/>
      <c r="G58" s="79"/>
      <c r="H58" s="79" t="s">
        <v>40</v>
      </c>
      <c r="I58" s="81" t="b">
        <v>0</v>
      </c>
      <c r="J58" s="81" t="b">
        <v>0</v>
      </c>
      <c r="K58" s="81" t="b">
        <v>0</v>
      </c>
      <c r="L58" s="81" t="b">
        <v>0</v>
      </c>
      <c r="M58" s="81" t="b">
        <v>0</v>
      </c>
      <c r="N58" s="79"/>
      <c r="O58" s="79"/>
      <c r="P58" s="82"/>
      <c r="Q58" s="88"/>
      <c r="R58" s="88"/>
      <c r="S58" s="96" t="s">
        <v>53</v>
      </c>
      <c r="T58" s="85"/>
      <c r="U58" s="86" t="s">
        <v>190</v>
      </c>
      <c r="V58" s="86" t="e">
        <f t="array" aca="1" ref="V58" ca="1">_xludf.IFNA(INDEX(#REF!,MATCH($U58,#REF!,0)),"")</f>
        <v>#NAME?</v>
      </c>
      <c r="W58" s="86" t="e">
        <f t="array" aca="1" ref="W58" ca="1">_xludf.IFNA(INDEX(#REF!,MATCH($U58,#REF!,0)),"")</f>
        <v>#NAME?</v>
      </c>
      <c r="X58" s="86" t="e">
        <f t="array" aca="1" ref="X58" ca="1">_xludf.IFNA(INDEX(#REF!,MATCH($U58,#REF!,0)),"")</f>
        <v>#NAME?</v>
      </c>
      <c r="Y58" s="86" t="e">
        <f t="array" aca="1" ref="Y58" ca="1">_xludf.IFNA(INDEX(#REF!,MATCH($U58,#REF!,0)),"")</f>
        <v>#NAME?</v>
      </c>
      <c r="Z58" s="86" t="e">
        <f t="array" aca="1" ref="Z58" ca="1">_xludf.IFNA(INDEX(#REF!,MATCH($U58,#REF!,0)),"")</f>
        <v>#NAME?</v>
      </c>
      <c r="AA58" s="86" t="e">
        <f t="array" aca="1" ref="AA58" ca="1">_xludf.IFNA(INDEX(#REF!,MATCH($U58,#REF!,0)),"")</f>
        <v>#NAME?</v>
      </c>
      <c r="AB58" s="86" t="e">
        <f t="array" aca="1" ref="AB58" ca="1">_xludf.IFNA(INDEX(#REF!,MATCH($U58,#REF!,0)),"")</f>
        <v>#NAME?</v>
      </c>
      <c r="AC58" s="86" t="e">
        <f t="array" aca="1" ref="AC58" ca="1">_xludf.IFNA(INDEX(#REF!,MATCH($U58,#REF!,0)),"")</f>
        <v>#NAME?</v>
      </c>
      <c r="AD58" s="87" t="e">
        <f t="array" aca="1" ref="AD58" ca="1">_xludf.IFNA(INDEX(#REF!,MATCH($U58,#REF!,0)),"")</f>
        <v>#NAME?</v>
      </c>
      <c r="AE58" s="102"/>
    </row>
    <row r="59" spans="1:31" ht="22.5" customHeight="1">
      <c r="A59" s="77"/>
      <c r="B59" s="106" t="s">
        <v>195</v>
      </c>
      <c r="C59" s="151" t="s">
        <v>110</v>
      </c>
      <c r="D59" s="151" t="s">
        <v>196</v>
      </c>
      <c r="E59" s="151"/>
      <c r="F59" s="151" t="s">
        <v>112</v>
      </c>
      <c r="G59" s="96"/>
      <c r="H59" s="151" t="s">
        <v>40</v>
      </c>
      <c r="I59" s="154" t="b">
        <v>1</v>
      </c>
      <c r="J59" s="154" t="b">
        <v>0</v>
      </c>
      <c r="K59" s="154" t="b">
        <v>0</v>
      </c>
      <c r="L59" s="154" t="b">
        <v>0</v>
      </c>
      <c r="M59" s="154" t="b">
        <v>0</v>
      </c>
      <c r="N59" s="96"/>
      <c r="O59" s="96"/>
      <c r="P59" s="107"/>
      <c r="Q59" s="155" t="s">
        <v>113</v>
      </c>
      <c r="R59" s="88"/>
      <c r="S59" s="96"/>
      <c r="T59" s="85"/>
      <c r="U59" s="108" t="s">
        <v>195</v>
      </c>
      <c r="V59" s="86" t="e">
        <f t="array" aca="1" ref="V59" ca="1">_xludf.IFNA(INDEX(#REF!,MATCH($U59,#REF!,0)),"")</f>
        <v>#NAME?</v>
      </c>
      <c r="W59" s="86" t="e">
        <f t="array" aca="1" ref="W59" ca="1">_xludf.IFNA(INDEX(#REF!,MATCH($U59,#REF!,0)),"")</f>
        <v>#NAME?</v>
      </c>
      <c r="X59" s="86" t="e">
        <f t="array" aca="1" ref="X59" ca="1">_xludf.IFNA(INDEX(#REF!,MATCH($U59,#REF!,0)),"")</f>
        <v>#NAME?</v>
      </c>
      <c r="Y59" s="86" t="e">
        <f t="array" aca="1" ref="Y59" ca="1">_xludf.IFNA(INDEX(#REF!,MATCH($U59,#REF!,0)),"")</f>
        <v>#NAME?</v>
      </c>
      <c r="Z59" s="86" t="e">
        <f t="array" aca="1" ref="Z59" ca="1">_xludf.IFNA(INDEX(#REF!,MATCH($U59,#REF!,0)),"")</f>
        <v>#NAME?</v>
      </c>
      <c r="AA59" s="86" t="e">
        <f t="array" aca="1" ref="AA59" ca="1">_xludf.IFNA(INDEX(#REF!,MATCH($U59,#REF!,0)),"")</f>
        <v>#NAME?</v>
      </c>
      <c r="AB59" s="86" t="e">
        <f t="array" aca="1" ref="AB59" ca="1">_xludf.IFNA(INDEX(#REF!,MATCH($U59,#REF!,0)),"")</f>
        <v>#NAME?</v>
      </c>
      <c r="AC59" s="86" t="e">
        <f t="array" aca="1" ref="AC59" ca="1">_xludf.IFNA(INDEX(#REF!,MATCH($U59,#REF!,0)),"")</f>
        <v>#NAME?</v>
      </c>
      <c r="AD59" s="87" t="e">
        <f t="array" aca="1" ref="AD59" ca="1">_xludf.IFNA(INDEX(#REF!,MATCH($U59,#REF!,0)),"")</f>
        <v>#NAME?</v>
      </c>
      <c r="AE59" s="102"/>
    </row>
    <row r="60" spans="1:31" ht="22.5" customHeight="1">
      <c r="A60" s="77"/>
      <c r="B60" s="106" t="s">
        <v>197</v>
      </c>
      <c r="C60" s="151" t="s">
        <v>110</v>
      </c>
      <c r="D60" s="151" t="s">
        <v>198</v>
      </c>
      <c r="E60" s="151"/>
      <c r="F60" s="151" t="s">
        <v>112</v>
      </c>
      <c r="G60" s="96"/>
      <c r="H60" s="151" t="s">
        <v>40</v>
      </c>
      <c r="I60" s="154" t="b">
        <v>1</v>
      </c>
      <c r="J60" s="154" t="b">
        <v>0</v>
      </c>
      <c r="K60" s="154" t="b">
        <v>0</v>
      </c>
      <c r="L60" s="154" t="b">
        <v>0</v>
      </c>
      <c r="M60" s="154" t="b">
        <v>0</v>
      </c>
      <c r="N60" s="96"/>
      <c r="O60" s="86"/>
      <c r="P60" s="107"/>
      <c r="Q60" s="111"/>
      <c r="R60" s="88"/>
      <c r="S60" s="96"/>
      <c r="T60" s="85"/>
      <c r="U60" s="108" t="s">
        <v>197</v>
      </c>
      <c r="V60" s="86" t="e">
        <f t="array" aca="1" ref="V60" ca="1">_xludf.IFNA(INDEX(#REF!,MATCH($U60,#REF!,0)),"")</f>
        <v>#NAME?</v>
      </c>
      <c r="W60" s="86" t="e">
        <f t="array" aca="1" ref="W60" ca="1">_xludf.IFNA(INDEX(#REF!,MATCH($U60,#REF!,0)),"")</f>
        <v>#NAME?</v>
      </c>
      <c r="X60" s="86" t="e">
        <f t="array" aca="1" ref="X60" ca="1">_xludf.IFNA(INDEX(#REF!,MATCH($U60,#REF!,0)),"")</f>
        <v>#NAME?</v>
      </c>
      <c r="Y60" s="86" t="e">
        <f t="array" aca="1" ref="Y60" ca="1">_xludf.IFNA(INDEX(#REF!,MATCH($U60,#REF!,0)),"")</f>
        <v>#NAME?</v>
      </c>
      <c r="Z60" s="86" t="e">
        <f t="array" aca="1" ref="Z60" ca="1">_xludf.IFNA(INDEX(#REF!,MATCH($U60,#REF!,0)),"")</f>
        <v>#NAME?</v>
      </c>
      <c r="AA60" s="86" t="e">
        <f t="array" aca="1" ref="AA60" ca="1">_xludf.IFNA(INDEX(#REF!,MATCH($U60,#REF!,0)),"")</f>
        <v>#NAME?</v>
      </c>
      <c r="AB60" s="86" t="e">
        <f t="array" aca="1" ref="AB60" ca="1">_xludf.IFNA(INDEX(#REF!,MATCH($U60,#REF!,0)),"")</f>
        <v>#NAME?</v>
      </c>
      <c r="AC60" s="86" t="e">
        <f t="array" aca="1" ref="AC60" ca="1">_xludf.IFNA(INDEX(#REF!,MATCH($U60,#REF!,0)),"")</f>
        <v>#NAME?</v>
      </c>
      <c r="AD60" s="87" t="e">
        <f t="array" aca="1" ref="AD60" ca="1">_xludf.IFNA(INDEX(#REF!,MATCH($U60,#REF!,0)),"")</f>
        <v>#NAME?</v>
      </c>
      <c r="AE60" s="102"/>
    </row>
    <row r="61" spans="1:31" ht="22.5" customHeight="1">
      <c r="A61" s="77"/>
      <c r="B61" s="78" t="s">
        <v>199</v>
      </c>
      <c r="C61" s="79" t="s">
        <v>39</v>
      </c>
      <c r="D61" s="79"/>
      <c r="E61" s="79"/>
      <c r="F61" s="79"/>
      <c r="G61" s="79"/>
      <c r="H61" s="79" t="s">
        <v>40</v>
      </c>
      <c r="I61" s="81" t="b">
        <v>0</v>
      </c>
      <c r="J61" s="81" t="b">
        <v>1</v>
      </c>
      <c r="K61" s="81" t="b">
        <v>0</v>
      </c>
      <c r="L61" s="81" t="b">
        <v>0</v>
      </c>
      <c r="M61" s="81" t="b">
        <v>0</v>
      </c>
      <c r="N61" s="79" t="s">
        <v>41</v>
      </c>
      <c r="O61" s="79"/>
      <c r="P61" s="82" t="s">
        <v>42</v>
      </c>
      <c r="Q61" s="88"/>
      <c r="R61" s="88"/>
      <c r="S61" s="96"/>
      <c r="T61" s="85"/>
      <c r="U61" s="86" t="s">
        <v>199</v>
      </c>
      <c r="V61" s="86" t="e">
        <f t="array" aca="1" ref="V61" ca="1">_xludf.IFNA(INDEX(#REF!,MATCH($U61,#REF!,0)),"")</f>
        <v>#NAME?</v>
      </c>
      <c r="W61" s="86" t="e">
        <f t="array" aca="1" ref="W61" ca="1">_xludf.IFNA(INDEX(#REF!,MATCH($U61,#REF!,0)),"")</f>
        <v>#NAME?</v>
      </c>
      <c r="X61" s="86" t="e">
        <f t="array" aca="1" ref="X61" ca="1">_xludf.IFNA(INDEX(#REF!,MATCH($U61,#REF!,0)),"")</f>
        <v>#NAME?</v>
      </c>
      <c r="Y61" s="86" t="e">
        <f t="array" aca="1" ref="Y61" ca="1">_xludf.IFNA(INDEX(#REF!,MATCH($U61,#REF!,0)),"")</f>
        <v>#NAME?</v>
      </c>
      <c r="Z61" s="86" t="e">
        <f t="array" aca="1" ref="Z61" ca="1">_xludf.IFNA(INDEX(#REF!,MATCH($U61,#REF!,0)),"")</f>
        <v>#NAME?</v>
      </c>
      <c r="AA61" s="86" t="e">
        <f t="array" aca="1" ref="AA61" ca="1">_xludf.IFNA(INDEX(#REF!,MATCH($U61,#REF!,0)),"")</f>
        <v>#NAME?</v>
      </c>
      <c r="AB61" s="86" t="e">
        <f t="array" aca="1" ref="AB61" ca="1">_xludf.IFNA(INDEX(#REF!,MATCH($U61,#REF!,0)),"")</f>
        <v>#NAME?</v>
      </c>
      <c r="AC61" s="86" t="e">
        <f t="array" aca="1" ref="AC61" ca="1">_xludf.IFNA(INDEX(#REF!,MATCH($U61,#REF!,0)),"")</f>
        <v>#NAME?</v>
      </c>
      <c r="AD61" s="87" t="e">
        <f t="array" aca="1" ref="AD61" ca="1">_xludf.IFNA(INDEX(#REF!,MATCH($U61,#REF!,0)),"")</f>
        <v>#NAME?</v>
      </c>
      <c r="AE61" s="102"/>
    </row>
    <row r="62" spans="1:31" ht="22.5" customHeight="1">
      <c r="A62" s="77"/>
      <c r="B62" s="78" t="s">
        <v>200</v>
      </c>
      <c r="C62" s="90" t="s">
        <v>86</v>
      </c>
      <c r="D62" s="90" t="s">
        <v>88</v>
      </c>
      <c r="E62" s="90" t="s">
        <v>88</v>
      </c>
      <c r="F62" s="90" t="s">
        <v>201</v>
      </c>
      <c r="G62" s="90" t="s">
        <v>202</v>
      </c>
      <c r="H62" s="90" t="s">
        <v>40</v>
      </c>
      <c r="I62" s="91" t="b">
        <v>1</v>
      </c>
      <c r="J62" s="91" t="b">
        <v>0</v>
      </c>
      <c r="K62" s="91" t="b">
        <v>0</v>
      </c>
      <c r="L62" s="91" t="b">
        <v>0</v>
      </c>
      <c r="M62" s="91" t="b">
        <v>1</v>
      </c>
      <c r="N62" s="90" t="s">
        <v>41</v>
      </c>
      <c r="O62" s="90" t="s">
        <v>91</v>
      </c>
      <c r="P62" s="92"/>
      <c r="Q62" s="89" t="s">
        <v>200</v>
      </c>
      <c r="R62" s="89" t="s">
        <v>203</v>
      </c>
      <c r="S62" s="153" t="s">
        <v>126</v>
      </c>
      <c r="T62" s="85"/>
      <c r="U62" s="86" t="s">
        <v>200</v>
      </c>
      <c r="V62" s="86" t="e">
        <f t="array" aca="1" ref="V62" ca="1">_xludf.IFNA(INDEX(#REF!,MATCH($U62,#REF!,0)),"")</f>
        <v>#NAME?</v>
      </c>
      <c r="W62" s="86" t="e">
        <f t="array" aca="1" ref="W62" ca="1">_xludf.IFNA(INDEX(#REF!,MATCH($U62,#REF!,0)),"")</f>
        <v>#NAME?</v>
      </c>
      <c r="X62" s="86" t="e">
        <f t="array" aca="1" ref="X62" ca="1">_xludf.IFNA(INDEX(#REF!,MATCH($U62,#REF!,0)),"")</f>
        <v>#NAME?</v>
      </c>
      <c r="Y62" s="86" t="e">
        <f t="array" aca="1" ref="Y62" ca="1">_xludf.IFNA(INDEX(#REF!,MATCH($U62,#REF!,0)),"")</f>
        <v>#NAME?</v>
      </c>
      <c r="Z62" s="86" t="e">
        <f t="array" aca="1" ref="Z62" ca="1">_xludf.IFNA(INDEX(#REF!,MATCH($U62,#REF!,0)),"")</f>
        <v>#NAME?</v>
      </c>
      <c r="AA62" s="86" t="e">
        <f t="array" aca="1" ref="AA62" ca="1">_xludf.IFNA(INDEX(#REF!,MATCH($U62,#REF!,0)),"")</f>
        <v>#NAME?</v>
      </c>
      <c r="AB62" s="86" t="e">
        <f t="array" aca="1" ref="AB62" ca="1">_xludf.IFNA(INDEX(#REF!,MATCH($U62,#REF!,0)),"")</f>
        <v>#NAME?</v>
      </c>
      <c r="AC62" s="86" t="e">
        <f t="array" aca="1" ref="AC62" ca="1">_xludf.IFNA(INDEX(#REF!,MATCH($U62,#REF!,0)),"")</f>
        <v>#NAME?</v>
      </c>
      <c r="AD62" s="87" t="e">
        <f t="array" aca="1" ref="AD62" ca="1">_xludf.IFNA(INDEX(#REF!,MATCH($U62,#REF!,0)),"")</f>
        <v>#NAME?</v>
      </c>
      <c r="AE62" s="86"/>
    </row>
    <row r="63" spans="1:31" ht="22.5" customHeight="1">
      <c r="A63" s="77"/>
      <c r="B63" s="78" t="s">
        <v>204</v>
      </c>
      <c r="C63" s="79" t="s">
        <v>39</v>
      </c>
      <c r="D63" s="79"/>
      <c r="E63" s="79"/>
      <c r="F63" s="79"/>
      <c r="G63" s="79"/>
      <c r="H63" s="79" t="s">
        <v>40</v>
      </c>
      <c r="I63" s="81" t="b">
        <v>0</v>
      </c>
      <c r="J63" s="81" t="b">
        <v>1</v>
      </c>
      <c r="K63" s="81" t="b">
        <v>0</v>
      </c>
      <c r="L63" s="81" t="b">
        <v>0</v>
      </c>
      <c r="M63" s="81" t="b">
        <v>0</v>
      </c>
      <c r="N63" s="79" t="s">
        <v>41</v>
      </c>
      <c r="O63" s="79"/>
      <c r="P63" s="82" t="s">
        <v>42</v>
      </c>
      <c r="Q63" s="88"/>
      <c r="R63" s="88"/>
      <c r="S63" s="96"/>
      <c r="T63" s="85"/>
      <c r="U63" s="86" t="s">
        <v>204</v>
      </c>
      <c r="V63" s="86" t="e">
        <f t="array" aca="1" ref="V63" ca="1">_xludf.IFNA(INDEX(#REF!,MATCH($U63,#REF!,0)),"")</f>
        <v>#NAME?</v>
      </c>
      <c r="W63" s="86" t="e">
        <f t="array" aca="1" ref="W63" ca="1">_xludf.IFNA(INDEX(#REF!,MATCH($U63,#REF!,0)),"")</f>
        <v>#NAME?</v>
      </c>
      <c r="X63" s="86" t="e">
        <f t="array" aca="1" ref="X63" ca="1">_xludf.IFNA(INDEX(#REF!,MATCH($U63,#REF!,0)),"")</f>
        <v>#NAME?</v>
      </c>
      <c r="Y63" s="86" t="e">
        <f t="array" aca="1" ref="Y63" ca="1">_xludf.IFNA(INDEX(#REF!,MATCH($U63,#REF!,0)),"")</f>
        <v>#NAME?</v>
      </c>
      <c r="Z63" s="86" t="e">
        <f t="array" aca="1" ref="Z63" ca="1">_xludf.IFNA(INDEX(#REF!,MATCH($U63,#REF!,0)),"")</f>
        <v>#NAME?</v>
      </c>
      <c r="AA63" s="86" t="e">
        <f t="array" aca="1" ref="AA63" ca="1">_xludf.IFNA(INDEX(#REF!,MATCH($U63,#REF!,0)),"")</f>
        <v>#NAME?</v>
      </c>
      <c r="AB63" s="86" t="e">
        <f t="array" aca="1" ref="AB63" ca="1">_xludf.IFNA(INDEX(#REF!,MATCH($U63,#REF!,0)),"")</f>
        <v>#NAME?</v>
      </c>
      <c r="AC63" s="86" t="e">
        <f t="array" aca="1" ref="AC63" ca="1">_xludf.IFNA(INDEX(#REF!,MATCH($U63,#REF!,0)),"")</f>
        <v>#NAME?</v>
      </c>
      <c r="AD63" s="87" t="e">
        <f t="array" aca="1" ref="AD63" ca="1">_xludf.IFNA(INDEX(#REF!,MATCH($U63,#REF!,0)),"")</f>
        <v>#NAME?</v>
      </c>
      <c r="AE63" s="102"/>
    </row>
    <row r="64" spans="1:31" ht="22.5" customHeight="1">
      <c r="A64" s="77"/>
      <c r="B64" s="78" t="s">
        <v>205</v>
      </c>
      <c r="C64" s="90" t="s">
        <v>44</v>
      </c>
      <c r="D64" s="90" t="s">
        <v>206</v>
      </c>
      <c r="E64" s="90" t="s">
        <v>207</v>
      </c>
      <c r="F64" s="90" t="s">
        <v>208</v>
      </c>
      <c r="G64" s="90" t="s">
        <v>209</v>
      </c>
      <c r="H64" s="90" t="s">
        <v>49</v>
      </c>
      <c r="I64" s="91" t="b">
        <v>0</v>
      </c>
      <c r="J64" s="91" t="b">
        <v>0</v>
      </c>
      <c r="K64" s="91" t="b">
        <v>0</v>
      </c>
      <c r="L64" s="91" t="b">
        <v>1</v>
      </c>
      <c r="M64" s="91" t="b">
        <v>0</v>
      </c>
      <c r="N64" s="90" t="s">
        <v>41</v>
      </c>
      <c r="O64" s="90" t="s">
        <v>50</v>
      </c>
      <c r="P64" s="92" t="s">
        <v>51</v>
      </c>
      <c r="Q64" s="88" t="s">
        <v>210</v>
      </c>
      <c r="R64" s="88"/>
      <c r="S64" s="153" t="s">
        <v>126</v>
      </c>
      <c r="T64" s="85"/>
      <c r="U64" s="86" t="s">
        <v>205</v>
      </c>
      <c r="V64" s="86" t="e">
        <f t="array" aca="1" ref="V64" ca="1">_xludf.IFNA(INDEX(#REF!,MATCH($U64,#REF!,0)),"")</f>
        <v>#NAME?</v>
      </c>
      <c r="W64" s="86" t="e">
        <f t="array" aca="1" ref="W64" ca="1">_xludf.IFNA(INDEX(#REF!,MATCH($U64,#REF!,0)),"")</f>
        <v>#NAME?</v>
      </c>
      <c r="X64" s="86" t="e">
        <f t="array" aca="1" ref="X64" ca="1">_xludf.IFNA(INDEX(#REF!,MATCH($U64,#REF!,0)),"")</f>
        <v>#NAME?</v>
      </c>
      <c r="Y64" s="86" t="e">
        <f t="array" aca="1" ref="Y64" ca="1">_xludf.IFNA(INDEX(#REF!,MATCH($U64,#REF!,0)),"")</f>
        <v>#NAME?</v>
      </c>
      <c r="Z64" s="86" t="e">
        <f t="array" aca="1" ref="Z64" ca="1">_xludf.IFNA(INDEX(#REF!,MATCH($U64,#REF!,0)),"")</f>
        <v>#NAME?</v>
      </c>
      <c r="AA64" s="86" t="e">
        <f t="array" aca="1" ref="AA64" ca="1">_xludf.IFNA(INDEX(#REF!,MATCH($U64,#REF!,0)),"")</f>
        <v>#NAME?</v>
      </c>
      <c r="AB64" s="86" t="e">
        <f t="array" aca="1" ref="AB64" ca="1">_xludf.IFNA(INDEX(#REF!,MATCH($U64,#REF!,0)),"")</f>
        <v>#NAME?</v>
      </c>
      <c r="AC64" s="86" t="e">
        <f t="array" aca="1" ref="AC64" ca="1">_xludf.IFNA(INDEX(#REF!,MATCH($U64,#REF!,0)),"")</f>
        <v>#NAME?</v>
      </c>
      <c r="AD64" s="87" t="e">
        <f t="array" aca="1" ref="AD64" ca="1">_xludf.IFNA(INDEX(#REF!,MATCH($U64,#REF!,0)),"")</f>
        <v>#NAME?</v>
      </c>
      <c r="AE64" s="102"/>
    </row>
    <row r="65" spans="1:31" ht="22.5" customHeight="1">
      <c r="A65" s="77"/>
      <c r="B65" s="78" t="s">
        <v>205</v>
      </c>
      <c r="C65" s="79" t="s">
        <v>39</v>
      </c>
      <c r="D65" s="79"/>
      <c r="E65" s="79"/>
      <c r="F65" s="79"/>
      <c r="G65" s="79"/>
      <c r="H65" s="79" t="s">
        <v>49</v>
      </c>
      <c r="I65" s="81" t="b">
        <v>0</v>
      </c>
      <c r="J65" s="81" t="b">
        <v>0</v>
      </c>
      <c r="K65" s="81" t="b">
        <v>0</v>
      </c>
      <c r="L65" s="81" t="b">
        <v>1</v>
      </c>
      <c r="M65" s="81" t="b">
        <v>0</v>
      </c>
      <c r="N65" s="79" t="s">
        <v>41</v>
      </c>
      <c r="O65" s="79"/>
      <c r="P65" s="82"/>
      <c r="Q65" s="88"/>
      <c r="R65" s="88"/>
      <c r="S65" s="96"/>
      <c r="T65" s="85"/>
      <c r="U65" s="86" t="s">
        <v>205</v>
      </c>
      <c r="V65" s="86" t="e">
        <f t="array" aca="1" ref="V65" ca="1">_xludf.IFNA(INDEX(#REF!,MATCH($U65,#REF!,0)),"")</f>
        <v>#NAME?</v>
      </c>
      <c r="W65" s="86" t="e">
        <f t="array" aca="1" ref="W65" ca="1">_xludf.IFNA(INDEX(#REF!,MATCH($U65,#REF!,0)),"")</f>
        <v>#NAME?</v>
      </c>
      <c r="X65" s="86" t="e">
        <f t="array" aca="1" ref="X65" ca="1">_xludf.IFNA(INDEX(#REF!,MATCH($U65,#REF!,0)),"")</f>
        <v>#NAME?</v>
      </c>
      <c r="Y65" s="86" t="e">
        <f t="array" aca="1" ref="Y65" ca="1">_xludf.IFNA(INDEX(#REF!,MATCH($U65,#REF!,0)),"")</f>
        <v>#NAME?</v>
      </c>
      <c r="Z65" s="86" t="e">
        <f t="array" aca="1" ref="Z65" ca="1">_xludf.IFNA(INDEX(#REF!,MATCH($U65,#REF!,0)),"")</f>
        <v>#NAME?</v>
      </c>
      <c r="AA65" s="86" t="e">
        <f t="array" aca="1" ref="AA65" ca="1">_xludf.IFNA(INDEX(#REF!,MATCH($U65,#REF!,0)),"")</f>
        <v>#NAME?</v>
      </c>
      <c r="AB65" s="86" t="e">
        <f t="array" aca="1" ref="AB65" ca="1">_xludf.IFNA(INDEX(#REF!,MATCH($U65,#REF!,0)),"")</f>
        <v>#NAME?</v>
      </c>
      <c r="AC65" s="86" t="e">
        <f t="array" aca="1" ref="AC65" ca="1">_xludf.IFNA(INDEX(#REF!,MATCH($U65,#REF!,0)),"")</f>
        <v>#NAME?</v>
      </c>
      <c r="AD65" s="87" t="e">
        <f t="array" aca="1" ref="AD65" ca="1">_xludf.IFNA(INDEX(#REF!,MATCH($U65,#REF!,0)),"")</f>
        <v>#NAME?</v>
      </c>
      <c r="AE65" s="102"/>
    </row>
    <row r="66" spans="1:31" ht="22.5" customHeight="1">
      <c r="A66" s="77"/>
      <c r="B66" s="78" t="s">
        <v>211</v>
      </c>
      <c r="C66" s="79" t="s">
        <v>34</v>
      </c>
      <c r="D66" s="79" t="s">
        <v>212</v>
      </c>
      <c r="E66" s="79"/>
      <c r="F66" s="79" t="s">
        <v>213</v>
      </c>
      <c r="G66" s="79" t="s">
        <v>214</v>
      </c>
      <c r="H66" s="79" t="s">
        <v>37</v>
      </c>
      <c r="I66" s="81" t="b">
        <v>1</v>
      </c>
      <c r="J66" s="81" t="b">
        <v>0</v>
      </c>
      <c r="K66" s="81" t="b">
        <v>0</v>
      </c>
      <c r="L66" s="81" t="b">
        <v>0</v>
      </c>
      <c r="M66" s="81" t="b">
        <v>0</v>
      </c>
      <c r="N66" s="79" t="s">
        <v>98</v>
      </c>
      <c r="O66" s="79" t="s">
        <v>103</v>
      </c>
      <c r="P66" s="82" t="s">
        <v>215</v>
      </c>
      <c r="Q66" s="88" t="s">
        <v>52</v>
      </c>
      <c r="R66" s="93" t="s">
        <v>216</v>
      </c>
      <c r="S66" s="96" t="s">
        <v>107</v>
      </c>
      <c r="T66" s="85"/>
      <c r="U66" s="86" t="s">
        <v>211</v>
      </c>
      <c r="V66" s="86" t="e">
        <f t="array" aca="1" ref="V66" ca="1">_xludf.IFNA(INDEX(#REF!,MATCH($U66,#REF!,0)),"")</f>
        <v>#NAME?</v>
      </c>
      <c r="W66" s="86" t="e">
        <f t="array" aca="1" ref="W66" ca="1">_xludf.IFNA(INDEX(#REF!,MATCH($U66,#REF!,0)),"")</f>
        <v>#NAME?</v>
      </c>
      <c r="X66" s="86" t="e">
        <f t="array" aca="1" ref="X66" ca="1">_xludf.IFNA(INDEX(#REF!,MATCH($U66,#REF!,0)),"")</f>
        <v>#NAME?</v>
      </c>
      <c r="Y66" s="86" t="e">
        <f t="array" aca="1" ref="Y66" ca="1">_xludf.IFNA(INDEX(#REF!,MATCH($U66,#REF!,0)),"")</f>
        <v>#NAME?</v>
      </c>
      <c r="Z66" s="86" t="e">
        <f t="array" aca="1" ref="Z66" ca="1">_xludf.IFNA(INDEX(#REF!,MATCH($U66,#REF!,0)),"")</f>
        <v>#NAME?</v>
      </c>
      <c r="AA66" s="86" t="e">
        <f t="array" aca="1" ref="AA66" ca="1">_xludf.IFNA(INDEX(#REF!,MATCH($U66,#REF!,0)),"")</f>
        <v>#NAME?</v>
      </c>
      <c r="AB66" s="86" t="e">
        <f t="array" aca="1" ref="AB66" ca="1">_xludf.IFNA(INDEX(#REF!,MATCH($U66,#REF!,0)),"")</f>
        <v>#NAME?</v>
      </c>
      <c r="AC66" s="86" t="e">
        <f t="array" aca="1" ref="AC66" ca="1">_xludf.IFNA(INDEX(#REF!,MATCH($U66,#REF!,0)),"")</f>
        <v>#NAME?</v>
      </c>
      <c r="AD66" s="87" t="e">
        <f t="array" aca="1" ref="AD66" ca="1">_xludf.IFNA(INDEX(#REF!,MATCH($U66,#REF!,0)),"")</f>
        <v>#NAME?</v>
      </c>
      <c r="AE66" s="102"/>
    </row>
    <row r="67" spans="1:31" ht="22.5" customHeight="1">
      <c r="A67" s="77"/>
      <c r="B67" s="78" t="s">
        <v>217</v>
      </c>
      <c r="C67" s="79" t="s">
        <v>44</v>
      </c>
      <c r="D67" s="79" t="s">
        <v>218</v>
      </c>
      <c r="E67" s="79" t="s">
        <v>46</v>
      </c>
      <c r="F67" s="79" t="s">
        <v>219</v>
      </c>
      <c r="G67" s="105" t="s">
        <v>220</v>
      </c>
      <c r="H67" s="79" t="s">
        <v>40</v>
      </c>
      <c r="I67" s="81" t="b">
        <v>1</v>
      </c>
      <c r="J67" s="81" t="b">
        <v>0</v>
      </c>
      <c r="K67" s="81" t="b">
        <v>0</v>
      </c>
      <c r="L67" s="81" t="b">
        <v>0</v>
      </c>
      <c r="M67" s="81" t="b">
        <v>0</v>
      </c>
      <c r="N67" s="79" t="s">
        <v>41</v>
      </c>
      <c r="O67" s="79" t="s">
        <v>50</v>
      </c>
      <c r="P67" s="82" t="s">
        <v>221</v>
      </c>
      <c r="Q67" s="88" t="s">
        <v>76</v>
      </c>
      <c r="R67" s="88"/>
      <c r="S67" s="151" t="s">
        <v>126</v>
      </c>
      <c r="T67" s="85"/>
      <c r="U67" s="86" t="s">
        <v>217</v>
      </c>
      <c r="V67" s="86" t="e">
        <f t="array" aca="1" ref="V67" ca="1">_xludf.IFNA(INDEX(#REF!,MATCH($U67,#REF!,0)),"")</f>
        <v>#NAME?</v>
      </c>
      <c r="W67" s="86" t="e">
        <f t="array" aca="1" ref="W67" ca="1">_xludf.IFNA(INDEX(#REF!,MATCH($U67,#REF!,0)),"")</f>
        <v>#NAME?</v>
      </c>
      <c r="X67" s="86" t="e">
        <f t="array" aca="1" ref="X67" ca="1">_xludf.IFNA(INDEX(#REF!,MATCH($U67,#REF!,0)),"")</f>
        <v>#NAME?</v>
      </c>
      <c r="Y67" s="86" t="e">
        <f t="array" aca="1" ref="Y67" ca="1">_xludf.IFNA(INDEX(#REF!,MATCH($U67,#REF!,0)),"")</f>
        <v>#NAME?</v>
      </c>
      <c r="Z67" s="86" t="e">
        <f t="array" aca="1" ref="Z67" ca="1">_xludf.IFNA(INDEX(#REF!,MATCH($U67,#REF!,0)),"")</f>
        <v>#NAME?</v>
      </c>
      <c r="AA67" s="86" t="e">
        <f t="array" aca="1" ref="AA67" ca="1">_xludf.IFNA(INDEX(#REF!,MATCH($U67,#REF!,0)),"")</f>
        <v>#NAME?</v>
      </c>
      <c r="AB67" s="86" t="e">
        <f t="array" aca="1" ref="AB67" ca="1">_xludf.IFNA(INDEX(#REF!,MATCH($U67,#REF!,0)),"")</f>
        <v>#NAME?</v>
      </c>
      <c r="AC67" s="86" t="e">
        <f t="array" aca="1" ref="AC67" ca="1">_xludf.IFNA(INDEX(#REF!,MATCH($U67,#REF!,0)),"")</f>
        <v>#NAME?</v>
      </c>
      <c r="AD67" s="87" t="e">
        <f t="array" aca="1" ref="AD67" ca="1">_xludf.IFNA(INDEX(#REF!,MATCH($U67,#REF!,0)),"")</f>
        <v>#NAME?</v>
      </c>
      <c r="AE67" s="102"/>
    </row>
    <row r="68" spans="1:31" ht="22.5" customHeight="1">
      <c r="A68" s="77"/>
      <c r="B68" s="78" t="s">
        <v>222</v>
      </c>
      <c r="C68" s="79" t="s">
        <v>34</v>
      </c>
      <c r="D68" s="79" t="s">
        <v>55</v>
      </c>
      <c r="E68" s="79"/>
      <c r="F68" s="79" t="s">
        <v>223</v>
      </c>
      <c r="G68" s="79" t="s">
        <v>117</v>
      </c>
      <c r="H68" s="79" t="s">
        <v>37</v>
      </c>
      <c r="I68" s="81" t="b">
        <v>1</v>
      </c>
      <c r="J68" s="81" t="b">
        <v>0</v>
      </c>
      <c r="K68" s="81" t="b">
        <v>0</v>
      </c>
      <c r="L68" s="81" t="b">
        <v>0</v>
      </c>
      <c r="M68" s="81" t="b">
        <v>0</v>
      </c>
      <c r="N68" s="79"/>
      <c r="O68" s="79"/>
      <c r="P68" s="82"/>
      <c r="Q68" s="88"/>
      <c r="R68" s="88"/>
      <c r="S68" s="151" t="s">
        <v>58</v>
      </c>
      <c r="T68" s="85"/>
      <c r="U68" s="86" t="s">
        <v>222</v>
      </c>
      <c r="V68" s="86" t="e">
        <f t="array" aca="1" ref="V68" ca="1">_xludf.IFNA(INDEX(#REF!,MATCH($U68,#REF!,0)),"")</f>
        <v>#NAME?</v>
      </c>
      <c r="W68" s="86" t="e">
        <f t="array" aca="1" ref="W68" ca="1">_xludf.IFNA(INDEX(#REF!,MATCH($U68,#REF!,0)),"")</f>
        <v>#NAME?</v>
      </c>
      <c r="X68" s="86" t="e">
        <f t="array" aca="1" ref="X68" ca="1">_xludf.IFNA(INDEX(#REF!,MATCH($U68,#REF!,0)),"")</f>
        <v>#NAME?</v>
      </c>
      <c r="Y68" s="86" t="e">
        <f t="array" aca="1" ref="Y68" ca="1">_xludf.IFNA(INDEX(#REF!,MATCH($U68,#REF!,0)),"")</f>
        <v>#NAME?</v>
      </c>
      <c r="Z68" s="86" t="e">
        <f t="array" aca="1" ref="Z68" ca="1">_xludf.IFNA(INDEX(#REF!,MATCH($U68,#REF!,0)),"")</f>
        <v>#NAME?</v>
      </c>
      <c r="AA68" s="86" t="e">
        <f t="array" aca="1" ref="AA68" ca="1">_xludf.IFNA(INDEX(#REF!,MATCH($U68,#REF!,0)),"")</f>
        <v>#NAME?</v>
      </c>
      <c r="AB68" s="86" t="e">
        <f t="array" aca="1" ref="AB68" ca="1">_xludf.IFNA(INDEX(#REF!,MATCH($U68,#REF!,0)),"")</f>
        <v>#NAME?</v>
      </c>
      <c r="AC68" s="86" t="e">
        <f t="array" aca="1" ref="AC68" ca="1">_xludf.IFNA(INDEX(#REF!,MATCH($U68,#REF!,0)),"")</f>
        <v>#NAME?</v>
      </c>
      <c r="AD68" s="87" t="e">
        <f t="array" aca="1" ref="AD68" ca="1">_xludf.IFNA(INDEX(#REF!,MATCH($U68,#REF!,0)),"")</f>
        <v>#NAME?</v>
      </c>
      <c r="AE68" s="102"/>
    </row>
    <row r="69" spans="1:31" ht="22.5" customHeight="1">
      <c r="A69" s="77"/>
      <c r="B69" s="106" t="s">
        <v>224</v>
      </c>
      <c r="C69" s="151" t="s">
        <v>110</v>
      </c>
      <c r="D69" s="151" t="s">
        <v>225</v>
      </c>
      <c r="E69" s="151"/>
      <c r="F69" s="151" t="s">
        <v>112</v>
      </c>
      <c r="G69" s="96"/>
      <c r="H69" s="151" t="s">
        <v>40</v>
      </c>
      <c r="I69" s="154" t="b">
        <v>1</v>
      </c>
      <c r="J69" s="154" t="b">
        <v>0</v>
      </c>
      <c r="K69" s="154" t="b">
        <v>0</v>
      </c>
      <c r="L69" s="154" t="b">
        <v>0</v>
      </c>
      <c r="M69" s="154" t="b">
        <v>0</v>
      </c>
      <c r="N69" s="96"/>
      <c r="O69" s="96"/>
      <c r="P69" s="107"/>
      <c r="Q69" s="155" t="s">
        <v>113</v>
      </c>
      <c r="R69" s="88"/>
      <c r="S69" s="96"/>
      <c r="T69" s="85"/>
      <c r="U69" s="108" t="s">
        <v>224</v>
      </c>
      <c r="V69" s="86" t="e">
        <f t="array" aca="1" ref="V69" ca="1">_xludf.IFNA(INDEX(#REF!,MATCH($U69,#REF!,0)),"")</f>
        <v>#NAME?</v>
      </c>
      <c r="W69" s="86" t="e">
        <f t="array" aca="1" ref="W69" ca="1">_xludf.IFNA(INDEX(#REF!,MATCH($U69,#REF!,0)),"")</f>
        <v>#NAME?</v>
      </c>
      <c r="X69" s="86" t="e">
        <f t="array" aca="1" ref="X69" ca="1">_xludf.IFNA(INDEX(#REF!,MATCH($U69,#REF!,0)),"")</f>
        <v>#NAME?</v>
      </c>
      <c r="Y69" s="86" t="e">
        <f t="array" aca="1" ref="Y69" ca="1">_xludf.IFNA(INDEX(#REF!,MATCH($U69,#REF!,0)),"")</f>
        <v>#NAME?</v>
      </c>
      <c r="Z69" s="86" t="e">
        <f t="array" aca="1" ref="Z69" ca="1">_xludf.IFNA(INDEX(#REF!,MATCH($U69,#REF!,0)),"")</f>
        <v>#NAME?</v>
      </c>
      <c r="AA69" s="86" t="e">
        <f t="array" aca="1" ref="AA69" ca="1">_xludf.IFNA(INDEX(#REF!,MATCH($U69,#REF!,0)),"")</f>
        <v>#NAME?</v>
      </c>
      <c r="AB69" s="86" t="e">
        <f t="array" aca="1" ref="AB69" ca="1">_xludf.IFNA(INDEX(#REF!,MATCH($U69,#REF!,0)),"")</f>
        <v>#NAME?</v>
      </c>
      <c r="AC69" s="86" t="e">
        <f t="array" aca="1" ref="AC69" ca="1">_xludf.IFNA(INDEX(#REF!,MATCH($U69,#REF!,0)),"")</f>
        <v>#NAME?</v>
      </c>
      <c r="AD69" s="87" t="e">
        <f t="array" aca="1" ref="AD69" ca="1">_xludf.IFNA(INDEX(#REF!,MATCH($U69,#REF!,0)),"")</f>
        <v>#NAME?</v>
      </c>
      <c r="AE69" s="102"/>
    </row>
    <row r="70" spans="1:31" ht="22.5" customHeight="1">
      <c r="A70" s="77"/>
      <c r="B70" s="78" t="s">
        <v>226</v>
      </c>
      <c r="C70" s="79" t="s">
        <v>39</v>
      </c>
      <c r="D70" s="79"/>
      <c r="E70" s="79"/>
      <c r="F70" s="79"/>
      <c r="G70" s="79"/>
      <c r="H70" s="79" t="s">
        <v>40</v>
      </c>
      <c r="I70" s="81" t="b">
        <v>0</v>
      </c>
      <c r="J70" s="81" t="b">
        <v>1</v>
      </c>
      <c r="K70" s="81" t="b">
        <v>0</v>
      </c>
      <c r="L70" s="81" t="b">
        <v>0</v>
      </c>
      <c r="M70" s="81" t="b">
        <v>0</v>
      </c>
      <c r="N70" s="79" t="s">
        <v>41</v>
      </c>
      <c r="O70" s="79"/>
      <c r="P70" s="82" t="s">
        <v>42</v>
      </c>
      <c r="Q70" s="88"/>
      <c r="R70" s="88"/>
      <c r="S70" s="96"/>
      <c r="T70" s="85"/>
      <c r="U70" s="86" t="s">
        <v>226</v>
      </c>
      <c r="V70" s="86" t="e">
        <f t="array" aca="1" ref="V70" ca="1">_xludf.IFNA(INDEX(#REF!,MATCH($U70,#REF!,0)),"")</f>
        <v>#NAME?</v>
      </c>
      <c r="W70" s="86" t="e">
        <f t="array" aca="1" ref="W70" ca="1">_xludf.IFNA(INDEX(#REF!,MATCH($U70,#REF!,0)),"")</f>
        <v>#NAME?</v>
      </c>
      <c r="X70" s="86" t="e">
        <f t="array" aca="1" ref="X70" ca="1">_xludf.IFNA(INDEX(#REF!,MATCH($U70,#REF!,0)),"")</f>
        <v>#NAME?</v>
      </c>
      <c r="Y70" s="86" t="e">
        <f t="array" aca="1" ref="Y70" ca="1">_xludf.IFNA(INDEX(#REF!,MATCH($U70,#REF!,0)),"")</f>
        <v>#NAME?</v>
      </c>
      <c r="Z70" s="86" t="e">
        <f t="array" aca="1" ref="Z70" ca="1">_xludf.IFNA(INDEX(#REF!,MATCH($U70,#REF!,0)),"")</f>
        <v>#NAME?</v>
      </c>
      <c r="AA70" s="86" t="e">
        <f t="array" aca="1" ref="AA70" ca="1">_xludf.IFNA(INDEX(#REF!,MATCH($U70,#REF!,0)),"")</f>
        <v>#NAME?</v>
      </c>
      <c r="AB70" s="86" t="e">
        <f t="array" aca="1" ref="AB70" ca="1">_xludf.IFNA(INDEX(#REF!,MATCH($U70,#REF!,0)),"")</f>
        <v>#NAME?</v>
      </c>
      <c r="AC70" s="86" t="e">
        <f t="array" aca="1" ref="AC70" ca="1">_xludf.IFNA(INDEX(#REF!,MATCH($U70,#REF!,0)),"")</f>
        <v>#NAME?</v>
      </c>
      <c r="AD70" s="87" t="e">
        <f t="array" aca="1" ref="AD70" ca="1">_xludf.IFNA(INDEX(#REF!,MATCH($U70,#REF!,0)),"")</f>
        <v>#NAME?</v>
      </c>
      <c r="AE70" s="102"/>
    </row>
    <row r="71" spans="1:31" ht="22.5" customHeight="1">
      <c r="A71" s="77"/>
      <c r="B71" s="78" t="s">
        <v>227</v>
      </c>
      <c r="C71" s="79" t="s">
        <v>39</v>
      </c>
      <c r="D71" s="79"/>
      <c r="E71" s="79"/>
      <c r="F71" s="79"/>
      <c r="G71" s="79"/>
      <c r="H71" s="79" t="s">
        <v>40</v>
      </c>
      <c r="I71" s="81" t="b">
        <v>0</v>
      </c>
      <c r="J71" s="81" t="b">
        <v>1</v>
      </c>
      <c r="K71" s="81" t="b">
        <v>0</v>
      </c>
      <c r="L71" s="81" t="b">
        <v>0</v>
      </c>
      <c r="M71" s="81" t="b">
        <v>0</v>
      </c>
      <c r="N71" s="79" t="s">
        <v>41</v>
      </c>
      <c r="O71" s="79"/>
      <c r="P71" s="82" t="s">
        <v>42</v>
      </c>
      <c r="Q71" s="88"/>
      <c r="R71" s="88"/>
      <c r="S71" s="96"/>
      <c r="T71" s="85"/>
      <c r="U71" s="86" t="s">
        <v>227</v>
      </c>
      <c r="V71" s="86" t="e">
        <f t="array" aca="1" ref="V71" ca="1">_xludf.IFNA(INDEX(#REF!,MATCH($U71,#REF!,0)),"")</f>
        <v>#NAME?</v>
      </c>
      <c r="W71" s="86" t="e">
        <f t="array" aca="1" ref="W71" ca="1">_xludf.IFNA(INDEX(#REF!,MATCH($U71,#REF!,0)),"")</f>
        <v>#NAME?</v>
      </c>
      <c r="X71" s="86" t="e">
        <f t="array" aca="1" ref="X71" ca="1">_xludf.IFNA(INDEX(#REF!,MATCH($U71,#REF!,0)),"")</f>
        <v>#NAME?</v>
      </c>
      <c r="Y71" s="86" t="e">
        <f t="array" aca="1" ref="Y71" ca="1">_xludf.IFNA(INDEX(#REF!,MATCH($U71,#REF!,0)),"")</f>
        <v>#NAME?</v>
      </c>
      <c r="Z71" s="86" t="e">
        <f t="array" aca="1" ref="Z71" ca="1">_xludf.IFNA(INDEX(#REF!,MATCH($U71,#REF!,0)),"")</f>
        <v>#NAME?</v>
      </c>
      <c r="AA71" s="86" t="e">
        <f t="array" aca="1" ref="AA71" ca="1">_xludf.IFNA(INDEX(#REF!,MATCH($U71,#REF!,0)),"")</f>
        <v>#NAME?</v>
      </c>
      <c r="AB71" s="86" t="e">
        <f t="array" aca="1" ref="AB71" ca="1">_xludf.IFNA(INDEX(#REF!,MATCH($U71,#REF!,0)),"")</f>
        <v>#NAME?</v>
      </c>
      <c r="AC71" s="86" t="e">
        <f t="array" aca="1" ref="AC71" ca="1">_xludf.IFNA(INDEX(#REF!,MATCH($U71,#REF!,0)),"")</f>
        <v>#NAME?</v>
      </c>
      <c r="AD71" s="87" t="e">
        <f t="array" aca="1" ref="AD71" ca="1">_xludf.IFNA(INDEX(#REF!,MATCH($U71,#REF!,0)),"")</f>
        <v>#NAME?</v>
      </c>
      <c r="AE71" s="102"/>
    </row>
    <row r="72" spans="1:31" ht="22.5" customHeight="1">
      <c r="A72" s="77"/>
      <c r="B72" s="78" t="s">
        <v>228</v>
      </c>
      <c r="C72" s="79" t="s">
        <v>39</v>
      </c>
      <c r="D72" s="79"/>
      <c r="E72" s="79"/>
      <c r="F72" s="79"/>
      <c r="G72" s="79"/>
      <c r="H72" s="79" t="s">
        <v>40</v>
      </c>
      <c r="I72" s="81" t="b">
        <v>0</v>
      </c>
      <c r="J72" s="81" t="b">
        <v>1</v>
      </c>
      <c r="K72" s="81" t="b">
        <v>0</v>
      </c>
      <c r="L72" s="81" t="b">
        <v>0</v>
      </c>
      <c r="M72" s="81" t="b">
        <v>0</v>
      </c>
      <c r="N72" s="79" t="s">
        <v>41</v>
      </c>
      <c r="O72" s="79"/>
      <c r="P72" s="82" t="s">
        <v>42</v>
      </c>
      <c r="Q72" s="88"/>
      <c r="R72" s="88"/>
      <c r="S72" s="96"/>
      <c r="T72" s="85"/>
      <c r="U72" s="96" t="s">
        <v>228</v>
      </c>
      <c r="V72" s="86" t="e">
        <f t="array" aca="1" ref="V72" ca="1">_xludf.IFNA(INDEX(#REF!,MATCH($U72,#REF!,0)),"")</f>
        <v>#NAME?</v>
      </c>
      <c r="W72" s="86" t="e">
        <f t="array" aca="1" ref="W72" ca="1">_xludf.IFNA(INDEX(#REF!,MATCH($U72,#REF!,0)),"")</f>
        <v>#NAME?</v>
      </c>
      <c r="X72" s="86" t="e">
        <f t="array" aca="1" ref="X72" ca="1">_xludf.IFNA(INDEX(#REF!,MATCH($U72,#REF!,0)),"")</f>
        <v>#NAME?</v>
      </c>
      <c r="Y72" s="86" t="e">
        <f t="array" aca="1" ref="Y72" ca="1">_xludf.IFNA(INDEX(#REF!,MATCH($U72,#REF!,0)),"")</f>
        <v>#NAME?</v>
      </c>
      <c r="Z72" s="86" t="e">
        <f t="array" aca="1" ref="Z72" ca="1">_xludf.IFNA(INDEX(#REF!,MATCH($U72,#REF!,0)),"")</f>
        <v>#NAME?</v>
      </c>
      <c r="AA72" s="86" t="e">
        <f t="array" aca="1" ref="AA72" ca="1">_xludf.IFNA(INDEX(#REF!,MATCH($U72,#REF!,0)),"")</f>
        <v>#NAME?</v>
      </c>
      <c r="AB72" s="86" t="e">
        <f t="array" aca="1" ref="AB72" ca="1">_xludf.IFNA(INDEX(#REF!,MATCH($U72,#REF!,0)),"")</f>
        <v>#NAME?</v>
      </c>
      <c r="AC72" s="86" t="e">
        <f t="array" aca="1" ref="AC72" ca="1">_xludf.IFNA(INDEX(#REF!,MATCH($U72,#REF!,0)),"")</f>
        <v>#NAME?</v>
      </c>
      <c r="AD72" s="87" t="e">
        <f t="array" aca="1" ref="AD72" ca="1">_xludf.IFNA(INDEX(#REF!,MATCH($U72,#REF!,0)),"")</f>
        <v>#NAME?</v>
      </c>
      <c r="AE72" s="102"/>
    </row>
    <row r="73" spans="1:31" ht="22.5" customHeight="1">
      <c r="A73" s="77"/>
      <c r="B73" s="78" t="s">
        <v>229</v>
      </c>
      <c r="C73" s="79" t="s">
        <v>83</v>
      </c>
      <c r="D73" s="79"/>
      <c r="E73" s="79"/>
      <c r="F73" s="79"/>
      <c r="G73" s="79"/>
      <c r="H73" s="79" t="s">
        <v>40</v>
      </c>
      <c r="I73" s="81" t="b">
        <v>0</v>
      </c>
      <c r="J73" s="81" t="b">
        <v>0</v>
      </c>
      <c r="K73" s="81" t="b">
        <v>0</v>
      </c>
      <c r="L73" s="81" t="b">
        <v>0</v>
      </c>
      <c r="M73" s="81" t="b">
        <v>0</v>
      </c>
      <c r="N73" s="79"/>
      <c r="O73" s="79"/>
      <c r="P73" s="82"/>
      <c r="Q73" s="88"/>
      <c r="R73" s="88"/>
      <c r="S73" s="96" t="s">
        <v>107</v>
      </c>
      <c r="T73" s="85"/>
      <c r="U73" s="96" t="s">
        <v>229</v>
      </c>
      <c r="V73" s="86" t="e">
        <f t="array" aca="1" ref="V73" ca="1">_xludf.IFNA(INDEX(#REF!,MATCH($U73,#REF!,0)),"")</f>
        <v>#NAME?</v>
      </c>
      <c r="W73" s="86" t="e">
        <f t="array" aca="1" ref="W73" ca="1">_xludf.IFNA(INDEX(#REF!,MATCH($U73,#REF!,0)),"")</f>
        <v>#NAME?</v>
      </c>
      <c r="X73" s="86" t="e">
        <f t="array" aca="1" ref="X73" ca="1">_xludf.IFNA(INDEX(#REF!,MATCH($U73,#REF!,0)),"")</f>
        <v>#NAME?</v>
      </c>
      <c r="Y73" s="86" t="e">
        <f t="array" aca="1" ref="Y73" ca="1">_xludf.IFNA(INDEX(#REF!,MATCH($U73,#REF!,0)),"")</f>
        <v>#NAME?</v>
      </c>
      <c r="Z73" s="86" t="e">
        <f t="array" aca="1" ref="Z73" ca="1">_xludf.IFNA(INDEX(#REF!,MATCH($U73,#REF!,0)),"")</f>
        <v>#NAME?</v>
      </c>
      <c r="AA73" s="86" t="e">
        <f t="array" aca="1" ref="AA73" ca="1">_xludf.IFNA(INDEX(#REF!,MATCH($U73,#REF!,0)),"")</f>
        <v>#NAME?</v>
      </c>
      <c r="AB73" s="86" t="e">
        <f t="array" aca="1" ref="AB73" ca="1">_xludf.IFNA(INDEX(#REF!,MATCH($U73,#REF!,0)),"")</f>
        <v>#NAME?</v>
      </c>
      <c r="AC73" s="86" t="e">
        <f t="array" aca="1" ref="AC73" ca="1">_xludf.IFNA(INDEX(#REF!,MATCH($U73,#REF!,0)),"")</f>
        <v>#NAME?</v>
      </c>
      <c r="AD73" s="87" t="e">
        <f t="array" aca="1" ref="AD73" ca="1">_xludf.IFNA(INDEX(#REF!,MATCH($U73,#REF!,0)),"")</f>
        <v>#NAME?</v>
      </c>
      <c r="AE73" s="102"/>
    </row>
    <row r="74" spans="1:31" ht="22.5" customHeight="1">
      <c r="A74" s="77"/>
      <c r="B74" s="112" t="s">
        <v>230</v>
      </c>
      <c r="C74" s="79" t="s">
        <v>44</v>
      </c>
      <c r="D74" s="79" t="s">
        <v>161</v>
      </c>
      <c r="E74" s="79" t="s">
        <v>162</v>
      </c>
      <c r="F74" s="79" t="s">
        <v>231</v>
      </c>
      <c r="G74" s="79" t="s">
        <v>232</v>
      </c>
      <c r="H74" s="79" t="s">
        <v>233</v>
      </c>
      <c r="I74" s="81" t="b">
        <v>0</v>
      </c>
      <c r="J74" s="81" t="b">
        <v>0</v>
      </c>
      <c r="K74" s="81" t="b">
        <v>0</v>
      </c>
      <c r="L74" s="81" t="b">
        <v>0</v>
      </c>
      <c r="M74" s="81" t="b">
        <v>0</v>
      </c>
      <c r="N74" s="79" t="s">
        <v>41</v>
      </c>
      <c r="O74" s="79" t="s">
        <v>50</v>
      </c>
      <c r="P74" s="82" t="s">
        <v>234</v>
      </c>
      <c r="Q74" s="88"/>
      <c r="R74" s="88"/>
      <c r="S74" s="96"/>
      <c r="T74" s="85"/>
      <c r="U74" s="96" t="s">
        <v>230</v>
      </c>
      <c r="V74" s="86" t="e">
        <f t="array" aca="1" ref="V74" ca="1">_xludf.IFNA(INDEX(#REF!,MATCH($U74,#REF!,0)),"")</f>
        <v>#NAME?</v>
      </c>
      <c r="W74" s="86" t="e">
        <f t="array" aca="1" ref="W74" ca="1">_xludf.IFNA(INDEX(#REF!,MATCH($U74,#REF!,0)),"")</f>
        <v>#NAME?</v>
      </c>
      <c r="X74" s="86" t="e">
        <f t="array" aca="1" ref="X74" ca="1">_xludf.IFNA(INDEX(#REF!,MATCH($U74,#REF!,0)),"")</f>
        <v>#NAME?</v>
      </c>
      <c r="Y74" s="86" t="e">
        <f t="array" aca="1" ref="Y74" ca="1">_xludf.IFNA(INDEX(#REF!,MATCH($U74,#REF!,0)),"")</f>
        <v>#NAME?</v>
      </c>
      <c r="Z74" s="86" t="e">
        <f t="array" aca="1" ref="Z74" ca="1">_xludf.IFNA(INDEX(#REF!,MATCH($U74,#REF!,0)),"")</f>
        <v>#NAME?</v>
      </c>
      <c r="AA74" s="86" t="e">
        <f t="array" aca="1" ref="AA74" ca="1">_xludf.IFNA(INDEX(#REF!,MATCH($U74,#REF!,0)),"")</f>
        <v>#NAME?</v>
      </c>
      <c r="AB74" s="86" t="e">
        <f t="array" aca="1" ref="AB74" ca="1">_xludf.IFNA(INDEX(#REF!,MATCH($U74,#REF!,0)),"")</f>
        <v>#NAME?</v>
      </c>
      <c r="AC74" s="86" t="e">
        <f t="array" aca="1" ref="AC74" ca="1">_xludf.IFNA(INDEX(#REF!,MATCH($U74,#REF!,0)),"")</f>
        <v>#NAME?</v>
      </c>
      <c r="AD74" s="87" t="e">
        <f t="array" aca="1" ref="AD74" ca="1">_xludf.IFNA(INDEX(#REF!,MATCH($U74,#REF!,0)),"")</f>
        <v>#NAME?</v>
      </c>
      <c r="AE74" s="102"/>
    </row>
    <row r="75" spans="1:31" ht="22.5" customHeight="1">
      <c r="A75" s="77"/>
      <c r="B75" s="78" t="s">
        <v>235</v>
      </c>
      <c r="C75" s="79" t="s">
        <v>34</v>
      </c>
      <c r="D75" s="79"/>
      <c r="E75" s="79"/>
      <c r="F75" s="79"/>
      <c r="G75" s="79"/>
      <c r="H75" s="79"/>
      <c r="I75" s="81" t="b">
        <v>0</v>
      </c>
      <c r="J75" s="81" t="b">
        <v>0</v>
      </c>
      <c r="K75" s="81" t="b">
        <v>0</v>
      </c>
      <c r="L75" s="81" t="b">
        <v>0</v>
      </c>
      <c r="M75" s="81" t="b">
        <v>0</v>
      </c>
      <c r="N75" s="79"/>
      <c r="O75" s="79"/>
      <c r="P75" s="82"/>
      <c r="Q75" s="88"/>
      <c r="R75" s="88"/>
      <c r="S75" s="96"/>
      <c r="T75" s="85"/>
      <c r="U75" s="86" t="s">
        <v>235</v>
      </c>
      <c r="V75" s="86" t="e">
        <f t="array" aca="1" ref="V75" ca="1">_xludf.IFNA(INDEX(#REF!,MATCH($U75,#REF!,0)),"")</f>
        <v>#NAME?</v>
      </c>
      <c r="W75" s="86" t="e">
        <f t="array" aca="1" ref="W75" ca="1">_xludf.IFNA(INDEX(#REF!,MATCH($U75,#REF!,0)),"")</f>
        <v>#NAME?</v>
      </c>
      <c r="X75" s="86" t="e">
        <f t="array" aca="1" ref="X75" ca="1">_xludf.IFNA(INDEX(#REF!,MATCH($U75,#REF!,0)),"")</f>
        <v>#NAME?</v>
      </c>
      <c r="Y75" s="86" t="e">
        <f t="array" aca="1" ref="Y75" ca="1">_xludf.IFNA(INDEX(#REF!,MATCH($U75,#REF!,0)),"")</f>
        <v>#NAME?</v>
      </c>
      <c r="Z75" s="86" t="e">
        <f t="array" aca="1" ref="Z75" ca="1">_xludf.IFNA(INDEX(#REF!,MATCH($U75,#REF!,0)),"")</f>
        <v>#NAME?</v>
      </c>
      <c r="AA75" s="86" t="e">
        <f t="array" aca="1" ref="AA75" ca="1">_xludf.IFNA(INDEX(#REF!,MATCH($U75,#REF!,0)),"")</f>
        <v>#NAME?</v>
      </c>
      <c r="AB75" s="86" t="e">
        <f t="array" aca="1" ref="AB75" ca="1">_xludf.IFNA(INDEX(#REF!,MATCH($U75,#REF!,0)),"")</f>
        <v>#NAME?</v>
      </c>
      <c r="AC75" s="86" t="e">
        <f t="array" aca="1" ref="AC75" ca="1">_xludf.IFNA(INDEX(#REF!,MATCH($U75,#REF!,0)),"")</f>
        <v>#NAME?</v>
      </c>
      <c r="AD75" s="87" t="e">
        <f t="array" aca="1" ref="AD75" ca="1">_xludf.IFNA(INDEX(#REF!,MATCH($U75,#REF!,0)),"")</f>
        <v>#NAME?</v>
      </c>
      <c r="AE75" s="102"/>
    </row>
    <row r="76" spans="1:31" ht="22.5" customHeight="1">
      <c r="A76" s="77"/>
      <c r="B76" s="78" t="s">
        <v>236</v>
      </c>
      <c r="C76" s="79" t="s">
        <v>86</v>
      </c>
      <c r="D76" s="79" t="s">
        <v>237</v>
      </c>
      <c r="E76" s="79" t="s">
        <v>46</v>
      </c>
      <c r="F76" s="79" t="s">
        <v>238</v>
      </c>
      <c r="G76" s="126" t="s">
        <v>239</v>
      </c>
      <c r="H76" s="79" t="s">
        <v>40</v>
      </c>
      <c r="I76" s="81" t="b">
        <v>1</v>
      </c>
      <c r="J76" s="81" t="b">
        <v>0</v>
      </c>
      <c r="K76" s="81" t="b">
        <v>0</v>
      </c>
      <c r="L76" s="81" t="b">
        <v>0</v>
      </c>
      <c r="M76" s="81" t="b">
        <v>1</v>
      </c>
      <c r="N76" s="79" t="s">
        <v>41</v>
      </c>
      <c r="O76" s="79" t="s">
        <v>240</v>
      </c>
      <c r="P76" s="82"/>
      <c r="Q76" s="93" t="s">
        <v>241</v>
      </c>
      <c r="R76" s="93" t="s">
        <v>241</v>
      </c>
      <c r="S76" s="151" t="s">
        <v>58</v>
      </c>
      <c r="T76" s="94"/>
      <c r="U76" s="86" t="s">
        <v>236</v>
      </c>
      <c r="V76" s="86" t="e">
        <f t="array" aca="1" ref="V76" ca="1">_xludf.IFNA(INDEX(#REF!,MATCH($U76,#REF!,0)),"")</f>
        <v>#NAME?</v>
      </c>
      <c r="W76" s="86" t="e">
        <f t="array" aca="1" ref="W76" ca="1">_xludf.IFNA(INDEX(#REF!,MATCH($U76,#REF!,0)),"")</f>
        <v>#NAME?</v>
      </c>
      <c r="X76" s="86" t="e">
        <f t="array" aca="1" ref="X76" ca="1">_xludf.IFNA(INDEX(#REF!,MATCH($U76,#REF!,0)),"")</f>
        <v>#NAME?</v>
      </c>
      <c r="Y76" s="86" t="e">
        <f t="array" aca="1" ref="Y76" ca="1">_xludf.IFNA(INDEX(#REF!,MATCH($U76,#REF!,0)),"")</f>
        <v>#NAME?</v>
      </c>
      <c r="Z76" s="86" t="e">
        <f t="array" aca="1" ref="Z76" ca="1">_xludf.IFNA(INDEX(#REF!,MATCH($U76,#REF!,0)),"")</f>
        <v>#NAME?</v>
      </c>
      <c r="AA76" s="86" t="e">
        <f t="array" aca="1" ref="AA76" ca="1">_xludf.IFNA(INDEX(#REF!,MATCH($U76,#REF!,0)),"")</f>
        <v>#NAME?</v>
      </c>
      <c r="AB76" s="86" t="e">
        <f t="array" aca="1" ref="AB76" ca="1">_xludf.IFNA(INDEX(#REF!,MATCH($U76,#REF!,0)),"")</f>
        <v>#NAME?</v>
      </c>
      <c r="AC76" s="86" t="e">
        <f t="array" aca="1" ref="AC76" ca="1">_xludf.IFNA(INDEX(#REF!,MATCH($U76,#REF!,0)),"")</f>
        <v>#NAME?</v>
      </c>
      <c r="AD76" s="87" t="e">
        <f t="array" aca="1" ref="AD76" ca="1">_xludf.IFNA(INDEX(#REF!,MATCH($U76,#REF!,0)),"")</f>
        <v>#NAME?</v>
      </c>
      <c r="AE76" s="86"/>
    </row>
    <row r="77" spans="1:31" ht="22.5" customHeight="1">
      <c r="A77" s="77"/>
      <c r="B77" s="78" t="s">
        <v>242</v>
      </c>
      <c r="C77" s="79" t="s">
        <v>34</v>
      </c>
      <c r="D77" s="79" t="s">
        <v>243</v>
      </c>
      <c r="E77" s="103"/>
      <c r="F77" s="103"/>
      <c r="G77" s="79"/>
      <c r="H77" s="79"/>
      <c r="I77" s="81" t="b">
        <v>0</v>
      </c>
      <c r="J77" s="81" t="b">
        <v>0</v>
      </c>
      <c r="K77" s="81" t="b">
        <v>0</v>
      </c>
      <c r="L77" s="81" t="b">
        <v>0</v>
      </c>
      <c r="M77" s="81" t="b">
        <v>0</v>
      </c>
      <c r="N77" s="79"/>
      <c r="O77" s="79"/>
      <c r="P77" s="82"/>
      <c r="Q77" s="88"/>
      <c r="R77" s="88"/>
      <c r="S77" s="96"/>
      <c r="T77" s="85"/>
      <c r="U77" s="86" t="s">
        <v>242</v>
      </c>
      <c r="V77" s="86" t="e">
        <f t="array" aca="1" ref="V77" ca="1">_xludf.IFNA(INDEX(#REF!,MATCH($U77,#REF!,0)),"")</f>
        <v>#NAME?</v>
      </c>
      <c r="W77" s="86" t="e">
        <f t="array" aca="1" ref="W77" ca="1">_xludf.IFNA(INDEX(#REF!,MATCH($U77,#REF!,0)),"")</f>
        <v>#NAME?</v>
      </c>
      <c r="X77" s="86" t="e">
        <f t="array" aca="1" ref="X77" ca="1">_xludf.IFNA(INDEX(#REF!,MATCH($U77,#REF!,0)),"")</f>
        <v>#NAME?</v>
      </c>
      <c r="Y77" s="86" t="e">
        <f t="array" aca="1" ref="Y77" ca="1">_xludf.IFNA(INDEX(#REF!,MATCH($U77,#REF!,0)),"")</f>
        <v>#NAME?</v>
      </c>
      <c r="Z77" s="86" t="e">
        <f t="array" aca="1" ref="Z77" ca="1">_xludf.IFNA(INDEX(#REF!,MATCH($U77,#REF!,0)),"")</f>
        <v>#NAME?</v>
      </c>
      <c r="AA77" s="86" t="e">
        <f t="array" aca="1" ref="AA77" ca="1">_xludf.IFNA(INDEX(#REF!,MATCH($U77,#REF!,0)),"")</f>
        <v>#NAME?</v>
      </c>
      <c r="AB77" s="86" t="e">
        <f t="array" aca="1" ref="AB77" ca="1">_xludf.IFNA(INDEX(#REF!,MATCH($U77,#REF!,0)),"")</f>
        <v>#NAME?</v>
      </c>
      <c r="AC77" s="86" t="e">
        <f t="array" aca="1" ref="AC77" ca="1">_xludf.IFNA(INDEX(#REF!,MATCH($U77,#REF!,0)),"")</f>
        <v>#NAME?</v>
      </c>
      <c r="AD77" s="87" t="e">
        <f t="array" aca="1" ref="AD77" ca="1">_xludf.IFNA(INDEX(#REF!,MATCH($U77,#REF!,0)),"")</f>
        <v>#NAME?</v>
      </c>
      <c r="AE77" s="102"/>
    </row>
    <row r="78" spans="1:31" ht="22.5" customHeight="1">
      <c r="A78" s="77"/>
      <c r="B78" s="78" t="s">
        <v>244</v>
      </c>
      <c r="C78" s="79" t="s">
        <v>150</v>
      </c>
      <c r="D78" s="79"/>
      <c r="E78" s="79"/>
      <c r="F78" s="79"/>
      <c r="G78" s="79"/>
      <c r="H78" s="79"/>
      <c r="I78" s="81" t="b">
        <v>1</v>
      </c>
      <c r="J78" s="81" t="b">
        <v>1</v>
      </c>
      <c r="K78" s="81" t="b">
        <v>1</v>
      </c>
      <c r="L78" s="81" t="b">
        <v>1</v>
      </c>
      <c r="M78" s="81" t="b">
        <v>1</v>
      </c>
      <c r="N78" s="79" t="s">
        <v>53</v>
      </c>
      <c r="O78" s="79"/>
      <c r="P78" s="82"/>
      <c r="Q78" s="88"/>
      <c r="R78" s="88"/>
      <c r="S78" s="151" t="s">
        <v>58</v>
      </c>
      <c r="T78" s="85"/>
      <c r="U78" s="86" t="s">
        <v>244</v>
      </c>
      <c r="V78" s="86" t="e">
        <f t="array" aca="1" ref="V78" ca="1">_xludf.IFNA(INDEX(#REF!,MATCH($U78,#REF!,0)),"")</f>
        <v>#NAME?</v>
      </c>
      <c r="W78" s="86" t="e">
        <f t="array" aca="1" ref="W78" ca="1">_xludf.IFNA(INDEX(#REF!,MATCH($U78,#REF!,0)),"")</f>
        <v>#NAME?</v>
      </c>
      <c r="X78" s="86" t="e">
        <f t="array" aca="1" ref="X78" ca="1">_xludf.IFNA(INDEX(#REF!,MATCH($U78,#REF!,0)),"")</f>
        <v>#NAME?</v>
      </c>
      <c r="Y78" s="86" t="e">
        <f t="array" aca="1" ref="Y78" ca="1">_xludf.IFNA(INDEX(#REF!,MATCH($U78,#REF!,0)),"")</f>
        <v>#NAME?</v>
      </c>
      <c r="Z78" s="86" t="e">
        <f t="array" aca="1" ref="Z78" ca="1">_xludf.IFNA(INDEX(#REF!,MATCH($U78,#REF!,0)),"")</f>
        <v>#NAME?</v>
      </c>
      <c r="AA78" s="86" t="e">
        <f t="array" aca="1" ref="AA78" ca="1">_xludf.IFNA(INDEX(#REF!,MATCH($U78,#REF!,0)),"")</f>
        <v>#NAME?</v>
      </c>
      <c r="AB78" s="86" t="e">
        <f t="array" aca="1" ref="AB78" ca="1">_xludf.IFNA(INDEX(#REF!,MATCH($U78,#REF!,0)),"")</f>
        <v>#NAME?</v>
      </c>
      <c r="AC78" s="86" t="e">
        <f t="array" aca="1" ref="AC78" ca="1">_xludf.IFNA(INDEX(#REF!,MATCH($U78,#REF!,0)),"")</f>
        <v>#NAME?</v>
      </c>
      <c r="AD78" s="87" t="e">
        <f t="array" aca="1" ref="AD78" ca="1">_xludf.IFNA(INDEX(#REF!,MATCH($U78,#REF!,0)),"")</f>
        <v>#NAME?</v>
      </c>
      <c r="AE78" s="102"/>
    </row>
    <row r="79" spans="1:31" ht="22.5" customHeight="1">
      <c r="A79" s="77"/>
      <c r="B79" s="78" t="s">
        <v>245</v>
      </c>
      <c r="C79" s="79" t="s">
        <v>150</v>
      </c>
      <c r="D79" s="79"/>
      <c r="E79" s="79"/>
      <c r="F79" s="79"/>
      <c r="G79" s="79"/>
      <c r="H79" s="79"/>
      <c r="I79" s="81" t="b">
        <v>1</v>
      </c>
      <c r="J79" s="81" t="b">
        <v>1</v>
      </c>
      <c r="K79" s="81" t="b">
        <v>1</v>
      </c>
      <c r="L79" s="81" t="b">
        <v>1</v>
      </c>
      <c r="M79" s="81" t="b">
        <v>1</v>
      </c>
      <c r="N79" s="79" t="s">
        <v>53</v>
      </c>
      <c r="O79" s="79"/>
      <c r="P79" s="82"/>
      <c r="Q79" s="88"/>
      <c r="R79" s="88"/>
      <c r="S79" s="151" t="s">
        <v>58</v>
      </c>
      <c r="T79" s="85"/>
      <c r="U79" s="86" t="s">
        <v>245</v>
      </c>
      <c r="V79" s="86" t="e">
        <f t="array" aca="1" ref="V79" ca="1">_xludf.IFNA(INDEX(#REF!,MATCH($U79,#REF!,0)),"")</f>
        <v>#NAME?</v>
      </c>
      <c r="W79" s="86" t="e">
        <f t="array" aca="1" ref="W79" ca="1">_xludf.IFNA(INDEX(#REF!,MATCH($U79,#REF!,0)),"")</f>
        <v>#NAME?</v>
      </c>
      <c r="X79" s="86" t="e">
        <f t="array" aca="1" ref="X79" ca="1">_xludf.IFNA(INDEX(#REF!,MATCH($U79,#REF!,0)),"")</f>
        <v>#NAME?</v>
      </c>
      <c r="Y79" s="86" t="e">
        <f t="array" aca="1" ref="Y79" ca="1">_xludf.IFNA(INDEX(#REF!,MATCH($U79,#REF!,0)),"")</f>
        <v>#NAME?</v>
      </c>
      <c r="Z79" s="86" t="e">
        <f t="array" aca="1" ref="Z79" ca="1">_xludf.IFNA(INDEX(#REF!,MATCH($U79,#REF!,0)),"")</f>
        <v>#NAME?</v>
      </c>
      <c r="AA79" s="86" t="e">
        <f t="array" aca="1" ref="AA79" ca="1">_xludf.IFNA(INDEX(#REF!,MATCH($U79,#REF!,0)),"")</f>
        <v>#NAME?</v>
      </c>
      <c r="AB79" s="86" t="e">
        <f t="array" aca="1" ref="AB79" ca="1">_xludf.IFNA(INDEX(#REF!,MATCH($U79,#REF!,0)),"")</f>
        <v>#NAME?</v>
      </c>
      <c r="AC79" s="86" t="e">
        <f t="array" aca="1" ref="AC79" ca="1">_xludf.IFNA(INDEX(#REF!,MATCH($U79,#REF!,0)),"")</f>
        <v>#NAME?</v>
      </c>
      <c r="AD79" s="87" t="e">
        <f t="array" aca="1" ref="AD79" ca="1">_xludf.IFNA(INDEX(#REF!,MATCH($U79,#REF!,0)),"")</f>
        <v>#NAME?</v>
      </c>
      <c r="AE79" s="102"/>
    </row>
    <row r="80" spans="1:31" ht="22.5" customHeight="1">
      <c r="A80" s="77"/>
      <c r="B80" s="78" t="s">
        <v>246</v>
      </c>
      <c r="C80" s="79" t="s">
        <v>150</v>
      </c>
      <c r="D80" s="79"/>
      <c r="E80" s="79"/>
      <c r="F80" s="79"/>
      <c r="G80" s="79"/>
      <c r="H80" s="79"/>
      <c r="I80" s="81" t="b">
        <v>1</v>
      </c>
      <c r="J80" s="81" t="b">
        <v>1</v>
      </c>
      <c r="K80" s="81" t="b">
        <v>1</v>
      </c>
      <c r="L80" s="81" t="b">
        <v>1</v>
      </c>
      <c r="M80" s="81" t="b">
        <v>1</v>
      </c>
      <c r="N80" s="79" t="s">
        <v>53</v>
      </c>
      <c r="O80" s="79"/>
      <c r="P80" s="82"/>
      <c r="Q80" s="88"/>
      <c r="R80" s="88"/>
      <c r="S80" s="151" t="s">
        <v>58</v>
      </c>
      <c r="T80" s="85"/>
      <c r="U80" s="86" t="s">
        <v>246</v>
      </c>
      <c r="V80" s="86" t="e">
        <f t="array" aca="1" ref="V80" ca="1">_xludf.IFNA(INDEX(#REF!,MATCH($U80,#REF!,0)),"")</f>
        <v>#NAME?</v>
      </c>
      <c r="W80" s="86" t="e">
        <f t="array" aca="1" ref="W80" ca="1">_xludf.IFNA(INDEX(#REF!,MATCH($U80,#REF!,0)),"")</f>
        <v>#NAME?</v>
      </c>
      <c r="X80" s="86" t="e">
        <f t="array" aca="1" ref="X80" ca="1">_xludf.IFNA(INDEX(#REF!,MATCH($U80,#REF!,0)),"")</f>
        <v>#NAME?</v>
      </c>
      <c r="Y80" s="86" t="e">
        <f t="array" aca="1" ref="Y80" ca="1">_xludf.IFNA(INDEX(#REF!,MATCH($U80,#REF!,0)),"")</f>
        <v>#NAME?</v>
      </c>
      <c r="Z80" s="86" t="e">
        <f t="array" aca="1" ref="Z80" ca="1">_xludf.IFNA(INDEX(#REF!,MATCH($U80,#REF!,0)),"")</f>
        <v>#NAME?</v>
      </c>
      <c r="AA80" s="86" t="e">
        <f t="array" aca="1" ref="AA80" ca="1">_xludf.IFNA(INDEX(#REF!,MATCH($U80,#REF!,0)),"")</f>
        <v>#NAME?</v>
      </c>
      <c r="AB80" s="86" t="e">
        <f t="array" aca="1" ref="AB80" ca="1">_xludf.IFNA(INDEX(#REF!,MATCH($U80,#REF!,0)),"")</f>
        <v>#NAME?</v>
      </c>
      <c r="AC80" s="86" t="e">
        <f t="array" aca="1" ref="AC80" ca="1">_xludf.IFNA(INDEX(#REF!,MATCH($U80,#REF!,0)),"")</f>
        <v>#NAME?</v>
      </c>
      <c r="AD80" s="87" t="e">
        <f t="array" aca="1" ref="AD80" ca="1">_xludf.IFNA(INDEX(#REF!,MATCH($U80,#REF!,0)),"")</f>
        <v>#NAME?</v>
      </c>
      <c r="AE80" s="102"/>
    </row>
    <row r="81" spans="1:31" ht="22.5" customHeight="1">
      <c r="A81" s="77"/>
      <c r="B81" s="113" t="s">
        <v>247</v>
      </c>
      <c r="C81" s="90" t="s">
        <v>150</v>
      </c>
      <c r="D81" s="90"/>
      <c r="E81" s="90"/>
      <c r="F81" s="90"/>
      <c r="G81" s="90"/>
      <c r="H81" s="90"/>
      <c r="I81" s="91" t="b">
        <v>1</v>
      </c>
      <c r="J81" s="91" t="b">
        <v>1</v>
      </c>
      <c r="K81" s="91" t="b">
        <v>1</v>
      </c>
      <c r="L81" s="91" t="b">
        <v>1</v>
      </c>
      <c r="M81" s="91" t="b">
        <v>1</v>
      </c>
      <c r="N81" s="90" t="s">
        <v>53</v>
      </c>
      <c r="O81" s="90"/>
      <c r="P81" s="92"/>
      <c r="Q81" s="114"/>
      <c r="R81" s="114"/>
      <c r="S81" s="153" t="s">
        <v>58</v>
      </c>
      <c r="T81" s="85"/>
      <c r="U81" s="86" t="s">
        <v>247</v>
      </c>
      <c r="V81" s="86" t="e">
        <f t="array" aca="1" ref="V81" ca="1">_xludf.IFNA(INDEX(#REF!,MATCH($U81,#REF!,0)),"")</f>
        <v>#NAME?</v>
      </c>
      <c r="W81" s="86" t="e">
        <f t="array" aca="1" ref="W81" ca="1">_xludf.IFNA(INDEX(#REF!,MATCH($U81,#REF!,0)),"")</f>
        <v>#NAME?</v>
      </c>
      <c r="X81" s="86" t="e">
        <f t="array" aca="1" ref="X81" ca="1">_xludf.IFNA(INDEX(#REF!,MATCH($U81,#REF!,0)),"")</f>
        <v>#NAME?</v>
      </c>
      <c r="Y81" s="86" t="e">
        <f t="array" aca="1" ref="Y81" ca="1">_xludf.IFNA(INDEX(#REF!,MATCH($U81,#REF!,0)),"")</f>
        <v>#NAME?</v>
      </c>
      <c r="Z81" s="86" t="e">
        <f t="array" aca="1" ref="Z81" ca="1">_xludf.IFNA(INDEX(#REF!,MATCH($U81,#REF!,0)),"")</f>
        <v>#NAME?</v>
      </c>
      <c r="AA81" s="86" t="e">
        <f t="array" aca="1" ref="AA81" ca="1">_xludf.IFNA(INDEX(#REF!,MATCH($U81,#REF!,0)),"")</f>
        <v>#NAME?</v>
      </c>
      <c r="AB81" s="86" t="e">
        <f t="array" aca="1" ref="AB81" ca="1">_xludf.IFNA(INDEX(#REF!,MATCH($U81,#REF!,0)),"")</f>
        <v>#NAME?</v>
      </c>
      <c r="AC81" s="86" t="e">
        <f t="array" aca="1" ref="AC81" ca="1">_xludf.IFNA(INDEX(#REF!,MATCH($U81,#REF!,0)),"")</f>
        <v>#NAME?</v>
      </c>
      <c r="AD81" s="87" t="e">
        <f t="array" aca="1" ref="AD81" ca="1">_xludf.IFNA(INDEX(#REF!,MATCH($U81,#REF!,0)),"")</f>
        <v>#NAME?</v>
      </c>
      <c r="AE81" s="102"/>
    </row>
    <row r="82" spans="1:31" ht="22.5" customHeight="1">
      <c r="A82" s="98"/>
      <c r="B82" s="97" t="s">
        <v>248</v>
      </c>
      <c r="C82" s="92" t="s">
        <v>77</v>
      </c>
      <c r="D82" s="92" t="s">
        <v>249</v>
      </c>
      <c r="E82" s="92"/>
      <c r="F82" s="92" t="s">
        <v>250</v>
      </c>
      <c r="G82" s="92">
        <v>40</v>
      </c>
      <c r="H82" s="92" t="s">
        <v>251</v>
      </c>
      <c r="I82" s="99" t="b">
        <v>1</v>
      </c>
      <c r="J82" s="99" t="b">
        <v>0</v>
      </c>
      <c r="K82" s="99" t="b">
        <v>0</v>
      </c>
      <c r="L82" s="99" t="b">
        <v>0</v>
      </c>
      <c r="M82" s="99" t="b">
        <v>0</v>
      </c>
      <c r="N82" s="92" t="s">
        <v>41</v>
      </c>
      <c r="O82" s="92" t="s">
        <v>79</v>
      </c>
      <c r="P82" s="92" t="s">
        <v>252</v>
      </c>
      <c r="Q82" s="92" t="s">
        <v>52</v>
      </c>
      <c r="R82" s="152" t="s">
        <v>253</v>
      </c>
      <c r="S82" s="158" t="s">
        <v>58</v>
      </c>
      <c r="T82" s="85"/>
      <c r="U82" s="86" t="s">
        <v>248</v>
      </c>
      <c r="V82" s="86" t="e">
        <f t="array" aca="1" ref="V82" ca="1">_xludf.IFNA(INDEX(#REF!,MATCH($U82,#REF!,0)),"")</f>
        <v>#NAME?</v>
      </c>
      <c r="W82" s="86" t="e">
        <f t="array" aca="1" ref="W82" ca="1">_xludf.IFNA(INDEX(#REF!,MATCH($U82,#REF!,0)),"")</f>
        <v>#NAME?</v>
      </c>
      <c r="X82" s="86" t="e">
        <f t="array" aca="1" ref="X82" ca="1">_xludf.IFNA(INDEX(#REF!,MATCH($U82,#REF!,0)),"")</f>
        <v>#NAME?</v>
      </c>
      <c r="Y82" s="86" t="e">
        <f t="array" aca="1" ref="Y82" ca="1">_xludf.IFNA(INDEX(#REF!,MATCH($U82,#REF!,0)),"")</f>
        <v>#NAME?</v>
      </c>
      <c r="Z82" s="86" t="e">
        <f t="array" aca="1" ref="Z82" ca="1">_xludf.IFNA(INDEX(#REF!,MATCH($U82,#REF!,0)),"")</f>
        <v>#NAME?</v>
      </c>
      <c r="AA82" s="86" t="e">
        <f t="array" aca="1" ref="AA82" ca="1">_xludf.IFNA(INDEX(#REF!,MATCH($U82,#REF!,0)),"")</f>
        <v>#NAME?</v>
      </c>
      <c r="AB82" s="86" t="e">
        <f t="array" aca="1" ref="AB82" ca="1">_xludf.IFNA(INDEX(#REF!,MATCH($U82,#REF!,0)),"")</f>
        <v>#NAME?</v>
      </c>
      <c r="AC82" s="86" t="e">
        <f t="array" aca="1" ref="AC82" ca="1">_xludf.IFNA(INDEX(#REF!,MATCH($U82,#REF!,0)),"")</f>
        <v>#NAME?</v>
      </c>
      <c r="AD82" s="87" t="e">
        <f t="array" aca="1" ref="AD82" ca="1">_xludf.IFNA(INDEX(#REF!,MATCH($U82,#REF!,0)),"")</f>
        <v>#NAME?</v>
      </c>
      <c r="AE82" s="102"/>
    </row>
    <row r="83" spans="1:31" ht="22.5" customHeight="1">
      <c r="A83" s="77"/>
      <c r="B83" s="95" t="s">
        <v>254</v>
      </c>
      <c r="C83" s="79" t="s">
        <v>34</v>
      </c>
      <c r="D83" s="79" t="s">
        <v>255</v>
      </c>
      <c r="E83" s="79"/>
      <c r="F83" s="79"/>
      <c r="G83" s="79"/>
      <c r="H83" s="79" t="s">
        <v>37</v>
      </c>
      <c r="I83" s="81" t="b">
        <v>1</v>
      </c>
      <c r="J83" s="81" t="b">
        <v>0</v>
      </c>
      <c r="K83" s="81" t="b">
        <v>0</v>
      </c>
      <c r="L83" s="81" t="b">
        <v>0</v>
      </c>
      <c r="M83" s="81" t="b">
        <v>0</v>
      </c>
      <c r="N83" s="79"/>
      <c r="O83" s="79"/>
      <c r="P83" s="79"/>
      <c r="Q83" s="92"/>
      <c r="R83" s="115"/>
      <c r="S83" s="96" t="s">
        <v>107</v>
      </c>
      <c r="T83" s="85"/>
      <c r="U83" s="86" t="s">
        <v>254</v>
      </c>
      <c r="V83" s="86" t="e">
        <f t="array" aca="1" ref="V83" ca="1">_xludf.IFNA(INDEX(#REF!,MATCH($U83,#REF!,0)),"")</f>
        <v>#NAME?</v>
      </c>
      <c r="W83" s="86" t="e">
        <f t="array" aca="1" ref="W83" ca="1">_xludf.IFNA(INDEX(#REF!,MATCH($U83,#REF!,0)),"")</f>
        <v>#NAME?</v>
      </c>
      <c r="X83" s="86" t="e">
        <f t="array" aca="1" ref="X83" ca="1">_xludf.IFNA(INDEX(#REF!,MATCH($U83,#REF!,0)),"")</f>
        <v>#NAME?</v>
      </c>
      <c r="Y83" s="86" t="e">
        <f t="array" aca="1" ref="Y83" ca="1">_xludf.IFNA(INDEX(#REF!,MATCH($U83,#REF!,0)),"")</f>
        <v>#NAME?</v>
      </c>
      <c r="Z83" s="86" t="e">
        <f t="array" aca="1" ref="Z83" ca="1">_xludf.IFNA(INDEX(#REF!,MATCH($U83,#REF!,0)),"")</f>
        <v>#NAME?</v>
      </c>
      <c r="AA83" s="86" t="e">
        <f t="array" aca="1" ref="AA83" ca="1">_xludf.IFNA(INDEX(#REF!,MATCH($U83,#REF!,0)),"")</f>
        <v>#NAME?</v>
      </c>
      <c r="AB83" s="86" t="e">
        <f t="array" aca="1" ref="AB83" ca="1">_xludf.IFNA(INDEX(#REF!,MATCH($U83,#REF!,0)),"")</f>
        <v>#NAME?</v>
      </c>
      <c r="AC83" s="86" t="e">
        <f t="array" aca="1" ref="AC83" ca="1">_xludf.IFNA(INDEX(#REF!,MATCH($U83,#REF!,0)),"")</f>
        <v>#NAME?</v>
      </c>
      <c r="AD83" s="87" t="e">
        <f t="array" aca="1" ref="AD83" ca="1">_xludf.IFNA(INDEX(#REF!,MATCH($U83,#REF!,0)),"")</f>
        <v>#NAME?</v>
      </c>
      <c r="AE83" s="102"/>
    </row>
    <row r="84" spans="1:31" ht="22.5" customHeight="1">
      <c r="A84" s="77"/>
      <c r="B84" s="95" t="s">
        <v>256</v>
      </c>
      <c r="C84" s="79" t="s">
        <v>77</v>
      </c>
      <c r="D84" s="79" t="s">
        <v>249</v>
      </c>
      <c r="E84" s="79"/>
      <c r="F84" s="79" t="s">
        <v>112</v>
      </c>
      <c r="G84" s="79">
        <v>60</v>
      </c>
      <c r="H84" s="79" t="s">
        <v>251</v>
      </c>
      <c r="I84" s="81" t="b">
        <v>1</v>
      </c>
      <c r="J84" s="81" t="b">
        <v>0</v>
      </c>
      <c r="K84" s="81" t="b">
        <v>0</v>
      </c>
      <c r="L84" s="81" t="b">
        <v>0</v>
      </c>
      <c r="M84" s="81" t="b">
        <v>0</v>
      </c>
      <c r="N84" s="79" t="s">
        <v>41</v>
      </c>
      <c r="O84" s="79" t="s">
        <v>79</v>
      </c>
      <c r="P84" s="79" t="s">
        <v>257</v>
      </c>
      <c r="Q84" s="92" t="s">
        <v>113</v>
      </c>
      <c r="R84" s="93" t="s">
        <v>258</v>
      </c>
      <c r="S84" s="151" t="s">
        <v>58</v>
      </c>
      <c r="T84" s="85"/>
      <c r="U84" s="86" t="s">
        <v>256</v>
      </c>
      <c r="V84" s="86" t="e">
        <f t="array" aca="1" ref="V84" ca="1">_xludf.IFNA(INDEX(#REF!,MATCH($U84,#REF!,0)),"")</f>
        <v>#NAME?</v>
      </c>
      <c r="W84" s="86" t="e">
        <f t="array" aca="1" ref="W84" ca="1">_xludf.IFNA(INDEX(#REF!,MATCH($U84,#REF!,0)),"")</f>
        <v>#NAME?</v>
      </c>
      <c r="X84" s="86" t="e">
        <f t="array" aca="1" ref="X84" ca="1">_xludf.IFNA(INDEX(#REF!,MATCH($U84,#REF!,0)),"")</f>
        <v>#NAME?</v>
      </c>
      <c r="Y84" s="86" t="e">
        <f t="array" aca="1" ref="Y84" ca="1">_xludf.IFNA(INDEX(#REF!,MATCH($U84,#REF!,0)),"")</f>
        <v>#NAME?</v>
      </c>
      <c r="Z84" s="86" t="e">
        <f t="array" aca="1" ref="Z84" ca="1">_xludf.IFNA(INDEX(#REF!,MATCH($U84,#REF!,0)),"")</f>
        <v>#NAME?</v>
      </c>
      <c r="AA84" s="86" t="e">
        <f t="array" aca="1" ref="AA84" ca="1">_xludf.IFNA(INDEX(#REF!,MATCH($U84,#REF!,0)),"")</f>
        <v>#NAME?</v>
      </c>
      <c r="AB84" s="86" t="e">
        <f t="array" aca="1" ref="AB84" ca="1">_xludf.IFNA(INDEX(#REF!,MATCH($U84,#REF!,0)),"")</f>
        <v>#NAME?</v>
      </c>
      <c r="AC84" s="86" t="e">
        <f t="array" aca="1" ref="AC84" ca="1">_xludf.IFNA(INDEX(#REF!,MATCH($U84,#REF!,0)),"")</f>
        <v>#NAME?</v>
      </c>
      <c r="AD84" s="87" t="e">
        <f t="array" aca="1" ref="AD84" ca="1">_xludf.IFNA(INDEX(#REF!,MATCH($U84,#REF!,0)),"")</f>
        <v>#NAME?</v>
      </c>
      <c r="AE84" s="102"/>
    </row>
    <row r="85" spans="1:31" ht="22.5" customHeight="1">
      <c r="A85" s="77"/>
      <c r="B85" s="95" t="s">
        <v>259</v>
      </c>
      <c r="C85" s="79" t="s">
        <v>39</v>
      </c>
      <c r="D85" s="79"/>
      <c r="E85" s="79"/>
      <c r="F85" s="79"/>
      <c r="G85" s="79"/>
      <c r="H85" s="79" t="s">
        <v>40</v>
      </c>
      <c r="I85" s="81" t="b">
        <v>0</v>
      </c>
      <c r="J85" s="81" t="b">
        <v>1</v>
      </c>
      <c r="K85" s="81" t="b">
        <v>0</v>
      </c>
      <c r="L85" s="81" t="b">
        <v>0</v>
      </c>
      <c r="M85" s="81" t="b">
        <v>0</v>
      </c>
      <c r="N85" s="79" t="s">
        <v>41</v>
      </c>
      <c r="O85" s="79"/>
      <c r="P85" s="79" t="s">
        <v>42</v>
      </c>
      <c r="Q85" s="92"/>
      <c r="R85" s="88"/>
      <c r="S85" s="96"/>
      <c r="T85" s="85"/>
      <c r="U85" s="86" t="s">
        <v>259</v>
      </c>
      <c r="V85" s="86" t="e">
        <f t="array" aca="1" ref="V85" ca="1">_xludf.IFNA(INDEX(#REF!,MATCH($U85,#REF!,0)),"")</f>
        <v>#NAME?</v>
      </c>
      <c r="W85" s="86" t="e">
        <f t="array" aca="1" ref="W85" ca="1">_xludf.IFNA(INDEX(#REF!,MATCH($U85,#REF!,0)),"")</f>
        <v>#NAME?</v>
      </c>
      <c r="X85" s="86" t="e">
        <f t="array" aca="1" ref="X85" ca="1">_xludf.IFNA(INDEX(#REF!,MATCH($U85,#REF!,0)),"")</f>
        <v>#NAME?</v>
      </c>
      <c r="Y85" s="86" t="e">
        <f t="array" aca="1" ref="Y85" ca="1">_xludf.IFNA(INDEX(#REF!,MATCH($U85,#REF!,0)),"")</f>
        <v>#NAME?</v>
      </c>
      <c r="Z85" s="86" t="e">
        <f t="array" aca="1" ref="Z85" ca="1">_xludf.IFNA(INDEX(#REF!,MATCH($U85,#REF!,0)),"")</f>
        <v>#NAME?</v>
      </c>
      <c r="AA85" s="86" t="e">
        <f t="array" aca="1" ref="AA85" ca="1">_xludf.IFNA(INDEX(#REF!,MATCH($U85,#REF!,0)),"")</f>
        <v>#NAME?</v>
      </c>
      <c r="AB85" s="86" t="e">
        <f t="array" aca="1" ref="AB85" ca="1">_xludf.IFNA(INDEX(#REF!,MATCH($U85,#REF!,0)),"")</f>
        <v>#NAME?</v>
      </c>
      <c r="AC85" s="86" t="e">
        <f t="array" aca="1" ref="AC85" ca="1">_xludf.IFNA(INDEX(#REF!,MATCH($U85,#REF!,0)),"")</f>
        <v>#NAME?</v>
      </c>
      <c r="AD85" s="87" t="e">
        <f t="array" aca="1" ref="AD85" ca="1">_xludf.IFNA(INDEX(#REF!,MATCH($U85,#REF!,0)),"")</f>
        <v>#NAME?</v>
      </c>
      <c r="AE85" s="102"/>
    </row>
    <row r="86" spans="1:31" ht="22.5" customHeight="1">
      <c r="A86" s="77"/>
      <c r="B86" s="95" t="s">
        <v>260</v>
      </c>
      <c r="C86" s="79" t="s">
        <v>34</v>
      </c>
      <c r="D86" s="79" t="s">
        <v>261</v>
      </c>
      <c r="E86" s="79"/>
      <c r="F86" s="79" t="s">
        <v>262</v>
      </c>
      <c r="G86" s="79"/>
      <c r="H86" s="79" t="s">
        <v>37</v>
      </c>
      <c r="I86" s="81" t="b">
        <v>1</v>
      </c>
      <c r="J86" s="81" t="b">
        <v>0</v>
      </c>
      <c r="K86" s="81" t="b">
        <v>0</v>
      </c>
      <c r="L86" s="81" t="b">
        <v>0</v>
      </c>
      <c r="M86" s="81" t="b">
        <v>0</v>
      </c>
      <c r="N86" s="79" t="s">
        <v>98</v>
      </c>
      <c r="O86" s="79"/>
      <c r="P86" s="79" t="s">
        <v>263</v>
      </c>
      <c r="Q86" s="92"/>
      <c r="R86" s="88"/>
      <c r="S86" s="96" t="s">
        <v>126</v>
      </c>
      <c r="T86" s="85"/>
      <c r="U86" s="86" t="s">
        <v>260</v>
      </c>
      <c r="V86" s="86" t="e">
        <f t="array" aca="1" ref="V86" ca="1">_xludf.IFNA(INDEX(#REF!,MATCH($U86,#REF!,0)),"")</f>
        <v>#NAME?</v>
      </c>
      <c r="W86" s="86" t="e">
        <f t="array" aca="1" ref="W86" ca="1">_xludf.IFNA(INDEX(#REF!,MATCH($U86,#REF!,0)),"")</f>
        <v>#NAME?</v>
      </c>
      <c r="X86" s="86" t="e">
        <f t="array" aca="1" ref="X86" ca="1">_xludf.IFNA(INDEX(#REF!,MATCH($U86,#REF!,0)),"")</f>
        <v>#NAME?</v>
      </c>
      <c r="Y86" s="86" t="e">
        <f t="array" aca="1" ref="Y86" ca="1">_xludf.IFNA(INDEX(#REF!,MATCH($U86,#REF!,0)),"")</f>
        <v>#NAME?</v>
      </c>
      <c r="Z86" s="86" t="e">
        <f t="array" aca="1" ref="Z86" ca="1">_xludf.IFNA(INDEX(#REF!,MATCH($U86,#REF!,0)),"")</f>
        <v>#NAME?</v>
      </c>
      <c r="AA86" s="86" t="e">
        <f t="array" aca="1" ref="AA86" ca="1">_xludf.IFNA(INDEX(#REF!,MATCH($U86,#REF!,0)),"")</f>
        <v>#NAME?</v>
      </c>
      <c r="AB86" s="86" t="e">
        <f t="array" aca="1" ref="AB86" ca="1">_xludf.IFNA(INDEX(#REF!,MATCH($U86,#REF!,0)),"")</f>
        <v>#NAME?</v>
      </c>
      <c r="AC86" s="86" t="e">
        <f t="array" aca="1" ref="AC86" ca="1">_xludf.IFNA(INDEX(#REF!,MATCH($U86,#REF!,0)),"")</f>
        <v>#NAME?</v>
      </c>
      <c r="AD86" s="87" t="e">
        <f t="array" aca="1" ref="AD86" ca="1">_xludf.IFNA(INDEX(#REF!,MATCH($U86,#REF!,0)),"")</f>
        <v>#NAME?</v>
      </c>
      <c r="AE86" s="102"/>
    </row>
    <row r="87" spans="1:31" ht="22.5" customHeight="1">
      <c r="A87" s="77"/>
      <c r="B87" s="95" t="s">
        <v>264</v>
      </c>
      <c r="C87" s="79" t="s">
        <v>34</v>
      </c>
      <c r="D87" s="79" t="s">
        <v>119</v>
      </c>
      <c r="E87" s="79"/>
      <c r="F87" s="79" t="s">
        <v>265</v>
      </c>
      <c r="G87" s="79"/>
      <c r="H87" s="79" t="s">
        <v>37</v>
      </c>
      <c r="I87" s="81" t="b">
        <v>1</v>
      </c>
      <c r="J87" s="81" t="b">
        <v>0</v>
      </c>
      <c r="K87" s="81" t="b">
        <v>0</v>
      </c>
      <c r="L87" s="81" t="b">
        <v>0</v>
      </c>
      <c r="M87" s="81" t="b">
        <v>0</v>
      </c>
      <c r="N87" s="79" t="s">
        <v>98</v>
      </c>
      <c r="O87" s="79"/>
      <c r="P87" s="79" t="s">
        <v>263</v>
      </c>
      <c r="Q87" s="92" t="s">
        <v>52</v>
      </c>
      <c r="R87" s="88"/>
      <c r="S87" s="151" t="s">
        <v>58</v>
      </c>
      <c r="T87" s="85"/>
      <c r="U87" s="86" t="s">
        <v>264</v>
      </c>
      <c r="V87" s="86" t="e">
        <f t="array" aca="1" ref="V87" ca="1">_xludf.IFNA(INDEX(#REF!,MATCH($U87,#REF!,0)),"")</f>
        <v>#NAME?</v>
      </c>
      <c r="W87" s="86" t="e">
        <f t="array" aca="1" ref="W87" ca="1">_xludf.IFNA(INDEX(#REF!,MATCH($U87,#REF!,0)),"")</f>
        <v>#NAME?</v>
      </c>
      <c r="X87" s="86" t="e">
        <f t="array" aca="1" ref="X87" ca="1">_xludf.IFNA(INDEX(#REF!,MATCH($U87,#REF!,0)),"")</f>
        <v>#NAME?</v>
      </c>
      <c r="Y87" s="86" t="e">
        <f t="array" aca="1" ref="Y87" ca="1">_xludf.IFNA(INDEX(#REF!,MATCH($U87,#REF!,0)),"")</f>
        <v>#NAME?</v>
      </c>
      <c r="Z87" s="86" t="e">
        <f t="array" aca="1" ref="Z87" ca="1">_xludf.IFNA(INDEX(#REF!,MATCH($U87,#REF!,0)),"")</f>
        <v>#NAME?</v>
      </c>
      <c r="AA87" s="86" t="e">
        <f t="array" aca="1" ref="AA87" ca="1">_xludf.IFNA(INDEX(#REF!,MATCH($U87,#REF!,0)),"")</f>
        <v>#NAME?</v>
      </c>
      <c r="AB87" s="86" t="e">
        <f t="array" aca="1" ref="AB87" ca="1">_xludf.IFNA(INDEX(#REF!,MATCH($U87,#REF!,0)),"")</f>
        <v>#NAME?</v>
      </c>
      <c r="AC87" s="86" t="e">
        <f t="array" aca="1" ref="AC87" ca="1">_xludf.IFNA(INDEX(#REF!,MATCH($U87,#REF!,0)),"")</f>
        <v>#NAME?</v>
      </c>
      <c r="AD87" s="87" t="e">
        <f t="array" aca="1" ref="AD87" ca="1">_xludf.IFNA(INDEX(#REF!,MATCH($U87,#REF!,0)),"")</f>
        <v>#NAME?</v>
      </c>
      <c r="AE87" s="102"/>
    </row>
    <row r="88" spans="1:31" ht="22.5" customHeight="1">
      <c r="A88" s="77"/>
      <c r="B88" s="95" t="s">
        <v>266</v>
      </c>
      <c r="C88" s="79" t="s">
        <v>77</v>
      </c>
      <c r="D88" s="79" t="s">
        <v>267</v>
      </c>
      <c r="E88" s="79"/>
      <c r="F88" s="79" t="s">
        <v>268</v>
      </c>
      <c r="G88" s="79">
        <v>250</v>
      </c>
      <c r="H88" s="79" t="s">
        <v>49</v>
      </c>
      <c r="I88" s="81" t="b">
        <v>1</v>
      </c>
      <c r="J88" s="81" t="b">
        <v>0</v>
      </c>
      <c r="K88" s="81" t="b">
        <v>0</v>
      </c>
      <c r="L88" s="81" t="b">
        <v>0</v>
      </c>
      <c r="M88" s="81" t="b">
        <v>0</v>
      </c>
      <c r="N88" s="79" t="s">
        <v>41</v>
      </c>
      <c r="O88" s="79" t="s">
        <v>79</v>
      </c>
      <c r="P88" s="79" t="s">
        <v>79</v>
      </c>
      <c r="Q88" s="92" t="s">
        <v>52</v>
      </c>
      <c r="R88" s="88"/>
      <c r="S88" s="151" t="s">
        <v>58</v>
      </c>
      <c r="T88" s="85"/>
      <c r="U88" s="86" t="s">
        <v>266</v>
      </c>
      <c r="V88" s="86" t="e">
        <f t="array" aca="1" ref="V88" ca="1">_xludf.IFNA(INDEX(#REF!,MATCH($U88,#REF!,0)),"")</f>
        <v>#NAME?</v>
      </c>
      <c r="W88" s="86" t="e">
        <f t="array" aca="1" ref="W88" ca="1">_xludf.IFNA(INDEX(#REF!,MATCH($U88,#REF!,0)),"")</f>
        <v>#NAME?</v>
      </c>
      <c r="X88" s="86" t="e">
        <f t="array" aca="1" ref="X88" ca="1">_xludf.IFNA(INDEX(#REF!,MATCH($U88,#REF!,0)),"")</f>
        <v>#NAME?</v>
      </c>
      <c r="Y88" s="86" t="e">
        <f t="array" aca="1" ref="Y88" ca="1">_xludf.IFNA(INDEX(#REF!,MATCH($U88,#REF!,0)),"")</f>
        <v>#NAME?</v>
      </c>
      <c r="Z88" s="86" t="e">
        <f t="array" aca="1" ref="Z88" ca="1">_xludf.IFNA(INDEX(#REF!,MATCH($U88,#REF!,0)),"")</f>
        <v>#NAME?</v>
      </c>
      <c r="AA88" s="86" t="e">
        <f t="array" aca="1" ref="AA88" ca="1">_xludf.IFNA(INDEX(#REF!,MATCH($U88,#REF!,0)),"")</f>
        <v>#NAME?</v>
      </c>
      <c r="AB88" s="86" t="e">
        <f t="array" aca="1" ref="AB88" ca="1">_xludf.IFNA(INDEX(#REF!,MATCH($U88,#REF!,0)),"")</f>
        <v>#NAME?</v>
      </c>
      <c r="AC88" s="86" t="e">
        <f t="array" aca="1" ref="AC88" ca="1">_xludf.IFNA(INDEX(#REF!,MATCH($U88,#REF!,0)),"")</f>
        <v>#NAME?</v>
      </c>
      <c r="AD88" s="87" t="e">
        <f t="array" aca="1" ref="AD88" ca="1">_xludf.IFNA(INDEX(#REF!,MATCH($U88,#REF!,0)),"")</f>
        <v>#NAME?</v>
      </c>
      <c r="AE88" s="102"/>
    </row>
    <row r="89" spans="1:31" ht="22.5" customHeight="1">
      <c r="A89" s="77"/>
      <c r="B89" s="116" t="s">
        <v>269</v>
      </c>
      <c r="C89" s="79" t="s">
        <v>44</v>
      </c>
      <c r="D89" s="79" t="s">
        <v>270</v>
      </c>
      <c r="E89" s="79" t="s">
        <v>162</v>
      </c>
      <c r="F89" s="79" t="s">
        <v>271</v>
      </c>
      <c r="G89" s="79" t="s">
        <v>272</v>
      </c>
      <c r="H89" s="79" t="s">
        <v>40</v>
      </c>
      <c r="I89" s="81" t="b">
        <v>1</v>
      </c>
      <c r="J89" s="81" t="b">
        <v>0</v>
      </c>
      <c r="K89" s="81" t="b">
        <v>0</v>
      </c>
      <c r="L89" s="81" t="b">
        <v>0</v>
      </c>
      <c r="M89" s="81" t="b">
        <v>0</v>
      </c>
      <c r="N89" s="79" t="s">
        <v>41</v>
      </c>
      <c r="O89" s="79" t="s">
        <v>50</v>
      </c>
      <c r="P89" s="79" t="s">
        <v>51</v>
      </c>
      <c r="Q89" s="92" t="s">
        <v>113</v>
      </c>
      <c r="R89" s="88"/>
      <c r="S89" s="151" t="s">
        <v>58</v>
      </c>
      <c r="T89" s="85"/>
      <c r="U89" s="86" t="s">
        <v>269</v>
      </c>
      <c r="V89" s="86" t="e">
        <f t="array" aca="1" ref="V89" ca="1">_xludf.IFNA(INDEX(#REF!,MATCH($U89,#REF!,0)),"")</f>
        <v>#NAME?</v>
      </c>
      <c r="W89" s="86" t="e">
        <f t="array" aca="1" ref="W89" ca="1">_xludf.IFNA(INDEX(#REF!,MATCH($U89,#REF!,0)),"")</f>
        <v>#NAME?</v>
      </c>
      <c r="X89" s="86" t="e">
        <f t="array" aca="1" ref="X89" ca="1">_xludf.IFNA(INDEX(#REF!,MATCH($U89,#REF!,0)),"")</f>
        <v>#NAME?</v>
      </c>
      <c r="Y89" s="86" t="e">
        <f t="array" aca="1" ref="Y89" ca="1">_xludf.IFNA(INDEX(#REF!,MATCH($U89,#REF!,0)),"")</f>
        <v>#NAME?</v>
      </c>
      <c r="Z89" s="86" t="e">
        <f t="array" aca="1" ref="Z89" ca="1">_xludf.IFNA(INDEX(#REF!,MATCH($U89,#REF!,0)),"")</f>
        <v>#NAME?</v>
      </c>
      <c r="AA89" s="86" t="e">
        <f t="array" aca="1" ref="AA89" ca="1">_xludf.IFNA(INDEX(#REF!,MATCH($U89,#REF!,0)),"")</f>
        <v>#NAME?</v>
      </c>
      <c r="AB89" s="86" t="e">
        <f t="array" aca="1" ref="AB89" ca="1">_xludf.IFNA(INDEX(#REF!,MATCH($U89,#REF!,0)),"")</f>
        <v>#NAME?</v>
      </c>
      <c r="AC89" s="86" t="e">
        <f t="array" aca="1" ref="AC89" ca="1">_xludf.IFNA(INDEX(#REF!,MATCH($U89,#REF!,0)),"")</f>
        <v>#NAME?</v>
      </c>
      <c r="AD89" s="87" t="e">
        <f t="array" aca="1" ref="AD89" ca="1">_xludf.IFNA(INDEX(#REF!,MATCH($U89,#REF!,0)),"")</f>
        <v>#NAME?</v>
      </c>
      <c r="AE89" s="102"/>
    </row>
    <row r="90" spans="1:31" ht="22.5" customHeight="1">
      <c r="A90" s="77"/>
      <c r="B90" s="95" t="s">
        <v>273</v>
      </c>
      <c r="C90" s="79" t="s">
        <v>34</v>
      </c>
      <c r="D90" s="79" t="s">
        <v>274</v>
      </c>
      <c r="E90" s="79"/>
      <c r="F90" s="79" t="s">
        <v>275</v>
      </c>
      <c r="G90" s="79"/>
      <c r="H90" s="79"/>
      <c r="I90" s="81" t="b">
        <v>1</v>
      </c>
      <c r="J90" s="81" t="b">
        <v>0</v>
      </c>
      <c r="K90" s="81" t="b">
        <v>0</v>
      </c>
      <c r="L90" s="81" t="b">
        <v>0</v>
      </c>
      <c r="M90" s="81" t="b">
        <v>0</v>
      </c>
      <c r="N90" s="79"/>
      <c r="O90" s="79"/>
      <c r="P90" s="79"/>
      <c r="Q90" s="92"/>
      <c r="R90" s="88"/>
      <c r="S90" s="151" t="s">
        <v>58</v>
      </c>
      <c r="T90" s="85"/>
      <c r="U90" s="86" t="s">
        <v>273</v>
      </c>
      <c r="V90" s="86" t="e">
        <f t="array" aca="1" ref="V90" ca="1">_xludf.IFNA(INDEX(#REF!,MATCH($U90,#REF!,0)),"")</f>
        <v>#NAME?</v>
      </c>
      <c r="W90" s="86" t="e">
        <f t="array" aca="1" ref="W90" ca="1">_xludf.IFNA(INDEX(#REF!,MATCH($U90,#REF!,0)),"")</f>
        <v>#NAME?</v>
      </c>
      <c r="X90" s="86" t="e">
        <f t="array" aca="1" ref="X90" ca="1">_xludf.IFNA(INDEX(#REF!,MATCH($U90,#REF!,0)),"")</f>
        <v>#NAME?</v>
      </c>
      <c r="Y90" s="86" t="e">
        <f t="array" aca="1" ref="Y90" ca="1">_xludf.IFNA(INDEX(#REF!,MATCH($U90,#REF!,0)),"")</f>
        <v>#NAME?</v>
      </c>
      <c r="Z90" s="86" t="e">
        <f t="array" aca="1" ref="Z90" ca="1">_xludf.IFNA(INDEX(#REF!,MATCH($U90,#REF!,0)),"")</f>
        <v>#NAME?</v>
      </c>
      <c r="AA90" s="86" t="e">
        <f t="array" aca="1" ref="AA90" ca="1">_xludf.IFNA(INDEX(#REF!,MATCH($U90,#REF!,0)),"")</f>
        <v>#NAME?</v>
      </c>
      <c r="AB90" s="86" t="e">
        <f t="array" aca="1" ref="AB90" ca="1">_xludf.IFNA(INDEX(#REF!,MATCH($U90,#REF!,0)),"")</f>
        <v>#NAME?</v>
      </c>
      <c r="AC90" s="86" t="e">
        <f t="array" aca="1" ref="AC90" ca="1">_xludf.IFNA(INDEX(#REF!,MATCH($U90,#REF!,0)),"")</f>
        <v>#NAME?</v>
      </c>
      <c r="AD90" s="87" t="e">
        <f t="array" aca="1" ref="AD90" ca="1">_xludf.IFNA(INDEX(#REF!,MATCH($U90,#REF!,0)),"")</f>
        <v>#NAME?</v>
      </c>
      <c r="AE90" s="102"/>
    </row>
    <row r="91" spans="1:31" ht="22.5" customHeight="1">
      <c r="A91" s="77"/>
      <c r="B91" s="95" t="s">
        <v>276</v>
      </c>
      <c r="C91" s="79" t="s">
        <v>39</v>
      </c>
      <c r="D91" s="79"/>
      <c r="E91" s="79"/>
      <c r="F91" s="79"/>
      <c r="G91" s="79"/>
      <c r="H91" s="79" t="s">
        <v>40</v>
      </c>
      <c r="I91" s="81" t="b">
        <v>0</v>
      </c>
      <c r="J91" s="81" t="b">
        <v>1</v>
      </c>
      <c r="K91" s="81" t="b">
        <v>0</v>
      </c>
      <c r="L91" s="81" t="b">
        <v>0</v>
      </c>
      <c r="M91" s="81" t="b">
        <v>0</v>
      </c>
      <c r="N91" s="79" t="s">
        <v>41</v>
      </c>
      <c r="O91" s="79"/>
      <c r="P91" s="79" t="s">
        <v>42</v>
      </c>
      <c r="Q91" s="92"/>
      <c r="R91" s="88"/>
      <c r="S91" s="96"/>
      <c r="T91" s="85"/>
      <c r="U91" s="86" t="s">
        <v>276</v>
      </c>
      <c r="V91" s="86" t="e">
        <f t="array" aca="1" ref="V91" ca="1">_xludf.IFNA(INDEX(#REF!,MATCH($U91,#REF!,0)),"")</f>
        <v>#NAME?</v>
      </c>
      <c r="W91" s="86" t="e">
        <f t="array" aca="1" ref="W91" ca="1">_xludf.IFNA(INDEX(#REF!,MATCH($U91,#REF!,0)),"")</f>
        <v>#NAME?</v>
      </c>
      <c r="X91" s="86" t="e">
        <f t="array" aca="1" ref="X91" ca="1">_xludf.IFNA(INDEX(#REF!,MATCH($U91,#REF!,0)),"")</f>
        <v>#NAME?</v>
      </c>
      <c r="Y91" s="86" t="e">
        <f t="array" aca="1" ref="Y91" ca="1">_xludf.IFNA(INDEX(#REF!,MATCH($U91,#REF!,0)),"")</f>
        <v>#NAME?</v>
      </c>
      <c r="Z91" s="86" t="e">
        <f t="array" aca="1" ref="Z91" ca="1">_xludf.IFNA(INDEX(#REF!,MATCH($U91,#REF!,0)),"")</f>
        <v>#NAME?</v>
      </c>
      <c r="AA91" s="86" t="e">
        <f t="array" aca="1" ref="AA91" ca="1">_xludf.IFNA(INDEX(#REF!,MATCH($U91,#REF!,0)),"")</f>
        <v>#NAME?</v>
      </c>
      <c r="AB91" s="86" t="e">
        <f t="array" aca="1" ref="AB91" ca="1">_xludf.IFNA(INDEX(#REF!,MATCH($U91,#REF!,0)),"")</f>
        <v>#NAME?</v>
      </c>
      <c r="AC91" s="86" t="e">
        <f t="array" aca="1" ref="AC91" ca="1">_xludf.IFNA(INDEX(#REF!,MATCH($U91,#REF!,0)),"")</f>
        <v>#NAME?</v>
      </c>
      <c r="AD91" s="87" t="e">
        <f t="array" aca="1" ref="AD91" ca="1">_xludf.IFNA(INDEX(#REF!,MATCH($U91,#REF!,0)),"")</f>
        <v>#NAME?</v>
      </c>
      <c r="AE91" s="102"/>
    </row>
    <row r="92" spans="1:31" ht="22.5" customHeight="1">
      <c r="A92" s="77"/>
      <c r="B92" s="95" t="s">
        <v>277</v>
      </c>
      <c r="C92" s="79" t="s">
        <v>39</v>
      </c>
      <c r="D92" s="79"/>
      <c r="E92" s="79"/>
      <c r="F92" s="79"/>
      <c r="G92" s="79"/>
      <c r="H92" s="79" t="s">
        <v>40</v>
      </c>
      <c r="I92" s="81" t="b">
        <v>0</v>
      </c>
      <c r="J92" s="81" t="b">
        <v>1</v>
      </c>
      <c r="K92" s="81" t="b">
        <v>0</v>
      </c>
      <c r="L92" s="81" t="b">
        <v>0</v>
      </c>
      <c r="M92" s="81" t="b">
        <v>0</v>
      </c>
      <c r="N92" s="79" t="s">
        <v>41</v>
      </c>
      <c r="O92" s="79"/>
      <c r="P92" s="79" t="s">
        <v>42</v>
      </c>
      <c r="Q92" s="92"/>
      <c r="R92" s="88"/>
      <c r="S92" s="96"/>
      <c r="T92" s="85"/>
      <c r="U92" s="86" t="s">
        <v>277</v>
      </c>
      <c r="V92" s="86" t="e">
        <f t="array" aca="1" ref="V92" ca="1">_xludf.IFNA(INDEX(#REF!,MATCH($U92,#REF!,0)),"")</f>
        <v>#NAME?</v>
      </c>
      <c r="W92" s="86" t="e">
        <f t="array" aca="1" ref="W92" ca="1">_xludf.IFNA(INDEX(#REF!,MATCH($U92,#REF!,0)),"")</f>
        <v>#NAME?</v>
      </c>
      <c r="X92" s="86" t="e">
        <f t="array" aca="1" ref="X92" ca="1">_xludf.IFNA(INDEX(#REF!,MATCH($U92,#REF!,0)),"")</f>
        <v>#NAME?</v>
      </c>
      <c r="Y92" s="86" t="e">
        <f t="array" aca="1" ref="Y92" ca="1">_xludf.IFNA(INDEX(#REF!,MATCH($U92,#REF!,0)),"")</f>
        <v>#NAME?</v>
      </c>
      <c r="Z92" s="86" t="e">
        <f t="array" aca="1" ref="Z92" ca="1">_xludf.IFNA(INDEX(#REF!,MATCH($U92,#REF!,0)),"")</f>
        <v>#NAME?</v>
      </c>
      <c r="AA92" s="86" t="e">
        <f t="array" aca="1" ref="AA92" ca="1">_xludf.IFNA(INDEX(#REF!,MATCH($U92,#REF!,0)),"")</f>
        <v>#NAME?</v>
      </c>
      <c r="AB92" s="86" t="e">
        <f t="array" aca="1" ref="AB92" ca="1">_xludf.IFNA(INDEX(#REF!,MATCH($U92,#REF!,0)),"")</f>
        <v>#NAME?</v>
      </c>
      <c r="AC92" s="86" t="e">
        <f t="array" aca="1" ref="AC92" ca="1">_xludf.IFNA(INDEX(#REF!,MATCH($U92,#REF!,0)),"")</f>
        <v>#NAME?</v>
      </c>
      <c r="AD92" s="87" t="e">
        <f t="array" aca="1" ref="AD92" ca="1">_xludf.IFNA(INDEX(#REF!,MATCH($U92,#REF!,0)),"")</f>
        <v>#NAME?</v>
      </c>
      <c r="AE92" s="102"/>
    </row>
    <row r="93" spans="1:31" ht="22.5" customHeight="1">
      <c r="A93" s="77"/>
      <c r="B93" s="95" t="s">
        <v>278</v>
      </c>
      <c r="C93" s="79" t="s">
        <v>34</v>
      </c>
      <c r="D93" s="79" t="s">
        <v>279</v>
      </c>
      <c r="E93" s="79"/>
      <c r="F93" s="79" t="s">
        <v>280</v>
      </c>
      <c r="G93" s="79" t="s">
        <v>117</v>
      </c>
      <c r="H93" s="79" t="s">
        <v>37</v>
      </c>
      <c r="I93" s="81" t="b">
        <v>1</v>
      </c>
      <c r="J93" s="81" t="b">
        <v>0</v>
      </c>
      <c r="K93" s="81" t="b">
        <v>0</v>
      </c>
      <c r="L93" s="81" t="b">
        <v>0</v>
      </c>
      <c r="M93" s="81" t="b">
        <v>0</v>
      </c>
      <c r="N93" s="79"/>
      <c r="O93" s="79"/>
      <c r="P93" s="79"/>
      <c r="Q93" s="92"/>
      <c r="R93" s="88"/>
      <c r="S93" s="151" t="s">
        <v>58</v>
      </c>
      <c r="T93" s="85"/>
      <c r="U93" s="86" t="s">
        <v>278</v>
      </c>
      <c r="V93" s="86" t="e">
        <f t="array" aca="1" ref="V93" ca="1">_xludf.IFNA(INDEX(#REF!,MATCH($U93,#REF!,0)),"")</f>
        <v>#NAME?</v>
      </c>
      <c r="W93" s="86" t="e">
        <f t="array" aca="1" ref="W93" ca="1">_xludf.IFNA(INDEX(#REF!,MATCH($U93,#REF!,0)),"")</f>
        <v>#NAME?</v>
      </c>
      <c r="X93" s="86" t="e">
        <f t="array" aca="1" ref="X93" ca="1">_xludf.IFNA(INDEX(#REF!,MATCH($U93,#REF!,0)),"")</f>
        <v>#NAME?</v>
      </c>
      <c r="Y93" s="86" t="e">
        <f t="array" aca="1" ref="Y93" ca="1">_xludf.IFNA(INDEX(#REF!,MATCH($U93,#REF!,0)),"")</f>
        <v>#NAME?</v>
      </c>
      <c r="Z93" s="86" t="e">
        <f t="array" aca="1" ref="Z93" ca="1">_xludf.IFNA(INDEX(#REF!,MATCH($U93,#REF!,0)),"")</f>
        <v>#NAME?</v>
      </c>
      <c r="AA93" s="86" t="e">
        <f t="array" aca="1" ref="AA93" ca="1">_xludf.IFNA(INDEX(#REF!,MATCH($U93,#REF!,0)),"")</f>
        <v>#NAME?</v>
      </c>
      <c r="AB93" s="86" t="e">
        <f t="array" aca="1" ref="AB93" ca="1">_xludf.IFNA(INDEX(#REF!,MATCH($U93,#REF!,0)),"")</f>
        <v>#NAME?</v>
      </c>
      <c r="AC93" s="86" t="e">
        <f t="array" aca="1" ref="AC93" ca="1">_xludf.IFNA(INDEX(#REF!,MATCH($U93,#REF!,0)),"")</f>
        <v>#NAME?</v>
      </c>
      <c r="AD93" s="87" t="e">
        <f t="array" aca="1" ref="AD93" ca="1">_xludf.IFNA(INDEX(#REF!,MATCH($U93,#REF!,0)),"")</f>
        <v>#NAME?</v>
      </c>
      <c r="AE93" s="102"/>
    </row>
    <row r="94" spans="1:31" ht="22.5" customHeight="1">
      <c r="A94" s="77"/>
      <c r="B94" s="95" t="s">
        <v>281</v>
      </c>
      <c r="C94" s="79" t="s">
        <v>34</v>
      </c>
      <c r="D94" s="79" t="s">
        <v>119</v>
      </c>
      <c r="E94" s="79"/>
      <c r="F94" s="79" t="s">
        <v>282</v>
      </c>
      <c r="G94" s="105">
        <v>4500</v>
      </c>
      <c r="H94" s="79" t="s">
        <v>37</v>
      </c>
      <c r="I94" s="81" t="b">
        <v>1</v>
      </c>
      <c r="J94" s="81" t="b">
        <v>0</v>
      </c>
      <c r="K94" s="81" t="b">
        <v>0</v>
      </c>
      <c r="L94" s="81" t="b">
        <v>0</v>
      </c>
      <c r="M94" s="81" t="b">
        <v>0</v>
      </c>
      <c r="N94" s="79" t="s">
        <v>98</v>
      </c>
      <c r="O94" s="79" t="s">
        <v>283</v>
      </c>
      <c r="P94" s="79" t="s">
        <v>284</v>
      </c>
      <c r="Q94" s="92" t="s">
        <v>52</v>
      </c>
      <c r="R94" s="93" t="s">
        <v>285</v>
      </c>
      <c r="S94" s="151" t="s">
        <v>126</v>
      </c>
      <c r="T94" s="85"/>
      <c r="U94" s="86" t="s">
        <v>281</v>
      </c>
      <c r="V94" s="86" t="e">
        <f t="array" aca="1" ref="V94" ca="1">_xludf.IFNA(INDEX(#REF!,MATCH($U94,#REF!,0)),"")</f>
        <v>#NAME?</v>
      </c>
      <c r="W94" s="86" t="e">
        <f t="array" aca="1" ref="W94" ca="1">_xludf.IFNA(INDEX(#REF!,MATCH($U94,#REF!,0)),"")</f>
        <v>#NAME?</v>
      </c>
      <c r="X94" s="86" t="e">
        <f t="array" aca="1" ref="X94" ca="1">_xludf.IFNA(INDEX(#REF!,MATCH($U94,#REF!,0)),"")</f>
        <v>#NAME?</v>
      </c>
      <c r="Y94" s="86" t="e">
        <f t="array" aca="1" ref="Y94" ca="1">_xludf.IFNA(INDEX(#REF!,MATCH($U94,#REF!,0)),"")</f>
        <v>#NAME?</v>
      </c>
      <c r="Z94" s="86" t="e">
        <f t="array" aca="1" ref="Z94" ca="1">_xludf.IFNA(INDEX(#REF!,MATCH($U94,#REF!,0)),"")</f>
        <v>#NAME?</v>
      </c>
      <c r="AA94" s="86" t="e">
        <f t="array" aca="1" ref="AA94" ca="1">_xludf.IFNA(INDEX(#REF!,MATCH($U94,#REF!,0)),"")</f>
        <v>#NAME?</v>
      </c>
      <c r="AB94" s="86" t="e">
        <f t="array" aca="1" ref="AB94" ca="1">_xludf.IFNA(INDEX(#REF!,MATCH($U94,#REF!,0)),"")</f>
        <v>#NAME?</v>
      </c>
      <c r="AC94" s="86" t="e">
        <f t="array" aca="1" ref="AC94" ca="1">_xludf.IFNA(INDEX(#REF!,MATCH($U94,#REF!,0)),"")</f>
        <v>#NAME?</v>
      </c>
      <c r="AD94" s="87" t="e">
        <f t="array" aca="1" ref="AD94" ca="1">_xludf.IFNA(INDEX(#REF!,MATCH($U94,#REF!,0)),"")</f>
        <v>#NAME?</v>
      </c>
      <c r="AE94" s="102"/>
    </row>
    <row r="95" spans="1:31" ht="22.5" customHeight="1">
      <c r="A95" s="77"/>
      <c r="B95" s="95" t="s">
        <v>286</v>
      </c>
      <c r="C95" s="79" t="s">
        <v>39</v>
      </c>
      <c r="D95" s="92"/>
      <c r="E95" s="79"/>
      <c r="F95" s="79"/>
      <c r="G95" s="79"/>
      <c r="H95" s="79" t="s">
        <v>40</v>
      </c>
      <c r="I95" s="81" t="b">
        <v>0</v>
      </c>
      <c r="J95" s="81" t="b">
        <v>1</v>
      </c>
      <c r="K95" s="81" t="b">
        <v>0</v>
      </c>
      <c r="L95" s="81" t="b">
        <v>0</v>
      </c>
      <c r="M95" s="81" t="b">
        <v>0</v>
      </c>
      <c r="N95" s="79" t="s">
        <v>41</v>
      </c>
      <c r="O95" s="79"/>
      <c r="P95" s="79" t="s">
        <v>42</v>
      </c>
      <c r="Q95" s="92"/>
      <c r="R95" s="88"/>
      <c r="S95" s="96"/>
      <c r="T95" s="85"/>
      <c r="U95" s="86" t="s">
        <v>286</v>
      </c>
      <c r="V95" s="86" t="e">
        <f t="array" aca="1" ref="V95" ca="1">_xludf.IFNA(INDEX(#REF!,MATCH($U95,#REF!,0)),"")</f>
        <v>#NAME?</v>
      </c>
      <c r="W95" s="86" t="e">
        <f t="array" aca="1" ref="W95" ca="1">_xludf.IFNA(INDEX(#REF!,MATCH($U95,#REF!,0)),"")</f>
        <v>#NAME?</v>
      </c>
      <c r="X95" s="86" t="e">
        <f t="array" aca="1" ref="X95" ca="1">_xludf.IFNA(INDEX(#REF!,MATCH($U95,#REF!,0)),"")</f>
        <v>#NAME?</v>
      </c>
      <c r="Y95" s="86" t="e">
        <f t="array" aca="1" ref="Y95" ca="1">_xludf.IFNA(INDEX(#REF!,MATCH($U95,#REF!,0)),"")</f>
        <v>#NAME?</v>
      </c>
      <c r="Z95" s="86" t="e">
        <f t="array" aca="1" ref="Z95" ca="1">_xludf.IFNA(INDEX(#REF!,MATCH($U95,#REF!,0)),"")</f>
        <v>#NAME?</v>
      </c>
      <c r="AA95" s="86" t="e">
        <f t="array" aca="1" ref="AA95" ca="1">_xludf.IFNA(INDEX(#REF!,MATCH($U95,#REF!,0)),"")</f>
        <v>#NAME?</v>
      </c>
      <c r="AB95" s="86" t="e">
        <f t="array" aca="1" ref="AB95" ca="1">_xludf.IFNA(INDEX(#REF!,MATCH($U95,#REF!,0)),"")</f>
        <v>#NAME?</v>
      </c>
      <c r="AC95" s="86" t="e">
        <f t="array" aca="1" ref="AC95" ca="1">_xludf.IFNA(INDEX(#REF!,MATCH($U95,#REF!,0)),"")</f>
        <v>#NAME?</v>
      </c>
      <c r="AD95" s="87" t="e">
        <f t="array" aca="1" ref="AD95" ca="1">_xludf.IFNA(INDEX(#REF!,MATCH($U95,#REF!,0)),"")</f>
        <v>#NAME?</v>
      </c>
      <c r="AE95" s="102"/>
    </row>
    <row r="96" spans="1:31" ht="22.5" customHeight="1">
      <c r="A96" s="77"/>
      <c r="B96" s="95" t="s">
        <v>287</v>
      </c>
      <c r="C96" s="79" t="s">
        <v>34</v>
      </c>
      <c r="D96" s="79" t="s">
        <v>261</v>
      </c>
      <c r="E96" s="79"/>
      <c r="F96" s="79" t="s">
        <v>288</v>
      </c>
      <c r="G96" s="79" t="s">
        <v>117</v>
      </c>
      <c r="H96" s="79" t="s">
        <v>37</v>
      </c>
      <c r="I96" s="81" t="b">
        <v>1</v>
      </c>
      <c r="J96" s="81" t="b">
        <v>0</v>
      </c>
      <c r="K96" s="81" t="b">
        <v>0</v>
      </c>
      <c r="L96" s="81" t="b">
        <v>0</v>
      </c>
      <c r="M96" s="81" t="b">
        <v>0</v>
      </c>
      <c r="N96" s="79" t="s">
        <v>53</v>
      </c>
      <c r="O96" s="79"/>
      <c r="P96" s="79" t="s">
        <v>289</v>
      </c>
      <c r="Q96" s="92" t="s">
        <v>52</v>
      </c>
      <c r="R96" s="160" t="s">
        <v>290</v>
      </c>
      <c r="S96" s="96"/>
      <c r="T96" s="85"/>
      <c r="U96" s="86" t="s">
        <v>287</v>
      </c>
      <c r="V96" s="86" t="e">
        <f t="array" aca="1" ref="V96" ca="1">_xludf.IFNA(INDEX(#REF!,MATCH($U96,#REF!,0)),"")</f>
        <v>#NAME?</v>
      </c>
      <c r="W96" s="86" t="e">
        <f t="array" aca="1" ref="W96" ca="1">_xludf.IFNA(INDEX(#REF!,MATCH($U96,#REF!,0)),"")</f>
        <v>#NAME?</v>
      </c>
      <c r="X96" s="86" t="e">
        <f t="array" aca="1" ref="X96" ca="1">_xludf.IFNA(INDEX(#REF!,MATCH($U96,#REF!,0)),"")</f>
        <v>#NAME?</v>
      </c>
      <c r="Y96" s="86" t="e">
        <f t="array" aca="1" ref="Y96" ca="1">_xludf.IFNA(INDEX(#REF!,MATCH($U96,#REF!,0)),"")</f>
        <v>#NAME?</v>
      </c>
      <c r="Z96" s="86" t="e">
        <f t="array" aca="1" ref="Z96" ca="1">_xludf.IFNA(INDEX(#REF!,MATCH($U96,#REF!,0)),"")</f>
        <v>#NAME?</v>
      </c>
      <c r="AA96" s="86" t="e">
        <f t="array" aca="1" ref="AA96" ca="1">_xludf.IFNA(INDEX(#REF!,MATCH($U96,#REF!,0)),"")</f>
        <v>#NAME?</v>
      </c>
      <c r="AB96" s="86" t="e">
        <f t="array" aca="1" ref="AB96" ca="1">_xludf.IFNA(INDEX(#REF!,MATCH($U96,#REF!,0)),"")</f>
        <v>#NAME?</v>
      </c>
      <c r="AC96" s="86" t="e">
        <f t="array" aca="1" ref="AC96" ca="1">_xludf.IFNA(INDEX(#REF!,MATCH($U96,#REF!,0)),"")</f>
        <v>#NAME?</v>
      </c>
      <c r="AD96" s="87" t="e">
        <f t="array" aca="1" ref="AD96" ca="1">_xludf.IFNA(INDEX(#REF!,MATCH($U96,#REF!,0)),"")</f>
        <v>#NAME?</v>
      </c>
      <c r="AE96" s="102"/>
    </row>
    <row r="97" spans="1:31" ht="22.5" customHeight="1">
      <c r="A97" s="77"/>
      <c r="B97" s="95" t="s">
        <v>291</v>
      </c>
      <c r="C97" s="79" t="s">
        <v>86</v>
      </c>
      <c r="D97" s="79" t="s">
        <v>261</v>
      </c>
      <c r="E97" s="79" t="s">
        <v>292</v>
      </c>
      <c r="F97" s="79" t="s">
        <v>293</v>
      </c>
      <c r="G97" s="79" t="s">
        <v>294</v>
      </c>
      <c r="H97" s="79" t="s">
        <v>49</v>
      </c>
      <c r="I97" s="81" t="b">
        <v>0</v>
      </c>
      <c r="J97" s="81" t="b">
        <v>0</v>
      </c>
      <c r="K97" s="81" t="b">
        <v>0</v>
      </c>
      <c r="L97" s="81" t="b">
        <v>0</v>
      </c>
      <c r="M97" s="81" t="b">
        <v>0</v>
      </c>
      <c r="N97" s="79" t="s">
        <v>41</v>
      </c>
      <c r="O97" s="79" t="s">
        <v>103</v>
      </c>
      <c r="P97" s="79" t="s">
        <v>295</v>
      </c>
      <c r="Q97" s="92" t="s">
        <v>52</v>
      </c>
      <c r="R97" s="93" t="s">
        <v>296</v>
      </c>
      <c r="S97" s="151" t="s">
        <v>58</v>
      </c>
      <c r="T97" s="85"/>
      <c r="U97" s="86" t="s">
        <v>291</v>
      </c>
      <c r="V97" s="86" t="e">
        <f t="array" aca="1" ref="V97" ca="1">_xludf.IFNA(INDEX(#REF!,MATCH($U97,#REF!,0)),"")</f>
        <v>#NAME?</v>
      </c>
      <c r="W97" s="86" t="e">
        <f t="array" aca="1" ref="W97" ca="1">_xludf.IFNA(INDEX(#REF!,MATCH($U97,#REF!,0)),"")</f>
        <v>#NAME?</v>
      </c>
      <c r="X97" s="86" t="e">
        <f t="array" aca="1" ref="X97" ca="1">_xludf.IFNA(INDEX(#REF!,MATCH($U97,#REF!,0)),"")</f>
        <v>#NAME?</v>
      </c>
      <c r="Y97" s="86" t="e">
        <f t="array" aca="1" ref="Y97" ca="1">_xludf.IFNA(INDEX(#REF!,MATCH($U97,#REF!,0)),"")</f>
        <v>#NAME?</v>
      </c>
      <c r="Z97" s="86" t="e">
        <f t="array" aca="1" ref="Z97" ca="1">_xludf.IFNA(INDEX(#REF!,MATCH($U97,#REF!,0)),"")</f>
        <v>#NAME?</v>
      </c>
      <c r="AA97" s="86" t="e">
        <f t="array" aca="1" ref="AA97" ca="1">_xludf.IFNA(INDEX(#REF!,MATCH($U97,#REF!,0)),"")</f>
        <v>#NAME?</v>
      </c>
      <c r="AB97" s="86" t="e">
        <f t="array" aca="1" ref="AB97" ca="1">_xludf.IFNA(INDEX(#REF!,MATCH($U97,#REF!,0)),"")</f>
        <v>#NAME?</v>
      </c>
      <c r="AC97" s="86" t="e">
        <f t="array" aca="1" ref="AC97" ca="1">_xludf.IFNA(INDEX(#REF!,MATCH($U97,#REF!,0)),"")</f>
        <v>#NAME?</v>
      </c>
      <c r="AD97" s="87" t="e">
        <f t="array" aca="1" ref="AD97" ca="1">_xludf.IFNA(INDEX(#REF!,MATCH($U97,#REF!,0)),"")</f>
        <v>#NAME?</v>
      </c>
      <c r="AE97" s="86"/>
    </row>
    <row r="98" spans="1:31" ht="22.5" customHeight="1">
      <c r="A98" s="77"/>
      <c r="B98" s="95" t="s">
        <v>291</v>
      </c>
      <c r="C98" s="79" t="s">
        <v>44</v>
      </c>
      <c r="D98" s="161" t="s">
        <v>119</v>
      </c>
      <c r="E98" s="79" t="s">
        <v>297</v>
      </c>
      <c r="F98" s="79" t="s">
        <v>298</v>
      </c>
      <c r="G98" s="79" t="s">
        <v>299</v>
      </c>
      <c r="H98" s="79" t="s">
        <v>49</v>
      </c>
      <c r="I98" s="81" t="b">
        <v>1</v>
      </c>
      <c r="J98" s="81" t="b">
        <v>0</v>
      </c>
      <c r="K98" s="81" t="b">
        <v>0</v>
      </c>
      <c r="L98" s="81" t="b">
        <v>0</v>
      </c>
      <c r="M98" s="81" t="b">
        <v>0</v>
      </c>
      <c r="N98" s="79" t="s">
        <v>98</v>
      </c>
      <c r="O98" s="79" t="s">
        <v>103</v>
      </c>
      <c r="P98" s="79" t="s">
        <v>300</v>
      </c>
      <c r="Q98" s="92" t="s">
        <v>52</v>
      </c>
      <c r="R98" s="93" t="s">
        <v>296</v>
      </c>
      <c r="S98" s="151" t="s">
        <v>126</v>
      </c>
      <c r="T98" s="85"/>
      <c r="U98" s="86" t="s">
        <v>291</v>
      </c>
      <c r="V98" s="86" t="e">
        <f t="array" aca="1" ref="V98" ca="1">_xludf.IFNA(INDEX(#REF!,MATCH($U98,#REF!,0)),"")</f>
        <v>#NAME?</v>
      </c>
      <c r="W98" s="86" t="e">
        <f t="array" aca="1" ref="W98" ca="1">_xludf.IFNA(INDEX(#REF!,MATCH($U98,#REF!,0)),"")</f>
        <v>#NAME?</v>
      </c>
      <c r="X98" s="86" t="e">
        <f t="array" aca="1" ref="X98" ca="1">_xludf.IFNA(INDEX(#REF!,MATCH($U98,#REF!,0)),"")</f>
        <v>#NAME?</v>
      </c>
      <c r="Y98" s="86" t="e">
        <f t="array" aca="1" ref="Y98" ca="1">_xludf.IFNA(INDEX(#REF!,MATCH($U98,#REF!,0)),"")</f>
        <v>#NAME?</v>
      </c>
      <c r="Z98" s="86" t="e">
        <f t="array" aca="1" ref="Z98" ca="1">_xludf.IFNA(INDEX(#REF!,MATCH($U98,#REF!,0)),"")</f>
        <v>#NAME?</v>
      </c>
      <c r="AA98" s="86" t="e">
        <f t="array" aca="1" ref="AA98" ca="1">_xludf.IFNA(INDEX(#REF!,MATCH($U98,#REF!,0)),"")</f>
        <v>#NAME?</v>
      </c>
      <c r="AB98" s="86" t="e">
        <f t="array" aca="1" ref="AB98" ca="1">_xludf.IFNA(INDEX(#REF!,MATCH($U98,#REF!,0)),"")</f>
        <v>#NAME?</v>
      </c>
      <c r="AC98" s="86" t="e">
        <f t="array" aca="1" ref="AC98" ca="1">_xludf.IFNA(INDEX(#REF!,MATCH($U98,#REF!,0)),"")</f>
        <v>#NAME?</v>
      </c>
      <c r="AD98" s="87" t="e">
        <f t="array" aca="1" ref="AD98" ca="1">_xludf.IFNA(INDEX(#REF!,MATCH($U98,#REF!,0)),"")</f>
        <v>#NAME?</v>
      </c>
      <c r="AE98" s="102"/>
    </row>
    <row r="99" spans="1:31" ht="22.5" customHeight="1">
      <c r="A99" s="77"/>
      <c r="B99" s="95" t="s">
        <v>291</v>
      </c>
      <c r="C99" s="79" t="s">
        <v>150</v>
      </c>
      <c r="D99" s="79" t="s">
        <v>261</v>
      </c>
      <c r="E99" s="79"/>
      <c r="F99" s="79" t="s">
        <v>293</v>
      </c>
      <c r="G99" s="80" t="s">
        <v>301</v>
      </c>
      <c r="H99" s="79" t="s">
        <v>49</v>
      </c>
      <c r="I99" s="81" t="b">
        <v>0</v>
      </c>
      <c r="J99" s="81" t="b">
        <v>0</v>
      </c>
      <c r="K99" s="81" t="b">
        <v>0</v>
      </c>
      <c r="L99" s="81" t="b">
        <v>0</v>
      </c>
      <c r="M99" s="81" t="b">
        <v>0</v>
      </c>
      <c r="N99" s="79" t="s">
        <v>41</v>
      </c>
      <c r="O99" s="79" t="s">
        <v>103</v>
      </c>
      <c r="P99" s="79" t="s">
        <v>302</v>
      </c>
      <c r="Q99" s="92" t="s">
        <v>52</v>
      </c>
      <c r="R99" s="93" t="s">
        <v>296</v>
      </c>
      <c r="S99" s="151" t="s">
        <v>58</v>
      </c>
      <c r="T99" s="85"/>
      <c r="U99" s="86" t="s">
        <v>291</v>
      </c>
      <c r="V99" s="86" t="e">
        <f t="array" aca="1" ref="V99" ca="1">_xludf.IFNA(INDEX(#REF!,MATCH($U99,#REF!,0)),"")</f>
        <v>#NAME?</v>
      </c>
      <c r="W99" s="86" t="e">
        <f t="array" aca="1" ref="W99" ca="1">_xludf.IFNA(INDEX(#REF!,MATCH($U99,#REF!,0)),"")</f>
        <v>#NAME?</v>
      </c>
      <c r="X99" s="86" t="e">
        <f t="array" aca="1" ref="X99" ca="1">_xludf.IFNA(INDEX(#REF!,MATCH($U99,#REF!,0)),"")</f>
        <v>#NAME?</v>
      </c>
      <c r="Y99" s="86" t="e">
        <f t="array" aca="1" ref="Y99" ca="1">_xludf.IFNA(INDEX(#REF!,MATCH($U99,#REF!,0)),"")</f>
        <v>#NAME?</v>
      </c>
      <c r="Z99" s="86" t="e">
        <f t="array" aca="1" ref="Z99" ca="1">_xludf.IFNA(INDEX(#REF!,MATCH($U99,#REF!,0)),"")</f>
        <v>#NAME?</v>
      </c>
      <c r="AA99" s="86" t="e">
        <f t="array" aca="1" ref="AA99" ca="1">_xludf.IFNA(INDEX(#REF!,MATCH($U99,#REF!,0)),"")</f>
        <v>#NAME?</v>
      </c>
      <c r="AB99" s="86" t="e">
        <f t="array" aca="1" ref="AB99" ca="1">_xludf.IFNA(INDEX(#REF!,MATCH($U99,#REF!,0)),"")</f>
        <v>#NAME?</v>
      </c>
      <c r="AC99" s="86" t="e">
        <f t="array" aca="1" ref="AC99" ca="1">_xludf.IFNA(INDEX(#REF!,MATCH($U99,#REF!,0)),"")</f>
        <v>#NAME?</v>
      </c>
      <c r="AD99" s="87" t="e">
        <f t="array" aca="1" ref="AD99" ca="1">_xludf.IFNA(INDEX(#REF!,MATCH($U99,#REF!,0)),"")</f>
        <v>#NAME?</v>
      </c>
      <c r="AE99" s="102"/>
    </row>
    <row r="100" spans="1:31" ht="22.5" customHeight="1">
      <c r="A100" s="77"/>
      <c r="B100" s="95" t="s">
        <v>291</v>
      </c>
      <c r="C100" s="79" t="s">
        <v>77</v>
      </c>
      <c r="D100" s="79" t="s">
        <v>261</v>
      </c>
      <c r="E100" s="79"/>
      <c r="F100" s="79" t="s">
        <v>293</v>
      </c>
      <c r="G100" s="79" t="s">
        <v>303</v>
      </c>
      <c r="H100" s="79" t="s">
        <v>49</v>
      </c>
      <c r="I100" s="81" t="b">
        <v>1</v>
      </c>
      <c r="J100" s="81" t="b">
        <v>0</v>
      </c>
      <c r="K100" s="81" t="b">
        <v>0</v>
      </c>
      <c r="L100" s="81" t="b">
        <v>0</v>
      </c>
      <c r="M100" s="81" t="b">
        <v>0</v>
      </c>
      <c r="N100" s="79" t="s">
        <v>41</v>
      </c>
      <c r="O100" s="79" t="s">
        <v>103</v>
      </c>
      <c r="P100" s="79" t="s">
        <v>79</v>
      </c>
      <c r="Q100" s="92" t="s">
        <v>52</v>
      </c>
      <c r="R100" s="160" t="s">
        <v>296</v>
      </c>
      <c r="S100" s="151" t="s">
        <v>58</v>
      </c>
      <c r="T100" s="85"/>
      <c r="U100" s="86" t="s">
        <v>291</v>
      </c>
      <c r="V100" s="86" t="e">
        <f t="array" aca="1" ref="V100" ca="1">_xludf.IFNA(INDEX(#REF!,MATCH($U100,#REF!,0)),"")</f>
        <v>#NAME?</v>
      </c>
      <c r="W100" s="86" t="e">
        <f t="array" aca="1" ref="W100" ca="1">_xludf.IFNA(INDEX(#REF!,MATCH($U100,#REF!,0)),"")</f>
        <v>#NAME?</v>
      </c>
      <c r="X100" s="86" t="e">
        <f t="array" aca="1" ref="X100" ca="1">_xludf.IFNA(INDEX(#REF!,MATCH($U100,#REF!,0)),"")</f>
        <v>#NAME?</v>
      </c>
      <c r="Y100" s="86" t="e">
        <f t="array" aca="1" ref="Y100" ca="1">_xludf.IFNA(INDEX(#REF!,MATCH($U100,#REF!,0)),"")</f>
        <v>#NAME?</v>
      </c>
      <c r="Z100" s="86" t="e">
        <f t="array" aca="1" ref="Z100" ca="1">_xludf.IFNA(INDEX(#REF!,MATCH($U100,#REF!,0)),"")</f>
        <v>#NAME?</v>
      </c>
      <c r="AA100" s="86" t="e">
        <f t="array" aca="1" ref="AA100" ca="1">_xludf.IFNA(INDEX(#REF!,MATCH($U100,#REF!,0)),"")</f>
        <v>#NAME?</v>
      </c>
      <c r="AB100" s="86" t="e">
        <f t="array" aca="1" ref="AB100" ca="1">_xludf.IFNA(INDEX(#REF!,MATCH($U100,#REF!,0)),"")</f>
        <v>#NAME?</v>
      </c>
      <c r="AC100" s="86" t="e">
        <f t="array" aca="1" ref="AC100" ca="1">_xludf.IFNA(INDEX(#REF!,MATCH($U100,#REF!,0)),"")</f>
        <v>#NAME?</v>
      </c>
      <c r="AD100" s="87" t="e">
        <f t="array" aca="1" ref="AD100" ca="1">_xludf.IFNA(INDEX(#REF!,MATCH($U100,#REF!,0)),"")</f>
        <v>#NAME?</v>
      </c>
      <c r="AE100" s="102"/>
    </row>
    <row r="101" spans="1:31" ht="22.5" customHeight="1">
      <c r="A101" s="77"/>
      <c r="B101" s="117" t="s">
        <v>291</v>
      </c>
      <c r="C101" s="151" t="s">
        <v>110</v>
      </c>
      <c r="D101" s="151" t="s">
        <v>304</v>
      </c>
      <c r="E101" s="151"/>
      <c r="F101" s="151" t="s">
        <v>305</v>
      </c>
      <c r="G101" s="118">
        <v>4429.43</v>
      </c>
      <c r="H101" s="151" t="s">
        <v>49</v>
      </c>
      <c r="I101" s="154" t="b">
        <v>1</v>
      </c>
      <c r="J101" s="154" t="b">
        <v>0</v>
      </c>
      <c r="K101" s="154" t="b">
        <v>0</v>
      </c>
      <c r="L101" s="154" t="b">
        <v>0</v>
      </c>
      <c r="M101" s="154" t="b">
        <v>0</v>
      </c>
      <c r="N101" s="151" t="s">
        <v>41</v>
      </c>
      <c r="O101" s="96" t="s">
        <v>103</v>
      </c>
      <c r="P101" s="151" t="s">
        <v>306</v>
      </c>
      <c r="Q101" s="158" t="s">
        <v>307</v>
      </c>
      <c r="R101" s="93" t="s">
        <v>296</v>
      </c>
      <c r="S101" s="151" t="s">
        <v>58</v>
      </c>
      <c r="T101" s="85"/>
      <c r="U101" s="108" t="s">
        <v>291</v>
      </c>
      <c r="V101" s="86" t="e">
        <f t="array" aca="1" ref="V101" ca="1">_xludf.IFNA(INDEX(#REF!,MATCH($U101,#REF!,0)),"")</f>
        <v>#NAME?</v>
      </c>
      <c r="W101" s="86" t="e">
        <f t="array" aca="1" ref="W101" ca="1">_xludf.IFNA(INDEX(#REF!,MATCH($U101,#REF!,0)),"")</f>
        <v>#NAME?</v>
      </c>
      <c r="X101" s="86" t="e">
        <f t="array" aca="1" ref="X101" ca="1">_xludf.IFNA(INDEX(#REF!,MATCH($U101,#REF!,0)),"")</f>
        <v>#NAME?</v>
      </c>
      <c r="Y101" s="86" t="e">
        <f t="array" aca="1" ref="Y101" ca="1">_xludf.IFNA(INDEX(#REF!,MATCH($U101,#REF!,0)),"")</f>
        <v>#NAME?</v>
      </c>
      <c r="Z101" s="86" t="e">
        <f t="array" aca="1" ref="Z101" ca="1">_xludf.IFNA(INDEX(#REF!,MATCH($U101,#REF!,0)),"")</f>
        <v>#NAME?</v>
      </c>
      <c r="AA101" s="86" t="e">
        <f t="array" aca="1" ref="AA101" ca="1">_xludf.IFNA(INDEX(#REF!,MATCH($U101,#REF!,0)),"")</f>
        <v>#NAME?</v>
      </c>
      <c r="AB101" s="86" t="e">
        <f t="array" aca="1" ref="AB101" ca="1">_xludf.IFNA(INDEX(#REF!,MATCH($U101,#REF!,0)),"")</f>
        <v>#NAME?</v>
      </c>
      <c r="AC101" s="86" t="e">
        <f t="array" aca="1" ref="AC101" ca="1">_xludf.IFNA(INDEX(#REF!,MATCH($U101,#REF!,0)),"")</f>
        <v>#NAME?</v>
      </c>
      <c r="AD101" s="87" t="e">
        <f t="array" aca="1" ref="AD101" ca="1">_xludf.IFNA(INDEX(#REF!,MATCH($U101,#REF!,0)),"")</f>
        <v>#NAME?</v>
      </c>
      <c r="AE101" s="102"/>
    </row>
    <row r="102" spans="1:31" ht="22.5" customHeight="1">
      <c r="A102" s="77"/>
      <c r="B102" s="95" t="s">
        <v>291</v>
      </c>
      <c r="C102" s="79" t="s">
        <v>39</v>
      </c>
      <c r="D102" s="90" t="s">
        <v>261</v>
      </c>
      <c r="E102" s="90"/>
      <c r="F102" s="79" t="s">
        <v>293</v>
      </c>
      <c r="G102" s="90">
        <f>3783.82+2164.56</f>
        <v>5948.38</v>
      </c>
      <c r="H102" s="90" t="s">
        <v>49</v>
      </c>
      <c r="I102" s="81" t="b">
        <v>1</v>
      </c>
      <c r="J102" s="81" t="b">
        <v>0</v>
      </c>
      <c r="K102" s="81" t="b">
        <v>0</v>
      </c>
      <c r="L102" s="81" t="b">
        <v>0</v>
      </c>
      <c r="M102" s="81" t="b">
        <v>0</v>
      </c>
      <c r="N102" s="90" t="s">
        <v>41</v>
      </c>
      <c r="O102" s="90" t="s">
        <v>103</v>
      </c>
      <c r="P102" s="90" t="s">
        <v>308</v>
      </c>
      <c r="Q102" s="92" t="s">
        <v>52</v>
      </c>
      <c r="R102" s="93" t="s">
        <v>296</v>
      </c>
      <c r="S102" s="110"/>
      <c r="T102" s="85"/>
      <c r="U102" s="86" t="s">
        <v>291</v>
      </c>
      <c r="V102" s="86" t="e">
        <f t="array" aca="1" ref="V102" ca="1">_xludf.IFNA(INDEX(#REF!,MATCH($U102,#REF!,0)),"")</f>
        <v>#NAME?</v>
      </c>
      <c r="W102" s="86" t="e">
        <f t="array" aca="1" ref="W102" ca="1">_xludf.IFNA(INDEX(#REF!,MATCH($U102,#REF!,0)),"")</f>
        <v>#NAME?</v>
      </c>
      <c r="X102" s="86" t="e">
        <f t="array" aca="1" ref="X102" ca="1">_xludf.IFNA(INDEX(#REF!,MATCH($U102,#REF!,0)),"")</f>
        <v>#NAME?</v>
      </c>
      <c r="Y102" s="86" t="e">
        <f t="array" aca="1" ref="Y102" ca="1">_xludf.IFNA(INDEX(#REF!,MATCH($U102,#REF!,0)),"")</f>
        <v>#NAME?</v>
      </c>
      <c r="Z102" s="86" t="e">
        <f t="array" aca="1" ref="Z102" ca="1">_xludf.IFNA(INDEX(#REF!,MATCH($U102,#REF!,0)),"")</f>
        <v>#NAME?</v>
      </c>
      <c r="AA102" s="86" t="e">
        <f t="array" aca="1" ref="AA102" ca="1">_xludf.IFNA(INDEX(#REF!,MATCH($U102,#REF!,0)),"")</f>
        <v>#NAME?</v>
      </c>
      <c r="AB102" s="86" t="e">
        <f t="array" aca="1" ref="AB102" ca="1">_xludf.IFNA(INDEX(#REF!,MATCH($U102,#REF!,0)),"")</f>
        <v>#NAME?</v>
      </c>
      <c r="AC102" s="86" t="e">
        <f t="array" aca="1" ref="AC102" ca="1">_xludf.IFNA(INDEX(#REF!,MATCH($U102,#REF!,0)),"")</f>
        <v>#NAME?</v>
      </c>
      <c r="AD102" s="87" t="e">
        <f t="array" aca="1" ref="AD102" ca="1">_xludf.IFNA(INDEX(#REF!,MATCH($U102,#REF!,0)),"")</f>
        <v>#NAME?</v>
      </c>
      <c r="AE102" s="102"/>
    </row>
    <row r="103" spans="1:31" ht="22.5" customHeight="1">
      <c r="A103" s="77"/>
      <c r="B103" s="95" t="s">
        <v>291</v>
      </c>
      <c r="C103" s="79" t="s">
        <v>34</v>
      </c>
      <c r="D103" s="79" t="s">
        <v>261</v>
      </c>
      <c r="E103" s="79"/>
      <c r="F103" s="79" t="s">
        <v>293</v>
      </c>
      <c r="G103" s="80">
        <f>207.34+410.58</f>
        <v>617.91999999999996</v>
      </c>
      <c r="H103" s="79" t="s">
        <v>49</v>
      </c>
      <c r="I103" s="81" t="b">
        <v>1</v>
      </c>
      <c r="J103" s="81" t="b">
        <v>0</v>
      </c>
      <c r="K103" s="81" t="b">
        <v>0</v>
      </c>
      <c r="L103" s="81" t="b">
        <v>0</v>
      </c>
      <c r="M103" s="81" t="b">
        <v>0</v>
      </c>
      <c r="N103" s="79" t="s">
        <v>98</v>
      </c>
      <c r="O103" s="79" t="s">
        <v>309</v>
      </c>
      <c r="P103" s="79" t="s">
        <v>310</v>
      </c>
      <c r="Q103" s="92"/>
      <c r="R103" s="88"/>
      <c r="S103" s="151" t="s">
        <v>58</v>
      </c>
      <c r="T103" s="85"/>
      <c r="U103" s="86" t="s">
        <v>291</v>
      </c>
      <c r="V103" s="86" t="e">
        <f t="array" aca="1" ref="V103" ca="1">_xludf.IFNA(INDEX(#REF!,MATCH($U103,#REF!,0)),"")</f>
        <v>#NAME?</v>
      </c>
      <c r="W103" s="86" t="e">
        <f t="array" aca="1" ref="W103" ca="1">_xludf.IFNA(INDEX(#REF!,MATCH($U103,#REF!,0)),"")</f>
        <v>#NAME?</v>
      </c>
      <c r="X103" s="86" t="e">
        <f t="array" aca="1" ref="X103" ca="1">_xludf.IFNA(INDEX(#REF!,MATCH($U103,#REF!,0)),"")</f>
        <v>#NAME?</v>
      </c>
      <c r="Y103" s="86" t="e">
        <f t="array" aca="1" ref="Y103" ca="1">_xludf.IFNA(INDEX(#REF!,MATCH($U103,#REF!,0)),"")</f>
        <v>#NAME?</v>
      </c>
      <c r="Z103" s="86" t="e">
        <f t="array" aca="1" ref="Z103" ca="1">_xludf.IFNA(INDEX(#REF!,MATCH($U103,#REF!,0)),"")</f>
        <v>#NAME?</v>
      </c>
      <c r="AA103" s="86" t="e">
        <f t="array" aca="1" ref="AA103" ca="1">_xludf.IFNA(INDEX(#REF!,MATCH($U103,#REF!,0)),"")</f>
        <v>#NAME?</v>
      </c>
      <c r="AB103" s="86" t="e">
        <f t="array" aca="1" ref="AB103" ca="1">_xludf.IFNA(INDEX(#REF!,MATCH($U103,#REF!,0)),"")</f>
        <v>#NAME?</v>
      </c>
      <c r="AC103" s="86" t="e">
        <f t="array" aca="1" ref="AC103" ca="1">_xludf.IFNA(INDEX(#REF!,MATCH($U103,#REF!,0)),"")</f>
        <v>#NAME?</v>
      </c>
      <c r="AD103" s="87" t="e">
        <f t="array" aca="1" ref="AD103" ca="1">_xludf.IFNA(INDEX(#REF!,MATCH($U103,#REF!,0)),"")</f>
        <v>#NAME?</v>
      </c>
      <c r="AE103" s="102"/>
    </row>
    <row r="104" spans="1:31" ht="22.5" customHeight="1">
      <c r="A104" s="77"/>
      <c r="B104" s="95" t="s">
        <v>291</v>
      </c>
      <c r="C104" s="79" t="s">
        <v>311</v>
      </c>
      <c r="D104" s="90" t="s">
        <v>261</v>
      </c>
      <c r="E104" s="90"/>
      <c r="F104" s="79" t="s">
        <v>293</v>
      </c>
      <c r="G104" s="119">
        <v>3102.06</v>
      </c>
      <c r="H104" s="90" t="s">
        <v>49</v>
      </c>
      <c r="I104" s="81" t="b">
        <v>1</v>
      </c>
      <c r="J104" s="81" t="b">
        <v>0</v>
      </c>
      <c r="K104" s="81" t="b">
        <v>0</v>
      </c>
      <c r="L104" s="81" t="b">
        <v>0</v>
      </c>
      <c r="M104" s="81" t="b">
        <v>0</v>
      </c>
      <c r="N104" s="90" t="s">
        <v>41</v>
      </c>
      <c r="O104" s="90" t="s">
        <v>103</v>
      </c>
      <c r="P104" s="90" t="s">
        <v>312</v>
      </c>
      <c r="Q104" s="92" t="s">
        <v>52</v>
      </c>
      <c r="R104" s="93" t="s">
        <v>296</v>
      </c>
      <c r="S104" s="153" t="s">
        <v>58</v>
      </c>
      <c r="T104" s="85"/>
      <c r="U104" s="86" t="s">
        <v>291</v>
      </c>
      <c r="V104" s="86" t="e">
        <f t="array" aca="1" ref="V104" ca="1">_xludf.IFNA(INDEX(#REF!,MATCH($U104,#REF!,0)),"")</f>
        <v>#NAME?</v>
      </c>
      <c r="W104" s="86" t="e">
        <f t="array" aca="1" ref="W104" ca="1">_xludf.IFNA(INDEX(#REF!,MATCH($U104,#REF!,0)),"")</f>
        <v>#NAME?</v>
      </c>
      <c r="X104" s="86" t="e">
        <f t="array" aca="1" ref="X104" ca="1">_xludf.IFNA(INDEX(#REF!,MATCH($U104,#REF!,0)),"")</f>
        <v>#NAME?</v>
      </c>
      <c r="Y104" s="86" t="e">
        <f t="array" aca="1" ref="Y104" ca="1">_xludf.IFNA(INDEX(#REF!,MATCH($U104,#REF!,0)),"")</f>
        <v>#NAME?</v>
      </c>
      <c r="Z104" s="86" t="e">
        <f t="array" aca="1" ref="Z104" ca="1">_xludf.IFNA(INDEX(#REF!,MATCH($U104,#REF!,0)),"")</f>
        <v>#NAME?</v>
      </c>
      <c r="AA104" s="86" t="e">
        <f t="array" aca="1" ref="AA104" ca="1">_xludf.IFNA(INDEX(#REF!,MATCH($U104,#REF!,0)),"")</f>
        <v>#NAME?</v>
      </c>
      <c r="AB104" s="86" t="e">
        <f t="array" aca="1" ref="AB104" ca="1">_xludf.IFNA(INDEX(#REF!,MATCH($U104,#REF!,0)),"")</f>
        <v>#NAME?</v>
      </c>
      <c r="AC104" s="86" t="e">
        <f t="array" aca="1" ref="AC104" ca="1">_xludf.IFNA(INDEX(#REF!,MATCH($U104,#REF!,0)),"")</f>
        <v>#NAME?</v>
      </c>
      <c r="AD104" s="87" t="e">
        <f t="array" aca="1" ref="AD104" ca="1">_xludf.IFNA(INDEX(#REF!,MATCH($U104,#REF!,0)),"")</f>
        <v>#NAME?</v>
      </c>
      <c r="AE104" s="102"/>
    </row>
    <row r="105" spans="1:31" ht="22.5" customHeight="1">
      <c r="A105" s="77"/>
      <c r="B105" s="95" t="s">
        <v>291</v>
      </c>
      <c r="C105" s="79" t="s">
        <v>83</v>
      </c>
      <c r="D105" s="92"/>
      <c r="E105" s="79"/>
      <c r="F105" s="79"/>
      <c r="G105" s="79"/>
      <c r="H105" s="79" t="s">
        <v>40</v>
      </c>
      <c r="I105" s="81" t="b">
        <v>0</v>
      </c>
      <c r="J105" s="81" t="b">
        <v>0</v>
      </c>
      <c r="K105" s="81" t="b">
        <v>0</v>
      </c>
      <c r="L105" s="81" t="b">
        <v>0</v>
      </c>
      <c r="M105" s="81" t="b">
        <v>0</v>
      </c>
      <c r="N105" s="79"/>
      <c r="O105" s="79"/>
      <c r="P105" s="79"/>
      <c r="Q105" s="92"/>
      <c r="R105" s="88"/>
      <c r="S105" s="96"/>
      <c r="T105" s="85"/>
      <c r="U105" s="86" t="s">
        <v>291</v>
      </c>
      <c r="V105" s="86" t="e">
        <f t="array" aca="1" ref="V105" ca="1">_xludf.IFNA(INDEX(#REF!,MATCH($U105,#REF!,0)),"")</f>
        <v>#NAME?</v>
      </c>
      <c r="W105" s="86" t="e">
        <f t="array" aca="1" ref="W105" ca="1">_xludf.IFNA(INDEX(#REF!,MATCH($U105,#REF!,0)),"")</f>
        <v>#NAME?</v>
      </c>
      <c r="X105" s="86" t="e">
        <f t="array" aca="1" ref="X105" ca="1">_xludf.IFNA(INDEX(#REF!,MATCH($U105,#REF!,0)),"")</f>
        <v>#NAME?</v>
      </c>
      <c r="Y105" s="86" t="e">
        <f t="array" aca="1" ref="Y105" ca="1">_xludf.IFNA(INDEX(#REF!,MATCH($U105,#REF!,0)),"")</f>
        <v>#NAME?</v>
      </c>
      <c r="Z105" s="86" t="e">
        <f t="array" aca="1" ref="Z105" ca="1">_xludf.IFNA(INDEX(#REF!,MATCH($U105,#REF!,0)),"")</f>
        <v>#NAME?</v>
      </c>
      <c r="AA105" s="86" t="e">
        <f t="array" aca="1" ref="AA105" ca="1">_xludf.IFNA(INDEX(#REF!,MATCH($U105,#REF!,0)),"")</f>
        <v>#NAME?</v>
      </c>
      <c r="AB105" s="86" t="e">
        <f t="array" aca="1" ref="AB105" ca="1">_xludf.IFNA(INDEX(#REF!,MATCH($U105,#REF!,0)),"")</f>
        <v>#NAME?</v>
      </c>
      <c r="AC105" s="86" t="e">
        <f t="array" aca="1" ref="AC105" ca="1">_xludf.IFNA(INDEX(#REF!,MATCH($U105,#REF!,0)),"")</f>
        <v>#NAME?</v>
      </c>
      <c r="AD105" s="87" t="e">
        <f t="array" aca="1" ref="AD105" ca="1">_xludf.IFNA(INDEX(#REF!,MATCH($U105,#REF!,0)),"")</f>
        <v>#NAME?</v>
      </c>
      <c r="AE105" s="102"/>
    </row>
    <row r="106" spans="1:31" ht="22.5" customHeight="1">
      <c r="A106" s="77"/>
      <c r="B106" s="95" t="s">
        <v>313</v>
      </c>
      <c r="C106" s="79" t="s">
        <v>34</v>
      </c>
      <c r="D106" s="92" t="s">
        <v>314</v>
      </c>
      <c r="E106" s="79"/>
      <c r="F106" s="79" t="s">
        <v>315</v>
      </c>
      <c r="G106" s="79" t="s">
        <v>316</v>
      </c>
      <c r="H106" s="79" t="s">
        <v>37</v>
      </c>
      <c r="I106" s="81" t="b">
        <v>1</v>
      </c>
      <c r="J106" s="81" t="b">
        <v>0</v>
      </c>
      <c r="K106" s="81" t="b">
        <v>0</v>
      </c>
      <c r="L106" s="81" t="b">
        <v>0</v>
      </c>
      <c r="M106" s="81" t="b">
        <v>0</v>
      </c>
      <c r="N106" s="79"/>
      <c r="O106" s="79"/>
      <c r="P106" s="79"/>
      <c r="Q106" s="92"/>
      <c r="R106" s="88"/>
      <c r="S106" s="151" t="s">
        <v>58</v>
      </c>
      <c r="T106" s="85"/>
      <c r="U106" s="86" t="s">
        <v>313</v>
      </c>
      <c r="V106" s="86" t="e">
        <f t="array" aca="1" ref="V106" ca="1">_xludf.IFNA(INDEX(#REF!,MATCH($U106,#REF!,0)),"")</f>
        <v>#NAME?</v>
      </c>
      <c r="W106" s="86" t="e">
        <f t="array" aca="1" ref="W106" ca="1">_xludf.IFNA(INDEX(#REF!,MATCH($U106,#REF!,0)),"")</f>
        <v>#NAME?</v>
      </c>
      <c r="X106" s="86" t="e">
        <f t="array" aca="1" ref="X106" ca="1">_xludf.IFNA(INDEX(#REF!,MATCH($U106,#REF!,0)),"")</f>
        <v>#NAME?</v>
      </c>
      <c r="Y106" s="86" t="e">
        <f t="array" aca="1" ref="Y106" ca="1">_xludf.IFNA(INDEX(#REF!,MATCH($U106,#REF!,0)),"")</f>
        <v>#NAME?</v>
      </c>
      <c r="Z106" s="86" t="e">
        <f t="array" aca="1" ref="Z106" ca="1">_xludf.IFNA(INDEX(#REF!,MATCH($U106,#REF!,0)),"")</f>
        <v>#NAME?</v>
      </c>
      <c r="AA106" s="86" t="e">
        <f t="array" aca="1" ref="AA106" ca="1">_xludf.IFNA(INDEX(#REF!,MATCH($U106,#REF!,0)),"")</f>
        <v>#NAME?</v>
      </c>
      <c r="AB106" s="86" t="e">
        <f t="array" aca="1" ref="AB106" ca="1">_xludf.IFNA(INDEX(#REF!,MATCH($U106,#REF!,0)),"")</f>
        <v>#NAME?</v>
      </c>
      <c r="AC106" s="86" t="e">
        <f t="array" aca="1" ref="AC106" ca="1">_xludf.IFNA(INDEX(#REF!,MATCH($U106,#REF!,0)),"")</f>
        <v>#NAME?</v>
      </c>
      <c r="AD106" s="87" t="e">
        <f t="array" aca="1" ref="AD106" ca="1">_xludf.IFNA(INDEX(#REF!,MATCH($U106,#REF!,0)),"")</f>
        <v>#NAME?</v>
      </c>
      <c r="AE106" s="102"/>
    </row>
    <row r="107" spans="1:31" ht="22.5" customHeight="1">
      <c r="A107" s="77"/>
      <c r="B107" s="95" t="s">
        <v>317</v>
      </c>
      <c r="C107" s="79" t="s">
        <v>39</v>
      </c>
      <c r="D107" s="79"/>
      <c r="E107" s="79"/>
      <c r="F107" s="79"/>
      <c r="G107" s="79"/>
      <c r="H107" s="79" t="s">
        <v>40</v>
      </c>
      <c r="I107" s="81" t="b">
        <v>0</v>
      </c>
      <c r="J107" s="81" t="b">
        <v>1</v>
      </c>
      <c r="K107" s="81" t="b">
        <v>0</v>
      </c>
      <c r="L107" s="81" t="b">
        <v>0</v>
      </c>
      <c r="M107" s="81" t="b">
        <v>0</v>
      </c>
      <c r="N107" s="79" t="s">
        <v>41</v>
      </c>
      <c r="O107" s="79"/>
      <c r="P107" s="79" t="s">
        <v>42</v>
      </c>
      <c r="Q107" s="92"/>
      <c r="R107" s="88"/>
      <c r="S107" s="96"/>
      <c r="T107" s="85"/>
      <c r="U107" s="86" t="s">
        <v>317</v>
      </c>
      <c r="V107" s="86" t="e">
        <f t="array" aca="1" ref="V107" ca="1">_xludf.IFNA(INDEX(#REF!,MATCH($U107,#REF!,0)),"")</f>
        <v>#NAME?</v>
      </c>
      <c r="W107" s="86" t="e">
        <f t="array" aca="1" ref="W107" ca="1">_xludf.IFNA(INDEX(#REF!,MATCH($U107,#REF!,0)),"")</f>
        <v>#NAME?</v>
      </c>
      <c r="X107" s="86" t="e">
        <f t="array" aca="1" ref="X107" ca="1">_xludf.IFNA(INDEX(#REF!,MATCH($U107,#REF!,0)),"")</f>
        <v>#NAME?</v>
      </c>
      <c r="Y107" s="86" t="e">
        <f t="array" aca="1" ref="Y107" ca="1">_xludf.IFNA(INDEX(#REF!,MATCH($U107,#REF!,0)),"")</f>
        <v>#NAME?</v>
      </c>
      <c r="Z107" s="86" t="e">
        <f t="array" aca="1" ref="Z107" ca="1">_xludf.IFNA(INDEX(#REF!,MATCH($U107,#REF!,0)),"")</f>
        <v>#NAME?</v>
      </c>
      <c r="AA107" s="86" t="e">
        <f t="array" aca="1" ref="AA107" ca="1">_xludf.IFNA(INDEX(#REF!,MATCH($U107,#REF!,0)),"")</f>
        <v>#NAME?</v>
      </c>
      <c r="AB107" s="86" t="e">
        <f t="array" aca="1" ref="AB107" ca="1">_xludf.IFNA(INDEX(#REF!,MATCH($U107,#REF!,0)),"")</f>
        <v>#NAME?</v>
      </c>
      <c r="AC107" s="86" t="e">
        <f t="array" aca="1" ref="AC107" ca="1">_xludf.IFNA(INDEX(#REF!,MATCH($U107,#REF!,0)),"")</f>
        <v>#NAME?</v>
      </c>
      <c r="AD107" s="87" t="e">
        <f t="array" aca="1" ref="AD107" ca="1">_xludf.IFNA(INDEX(#REF!,MATCH($U107,#REF!,0)),"")</f>
        <v>#NAME?</v>
      </c>
      <c r="AE107" s="102"/>
    </row>
    <row r="108" spans="1:31" ht="22.5" customHeight="1">
      <c r="A108" s="77"/>
      <c r="B108" s="95" t="s">
        <v>318</v>
      </c>
      <c r="C108" s="79" t="s">
        <v>77</v>
      </c>
      <c r="D108" s="79" t="s">
        <v>319</v>
      </c>
      <c r="E108" s="92"/>
      <c r="F108" s="79" t="s">
        <v>320</v>
      </c>
      <c r="G108" s="92">
        <v>2000</v>
      </c>
      <c r="H108" s="79" t="s">
        <v>49</v>
      </c>
      <c r="I108" s="81" t="b">
        <v>1</v>
      </c>
      <c r="J108" s="81" t="b">
        <v>0</v>
      </c>
      <c r="K108" s="81" t="b">
        <v>0</v>
      </c>
      <c r="L108" s="81" t="b">
        <v>0</v>
      </c>
      <c r="M108" s="81" t="b">
        <v>0</v>
      </c>
      <c r="N108" s="79" t="s">
        <v>41</v>
      </c>
      <c r="O108" s="79" t="s">
        <v>79</v>
      </c>
      <c r="P108" s="79" t="s">
        <v>79</v>
      </c>
      <c r="Q108" s="92" t="s">
        <v>52</v>
      </c>
      <c r="R108" s="160" t="s">
        <v>321</v>
      </c>
      <c r="S108" s="151" t="s">
        <v>58</v>
      </c>
      <c r="T108" s="85"/>
      <c r="U108" s="86" t="s">
        <v>318</v>
      </c>
      <c r="V108" s="86" t="e">
        <f t="array" aca="1" ref="V108" ca="1">_xludf.IFNA(INDEX(#REF!,MATCH($U108,#REF!,0)),"")</f>
        <v>#NAME?</v>
      </c>
      <c r="W108" s="86" t="e">
        <f t="array" aca="1" ref="W108" ca="1">_xludf.IFNA(INDEX(#REF!,MATCH($U108,#REF!,0)),"")</f>
        <v>#NAME?</v>
      </c>
      <c r="X108" s="86" t="e">
        <f t="array" aca="1" ref="X108" ca="1">_xludf.IFNA(INDEX(#REF!,MATCH($U108,#REF!,0)),"")</f>
        <v>#NAME?</v>
      </c>
      <c r="Y108" s="86" t="e">
        <f t="array" aca="1" ref="Y108" ca="1">_xludf.IFNA(INDEX(#REF!,MATCH($U108,#REF!,0)),"")</f>
        <v>#NAME?</v>
      </c>
      <c r="Z108" s="86" t="e">
        <f t="array" aca="1" ref="Z108" ca="1">_xludf.IFNA(INDEX(#REF!,MATCH($U108,#REF!,0)),"")</f>
        <v>#NAME?</v>
      </c>
      <c r="AA108" s="86" t="e">
        <f t="array" aca="1" ref="AA108" ca="1">_xludf.IFNA(INDEX(#REF!,MATCH($U108,#REF!,0)),"")</f>
        <v>#NAME?</v>
      </c>
      <c r="AB108" s="86" t="e">
        <f t="array" aca="1" ref="AB108" ca="1">_xludf.IFNA(INDEX(#REF!,MATCH($U108,#REF!,0)),"")</f>
        <v>#NAME?</v>
      </c>
      <c r="AC108" s="86" t="e">
        <f t="array" aca="1" ref="AC108" ca="1">_xludf.IFNA(INDEX(#REF!,MATCH($U108,#REF!,0)),"")</f>
        <v>#NAME?</v>
      </c>
      <c r="AD108" s="87" t="e">
        <f t="array" aca="1" ref="AD108" ca="1">_xludf.IFNA(INDEX(#REF!,MATCH($U108,#REF!,0)),"")</f>
        <v>#NAME?</v>
      </c>
      <c r="AE108" s="102"/>
    </row>
    <row r="109" spans="1:31" ht="22.5" customHeight="1">
      <c r="A109" s="77"/>
      <c r="B109" s="95" t="s">
        <v>322</v>
      </c>
      <c r="C109" s="79" t="s">
        <v>39</v>
      </c>
      <c r="D109" s="79"/>
      <c r="E109" s="92"/>
      <c r="F109" s="79"/>
      <c r="G109" s="92"/>
      <c r="H109" s="79" t="s">
        <v>40</v>
      </c>
      <c r="I109" s="81" t="b">
        <v>0</v>
      </c>
      <c r="J109" s="81" t="b">
        <v>1</v>
      </c>
      <c r="K109" s="81" t="b">
        <v>0</v>
      </c>
      <c r="L109" s="81" t="b">
        <v>0</v>
      </c>
      <c r="M109" s="81" t="b">
        <v>0</v>
      </c>
      <c r="N109" s="79" t="s">
        <v>41</v>
      </c>
      <c r="O109" s="79"/>
      <c r="P109" s="79" t="s">
        <v>42</v>
      </c>
      <c r="Q109" s="92"/>
      <c r="R109" s="88"/>
      <c r="S109" s="96"/>
      <c r="T109" s="85"/>
      <c r="U109" s="86" t="s">
        <v>322</v>
      </c>
      <c r="V109" s="86" t="e">
        <f t="array" aca="1" ref="V109" ca="1">_xludf.IFNA(INDEX(#REF!,MATCH($U109,#REF!,0)),"")</f>
        <v>#NAME?</v>
      </c>
      <c r="W109" s="86" t="e">
        <f t="array" aca="1" ref="W109" ca="1">_xludf.IFNA(INDEX(#REF!,MATCH($U109,#REF!,0)),"")</f>
        <v>#NAME?</v>
      </c>
      <c r="X109" s="86" t="e">
        <f t="array" aca="1" ref="X109" ca="1">_xludf.IFNA(INDEX(#REF!,MATCH($U109,#REF!,0)),"")</f>
        <v>#NAME?</v>
      </c>
      <c r="Y109" s="86" t="e">
        <f t="array" aca="1" ref="Y109" ca="1">_xludf.IFNA(INDEX(#REF!,MATCH($U109,#REF!,0)),"")</f>
        <v>#NAME?</v>
      </c>
      <c r="Z109" s="86" t="e">
        <f t="array" aca="1" ref="Z109" ca="1">_xludf.IFNA(INDEX(#REF!,MATCH($U109,#REF!,0)),"")</f>
        <v>#NAME?</v>
      </c>
      <c r="AA109" s="86" t="e">
        <f t="array" aca="1" ref="AA109" ca="1">_xludf.IFNA(INDEX(#REF!,MATCH($U109,#REF!,0)),"")</f>
        <v>#NAME?</v>
      </c>
      <c r="AB109" s="86" t="e">
        <f t="array" aca="1" ref="AB109" ca="1">_xludf.IFNA(INDEX(#REF!,MATCH($U109,#REF!,0)),"")</f>
        <v>#NAME?</v>
      </c>
      <c r="AC109" s="86" t="e">
        <f t="array" aca="1" ref="AC109" ca="1">_xludf.IFNA(INDEX(#REF!,MATCH($U109,#REF!,0)),"")</f>
        <v>#NAME?</v>
      </c>
      <c r="AD109" s="87" t="e">
        <f t="array" aca="1" ref="AD109" ca="1">_xludf.IFNA(INDEX(#REF!,MATCH($U109,#REF!,0)),"")</f>
        <v>#NAME?</v>
      </c>
      <c r="AE109" s="102"/>
    </row>
    <row r="110" spans="1:31" ht="22.5" customHeight="1">
      <c r="A110" s="77"/>
      <c r="B110" s="95" t="s">
        <v>322</v>
      </c>
      <c r="C110" s="79" t="s">
        <v>83</v>
      </c>
      <c r="D110" s="79"/>
      <c r="E110" s="92"/>
      <c r="F110" s="79"/>
      <c r="G110" s="92"/>
      <c r="H110" s="79" t="s">
        <v>40</v>
      </c>
      <c r="I110" s="81" t="b">
        <v>0</v>
      </c>
      <c r="J110" s="81" t="b">
        <v>0</v>
      </c>
      <c r="K110" s="81" t="b">
        <v>0</v>
      </c>
      <c r="L110" s="81" t="b">
        <v>0</v>
      </c>
      <c r="M110" s="81" t="b">
        <v>0</v>
      </c>
      <c r="N110" s="79"/>
      <c r="O110" s="79"/>
      <c r="P110" s="79"/>
      <c r="Q110" s="92"/>
      <c r="R110" s="88"/>
      <c r="S110" s="96"/>
      <c r="T110" s="85"/>
      <c r="U110" s="86" t="s">
        <v>322</v>
      </c>
      <c r="V110" s="86" t="e">
        <f t="array" aca="1" ref="V110" ca="1">_xludf.IFNA(INDEX(#REF!,MATCH($U110,#REF!,0)),"")</f>
        <v>#NAME?</v>
      </c>
      <c r="W110" s="86" t="e">
        <f t="array" aca="1" ref="W110" ca="1">_xludf.IFNA(INDEX(#REF!,MATCH($U110,#REF!,0)),"")</f>
        <v>#NAME?</v>
      </c>
      <c r="X110" s="86" t="e">
        <f t="array" aca="1" ref="X110" ca="1">_xludf.IFNA(INDEX(#REF!,MATCH($U110,#REF!,0)),"")</f>
        <v>#NAME?</v>
      </c>
      <c r="Y110" s="86" t="e">
        <f t="array" aca="1" ref="Y110" ca="1">_xludf.IFNA(INDEX(#REF!,MATCH($U110,#REF!,0)),"")</f>
        <v>#NAME?</v>
      </c>
      <c r="Z110" s="86" t="e">
        <f t="array" aca="1" ref="Z110" ca="1">_xludf.IFNA(INDEX(#REF!,MATCH($U110,#REF!,0)),"")</f>
        <v>#NAME?</v>
      </c>
      <c r="AA110" s="86" t="e">
        <f t="array" aca="1" ref="AA110" ca="1">_xludf.IFNA(INDEX(#REF!,MATCH($U110,#REF!,0)),"")</f>
        <v>#NAME?</v>
      </c>
      <c r="AB110" s="86" t="e">
        <f t="array" aca="1" ref="AB110" ca="1">_xludf.IFNA(INDEX(#REF!,MATCH($U110,#REF!,0)),"")</f>
        <v>#NAME?</v>
      </c>
      <c r="AC110" s="86" t="e">
        <f t="array" aca="1" ref="AC110" ca="1">_xludf.IFNA(INDEX(#REF!,MATCH($U110,#REF!,0)),"")</f>
        <v>#NAME?</v>
      </c>
      <c r="AD110" s="87" t="e">
        <f t="array" aca="1" ref="AD110" ca="1">_xludf.IFNA(INDEX(#REF!,MATCH($U110,#REF!,0)),"")</f>
        <v>#NAME?</v>
      </c>
      <c r="AE110" s="102"/>
    </row>
    <row r="111" spans="1:31" ht="22.5" customHeight="1">
      <c r="A111" s="77"/>
      <c r="B111" s="120" t="s">
        <v>323</v>
      </c>
      <c r="C111" s="79" t="s">
        <v>83</v>
      </c>
      <c r="D111" s="79"/>
      <c r="E111" s="92"/>
      <c r="F111" s="79"/>
      <c r="G111" s="92"/>
      <c r="H111" s="79" t="s">
        <v>40</v>
      </c>
      <c r="I111" s="81" t="b">
        <v>0</v>
      </c>
      <c r="J111" s="81" t="b">
        <v>0</v>
      </c>
      <c r="K111" s="81" t="b">
        <v>0</v>
      </c>
      <c r="L111" s="81" t="b">
        <v>0</v>
      </c>
      <c r="M111" s="81" t="b">
        <v>0</v>
      </c>
      <c r="N111" s="79"/>
      <c r="O111" s="79"/>
      <c r="P111" s="79"/>
      <c r="Q111" s="92"/>
      <c r="R111" s="88"/>
      <c r="S111" s="96"/>
      <c r="T111" s="85"/>
      <c r="U111" s="86" t="s">
        <v>323</v>
      </c>
      <c r="V111" s="86" t="e">
        <f t="array" aca="1" ref="V111" ca="1">_xludf.IFNA(INDEX(#REF!,MATCH($U111,#REF!,0)),"")</f>
        <v>#NAME?</v>
      </c>
      <c r="W111" s="86" t="e">
        <f t="array" aca="1" ref="W111" ca="1">_xludf.IFNA(INDEX(#REF!,MATCH($U111,#REF!,0)),"")</f>
        <v>#NAME?</v>
      </c>
      <c r="X111" s="86" t="e">
        <f t="array" aca="1" ref="X111" ca="1">_xludf.IFNA(INDEX(#REF!,MATCH($U111,#REF!,0)),"")</f>
        <v>#NAME?</v>
      </c>
      <c r="Y111" s="86" t="e">
        <f t="array" aca="1" ref="Y111" ca="1">_xludf.IFNA(INDEX(#REF!,MATCH($U111,#REF!,0)),"")</f>
        <v>#NAME?</v>
      </c>
      <c r="Z111" s="86" t="e">
        <f t="array" aca="1" ref="Z111" ca="1">_xludf.IFNA(INDEX(#REF!,MATCH($U111,#REF!,0)),"")</f>
        <v>#NAME?</v>
      </c>
      <c r="AA111" s="86" t="e">
        <f t="array" aca="1" ref="AA111" ca="1">_xludf.IFNA(INDEX(#REF!,MATCH($U111,#REF!,0)),"")</f>
        <v>#NAME?</v>
      </c>
      <c r="AB111" s="86" t="e">
        <f t="array" aca="1" ref="AB111" ca="1">_xludf.IFNA(INDEX(#REF!,MATCH($U111,#REF!,0)),"")</f>
        <v>#NAME?</v>
      </c>
      <c r="AC111" s="86" t="e">
        <f t="array" aca="1" ref="AC111" ca="1">_xludf.IFNA(INDEX(#REF!,MATCH($U111,#REF!,0)),"")</f>
        <v>#NAME?</v>
      </c>
      <c r="AD111" s="87" t="e">
        <f t="array" aca="1" ref="AD111" ca="1">_xludf.IFNA(INDEX(#REF!,MATCH($U111,#REF!,0)),"")</f>
        <v>#NAME?</v>
      </c>
      <c r="AE111" s="102"/>
    </row>
    <row r="112" spans="1:31" ht="22.5" customHeight="1">
      <c r="A112" s="77"/>
      <c r="B112" s="95" t="s">
        <v>324</v>
      </c>
      <c r="C112" s="79" t="s">
        <v>44</v>
      </c>
      <c r="D112" s="121" t="s">
        <v>325</v>
      </c>
      <c r="E112" s="92"/>
      <c r="F112" s="121" t="s">
        <v>326</v>
      </c>
      <c r="G112" s="100">
        <v>650</v>
      </c>
      <c r="H112" s="79" t="s">
        <v>49</v>
      </c>
      <c r="I112" s="81" t="b">
        <v>1</v>
      </c>
      <c r="J112" s="81" t="b">
        <v>0</v>
      </c>
      <c r="K112" s="81" t="b">
        <v>0</v>
      </c>
      <c r="L112" s="81" t="b">
        <v>0</v>
      </c>
      <c r="M112" s="81" t="b">
        <v>0</v>
      </c>
      <c r="N112" s="79" t="s">
        <v>53</v>
      </c>
      <c r="O112" s="79" t="s">
        <v>50</v>
      </c>
      <c r="P112" s="79" t="s">
        <v>327</v>
      </c>
      <c r="Q112" s="92" t="s">
        <v>52</v>
      </c>
      <c r="R112" s="88"/>
      <c r="S112" s="151" t="s">
        <v>126</v>
      </c>
      <c r="T112" s="85"/>
      <c r="U112" s="86" t="s">
        <v>324</v>
      </c>
      <c r="V112" s="86" t="e">
        <f t="array" aca="1" ref="V112" ca="1">_xludf.IFNA(INDEX(#REF!,MATCH($U112,#REF!,0)),"")</f>
        <v>#NAME?</v>
      </c>
      <c r="W112" s="86" t="e">
        <f t="array" aca="1" ref="W112" ca="1">_xludf.IFNA(INDEX(#REF!,MATCH($U112,#REF!,0)),"")</f>
        <v>#NAME?</v>
      </c>
      <c r="X112" s="86" t="e">
        <f t="array" aca="1" ref="X112" ca="1">_xludf.IFNA(INDEX(#REF!,MATCH($U112,#REF!,0)),"")</f>
        <v>#NAME?</v>
      </c>
      <c r="Y112" s="86" t="e">
        <f t="array" aca="1" ref="Y112" ca="1">_xludf.IFNA(INDEX(#REF!,MATCH($U112,#REF!,0)),"")</f>
        <v>#NAME?</v>
      </c>
      <c r="Z112" s="86" t="e">
        <f t="array" aca="1" ref="Z112" ca="1">_xludf.IFNA(INDEX(#REF!,MATCH($U112,#REF!,0)),"")</f>
        <v>#NAME?</v>
      </c>
      <c r="AA112" s="86" t="e">
        <f t="array" aca="1" ref="AA112" ca="1">_xludf.IFNA(INDEX(#REF!,MATCH($U112,#REF!,0)),"")</f>
        <v>#NAME?</v>
      </c>
      <c r="AB112" s="86" t="e">
        <f t="array" aca="1" ref="AB112" ca="1">_xludf.IFNA(INDEX(#REF!,MATCH($U112,#REF!,0)),"")</f>
        <v>#NAME?</v>
      </c>
      <c r="AC112" s="86" t="e">
        <f t="array" aca="1" ref="AC112" ca="1">_xludf.IFNA(INDEX(#REF!,MATCH($U112,#REF!,0)),"")</f>
        <v>#NAME?</v>
      </c>
      <c r="AD112" s="87" t="e">
        <f t="array" aca="1" ref="AD112" ca="1">_xludf.IFNA(INDEX(#REF!,MATCH($U112,#REF!,0)),"")</f>
        <v>#NAME?</v>
      </c>
      <c r="AE112" s="102"/>
    </row>
    <row r="113" spans="1:31" ht="22.5" customHeight="1">
      <c r="A113" s="77"/>
      <c r="B113" s="95" t="s">
        <v>328</v>
      </c>
      <c r="C113" s="79" t="s">
        <v>39</v>
      </c>
      <c r="D113" s="79"/>
      <c r="E113" s="92"/>
      <c r="F113" s="79"/>
      <c r="G113" s="92"/>
      <c r="H113" s="79" t="s">
        <v>40</v>
      </c>
      <c r="I113" s="81" t="b">
        <v>0</v>
      </c>
      <c r="J113" s="81" t="b">
        <v>1</v>
      </c>
      <c r="K113" s="81" t="b">
        <v>0</v>
      </c>
      <c r="L113" s="81" t="b">
        <v>0</v>
      </c>
      <c r="M113" s="81" t="b">
        <v>0</v>
      </c>
      <c r="N113" s="79" t="s">
        <v>41</v>
      </c>
      <c r="O113" s="79"/>
      <c r="P113" s="79" t="s">
        <v>42</v>
      </c>
      <c r="Q113" s="92"/>
      <c r="R113" s="88"/>
      <c r="S113" s="96"/>
      <c r="T113" s="85"/>
      <c r="U113" s="86" t="s">
        <v>328</v>
      </c>
      <c r="V113" s="86" t="e">
        <f t="array" aca="1" ref="V113" ca="1">_xludf.IFNA(INDEX(#REF!,MATCH($U113,#REF!,0)),"")</f>
        <v>#NAME?</v>
      </c>
      <c r="W113" s="86" t="e">
        <f t="array" aca="1" ref="W113" ca="1">_xludf.IFNA(INDEX(#REF!,MATCH($U113,#REF!,0)),"")</f>
        <v>#NAME?</v>
      </c>
      <c r="X113" s="86" t="e">
        <f t="array" aca="1" ref="X113" ca="1">_xludf.IFNA(INDEX(#REF!,MATCH($U113,#REF!,0)),"")</f>
        <v>#NAME?</v>
      </c>
      <c r="Y113" s="86" t="e">
        <f t="array" aca="1" ref="Y113" ca="1">_xludf.IFNA(INDEX(#REF!,MATCH($U113,#REF!,0)),"")</f>
        <v>#NAME?</v>
      </c>
      <c r="Z113" s="86" t="e">
        <f t="array" aca="1" ref="Z113" ca="1">_xludf.IFNA(INDEX(#REF!,MATCH($U113,#REF!,0)),"")</f>
        <v>#NAME?</v>
      </c>
      <c r="AA113" s="86" t="e">
        <f t="array" aca="1" ref="AA113" ca="1">_xludf.IFNA(INDEX(#REF!,MATCH($U113,#REF!,0)),"")</f>
        <v>#NAME?</v>
      </c>
      <c r="AB113" s="86" t="e">
        <f t="array" aca="1" ref="AB113" ca="1">_xludf.IFNA(INDEX(#REF!,MATCH($U113,#REF!,0)),"")</f>
        <v>#NAME?</v>
      </c>
      <c r="AC113" s="86" t="e">
        <f t="array" aca="1" ref="AC113" ca="1">_xludf.IFNA(INDEX(#REF!,MATCH($U113,#REF!,0)),"")</f>
        <v>#NAME?</v>
      </c>
      <c r="AD113" s="87" t="e">
        <f t="array" aca="1" ref="AD113" ca="1">_xludf.IFNA(INDEX(#REF!,MATCH($U113,#REF!,0)),"")</f>
        <v>#NAME?</v>
      </c>
      <c r="AE113" s="102"/>
    </row>
    <row r="114" spans="1:31" ht="22.5" customHeight="1">
      <c r="A114" s="77"/>
      <c r="B114" s="95" t="s">
        <v>329</v>
      </c>
      <c r="C114" s="79" t="s">
        <v>39</v>
      </c>
      <c r="D114" s="79"/>
      <c r="E114" s="92"/>
      <c r="F114" s="79"/>
      <c r="G114" s="92"/>
      <c r="H114" s="79" t="s">
        <v>40</v>
      </c>
      <c r="I114" s="81" t="b">
        <v>0</v>
      </c>
      <c r="J114" s="81" t="b">
        <v>1</v>
      </c>
      <c r="K114" s="81" t="b">
        <v>0</v>
      </c>
      <c r="L114" s="81" t="b">
        <v>0</v>
      </c>
      <c r="M114" s="81" t="b">
        <v>0</v>
      </c>
      <c r="N114" s="79" t="s">
        <v>41</v>
      </c>
      <c r="O114" s="79"/>
      <c r="P114" s="79" t="s">
        <v>42</v>
      </c>
      <c r="Q114" s="92"/>
      <c r="R114" s="88"/>
      <c r="S114" s="96"/>
      <c r="T114" s="85"/>
      <c r="U114" s="86" t="s">
        <v>329</v>
      </c>
      <c r="V114" s="86" t="e">
        <f t="array" aca="1" ref="V114" ca="1">_xludf.IFNA(INDEX(#REF!,MATCH($U114,#REF!,0)),"")</f>
        <v>#NAME?</v>
      </c>
      <c r="W114" s="86" t="e">
        <f t="array" aca="1" ref="W114" ca="1">_xludf.IFNA(INDEX(#REF!,MATCH($U114,#REF!,0)),"")</f>
        <v>#NAME?</v>
      </c>
      <c r="X114" s="86" t="e">
        <f t="array" aca="1" ref="X114" ca="1">_xludf.IFNA(INDEX(#REF!,MATCH($U114,#REF!,0)),"")</f>
        <v>#NAME?</v>
      </c>
      <c r="Y114" s="86" t="e">
        <f t="array" aca="1" ref="Y114" ca="1">_xludf.IFNA(INDEX(#REF!,MATCH($U114,#REF!,0)),"")</f>
        <v>#NAME?</v>
      </c>
      <c r="Z114" s="86" t="e">
        <f t="array" aca="1" ref="Z114" ca="1">_xludf.IFNA(INDEX(#REF!,MATCH($U114,#REF!,0)),"")</f>
        <v>#NAME?</v>
      </c>
      <c r="AA114" s="86" t="e">
        <f t="array" aca="1" ref="AA114" ca="1">_xludf.IFNA(INDEX(#REF!,MATCH($U114,#REF!,0)),"")</f>
        <v>#NAME?</v>
      </c>
      <c r="AB114" s="86" t="e">
        <f t="array" aca="1" ref="AB114" ca="1">_xludf.IFNA(INDEX(#REF!,MATCH($U114,#REF!,0)),"")</f>
        <v>#NAME?</v>
      </c>
      <c r="AC114" s="86" t="e">
        <f t="array" aca="1" ref="AC114" ca="1">_xludf.IFNA(INDEX(#REF!,MATCH($U114,#REF!,0)),"")</f>
        <v>#NAME?</v>
      </c>
      <c r="AD114" s="87" t="e">
        <f t="array" aca="1" ref="AD114" ca="1">_xludf.IFNA(INDEX(#REF!,MATCH($U114,#REF!,0)),"")</f>
        <v>#NAME?</v>
      </c>
      <c r="AE114" s="102"/>
    </row>
    <row r="115" spans="1:31" ht="22.5" customHeight="1">
      <c r="A115" s="77"/>
      <c r="B115" s="117" t="s">
        <v>330</v>
      </c>
      <c r="C115" s="151" t="s">
        <v>110</v>
      </c>
      <c r="D115" s="151" t="s">
        <v>331</v>
      </c>
      <c r="E115" s="158"/>
      <c r="F115" s="151" t="s">
        <v>112</v>
      </c>
      <c r="G115" s="86"/>
      <c r="H115" s="151" t="s">
        <v>40</v>
      </c>
      <c r="I115" s="154" t="b">
        <v>1</v>
      </c>
      <c r="J115" s="154" t="b">
        <v>0</v>
      </c>
      <c r="K115" s="154" t="b">
        <v>0</v>
      </c>
      <c r="L115" s="154" t="b">
        <v>0</v>
      </c>
      <c r="M115" s="154" t="b">
        <v>0</v>
      </c>
      <c r="N115" s="96"/>
      <c r="O115" s="96"/>
      <c r="P115" s="96"/>
      <c r="Q115" s="158" t="s">
        <v>113</v>
      </c>
      <c r="R115" s="88"/>
      <c r="S115" s="96"/>
      <c r="T115" s="85"/>
      <c r="U115" s="108" t="s">
        <v>330</v>
      </c>
      <c r="V115" s="86" t="e">
        <f t="array" aca="1" ref="V115" ca="1">_xludf.IFNA(INDEX(#REF!,MATCH($U115,#REF!,0)),"")</f>
        <v>#NAME?</v>
      </c>
      <c r="W115" s="86" t="e">
        <f t="array" aca="1" ref="W115" ca="1">_xludf.IFNA(INDEX(#REF!,MATCH($U115,#REF!,0)),"")</f>
        <v>#NAME?</v>
      </c>
      <c r="X115" s="86" t="e">
        <f t="array" aca="1" ref="X115" ca="1">_xludf.IFNA(INDEX(#REF!,MATCH($U115,#REF!,0)),"")</f>
        <v>#NAME?</v>
      </c>
      <c r="Y115" s="86" t="e">
        <f t="array" aca="1" ref="Y115" ca="1">_xludf.IFNA(INDEX(#REF!,MATCH($U115,#REF!,0)),"")</f>
        <v>#NAME?</v>
      </c>
      <c r="Z115" s="86" t="e">
        <f t="array" aca="1" ref="Z115" ca="1">_xludf.IFNA(INDEX(#REF!,MATCH($U115,#REF!,0)),"")</f>
        <v>#NAME?</v>
      </c>
      <c r="AA115" s="86" t="e">
        <f t="array" aca="1" ref="AA115" ca="1">_xludf.IFNA(INDEX(#REF!,MATCH($U115,#REF!,0)),"")</f>
        <v>#NAME?</v>
      </c>
      <c r="AB115" s="86" t="e">
        <f t="array" aca="1" ref="AB115" ca="1">_xludf.IFNA(INDEX(#REF!,MATCH($U115,#REF!,0)),"")</f>
        <v>#NAME?</v>
      </c>
      <c r="AC115" s="86" t="e">
        <f t="array" aca="1" ref="AC115" ca="1">_xludf.IFNA(INDEX(#REF!,MATCH($U115,#REF!,0)),"")</f>
        <v>#NAME?</v>
      </c>
      <c r="AD115" s="87" t="e">
        <f t="array" aca="1" ref="AD115" ca="1">_xludf.IFNA(INDEX(#REF!,MATCH($U115,#REF!,0)),"")</f>
        <v>#NAME?</v>
      </c>
      <c r="AE115" s="102"/>
    </row>
    <row r="116" spans="1:31" ht="22.5" customHeight="1">
      <c r="A116" s="77"/>
      <c r="B116" s="117" t="s">
        <v>332</v>
      </c>
      <c r="C116" s="151" t="s">
        <v>110</v>
      </c>
      <c r="D116" s="151" t="s">
        <v>333</v>
      </c>
      <c r="E116" s="151"/>
      <c r="F116" s="151" t="s">
        <v>112</v>
      </c>
      <c r="G116" s="96"/>
      <c r="H116" s="151" t="s">
        <v>40</v>
      </c>
      <c r="I116" s="154" t="b">
        <v>1</v>
      </c>
      <c r="J116" s="154" t="b">
        <v>0</v>
      </c>
      <c r="K116" s="154" t="b">
        <v>0</v>
      </c>
      <c r="L116" s="154" t="b">
        <v>0</v>
      </c>
      <c r="M116" s="154" t="b">
        <v>0</v>
      </c>
      <c r="N116" s="96"/>
      <c r="O116" s="96"/>
      <c r="P116" s="96"/>
      <c r="Q116" s="158" t="s">
        <v>113</v>
      </c>
      <c r="R116" s="88"/>
      <c r="S116" s="96"/>
      <c r="T116" s="85"/>
      <c r="U116" s="108" t="s">
        <v>332</v>
      </c>
      <c r="V116" s="86" t="e">
        <f t="array" aca="1" ref="V116" ca="1">_xludf.IFNA(INDEX(#REF!,MATCH($U116,#REF!,0)),"")</f>
        <v>#NAME?</v>
      </c>
      <c r="W116" s="86" t="e">
        <f t="array" aca="1" ref="W116" ca="1">_xludf.IFNA(INDEX(#REF!,MATCH($U116,#REF!,0)),"")</f>
        <v>#NAME?</v>
      </c>
      <c r="X116" s="86" t="e">
        <f t="array" aca="1" ref="X116" ca="1">_xludf.IFNA(INDEX(#REF!,MATCH($U116,#REF!,0)),"")</f>
        <v>#NAME?</v>
      </c>
      <c r="Y116" s="86" t="e">
        <f t="array" aca="1" ref="Y116" ca="1">_xludf.IFNA(INDEX(#REF!,MATCH($U116,#REF!,0)),"")</f>
        <v>#NAME?</v>
      </c>
      <c r="Z116" s="86" t="e">
        <f t="array" aca="1" ref="Z116" ca="1">_xludf.IFNA(INDEX(#REF!,MATCH($U116,#REF!,0)),"")</f>
        <v>#NAME?</v>
      </c>
      <c r="AA116" s="86" t="e">
        <f t="array" aca="1" ref="AA116" ca="1">_xludf.IFNA(INDEX(#REF!,MATCH($U116,#REF!,0)),"")</f>
        <v>#NAME?</v>
      </c>
      <c r="AB116" s="86" t="e">
        <f t="array" aca="1" ref="AB116" ca="1">_xludf.IFNA(INDEX(#REF!,MATCH($U116,#REF!,0)),"")</f>
        <v>#NAME?</v>
      </c>
      <c r="AC116" s="86" t="e">
        <f t="array" aca="1" ref="AC116" ca="1">_xludf.IFNA(INDEX(#REF!,MATCH($U116,#REF!,0)),"")</f>
        <v>#NAME?</v>
      </c>
      <c r="AD116" s="87" t="e">
        <f t="array" aca="1" ref="AD116" ca="1">_xludf.IFNA(INDEX(#REF!,MATCH($U116,#REF!,0)),"")</f>
        <v>#NAME?</v>
      </c>
      <c r="AE116" s="102"/>
    </row>
    <row r="117" spans="1:31" ht="22.5" customHeight="1">
      <c r="A117" s="77"/>
      <c r="B117" s="95" t="s">
        <v>334</v>
      </c>
      <c r="C117" s="79" t="s">
        <v>39</v>
      </c>
      <c r="D117" s="79"/>
      <c r="E117" s="79"/>
      <c r="F117" s="79"/>
      <c r="G117" s="79"/>
      <c r="H117" s="79" t="s">
        <v>40</v>
      </c>
      <c r="I117" s="81" t="b">
        <v>0</v>
      </c>
      <c r="J117" s="81" t="b">
        <v>1</v>
      </c>
      <c r="K117" s="81" t="b">
        <v>0</v>
      </c>
      <c r="L117" s="81" t="b">
        <v>0</v>
      </c>
      <c r="M117" s="81" t="b">
        <v>0</v>
      </c>
      <c r="N117" s="79" t="s">
        <v>41</v>
      </c>
      <c r="O117" s="79"/>
      <c r="P117" s="79" t="s">
        <v>42</v>
      </c>
      <c r="Q117" s="92"/>
      <c r="R117" s="88"/>
      <c r="S117" s="96"/>
      <c r="T117" s="85"/>
      <c r="U117" s="86" t="s">
        <v>334</v>
      </c>
      <c r="V117" s="86" t="e">
        <f t="array" aca="1" ref="V117" ca="1">_xludf.IFNA(INDEX(#REF!,MATCH($U117,#REF!,0)),"")</f>
        <v>#NAME?</v>
      </c>
      <c r="W117" s="86" t="e">
        <f t="array" aca="1" ref="W117" ca="1">_xludf.IFNA(INDEX(#REF!,MATCH($U117,#REF!,0)),"")</f>
        <v>#NAME?</v>
      </c>
      <c r="X117" s="86" t="e">
        <f t="array" aca="1" ref="X117" ca="1">_xludf.IFNA(INDEX(#REF!,MATCH($U117,#REF!,0)),"")</f>
        <v>#NAME?</v>
      </c>
      <c r="Y117" s="86" t="e">
        <f t="array" aca="1" ref="Y117" ca="1">_xludf.IFNA(INDEX(#REF!,MATCH($U117,#REF!,0)),"")</f>
        <v>#NAME?</v>
      </c>
      <c r="Z117" s="86" t="e">
        <f t="array" aca="1" ref="Z117" ca="1">_xludf.IFNA(INDEX(#REF!,MATCH($U117,#REF!,0)),"")</f>
        <v>#NAME?</v>
      </c>
      <c r="AA117" s="86" t="e">
        <f t="array" aca="1" ref="AA117" ca="1">_xludf.IFNA(INDEX(#REF!,MATCH($U117,#REF!,0)),"")</f>
        <v>#NAME?</v>
      </c>
      <c r="AB117" s="86" t="e">
        <f t="array" aca="1" ref="AB117" ca="1">_xludf.IFNA(INDEX(#REF!,MATCH($U117,#REF!,0)),"")</f>
        <v>#NAME?</v>
      </c>
      <c r="AC117" s="86" t="e">
        <f t="array" aca="1" ref="AC117" ca="1">_xludf.IFNA(INDEX(#REF!,MATCH($U117,#REF!,0)),"")</f>
        <v>#NAME?</v>
      </c>
      <c r="AD117" s="87" t="e">
        <f t="array" aca="1" ref="AD117" ca="1">_xludf.IFNA(INDEX(#REF!,MATCH($U117,#REF!,0)),"")</f>
        <v>#NAME?</v>
      </c>
      <c r="AE117" s="102"/>
    </row>
    <row r="118" spans="1:31" ht="22.5" customHeight="1">
      <c r="A118" s="77"/>
      <c r="B118" s="117" t="s">
        <v>335</v>
      </c>
      <c r="C118" s="151" t="s">
        <v>110</v>
      </c>
      <c r="D118" s="153" t="s">
        <v>152</v>
      </c>
      <c r="E118" s="162"/>
      <c r="F118" s="162" t="s">
        <v>336</v>
      </c>
      <c r="G118" s="96"/>
      <c r="H118" s="96"/>
      <c r="I118" s="154" t="b">
        <v>1</v>
      </c>
      <c r="J118" s="154" t="b">
        <v>0</v>
      </c>
      <c r="K118" s="154" t="b">
        <v>0</v>
      </c>
      <c r="L118" s="154" t="b">
        <v>0</v>
      </c>
      <c r="M118" s="154" t="b">
        <v>0</v>
      </c>
      <c r="N118" s="151" t="s">
        <v>41</v>
      </c>
      <c r="O118" s="96"/>
      <c r="P118" s="151" t="s">
        <v>155</v>
      </c>
      <c r="Q118" s="158" t="s">
        <v>76</v>
      </c>
      <c r="R118" s="88"/>
      <c r="S118" s="96"/>
      <c r="T118" s="85"/>
      <c r="U118" s="108" t="s">
        <v>335</v>
      </c>
      <c r="V118" s="86" t="e">
        <f t="array" aca="1" ref="V118" ca="1">_xludf.IFNA(INDEX(#REF!,MATCH($U118,#REF!,0)),"")</f>
        <v>#NAME?</v>
      </c>
      <c r="W118" s="86" t="e">
        <f t="array" aca="1" ref="W118" ca="1">_xludf.IFNA(INDEX(#REF!,MATCH($U118,#REF!,0)),"")</f>
        <v>#NAME?</v>
      </c>
      <c r="X118" s="86" t="e">
        <f t="array" aca="1" ref="X118" ca="1">_xludf.IFNA(INDEX(#REF!,MATCH($U118,#REF!,0)),"")</f>
        <v>#NAME?</v>
      </c>
      <c r="Y118" s="86" t="e">
        <f t="array" aca="1" ref="Y118" ca="1">_xludf.IFNA(INDEX(#REF!,MATCH($U118,#REF!,0)),"")</f>
        <v>#NAME?</v>
      </c>
      <c r="Z118" s="86" t="e">
        <f t="array" aca="1" ref="Z118" ca="1">_xludf.IFNA(INDEX(#REF!,MATCH($U118,#REF!,0)),"")</f>
        <v>#NAME?</v>
      </c>
      <c r="AA118" s="86" t="e">
        <f t="array" aca="1" ref="AA118" ca="1">_xludf.IFNA(INDEX(#REF!,MATCH($U118,#REF!,0)),"")</f>
        <v>#NAME?</v>
      </c>
      <c r="AB118" s="86" t="e">
        <f t="array" aca="1" ref="AB118" ca="1">_xludf.IFNA(INDEX(#REF!,MATCH($U118,#REF!,0)),"")</f>
        <v>#NAME?</v>
      </c>
      <c r="AC118" s="86" t="e">
        <f t="array" aca="1" ref="AC118" ca="1">_xludf.IFNA(INDEX(#REF!,MATCH($U118,#REF!,0)),"")</f>
        <v>#NAME?</v>
      </c>
      <c r="AD118" s="87" t="e">
        <f t="array" aca="1" ref="AD118" ca="1">_xludf.IFNA(INDEX(#REF!,MATCH($U118,#REF!,0)),"")</f>
        <v>#NAME?</v>
      </c>
      <c r="AE118" s="102"/>
    </row>
    <row r="119" spans="1:31" ht="22.5" customHeight="1">
      <c r="A119" s="77"/>
      <c r="B119" s="95" t="s">
        <v>337</v>
      </c>
      <c r="C119" s="79" t="s">
        <v>39</v>
      </c>
      <c r="D119" s="90"/>
      <c r="E119" s="79"/>
      <c r="F119" s="79"/>
      <c r="G119" s="79"/>
      <c r="H119" s="79" t="s">
        <v>40</v>
      </c>
      <c r="I119" s="81" t="b">
        <v>0</v>
      </c>
      <c r="J119" s="81" t="b">
        <v>1</v>
      </c>
      <c r="K119" s="81" t="b">
        <v>0</v>
      </c>
      <c r="L119" s="81" t="b">
        <v>0</v>
      </c>
      <c r="M119" s="81" t="b">
        <v>0</v>
      </c>
      <c r="N119" s="79" t="s">
        <v>41</v>
      </c>
      <c r="O119" s="79"/>
      <c r="P119" s="79" t="s">
        <v>42</v>
      </c>
      <c r="Q119" s="92"/>
      <c r="R119" s="88"/>
      <c r="S119" s="96"/>
      <c r="T119" s="85"/>
      <c r="U119" s="86" t="s">
        <v>337</v>
      </c>
      <c r="V119" s="86" t="e">
        <f t="array" aca="1" ref="V119" ca="1">_xludf.IFNA(INDEX(#REF!,MATCH($U119,#REF!,0)),"")</f>
        <v>#NAME?</v>
      </c>
      <c r="W119" s="86" t="e">
        <f t="array" aca="1" ref="W119" ca="1">_xludf.IFNA(INDEX(#REF!,MATCH($U119,#REF!,0)),"")</f>
        <v>#NAME?</v>
      </c>
      <c r="X119" s="86" t="e">
        <f t="array" aca="1" ref="X119" ca="1">_xludf.IFNA(INDEX(#REF!,MATCH($U119,#REF!,0)),"")</f>
        <v>#NAME?</v>
      </c>
      <c r="Y119" s="86" t="e">
        <f t="array" aca="1" ref="Y119" ca="1">_xludf.IFNA(INDEX(#REF!,MATCH($U119,#REF!,0)),"")</f>
        <v>#NAME?</v>
      </c>
      <c r="Z119" s="86" t="e">
        <f t="array" aca="1" ref="Z119" ca="1">_xludf.IFNA(INDEX(#REF!,MATCH($U119,#REF!,0)),"")</f>
        <v>#NAME?</v>
      </c>
      <c r="AA119" s="86" t="e">
        <f t="array" aca="1" ref="AA119" ca="1">_xludf.IFNA(INDEX(#REF!,MATCH($U119,#REF!,0)),"")</f>
        <v>#NAME?</v>
      </c>
      <c r="AB119" s="86" t="e">
        <f t="array" aca="1" ref="AB119" ca="1">_xludf.IFNA(INDEX(#REF!,MATCH($U119,#REF!,0)),"")</f>
        <v>#NAME?</v>
      </c>
      <c r="AC119" s="86" t="e">
        <f t="array" aca="1" ref="AC119" ca="1">_xludf.IFNA(INDEX(#REF!,MATCH($U119,#REF!,0)),"")</f>
        <v>#NAME?</v>
      </c>
      <c r="AD119" s="87" t="e">
        <f t="array" aca="1" ref="AD119" ca="1">_xludf.IFNA(INDEX(#REF!,MATCH($U119,#REF!,0)),"")</f>
        <v>#NAME?</v>
      </c>
      <c r="AE119" s="102"/>
    </row>
    <row r="120" spans="1:31" ht="22.5" customHeight="1">
      <c r="A120" s="77"/>
      <c r="B120" s="95" t="s">
        <v>338</v>
      </c>
      <c r="C120" s="79" t="s">
        <v>39</v>
      </c>
      <c r="D120" s="79"/>
      <c r="E120" s="79"/>
      <c r="F120" s="79"/>
      <c r="G120" s="79"/>
      <c r="H120" s="79" t="s">
        <v>40</v>
      </c>
      <c r="I120" s="81" t="b">
        <v>0</v>
      </c>
      <c r="J120" s="81" t="b">
        <v>1</v>
      </c>
      <c r="K120" s="81" t="b">
        <v>0</v>
      </c>
      <c r="L120" s="81" t="b">
        <v>0</v>
      </c>
      <c r="M120" s="81" t="b">
        <v>0</v>
      </c>
      <c r="N120" s="79" t="s">
        <v>41</v>
      </c>
      <c r="O120" s="79"/>
      <c r="P120" s="79" t="s">
        <v>42</v>
      </c>
      <c r="Q120" s="92"/>
      <c r="R120" s="88"/>
      <c r="S120" s="96"/>
      <c r="T120" s="85"/>
      <c r="U120" s="86" t="s">
        <v>338</v>
      </c>
      <c r="V120" s="86" t="e">
        <f t="array" aca="1" ref="V120" ca="1">_xludf.IFNA(INDEX(#REF!,MATCH($U120,#REF!,0)),"")</f>
        <v>#NAME?</v>
      </c>
      <c r="W120" s="86" t="e">
        <f t="array" aca="1" ref="W120" ca="1">_xludf.IFNA(INDEX(#REF!,MATCH($U120,#REF!,0)),"")</f>
        <v>#NAME?</v>
      </c>
      <c r="X120" s="86" t="e">
        <f t="array" aca="1" ref="X120" ca="1">_xludf.IFNA(INDEX(#REF!,MATCH($U120,#REF!,0)),"")</f>
        <v>#NAME?</v>
      </c>
      <c r="Y120" s="86" t="e">
        <f t="array" aca="1" ref="Y120" ca="1">_xludf.IFNA(INDEX(#REF!,MATCH($U120,#REF!,0)),"")</f>
        <v>#NAME?</v>
      </c>
      <c r="Z120" s="86" t="e">
        <f t="array" aca="1" ref="Z120" ca="1">_xludf.IFNA(INDEX(#REF!,MATCH($U120,#REF!,0)),"")</f>
        <v>#NAME?</v>
      </c>
      <c r="AA120" s="86" t="e">
        <f t="array" aca="1" ref="AA120" ca="1">_xludf.IFNA(INDEX(#REF!,MATCH($U120,#REF!,0)),"")</f>
        <v>#NAME?</v>
      </c>
      <c r="AB120" s="86" t="e">
        <f t="array" aca="1" ref="AB120" ca="1">_xludf.IFNA(INDEX(#REF!,MATCH($U120,#REF!,0)),"")</f>
        <v>#NAME?</v>
      </c>
      <c r="AC120" s="86" t="e">
        <f t="array" aca="1" ref="AC120" ca="1">_xludf.IFNA(INDEX(#REF!,MATCH($U120,#REF!,0)),"")</f>
        <v>#NAME?</v>
      </c>
      <c r="AD120" s="87" t="e">
        <f t="array" aca="1" ref="AD120" ca="1">_xludf.IFNA(INDEX(#REF!,MATCH($U120,#REF!,0)),"")</f>
        <v>#NAME?</v>
      </c>
      <c r="AE120" s="102"/>
    </row>
    <row r="121" spans="1:31" ht="22.5" customHeight="1">
      <c r="A121" s="77"/>
      <c r="B121" s="95" t="s">
        <v>339</v>
      </c>
      <c r="C121" s="79" t="s">
        <v>39</v>
      </c>
      <c r="D121" s="79"/>
      <c r="E121" s="103"/>
      <c r="F121" s="103"/>
      <c r="G121" s="79"/>
      <c r="H121" s="79" t="s">
        <v>40</v>
      </c>
      <c r="I121" s="81" t="b">
        <v>0</v>
      </c>
      <c r="J121" s="81" t="b">
        <v>1</v>
      </c>
      <c r="K121" s="81" t="b">
        <v>0</v>
      </c>
      <c r="L121" s="81" t="b">
        <v>0</v>
      </c>
      <c r="M121" s="81" t="b">
        <v>0</v>
      </c>
      <c r="N121" s="79" t="s">
        <v>41</v>
      </c>
      <c r="O121" s="79"/>
      <c r="P121" s="79" t="s">
        <v>42</v>
      </c>
      <c r="Q121" s="92"/>
      <c r="R121" s="88"/>
      <c r="S121" s="96"/>
      <c r="T121" s="85"/>
      <c r="U121" s="86" t="s">
        <v>339</v>
      </c>
      <c r="V121" s="86" t="e">
        <f t="array" aca="1" ref="V121" ca="1">_xludf.IFNA(INDEX(#REF!,MATCH($U121,#REF!,0)),"")</f>
        <v>#NAME?</v>
      </c>
      <c r="W121" s="86" t="e">
        <f t="array" aca="1" ref="W121" ca="1">_xludf.IFNA(INDEX(#REF!,MATCH($U121,#REF!,0)),"")</f>
        <v>#NAME?</v>
      </c>
      <c r="X121" s="86" t="e">
        <f t="array" aca="1" ref="X121" ca="1">_xludf.IFNA(INDEX(#REF!,MATCH($U121,#REF!,0)),"")</f>
        <v>#NAME?</v>
      </c>
      <c r="Y121" s="86" t="e">
        <f t="array" aca="1" ref="Y121" ca="1">_xludf.IFNA(INDEX(#REF!,MATCH($U121,#REF!,0)),"")</f>
        <v>#NAME?</v>
      </c>
      <c r="Z121" s="86" t="e">
        <f t="array" aca="1" ref="Z121" ca="1">_xludf.IFNA(INDEX(#REF!,MATCH($U121,#REF!,0)),"")</f>
        <v>#NAME?</v>
      </c>
      <c r="AA121" s="86" t="e">
        <f t="array" aca="1" ref="AA121" ca="1">_xludf.IFNA(INDEX(#REF!,MATCH($U121,#REF!,0)),"")</f>
        <v>#NAME?</v>
      </c>
      <c r="AB121" s="86" t="e">
        <f t="array" aca="1" ref="AB121" ca="1">_xludf.IFNA(INDEX(#REF!,MATCH($U121,#REF!,0)),"")</f>
        <v>#NAME?</v>
      </c>
      <c r="AC121" s="86" t="e">
        <f t="array" aca="1" ref="AC121" ca="1">_xludf.IFNA(INDEX(#REF!,MATCH($U121,#REF!,0)),"")</f>
        <v>#NAME?</v>
      </c>
      <c r="AD121" s="87" t="e">
        <f t="array" aca="1" ref="AD121" ca="1">_xludf.IFNA(INDEX(#REF!,MATCH($U121,#REF!,0)),"")</f>
        <v>#NAME?</v>
      </c>
      <c r="AE121" s="102"/>
    </row>
    <row r="122" spans="1:31" ht="22.5" customHeight="1">
      <c r="A122" s="77"/>
      <c r="B122" s="95" t="s">
        <v>340</v>
      </c>
      <c r="C122" s="79" t="s">
        <v>39</v>
      </c>
      <c r="D122" s="79"/>
      <c r="E122" s="92"/>
      <c r="F122" s="92"/>
      <c r="G122" s="79"/>
      <c r="H122" s="79" t="s">
        <v>40</v>
      </c>
      <c r="I122" s="81" t="b">
        <v>0</v>
      </c>
      <c r="J122" s="81" t="b">
        <v>1</v>
      </c>
      <c r="K122" s="81" t="b">
        <v>0</v>
      </c>
      <c r="L122" s="81" t="b">
        <v>0</v>
      </c>
      <c r="M122" s="81" t="b">
        <v>0</v>
      </c>
      <c r="N122" s="79" t="s">
        <v>41</v>
      </c>
      <c r="O122" s="79"/>
      <c r="P122" s="79" t="s">
        <v>42</v>
      </c>
      <c r="Q122" s="92"/>
      <c r="R122" s="88"/>
      <c r="S122" s="96"/>
      <c r="T122" s="85"/>
      <c r="U122" s="86" t="s">
        <v>340</v>
      </c>
      <c r="V122" s="86" t="e">
        <f t="array" aca="1" ref="V122" ca="1">_xludf.IFNA(INDEX(#REF!,MATCH($U122,#REF!,0)),"")</f>
        <v>#NAME?</v>
      </c>
      <c r="W122" s="86" t="e">
        <f t="array" aca="1" ref="W122" ca="1">_xludf.IFNA(INDEX(#REF!,MATCH($U122,#REF!,0)),"")</f>
        <v>#NAME?</v>
      </c>
      <c r="X122" s="86" t="e">
        <f t="array" aca="1" ref="X122" ca="1">_xludf.IFNA(INDEX(#REF!,MATCH($U122,#REF!,0)),"")</f>
        <v>#NAME?</v>
      </c>
      <c r="Y122" s="86" t="e">
        <f t="array" aca="1" ref="Y122" ca="1">_xludf.IFNA(INDEX(#REF!,MATCH($U122,#REF!,0)),"")</f>
        <v>#NAME?</v>
      </c>
      <c r="Z122" s="86" t="e">
        <f t="array" aca="1" ref="Z122" ca="1">_xludf.IFNA(INDEX(#REF!,MATCH($U122,#REF!,0)),"")</f>
        <v>#NAME?</v>
      </c>
      <c r="AA122" s="86" t="e">
        <f t="array" aca="1" ref="AA122" ca="1">_xludf.IFNA(INDEX(#REF!,MATCH($U122,#REF!,0)),"")</f>
        <v>#NAME?</v>
      </c>
      <c r="AB122" s="86" t="e">
        <f t="array" aca="1" ref="AB122" ca="1">_xludf.IFNA(INDEX(#REF!,MATCH($U122,#REF!,0)),"")</f>
        <v>#NAME?</v>
      </c>
      <c r="AC122" s="86" t="e">
        <f t="array" aca="1" ref="AC122" ca="1">_xludf.IFNA(INDEX(#REF!,MATCH($U122,#REF!,0)),"")</f>
        <v>#NAME?</v>
      </c>
      <c r="AD122" s="87" t="e">
        <f t="array" aca="1" ref="AD122" ca="1">_xludf.IFNA(INDEX(#REF!,MATCH($U122,#REF!,0)),"")</f>
        <v>#NAME?</v>
      </c>
      <c r="AE122" s="102"/>
    </row>
    <row r="123" spans="1:31" ht="22.5" customHeight="1">
      <c r="A123" s="77"/>
      <c r="B123" s="95" t="s">
        <v>341</v>
      </c>
      <c r="C123" s="79" t="s">
        <v>34</v>
      </c>
      <c r="D123" s="79" t="s">
        <v>342</v>
      </c>
      <c r="E123" s="92"/>
      <c r="F123" s="92" t="s">
        <v>343</v>
      </c>
      <c r="G123" s="79" t="s">
        <v>344</v>
      </c>
      <c r="H123" s="79" t="s">
        <v>37</v>
      </c>
      <c r="I123" s="81" t="b">
        <v>0</v>
      </c>
      <c r="J123" s="81" t="b">
        <v>0</v>
      </c>
      <c r="K123" s="81" t="b">
        <v>0</v>
      </c>
      <c r="L123" s="81" t="b">
        <v>1</v>
      </c>
      <c r="M123" s="81" t="b">
        <v>1</v>
      </c>
      <c r="N123" s="79" t="s">
        <v>41</v>
      </c>
      <c r="O123" s="79" t="s">
        <v>63</v>
      </c>
      <c r="P123" s="79" t="s">
        <v>63</v>
      </c>
      <c r="Q123" s="92" t="s">
        <v>76</v>
      </c>
      <c r="R123" s="160" t="s">
        <v>345</v>
      </c>
      <c r="S123" s="151" t="s">
        <v>58</v>
      </c>
      <c r="T123" s="85"/>
      <c r="U123" s="86" t="s">
        <v>341</v>
      </c>
      <c r="V123" s="86" t="e">
        <f t="array" aca="1" ref="V123" ca="1">_xludf.IFNA(INDEX(#REF!,MATCH($U123,#REF!,0)),"")</f>
        <v>#NAME?</v>
      </c>
      <c r="W123" s="86" t="e">
        <f t="array" aca="1" ref="W123" ca="1">_xludf.IFNA(INDEX(#REF!,MATCH($U123,#REF!,0)),"")</f>
        <v>#NAME?</v>
      </c>
      <c r="X123" s="86" t="e">
        <f t="array" aca="1" ref="X123" ca="1">_xludf.IFNA(INDEX(#REF!,MATCH($U123,#REF!,0)),"")</f>
        <v>#NAME?</v>
      </c>
      <c r="Y123" s="86" t="e">
        <f t="array" aca="1" ref="Y123" ca="1">_xludf.IFNA(INDEX(#REF!,MATCH($U123,#REF!,0)),"")</f>
        <v>#NAME?</v>
      </c>
      <c r="Z123" s="86" t="e">
        <f t="array" aca="1" ref="Z123" ca="1">_xludf.IFNA(INDEX(#REF!,MATCH($U123,#REF!,0)),"")</f>
        <v>#NAME?</v>
      </c>
      <c r="AA123" s="86" t="e">
        <f t="array" aca="1" ref="AA123" ca="1">_xludf.IFNA(INDEX(#REF!,MATCH($U123,#REF!,0)),"")</f>
        <v>#NAME?</v>
      </c>
      <c r="AB123" s="86" t="e">
        <f t="array" aca="1" ref="AB123" ca="1">_xludf.IFNA(INDEX(#REF!,MATCH($U123,#REF!,0)),"")</f>
        <v>#NAME?</v>
      </c>
      <c r="AC123" s="86" t="e">
        <f t="array" aca="1" ref="AC123" ca="1">_xludf.IFNA(INDEX(#REF!,MATCH($U123,#REF!,0)),"")</f>
        <v>#NAME?</v>
      </c>
      <c r="AD123" s="87" t="e">
        <f t="array" aca="1" ref="AD123" ca="1">_xludf.IFNA(INDEX(#REF!,MATCH($U123,#REF!,0)),"")</f>
        <v>#NAME?</v>
      </c>
      <c r="AE123" s="102"/>
    </row>
    <row r="124" spans="1:31" ht="22.5" customHeight="1">
      <c r="A124" s="77"/>
      <c r="B124" s="95" t="s">
        <v>346</v>
      </c>
      <c r="C124" s="79" t="s">
        <v>39</v>
      </c>
      <c r="D124" s="79"/>
      <c r="E124" s="79"/>
      <c r="F124" s="79"/>
      <c r="G124" s="79"/>
      <c r="H124" s="79" t="s">
        <v>40</v>
      </c>
      <c r="I124" s="81" t="b">
        <v>0</v>
      </c>
      <c r="J124" s="81" t="b">
        <v>1</v>
      </c>
      <c r="K124" s="81" t="b">
        <v>0</v>
      </c>
      <c r="L124" s="81" t="b">
        <v>0</v>
      </c>
      <c r="M124" s="81" t="b">
        <v>0</v>
      </c>
      <c r="N124" s="79" t="s">
        <v>41</v>
      </c>
      <c r="O124" s="79"/>
      <c r="P124" s="79" t="s">
        <v>42</v>
      </c>
      <c r="Q124" s="92"/>
      <c r="R124" s="88"/>
      <c r="S124" s="96"/>
      <c r="T124" s="85"/>
      <c r="U124" s="86" t="s">
        <v>346</v>
      </c>
      <c r="V124" s="86" t="e">
        <f t="array" aca="1" ref="V124" ca="1">_xludf.IFNA(INDEX(#REF!,MATCH($U124,#REF!,0)),"")</f>
        <v>#NAME?</v>
      </c>
      <c r="W124" s="86" t="e">
        <f t="array" aca="1" ref="W124" ca="1">_xludf.IFNA(INDEX(#REF!,MATCH($U124,#REF!,0)),"")</f>
        <v>#NAME?</v>
      </c>
      <c r="X124" s="86" t="e">
        <f t="array" aca="1" ref="X124" ca="1">_xludf.IFNA(INDEX(#REF!,MATCH($U124,#REF!,0)),"")</f>
        <v>#NAME?</v>
      </c>
      <c r="Y124" s="86" t="e">
        <f t="array" aca="1" ref="Y124" ca="1">_xludf.IFNA(INDEX(#REF!,MATCH($U124,#REF!,0)),"")</f>
        <v>#NAME?</v>
      </c>
      <c r="Z124" s="86" t="e">
        <f t="array" aca="1" ref="Z124" ca="1">_xludf.IFNA(INDEX(#REF!,MATCH($U124,#REF!,0)),"")</f>
        <v>#NAME?</v>
      </c>
      <c r="AA124" s="86" t="e">
        <f t="array" aca="1" ref="AA124" ca="1">_xludf.IFNA(INDEX(#REF!,MATCH($U124,#REF!,0)),"")</f>
        <v>#NAME?</v>
      </c>
      <c r="AB124" s="86" t="e">
        <f t="array" aca="1" ref="AB124" ca="1">_xludf.IFNA(INDEX(#REF!,MATCH($U124,#REF!,0)),"")</f>
        <v>#NAME?</v>
      </c>
      <c r="AC124" s="86" t="e">
        <f t="array" aca="1" ref="AC124" ca="1">_xludf.IFNA(INDEX(#REF!,MATCH($U124,#REF!,0)),"")</f>
        <v>#NAME?</v>
      </c>
      <c r="AD124" s="87" t="e">
        <f t="array" aca="1" ref="AD124" ca="1">_xludf.IFNA(INDEX(#REF!,MATCH($U124,#REF!,0)),"")</f>
        <v>#NAME?</v>
      </c>
      <c r="AE124" s="102"/>
    </row>
    <row r="125" spans="1:31" ht="22.5" customHeight="1">
      <c r="A125" s="77"/>
      <c r="B125" s="122" t="s">
        <v>347</v>
      </c>
      <c r="C125" s="121" t="s">
        <v>39</v>
      </c>
      <c r="D125" s="121"/>
      <c r="E125" s="121"/>
      <c r="F125" s="121"/>
      <c r="G125" s="121"/>
      <c r="H125" s="121" t="s">
        <v>40</v>
      </c>
      <c r="I125" s="123" t="b">
        <v>0</v>
      </c>
      <c r="J125" s="123" t="b">
        <v>1</v>
      </c>
      <c r="K125" s="123" t="b">
        <v>0</v>
      </c>
      <c r="L125" s="123" t="b">
        <v>0</v>
      </c>
      <c r="M125" s="123" t="b">
        <v>0</v>
      </c>
      <c r="N125" s="121" t="s">
        <v>41</v>
      </c>
      <c r="O125" s="121"/>
      <c r="P125" s="121" t="s">
        <v>42</v>
      </c>
      <c r="Q125" s="124"/>
      <c r="R125" s="88"/>
      <c r="S125" s="125"/>
      <c r="T125" s="85"/>
      <c r="U125" s="86" t="s">
        <v>347</v>
      </c>
      <c r="V125" s="86" t="e">
        <f t="array" aca="1" ref="V125" ca="1">_xludf.IFNA(INDEX(#REF!,MATCH($U125,#REF!,0)),"")</f>
        <v>#NAME?</v>
      </c>
      <c r="W125" s="86" t="e">
        <f t="array" aca="1" ref="W125" ca="1">_xludf.IFNA(INDEX(#REF!,MATCH($U125,#REF!,0)),"")</f>
        <v>#NAME?</v>
      </c>
      <c r="X125" s="86" t="e">
        <f t="array" aca="1" ref="X125" ca="1">_xludf.IFNA(INDEX(#REF!,MATCH($U125,#REF!,0)),"")</f>
        <v>#NAME?</v>
      </c>
      <c r="Y125" s="86" t="e">
        <f t="array" aca="1" ref="Y125" ca="1">_xludf.IFNA(INDEX(#REF!,MATCH($U125,#REF!,0)),"")</f>
        <v>#NAME?</v>
      </c>
      <c r="Z125" s="86" t="e">
        <f t="array" aca="1" ref="Z125" ca="1">_xludf.IFNA(INDEX(#REF!,MATCH($U125,#REF!,0)),"")</f>
        <v>#NAME?</v>
      </c>
      <c r="AA125" s="86" t="e">
        <f t="array" aca="1" ref="AA125" ca="1">_xludf.IFNA(INDEX(#REF!,MATCH($U125,#REF!,0)),"")</f>
        <v>#NAME?</v>
      </c>
      <c r="AB125" s="86" t="e">
        <f t="array" aca="1" ref="AB125" ca="1">_xludf.IFNA(INDEX(#REF!,MATCH($U125,#REF!,0)),"")</f>
        <v>#NAME?</v>
      </c>
      <c r="AC125" s="86" t="e">
        <f t="array" aca="1" ref="AC125" ca="1">_xludf.IFNA(INDEX(#REF!,MATCH($U125,#REF!,0)),"")</f>
        <v>#NAME?</v>
      </c>
      <c r="AD125" s="87" t="e">
        <f t="array" aca="1" ref="AD125" ca="1">_xludf.IFNA(INDEX(#REF!,MATCH($U125,#REF!,0)),"")</f>
        <v>#NAME?</v>
      </c>
      <c r="AE125" s="102"/>
    </row>
    <row r="126" spans="1:31" ht="22.5" customHeight="1">
      <c r="A126" s="77"/>
      <c r="B126" s="122" t="s">
        <v>348</v>
      </c>
      <c r="C126" s="121" t="s">
        <v>39</v>
      </c>
      <c r="D126" s="121"/>
      <c r="E126" s="92"/>
      <c r="F126" s="121"/>
      <c r="G126" s="92"/>
      <c r="H126" s="121" t="s">
        <v>40</v>
      </c>
      <c r="I126" s="123" t="b">
        <v>0</v>
      </c>
      <c r="J126" s="123" t="b">
        <v>1</v>
      </c>
      <c r="K126" s="123" t="b">
        <v>0</v>
      </c>
      <c r="L126" s="123" t="b">
        <v>0</v>
      </c>
      <c r="M126" s="123" t="b">
        <v>0</v>
      </c>
      <c r="N126" s="121" t="s">
        <v>41</v>
      </c>
      <c r="O126" s="121"/>
      <c r="P126" s="121" t="s">
        <v>42</v>
      </c>
      <c r="Q126" s="124"/>
      <c r="R126" s="88"/>
      <c r="S126" s="125"/>
      <c r="T126" s="85"/>
      <c r="U126" s="86" t="s">
        <v>348</v>
      </c>
      <c r="V126" s="86" t="e">
        <f t="array" aca="1" ref="V126" ca="1">_xludf.IFNA(INDEX(#REF!,MATCH($U126,#REF!,0)),"")</f>
        <v>#NAME?</v>
      </c>
      <c r="W126" s="86" t="e">
        <f t="array" aca="1" ref="W126" ca="1">_xludf.IFNA(INDEX(#REF!,MATCH($U126,#REF!,0)),"")</f>
        <v>#NAME?</v>
      </c>
      <c r="X126" s="86" t="e">
        <f t="array" aca="1" ref="X126" ca="1">_xludf.IFNA(INDEX(#REF!,MATCH($U126,#REF!,0)),"")</f>
        <v>#NAME?</v>
      </c>
      <c r="Y126" s="86" t="e">
        <f t="array" aca="1" ref="Y126" ca="1">_xludf.IFNA(INDEX(#REF!,MATCH($U126,#REF!,0)),"")</f>
        <v>#NAME?</v>
      </c>
      <c r="Z126" s="86" t="e">
        <f t="array" aca="1" ref="Z126" ca="1">_xludf.IFNA(INDEX(#REF!,MATCH($U126,#REF!,0)),"")</f>
        <v>#NAME?</v>
      </c>
      <c r="AA126" s="86" t="e">
        <f t="array" aca="1" ref="AA126" ca="1">_xludf.IFNA(INDEX(#REF!,MATCH($U126,#REF!,0)),"")</f>
        <v>#NAME?</v>
      </c>
      <c r="AB126" s="86" t="e">
        <f t="array" aca="1" ref="AB126" ca="1">_xludf.IFNA(INDEX(#REF!,MATCH($U126,#REF!,0)),"")</f>
        <v>#NAME?</v>
      </c>
      <c r="AC126" s="86" t="e">
        <f t="array" aca="1" ref="AC126" ca="1">_xludf.IFNA(INDEX(#REF!,MATCH($U126,#REF!,0)),"")</f>
        <v>#NAME?</v>
      </c>
      <c r="AD126" s="87" t="e">
        <f t="array" aca="1" ref="AD126" ca="1">_xludf.IFNA(INDEX(#REF!,MATCH($U126,#REF!,0)),"")</f>
        <v>#NAME?</v>
      </c>
      <c r="AE126" s="102"/>
    </row>
    <row r="127" spans="1:31" ht="22.5" customHeight="1">
      <c r="A127" s="77"/>
      <c r="B127" s="122" t="s">
        <v>349</v>
      </c>
      <c r="C127" s="121" t="s">
        <v>39</v>
      </c>
      <c r="D127" s="121"/>
      <c r="E127" s="92"/>
      <c r="F127" s="121"/>
      <c r="G127" s="92"/>
      <c r="H127" s="121" t="s">
        <v>40</v>
      </c>
      <c r="I127" s="123" t="b">
        <v>0</v>
      </c>
      <c r="J127" s="123" t="b">
        <v>1</v>
      </c>
      <c r="K127" s="123" t="b">
        <v>0</v>
      </c>
      <c r="L127" s="123" t="b">
        <v>0</v>
      </c>
      <c r="M127" s="123" t="b">
        <v>0</v>
      </c>
      <c r="N127" s="121" t="s">
        <v>41</v>
      </c>
      <c r="O127" s="121"/>
      <c r="P127" s="121" t="s">
        <v>42</v>
      </c>
      <c r="Q127" s="124"/>
      <c r="R127" s="88"/>
      <c r="S127" s="125"/>
      <c r="T127" s="85"/>
      <c r="U127" s="86" t="s">
        <v>349</v>
      </c>
      <c r="V127" s="86" t="e">
        <f t="array" aca="1" ref="V127" ca="1">_xludf.IFNA(INDEX(#REF!,MATCH($U127,#REF!,0)),"")</f>
        <v>#NAME?</v>
      </c>
      <c r="W127" s="86" t="e">
        <f t="array" aca="1" ref="W127" ca="1">_xludf.IFNA(INDEX(#REF!,MATCH($U127,#REF!,0)),"")</f>
        <v>#NAME?</v>
      </c>
      <c r="X127" s="86" t="e">
        <f t="array" aca="1" ref="X127" ca="1">_xludf.IFNA(INDEX(#REF!,MATCH($U127,#REF!,0)),"")</f>
        <v>#NAME?</v>
      </c>
      <c r="Y127" s="86" t="e">
        <f t="array" aca="1" ref="Y127" ca="1">_xludf.IFNA(INDEX(#REF!,MATCH($U127,#REF!,0)),"")</f>
        <v>#NAME?</v>
      </c>
      <c r="Z127" s="86" t="e">
        <f t="array" aca="1" ref="Z127" ca="1">_xludf.IFNA(INDEX(#REF!,MATCH($U127,#REF!,0)),"")</f>
        <v>#NAME?</v>
      </c>
      <c r="AA127" s="86" t="e">
        <f t="array" aca="1" ref="AA127" ca="1">_xludf.IFNA(INDEX(#REF!,MATCH($U127,#REF!,0)),"")</f>
        <v>#NAME?</v>
      </c>
      <c r="AB127" s="86" t="e">
        <f t="array" aca="1" ref="AB127" ca="1">_xludf.IFNA(INDEX(#REF!,MATCH($U127,#REF!,0)),"")</f>
        <v>#NAME?</v>
      </c>
      <c r="AC127" s="86" t="e">
        <f t="array" aca="1" ref="AC127" ca="1">_xludf.IFNA(INDEX(#REF!,MATCH($U127,#REF!,0)),"")</f>
        <v>#NAME?</v>
      </c>
      <c r="AD127" s="87" t="e">
        <f t="array" aca="1" ref="AD127" ca="1">_xludf.IFNA(INDEX(#REF!,MATCH($U127,#REF!,0)),"")</f>
        <v>#NAME?</v>
      </c>
      <c r="AE127" s="102"/>
    </row>
    <row r="128" spans="1:31" ht="22.5" customHeight="1">
      <c r="A128" s="77"/>
      <c r="B128" s="78" t="s">
        <v>349</v>
      </c>
      <c r="C128" s="79" t="s">
        <v>83</v>
      </c>
      <c r="D128" s="121"/>
      <c r="E128" s="79"/>
      <c r="F128" s="79"/>
      <c r="G128" s="79"/>
      <c r="H128" s="79" t="s">
        <v>40</v>
      </c>
      <c r="I128" s="81" t="b">
        <v>0</v>
      </c>
      <c r="J128" s="81" t="b">
        <v>0</v>
      </c>
      <c r="K128" s="81" t="b">
        <v>0</v>
      </c>
      <c r="L128" s="81" t="b">
        <v>0</v>
      </c>
      <c r="M128" s="81" t="b">
        <v>0</v>
      </c>
      <c r="N128" s="79"/>
      <c r="O128" s="79"/>
      <c r="P128" s="121"/>
      <c r="Q128" s="124"/>
      <c r="R128" s="88"/>
      <c r="S128" s="96"/>
      <c r="T128" s="85"/>
      <c r="U128" s="86" t="s">
        <v>349</v>
      </c>
      <c r="V128" s="86" t="e">
        <f t="array" aca="1" ref="V128" ca="1">_xludf.IFNA(INDEX(#REF!,MATCH($U128,#REF!,0)),"")</f>
        <v>#NAME?</v>
      </c>
      <c r="W128" s="86" t="e">
        <f t="array" aca="1" ref="W128" ca="1">_xludf.IFNA(INDEX(#REF!,MATCH($U128,#REF!,0)),"")</f>
        <v>#NAME?</v>
      </c>
      <c r="X128" s="86" t="e">
        <f t="array" aca="1" ref="X128" ca="1">_xludf.IFNA(INDEX(#REF!,MATCH($U128,#REF!,0)),"")</f>
        <v>#NAME?</v>
      </c>
      <c r="Y128" s="86" t="e">
        <f t="array" aca="1" ref="Y128" ca="1">_xludf.IFNA(INDEX(#REF!,MATCH($U128,#REF!,0)),"")</f>
        <v>#NAME?</v>
      </c>
      <c r="Z128" s="86" t="e">
        <f t="array" aca="1" ref="Z128" ca="1">_xludf.IFNA(INDEX(#REF!,MATCH($U128,#REF!,0)),"")</f>
        <v>#NAME?</v>
      </c>
      <c r="AA128" s="86" t="e">
        <f t="array" aca="1" ref="AA128" ca="1">_xludf.IFNA(INDEX(#REF!,MATCH($U128,#REF!,0)),"")</f>
        <v>#NAME?</v>
      </c>
      <c r="AB128" s="86" t="e">
        <f t="array" aca="1" ref="AB128" ca="1">_xludf.IFNA(INDEX(#REF!,MATCH($U128,#REF!,0)),"")</f>
        <v>#NAME?</v>
      </c>
      <c r="AC128" s="86" t="e">
        <f t="array" aca="1" ref="AC128" ca="1">_xludf.IFNA(INDEX(#REF!,MATCH($U128,#REF!,0)),"")</f>
        <v>#NAME?</v>
      </c>
      <c r="AD128" s="87" t="e">
        <f t="array" aca="1" ref="AD128" ca="1">_xludf.IFNA(INDEX(#REF!,MATCH($U128,#REF!,0)),"")</f>
        <v>#NAME?</v>
      </c>
      <c r="AE128" s="102"/>
    </row>
    <row r="129" spans="1:31" ht="22.5" customHeight="1">
      <c r="A129" s="77"/>
      <c r="B129" s="78" t="s">
        <v>350</v>
      </c>
      <c r="C129" s="79" t="s">
        <v>39</v>
      </c>
      <c r="D129" s="79"/>
      <c r="E129" s="92"/>
      <c r="F129" s="79"/>
      <c r="G129" s="92"/>
      <c r="H129" s="79" t="s">
        <v>40</v>
      </c>
      <c r="I129" s="81" t="b">
        <v>0</v>
      </c>
      <c r="J129" s="81" t="b">
        <v>1</v>
      </c>
      <c r="K129" s="81" t="b">
        <v>0</v>
      </c>
      <c r="L129" s="81" t="b">
        <v>0</v>
      </c>
      <c r="M129" s="81" t="b">
        <v>0</v>
      </c>
      <c r="N129" s="79" t="s">
        <v>41</v>
      </c>
      <c r="O129" s="79"/>
      <c r="P129" s="82" t="s">
        <v>42</v>
      </c>
      <c r="Q129" s="88"/>
      <c r="R129" s="88"/>
      <c r="S129" s="96"/>
      <c r="T129" s="85"/>
      <c r="U129" s="86" t="s">
        <v>350</v>
      </c>
      <c r="V129" s="86" t="e">
        <f t="array" aca="1" ref="V129" ca="1">_xludf.IFNA(INDEX(#REF!,MATCH($U129,#REF!,0)),"")</f>
        <v>#NAME?</v>
      </c>
      <c r="W129" s="86" t="e">
        <f t="array" aca="1" ref="W129" ca="1">_xludf.IFNA(INDEX(#REF!,MATCH($U129,#REF!,0)),"")</f>
        <v>#NAME?</v>
      </c>
      <c r="X129" s="86" t="e">
        <f t="array" aca="1" ref="X129" ca="1">_xludf.IFNA(INDEX(#REF!,MATCH($U129,#REF!,0)),"")</f>
        <v>#NAME?</v>
      </c>
      <c r="Y129" s="86" t="e">
        <f t="array" aca="1" ref="Y129" ca="1">_xludf.IFNA(INDEX(#REF!,MATCH($U129,#REF!,0)),"")</f>
        <v>#NAME?</v>
      </c>
      <c r="Z129" s="86" t="e">
        <f t="array" aca="1" ref="Z129" ca="1">_xludf.IFNA(INDEX(#REF!,MATCH($U129,#REF!,0)),"")</f>
        <v>#NAME?</v>
      </c>
      <c r="AA129" s="86" t="e">
        <f t="array" aca="1" ref="AA129" ca="1">_xludf.IFNA(INDEX(#REF!,MATCH($U129,#REF!,0)),"")</f>
        <v>#NAME?</v>
      </c>
      <c r="AB129" s="86" t="e">
        <f t="array" aca="1" ref="AB129" ca="1">_xludf.IFNA(INDEX(#REF!,MATCH($U129,#REF!,0)),"")</f>
        <v>#NAME?</v>
      </c>
      <c r="AC129" s="86" t="e">
        <f t="array" aca="1" ref="AC129" ca="1">_xludf.IFNA(INDEX(#REF!,MATCH($U129,#REF!,0)),"")</f>
        <v>#NAME?</v>
      </c>
      <c r="AD129" s="87" t="e">
        <f t="array" aca="1" ref="AD129" ca="1">_xludf.IFNA(INDEX(#REF!,MATCH($U129,#REF!,0)),"")</f>
        <v>#NAME?</v>
      </c>
      <c r="AE129" s="102"/>
    </row>
    <row r="130" spans="1:31" ht="22.5" customHeight="1">
      <c r="A130" s="77"/>
      <c r="B130" s="78" t="s">
        <v>351</v>
      </c>
      <c r="C130" s="90" t="s">
        <v>39</v>
      </c>
      <c r="D130" s="90"/>
      <c r="E130" s="90"/>
      <c r="F130" s="90"/>
      <c r="G130" s="90"/>
      <c r="H130" s="90" t="s">
        <v>40</v>
      </c>
      <c r="I130" s="91" t="b">
        <v>0</v>
      </c>
      <c r="J130" s="91" t="b">
        <v>1</v>
      </c>
      <c r="K130" s="91" t="b">
        <v>0</v>
      </c>
      <c r="L130" s="91" t="b">
        <v>0</v>
      </c>
      <c r="M130" s="91" t="b">
        <v>0</v>
      </c>
      <c r="N130" s="90" t="s">
        <v>41</v>
      </c>
      <c r="O130" s="90"/>
      <c r="P130" s="92" t="s">
        <v>42</v>
      </c>
      <c r="Q130" s="88"/>
      <c r="R130" s="88"/>
      <c r="S130" s="110"/>
      <c r="T130" s="85"/>
      <c r="U130" s="86" t="s">
        <v>351</v>
      </c>
      <c r="V130" s="86" t="e">
        <f t="array" aca="1" ref="V130" ca="1">_xludf.IFNA(INDEX(#REF!,MATCH($U130,#REF!,0)),"")</f>
        <v>#NAME?</v>
      </c>
      <c r="W130" s="86" t="e">
        <f t="array" aca="1" ref="W130" ca="1">_xludf.IFNA(INDEX(#REF!,MATCH($U130,#REF!,0)),"")</f>
        <v>#NAME?</v>
      </c>
      <c r="X130" s="86" t="e">
        <f t="array" aca="1" ref="X130" ca="1">_xludf.IFNA(INDEX(#REF!,MATCH($U130,#REF!,0)),"")</f>
        <v>#NAME?</v>
      </c>
      <c r="Y130" s="86" t="e">
        <f t="array" aca="1" ref="Y130" ca="1">_xludf.IFNA(INDEX(#REF!,MATCH($U130,#REF!,0)),"")</f>
        <v>#NAME?</v>
      </c>
      <c r="Z130" s="86" t="e">
        <f t="array" aca="1" ref="Z130" ca="1">_xludf.IFNA(INDEX(#REF!,MATCH($U130,#REF!,0)),"")</f>
        <v>#NAME?</v>
      </c>
      <c r="AA130" s="86" t="e">
        <f t="array" aca="1" ref="AA130" ca="1">_xludf.IFNA(INDEX(#REF!,MATCH($U130,#REF!,0)),"")</f>
        <v>#NAME?</v>
      </c>
      <c r="AB130" s="86" t="e">
        <f t="array" aca="1" ref="AB130" ca="1">_xludf.IFNA(INDEX(#REF!,MATCH($U130,#REF!,0)),"")</f>
        <v>#NAME?</v>
      </c>
      <c r="AC130" s="86" t="e">
        <f t="array" aca="1" ref="AC130" ca="1">_xludf.IFNA(INDEX(#REF!,MATCH($U130,#REF!,0)),"")</f>
        <v>#NAME?</v>
      </c>
      <c r="AD130" s="87" t="e">
        <f t="array" aca="1" ref="AD130" ca="1">_xludf.IFNA(INDEX(#REF!,MATCH($U130,#REF!,0)),"")</f>
        <v>#NAME?</v>
      </c>
      <c r="AE130" s="102"/>
    </row>
    <row r="131" spans="1:31" ht="22.5" customHeight="1">
      <c r="A131" s="77"/>
      <c r="B131" s="78" t="s">
        <v>352</v>
      </c>
      <c r="C131" s="79" t="s">
        <v>39</v>
      </c>
      <c r="D131" s="79"/>
      <c r="E131" s="79"/>
      <c r="F131" s="79"/>
      <c r="G131" s="79"/>
      <c r="H131" s="79" t="s">
        <v>40</v>
      </c>
      <c r="I131" s="81" t="b">
        <v>0</v>
      </c>
      <c r="J131" s="81" t="b">
        <v>1</v>
      </c>
      <c r="K131" s="81" t="b">
        <v>0</v>
      </c>
      <c r="L131" s="81" t="b">
        <v>0</v>
      </c>
      <c r="M131" s="81" t="b">
        <v>0</v>
      </c>
      <c r="N131" s="79" t="s">
        <v>41</v>
      </c>
      <c r="O131" s="79"/>
      <c r="P131" s="82" t="s">
        <v>42</v>
      </c>
      <c r="Q131" s="88"/>
      <c r="R131" s="88"/>
      <c r="S131" s="96"/>
      <c r="T131" s="85"/>
      <c r="U131" s="86" t="s">
        <v>352</v>
      </c>
      <c r="V131" s="86" t="e">
        <f t="array" aca="1" ref="V131" ca="1">_xludf.IFNA(INDEX(#REF!,MATCH($U131,#REF!,0)),"")</f>
        <v>#NAME?</v>
      </c>
      <c r="W131" s="86" t="e">
        <f t="array" aca="1" ref="W131" ca="1">_xludf.IFNA(INDEX(#REF!,MATCH($U131,#REF!,0)),"")</f>
        <v>#NAME?</v>
      </c>
      <c r="X131" s="86" t="e">
        <f t="array" aca="1" ref="X131" ca="1">_xludf.IFNA(INDEX(#REF!,MATCH($U131,#REF!,0)),"")</f>
        <v>#NAME?</v>
      </c>
      <c r="Y131" s="86" t="e">
        <f t="array" aca="1" ref="Y131" ca="1">_xludf.IFNA(INDEX(#REF!,MATCH($U131,#REF!,0)),"")</f>
        <v>#NAME?</v>
      </c>
      <c r="Z131" s="86" t="e">
        <f t="array" aca="1" ref="Z131" ca="1">_xludf.IFNA(INDEX(#REF!,MATCH($U131,#REF!,0)),"")</f>
        <v>#NAME?</v>
      </c>
      <c r="AA131" s="86" t="e">
        <f t="array" aca="1" ref="AA131" ca="1">_xludf.IFNA(INDEX(#REF!,MATCH($U131,#REF!,0)),"")</f>
        <v>#NAME?</v>
      </c>
      <c r="AB131" s="86" t="e">
        <f t="array" aca="1" ref="AB131" ca="1">_xludf.IFNA(INDEX(#REF!,MATCH($U131,#REF!,0)),"")</f>
        <v>#NAME?</v>
      </c>
      <c r="AC131" s="86" t="e">
        <f t="array" aca="1" ref="AC131" ca="1">_xludf.IFNA(INDEX(#REF!,MATCH($U131,#REF!,0)),"")</f>
        <v>#NAME?</v>
      </c>
      <c r="AD131" s="87" t="e">
        <f t="array" aca="1" ref="AD131" ca="1">_xludf.IFNA(INDEX(#REF!,MATCH($U131,#REF!,0)),"")</f>
        <v>#NAME?</v>
      </c>
      <c r="AE131" s="102"/>
    </row>
    <row r="132" spans="1:31" ht="22.5" customHeight="1">
      <c r="A132" s="77"/>
      <c r="B132" s="78" t="s">
        <v>353</v>
      </c>
      <c r="C132" s="90" t="s">
        <v>39</v>
      </c>
      <c r="D132" s="79"/>
      <c r="E132" s="90"/>
      <c r="F132" s="79"/>
      <c r="G132" s="90"/>
      <c r="H132" s="90" t="s">
        <v>40</v>
      </c>
      <c r="I132" s="91" t="b">
        <v>0</v>
      </c>
      <c r="J132" s="91" t="b">
        <v>1</v>
      </c>
      <c r="K132" s="91" t="b">
        <v>0</v>
      </c>
      <c r="L132" s="91" t="b">
        <v>0</v>
      </c>
      <c r="M132" s="91" t="b">
        <v>0</v>
      </c>
      <c r="N132" s="90" t="s">
        <v>41</v>
      </c>
      <c r="O132" s="90"/>
      <c r="P132" s="92" t="s">
        <v>42</v>
      </c>
      <c r="Q132" s="88"/>
      <c r="R132" s="88"/>
      <c r="S132" s="110"/>
      <c r="T132" s="85"/>
      <c r="U132" s="86" t="s">
        <v>353</v>
      </c>
      <c r="V132" s="86" t="e">
        <f t="array" aca="1" ref="V132" ca="1">_xludf.IFNA(INDEX(#REF!,MATCH($U132,#REF!,0)),"")</f>
        <v>#NAME?</v>
      </c>
      <c r="W132" s="86" t="e">
        <f t="array" aca="1" ref="W132" ca="1">_xludf.IFNA(INDEX(#REF!,MATCH($U132,#REF!,0)),"")</f>
        <v>#NAME?</v>
      </c>
      <c r="X132" s="86" t="e">
        <f t="array" aca="1" ref="X132" ca="1">_xludf.IFNA(INDEX(#REF!,MATCH($U132,#REF!,0)),"")</f>
        <v>#NAME?</v>
      </c>
      <c r="Y132" s="86" t="e">
        <f t="array" aca="1" ref="Y132" ca="1">_xludf.IFNA(INDEX(#REF!,MATCH($U132,#REF!,0)),"")</f>
        <v>#NAME?</v>
      </c>
      <c r="Z132" s="86" t="e">
        <f t="array" aca="1" ref="Z132" ca="1">_xludf.IFNA(INDEX(#REF!,MATCH($U132,#REF!,0)),"")</f>
        <v>#NAME?</v>
      </c>
      <c r="AA132" s="86" t="e">
        <f t="array" aca="1" ref="AA132" ca="1">_xludf.IFNA(INDEX(#REF!,MATCH($U132,#REF!,0)),"")</f>
        <v>#NAME?</v>
      </c>
      <c r="AB132" s="86" t="e">
        <f t="array" aca="1" ref="AB132" ca="1">_xludf.IFNA(INDEX(#REF!,MATCH($U132,#REF!,0)),"")</f>
        <v>#NAME?</v>
      </c>
      <c r="AC132" s="86" t="e">
        <f t="array" aca="1" ref="AC132" ca="1">_xludf.IFNA(INDEX(#REF!,MATCH($U132,#REF!,0)),"")</f>
        <v>#NAME?</v>
      </c>
      <c r="AD132" s="87" t="e">
        <f t="array" aca="1" ref="AD132" ca="1">_xludf.IFNA(INDEX(#REF!,MATCH($U132,#REF!,0)),"")</f>
        <v>#NAME?</v>
      </c>
      <c r="AE132" s="102"/>
    </row>
    <row r="133" spans="1:31" ht="22.5" customHeight="1">
      <c r="A133" s="77"/>
      <c r="B133" s="78" t="s">
        <v>354</v>
      </c>
      <c r="C133" s="90" t="s">
        <v>39</v>
      </c>
      <c r="D133" s="79"/>
      <c r="E133" s="90"/>
      <c r="F133" s="79"/>
      <c r="G133" s="90"/>
      <c r="H133" s="90" t="s">
        <v>40</v>
      </c>
      <c r="I133" s="91" t="b">
        <v>0</v>
      </c>
      <c r="J133" s="91" t="b">
        <v>1</v>
      </c>
      <c r="K133" s="91" t="b">
        <v>0</v>
      </c>
      <c r="L133" s="91" t="b">
        <v>0</v>
      </c>
      <c r="M133" s="91" t="b">
        <v>0</v>
      </c>
      <c r="N133" s="90" t="s">
        <v>41</v>
      </c>
      <c r="O133" s="90"/>
      <c r="P133" s="92" t="s">
        <v>42</v>
      </c>
      <c r="Q133" s="88"/>
      <c r="R133" s="88"/>
      <c r="S133" s="110"/>
      <c r="T133" s="85"/>
      <c r="U133" s="86" t="s">
        <v>354</v>
      </c>
      <c r="V133" s="86" t="e">
        <f t="array" aca="1" ref="V133" ca="1">_xludf.IFNA(INDEX(#REF!,MATCH($U133,#REF!,0)),"")</f>
        <v>#NAME?</v>
      </c>
      <c r="W133" s="86" t="e">
        <f t="array" aca="1" ref="W133" ca="1">_xludf.IFNA(INDEX(#REF!,MATCH($U133,#REF!,0)),"")</f>
        <v>#NAME?</v>
      </c>
      <c r="X133" s="86" t="e">
        <f t="array" aca="1" ref="X133" ca="1">_xludf.IFNA(INDEX(#REF!,MATCH($U133,#REF!,0)),"")</f>
        <v>#NAME?</v>
      </c>
      <c r="Y133" s="86" t="e">
        <f t="array" aca="1" ref="Y133" ca="1">_xludf.IFNA(INDEX(#REF!,MATCH($U133,#REF!,0)),"")</f>
        <v>#NAME?</v>
      </c>
      <c r="Z133" s="86" t="e">
        <f t="array" aca="1" ref="Z133" ca="1">_xludf.IFNA(INDEX(#REF!,MATCH($U133,#REF!,0)),"")</f>
        <v>#NAME?</v>
      </c>
      <c r="AA133" s="86" t="e">
        <f t="array" aca="1" ref="AA133" ca="1">_xludf.IFNA(INDEX(#REF!,MATCH($U133,#REF!,0)),"")</f>
        <v>#NAME?</v>
      </c>
      <c r="AB133" s="86" t="e">
        <f t="array" aca="1" ref="AB133" ca="1">_xludf.IFNA(INDEX(#REF!,MATCH($U133,#REF!,0)),"")</f>
        <v>#NAME?</v>
      </c>
      <c r="AC133" s="86" t="e">
        <f t="array" aca="1" ref="AC133" ca="1">_xludf.IFNA(INDEX(#REF!,MATCH($U133,#REF!,0)),"")</f>
        <v>#NAME?</v>
      </c>
      <c r="AD133" s="87" t="e">
        <f t="array" aca="1" ref="AD133" ca="1">_xludf.IFNA(INDEX(#REF!,MATCH($U133,#REF!,0)),"")</f>
        <v>#NAME?</v>
      </c>
      <c r="AE133" s="102"/>
    </row>
    <row r="134" spans="1:31" ht="22.5" customHeight="1">
      <c r="A134" s="77"/>
      <c r="B134" s="78" t="s">
        <v>355</v>
      </c>
      <c r="C134" s="79" t="s">
        <v>39</v>
      </c>
      <c r="D134" s="79"/>
      <c r="E134" s="79"/>
      <c r="F134" s="79"/>
      <c r="G134" s="79"/>
      <c r="H134" s="79" t="s">
        <v>40</v>
      </c>
      <c r="I134" s="81" t="b">
        <v>0</v>
      </c>
      <c r="J134" s="81" t="b">
        <v>1</v>
      </c>
      <c r="K134" s="81" t="b">
        <v>0</v>
      </c>
      <c r="L134" s="81" t="b">
        <v>0</v>
      </c>
      <c r="M134" s="81" t="b">
        <v>0</v>
      </c>
      <c r="N134" s="79" t="s">
        <v>41</v>
      </c>
      <c r="O134" s="79"/>
      <c r="P134" s="82" t="s">
        <v>42</v>
      </c>
      <c r="Q134" s="88"/>
      <c r="R134" s="88"/>
      <c r="S134" s="96"/>
      <c r="T134" s="85"/>
      <c r="U134" s="86" t="s">
        <v>355</v>
      </c>
      <c r="V134" s="86" t="e">
        <f t="array" aca="1" ref="V134" ca="1">_xludf.IFNA(INDEX(#REF!,MATCH($U134,#REF!,0)),"")</f>
        <v>#NAME?</v>
      </c>
      <c r="W134" s="86" t="e">
        <f t="array" aca="1" ref="W134" ca="1">_xludf.IFNA(INDEX(#REF!,MATCH($U134,#REF!,0)),"")</f>
        <v>#NAME?</v>
      </c>
      <c r="X134" s="86" t="e">
        <f t="array" aca="1" ref="X134" ca="1">_xludf.IFNA(INDEX(#REF!,MATCH($U134,#REF!,0)),"")</f>
        <v>#NAME?</v>
      </c>
      <c r="Y134" s="86" t="e">
        <f t="array" aca="1" ref="Y134" ca="1">_xludf.IFNA(INDEX(#REF!,MATCH($U134,#REF!,0)),"")</f>
        <v>#NAME?</v>
      </c>
      <c r="Z134" s="86" t="e">
        <f t="array" aca="1" ref="Z134" ca="1">_xludf.IFNA(INDEX(#REF!,MATCH($U134,#REF!,0)),"")</f>
        <v>#NAME?</v>
      </c>
      <c r="AA134" s="86" t="e">
        <f t="array" aca="1" ref="AA134" ca="1">_xludf.IFNA(INDEX(#REF!,MATCH($U134,#REF!,0)),"")</f>
        <v>#NAME?</v>
      </c>
      <c r="AB134" s="86" t="e">
        <f t="array" aca="1" ref="AB134" ca="1">_xludf.IFNA(INDEX(#REF!,MATCH($U134,#REF!,0)),"")</f>
        <v>#NAME?</v>
      </c>
      <c r="AC134" s="86" t="e">
        <f t="array" aca="1" ref="AC134" ca="1">_xludf.IFNA(INDEX(#REF!,MATCH($U134,#REF!,0)),"")</f>
        <v>#NAME?</v>
      </c>
      <c r="AD134" s="87" t="e">
        <f t="array" aca="1" ref="AD134" ca="1">_xludf.IFNA(INDEX(#REF!,MATCH($U134,#REF!,0)),"")</f>
        <v>#NAME?</v>
      </c>
      <c r="AE134" s="102"/>
    </row>
    <row r="135" spans="1:31" ht="22.5" customHeight="1">
      <c r="A135" s="77"/>
      <c r="B135" s="78" t="s">
        <v>356</v>
      </c>
      <c r="C135" s="79" t="s">
        <v>39</v>
      </c>
      <c r="D135" s="79" t="s">
        <v>357</v>
      </c>
      <c r="E135" s="79"/>
      <c r="F135" s="79" t="s">
        <v>358</v>
      </c>
      <c r="G135" s="79" t="s">
        <v>359</v>
      </c>
      <c r="H135" s="79" t="s">
        <v>40</v>
      </c>
      <c r="I135" s="81" t="b">
        <v>0</v>
      </c>
      <c r="J135" s="81" t="b">
        <v>0</v>
      </c>
      <c r="K135" s="81" t="b">
        <v>0</v>
      </c>
      <c r="L135" s="81" t="b">
        <v>1</v>
      </c>
      <c r="M135" s="81" t="b">
        <v>0</v>
      </c>
      <c r="N135" s="79" t="s">
        <v>41</v>
      </c>
      <c r="O135" s="79"/>
      <c r="P135" s="82" t="s">
        <v>360</v>
      </c>
      <c r="Q135" s="88"/>
      <c r="R135" s="88"/>
      <c r="S135" s="151" t="s">
        <v>58</v>
      </c>
      <c r="T135" s="85"/>
      <c r="U135" s="86" t="s">
        <v>356</v>
      </c>
      <c r="V135" s="86" t="e">
        <f t="array" aca="1" ref="V135" ca="1">_xludf.IFNA(INDEX(#REF!,MATCH($U135,#REF!,0)),"")</f>
        <v>#NAME?</v>
      </c>
      <c r="W135" s="86" t="e">
        <f t="array" aca="1" ref="W135" ca="1">_xludf.IFNA(INDEX(#REF!,MATCH($U135,#REF!,0)),"")</f>
        <v>#NAME?</v>
      </c>
      <c r="X135" s="86" t="e">
        <f t="array" aca="1" ref="X135" ca="1">_xludf.IFNA(INDEX(#REF!,MATCH($U135,#REF!,0)),"")</f>
        <v>#NAME?</v>
      </c>
      <c r="Y135" s="86" t="e">
        <f t="array" aca="1" ref="Y135" ca="1">_xludf.IFNA(INDEX(#REF!,MATCH($U135,#REF!,0)),"")</f>
        <v>#NAME?</v>
      </c>
      <c r="Z135" s="86" t="e">
        <f t="array" aca="1" ref="Z135" ca="1">_xludf.IFNA(INDEX(#REF!,MATCH($U135,#REF!,0)),"")</f>
        <v>#NAME?</v>
      </c>
      <c r="AA135" s="86" t="e">
        <f t="array" aca="1" ref="AA135" ca="1">_xludf.IFNA(INDEX(#REF!,MATCH($U135,#REF!,0)),"")</f>
        <v>#NAME?</v>
      </c>
      <c r="AB135" s="86" t="e">
        <f t="array" aca="1" ref="AB135" ca="1">_xludf.IFNA(INDEX(#REF!,MATCH($U135,#REF!,0)),"")</f>
        <v>#NAME?</v>
      </c>
      <c r="AC135" s="86" t="e">
        <f t="array" aca="1" ref="AC135" ca="1">_xludf.IFNA(INDEX(#REF!,MATCH($U135,#REF!,0)),"")</f>
        <v>#NAME?</v>
      </c>
      <c r="AD135" s="87" t="e">
        <f t="array" aca="1" ref="AD135" ca="1">_xludf.IFNA(INDEX(#REF!,MATCH($U135,#REF!,0)),"")</f>
        <v>#NAME?</v>
      </c>
      <c r="AE135" s="102"/>
    </row>
    <row r="136" spans="1:31" ht="22.5" customHeight="1">
      <c r="A136" s="77"/>
      <c r="B136" s="78" t="s">
        <v>361</v>
      </c>
      <c r="C136" s="79" t="s">
        <v>39</v>
      </c>
      <c r="D136" s="79"/>
      <c r="E136" s="79"/>
      <c r="F136" s="79"/>
      <c r="G136" s="79"/>
      <c r="H136" s="79" t="s">
        <v>40</v>
      </c>
      <c r="I136" s="81" t="b">
        <v>0</v>
      </c>
      <c r="J136" s="81" t="b">
        <v>1</v>
      </c>
      <c r="K136" s="81" t="b">
        <v>0</v>
      </c>
      <c r="L136" s="81" t="b">
        <v>0</v>
      </c>
      <c r="M136" s="81" t="b">
        <v>0</v>
      </c>
      <c r="N136" s="79" t="s">
        <v>41</v>
      </c>
      <c r="O136" s="79"/>
      <c r="P136" s="82" t="s">
        <v>42</v>
      </c>
      <c r="Q136" s="88"/>
      <c r="R136" s="88"/>
      <c r="S136" s="96"/>
      <c r="T136" s="85"/>
      <c r="U136" s="86" t="s">
        <v>361</v>
      </c>
      <c r="V136" s="86" t="e">
        <f t="array" aca="1" ref="V136" ca="1">_xludf.IFNA(INDEX(#REF!,MATCH($U136,#REF!,0)),"")</f>
        <v>#NAME?</v>
      </c>
      <c r="W136" s="86" t="e">
        <f t="array" aca="1" ref="W136" ca="1">_xludf.IFNA(INDEX(#REF!,MATCH($U136,#REF!,0)),"")</f>
        <v>#NAME?</v>
      </c>
      <c r="X136" s="86" t="e">
        <f t="array" aca="1" ref="X136" ca="1">_xludf.IFNA(INDEX(#REF!,MATCH($U136,#REF!,0)),"")</f>
        <v>#NAME?</v>
      </c>
      <c r="Y136" s="86" t="e">
        <f t="array" aca="1" ref="Y136" ca="1">_xludf.IFNA(INDEX(#REF!,MATCH($U136,#REF!,0)),"")</f>
        <v>#NAME?</v>
      </c>
      <c r="Z136" s="86" t="e">
        <f t="array" aca="1" ref="Z136" ca="1">_xludf.IFNA(INDEX(#REF!,MATCH($U136,#REF!,0)),"")</f>
        <v>#NAME?</v>
      </c>
      <c r="AA136" s="86" t="e">
        <f t="array" aca="1" ref="AA136" ca="1">_xludf.IFNA(INDEX(#REF!,MATCH($U136,#REF!,0)),"")</f>
        <v>#NAME?</v>
      </c>
      <c r="AB136" s="86" t="e">
        <f t="array" aca="1" ref="AB136" ca="1">_xludf.IFNA(INDEX(#REF!,MATCH($U136,#REF!,0)),"")</f>
        <v>#NAME?</v>
      </c>
      <c r="AC136" s="86" t="e">
        <f t="array" aca="1" ref="AC136" ca="1">_xludf.IFNA(INDEX(#REF!,MATCH($U136,#REF!,0)),"")</f>
        <v>#NAME?</v>
      </c>
      <c r="AD136" s="87" t="e">
        <f t="array" aca="1" ref="AD136" ca="1">_xludf.IFNA(INDEX(#REF!,MATCH($U136,#REF!,0)),"")</f>
        <v>#NAME?</v>
      </c>
      <c r="AE136" s="102"/>
    </row>
    <row r="137" spans="1:31" ht="22.5" customHeight="1">
      <c r="A137" s="77"/>
      <c r="B137" s="78" t="s">
        <v>362</v>
      </c>
      <c r="C137" s="79" t="s">
        <v>150</v>
      </c>
      <c r="D137" s="79"/>
      <c r="E137" s="79"/>
      <c r="F137" s="79"/>
      <c r="G137" s="79"/>
      <c r="H137" s="79"/>
      <c r="I137" s="81" t="b">
        <v>1</v>
      </c>
      <c r="J137" s="81" t="b">
        <v>1</v>
      </c>
      <c r="K137" s="81" t="b">
        <v>1</v>
      </c>
      <c r="L137" s="81" t="b">
        <v>1</v>
      </c>
      <c r="M137" s="81" t="b">
        <v>1</v>
      </c>
      <c r="N137" s="79" t="s">
        <v>53</v>
      </c>
      <c r="O137" s="79"/>
      <c r="P137" s="82"/>
      <c r="Q137" s="88"/>
      <c r="R137" s="88"/>
      <c r="S137" s="151" t="s">
        <v>58</v>
      </c>
      <c r="T137" s="85"/>
      <c r="U137" s="86" t="s">
        <v>362</v>
      </c>
      <c r="V137" s="86" t="e">
        <f t="array" aca="1" ref="V137" ca="1">_xludf.IFNA(INDEX(#REF!,MATCH($U137,#REF!,0)),"")</f>
        <v>#NAME?</v>
      </c>
      <c r="W137" s="86" t="e">
        <f t="array" aca="1" ref="W137" ca="1">_xludf.IFNA(INDEX(#REF!,MATCH($U137,#REF!,0)),"")</f>
        <v>#NAME?</v>
      </c>
      <c r="X137" s="86" t="e">
        <f t="array" aca="1" ref="X137" ca="1">_xludf.IFNA(INDEX(#REF!,MATCH($U137,#REF!,0)),"")</f>
        <v>#NAME?</v>
      </c>
      <c r="Y137" s="86" t="e">
        <f t="array" aca="1" ref="Y137" ca="1">_xludf.IFNA(INDEX(#REF!,MATCH($U137,#REF!,0)),"")</f>
        <v>#NAME?</v>
      </c>
      <c r="Z137" s="86" t="e">
        <f t="array" aca="1" ref="Z137" ca="1">_xludf.IFNA(INDEX(#REF!,MATCH($U137,#REF!,0)),"")</f>
        <v>#NAME?</v>
      </c>
      <c r="AA137" s="86" t="e">
        <f t="array" aca="1" ref="AA137" ca="1">_xludf.IFNA(INDEX(#REF!,MATCH($U137,#REF!,0)),"")</f>
        <v>#NAME?</v>
      </c>
      <c r="AB137" s="86" t="e">
        <f t="array" aca="1" ref="AB137" ca="1">_xludf.IFNA(INDEX(#REF!,MATCH($U137,#REF!,0)),"")</f>
        <v>#NAME?</v>
      </c>
      <c r="AC137" s="86" t="e">
        <f t="array" aca="1" ref="AC137" ca="1">_xludf.IFNA(INDEX(#REF!,MATCH($U137,#REF!,0)),"")</f>
        <v>#NAME?</v>
      </c>
      <c r="AD137" s="87" t="e">
        <f t="array" aca="1" ref="AD137" ca="1">_xludf.IFNA(INDEX(#REF!,MATCH($U137,#REF!,0)),"")</f>
        <v>#NAME?</v>
      </c>
      <c r="AE137" s="102"/>
    </row>
    <row r="138" spans="1:31" ht="22.5" customHeight="1">
      <c r="A138" s="77"/>
      <c r="B138" s="78" t="s">
        <v>362</v>
      </c>
      <c r="C138" s="79" t="s">
        <v>77</v>
      </c>
      <c r="D138" s="79" t="s">
        <v>363</v>
      </c>
      <c r="E138" s="79"/>
      <c r="F138" s="79" t="s">
        <v>364</v>
      </c>
      <c r="G138" s="79">
        <v>0</v>
      </c>
      <c r="H138" s="79" t="s">
        <v>37</v>
      </c>
      <c r="I138" s="81" t="b">
        <v>1</v>
      </c>
      <c r="J138" s="81" t="b">
        <v>0</v>
      </c>
      <c r="K138" s="81" t="b">
        <v>0</v>
      </c>
      <c r="L138" s="81" t="b">
        <v>0</v>
      </c>
      <c r="M138" s="81" t="b">
        <v>0</v>
      </c>
      <c r="N138" s="79" t="s">
        <v>98</v>
      </c>
      <c r="O138" s="79" t="s">
        <v>63</v>
      </c>
      <c r="P138" s="82" t="s">
        <v>63</v>
      </c>
      <c r="Q138" s="88" t="s">
        <v>52</v>
      </c>
      <c r="R138" s="160" t="s">
        <v>365</v>
      </c>
      <c r="S138" s="151" t="s">
        <v>58</v>
      </c>
      <c r="T138" s="85"/>
      <c r="U138" s="86" t="s">
        <v>362</v>
      </c>
      <c r="V138" s="86" t="e">
        <f t="array" aca="1" ref="V138" ca="1">_xludf.IFNA(INDEX(#REF!,MATCH($U138,#REF!,0)),"")</f>
        <v>#NAME?</v>
      </c>
      <c r="W138" s="86" t="e">
        <f t="array" aca="1" ref="W138" ca="1">_xludf.IFNA(INDEX(#REF!,MATCH($U138,#REF!,0)),"")</f>
        <v>#NAME?</v>
      </c>
      <c r="X138" s="86" t="e">
        <f t="array" aca="1" ref="X138" ca="1">_xludf.IFNA(INDEX(#REF!,MATCH($U138,#REF!,0)),"")</f>
        <v>#NAME?</v>
      </c>
      <c r="Y138" s="86" t="e">
        <f t="array" aca="1" ref="Y138" ca="1">_xludf.IFNA(INDEX(#REF!,MATCH($U138,#REF!,0)),"")</f>
        <v>#NAME?</v>
      </c>
      <c r="Z138" s="86" t="e">
        <f t="array" aca="1" ref="Z138" ca="1">_xludf.IFNA(INDEX(#REF!,MATCH($U138,#REF!,0)),"")</f>
        <v>#NAME?</v>
      </c>
      <c r="AA138" s="86" t="e">
        <f t="array" aca="1" ref="AA138" ca="1">_xludf.IFNA(INDEX(#REF!,MATCH($U138,#REF!,0)),"")</f>
        <v>#NAME?</v>
      </c>
      <c r="AB138" s="86" t="e">
        <f t="array" aca="1" ref="AB138" ca="1">_xludf.IFNA(INDEX(#REF!,MATCH($U138,#REF!,0)),"")</f>
        <v>#NAME?</v>
      </c>
      <c r="AC138" s="86" t="e">
        <f t="array" aca="1" ref="AC138" ca="1">_xludf.IFNA(INDEX(#REF!,MATCH($U138,#REF!,0)),"")</f>
        <v>#NAME?</v>
      </c>
      <c r="AD138" s="87" t="e">
        <f t="array" aca="1" ref="AD138" ca="1">_xludf.IFNA(INDEX(#REF!,MATCH($U138,#REF!,0)),"")</f>
        <v>#NAME?</v>
      </c>
      <c r="AE138" s="102"/>
    </row>
    <row r="139" spans="1:31" ht="22.5" customHeight="1">
      <c r="A139" s="77"/>
      <c r="B139" s="78" t="s">
        <v>362</v>
      </c>
      <c r="C139" s="79" t="s">
        <v>39</v>
      </c>
      <c r="D139" s="79" t="s">
        <v>363</v>
      </c>
      <c r="E139" s="79"/>
      <c r="F139" s="79" t="s">
        <v>364</v>
      </c>
      <c r="G139" s="79">
        <v>0</v>
      </c>
      <c r="H139" s="79" t="s">
        <v>37</v>
      </c>
      <c r="I139" s="81" t="b">
        <v>1</v>
      </c>
      <c r="J139" s="81" t="b">
        <v>0</v>
      </c>
      <c r="K139" s="81" t="b">
        <v>0</v>
      </c>
      <c r="L139" s="81" t="b">
        <v>0</v>
      </c>
      <c r="M139" s="81" t="b">
        <v>0</v>
      </c>
      <c r="N139" s="79" t="s">
        <v>98</v>
      </c>
      <c r="O139" s="79" t="s">
        <v>63</v>
      </c>
      <c r="P139" s="82"/>
      <c r="Q139" s="88"/>
      <c r="R139" s="88"/>
      <c r="S139" s="151" t="s">
        <v>58</v>
      </c>
      <c r="T139" s="85"/>
      <c r="U139" s="86" t="s">
        <v>362</v>
      </c>
      <c r="V139" s="86" t="e">
        <f t="array" aca="1" ref="V139" ca="1">_xludf.IFNA(INDEX(#REF!,MATCH($U139,#REF!,0)),"")</f>
        <v>#NAME?</v>
      </c>
      <c r="W139" s="86" t="e">
        <f t="array" aca="1" ref="W139" ca="1">_xludf.IFNA(INDEX(#REF!,MATCH($U139,#REF!,0)),"")</f>
        <v>#NAME?</v>
      </c>
      <c r="X139" s="86" t="e">
        <f t="array" aca="1" ref="X139" ca="1">_xludf.IFNA(INDEX(#REF!,MATCH($U139,#REF!,0)),"")</f>
        <v>#NAME?</v>
      </c>
      <c r="Y139" s="86" t="e">
        <f t="array" aca="1" ref="Y139" ca="1">_xludf.IFNA(INDEX(#REF!,MATCH($U139,#REF!,0)),"")</f>
        <v>#NAME?</v>
      </c>
      <c r="Z139" s="86" t="e">
        <f t="array" aca="1" ref="Z139" ca="1">_xludf.IFNA(INDEX(#REF!,MATCH($U139,#REF!,0)),"")</f>
        <v>#NAME?</v>
      </c>
      <c r="AA139" s="86" t="e">
        <f t="array" aca="1" ref="AA139" ca="1">_xludf.IFNA(INDEX(#REF!,MATCH($U139,#REF!,0)),"")</f>
        <v>#NAME?</v>
      </c>
      <c r="AB139" s="86" t="e">
        <f t="array" aca="1" ref="AB139" ca="1">_xludf.IFNA(INDEX(#REF!,MATCH($U139,#REF!,0)),"")</f>
        <v>#NAME?</v>
      </c>
      <c r="AC139" s="86" t="e">
        <f t="array" aca="1" ref="AC139" ca="1">_xludf.IFNA(INDEX(#REF!,MATCH($U139,#REF!,0)),"")</f>
        <v>#NAME?</v>
      </c>
      <c r="AD139" s="87" t="e">
        <f t="array" aca="1" ref="AD139" ca="1">_xludf.IFNA(INDEX(#REF!,MATCH($U139,#REF!,0)),"")</f>
        <v>#NAME?</v>
      </c>
      <c r="AE139" s="102"/>
    </row>
    <row r="140" spans="1:31" ht="22.5" customHeight="1">
      <c r="A140" s="77"/>
      <c r="B140" s="78" t="s">
        <v>362</v>
      </c>
      <c r="C140" s="79" t="s">
        <v>34</v>
      </c>
      <c r="D140" s="79" t="s">
        <v>366</v>
      </c>
      <c r="E140" s="79"/>
      <c r="F140" s="79" t="s">
        <v>367</v>
      </c>
      <c r="G140" s="79" t="s">
        <v>344</v>
      </c>
      <c r="H140" s="79" t="s">
        <v>37</v>
      </c>
      <c r="I140" s="81" t="b">
        <v>1</v>
      </c>
      <c r="J140" s="81" t="b">
        <v>0</v>
      </c>
      <c r="K140" s="81" t="b">
        <v>0</v>
      </c>
      <c r="L140" s="81" t="b">
        <v>0</v>
      </c>
      <c r="M140" s="81" t="b">
        <v>1</v>
      </c>
      <c r="N140" s="79" t="s">
        <v>98</v>
      </c>
      <c r="O140" s="79" t="s">
        <v>63</v>
      </c>
      <c r="P140" s="82" t="s">
        <v>63</v>
      </c>
      <c r="Q140" s="88" t="s">
        <v>76</v>
      </c>
      <c r="R140" s="160" t="s">
        <v>345</v>
      </c>
      <c r="S140" s="151" t="s">
        <v>58</v>
      </c>
      <c r="T140" s="85"/>
      <c r="U140" s="86" t="s">
        <v>362</v>
      </c>
      <c r="V140" s="86" t="e">
        <f t="array" aca="1" ref="V140" ca="1">_xludf.IFNA(INDEX(#REF!,MATCH($U140,#REF!,0)),"")</f>
        <v>#NAME?</v>
      </c>
      <c r="W140" s="86" t="e">
        <f t="array" aca="1" ref="W140" ca="1">_xludf.IFNA(INDEX(#REF!,MATCH($U140,#REF!,0)),"")</f>
        <v>#NAME?</v>
      </c>
      <c r="X140" s="86" t="e">
        <f t="array" aca="1" ref="X140" ca="1">_xludf.IFNA(INDEX(#REF!,MATCH($U140,#REF!,0)),"")</f>
        <v>#NAME?</v>
      </c>
      <c r="Y140" s="86" t="e">
        <f t="array" aca="1" ref="Y140" ca="1">_xludf.IFNA(INDEX(#REF!,MATCH($U140,#REF!,0)),"")</f>
        <v>#NAME?</v>
      </c>
      <c r="Z140" s="86" t="e">
        <f t="array" aca="1" ref="Z140" ca="1">_xludf.IFNA(INDEX(#REF!,MATCH($U140,#REF!,0)),"")</f>
        <v>#NAME?</v>
      </c>
      <c r="AA140" s="86" t="e">
        <f t="array" aca="1" ref="AA140" ca="1">_xludf.IFNA(INDEX(#REF!,MATCH($U140,#REF!,0)),"")</f>
        <v>#NAME?</v>
      </c>
      <c r="AB140" s="86" t="e">
        <f t="array" aca="1" ref="AB140" ca="1">_xludf.IFNA(INDEX(#REF!,MATCH($U140,#REF!,0)),"")</f>
        <v>#NAME?</v>
      </c>
      <c r="AC140" s="86" t="e">
        <f t="array" aca="1" ref="AC140" ca="1">_xludf.IFNA(INDEX(#REF!,MATCH($U140,#REF!,0)),"")</f>
        <v>#NAME?</v>
      </c>
      <c r="AD140" s="87" t="e">
        <f t="array" aca="1" ref="AD140" ca="1">_xludf.IFNA(INDEX(#REF!,MATCH($U140,#REF!,0)),"")</f>
        <v>#NAME?</v>
      </c>
      <c r="AE140" s="102"/>
    </row>
    <row r="141" spans="1:31" ht="22.5" customHeight="1">
      <c r="A141" s="77"/>
      <c r="B141" s="106" t="s">
        <v>368</v>
      </c>
      <c r="C141" s="151" t="s">
        <v>110</v>
      </c>
      <c r="D141" s="151" t="s">
        <v>132</v>
      </c>
      <c r="E141" s="151"/>
      <c r="F141" s="151" t="s">
        <v>112</v>
      </c>
      <c r="G141" s="96"/>
      <c r="H141" s="151" t="s">
        <v>40</v>
      </c>
      <c r="I141" s="154" t="b">
        <v>1</v>
      </c>
      <c r="J141" s="154" t="b">
        <v>0</v>
      </c>
      <c r="K141" s="154" t="b">
        <v>0</v>
      </c>
      <c r="L141" s="154" t="b">
        <v>0</v>
      </c>
      <c r="M141" s="154" t="b">
        <v>0</v>
      </c>
      <c r="N141" s="96"/>
      <c r="O141" s="96"/>
      <c r="P141" s="107"/>
      <c r="Q141" s="155" t="s">
        <v>113</v>
      </c>
      <c r="R141" s="88"/>
      <c r="S141" s="96"/>
      <c r="T141" s="85"/>
      <c r="U141" s="108" t="s">
        <v>368</v>
      </c>
      <c r="V141" s="86" t="e">
        <f t="array" aca="1" ref="V141" ca="1">_xludf.IFNA(INDEX(#REF!,MATCH($U141,#REF!,0)),"")</f>
        <v>#NAME?</v>
      </c>
      <c r="W141" s="86" t="e">
        <f t="array" aca="1" ref="W141" ca="1">_xludf.IFNA(INDEX(#REF!,MATCH($U141,#REF!,0)),"")</f>
        <v>#NAME?</v>
      </c>
      <c r="X141" s="86" t="e">
        <f t="array" aca="1" ref="X141" ca="1">_xludf.IFNA(INDEX(#REF!,MATCH($U141,#REF!,0)),"")</f>
        <v>#NAME?</v>
      </c>
      <c r="Y141" s="86" t="e">
        <f t="array" aca="1" ref="Y141" ca="1">_xludf.IFNA(INDEX(#REF!,MATCH($U141,#REF!,0)),"")</f>
        <v>#NAME?</v>
      </c>
      <c r="Z141" s="86" t="e">
        <f t="array" aca="1" ref="Z141" ca="1">_xludf.IFNA(INDEX(#REF!,MATCH($U141,#REF!,0)),"")</f>
        <v>#NAME?</v>
      </c>
      <c r="AA141" s="86" t="e">
        <f t="array" aca="1" ref="AA141" ca="1">_xludf.IFNA(INDEX(#REF!,MATCH($U141,#REF!,0)),"")</f>
        <v>#NAME?</v>
      </c>
      <c r="AB141" s="86" t="e">
        <f t="array" aca="1" ref="AB141" ca="1">_xludf.IFNA(INDEX(#REF!,MATCH($U141,#REF!,0)),"")</f>
        <v>#NAME?</v>
      </c>
      <c r="AC141" s="86" t="e">
        <f t="array" aca="1" ref="AC141" ca="1">_xludf.IFNA(INDEX(#REF!,MATCH($U141,#REF!,0)),"")</f>
        <v>#NAME?</v>
      </c>
      <c r="AD141" s="87" t="e">
        <f t="array" aca="1" ref="AD141" ca="1">_xludf.IFNA(INDEX(#REF!,MATCH($U141,#REF!,0)),"")</f>
        <v>#NAME?</v>
      </c>
      <c r="AE141" s="102"/>
    </row>
    <row r="142" spans="1:31" ht="22.5" customHeight="1">
      <c r="A142" s="77"/>
      <c r="B142" s="78" t="s">
        <v>369</v>
      </c>
      <c r="C142" s="79" t="s">
        <v>86</v>
      </c>
      <c r="D142" s="79" t="s">
        <v>370</v>
      </c>
      <c r="E142" s="79" t="s">
        <v>207</v>
      </c>
      <c r="F142" s="79" t="s">
        <v>371</v>
      </c>
      <c r="G142" s="79" t="s">
        <v>372</v>
      </c>
      <c r="H142" s="79" t="s">
        <v>40</v>
      </c>
      <c r="I142" s="81" t="b">
        <v>1</v>
      </c>
      <c r="J142" s="81" t="b">
        <v>0</v>
      </c>
      <c r="K142" s="81" t="b">
        <v>0</v>
      </c>
      <c r="L142" s="81" t="b">
        <v>0</v>
      </c>
      <c r="M142" s="81" t="b">
        <v>1</v>
      </c>
      <c r="N142" s="79" t="s">
        <v>41</v>
      </c>
      <c r="O142" s="79" t="s">
        <v>91</v>
      </c>
      <c r="P142" s="82"/>
      <c r="Q142" s="88"/>
      <c r="R142" s="88"/>
      <c r="S142" s="151" t="s">
        <v>58</v>
      </c>
      <c r="T142" s="85"/>
      <c r="U142" s="86" t="s">
        <v>369</v>
      </c>
      <c r="V142" s="86" t="e">
        <f t="array" aca="1" ref="V142" ca="1">_xludf.IFNA(INDEX(#REF!,MATCH($U142,#REF!,0)),"")</f>
        <v>#NAME?</v>
      </c>
      <c r="W142" s="86" t="e">
        <f t="array" aca="1" ref="W142" ca="1">_xludf.IFNA(INDEX(#REF!,MATCH($U142,#REF!,0)),"")</f>
        <v>#NAME?</v>
      </c>
      <c r="X142" s="86" t="e">
        <f t="array" aca="1" ref="X142" ca="1">_xludf.IFNA(INDEX(#REF!,MATCH($U142,#REF!,0)),"")</f>
        <v>#NAME?</v>
      </c>
      <c r="Y142" s="86" t="e">
        <f t="array" aca="1" ref="Y142" ca="1">_xludf.IFNA(INDEX(#REF!,MATCH($U142,#REF!,0)),"")</f>
        <v>#NAME?</v>
      </c>
      <c r="Z142" s="86" t="e">
        <f t="array" aca="1" ref="Z142" ca="1">_xludf.IFNA(INDEX(#REF!,MATCH($U142,#REF!,0)),"")</f>
        <v>#NAME?</v>
      </c>
      <c r="AA142" s="86" t="e">
        <f t="array" aca="1" ref="AA142" ca="1">_xludf.IFNA(INDEX(#REF!,MATCH($U142,#REF!,0)),"")</f>
        <v>#NAME?</v>
      </c>
      <c r="AB142" s="86" t="e">
        <f t="array" aca="1" ref="AB142" ca="1">_xludf.IFNA(INDEX(#REF!,MATCH($U142,#REF!,0)),"")</f>
        <v>#NAME?</v>
      </c>
      <c r="AC142" s="86" t="e">
        <f t="array" aca="1" ref="AC142" ca="1">_xludf.IFNA(INDEX(#REF!,MATCH($U142,#REF!,0)),"")</f>
        <v>#NAME?</v>
      </c>
      <c r="AD142" s="87" t="e">
        <f t="array" aca="1" ref="AD142" ca="1">_xludf.IFNA(INDEX(#REF!,MATCH($U142,#REF!,0)),"")</f>
        <v>#NAME?</v>
      </c>
      <c r="AE142" s="86"/>
    </row>
    <row r="143" spans="1:31" ht="22.5" customHeight="1">
      <c r="A143" s="77"/>
      <c r="B143" s="78" t="s">
        <v>373</v>
      </c>
      <c r="C143" s="79" t="s">
        <v>39</v>
      </c>
      <c r="D143" s="79"/>
      <c r="E143" s="79"/>
      <c r="F143" s="79"/>
      <c r="G143" s="79"/>
      <c r="H143" s="79" t="s">
        <v>40</v>
      </c>
      <c r="I143" s="81" t="b">
        <v>0</v>
      </c>
      <c r="J143" s="81" t="b">
        <v>1</v>
      </c>
      <c r="K143" s="81" t="b">
        <v>0</v>
      </c>
      <c r="L143" s="81" t="b">
        <v>0</v>
      </c>
      <c r="M143" s="81" t="b">
        <v>0</v>
      </c>
      <c r="N143" s="79" t="s">
        <v>41</v>
      </c>
      <c r="O143" s="79"/>
      <c r="P143" s="82" t="s">
        <v>42</v>
      </c>
      <c r="Q143" s="88"/>
      <c r="R143" s="88"/>
      <c r="S143" s="96"/>
      <c r="T143" s="85"/>
      <c r="U143" s="86" t="s">
        <v>373</v>
      </c>
      <c r="V143" s="86" t="e">
        <f t="array" aca="1" ref="V143" ca="1">_xludf.IFNA(INDEX(#REF!,MATCH($U143,#REF!,0)),"")</f>
        <v>#NAME?</v>
      </c>
      <c r="W143" s="86" t="e">
        <f t="array" aca="1" ref="W143" ca="1">_xludf.IFNA(INDEX(#REF!,MATCH($U143,#REF!,0)),"")</f>
        <v>#NAME?</v>
      </c>
      <c r="X143" s="86" t="e">
        <f t="array" aca="1" ref="X143" ca="1">_xludf.IFNA(INDEX(#REF!,MATCH($U143,#REF!,0)),"")</f>
        <v>#NAME?</v>
      </c>
      <c r="Y143" s="86" t="e">
        <f t="array" aca="1" ref="Y143" ca="1">_xludf.IFNA(INDEX(#REF!,MATCH($U143,#REF!,0)),"")</f>
        <v>#NAME?</v>
      </c>
      <c r="Z143" s="86" t="e">
        <f t="array" aca="1" ref="Z143" ca="1">_xludf.IFNA(INDEX(#REF!,MATCH($U143,#REF!,0)),"")</f>
        <v>#NAME?</v>
      </c>
      <c r="AA143" s="86" t="e">
        <f t="array" aca="1" ref="AA143" ca="1">_xludf.IFNA(INDEX(#REF!,MATCH($U143,#REF!,0)),"")</f>
        <v>#NAME?</v>
      </c>
      <c r="AB143" s="86" t="e">
        <f t="array" aca="1" ref="AB143" ca="1">_xludf.IFNA(INDEX(#REF!,MATCH($U143,#REF!,0)),"")</f>
        <v>#NAME?</v>
      </c>
      <c r="AC143" s="86" t="e">
        <f t="array" aca="1" ref="AC143" ca="1">_xludf.IFNA(INDEX(#REF!,MATCH($U143,#REF!,0)),"")</f>
        <v>#NAME?</v>
      </c>
      <c r="AD143" s="87" t="e">
        <f t="array" aca="1" ref="AD143" ca="1">_xludf.IFNA(INDEX(#REF!,MATCH($U143,#REF!,0)),"")</f>
        <v>#NAME?</v>
      </c>
      <c r="AE143" s="102"/>
    </row>
    <row r="144" spans="1:31" ht="22.5" customHeight="1">
      <c r="A144" s="77"/>
      <c r="B144" s="78" t="s">
        <v>374</v>
      </c>
      <c r="C144" s="79" t="s">
        <v>39</v>
      </c>
      <c r="D144" s="79"/>
      <c r="E144" s="79"/>
      <c r="F144" s="79"/>
      <c r="G144" s="79"/>
      <c r="H144" s="79" t="s">
        <v>40</v>
      </c>
      <c r="I144" s="81" t="b">
        <v>0</v>
      </c>
      <c r="J144" s="81" t="b">
        <v>1</v>
      </c>
      <c r="K144" s="81" t="b">
        <v>0</v>
      </c>
      <c r="L144" s="81" t="b">
        <v>0</v>
      </c>
      <c r="M144" s="81" t="b">
        <v>0</v>
      </c>
      <c r="N144" s="79" t="s">
        <v>41</v>
      </c>
      <c r="O144" s="79"/>
      <c r="P144" s="82" t="s">
        <v>42</v>
      </c>
      <c r="Q144" s="88"/>
      <c r="R144" s="88"/>
      <c r="S144" s="96"/>
      <c r="T144" s="85"/>
      <c r="U144" s="86" t="s">
        <v>374</v>
      </c>
      <c r="V144" s="86" t="e">
        <f t="array" aca="1" ref="V144" ca="1">_xludf.IFNA(INDEX(#REF!,MATCH($U144,#REF!,0)),"")</f>
        <v>#NAME?</v>
      </c>
      <c r="W144" s="86" t="e">
        <f t="array" aca="1" ref="W144" ca="1">_xludf.IFNA(INDEX(#REF!,MATCH($U144,#REF!,0)),"")</f>
        <v>#NAME?</v>
      </c>
      <c r="X144" s="86" t="e">
        <f t="array" aca="1" ref="X144" ca="1">_xludf.IFNA(INDEX(#REF!,MATCH($U144,#REF!,0)),"")</f>
        <v>#NAME?</v>
      </c>
      <c r="Y144" s="86" t="e">
        <f t="array" aca="1" ref="Y144" ca="1">_xludf.IFNA(INDEX(#REF!,MATCH($U144,#REF!,0)),"")</f>
        <v>#NAME?</v>
      </c>
      <c r="Z144" s="86" t="e">
        <f t="array" aca="1" ref="Z144" ca="1">_xludf.IFNA(INDEX(#REF!,MATCH($U144,#REF!,0)),"")</f>
        <v>#NAME?</v>
      </c>
      <c r="AA144" s="86" t="e">
        <f t="array" aca="1" ref="AA144" ca="1">_xludf.IFNA(INDEX(#REF!,MATCH($U144,#REF!,0)),"")</f>
        <v>#NAME?</v>
      </c>
      <c r="AB144" s="86" t="e">
        <f t="array" aca="1" ref="AB144" ca="1">_xludf.IFNA(INDEX(#REF!,MATCH($U144,#REF!,0)),"")</f>
        <v>#NAME?</v>
      </c>
      <c r="AC144" s="86" t="e">
        <f t="array" aca="1" ref="AC144" ca="1">_xludf.IFNA(INDEX(#REF!,MATCH($U144,#REF!,0)),"")</f>
        <v>#NAME?</v>
      </c>
      <c r="AD144" s="87" t="e">
        <f t="array" aca="1" ref="AD144" ca="1">_xludf.IFNA(INDEX(#REF!,MATCH($U144,#REF!,0)),"")</f>
        <v>#NAME?</v>
      </c>
      <c r="AE144" s="102"/>
    </row>
    <row r="145" spans="1:31" ht="22.5" customHeight="1">
      <c r="A145" s="77"/>
      <c r="B145" s="106" t="s">
        <v>375</v>
      </c>
      <c r="C145" s="151" t="s">
        <v>110</v>
      </c>
      <c r="D145" s="151" t="s">
        <v>376</v>
      </c>
      <c r="E145" s="151"/>
      <c r="F145" s="151" t="s">
        <v>377</v>
      </c>
      <c r="G145" s="96"/>
      <c r="H145" s="151" t="s">
        <v>49</v>
      </c>
      <c r="I145" s="154" t="b">
        <v>1</v>
      </c>
      <c r="J145" s="154" t="b">
        <v>0</v>
      </c>
      <c r="K145" s="154" t="b">
        <v>0</v>
      </c>
      <c r="L145" s="154" t="b">
        <v>0</v>
      </c>
      <c r="M145" s="154" t="b">
        <v>0</v>
      </c>
      <c r="N145" s="151" t="s">
        <v>41</v>
      </c>
      <c r="O145" s="96"/>
      <c r="P145" s="107"/>
      <c r="Q145" s="111"/>
      <c r="R145" s="88"/>
      <c r="S145" s="151" t="s">
        <v>58</v>
      </c>
      <c r="T145" s="85"/>
      <c r="U145" s="108" t="s">
        <v>375</v>
      </c>
      <c r="V145" s="86" t="e">
        <f t="array" aca="1" ref="V145" ca="1">_xludf.IFNA(INDEX(#REF!,MATCH($U145,#REF!,0)),"")</f>
        <v>#NAME?</v>
      </c>
      <c r="W145" s="86" t="e">
        <f t="array" aca="1" ref="W145" ca="1">_xludf.IFNA(INDEX(#REF!,MATCH($U145,#REF!,0)),"")</f>
        <v>#NAME?</v>
      </c>
      <c r="X145" s="86" t="e">
        <f t="array" aca="1" ref="X145" ca="1">_xludf.IFNA(INDEX(#REF!,MATCH($U145,#REF!,0)),"")</f>
        <v>#NAME?</v>
      </c>
      <c r="Y145" s="86" t="e">
        <f t="array" aca="1" ref="Y145" ca="1">_xludf.IFNA(INDEX(#REF!,MATCH($U145,#REF!,0)),"")</f>
        <v>#NAME?</v>
      </c>
      <c r="Z145" s="86" t="e">
        <f t="array" aca="1" ref="Z145" ca="1">_xludf.IFNA(INDEX(#REF!,MATCH($U145,#REF!,0)),"")</f>
        <v>#NAME?</v>
      </c>
      <c r="AA145" s="86" t="e">
        <f t="array" aca="1" ref="AA145" ca="1">_xludf.IFNA(INDEX(#REF!,MATCH($U145,#REF!,0)),"")</f>
        <v>#NAME?</v>
      </c>
      <c r="AB145" s="86" t="e">
        <f t="array" aca="1" ref="AB145" ca="1">_xludf.IFNA(INDEX(#REF!,MATCH($U145,#REF!,0)),"")</f>
        <v>#NAME?</v>
      </c>
      <c r="AC145" s="86" t="e">
        <f t="array" aca="1" ref="AC145" ca="1">_xludf.IFNA(INDEX(#REF!,MATCH($U145,#REF!,0)),"")</f>
        <v>#NAME?</v>
      </c>
      <c r="AD145" s="87" t="e">
        <f t="array" aca="1" ref="AD145" ca="1">_xludf.IFNA(INDEX(#REF!,MATCH($U145,#REF!,0)),"")</f>
        <v>#NAME?</v>
      </c>
      <c r="AE145" s="102"/>
    </row>
    <row r="146" spans="1:31" ht="22.5" customHeight="1">
      <c r="A146" s="77"/>
      <c r="B146" s="106" t="s">
        <v>378</v>
      </c>
      <c r="C146" s="151" t="s">
        <v>110</v>
      </c>
      <c r="D146" s="151" t="s">
        <v>379</v>
      </c>
      <c r="E146" s="162"/>
      <c r="F146" s="162" t="s">
        <v>380</v>
      </c>
      <c r="G146" s="96"/>
      <c r="H146" s="151" t="s">
        <v>49</v>
      </c>
      <c r="I146" s="154" t="b">
        <v>1</v>
      </c>
      <c r="J146" s="154" t="b">
        <v>0</v>
      </c>
      <c r="K146" s="154" t="b">
        <v>0</v>
      </c>
      <c r="L146" s="154" t="b">
        <v>0</v>
      </c>
      <c r="M146" s="154" t="b">
        <v>0</v>
      </c>
      <c r="N146" s="151" t="s">
        <v>41</v>
      </c>
      <c r="O146" s="96"/>
      <c r="P146" s="107"/>
      <c r="Q146" s="155" t="s">
        <v>307</v>
      </c>
      <c r="R146" s="88"/>
      <c r="S146" s="151" t="s">
        <v>58</v>
      </c>
      <c r="T146" s="85"/>
      <c r="U146" s="108" t="s">
        <v>378</v>
      </c>
      <c r="V146" s="86" t="e">
        <f t="array" aca="1" ref="V146" ca="1">_xludf.IFNA(INDEX(#REF!,MATCH($U146,#REF!,0)),"")</f>
        <v>#NAME?</v>
      </c>
      <c r="W146" s="86" t="e">
        <f t="array" aca="1" ref="W146" ca="1">_xludf.IFNA(INDEX(#REF!,MATCH($U146,#REF!,0)),"")</f>
        <v>#NAME?</v>
      </c>
      <c r="X146" s="86" t="e">
        <f t="array" aca="1" ref="X146" ca="1">_xludf.IFNA(INDEX(#REF!,MATCH($U146,#REF!,0)),"")</f>
        <v>#NAME?</v>
      </c>
      <c r="Y146" s="86" t="e">
        <f t="array" aca="1" ref="Y146" ca="1">_xludf.IFNA(INDEX(#REF!,MATCH($U146,#REF!,0)),"")</f>
        <v>#NAME?</v>
      </c>
      <c r="Z146" s="86" t="e">
        <f t="array" aca="1" ref="Z146" ca="1">_xludf.IFNA(INDEX(#REF!,MATCH($U146,#REF!,0)),"")</f>
        <v>#NAME?</v>
      </c>
      <c r="AA146" s="86" t="e">
        <f t="array" aca="1" ref="AA146" ca="1">_xludf.IFNA(INDEX(#REF!,MATCH($U146,#REF!,0)),"")</f>
        <v>#NAME?</v>
      </c>
      <c r="AB146" s="86" t="e">
        <f t="array" aca="1" ref="AB146" ca="1">_xludf.IFNA(INDEX(#REF!,MATCH($U146,#REF!,0)),"")</f>
        <v>#NAME?</v>
      </c>
      <c r="AC146" s="86" t="e">
        <f t="array" aca="1" ref="AC146" ca="1">_xludf.IFNA(INDEX(#REF!,MATCH($U146,#REF!,0)),"")</f>
        <v>#NAME?</v>
      </c>
      <c r="AD146" s="87" t="e">
        <f t="array" aca="1" ref="AD146" ca="1">_xludf.IFNA(INDEX(#REF!,MATCH($U146,#REF!,0)),"")</f>
        <v>#NAME?</v>
      </c>
      <c r="AE146" s="102"/>
    </row>
    <row r="147" spans="1:31" ht="22.5" customHeight="1">
      <c r="A147" s="77"/>
      <c r="B147" s="78" t="s">
        <v>381</v>
      </c>
      <c r="C147" s="79" t="s">
        <v>39</v>
      </c>
      <c r="D147" s="79"/>
      <c r="E147" s="79"/>
      <c r="F147" s="79"/>
      <c r="G147" s="79"/>
      <c r="H147" s="79" t="s">
        <v>40</v>
      </c>
      <c r="I147" s="81" t="b">
        <v>0</v>
      </c>
      <c r="J147" s="81" t="b">
        <v>1</v>
      </c>
      <c r="K147" s="81" t="b">
        <v>0</v>
      </c>
      <c r="L147" s="81" t="b">
        <v>0</v>
      </c>
      <c r="M147" s="81" t="b">
        <v>0</v>
      </c>
      <c r="N147" s="79" t="s">
        <v>41</v>
      </c>
      <c r="O147" s="79"/>
      <c r="P147" s="82" t="s">
        <v>42</v>
      </c>
      <c r="Q147" s="88"/>
      <c r="R147" s="88"/>
      <c r="S147" s="96"/>
      <c r="T147" s="85"/>
      <c r="U147" s="86" t="s">
        <v>381</v>
      </c>
      <c r="V147" s="86" t="e">
        <f t="array" aca="1" ref="V147" ca="1">_xludf.IFNA(INDEX(#REF!,MATCH($U147,#REF!,0)),"")</f>
        <v>#NAME?</v>
      </c>
      <c r="W147" s="86" t="e">
        <f t="array" aca="1" ref="W147" ca="1">_xludf.IFNA(INDEX(#REF!,MATCH($U147,#REF!,0)),"")</f>
        <v>#NAME?</v>
      </c>
      <c r="X147" s="86" t="e">
        <f t="array" aca="1" ref="X147" ca="1">_xludf.IFNA(INDEX(#REF!,MATCH($U147,#REF!,0)),"")</f>
        <v>#NAME?</v>
      </c>
      <c r="Y147" s="86" t="e">
        <f t="array" aca="1" ref="Y147" ca="1">_xludf.IFNA(INDEX(#REF!,MATCH($U147,#REF!,0)),"")</f>
        <v>#NAME?</v>
      </c>
      <c r="Z147" s="86" t="e">
        <f t="array" aca="1" ref="Z147" ca="1">_xludf.IFNA(INDEX(#REF!,MATCH($U147,#REF!,0)),"")</f>
        <v>#NAME?</v>
      </c>
      <c r="AA147" s="86" t="e">
        <f t="array" aca="1" ref="AA147" ca="1">_xludf.IFNA(INDEX(#REF!,MATCH($U147,#REF!,0)),"")</f>
        <v>#NAME?</v>
      </c>
      <c r="AB147" s="86" t="e">
        <f t="array" aca="1" ref="AB147" ca="1">_xludf.IFNA(INDEX(#REF!,MATCH($U147,#REF!,0)),"")</f>
        <v>#NAME?</v>
      </c>
      <c r="AC147" s="86" t="e">
        <f t="array" aca="1" ref="AC147" ca="1">_xludf.IFNA(INDEX(#REF!,MATCH($U147,#REF!,0)),"")</f>
        <v>#NAME?</v>
      </c>
      <c r="AD147" s="87" t="e">
        <f t="array" aca="1" ref="AD147" ca="1">_xludf.IFNA(INDEX(#REF!,MATCH($U147,#REF!,0)),"")</f>
        <v>#NAME?</v>
      </c>
      <c r="AE147" s="102"/>
    </row>
    <row r="148" spans="1:31" ht="22.5" customHeight="1">
      <c r="A148" s="77"/>
      <c r="B148" s="78" t="s">
        <v>382</v>
      </c>
      <c r="C148" s="79" t="s">
        <v>39</v>
      </c>
      <c r="D148" s="79"/>
      <c r="E148" s="79"/>
      <c r="F148" s="79"/>
      <c r="G148" s="79"/>
      <c r="H148" s="79" t="s">
        <v>40</v>
      </c>
      <c r="I148" s="81" t="b">
        <v>0</v>
      </c>
      <c r="J148" s="81" t="b">
        <v>1</v>
      </c>
      <c r="K148" s="81" t="b">
        <v>0</v>
      </c>
      <c r="L148" s="81" t="b">
        <v>0</v>
      </c>
      <c r="M148" s="81" t="b">
        <v>0</v>
      </c>
      <c r="N148" s="79" t="s">
        <v>41</v>
      </c>
      <c r="O148" s="79"/>
      <c r="P148" s="82" t="s">
        <v>42</v>
      </c>
      <c r="Q148" s="88"/>
      <c r="R148" s="88"/>
      <c r="S148" s="96"/>
      <c r="T148" s="85"/>
      <c r="U148" s="86" t="s">
        <v>382</v>
      </c>
      <c r="V148" s="86" t="e">
        <f t="array" aca="1" ref="V148" ca="1">_xludf.IFNA(INDEX(#REF!,MATCH($U148,#REF!,0)),"")</f>
        <v>#NAME?</v>
      </c>
      <c r="W148" s="86" t="e">
        <f t="array" aca="1" ref="W148" ca="1">_xludf.IFNA(INDEX(#REF!,MATCH($U148,#REF!,0)),"")</f>
        <v>#NAME?</v>
      </c>
      <c r="X148" s="86" t="e">
        <f t="array" aca="1" ref="X148" ca="1">_xludf.IFNA(INDEX(#REF!,MATCH($U148,#REF!,0)),"")</f>
        <v>#NAME?</v>
      </c>
      <c r="Y148" s="86" t="e">
        <f t="array" aca="1" ref="Y148" ca="1">_xludf.IFNA(INDEX(#REF!,MATCH($U148,#REF!,0)),"")</f>
        <v>#NAME?</v>
      </c>
      <c r="Z148" s="86" t="e">
        <f t="array" aca="1" ref="Z148" ca="1">_xludf.IFNA(INDEX(#REF!,MATCH($U148,#REF!,0)),"")</f>
        <v>#NAME?</v>
      </c>
      <c r="AA148" s="86" t="e">
        <f t="array" aca="1" ref="AA148" ca="1">_xludf.IFNA(INDEX(#REF!,MATCH($U148,#REF!,0)),"")</f>
        <v>#NAME?</v>
      </c>
      <c r="AB148" s="86" t="e">
        <f t="array" aca="1" ref="AB148" ca="1">_xludf.IFNA(INDEX(#REF!,MATCH($U148,#REF!,0)),"")</f>
        <v>#NAME?</v>
      </c>
      <c r="AC148" s="86" t="e">
        <f t="array" aca="1" ref="AC148" ca="1">_xludf.IFNA(INDEX(#REF!,MATCH($U148,#REF!,0)),"")</f>
        <v>#NAME?</v>
      </c>
      <c r="AD148" s="87" t="e">
        <f t="array" aca="1" ref="AD148" ca="1">_xludf.IFNA(INDEX(#REF!,MATCH($U148,#REF!,0)),"")</f>
        <v>#NAME?</v>
      </c>
      <c r="AE148" s="102"/>
    </row>
    <row r="149" spans="1:31" ht="22.5" customHeight="1">
      <c r="A149" s="77"/>
      <c r="B149" s="78" t="s">
        <v>383</v>
      </c>
      <c r="C149" s="79" t="s">
        <v>86</v>
      </c>
      <c r="D149" s="79" t="s">
        <v>384</v>
      </c>
      <c r="E149" s="79" t="s">
        <v>385</v>
      </c>
      <c r="F149" s="79" t="s">
        <v>386</v>
      </c>
      <c r="G149" s="79" t="s">
        <v>387</v>
      </c>
      <c r="H149" s="79" t="s">
        <v>49</v>
      </c>
      <c r="I149" s="81" t="b">
        <v>1</v>
      </c>
      <c r="J149" s="81" t="b">
        <v>0</v>
      </c>
      <c r="K149" s="81" t="b">
        <v>0</v>
      </c>
      <c r="L149" s="81" t="b">
        <v>0</v>
      </c>
      <c r="M149" s="81" t="b">
        <v>1</v>
      </c>
      <c r="N149" s="79" t="s">
        <v>53</v>
      </c>
      <c r="O149" s="79" t="s">
        <v>91</v>
      </c>
      <c r="P149" s="82"/>
      <c r="Q149" s="89" t="s">
        <v>388</v>
      </c>
      <c r="R149" s="89" t="s">
        <v>388</v>
      </c>
      <c r="S149" s="151" t="s">
        <v>58</v>
      </c>
      <c r="T149" s="85"/>
      <c r="U149" s="86" t="s">
        <v>383</v>
      </c>
      <c r="V149" s="86" t="e">
        <f t="array" aca="1" ref="V149" ca="1">_xludf.IFNA(INDEX(#REF!,MATCH($U149,#REF!,0)),"")</f>
        <v>#NAME?</v>
      </c>
      <c r="W149" s="86" t="e">
        <f t="array" aca="1" ref="W149" ca="1">_xludf.IFNA(INDEX(#REF!,MATCH($U149,#REF!,0)),"")</f>
        <v>#NAME?</v>
      </c>
      <c r="X149" s="86" t="e">
        <f t="array" aca="1" ref="X149" ca="1">_xludf.IFNA(INDEX(#REF!,MATCH($U149,#REF!,0)),"")</f>
        <v>#NAME?</v>
      </c>
      <c r="Y149" s="86" t="e">
        <f t="array" aca="1" ref="Y149" ca="1">_xludf.IFNA(INDEX(#REF!,MATCH($U149,#REF!,0)),"")</f>
        <v>#NAME?</v>
      </c>
      <c r="Z149" s="86" t="e">
        <f t="array" aca="1" ref="Z149" ca="1">_xludf.IFNA(INDEX(#REF!,MATCH($U149,#REF!,0)),"")</f>
        <v>#NAME?</v>
      </c>
      <c r="AA149" s="86" t="e">
        <f t="array" aca="1" ref="AA149" ca="1">_xludf.IFNA(INDEX(#REF!,MATCH($U149,#REF!,0)),"")</f>
        <v>#NAME?</v>
      </c>
      <c r="AB149" s="86" t="e">
        <f t="array" aca="1" ref="AB149" ca="1">_xludf.IFNA(INDEX(#REF!,MATCH($U149,#REF!,0)),"")</f>
        <v>#NAME?</v>
      </c>
      <c r="AC149" s="86" t="e">
        <f t="array" aca="1" ref="AC149" ca="1">_xludf.IFNA(INDEX(#REF!,MATCH($U149,#REF!,0)),"")</f>
        <v>#NAME?</v>
      </c>
      <c r="AD149" s="87" t="e">
        <f t="array" aca="1" ref="AD149" ca="1">_xludf.IFNA(INDEX(#REF!,MATCH($U149,#REF!,0)),"")</f>
        <v>#NAME?</v>
      </c>
      <c r="AE149" s="86"/>
    </row>
    <row r="150" spans="1:31" ht="22.5" customHeight="1">
      <c r="A150" s="77"/>
      <c r="B150" s="78" t="s">
        <v>383</v>
      </c>
      <c r="C150" s="79" t="s">
        <v>77</v>
      </c>
      <c r="D150" s="79" t="s">
        <v>389</v>
      </c>
      <c r="E150" s="79"/>
      <c r="F150" s="79" t="s">
        <v>390</v>
      </c>
      <c r="G150" s="79">
        <v>0</v>
      </c>
      <c r="H150" s="79" t="s">
        <v>49</v>
      </c>
      <c r="I150" s="81" t="b">
        <v>1</v>
      </c>
      <c r="J150" s="81" t="b">
        <v>0</v>
      </c>
      <c r="K150" s="81" t="b">
        <v>0</v>
      </c>
      <c r="L150" s="81" t="b">
        <v>0</v>
      </c>
      <c r="M150" s="81" t="b">
        <v>0</v>
      </c>
      <c r="N150" s="79" t="s">
        <v>41</v>
      </c>
      <c r="O150" s="79" t="s">
        <v>79</v>
      </c>
      <c r="P150" s="82" t="s">
        <v>391</v>
      </c>
      <c r="Q150" s="88"/>
      <c r="R150" s="93" t="s">
        <v>392</v>
      </c>
      <c r="S150" s="151" t="s">
        <v>58</v>
      </c>
      <c r="T150" s="85"/>
      <c r="U150" s="86" t="s">
        <v>383</v>
      </c>
      <c r="V150" s="86" t="e">
        <f t="array" aca="1" ref="V150" ca="1">_xludf.IFNA(INDEX(#REF!,MATCH($U150,#REF!,0)),"")</f>
        <v>#NAME?</v>
      </c>
      <c r="W150" s="86" t="e">
        <f t="array" aca="1" ref="W150" ca="1">_xludf.IFNA(INDEX(#REF!,MATCH($U150,#REF!,0)),"")</f>
        <v>#NAME?</v>
      </c>
      <c r="X150" s="86" t="e">
        <f t="array" aca="1" ref="X150" ca="1">_xludf.IFNA(INDEX(#REF!,MATCH($U150,#REF!,0)),"")</f>
        <v>#NAME?</v>
      </c>
      <c r="Y150" s="86" t="e">
        <f t="array" aca="1" ref="Y150" ca="1">_xludf.IFNA(INDEX(#REF!,MATCH($U150,#REF!,0)),"")</f>
        <v>#NAME?</v>
      </c>
      <c r="Z150" s="86" t="e">
        <f t="array" aca="1" ref="Z150" ca="1">_xludf.IFNA(INDEX(#REF!,MATCH($U150,#REF!,0)),"")</f>
        <v>#NAME?</v>
      </c>
      <c r="AA150" s="86" t="e">
        <f t="array" aca="1" ref="AA150" ca="1">_xludf.IFNA(INDEX(#REF!,MATCH($U150,#REF!,0)),"")</f>
        <v>#NAME?</v>
      </c>
      <c r="AB150" s="86" t="e">
        <f t="array" aca="1" ref="AB150" ca="1">_xludf.IFNA(INDEX(#REF!,MATCH($U150,#REF!,0)),"")</f>
        <v>#NAME?</v>
      </c>
      <c r="AC150" s="86" t="e">
        <f t="array" aca="1" ref="AC150" ca="1">_xludf.IFNA(INDEX(#REF!,MATCH($U150,#REF!,0)),"")</f>
        <v>#NAME?</v>
      </c>
      <c r="AD150" s="87" t="e">
        <f t="array" aca="1" ref="AD150" ca="1">_xludf.IFNA(INDEX(#REF!,MATCH($U150,#REF!,0)),"")</f>
        <v>#NAME?</v>
      </c>
      <c r="AE150" s="102"/>
    </row>
    <row r="151" spans="1:31" ht="22.5" customHeight="1">
      <c r="A151" s="77"/>
      <c r="B151" s="106" t="s">
        <v>383</v>
      </c>
      <c r="C151" s="151" t="s">
        <v>110</v>
      </c>
      <c r="D151" s="151" t="s">
        <v>393</v>
      </c>
      <c r="E151" s="151"/>
      <c r="F151" s="151" t="s">
        <v>394</v>
      </c>
      <c r="G151" s="96"/>
      <c r="H151" s="96"/>
      <c r="I151" s="154" t="b">
        <v>1</v>
      </c>
      <c r="J151" s="154" t="b">
        <v>0</v>
      </c>
      <c r="K151" s="154" t="b">
        <v>0</v>
      </c>
      <c r="L151" s="154" t="b">
        <v>0</v>
      </c>
      <c r="M151" s="154" t="b">
        <v>0</v>
      </c>
      <c r="N151" s="96"/>
      <c r="O151" s="96"/>
      <c r="P151" s="107"/>
      <c r="Q151" s="111"/>
      <c r="R151" s="88"/>
      <c r="S151" s="96"/>
      <c r="T151" s="85"/>
      <c r="U151" s="108" t="s">
        <v>383</v>
      </c>
      <c r="V151" s="86" t="e">
        <f t="array" aca="1" ref="V151" ca="1">_xludf.IFNA(INDEX(#REF!,MATCH($U151,#REF!,0)),"")</f>
        <v>#NAME?</v>
      </c>
      <c r="W151" s="86" t="e">
        <f t="array" aca="1" ref="W151" ca="1">_xludf.IFNA(INDEX(#REF!,MATCH($U151,#REF!,0)),"")</f>
        <v>#NAME?</v>
      </c>
      <c r="X151" s="86" t="e">
        <f t="array" aca="1" ref="X151" ca="1">_xludf.IFNA(INDEX(#REF!,MATCH($U151,#REF!,0)),"")</f>
        <v>#NAME?</v>
      </c>
      <c r="Y151" s="86" t="e">
        <f t="array" aca="1" ref="Y151" ca="1">_xludf.IFNA(INDEX(#REF!,MATCH($U151,#REF!,0)),"")</f>
        <v>#NAME?</v>
      </c>
      <c r="Z151" s="86" t="e">
        <f t="array" aca="1" ref="Z151" ca="1">_xludf.IFNA(INDEX(#REF!,MATCH($U151,#REF!,0)),"")</f>
        <v>#NAME?</v>
      </c>
      <c r="AA151" s="86" t="e">
        <f t="array" aca="1" ref="AA151" ca="1">_xludf.IFNA(INDEX(#REF!,MATCH($U151,#REF!,0)),"")</f>
        <v>#NAME?</v>
      </c>
      <c r="AB151" s="86" t="e">
        <f t="array" aca="1" ref="AB151" ca="1">_xludf.IFNA(INDEX(#REF!,MATCH($U151,#REF!,0)),"")</f>
        <v>#NAME?</v>
      </c>
      <c r="AC151" s="86" t="e">
        <f t="array" aca="1" ref="AC151" ca="1">_xludf.IFNA(INDEX(#REF!,MATCH($U151,#REF!,0)),"")</f>
        <v>#NAME?</v>
      </c>
      <c r="AD151" s="87" t="e">
        <f t="array" aca="1" ref="AD151" ca="1">_xludf.IFNA(INDEX(#REF!,MATCH($U151,#REF!,0)),"")</f>
        <v>#NAME?</v>
      </c>
      <c r="AE151" s="102"/>
    </row>
    <row r="152" spans="1:31" ht="22.5" customHeight="1">
      <c r="A152" s="77"/>
      <c r="B152" s="78" t="s">
        <v>383</v>
      </c>
      <c r="C152" s="79" t="s">
        <v>83</v>
      </c>
      <c r="D152" s="79"/>
      <c r="E152" s="103"/>
      <c r="F152" s="103"/>
      <c r="G152" s="79"/>
      <c r="H152" s="79" t="s">
        <v>40</v>
      </c>
      <c r="I152" s="81" t="b">
        <v>0</v>
      </c>
      <c r="J152" s="81" t="b">
        <v>0</v>
      </c>
      <c r="K152" s="81" t="b">
        <v>0</v>
      </c>
      <c r="L152" s="81" t="b">
        <v>0</v>
      </c>
      <c r="M152" s="81" t="b">
        <v>0</v>
      </c>
      <c r="N152" s="79"/>
      <c r="O152" s="79"/>
      <c r="P152" s="82"/>
      <c r="Q152" s="88"/>
      <c r="R152" s="88"/>
      <c r="S152" s="96"/>
      <c r="T152" s="85"/>
      <c r="U152" s="86" t="s">
        <v>383</v>
      </c>
      <c r="V152" s="86" t="e">
        <f t="array" aca="1" ref="V152" ca="1">_xludf.IFNA(INDEX(#REF!,MATCH($U152,#REF!,0)),"")</f>
        <v>#NAME?</v>
      </c>
      <c r="W152" s="86" t="e">
        <f t="array" aca="1" ref="W152" ca="1">_xludf.IFNA(INDEX(#REF!,MATCH($U152,#REF!,0)),"")</f>
        <v>#NAME?</v>
      </c>
      <c r="X152" s="86" t="e">
        <f t="array" aca="1" ref="X152" ca="1">_xludf.IFNA(INDEX(#REF!,MATCH($U152,#REF!,0)),"")</f>
        <v>#NAME?</v>
      </c>
      <c r="Y152" s="86" t="e">
        <f t="array" aca="1" ref="Y152" ca="1">_xludf.IFNA(INDEX(#REF!,MATCH($U152,#REF!,0)),"")</f>
        <v>#NAME?</v>
      </c>
      <c r="Z152" s="86" t="e">
        <f t="array" aca="1" ref="Z152" ca="1">_xludf.IFNA(INDEX(#REF!,MATCH($U152,#REF!,0)),"")</f>
        <v>#NAME?</v>
      </c>
      <c r="AA152" s="86" t="e">
        <f t="array" aca="1" ref="AA152" ca="1">_xludf.IFNA(INDEX(#REF!,MATCH($U152,#REF!,0)),"")</f>
        <v>#NAME?</v>
      </c>
      <c r="AB152" s="86" t="e">
        <f t="array" aca="1" ref="AB152" ca="1">_xludf.IFNA(INDEX(#REF!,MATCH($U152,#REF!,0)),"")</f>
        <v>#NAME?</v>
      </c>
      <c r="AC152" s="86" t="e">
        <f t="array" aca="1" ref="AC152" ca="1">_xludf.IFNA(INDEX(#REF!,MATCH($U152,#REF!,0)),"")</f>
        <v>#NAME?</v>
      </c>
      <c r="AD152" s="87" t="e">
        <f t="array" aca="1" ref="AD152" ca="1">_xludf.IFNA(INDEX(#REF!,MATCH($U152,#REF!,0)),"")</f>
        <v>#NAME?</v>
      </c>
      <c r="AE152" s="102"/>
    </row>
    <row r="153" spans="1:31" ht="22.5" customHeight="1">
      <c r="A153" s="77"/>
      <c r="B153" s="78" t="s">
        <v>395</v>
      </c>
      <c r="C153" s="90" t="s">
        <v>34</v>
      </c>
      <c r="D153" s="90" t="s">
        <v>342</v>
      </c>
      <c r="E153" s="90"/>
      <c r="F153" s="90" t="s">
        <v>396</v>
      </c>
      <c r="G153" s="90"/>
      <c r="H153" s="90" t="s">
        <v>40</v>
      </c>
      <c r="I153" s="91" t="b">
        <v>0</v>
      </c>
      <c r="J153" s="91" t="b">
        <v>1</v>
      </c>
      <c r="K153" s="91" t="b">
        <v>0</v>
      </c>
      <c r="L153" s="91" t="b">
        <v>0</v>
      </c>
      <c r="M153" s="91" t="b">
        <v>0</v>
      </c>
      <c r="N153" s="90" t="s">
        <v>41</v>
      </c>
      <c r="O153" s="90" t="s">
        <v>63</v>
      </c>
      <c r="P153" s="92" t="s">
        <v>63</v>
      </c>
      <c r="Q153" s="88" t="s">
        <v>397</v>
      </c>
      <c r="R153" s="88" t="s">
        <v>65</v>
      </c>
      <c r="S153" s="110"/>
      <c r="T153" s="85"/>
      <c r="U153" s="86" t="s">
        <v>395</v>
      </c>
      <c r="V153" s="86" t="e">
        <f t="array" aca="1" ref="V153" ca="1">_xludf.IFNA(INDEX(#REF!,MATCH($U153,#REF!,0)),"")</f>
        <v>#NAME?</v>
      </c>
      <c r="W153" s="86" t="e">
        <f t="array" aca="1" ref="W153" ca="1">_xludf.IFNA(INDEX(#REF!,MATCH($U153,#REF!,0)),"")</f>
        <v>#NAME?</v>
      </c>
      <c r="X153" s="86" t="e">
        <f t="array" aca="1" ref="X153" ca="1">_xludf.IFNA(INDEX(#REF!,MATCH($U153,#REF!,0)),"")</f>
        <v>#NAME?</v>
      </c>
      <c r="Y153" s="86" t="e">
        <f t="array" aca="1" ref="Y153" ca="1">_xludf.IFNA(INDEX(#REF!,MATCH($U153,#REF!,0)),"")</f>
        <v>#NAME?</v>
      </c>
      <c r="Z153" s="86" t="e">
        <f t="array" aca="1" ref="Z153" ca="1">_xludf.IFNA(INDEX(#REF!,MATCH($U153,#REF!,0)),"")</f>
        <v>#NAME?</v>
      </c>
      <c r="AA153" s="86" t="e">
        <f t="array" aca="1" ref="AA153" ca="1">_xludf.IFNA(INDEX(#REF!,MATCH($U153,#REF!,0)),"")</f>
        <v>#NAME?</v>
      </c>
      <c r="AB153" s="86" t="e">
        <f t="array" aca="1" ref="AB153" ca="1">_xludf.IFNA(INDEX(#REF!,MATCH($U153,#REF!,0)),"")</f>
        <v>#NAME?</v>
      </c>
      <c r="AC153" s="86" t="e">
        <f t="array" aca="1" ref="AC153" ca="1">_xludf.IFNA(INDEX(#REF!,MATCH($U153,#REF!,0)),"")</f>
        <v>#NAME?</v>
      </c>
      <c r="AD153" s="87" t="e">
        <f t="array" aca="1" ref="AD153" ca="1">_xludf.IFNA(INDEX(#REF!,MATCH($U153,#REF!,0)),"")</f>
        <v>#NAME?</v>
      </c>
      <c r="AE153" s="102"/>
    </row>
    <row r="154" spans="1:31" ht="22.5" customHeight="1">
      <c r="A154" s="77"/>
      <c r="B154" s="78" t="s">
        <v>398</v>
      </c>
      <c r="C154" s="79" t="s">
        <v>34</v>
      </c>
      <c r="D154" s="79"/>
      <c r="E154" s="79"/>
      <c r="F154" s="79"/>
      <c r="G154" s="79"/>
      <c r="H154" s="79"/>
      <c r="I154" s="81" t="b">
        <v>0</v>
      </c>
      <c r="J154" s="81" t="b">
        <v>0</v>
      </c>
      <c r="K154" s="81" t="b">
        <v>0</v>
      </c>
      <c r="L154" s="81" t="b">
        <v>0</v>
      </c>
      <c r="M154" s="81" t="b">
        <v>0</v>
      </c>
      <c r="N154" s="79"/>
      <c r="O154" s="79"/>
      <c r="P154" s="82"/>
      <c r="Q154" s="88"/>
      <c r="R154" s="88"/>
      <c r="S154" s="96"/>
      <c r="T154" s="85"/>
      <c r="U154" s="86" t="s">
        <v>398</v>
      </c>
      <c r="V154" s="86" t="e">
        <f t="array" aca="1" ref="V154" ca="1">_xludf.IFNA(INDEX(#REF!,MATCH($U154,#REF!,0)),"")</f>
        <v>#NAME?</v>
      </c>
      <c r="W154" s="86" t="e">
        <f t="array" aca="1" ref="W154" ca="1">_xludf.IFNA(INDEX(#REF!,MATCH($U154,#REF!,0)),"")</f>
        <v>#NAME?</v>
      </c>
      <c r="X154" s="86" t="e">
        <f t="array" aca="1" ref="X154" ca="1">_xludf.IFNA(INDEX(#REF!,MATCH($U154,#REF!,0)),"")</f>
        <v>#NAME?</v>
      </c>
      <c r="Y154" s="86" t="e">
        <f t="array" aca="1" ref="Y154" ca="1">_xludf.IFNA(INDEX(#REF!,MATCH($U154,#REF!,0)),"")</f>
        <v>#NAME?</v>
      </c>
      <c r="Z154" s="86" t="e">
        <f t="array" aca="1" ref="Z154" ca="1">_xludf.IFNA(INDEX(#REF!,MATCH($U154,#REF!,0)),"")</f>
        <v>#NAME?</v>
      </c>
      <c r="AA154" s="86" t="e">
        <f t="array" aca="1" ref="AA154" ca="1">_xludf.IFNA(INDEX(#REF!,MATCH($U154,#REF!,0)),"")</f>
        <v>#NAME?</v>
      </c>
      <c r="AB154" s="86" t="e">
        <f t="array" aca="1" ref="AB154" ca="1">_xludf.IFNA(INDEX(#REF!,MATCH($U154,#REF!,0)),"")</f>
        <v>#NAME?</v>
      </c>
      <c r="AC154" s="86" t="e">
        <f t="array" aca="1" ref="AC154" ca="1">_xludf.IFNA(INDEX(#REF!,MATCH($U154,#REF!,0)),"")</f>
        <v>#NAME?</v>
      </c>
      <c r="AD154" s="87" t="e">
        <f t="array" aca="1" ref="AD154" ca="1">_xludf.IFNA(INDEX(#REF!,MATCH($U154,#REF!,0)),"")</f>
        <v>#NAME?</v>
      </c>
      <c r="AE154" s="102"/>
    </row>
    <row r="155" spans="1:31" ht="22.5" customHeight="1">
      <c r="A155" s="77"/>
      <c r="B155" s="106" t="s">
        <v>399</v>
      </c>
      <c r="C155" s="153" t="s">
        <v>110</v>
      </c>
      <c r="D155" s="153" t="s">
        <v>400</v>
      </c>
      <c r="E155" s="153"/>
      <c r="F155" s="153" t="s">
        <v>401</v>
      </c>
      <c r="G155" s="110"/>
      <c r="H155" s="153" t="s">
        <v>40</v>
      </c>
      <c r="I155" s="157" t="b">
        <v>1</v>
      </c>
      <c r="J155" s="157" t="b">
        <v>0</v>
      </c>
      <c r="K155" s="157" t="b">
        <v>0</v>
      </c>
      <c r="L155" s="157" t="b">
        <v>0</v>
      </c>
      <c r="M155" s="157" t="b">
        <v>0</v>
      </c>
      <c r="N155" s="153" t="s">
        <v>41</v>
      </c>
      <c r="O155" s="110"/>
      <c r="P155" s="86"/>
      <c r="Q155" s="155" t="s">
        <v>307</v>
      </c>
      <c r="R155" s="88"/>
      <c r="S155" s="153" t="s">
        <v>58</v>
      </c>
      <c r="T155" s="85"/>
      <c r="U155" s="108" t="s">
        <v>399</v>
      </c>
      <c r="V155" s="86" t="e">
        <f t="array" aca="1" ref="V155" ca="1">_xludf.IFNA(INDEX(#REF!,MATCH($U155,#REF!,0)),"")</f>
        <v>#NAME?</v>
      </c>
      <c r="W155" s="86" t="e">
        <f t="array" aca="1" ref="W155" ca="1">_xludf.IFNA(INDEX(#REF!,MATCH($U155,#REF!,0)),"")</f>
        <v>#NAME?</v>
      </c>
      <c r="X155" s="86" t="e">
        <f t="array" aca="1" ref="X155" ca="1">_xludf.IFNA(INDEX(#REF!,MATCH($U155,#REF!,0)),"")</f>
        <v>#NAME?</v>
      </c>
      <c r="Y155" s="86" t="e">
        <f t="array" aca="1" ref="Y155" ca="1">_xludf.IFNA(INDEX(#REF!,MATCH($U155,#REF!,0)),"")</f>
        <v>#NAME?</v>
      </c>
      <c r="Z155" s="86" t="e">
        <f t="array" aca="1" ref="Z155" ca="1">_xludf.IFNA(INDEX(#REF!,MATCH($U155,#REF!,0)),"")</f>
        <v>#NAME?</v>
      </c>
      <c r="AA155" s="86" t="e">
        <f t="array" aca="1" ref="AA155" ca="1">_xludf.IFNA(INDEX(#REF!,MATCH($U155,#REF!,0)),"")</f>
        <v>#NAME?</v>
      </c>
      <c r="AB155" s="86" t="e">
        <f t="array" aca="1" ref="AB155" ca="1">_xludf.IFNA(INDEX(#REF!,MATCH($U155,#REF!,0)),"")</f>
        <v>#NAME?</v>
      </c>
      <c r="AC155" s="86" t="e">
        <f t="array" aca="1" ref="AC155" ca="1">_xludf.IFNA(INDEX(#REF!,MATCH($U155,#REF!,0)),"")</f>
        <v>#NAME?</v>
      </c>
      <c r="AD155" s="87" t="e">
        <f t="array" aca="1" ref="AD155" ca="1">_xludf.IFNA(INDEX(#REF!,MATCH($U155,#REF!,0)),"")</f>
        <v>#NAME?</v>
      </c>
      <c r="AE155" s="102"/>
    </row>
    <row r="156" spans="1:31" ht="22.5" customHeight="1">
      <c r="A156" s="77"/>
      <c r="B156" s="78" t="s">
        <v>402</v>
      </c>
      <c r="C156" s="79" t="s">
        <v>39</v>
      </c>
      <c r="D156" s="79"/>
      <c r="E156" s="79"/>
      <c r="F156" s="79"/>
      <c r="G156" s="79"/>
      <c r="H156" s="79" t="s">
        <v>40</v>
      </c>
      <c r="I156" s="81" t="b">
        <v>0</v>
      </c>
      <c r="J156" s="81" t="b">
        <v>1</v>
      </c>
      <c r="K156" s="81" t="b">
        <v>0</v>
      </c>
      <c r="L156" s="81" t="b">
        <v>0</v>
      </c>
      <c r="M156" s="81" t="b">
        <v>0</v>
      </c>
      <c r="N156" s="79" t="s">
        <v>41</v>
      </c>
      <c r="O156" s="79"/>
      <c r="P156" s="82" t="s">
        <v>42</v>
      </c>
      <c r="Q156" s="88"/>
      <c r="R156" s="88"/>
      <c r="S156" s="96"/>
      <c r="T156" s="85"/>
      <c r="U156" s="86" t="s">
        <v>402</v>
      </c>
      <c r="V156" s="86" t="e">
        <f t="array" aca="1" ref="V156" ca="1">_xludf.IFNA(INDEX(#REF!,MATCH($U156,#REF!,0)),"")</f>
        <v>#NAME?</v>
      </c>
      <c r="W156" s="86" t="e">
        <f t="array" aca="1" ref="W156" ca="1">_xludf.IFNA(INDEX(#REF!,MATCH($U156,#REF!,0)),"")</f>
        <v>#NAME?</v>
      </c>
      <c r="X156" s="86" t="e">
        <f t="array" aca="1" ref="X156" ca="1">_xludf.IFNA(INDEX(#REF!,MATCH($U156,#REF!,0)),"")</f>
        <v>#NAME?</v>
      </c>
      <c r="Y156" s="86" t="e">
        <f t="array" aca="1" ref="Y156" ca="1">_xludf.IFNA(INDEX(#REF!,MATCH($U156,#REF!,0)),"")</f>
        <v>#NAME?</v>
      </c>
      <c r="Z156" s="86" t="e">
        <f t="array" aca="1" ref="Z156" ca="1">_xludf.IFNA(INDEX(#REF!,MATCH($U156,#REF!,0)),"")</f>
        <v>#NAME?</v>
      </c>
      <c r="AA156" s="86" t="e">
        <f t="array" aca="1" ref="AA156" ca="1">_xludf.IFNA(INDEX(#REF!,MATCH($U156,#REF!,0)),"")</f>
        <v>#NAME?</v>
      </c>
      <c r="AB156" s="86" t="e">
        <f t="array" aca="1" ref="AB156" ca="1">_xludf.IFNA(INDEX(#REF!,MATCH($U156,#REF!,0)),"")</f>
        <v>#NAME?</v>
      </c>
      <c r="AC156" s="86" t="e">
        <f t="array" aca="1" ref="AC156" ca="1">_xludf.IFNA(INDEX(#REF!,MATCH($U156,#REF!,0)),"")</f>
        <v>#NAME?</v>
      </c>
      <c r="AD156" s="87" t="e">
        <f t="array" aca="1" ref="AD156" ca="1">_xludf.IFNA(INDEX(#REF!,MATCH($U156,#REF!,0)),"")</f>
        <v>#NAME?</v>
      </c>
      <c r="AE156" s="102"/>
    </row>
    <row r="157" spans="1:31" ht="22.5" customHeight="1">
      <c r="A157" s="77"/>
      <c r="B157" s="78" t="s">
        <v>403</v>
      </c>
      <c r="C157" s="79" t="s">
        <v>39</v>
      </c>
      <c r="D157" s="79"/>
      <c r="E157" s="79"/>
      <c r="F157" s="79"/>
      <c r="G157" s="79"/>
      <c r="H157" s="79" t="s">
        <v>40</v>
      </c>
      <c r="I157" s="81" t="b">
        <v>0</v>
      </c>
      <c r="J157" s="81" t="b">
        <v>1</v>
      </c>
      <c r="K157" s="81" t="b">
        <v>0</v>
      </c>
      <c r="L157" s="81" t="b">
        <v>0</v>
      </c>
      <c r="M157" s="81" t="b">
        <v>0</v>
      </c>
      <c r="N157" s="79" t="s">
        <v>41</v>
      </c>
      <c r="O157" s="79"/>
      <c r="P157" s="82" t="s">
        <v>42</v>
      </c>
      <c r="Q157" s="88"/>
      <c r="R157" s="88"/>
      <c r="S157" s="96"/>
      <c r="T157" s="85"/>
      <c r="U157" s="86" t="s">
        <v>403</v>
      </c>
      <c r="V157" s="86" t="e">
        <f t="array" aca="1" ref="V157" ca="1">_xludf.IFNA(INDEX(#REF!,MATCH($U157,#REF!,0)),"")</f>
        <v>#NAME?</v>
      </c>
      <c r="W157" s="86" t="e">
        <f t="array" aca="1" ref="W157" ca="1">_xludf.IFNA(INDEX(#REF!,MATCH($U157,#REF!,0)),"")</f>
        <v>#NAME?</v>
      </c>
      <c r="X157" s="86" t="e">
        <f t="array" aca="1" ref="X157" ca="1">_xludf.IFNA(INDEX(#REF!,MATCH($U157,#REF!,0)),"")</f>
        <v>#NAME?</v>
      </c>
      <c r="Y157" s="86" t="e">
        <f t="array" aca="1" ref="Y157" ca="1">_xludf.IFNA(INDEX(#REF!,MATCH($U157,#REF!,0)),"")</f>
        <v>#NAME?</v>
      </c>
      <c r="Z157" s="86" t="e">
        <f t="array" aca="1" ref="Z157" ca="1">_xludf.IFNA(INDEX(#REF!,MATCH($U157,#REF!,0)),"")</f>
        <v>#NAME?</v>
      </c>
      <c r="AA157" s="86" t="e">
        <f t="array" aca="1" ref="AA157" ca="1">_xludf.IFNA(INDEX(#REF!,MATCH($U157,#REF!,0)),"")</f>
        <v>#NAME?</v>
      </c>
      <c r="AB157" s="86" t="e">
        <f t="array" aca="1" ref="AB157" ca="1">_xludf.IFNA(INDEX(#REF!,MATCH($U157,#REF!,0)),"")</f>
        <v>#NAME?</v>
      </c>
      <c r="AC157" s="86" t="e">
        <f t="array" aca="1" ref="AC157" ca="1">_xludf.IFNA(INDEX(#REF!,MATCH($U157,#REF!,0)),"")</f>
        <v>#NAME?</v>
      </c>
      <c r="AD157" s="87" t="e">
        <f t="array" aca="1" ref="AD157" ca="1">_xludf.IFNA(INDEX(#REF!,MATCH($U157,#REF!,0)),"")</f>
        <v>#NAME?</v>
      </c>
      <c r="AE157" s="102"/>
    </row>
    <row r="158" spans="1:31" ht="22.5" customHeight="1">
      <c r="A158" s="77"/>
      <c r="B158" s="106" t="s">
        <v>404</v>
      </c>
      <c r="C158" s="151" t="s">
        <v>110</v>
      </c>
      <c r="D158" s="151" t="s">
        <v>405</v>
      </c>
      <c r="E158" s="162"/>
      <c r="F158" s="162" t="s">
        <v>406</v>
      </c>
      <c r="G158" s="96"/>
      <c r="H158" s="151" t="s">
        <v>407</v>
      </c>
      <c r="I158" s="154" t="b">
        <v>1</v>
      </c>
      <c r="J158" s="154" t="b">
        <v>0</v>
      </c>
      <c r="K158" s="154" t="b">
        <v>0</v>
      </c>
      <c r="L158" s="154" t="b">
        <v>0</v>
      </c>
      <c r="M158" s="154" t="b">
        <v>0</v>
      </c>
      <c r="N158" s="151" t="s">
        <v>98</v>
      </c>
      <c r="O158" s="96"/>
      <c r="P158" s="107"/>
      <c r="Q158" s="111"/>
      <c r="R158" s="88"/>
      <c r="S158" s="151" t="s">
        <v>58</v>
      </c>
      <c r="T158" s="85"/>
      <c r="U158" s="108" t="s">
        <v>404</v>
      </c>
      <c r="V158" s="86" t="e">
        <f t="array" aca="1" ref="V158" ca="1">_xludf.IFNA(INDEX(#REF!,MATCH($U158,#REF!,0)),"")</f>
        <v>#NAME?</v>
      </c>
      <c r="W158" s="86" t="e">
        <f t="array" aca="1" ref="W158" ca="1">_xludf.IFNA(INDEX(#REF!,MATCH($U158,#REF!,0)),"")</f>
        <v>#NAME?</v>
      </c>
      <c r="X158" s="86" t="e">
        <f t="array" aca="1" ref="X158" ca="1">_xludf.IFNA(INDEX(#REF!,MATCH($U158,#REF!,0)),"")</f>
        <v>#NAME?</v>
      </c>
      <c r="Y158" s="86" t="e">
        <f t="array" aca="1" ref="Y158" ca="1">_xludf.IFNA(INDEX(#REF!,MATCH($U158,#REF!,0)),"")</f>
        <v>#NAME?</v>
      </c>
      <c r="Z158" s="86" t="e">
        <f t="array" aca="1" ref="Z158" ca="1">_xludf.IFNA(INDEX(#REF!,MATCH($U158,#REF!,0)),"")</f>
        <v>#NAME?</v>
      </c>
      <c r="AA158" s="86" t="e">
        <f t="array" aca="1" ref="AA158" ca="1">_xludf.IFNA(INDEX(#REF!,MATCH($U158,#REF!,0)),"")</f>
        <v>#NAME?</v>
      </c>
      <c r="AB158" s="86" t="e">
        <f t="array" aca="1" ref="AB158" ca="1">_xludf.IFNA(INDEX(#REF!,MATCH($U158,#REF!,0)),"")</f>
        <v>#NAME?</v>
      </c>
      <c r="AC158" s="86" t="e">
        <f t="array" aca="1" ref="AC158" ca="1">_xludf.IFNA(INDEX(#REF!,MATCH($U158,#REF!,0)),"")</f>
        <v>#NAME?</v>
      </c>
      <c r="AD158" s="87" t="e">
        <f t="array" aca="1" ref="AD158" ca="1">_xludf.IFNA(INDEX(#REF!,MATCH($U158,#REF!,0)),"")</f>
        <v>#NAME?</v>
      </c>
      <c r="AE158" s="102"/>
    </row>
    <row r="159" spans="1:31" ht="22.5" customHeight="1">
      <c r="A159" s="77"/>
      <c r="B159" s="78" t="s">
        <v>408</v>
      </c>
      <c r="C159" s="79" t="s">
        <v>44</v>
      </c>
      <c r="D159" s="79" t="s">
        <v>409</v>
      </c>
      <c r="E159" s="79"/>
      <c r="F159" s="79" t="s">
        <v>410</v>
      </c>
      <c r="G159" s="79" t="s">
        <v>411</v>
      </c>
      <c r="H159" s="79" t="s">
        <v>407</v>
      </c>
      <c r="I159" s="81" t="b">
        <v>1</v>
      </c>
      <c r="J159" s="81" t="b">
        <v>0</v>
      </c>
      <c r="K159" s="81" t="b">
        <v>0</v>
      </c>
      <c r="L159" s="81" t="b">
        <v>0</v>
      </c>
      <c r="M159" s="81" t="b">
        <v>0</v>
      </c>
      <c r="N159" s="79" t="s">
        <v>41</v>
      </c>
      <c r="O159" s="79" t="s">
        <v>50</v>
      </c>
      <c r="P159" s="82" t="s">
        <v>51</v>
      </c>
      <c r="Q159" s="88" t="s">
        <v>52</v>
      </c>
      <c r="R159" s="88"/>
      <c r="S159" s="151" t="s">
        <v>58</v>
      </c>
      <c r="T159" s="85"/>
      <c r="U159" s="86" t="s">
        <v>408</v>
      </c>
      <c r="V159" s="86" t="e">
        <f t="array" aca="1" ref="V159" ca="1">_xludf.IFNA(INDEX(#REF!,MATCH($U159,#REF!,0)),"")</f>
        <v>#NAME?</v>
      </c>
      <c r="W159" s="86" t="e">
        <f t="array" aca="1" ref="W159" ca="1">_xludf.IFNA(INDEX(#REF!,MATCH($U159,#REF!,0)),"")</f>
        <v>#NAME?</v>
      </c>
      <c r="X159" s="86" t="e">
        <f t="array" aca="1" ref="X159" ca="1">_xludf.IFNA(INDEX(#REF!,MATCH($U159,#REF!,0)),"")</f>
        <v>#NAME?</v>
      </c>
      <c r="Y159" s="86" t="e">
        <f t="array" aca="1" ref="Y159" ca="1">_xludf.IFNA(INDEX(#REF!,MATCH($U159,#REF!,0)),"")</f>
        <v>#NAME?</v>
      </c>
      <c r="Z159" s="86" t="e">
        <f t="array" aca="1" ref="Z159" ca="1">_xludf.IFNA(INDEX(#REF!,MATCH($U159,#REF!,0)),"")</f>
        <v>#NAME?</v>
      </c>
      <c r="AA159" s="86" t="e">
        <f t="array" aca="1" ref="AA159" ca="1">_xludf.IFNA(INDEX(#REF!,MATCH($U159,#REF!,0)),"")</f>
        <v>#NAME?</v>
      </c>
      <c r="AB159" s="86" t="e">
        <f t="array" aca="1" ref="AB159" ca="1">_xludf.IFNA(INDEX(#REF!,MATCH($U159,#REF!,0)),"")</f>
        <v>#NAME?</v>
      </c>
      <c r="AC159" s="86" t="e">
        <f t="array" aca="1" ref="AC159" ca="1">_xludf.IFNA(INDEX(#REF!,MATCH($U159,#REF!,0)),"")</f>
        <v>#NAME?</v>
      </c>
      <c r="AD159" s="87" t="e">
        <f t="array" aca="1" ref="AD159" ca="1">_xludf.IFNA(INDEX(#REF!,MATCH($U159,#REF!,0)),"")</f>
        <v>#NAME?</v>
      </c>
      <c r="AE159" s="102"/>
    </row>
    <row r="160" spans="1:31" ht="22.5" customHeight="1">
      <c r="A160" s="77"/>
      <c r="B160" s="78" t="s">
        <v>412</v>
      </c>
      <c r="C160" s="79" t="s">
        <v>39</v>
      </c>
      <c r="D160" s="79"/>
      <c r="E160" s="79"/>
      <c r="F160" s="79"/>
      <c r="G160" s="79"/>
      <c r="H160" s="79" t="s">
        <v>40</v>
      </c>
      <c r="I160" s="81" t="b">
        <v>0</v>
      </c>
      <c r="J160" s="81" t="b">
        <v>1</v>
      </c>
      <c r="K160" s="81" t="b">
        <v>0</v>
      </c>
      <c r="L160" s="81" t="b">
        <v>0</v>
      </c>
      <c r="M160" s="81" t="b">
        <v>0</v>
      </c>
      <c r="N160" s="79" t="s">
        <v>41</v>
      </c>
      <c r="O160" s="79"/>
      <c r="P160" s="82" t="s">
        <v>42</v>
      </c>
      <c r="Q160" s="88"/>
      <c r="R160" s="88"/>
      <c r="S160" s="96"/>
      <c r="T160" s="85"/>
      <c r="U160" s="86" t="s">
        <v>412</v>
      </c>
      <c r="V160" s="86" t="e">
        <f t="array" aca="1" ref="V160" ca="1">_xludf.IFNA(INDEX(#REF!,MATCH($U160,#REF!,0)),"")</f>
        <v>#NAME?</v>
      </c>
      <c r="W160" s="86" t="e">
        <f t="array" aca="1" ref="W160" ca="1">_xludf.IFNA(INDEX(#REF!,MATCH($U160,#REF!,0)),"")</f>
        <v>#NAME?</v>
      </c>
      <c r="X160" s="86" t="e">
        <f t="array" aca="1" ref="X160" ca="1">_xludf.IFNA(INDEX(#REF!,MATCH($U160,#REF!,0)),"")</f>
        <v>#NAME?</v>
      </c>
      <c r="Y160" s="86" t="e">
        <f t="array" aca="1" ref="Y160" ca="1">_xludf.IFNA(INDEX(#REF!,MATCH($U160,#REF!,0)),"")</f>
        <v>#NAME?</v>
      </c>
      <c r="Z160" s="86" t="e">
        <f t="array" aca="1" ref="Z160" ca="1">_xludf.IFNA(INDEX(#REF!,MATCH($U160,#REF!,0)),"")</f>
        <v>#NAME?</v>
      </c>
      <c r="AA160" s="86" t="e">
        <f t="array" aca="1" ref="AA160" ca="1">_xludf.IFNA(INDEX(#REF!,MATCH($U160,#REF!,0)),"")</f>
        <v>#NAME?</v>
      </c>
      <c r="AB160" s="86" t="e">
        <f t="array" aca="1" ref="AB160" ca="1">_xludf.IFNA(INDEX(#REF!,MATCH($U160,#REF!,0)),"")</f>
        <v>#NAME?</v>
      </c>
      <c r="AC160" s="86" t="e">
        <f t="array" aca="1" ref="AC160" ca="1">_xludf.IFNA(INDEX(#REF!,MATCH($U160,#REF!,0)),"")</f>
        <v>#NAME?</v>
      </c>
      <c r="AD160" s="87" t="e">
        <f t="array" aca="1" ref="AD160" ca="1">_xludf.IFNA(INDEX(#REF!,MATCH($U160,#REF!,0)),"")</f>
        <v>#NAME?</v>
      </c>
      <c r="AE160" s="102"/>
    </row>
    <row r="161" spans="1:31" ht="22.5" customHeight="1">
      <c r="A161" s="77"/>
      <c r="B161" s="78" t="s">
        <v>413</v>
      </c>
      <c r="C161" s="79" t="s">
        <v>150</v>
      </c>
      <c r="D161" s="79"/>
      <c r="E161" s="79"/>
      <c r="F161" s="79"/>
      <c r="G161" s="79" t="s">
        <v>151</v>
      </c>
      <c r="H161" s="79"/>
      <c r="I161" s="81" t="b">
        <v>1</v>
      </c>
      <c r="J161" s="81" t="b">
        <v>1</v>
      </c>
      <c r="K161" s="81" t="b">
        <v>1</v>
      </c>
      <c r="L161" s="81" t="b">
        <v>1</v>
      </c>
      <c r="M161" s="81" t="b">
        <v>1</v>
      </c>
      <c r="N161" s="79" t="s">
        <v>53</v>
      </c>
      <c r="O161" s="79"/>
      <c r="P161" s="82"/>
      <c r="Q161" s="88"/>
      <c r="R161" s="88"/>
      <c r="S161" s="151" t="s">
        <v>126</v>
      </c>
      <c r="T161" s="85"/>
      <c r="U161" s="86" t="s">
        <v>413</v>
      </c>
      <c r="V161" s="86" t="e">
        <f t="array" aca="1" ref="V161" ca="1">_xludf.IFNA(INDEX(#REF!,MATCH($U161,#REF!,0)),"")</f>
        <v>#NAME?</v>
      </c>
      <c r="W161" s="86" t="e">
        <f t="array" aca="1" ref="W161" ca="1">_xludf.IFNA(INDEX(#REF!,MATCH($U161,#REF!,0)),"")</f>
        <v>#NAME?</v>
      </c>
      <c r="X161" s="86" t="e">
        <f t="array" aca="1" ref="X161" ca="1">_xludf.IFNA(INDEX(#REF!,MATCH($U161,#REF!,0)),"")</f>
        <v>#NAME?</v>
      </c>
      <c r="Y161" s="86" t="e">
        <f t="array" aca="1" ref="Y161" ca="1">_xludf.IFNA(INDEX(#REF!,MATCH($U161,#REF!,0)),"")</f>
        <v>#NAME?</v>
      </c>
      <c r="Z161" s="86" t="e">
        <f t="array" aca="1" ref="Z161" ca="1">_xludf.IFNA(INDEX(#REF!,MATCH($U161,#REF!,0)),"")</f>
        <v>#NAME?</v>
      </c>
      <c r="AA161" s="86" t="e">
        <f t="array" aca="1" ref="AA161" ca="1">_xludf.IFNA(INDEX(#REF!,MATCH($U161,#REF!,0)),"")</f>
        <v>#NAME?</v>
      </c>
      <c r="AB161" s="86" t="e">
        <f t="array" aca="1" ref="AB161" ca="1">_xludf.IFNA(INDEX(#REF!,MATCH($U161,#REF!,0)),"")</f>
        <v>#NAME?</v>
      </c>
      <c r="AC161" s="86" t="e">
        <f t="array" aca="1" ref="AC161" ca="1">_xludf.IFNA(INDEX(#REF!,MATCH($U161,#REF!,0)),"")</f>
        <v>#NAME?</v>
      </c>
      <c r="AD161" s="87" t="e">
        <f t="array" aca="1" ref="AD161" ca="1">_xludf.IFNA(INDEX(#REF!,MATCH($U161,#REF!,0)),"")</f>
        <v>#NAME?</v>
      </c>
      <c r="AE161" s="102"/>
    </row>
    <row r="162" spans="1:31" ht="22.5" customHeight="1">
      <c r="A162" s="77"/>
      <c r="B162" s="78" t="s">
        <v>413</v>
      </c>
      <c r="C162" s="79" t="s">
        <v>77</v>
      </c>
      <c r="D162" s="79" t="s">
        <v>152</v>
      </c>
      <c r="E162" s="79"/>
      <c r="F162" s="79" t="s">
        <v>414</v>
      </c>
      <c r="G162" s="79"/>
      <c r="H162" s="79" t="s">
        <v>233</v>
      </c>
      <c r="I162" s="81" t="b">
        <v>1</v>
      </c>
      <c r="J162" s="81" t="b">
        <v>0</v>
      </c>
      <c r="K162" s="81" t="b">
        <v>0</v>
      </c>
      <c r="L162" s="81" t="b">
        <v>0</v>
      </c>
      <c r="M162" s="81" t="b">
        <v>0</v>
      </c>
      <c r="N162" s="79" t="s">
        <v>53</v>
      </c>
      <c r="O162" s="79"/>
      <c r="P162" s="82"/>
      <c r="Q162" s="88" t="s">
        <v>415</v>
      </c>
      <c r="R162" s="93" t="s">
        <v>416</v>
      </c>
      <c r="S162" s="151" t="s">
        <v>53</v>
      </c>
      <c r="T162" s="85"/>
      <c r="U162" s="86" t="s">
        <v>413</v>
      </c>
      <c r="V162" s="86" t="e">
        <f t="array" aca="1" ref="V162" ca="1">_xludf.IFNA(INDEX(#REF!,MATCH($U162,#REF!,0)),"")</f>
        <v>#NAME?</v>
      </c>
      <c r="W162" s="86" t="e">
        <f t="array" aca="1" ref="W162" ca="1">_xludf.IFNA(INDEX(#REF!,MATCH($U162,#REF!,0)),"")</f>
        <v>#NAME?</v>
      </c>
      <c r="X162" s="86" t="e">
        <f t="array" aca="1" ref="X162" ca="1">_xludf.IFNA(INDEX(#REF!,MATCH($U162,#REF!,0)),"")</f>
        <v>#NAME?</v>
      </c>
      <c r="Y162" s="86" t="e">
        <f t="array" aca="1" ref="Y162" ca="1">_xludf.IFNA(INDEX(#REF!,MATCH($U162,#REF!,0)),"")</f>
        <v>#NAME?</v>
      </c>
      <c r="Z162" s="86" t="e">
        <f t="array" aca="1" ref="Z162" ca="1">_xludf.IFNA(INDEX(#REF!,MATCH($U162,#REF!,0)),"")</f>
        <v>#NAME?</v>
      </c>
      <c r="AA162" s="86" t="e">
        <f t="array" aca="1" ref="AA162" ca="1">_xludf.IFNA(INDEX(#REF!,MATCH($U162,#REF!,0)),"")</f>
        <v>#NAME?</v>
      </c>
      <c r="AB162" s="86" t="e">
        <f t="array" aca="1" ref="AB162" ca="1">_xludf.IFNA(INDEX(#REF!,MATCH($U162,#REF!,0)),"")</f>
        <v>#NAME?</v>
      </c>
      <c r="AC162" s="86" t="e">
        <f t="array" aca="1" ref="AC162" ca="1">_xludf.IFNA(INDEX(#REF!,MATCH($U162,#REF!,0)),"")</f>
        <v>#NAME?</v>
      </c>
      <c r="AD162" s="87" t="e">
        <f t="array" aca="1" ref="AD162" ca="1">_xludf.IFNA(INDEX(#REF!,MATCH($U162,#REF!,0)),"")</f>
        <v>#NAME?</v>
      </c>
      <c r="AE162" s="102"/>
    </row>
    <row r="163" spans="1:31" ht="22.5" customHeight="1">
      <c r="A163" s="77"/>
      <c r="B163" s="106" t="s">
        <v>413</v>
      </c>
      <c r="C163" s="151" t="s">
        <v>110</v>
      </c>
      <c r="D163" s="151" t="s">
        <v>152</v>
      </c>
      <c r="E163" s="151"/>
      <c r="F163" s="151" t="s">
        <v>158</v>
      </c>
      <c r="G163" s="126" t="s">
        <v>417</v>
      </c>
      <c r="H163" s="151" t="s">
        <v>49</v>
      </c>
      <c r="I163" s="154" t="b">
        <v>1</v>
      </c>
      <c r="J163" s="154" t="b">
        <v>0</v>
      </c>
      <c r="K163" s="154" t="b">
        <v>0</v>
      </c>
      <c r="L163" s="154" t="b">
        <v>0</v>
      </c>
      <c r="M163" s="154" t="b">
        <v>0</v>
      </c>
      <c r="N163" s="151" t="s">
        <v>41</v>
      </c>
      <c r="O163" s="96"/>
      <c r="P163" s="156" t="s">
        <v>155</v>
      </c>
      <c r="Q163" s="155" t="s">
        <v>76</v>
      </c>
      <c r="R163" s="88"/>
      <c r="S163" s="96"/>
      <c r="T163" s="85"/>
      <c r="U163" s="108" t="s">
        <v>413</v>
      </c>
      <c r="V163" s="86" t="e">
        <f t="array" aca="1" ref="V163" ca="1">_xludf.IFNA(INDEX(#REF!,MATCH($U163,#REF!,0)),"")</f>
        <v>#NAME?</v>
      </c>
      <c r="W163" s="86" t="e">
        <f t="array" aca="1" ref="W163" ca="1">_xludf.IFNA(INDEX(#REF!,MATCH($U163,#REF!,0)),"")</f>
        <v>#NAME?</v>
      </c>
      <c r="X163" s="86" t="e">
        <f t="array" aca="1" ref="X163" ca="1">_xludf.IFNA(INDEX(#REF!,MATCH($U163,#REF!,0)),"")</f>
        <v>#NAME?</v>
      </c>
      <c r="Y163" s="86" t="e">
        <f t="array" aca="1" ref="Y163" ca="1">_xludf.IFNA(INDEX(#REF!,MATCH($U163,#REF!,0)),"")</f>
        <v>#NAME?</v>
      </c>
      <c r="Z163" s="86" t="e">
        <f t="array" aca="1" ref="Z163" ca="1">_xludf.IFNA(INDEX(#REF!,MATCH($U163,#REF!,0)),"")</f>
        <v>#NAME?</v>
      </c>
      <c r="AA163" s="86" t="e">
        <f t="array" aca="1" ref="AA163" ca="1">_xludf.IFNA(INDEX(#REF!,MATCH($U163,#REF!,0)),"")</f>
        <v>#NAME?</v>
      </c>
      <c r="AB163" s="86" t="e">
        <f t="array" aca="1" ref="AB163" ca="1">_xludf.IFNA(INDEX(#REF!,MATCH($U163,#REF!,0)),"")</f>
        <v>#NAME?</v>
      </c>
      <c r="AC163" s="86" t="e">
        <f t="array" aca="1" ref="AC163" ca="1">_xludf.IFNA(INDEX(#REF!,MATCH($U163,#REF!,0)),"")</f>
        <v>#NAME?</v>
      </c>
      <c r="AD163" s="87" t="e">
        <f t="array" aca="1" ref="AD163" ca="1">_xludf.IFNA(INDEX(#REF!,MATCH($U163,#REF!,0)),"")</f>
        <v>#NAME?</v>
      </c>
      <c r="AE163" s="102"/>
    </row>
    <row r="164" spans="1:31" ht="22.5" customHeight="1">
      <c r="A164" s="77"/>
      <c r="B164" s="78" t="s">
        <v>413</v>
      </c>
      <c r="C164" s="79" t="s">
        <v>83</v>
      </c>
      <c r="D164" s="79"/>
      <c r="E164" s="79"/>
      <c r="F164" s="79"/>
      <c r="G164" s="79"/>
      <c r="H164" s="79" t="s">
        <v>40</v>
      </c>
      <c r="I164" s="81" t="b">
        <v>0</v>
      </c>
      <c r="J164" s="81" t="b">
        <v>0</v>
      </c>
      <c r="K164" s="81" t="b">
        <v>0</v>
      </c>
      <c r="L164" s="81" t="b">
        <v>0</v>
      </c>
      <c r="M164" s="81" t="b">
        <v>0</v>
      </c>
      <c r="N164" s="79"/>
      <c r="O164" s="79"/>
      <c r="P164" s="82"/>
      <c r="Q164" s="88"/>
      <c r="R164" s="88"/>
      <c r="S164" s="96"/>
      <c r="T164" s="85"/>
      <c r="U164" s="86" t="s">
        <v>413</v>
      </c>
      <c r="V164" s="86" t="e">
        <f t="array" aca="1" ref="V164" ca="1">_xludf.IFNA(INDEX(#REF!,MATCH($U164,#REF!,0)),"")</f>
        <v>#NAME?</v>
      </c>
      <c r="W164" s="86" t="e">
        <f t="array" aca="1" ref="W164" ca="1">_xludf.IFNA(INDEX(#REF!,MATCH($U164,#REF!,0)),"")</f>
        <v>#NAME?</v>
      </c>
      <c r="X164" s="86" t="e">
        <f t="array" aca="1" ref="X164" ca="1">_xludf.IFNA(INDEX(#REF!,MATCH($U164,#REF!,0)),"")</f>
        <v>#NAME?</v>
      </c>
      <c r="Y164" s="86" t="e">
        <f t="array" aca="1" ref="Y164" ca="1">_xludf.IFNA(INDEX(#REF!,MATCH($U164,#REF!,0)),"")</f>
        <v>#NAME?</v>
      </c>
      <c r="Z164" s="86" t="e">
        <f t="array" aca="1" ref="Z164" ca="1">_xludf.IFNA(INDEX(#REF!,MATCH($U164,#REF!,0)),"")</f>
        <v>#NAME?</v>
      </c>
      <c r="AA164" s="86" t="e">
        <f t="array" aca="1" ref="AA164" ca="1">_xludf.IFNA(INDEX(#REF!,MATCH($U164,#REF!,0)),"")</f>
        <v>#NAME?</v>
      </c>
      <c r="AB164" s="86" t="e">
        <f t="array" aca="1" ref="AB164" ca="1">_xludf.IFNA(INDEX(#REF!,MATCH($U164,#REF!,0)),"")</f>
        <v>#NAME?</v>
      </c>
      <c r="AC164" s="86" t="e">
        <f t="array" aca="1" ref="AC164" ca="1">_xludf.IFNA(INDEX(#REF!,MATCH($U164,#REF!,0)),"")</f>
        <v>#NAME?</v>
      </c>
      <c r="AD164" s="87" t="e">
        <f t="array" aca="1" ref="AD164" ca="1">_xludf.IFNA(INDEX(#REF!,MATCH($U164,#REF!,0)),"")</f>
        <v>#NAME?</v>
      </c>
      <c r="AE164" s="102"/>
    </row>
    <row r="165" spans="1:31" ht="22.5" customHeight="1">
      <c r="A165" s="77"/>
      <c r="B165" s="78" t="s">
        <v>418</v>
      </c>
      <c r="C165" s="79" t="s">
        <v>34</v>
      </c>
      <c r="D165" s="79" t="s">
        <v>419</v>
      </c>
      <c r="E165" s="79"/>
      <c r="F165" s="79" t="s">
        <v>420</v>
      </c>
      <c r="G165" s="79" t="s">
        <v>421</v>
      </c>
      <c r="H165" s="79" t="s">
        <v>37</v>
      </c>
      <c r="I165" s="81" t="b">
        <v>1</v>
      </c>
      <c r="J165" s="81" t="b">
        <v>0</v>
      </c>
      <c r="K165" s="81" t="b">
        <v>0</v>
      </c>
      <c r="L165" s="81" t="b">
        <v>0</v>
      </c>
      <c r="M165" s="81" t="b">
        <v>0</v>
      </c>
      <c r="N165" s="79" t="s">
        <v>98</v>
      </c>
      <c r="O165" s="79" t="s">
        <v>63</v>
      </c>
      <c r="P165" s="82" t="s">
        <v>63</v>
      </c>
      <c r="Q165" s="88" t="s">
        <v>418</v>
      </c>
      <c r="R165" s="88" t="s">
        <v>422</v>
      </c>
      <c r="S165" s="151" t="s">
        <v>58</v>
      </c>
      <c r="T165" s="85"/>
      <c r="U165" s="86" t="s">
        <v>418</v>
      </c>
      <c r="V165" s="86" t="e">
        <f t="array" aca="1" ref="V165" ca="1">_xludf.IFNA(INDEX(#REF!,MATCH($U165,#REF!,0)),"")</f>
        <v>#NAME?</v>
      </c>
      <c r="W165" s="86" t="e">
        <f t="array" aca="1" ref="W165" ca="1">_xludf.IFNA(INDEX(#REF!,MATCH($U165,#REF!,0)),"")</f>
        <v>#NAME?</v>
      </c>
      <c r="X165" s="86" t="e">
        <f t="array" aca="1" ref="X165" ca="1">_xludf.IFNA(INDEX(#REF!,MATCH($U165,#REF!,0)),"")</f>
        <v>#NAME?</v>
      </c>
      <c r="Y165" s="86" t="e">
        <f t="array" aca="1" ref="Y165" ca="1">_xludf.IFNA(INDEX(#REF!,MATCH($U165,#REF!,0)),"")</f>
        <v>#NAME?</v>
      </c>
      <c r="Z165" s="86" t="e">
        <f t="array" aca="1" ref="Z165" ca="1">_xludf.IFNA(INDEX(#REF!,MATCH($U165,#REF!,0)),"")</f>
        <v>#NAME?</v>
      </c>
      <c r="AA165" s="86" t="e">
        <f t="array" aca="1" ref="AA165" ca="1">_xludf.IFNA(INDEX(#REF!,MATCH($U165,#REF!,0)),"")</f>
        <v>#NAME?</v>
      </c>
      <c r="AB165" s="86" t="e">
        <f t="array" aca="1" ref="AB165" ca="1">_xludf.IFNA(INDEX(#REF!,MATCH($U165,#REF!,0)),"")</f>
        <v>#NAME?</v>
      </c>
      <c r="AC165" s="86" t="e">
        <f t="array" aca="1" ref="AC165" ca="1">_xludf.IFNA(INDEX(#REF!,MATCH($U165,#REF!,0)),"")</f>
        <v>#NAME?</v>
      </c>
      <c r="AD165" s="87" t="e">
        <f t="array" aca="1" ref="AD165" ca="1">_xludf.IFNA(INDEX(#REF!,MATCH($U165,#REF!,0)),"")</f>
        <v>#NAME?</v>
      </c>
      <c r="AE165" s="102"/>
    </row>
    <row r="166" spans="1:31" ht="22.5" customHeight="1">
      <c r="A166" s="77"/>
      <c r="B166" s="78" t="s">
        <v>423</v>
      </c>
      <c r="C166" s="79" t="s">
        <v>39</v>
      </c>
      <c r="D166" s="79"/>
      <c r="E166" s="79"/>
      <c r="F166" s="79"/>
      <c r="G166" s="79"/>
      <c r="H166" s="79" t="s">
        <v>40</v>
      </c>
      <c r="I166" s="81" t="b">
        <v>0</v>
      </c>
      <c r="J166" s="81" t="b">
        <v>1</v>
      </c>
      <c r="K166" s="81" t="b">
        <v>0</v>
      </c>
      <c r="L166" s="81" t="b">
        <v>0</v>
      </c>
      <c r="M166" s="81" t="b">
        <v>0</v>
      </c>
      <c r="N166" s="79" t="s">
        <v>41</v>
      </c>
      <c r="O166" s="79"/>
      <c r="P166" s="82" t="s">
        <v>42</v>
      </c>
      <c r="Q166" s="88"/>
      <c r="R166" s="88"/>
      <c r="S166" s="96"/>
      <c r="T166" s="85"/>
      <c r="U166" s="86" t="s">
        <v>423</v>
      </c>
      <c r="V166" s="86" t="e">
        <f t="array" aca="1" ref="V166" ca="1">_xludf.IFNA(INDEX(#REF!,MATCH($U166,#REF!,0)),"")</f>
        <v>#NAME?</v>
      </c>
      <c r="W166" s="86" t="e">
        <f t="array" aca="1" ref="W166" ca="1">_xludf.IFNA(INDEX(#REF!,MATCH($U166,#REF!,0)),"")</f>
        <v>#NAME?</v>
      </c>
      <c r="X166" s="86" t="e">
        <f t="array" aca="1" ref="X166" ca="1">_xludf.IFNA(INDEX(#REF!,MATCH($U166,#REF!,0)),"")</f>
        <v>#NAME?</v>
      </c>
      <c r="Y166" s="86" t="e">
        <f t="array" aca="1" ref="Y166" ca="1">_xludf.IFNA(INDEX(#REF!,MATCH($U166,#REF!,0)),"")</f>
        <v>#NAME?</v>
      </c>
      <c r="Z166" s="86" t="e">
        <f t="array" aca="1" ref="Z166" ca="1">_xludf.IFNA(INDEX(#REF!,MATCH($U166,#REF!,0)),"")</f>
        <v>#NAME?</v>
      </c>
      <c r="AA166" s="86" t="e">
        <f t="array" aca="1" ref="AA166" ca="1">_xludf.IFNA(INDEX(#REF!,MATCH($U166,#REF!,0)),"")</f>
        <v>#NAME?</v>
      </c>
      <c r="AB166" s="86" t="e">
        <f t="array" aca="1" ref="AB166" ca="1">_xludf.IFNA(INDEX(#REF!,MATCH($U166,#REF!,0)),"")</f>
        <v>#NAME?</v>
      </c>
      <c r="AC166" s="86" t="e">
        <f t="array" aca="1" ref="AC166" ca="1">_xludf.IFNA(INDEX(#REF!,MATCH($U166,#REF!,0)),"")</f>
        <v>#NAME?</v>
      </c>
      <c r="AD166" s="87" t="e">
        <f t="array" aca="1" ref="AD166" ca="1">_xludf.IFNA(INDEX(#REF!,MATCH($U166,#REF!,0)),"")</f>
        <v>#NAME?</v>
      </c>
      <c r="AE166" s="102"/>
    </row>
    <row r="167" spans="1:31" ht="22.5" customHeight="1">
      <c r="A167" s="77"/>
      <c r="B167" s="78" t="s">
        <v>424</v>
      </c>
      <c r="C167" s="79" t="s">
        <v>39</v>
      </c>
      <c r="D167" s="79"/>
      <c r="E167" s="79"/>
      <c r="F167" s="79"/>
      <c r="G167" s="79"/>
      <c r="H167" s="79" t="s">
        <v>40</v>
      </c>
      <c r="I167" s="81" t="b">
        <v>0</v>
      </c>
      <c r="J167" s="81" t="b">
        <v>1</v>
      </c>
      <c r="K167" s="81" t="b">
        <v>0</v>
      </c>
      <c r="L167" s="81" t="b">
        <v>0</v>
      </c>
      <c r="M167" s="81" t="b">
        <v>0</v>
      </c>
      <c r="N167" s="79" t="s">
        <v>41</v>
      </c>
      <c r="O167" s="79"/>
      <c r="P167" s="82" t="s">
        <v>42</v>
      </c>
      <c r="Q167" s="88"/>
      <c r="R167" s="88"/>
      <c r="S167" s="96"/>
      <c r="T167" s="85"/>
      <c r="U167" s="86" t="s">
        <v>424</v>
      </c>
      <c r="V167" s="86" t="e">
        <f t="array" aca="1" ref="V167" ca="1">_xludf.IFNA(INDEX(#REF!,MATCH($U167,#REF!,0)),"")</f>
        <v>#NAME?</v>
      </c>
      <c r="W167" s="86" t="e">
        <f t="array" aca="1" ref="W167" ca="1">_xludf.IFNA(INDEX(#REF!,MATCH($U167,#REF!,0)),"")</f>
        <v>#NAME?</v>
      </c>
      <c r="X167" s="86" t="e">
        <f t="array" aca="1" ref="X167" ca="1">_xludf.IFNA(INDEX(#REF!,MATCH($U167,#REF!,0)),"")</f>
        <v>#NAME?</v>
      </c>
      <c r="Y167" s="86" t="e">
        <f t="array" aca="1" ref="Y167" ca="1">_xludf.IFNA(INDEX(#REF!,MATCH($U167,#REF!,0)),"")</f>
        <v>#NAME?</v>
      </c>
      <c r="Z167" s="86" t="e">
        <f t="array" aca="1" ref="Z167" ca="1">_xludf.IFNA(INDEX(#REF!,MATCH($U167,#REF!,0)),"")</f>
        <v>#NAME?</v>
      </c>
      <c r="AA167" s="86" t="e">
        <f t="array" aca="1" ref="AA167" ca="1">_xludf.IFNA(INDEX(#REF!,MATCH($U167,#REF!,0)),"")</f>
        <v>#NAME?</v>
      </c>
      <c r="AB167" s="86" t="e">
        <f t="array" aca="1" ref="AB167" ca="1">_xludf.IFNA(INDEX(#REF!,MATCH($U167,#REF!,0)),"")</f>
        <v>#NAME?</v>
      </c>
      <c r="AC167" s="86" t="e">
        <f t="array" aca="1" ref="AC167" ca="1">_xludf.IFNA(INDEX(#REF!,MATCH($U167,#REF!,0)),"")</f>
        <v>#NAME?</v>
      </c>
      <c r="AD167" s="87" t="e">
        <f t="array" aca="1" ref="AD167" ca="1">_xludf.IFNA(INDEX(#REF!,MATCH($U167,#REF!,0)),"")</f>
        <v>#NAME?</v>
      </c>
      <c r="AE167" s="102"/>
    </row>
    <row r="168" spans="1:31" ht="22.5" customHeight="1">
      <c r="A168" s="77"/>
      <c r="B168" s="78" t="s">
        <v>425</v>
      </c>
      <c r="C168" s="79" t="s">
        <v>39</v>
      </c>
      <c r="D168" s="79"/>
      <c r="E168" s="79"/>
      <c r="F168" s="79"/>
      <c r="G168" s="79"/>
      <c r="H168" s="79" t="s">
        <v>40</v>
      </c>
      <c r="I168" s="81" t="b">
        <v>0</v>
      </c>
      <c r="J168" s="81" t="b">
        <v>1</v>
      </c>
      <c r="K168" s="81" t="b">
        <v>0</v>
      </c>
      <c r="L168" s="81" t="b">
        <v>0</v>
      </c>
      <c r="M168" s="81" t="b">
        <v>0</v>
      </c>
      <c r="N168" s="79" t="s">
        <v>41</v>
      </c>
      <c r="O168" s="79"/>
      <c r="P168" s="82" t="s">
        <v>42</v>
      </c>
      <c r="Q168" s="88"/>
      <c r="R168" s="88"/>
      <c r="S168" s="96"/>
      <c r="T168" s="85"/>
      <c r="U168" s="86" t="s">
        <v>425</v>
      </c>
      <c r="V168" s="86" t="e">
        <f t="array" aca="1" ref="V168" ca="1">_xludf.IFNA(INDEX(#REF!,MATCH($U168,#REF!,0)),"")</f>
        <v>#NAME?</v>
      </c>
      <c r="W168" s="86" t="e">
        <f t="array" aca="1" ref="W168" ca="1">_xludf.IFNA(INDEX(#REF!,MATCH($U168,#REF!,0)),"")</f>
        <v>#NAME?</v>
      </c>
      <c r="X168" s="86" t="e">
        <f t="array" aca="1" ref="X168" ca="1">_xludf.IFNA(INDEX(#REF!,MATCH($U168,#REF!,0)),"")</f>
        <v>#NAME?</v>
      </c>
      <c r="Y168" s="86" t="e">
        <f t="array" aca="1" ref="Y168" ca="1">_xludf.IFNA(INDEX(#REF!,MATCH($U168,#REF!,0)),"")</f>
        <v>#NAME?</v>
      </c>
      <c r="Z168" s="86" t="e">
        <f t="array" aca="1" ref="Z168" ca="1">_xludf.IFNA(INDEX(#REF!,MATCH($U168,#REF!,0)),"")</f>
        <v>#NAME?</v>
      </c>
      <c r="AA168" s="86" t="e">
        <f t="array" aca="1" ref="AA168" ca="1">_xludf.IFNA(INDEX(#REF!,MATCH($U168,#REF!,0)),"")</f>
        <v>#NAME?</v>
      </c>
      <c r="AB168" s="86" t="e">
        <f t="array" aca="1" ref="AB168" ca="1">_xludf.IFNA(INDEX(#REF!,MATCH($U168,#REF!,0)),"")</f>
        <v>#NAME?</v>
      </c>
      <c r="AC168" s="86" t="e">
        <f t="array" aca="1" ref="AC168" ca="1">_xludf.IFNA(INDEX(#REF!,MATCH($U168,#REF!,0)),"")</f>
        <v>#NAME?</v>
      </c>
      <c r="AD168" s="87" t="e">
        <f t="array" aca="1" ref="AD168" ca="1">_xludf.IFNA(INDEX(#REF!,MATCH($U168,#REF!,0)),"")</f>
        <v>#NAME?</v>
      </c>
      <c r="AE168" s="102"/>
    </row>
    <row r="169" spans="1:31" ht="22.5" customHeight="1">
      <c r="A169" s="77"/>
      <c r="B169" s="78" t="s">
        <v>425</v>
      </c>
      <c r="C169" s="79" t="s">
        <v>83</v>
      </c>
      <c r="D169" s="79"/>
      <c r="E169" s="79"/>
      <c r="F169" s="79"/>
      <c r="G169" s="79"/>
      <c r="H169" s="79" t="s">
        <v>40</v>
      </c>
      <c r="I169" s="81" t="b">
        <v>0</v>
      </c>
      <c r="J169" s="81" t="b">
        <v>0</v>
      </c>
      <c r="K169" s="81" t="b">
        <v>0</v>
      </c>
      <c r="L169" s="81" t="b">
        <v>0</v>
      </c>
      <c r="M169" s="81" t="b">
        <v>0</v>
      </c>
      <c r="N169" s="79"/>
      <c r="O169" s="79"/>
      <c r="P169" s="82"/>
      <c r="Q169" s="88"/>
      <c r="R169" s="88"/>
      <c r="S169" s="96"/>
      <c r="T169" s="85"/>
      <c r="U169" s="86" t="s">
        <v>425</v>
      </c>
      <c r="V169" s="86" t="e">
        <f t="array" aca="1" ref="V169" ca="1">_xludf.IFNA(INDEX(#REF!,MATCH($U169,#REF!,0)),"")</f>
        <v>#NAME?</v>
      </c>
      <c r="W169" s="86" t="e">
        <f t="array" aca="1" ref="W169" ca="1">_xludf.IFNA(INDEX(#REF!,MATCH($U169,#REF!,0)),"")</f>
        <v>#NAME?</v>
      </c>
      <c r="X169" s="86" t="e">
        <f t="array" aca="1" ref="X169" ca="1">_xludf.IFNA(INDEX(#REF!,MATCH($U169,#REF!,0)),"")</f>
        <v>#NAME?</v>
      </c>
      <c r="Y169" s="86" t="e">
        <f t="array" aca="1" ref="Y169" ca="1">_xludf.IFNA(INDEX(#REF!,MATCH($U169,#REF!,0)),"")</f>
        <v>#NAME?</v>
      </c>
      <c r="Z169" s="86" t="e">
        <f t="array" aca="1" ref="Z169" ca="1">_xludf.IFNA(INDEX(#REF!,MATCH($U169,#REF!,0)),"")</f>
        <v>#NAME?</v>
      </c>
      <c r="AA169" s="86" t="e">
        <f t="array" aca="1" ref="AA169" ca="1">_xludf.IFNA(INDEX(#REF!,MATCH($U169,#REF!,0)),"")</f>
        <v>#NAME?</v>
      </c>
      <c r="AB169" s="86" t="e">
        <f t="array" aca="1" ref="AB169" ca="1">_xludf.IFNA(INDEX(#REF!,MATCH($U169,#REF!,0)),"")</f>
        <v>#NAME?</v>
      </c>
      <c r="AC169" s="86" t="e">
        <f t="array" aca="1" ref="AC169" ca="1">_xludf.IFNA(INDEX(#REF!,MATCH($U169,#REF!,0)),"")</f>
        <v>#NAME?</v>
      </c>
      <c r="AD169" s="87" t="e">
        <f t="array" aca="1" ref="AD169" ca="1">_xludf.IFNA(INDEX(#REF!,MATCH($U169,#REF!,0)),"")</f>
        <v>#NAME?</v>
      </c>
      <c r="AE169" s="102"/>
    </row>
    <row r="170" spans="1:31" ht="22.5" customHeight="1">
      <c r="A170" s="77"/>
      <c r="B170" s="78" t="s">
        <v>426</v>
      </c>
      <c r="C170" s="79" t="s">
        <v>39</v>
      </c>
      <c r="D170" s="79"/>
      <c r="E170" s="79"/>
      <c r="F170" s="79"/>
      <c r="G170" s="79"/>
      <c r="H170" s="79" t="s">
        <v>40</v>
      </c>
      <c r="I170" s="81" t="b">
        <v>0</v>
      </c>
      <c r="J170" s="81" t="b">
        <v>1</v>
      </c>
      <c r="K170" s="81" t="b">
        <v>0</v>
      </c>
      <c r="L170" s="81" t="b">
        <v>0</v>
      </c>
      <c r="M170" s="81" t="b">
        <v>0</v>
      </c>
      <c r="N170" s="79" t="s">
        <v>41</v>
      </c>
      <c r="O170" s="79"/>
      <c r="P170" s="82" t="s">
        <v>42</v>
      </c>
      <c r="Q170" s="88"/>
      <c r="R170" s="88"/>
      <c r="S170" s="96"/>
      <c r="T170" s="85"/>
      <c r="U170" s="86" t="s">
        <v>426</v>
      </c>
      <c r="V170" s="86" t="e">
        <f t="array" aca="1" ref="V170" ca="1">_xludf.IFNA(INDEX(#REF!,MATCH($U170,#REF!,0)),"")</f>
        <v>#NAME?</v>
      </c>
      <c r="W170" s="86" t="e">
        <f t="array" aca="1" ref="W170" ca="1">_xludf.IFNA(INDEX(#REF!,MATCH($U170,#REF!,0)),"")</f>
        <v>#NAME?</v>
      </c>
      <c r="X170" s="86" t="e">
        <f t="array" aca="1" ref="X170" ca="1">_xludf.IFNA(INDEX(#REF!,MATCH($U170,#REF!,0)),"")</f>
        <v>#NAME?</v>
      </c>
      <c r="Y170" s="86" t="e">
        <f t="array" aca="1" ref="Y170" ca="1">_xludf.IFNA(INDEX(#REF!,MATCH($U170,#REF!,0)),"")</f>
        <v>#NAME?</v>
      </c>
      <c r="Z170" s="86" t="e">
        <f t="array" aca="1" ref="Z170" ca="1">_xludf.IFNA(INDEX(#REF!,MATCH($U170,#REF!,0)),"")</f>
        <v>#NAME?</v>
      </c>
      <c r="AA170" s="86" t="e">
        <f t="array" aca="1" ref="AA170" ca="1">_xludf.IFNA(INDEX(#REF!,MATCH($U170,#REF!,0)),"")</f>
        <v>#NAME?</v>
      </c>
      <c r="AB170" s="86" t="e">
        <f t="array" aca="1" ref="AB170" ca="1">_xludf.IFNA(INDEX(#REF!,MATCH($U170,#REF!,0)),"")</f>
        <v>#NAME?</v>
      </c>
      <c r="AC170" s="86" t="e">
        <f t="array" aca="1" ref="AC170" ca="1">_xludf.IFNA(INDEX(#REF!,MATCH($U170,#REF!,0)),"")</f>
        <v>#NAME?</v>
      </c>
      <c r="AD170" s="87" t="e">
        <f t="array" aca="1" ref="AD170" ca="1">_xludf.IFNA(INDEX(#REF!,MATCH($U170,#REF!,0)),"")</f>
        <v>#NAME?</v>
      </c>
      <c r="AE170" s="102"/>
    </row>
    <row r="171" spans="1:31" ht="22.5" customHeight="1">
      <c r="A171" s="77"/>
      <c r="B171" s="78" t="s">
        <v>427</v>
      </c>
      <c r="C171" s="79" t="s">
        <v>39</v>
      </c>
      <c r="D171" s="79"/>
      <c r="E171" s="79"/>
      <c r="F171" s="79"/>
      <c r="G171" s="79"/>
      <c r="H171" s="79" t="s">
        <v>40</v>
      </c>
      <c r="I171" s="81" t="b">
        <v>0</v>
      </c>
      <c r="J171" s="81" t="b">
        <v>1</v>
      </c>
      <c r="K171" s="81" t="b">
        <v>0</v>
      </c>
      <c r="L171" s="81" t="b">
        <v>0</v>
      </c>
      <c r="M171" s="81" t="b">
        <v>0</v>
      </c>
      <c r="N171" s="79" t="s">
        <v>41</v>
      </c>
      <c r="O171" s="79"/>
      <c r="P171" s="82" t="s">
        <v>42</v>
      </c>
      <c r="Q171" s="88"/>
      <c r="R171" s="88"/>
      <c r="S171" s="96"/>
      <c r="T171" s="85"/>
      <c r="U171" s="86" t="s">
        <v>427</v>
      </c>
      <c r="V171" s="86" t="e">
        <f t="array" aca="1" ref="V171" ca="1">_xludf.IFNA(INDEX(#REF!,MATCH($U171,#REF!,0)),"")</f>
        <v>#NAME?</v>
      </c>
      <c r="W171" s="86" t="e">
        <f t="array" aca="1" ref="W171" ca="1">_xludf.IFNA(INDEX(#REF!,MATCH($U171,#REF!,0)),"")</f>
        <v>#NAME?</v>
      </c>
      <c r="X171" s="86" t="e">
        <f t="array" aca="1" ref="X171" ca="1">_xludf.IFNA(INDEX(#REF!,MATCH($U171,#REF!,0)),"")</f>
        <v>#NAME?</v>
      </c>
      <c r="Y171" s="86" t="e">
        <f t="array" aca="1" ref="Y171" ca="1">_xludf.IFNA(INDEX(#REF!,MATCH($U171,#REF!,0)),"")</f>
        <v>#NAME?</v>
      </c>
      <c r="Z171" s="86" t="e">
        <f t="array" aca="1" ref="Z171" ca="1">_xludf.IFNA(INDEX(#REF!,MATCH($U171,#REF!,0)),"")</f>
        <v>#NAME?</v>
      </c>
      <c r="AA171" s="86" t="e">
        <f t="array" aca="1" ref="AA171" ca="1">_xludf.IFNA(INDEX(#REF!,MATCH($U171,#REF!,0)),"")</f>
        <v>#NAME?</v>
      </c>
      <c r="AB171" s="86" t="e">
        <f t="array" aca="1" ref="AB171" ca="1">_xludf.IFNA(INDEX(#REF!,MATCH($U171,#REF!,0)),"")</f>
        <v>#NAME?</v>
      </c>
      <c r="AC171" s="86" t="e">
        <f t="array" aca="1" ref="AC171" ca="1">_xludf.IFNA(INDEX(#REF!,MATCH($U171,#REF!,0)),"")</f>
        <v>#NAME?</v>
      </c>
      <c r="AD171" s="87" t="e">
        <f t="array" aca="1" ref="AD171" ca="1">_xludf.IFNA(INDEX(#REF!,MATCH($U171,#REF!,0)),"")</f>
        <v>#NAME?</v>
      </c>
      <c r="AE171" s="102"/>
    </row>
    <row r="172" spans="1:31" ht="22.5" customHeight="1">
      <c r="A172" s="77"/>
      <c r="B172" s="78" t="s">
        <v>428</v>
      </c>
      <c r="C172" s="79" t="s">
        <v>39</v>
      </c>
      <c r="D172" s="79"/>
      <c r="E172" s="79"/>
      <c r="F172" s="79"/>
      <c r="G172" s="79"/>
      <c r="H172" s="79" t="s">
        <v>40</v>
      </c>
      <c r="I172" s="81" t="b">
        <v>0</v>
      </c>
      <c r="J172" s="81" t="b">
        <v>1</v>
      </c>
      <c r="K172" s="81" t="b">
        <v>0</v>
      </c>
      <c r="L172" s="81" t="b">
        <v>0</v>
      </c>
      <c r="M172" s="81" t="b">
        <v>0</v>
      </c>
      <c r="N172" s="79" t="s">
        <v>41</v>
      </c>
      <c r="O172" s="79"/>
      <c r="P172" s="82" t="s">
        <v>42</v>
      </c>
      <c r="Q172" s="88"/>
      <c r="R172" s="88"/>
      <c r="S172" s="96"/>
      <c r="T172" s="85"/>
      <c r="U172" s="86" t="s">
        <v>428</v>
      </c>
      <c r="V172" s="86" t="e">
        <f t="array" aca="1" ref="V172" ca="1">_xludf.IFNA(INDEX(#REF!,MATCH($U172,#REF!,0)),"")</f>
        <v>#NAME?</v>
      </c>
      <c r="W172" s="86" t="e">
        <f t="array" aca="1" ref="W172" ca="1">_xludf.IFNA(INDEX(#REF!,MATCH($U172,#REF!,0)),"")</f>
        <v>#NAME?</v>
      </c>
      <c r="X172" s="86" t="e">
        <f t="array" aca="1" ref="X172" ca="1">_xludf.IFNA(INDEX(#REF!,MATCH($U172,#REF!,0)),"")</f>
        <v>#NAME?</v>
      </c>
      <c r="Y172" s="86" t="e">
        <f t="array" aca="1" ref="Y172" ca="1">_xludf.IFNA(INDEX(#REF!,MATCH($U172,#REF!,0)),"")</f>
        <v>#NAME?</v>
      </c>
      <c r="Z172" s="86" t="e">
        <f t="array" aca="1" ref="Z172" ca="1">_xludf.IFNA(INDEX(#REF!,MATCH($U172,#REF!,0)),"")</f>
        <v>#NAME?</v>
      </c>
      <c r="AA172" s="86" t="e">
        <f t="array" aca="1" ref="AA172" ca="1">_xludf.IFNA(INDEX(#REF!,MATCH($U172,#REF!,0)),"")</f>
        <v>#NAME?</v>
      </c>
      <c r="AB172" s="86" t="e">
        <f t="array" aca="1" ref="AB172" ca="1">_xludf.IFNA(INDEX(#REF!,MATCH($U172,#REF!,0)),"")</f>
        <v>#NAME?</v>
      </c>
      <c r="AC172" s="86" t="e">
        <f t="array" aca="1" ref="AC172" ca="1">_xludf.IFNA(INDEX(#REF!,MATCH($U172,#REF!,0)),"")</f>
        <v>#NAME?</v>
      </c>
      <c r="AD172" s="87" t="e">
        <f t="array" aca="1" ref="AD172" ca="1">_xludf.IFNA(INDEX(#REF!,MATCH($U172,#REF!,0)),"")</f>
        <v>#NAME?</v>
      </c>
      <c r="AE172" s="102"/>
    </row>
    <row r="173" spans="1:31" ht="22.5" customHeight="1">
      <c r="A173" s="77"/>
      <c r="B173" s="78" t="s">
        <v>429</v>
      </c>
      <c r="C173" s="79" t="s">
        <v>77</v>
      </c>
      <c r="D173" s="79" t="s">
        <v>430</v>
      </c>
      <c r="E173" s="79"/>
      <c r="F173" s="79" t="s">
        <v>431</v>
      </c>
      <c r="G173" s="79">
        <v>600</v>
      </c>
      <c r="H173" s="79" t="s">
        <v>37</v>
      </c>
      <c r="I173" s="81" t="b">
        <v>1</v>
      </c>
      <c r="J173" s="81" t="b">
        <v>0</v>
      </c>
      <c r="K173" s="81" t="b">
        <v>0</v>
      </c>
      <c r="L173" s="81" t="b">
        <v>0</v>
      </c>
      <c r="M173" s="81" t="b">
        <v>0</v>
      </c>
      <c r="N173" s="79" t="s">
        <v>98</v>
      </c>
      <c r="O173" s="79"/>
      <c r="P173" s="82"/>
      <c r="Q173" s="88" t="s">
        <v>432</v>
      </c>
      <c r="R173" s="93" t="s">
        <v>433</v>
      </c>
      <c r="S173" s="151" t="s">
        <v>58</v>
      </c>
      <c r="T173" s="85"/>
      <c r="U173" s="86" t="s">
        <v>429</v>
      </c>
      <c r="V173" s="86" t="e">
        <f t="array" aca="1" ref="V173" ca="1">_xludf.IFNA(INDEX(#REF!,MATCH($U173,#REF!,0)),"")</f>
        <v>#NAME?</v>
      </c>
      <c r="W173" s="86" t="e">
        <f t="array" aca="1" ref="W173" ca="1">_xludf.IFNA(INDEX(#REF!,MATCH($U173,#REF!,0)),"")</f>
        <v>#NAME?</v>
      </c>
      <c r="X173" s="86" t="e">
        <f t="array" aca="1" ref="X173" ca="1">_xludf.IFNA(INDEX(#REF!,MATCH($U173,#REF!,0)),"")</f>
        <v>#NAME?</v>
      </c>
      <c r="Y173" s="86" t="e">
        <f t="array" aca="1" ref="Y173" ca="1">_xludf.IFNA(INDEX(#REF!,MATCH($U173,#REF!,0)),"")</f>
        <v>#NAME?</v>
      </c>
      <c r="Z173" s="86" t="e">
        <f t="array" aca="1" ref="Z173" ca="1">_xludf.IFNA(INDEX(#REF!,MATCH($U173,#REF!,0)),"")</f>
        <v>#NAME?</v>
      </c>
      <c r="AA173" s="86" t="e">
        <f t="array" aca="1" ref="AA173" ca="1">_xludf.IFNA(INDEX(#REF!,MATCH($U173,#REF!,0)),"")</f>
        <v>#NAME?</v>
      </c>
      <c r="AB173" s="86" t="e">
        <f t="array" aca="1" ref="AB173" ca="1">_xludf.IFNA(INDEX(#REF!,MATCH($U173,#REF!,0)),"")</f>
        <v>#NAME?</v>
      </c>
      <c r="AC173" s="86" t="e">
        <f t="array" aca="1" ref="AC173" ca="1">_xludf.IFNA(INDEX(#REF!,MATCH($U173,#REF!,0)),"")</f>
        <v>#NAME?</v>
      </c>
      <c r="AD173" s="87" t="e">
        <f t="array" aca="1" ref="AD173" ca="1">_xludf.IFNA(INDEX(#REF!,MATCH($U173,#REF!,0)),"")</f>
        <v>#NAME?</v>
      </c>
      <c r="AE173" s="102"/>
    </row>
    <row r="174" spans="1:31" ht="22.5" customHeight="1">
      <c r="A174" s="77"/>
      <c r="B174" s="127" t="s">
        <v>434</v>
      </c>
      <c r="C174" s="79" t="s">
        <v>83</v>
      </c>
      <c r="D174" s="79"/>
      <c r="E174" s="103"/>
      <c r="F174" s="103"/>
      <c r="G174" s="79"/>
      <c r="H174" s="79" t="s">
        <v>40</v>
      </c>
      <c r="I174" s="81" t="b">
        <v>0</v>
      </c>
      <c r="J174" s="81" t="b">
        <v>0</v>
      </c>
      <c r="K174" s="81" t="b">
        <v>0</v>
      </c>
      <c r="L174" s="81" t="b">
        <v>0</v>
      </c>
      <c r="M174" s="81" t="b">
        <v>0</v>
      </c>
      <c r="N174" s="79"/>
      <c r="O174" s="79"/>
      <c r="P174" s="82"/>
      <c r="Q174" s="88"/>
      <c r="R174" s="88"/>
      <c r="S174" s="96"/>
      <c r="T174" s="85"/>
      <c r="U174" s="86" t="s">
        <v>434</v>
      </c>
      <c r="V174" s="86" t="e">
        <f t="array" aca="1" ref="V174" ca="1">_xludf.IFNA(INDEX(#REF!,MATCH($U174,#REF!,0)),"")</f>
        <v>#NAME?</v>
      </c>
      <c r="W174" s="86" t="e">
        <f t="array" aca="1" ref="W174" ca="1">_xludf.IFNA(INDEX(#REF!,MATCH($U174,#REF!,0)),"")</f>
        <v>#NAME?</v>
      </c>
      <c r="X174" s="86" t="e">
        <f t="array" aca="1" ref="X174" ca="1">_xludf.IFNA(INDEX(#REF!,MATCH($U174,#REF!,0)),"")</f>
        <v>#NAME?</v>
      </c>
      <c r="Y174" s="86" t="e">
        <f t="array" aca="1" ref="Y174" ca="1">_xludf.IFNA(INDEX(#REF!,MATCH($U174,#REF!,0)),"")</f>
        <v>#NAME?</v>
      </c>
      <c r="Z174" s="86" t="e">
        <f t="array" aca="1" ref="Z174" ca="1">_xludf.IFNA(INDEX(#REF!,MATCH($U174,#REF!,0)),"")</f>
        <v>#NAME?</v>
      </c>
      <c r="AA174" s="86" t="e">
        <f t="array" aca="1" ref="AA174" ca="1">_xludf.IFNA(INDEX(#REF!,MATCH($U174,#REF!,0)),"")</f>
        <v>#NAME?</v>
      </c>
      <c r="AB174" s="86" t="e">
        <f t="array" aca="1" ref="AB174" ca="1">_xludf.IFNA(INDEX(#REF!,MATCH($U174,#REF!,0)),"")</f>
        <v>#NAME?</v>
      </c>
      <c r="AC174" s="86" t="e">
        <f t="array" aca="1" ref="AC174" ca="1">_xludf.IFNA(INDEX(#REF!,MATCH($U174,#REF!,0)),"")</f>
        <v>#NAME?</v>
      </c>
      <c r="AD174" s="87" t="e">
        <f t="array" aca="1" ref="AD174" ca="1">_xludf.IFNA(INDEX(#REF!,MATCH($U174,#REF!,0)),"")</f>
        <v>#NAME?</v>
      </c>
      <c r="AE174" s="102"/>
    </row>
    <row r="175" spans="1:31" ht="22.5" customHeight="1">
      <c r="A175" s="77"/>
      <c r="B175" s="78" t="s">
        <v>435</v>
      </c>
      <c r="C175" s="90" t="s">
        <v>86</v>
      </c>
      <c r="D175" s="90" t="s">
        <v>88</v>
      </c>
      <c r="E175" s="90" t="s">
        <v>88</v>
      </c>
      <c r="F175" s="90" t="s">
        <v>436</v>
      </c>
      <c r="G175" s="90" t="s">
        <v>437</v>
      </c>
      <c r="H175" s="90" t="s">
        <v>183</v>
      </c>
      <c r="I175" s="91" t="b">
        <v>1</v>
      </c>
      <c r="J175" s="91" t="b">
        <v>0</v>
      </c>
      <c r="K175" s="91" t="b">
        <v>0</v>
      </c>
      <c r="L175" s="91" t="b">
        <v>0</v>
      </c>
      <c r="M175" s="91" t="b">
        <v>1</v>
      </c>
      <c r="N175" s="90" t="s">
        <v>41</v>
      </c>
      <c r="O175" s="90" t="s">
        <v>91</v>
      </c>
      <c r="P175" s="92"/>
      <c r="Q175" s="88"/>
      <c r="R175" s="88"/>
      <c r="S175" s="153" t="s">
        <v>58</v>
      </c>
      <c r="T175" s="85"/>
      <c r="U175" s="86" t="s">
        <v>435</v>
      </c>
      <c r="V175" s="86" t="e">
        <f t="array" aca="1" ref="V175" ca="1">_xludf.IFNA(INDEX(#REF!,MATCH($U175,#REF!,0)),"")</f>
        <v>#NAME?</v>
      </c>
      <c r="W175" s="86" t="e">
        <f t="array" aca="1" ref="W175" ca="1">_xludf.IFNA(INDEX(#REF!,MATCH($U175,#REF!,0)),"")</f>
        <v>#NAME?</v>
      </c>
      <c r="X175" s="86" t="e">
        <f t="array" aca="1" ref="X175" ca="1">_xludf.IFNA(INDEX(#REF!,MATCH($U175,#REF!,0)),"")</f>
        <v>#NAME?</v>
      </c>
      <c r="Y175" s="86" t="e">
        <f t="array" aca="1" ref="Y175" ca="1">_xludf.IFNA(INDEX(#REF!,MATCH($U175,#REF!,0)),"")</f>
        <v>#NAME?</v>
      </c>
      <c r="Z175" s="86" t="e">
        <f t="array" aca="1" ref="Z175" ca="1">_xludf.IFNA(INDEX(#REF!,MATCH($U175,#REF!,0)),"")</f>
        <v>#NAME?</v>
      </c>
      <c r="AA175" s="86" t="e">
        <f t="array" aca="1" ref="AA175" ca="1">_xludf.IFNA(INDEX(#REF!,MATCH($U175,#REF!,0)),"")</f>
        <v>#NAME?</v>
      </c>
      <c r="AB175" s="86" t="e">
        <f t="array" aca="1" ref="AB175" ca="1">_xludf.IFNA(INDEX(#REF!,MATCH($U175,#REF!,0)),"")</f>
        <v>#NAME?</v>
      </c>
      <c r="AC175" s="86" t="e">
        <f t="array" aca="1" ref="AC175" ca="1">_xludf.IFNA(INDEX(#REF!,MATCH($U175,#REF!,0)),"")</f>
        <v>#NAME?</v>
      </c>
      <c r="AD175" s="87" t="e">
        <f t="array" aca="1" ref="AD175" ca="1">_xludf.IFNA(INDEX(#REF!,MATCH($U175,#REF!,0)),"")</f>
        <v>#NAME?</v>
      </c>
      <c r="AE175" s="86"/>
    </row>
    <row r="176" spans="1:31" ht="22.5" customHeight="1">
      <c r="A176" s="77"/>
      <c r="B176" s="78" t="s">
        <v>435</v>
      </c>
      <c r="C176" s="79" t="s">
        <v>44</v>
      </c>
      <c r="D176" s="79" t="s">
        <v>88</v>
      </c>
      <c r="E176" s="79"/>
      <c r="F176" s="79" t="s">
        <v>438</v>
      </c>
      <c r="G176" s="79" t="s">
        <v>439</v>
      </c>
      <c r="H176" s="79" t="s">
        <v>37</v>
      </c>
      <c r="I176" s="81" t="b">
        <v>1</v>
      </c>
      <c r="J176" s="81" t="b">
        <v>0</v>
      </c>
      <c r="K176" s="81" t="b">
        <v>0</v>
      </c>
      <c r="L176" s="81" t="b">
        <v>0</v>
      </c>
      <c r="M176" s="81" t="b">
        <v>0</v>
      </c>
      <c r="N176" s="79" t="s">
        <v>98</v>
      </c>
      <c r="O176" s="79" t="s">
        <v>91</v>
      </c>
      <c r="P176" s="82" t="s">
        <v>440</v>
      </c>
      <c r="Q176" s="88" t="s">
        <v>113</v>
      </c>
      <c r="R176" s="88"/>
      <c r="S176" s="151" t="s">
        <v>58</v>
      </c>
      <c r="T176" s="85"/>
      <c r="U176" s="86" t="s">
        <v>435</v>
      </c>
      <c r="V176" s="86" t="e">
        <f t="array" aca="1" ref="V176" ca="1">_xludf.IFNA(INDEX(#REF!,MATCH($U176,#REF!,0)),"")</f>
        <v>#NAME?</v>
      </c>
      <c r="W176" s="86" t="e">
        <f t="array" aca="1" ref="W176" ca="1">_xludf.IFNA(INDEX(#REF!,MATCH($U176,#REF!,0)),"")</f>
        <v>#NAME?</v>
      </c>
      <c r="X176" s="86" t="e">
        <f t="array" aca="1" ref="X176" ca="1">_xludf.IFNA(INDEX(#REF!,MATCH($U176,#REF!,0)),"")</f>
        <v>#NAME?</v>
      </c>
      <c r="Y176" s="86" t="e">
        <f t="array" aca="1" ref="Y176" ca="1">_xludf.IFNA(INDEX(#REF!,MATCH($U176,#REF!,0)),"")</f>
        <v>#NAME?</v>
      </c>
      <c r="Z176" s="86" t="e">
        <f t="array" aca="1" ref="Z176" ca="1">_xludf.IFNA(INDEX(#REF!,MATCH($U176,#REF!,0)),"")</f>
        <v>#NAME?</v>
      </c>
      <c r="AA176" s="86" t="e">
        <f t="array" aca="1" ref="AA176" ca="1">_xludf.IFNA(INDEX(#REF!,MATCH($U176,#REF!,0)),"")</f>
        <v>#NAME?</v>
      </c>
      <c r="AB176" s="86" t="e">
        <f t="array" aca="1" ref="AB176" ca="1">_xludf.IFNA(INDEX(#REF!,MATCH($U176,#REF!,0)),"")</f>
        <v>#NAME?</v>
      </c>
      <c r="AC176" s="86" t="e">
        <f t="array" aca="1" ref="AC176" ca="1">_xludf.IFNA(INDEX(#REF!,MATCH($U176,#REF!,0)),"")</f>
        <v>#NAME?</v>
      </c>
      <c r="AD176" s="87" t="e">
        <f t="array" aca="1" ref="AD176" ca="1">_xludf.IFNA(INDEX(#REF!,MATCH($U176,#REF!,0)),"")</f>
        <v>#NAME?</v>
      </c>
      <c r="AE176" s="102"/>
    </row>
    <row r="177" spans="1:31" ht="22.5" customHeight="1">
      <c r="A177" s="77"/>
      <c r="B177" s="78" t="s">
        <v>441</v>
      </c>
      <c r="C177" s="90" t="s">
        <v>150</v>
      </c>
      <c r="D177" s="90"/>
      <c r="E177" s="90"/>
      <c r="F177" s="90"/>
      <c r="G177" s="90"/>
      <c r="H177" s="90" t="s">
        <v>40</v>
      </c>
      <c r="I177" s="91" t="b">
        <v>1</v>
      </c>
      <c r="J177" s="91" t="b">
        <v>1</v>
      </c>
      <c r="K177" s="91" t="b">
        <v>1</v>
      </c>
      <c r="L177" s="91" t="b">
        <v>1</v>
      </c>
      <c r="M177" s="91" t="b">
        <v>1</v>
      </c>
      <c r="N177" s="90" t="s">
        <v>98</v>
      </c>
      <c r="O177" s="90"/>
      <c r="P177" s="92"/>
      <c r="Q177" s="88"/>
      <c r="R177" s="88"/>
      <c r="S177" s="153" t="s">
        <v>58</v>
      </c>
      <c r="T177" s="85"/>
      <c r="U177" s="86" t="s">
        <v>441</v>
      </c>
      <c r="V177" s="86" t="e">
        <f t="array" aca="1" ref="V177" ca="1">_xludf.IFNA(INDEX(#REF!,MATCH($U177,#REF!,0)),"")</f>
        <v>#NAME?</v>
      </c>
      <c r="W177" s="86" t="e">
        <f t="array" aca="1" ref="W177" ca="1">_xludf.IFNA(INDEX(#REF!,MATCH($U177,#REF!,0)),"")</f>
        <v>#NAME?</v>
      </c>
      <c r="X177" s="86" t="e">
        <f t="array" aca="1" ref="X177" ca="1">_xludf.IFNA(INDEX(#REF!,MATCH($U177,#REF!,0)),"")</f>
        <v>#NAME?</v>
      </c>
      <c r="Y177" s="86" t="e">
        <f t="array" aca="1" ref="Y177" ca="1">_xludf.IFNA(INDEX(#REF!,MATCH($U177,#REF!,0)),"")</f>
        <v>#NAME?</v>
      </c>
      <c r="Z177" s="86" t="e">
        <f t="array" aca="1" ref="Z177" ca="1">_xludf.IFNA(INDEX(#REF!,MATCH($U177,#REF!,0)),"")</f>
        <v>#NAME?</v>
      </c>
      <c r="AA177" s="86" t="e">
        <f t="array" aca="1" ref="AA177" ca="1">_xludf.IFNA(INDEX(#REF!,MATCH($U177,#REF!,0)),"")</f>
        <v>#NAME?</v>
      </c>
      <c r="AB177" s="86" t="e">
        <f t="array" aca="1" ref="AB177" ca="1">_xludf.IFNA(INDEX(#REF!,MATCH($U177,#REF!,0)),"")</f>
        <v>#NAME?</v>
      </c>
      <c r="AC177" s="86" t="e">
        <f t="array" aca="1" ref="AC177" ca="1">_xludf.IFNA(INDEX(#REF!,MATCH($U177,#REF!,0)),"")</f>
        <v>#NAME?</v>
      </c>
      <c r="AD177" s="87" t="e">
        <f t="array" aca="1" ref="AD177" ca="1">_xludf.IFNA(INDEX(#REF!,MATCH($U177,#REF!,0)),"")</f>
        <v>#NAME?</v>
      </c>
      <c r="AE177" s="102"/>
    </row>
    <row r="178" spans="1:31" ht="22.5" customHeight="1">
      <c r="A178" s="77"/>
      <c r="B178" s="78" t="s">
        <v>435</v>
      </c>
      <c r="C178" s="79" t="s">
        <v>77</v>
      </c>
      <c r="D178" s="79" t="s">
        <v>152</v>
      </c>
      <c r="E178" s="79"/>
      <c r="F178" s="79" t="s">
        <v>436</v>
      </c>
      <c r="G178" s="79" t="s">
        <v>442</v>
      </c>
      <c r="H178" s="79" t="s">
        <v>37</v>
      </c>
      <c r="I178" s="81" t="b">
        <v>1</v>
      </c>
      <c r="J178" s="81" t="b">
        <v>0</v>
      </c>
      <c r="K178" s="81" t="b">
        <v>0</v>
      </c>
      <c r="L178" s="81" t="b">
        <v>0</v>
      </c>
      <c r="M178" s="81" t="b">
        <v>0</v>
      </c>
      <c r="N178" s="79" t="s">
        <v>41</v>
      </c>
      <c r="O178" s="79" t="s">
        <v>91</v>
      </c>
      <c r="P178" s="82" t="s">
        <v>443</v>
      </c>
      <c r="Q178" s="88" t="s">
        <v>76</v>
      </c>
      <c r="R178" s="93" t="s">
        <v>444</v>
      </c>
      <c r="S178" s="151" t="s">
        <v>58</v>
      </c>
      <c r="T178" s="85"/>
      <c r="U178" s="86" t="s">
        <v>435</v>
      </c>
      <c r="V178" s="86" t="e">
        <f t="array" aca="1" ref="V178" ca="1">_xludf.IFNA(INDEX(#REF!,MATCH($U178,#REF!,0)),"")</f>
        <v>#NAME?</v>
      </c>
      <c r="W178" s="86" t="e">
        <f t="array" aca="1" ref="W178" ca="1">_xludf.IFNA(INDEX(#REF!,MATCH($U178,#REF!,0)),"")</f>
        <v>#NAME?</v>
      </c>
      <c r="X178" s="86" t="e">
        <f t="array" aca="1" ref="X178" ca="1">_xludf.IFNA(INDEX(#REF!,MATCH($U178,#REF!,0)),"")</f>
        <v>#NAME?</v>
      </c>
      <c r="Y178" s="86" t="e">
        <f t="array" aca="1" ref="Y178" ca="1">_xludf.IFNA(INDEX(#REF!,MATCH($U178,#REF!,0)),"")</f>
        <v>#NAME?</v>
      </c>
      <c r="Z178" s="86" t="e">
        <f t="array" aca="1" ref="Z178" ca="1">_xludf.IFNA(INDEX(#REF!,MATCH($U178,#REF!,0)),"")</f>
        <v>#NAME?</v>
      </c>
      <c r="AA178" s="86" t="e">
        <f t="array" aca="1" ref="AA178" ca="1">_xludf.IFNA(INDEX(#REF!,MATCH($U178,#REF!,0)),"")</f>
        <v>#NAME?</v>
      </c>
      <c r="AB178" s="86" t="e">
        <f t="array" aca="1" ref="AB178" ca="1">_xludf.IFNA(INDEX(#REF!,MATCH($U178,#REF!,0)),"")</f>
        <v>#NAME?</v>
      </c>
      <c r="AC178" s="86" t="e">
        <f t="array" aca="1" ref="AC178" ca="1">_xludf.IFNA(INDEX(#REF!,MATCH($U178,#REF!,0)),"")</f>
        <v>#NAME?</v>
      </c>
      <c r="AD178" s="87" t="e">
        <f t="array" aca="1" ref="AD178" ca="1">_xludf.IFNA(INDEX(#REF!,MATCH($U178,#REF!,0)),"")</f>
        <v>#NAME?</v>
      </c>
      <c r="AE178" s="102"/>
    </row>
    <row r="179" spans="1:31" ht="22.5" customHeight="1">
      <c r="A179" s="77"/>
      <c r="B179" s="106" t="s">
        <v>435</v>
      </c>
      <c r="C179" s="151" t="s">
        <v>110</v>
      </c>
      <c r="D179" s="151" t="s">
        <v>152</v>
      </c>
      <c r="E179" s="151"/>
      <c r="F179" s="151" t="s">
        <v>436</v>
      </c>
      <c r="G179" s="126" t="s">
        <v>437</v>
      </c>
      <c r="H179" s="151" t="s">
        <v>37</v>
      </c>
      <c r="I179" s="154" t="b">
        <v>1</v>
      </c>
      <c r="J179" s="154" t="b">
        <v>0</v>
      </c>
      <c r="K179" s="154" t="b">
        <v>0</v>
      </c>
      <c r="L179" s="154" t="b">
        <v>0</v>
      </c>
      <c r="M179" s="154" t="b">
        <v>0</v>
      </c>
      <c r="N179" s="151" t="s">
        <v>98</v>
      </c>
      <c r="O179" s="96"/>
      <c r="P179" s="156" t="s">
        <v>155</v>
      </c>
      <c r="Q179" s="155" t="s">
        <v>76</v>
      </c>
      <c r="R179" s="88"/>
      <c r="S179" s="151" t="s">
        <v>58</v>
      </c>
      <c r="T179" s="85"/>
      <c r="U179" s="108" t="s">
        <v>435</v>
      </c>
      <c r="V179" s="86" t="e">
        <f t="array" aca="1" ref="V179" ca="1">_xludf.IFNA(INDEX(#REF!,MATCH($U179,#REF!,0)),"")</f>
        <v>#NAME?</v>
      </c>
      <c r="W179" s="86" t="e">
        <f t="array" aca="1" ref="W179" ca="1">_xludf.IFNA(INDEX(#REF!,MATCH($U179,#REF!,0)),"")</f>
        <v>#NAME?</v>
      </c>
      <c r="X179" s="86" t="e">
        <f t="array" aca="1" ref="X179" ca="1">_xludf.IFNA(INDEX(#REF!,MATCH($U179,#REF!,0)),"")</f>
        <v>#NAME?</v>
      </c>
      <c r="Y179" s="86" t="e">
        <f t="array" aca="1" ref="Y179" ca="1">_xludf.IFNA(INDEX(#REF!,MATCH($U179,#REF!,0)),"")</f>
        <v>#NAME?</v>
      </c>
      <c r="Z179" s="86" t="e">
        <f t="array" aca="1" ref="Z179" ca="1">_xludf.IFNA(INDEX(#REF!,MATCH($U179,#REF!,0)),"")</f>
        <v>#NAME?</v>
      </c>
      <c r="AA179" s="86" t="e">
        <f t="array" aca="1" ref="AA179" ca="1">_xludf.IFNA(INDEX(#REF!,MATCH($U179,#REF!,0)),"")</f>
        <v>#NAME?</v>
      </c>
      <c r="AB179" s="86" t="e">
        <f t="array" aca="1" ref="AB179" ca="1">_xludf.IFNA(INDEX(#REF!,MATCH($U179,#REF!,0)),"")</f>
        <v>#NAME?</v>
      </c>
      <c r="AC179" s="86" t="e">
        <f t="array" aca="1" ref="AC179" ca="1">_xludf.IFNA(INDEX(#REF!,MATCH($U179,#REF!,0)),"")</f>
        <v>#NAME?</v>
      </c>
      <c r="AD179" s="87" t="e">
        <f t="array" aca="1" ref="AD179" ca="1">_xludf.IFNA(INDEX(#REF!,MATCH($U179,#REF!,0)),"")</f>
        <v>#NAME?</v>
      </c>
      <c r="AE179" s="102"/>
    </row>
    <row r="180" spans="1:31" ht="22.5" customHeight="1">
      <c r="A180" s="77"/>
      <c r="B180" s="78" t="s">
        <v>441</v>
      </c>
      <c r="C180" s="79" t="s">
        <v>39</v>
      </c>
      <c r="D180" s="79"/>
      <c r="E180" s="79"/>
      <c r="F180" s="79"/>
      <c r="G180" s="79"/>
      <c r="H180" s="79" t="s">
        <v>40</v>
      </c>
      <c r="I180" s="81" t="b">
        <v>0</v>
      </c>
      <c r="J180" s="81" t="b">
        <v>1</v>
      </c>
      <c r="K180" s="81" t="b">
        <v>0</v>
      </c>
      <c r="L180" s="81" t="b">
        <v>0</v>
      </c>
      <c r="M180" s="81" t="b">
        <v>0</v>
      </c>
      <c r="N180" s="79" t="s">
        <v>41</v>
      </c>
      <c r="O180" s="79"/>
      <c r="P180" s="82" t="s">
        <v>42</v>
      </c>
      <c r="Q180" s="88"/>
      <c r="R180" s="88"/>
      <c r="S180" s="96"/>
      <c r="T180" s="85"/>
      <c r="U180" s="86" t="s">
        <v>441</v>
      </c>
      <c r="V180" s="86" t="e">
        <f t="array" aca="1" ref="V180" ca="1">_xludf.IFNA(INDEX(#REF!,MATCH($U180,#REF!,0)),"")</f>
        <v>#NAME?</v>
      </c>
      <c r="W180" s="86" t="e">
        <f t="array" aca="1" ref="W180" ca="1">_xludf.IFNA(INDEX(#REF!,MATCH($U180,#REF!,0)),"")</f>
        <v>#NAME?</v>
      </c>
      <c r="X180" s="86" t="e">
        <f t="array" aca="1" ref="X180" ca="1">_xludf.IFNA(INDEX(#REF!,MATCH($U180,#REF!,0)),"")</f>
        <v>#NAME?</v>
      </c>
      <c r="Y180" s="86" t="e">
        <f t="array" aca="1" ref="Y180" ca="1">_xludf.IFNA(INDEX(#REF!,MATCH($U180,#REF!,0)),"")</f>
        <v>#NAME?</v>
      </c>
      <c r="Z180" s="86" t="e">
        <f t="array" aca="1" ref="Z180" ca="1">_xludf.IFNA(INDEX(#REF!,MATCH($U180,#REF!,0)),"")</f>
        <v>#NAME?</v>
      </c>
      <c r="AA180" s="86" t="e">
        <f t="array" aca="1" ref="AA180" ca="1">_xludf.IFNA(INDEX(#REF!,MATCH($U180,#REF!,0)),"")</f>
        <v>#NAME?</v>
      </c>
      <c r="AB180" s="86" t="e">
        <f t="array" aca="1" ref="AB180" ca="1">_xludf.IFNA(INDEX(#REF!,MATCH($U180,#REF!,0)),"")</f>
        <v>#NAME?</v>
      </c>
      <c r="AC180" s="86" t="e">
        <f t="array" aca="1" ref="AC180" ca="1">_xludf.IFNA(INDEX(#REF!,MATCH($U180,#REF!,0)),"")</f>
        <v>#NAME?</v>
      </c>
      <c r="AD180" s="87" t="e">
        <f t="array" aca="1" ref="AD180" ca="1">_xludf.IFNA(INDEX(#REF!,MATCH($U180,#REF!,0)),"")</f>
        <v>#NAME?</v>
      </c>
      <c r="AE180" s="102"/>
    </row>
    <row r="181" spans="1:31" ht="22.5" customHeight="1">
      <c r="A181" s="77"/>
      <c r="B181" s="78" t="s">
        <v>441</v>
      </c>
      <c r="C181" s="79" t="s">
        <v>83</v>
      </c>
      <c r="D181" s="79"/>
      <c r="E181" s="103"/>
      <c r="F181" s="103"/>
      <c r="G181" s="79"/>
      <c r="H181" s="79" t="s">
        <v>40</v>
      </c>
      <c r="I181" s="81" t="b">
        <v>0</v>
      </c>
      <c r="J181" s="81" t="b">
        <v>0</v>
      </c>
      <c r="K181" s="81" t="b">
        <v>0</v>
      </c>
      <c r="L181" s="81" t="b">
        <v>0</v>
      </c>
      <c r="M181" s="81" t="b">
        <v>0</v>
      </c>
      <c r="N181" s="79"/>
      <c r="O181" s="79"/>
      <c r="P181" s="82"/>
      <c r="Q181" s="88"/>
      <c r="R181" s="88"/>
      <c r="S181" s="96"/>
      <c r="T181" s="85"/>
      <c r="U181" s="86" t="s">
        <v>441</v>
      </c>
      <c r="V181" s="86" t="e">
        <f t="array" aca="1" ref="V181" ca="1">_xludf.IFNA(INDEX(#REF!,MATCH($U181,#REF!,0)),"")</f>
        <v>#NAME?</v>
      </c>
      <c r="W181" s="86" t="e">
        <f t="array" aca="1" ref="W181" ca="1">_xludf.IFNA(INDEX(#REF!,MATCH($U181,#REF!,0)),"")</f>
        <v>#NAME?</v>
      </c>
      <c r="X181" s="86" t="e">
        <f t="array" aca="1" ref="X181" ca="1">_xludf.IFNA(INDEX(#REF!,MATCH($U181,#REF!,0)),"")</f>
        <v>#NAME?</v>
      </c>
      <c r="Y181" s="86" t="e">
        <f t="array" aca="1" ref="Y181" ca="1">_xludf.IFNA(INDEX(#REF!,MATCH($U181,#REF!,0)),"")</f>
        <v>#NAME?</v>
      </c>
      <c r="Z181" s="86" t="e">
        <f t="array" aca="1" ref="Z181" ca="1">_xludf.IFNA(INDEX(#REF!,MATCH($U181,#REF!,0)),"")</f>
        <v>#NAME?</v>
      </c>
      <c r="AA181" s="86" t="e">
        <f t="array" aca="1" ref="AA181" ca="1">_xludf.IFNA(INDEX(#REF!,MATCH($U181,#REF!,0)),"")</f>
        <v>#NAME?</v>
      </c>
      <c r="AB181" s="86" t="e">
        <f t="array" aca="1" ref="AB181" ca="1">_xludf.IFNA(INDEX(#REF!,MATCH($U181,#REF!,0)),"")</f>
        <v>#NAME?</v>
      </c>
      <c r="AC181" s="86" t="e">
        <f t="array" aca="1" ref="AC181" ca="1">_xludf.IFNA(INDEX(#REF!,MATCH($U181,#REF!,0)),"")</f>
        <v>#NAME?</v>
      </c>
      <c r="AD181" s="87" t="e">
        <f t="array" aca="1" ref="AD181" ca="1">_xludf.IFNA(INDEX(#REF!,MATCH($U181,#REF!,0)),"")</f>
        <v>#NAME?</v>
      </c>
      <c r="AE181" s="102"/>
    </row>
    <row r="182" spans="1:31" ht="22.5" customHeight="1">
      <c r="A182" s="77"/>
      <c r="B182" s="78" t="s">
        <v>445</v>
      </c>
      <c r="C182" s="79" t="s">
        <v>39</v>
      </c>
      <c r="D182" s="79"/>
      <c r="E182" s="79"/>
      <c r="F182" s="79"/>
      <c r="G182" s="79"/>
      <c r="H182" s="79" t="s">
        <v>40</v>
      </c>
      <c r="I182" s="81" t="b">
        <v>0</v>
      </c>
      <c r="J182" s="81" t="b">
        <v>1</v>
      </c>
      <c r="K182" s="81" t="b">
        <v>0</v>
      </c>
      <c r="L182" s="81" t="b">
        <v>0</v>
      </c>
      <c r="M182" s="81" t="b">
        <v>0</v>
      </c>
      <c r="N182" s="79" t="s">
        <v>41</v>
      </c>
      <c r="O182" s="79"/>
      <c r="P182" s="82" t="s">
        <v>42</v>
      </c>
      <c r="Q182" s="88"/>
      <c r="R182" s="88"/>
      <c r="S182" s="96"/>
      <c r="T182" s="85"/>
      <c r="U182" s="86" t="s">
        <v>445</v>
      </c>
      <c r="V182" s="86" t="e">
        <f t="array" aca="1" ref="V182" ca="1">_xludf.IFNA(INDEX(#REF!,MATCH($U182,#REF!,0)),"")</f>
        <v>#NAME?</v>
      </c>
      <c r="W182" s="86" t="e">
        <f t="array" aca="1" ref="W182" ca="1">_xludf.IFNA(INDEX(#REF!,MATCH($U182,#REF!,0)),"")</f>
        <v>#NAME?</v>
      </c>
      <c r="X182" s="86" t="e">
        <f t="array" aca="1" ref="X182" ca="1">_xludf.IFNA(INDEX(#REF!,MATCH($U182,#REF!,0)),"")</f>
        <v>#NAME?</v>
      </c>
      <c r="Y182" s="86" t="e">
        <f t="array" aca="1" ref="Y182" ca="1">_xludf.IFNA(INDEX(#REF!,MATCH($U182,#REF!,0)),"")</f>
        <v>#NAME?</v>
      </c>
      <c r="Z182" s="86" t="e">
        <f t="array" aca="1" ref="Z182" ca="1">_xludf.IFNA(INDEX(#REF!,MATCH($U182,#REF!,0)),"")</f>
        <v>#NAME?</v>
      </c>
      <c r="AA182" s="86" t="e">
        <f t="array" aca="1" ref="AA182" ca="1">_xludf.IFNA(INDEX(#REF!,MATCH($U182,#REF!,0)),"")</f>
        <v>#NAME?</v>
      </c>
      <c r="AB182" s="86" t="e">
        <f t="array" aca="1" ref="AB182" ca="1">_xludf.IFNA(INDEX(#REF!,MATCH($U182,#REF!,0)),"")</f>
        <v>#NAME?</v>
      </c>
      <c r="AC182" s="86" t="e">
        <f t="array" aca="1" ref="AC182" ca="1">_xludf.IFNA(INDEX(#REF!,MATCH($U182,#REF!,0)),"")</f>
        <v>#NAME?</v>
      </c>
      <c r="AD182" s="87" t="e">
        <f t="array" aca="1" ref="AD182" ca="1">_xludf.IFNA(INDEX(#REF!,MATCH($U182,#REF!,0)),"")</f>
        <v>#NAME?</v>
      </c>
      <c r="AE182" s="102"/>
    </row>
    <row r="183" spans="1:31" ht="22.5" customHeight="1">
      <c r="A183" s="77"/>
      <c r="B183" s="78" t="s">
        <v>446</v>
      </c>
      <c r="C183" s="79" t="s">
        <v>39</v>
      </c>
      <c r="D183" s="79"/>
      <c r="E183" s="79"/>
      <c r="F183" s="79"/>
      <c r="G183" s="79"/>
      <c r="H183" s="79" t="s">
        <v>40</v>
      </c>
      <c r="I183" s="81" t="b">
        <v>0</v>
      </c>
      <c r="J183" s="81" t="b">
        <v>1</v>
      </c>
      <c r="K183" s="81" t="b">
        <v>0</v>
      </c>
      <c r="L183" s="81" t="b">
        <v>0</v>
      </c>
      <c r="M183" s="81" t="b">
        <v>0</v>
      </c>
      <c r="N183" s="79" t="s">
        <v>41</v>
      </c>
      <c r="O183" s="79"/>
      <c r="P183" s="82" t="s">
        <v>42</v>
      </c>
      <c r="Q183" s="88"/>
      <c r="R183" s="88"/>
      <c r="S183" s="96"/>
      <c r="T183" s="85"/>
      <c r="U183" s="86" t="s">
        <v>446</v>
      </c>
      <c r="V183" s="86" t="e">
        <f t="array" aca="1" ref="V183" ca="1">_xludf.IFNA(INDEX(#REF!,MATCH($U183,#REF!,0)),"")</f>
        <v>#NAME?</v>
      </c>
      <c r="W183" s="86" t="e">
        <f t="array" aca="1" ref="W183" ca="1">_xludf.IFNA(INDEX(#REF!,MATCH($U183,#REF!,0)),"")</f>
        <v>#NAME?</v>
      </c>
      <c r="X183" s="86" t="e">
        <f t="array" aca="1" ref="X183" ca="1">_xludf.IFNA(INDEX(#REF!,MATCH($U183,#REF!,0)),"")</f>
        <v>#NAME?</v>
      </c>
      <c r="Y183" s="86" t="e">
        <f t="array" aca="1" ref="Y183" ca="1">_xludf.IFNA(INDEX(#REF!,MATCH($U183,#REF!,0)),"")</f>
        <v>#NAME?</v>
      </c>
      <c r="Z183" s="86" t="e">
        <f t="array" aca="1" ref="Z183" ca="1">_xludf.IFNA(INDEX(#REF!,MATCH($U183,#REF!,0)),"")</f>
        <v>#NAME?</v>
      </c>
      <c r="AA183" s="86" t="e">
        <f t="array" aca="1" ref="AA183" ca="1">_xludf.IFNA(INDEX(#REF!,MATCH($U183,#REF!,0)),"")</f>
        <v>#NAME?</v>
      </c>
      <c r="AB183" s="86" t="e">
        <f t="array" aca="1" ref="AB183" ca="1">_xludf.IFNA(INDEX(#REF!,MATCH($U183,#REF!,0)),"")</f>
        <v>#NAME?</v>
      </c>
      <c r="AC183" s="86" t="e">
        <f t="array" aca="1" ref="AC183" ca="1">_xludf.IFNA(INDEX(#REF!,MATCH($U183,#REF!,0)),"")</f>
        <v>#NAME?</v>
      </c>
      <c r="AD183" s="87" t="e">
        <f t="array" aca="1" ref="AD183" ca="1">_xludf.IFNA(INDEX(#REF!,MATCH($U183,#REF!,0)),"")</f>
        <v>#NAME?</v>
      </c>
      <c r="AE183" s="102"/>
    </row>
    <row r="184" spans="1:31" ht="22.5" customHeight="1">
      <c r="A184" s="77"/>
      <c r="B184" s="106" t="s">
        <v>447</v>
      </c>
      <c r="C184" s="151" t="s">
        <v>110</v>
      </c>
      <c r="D184" s="151" t="s">
        <v>448</v>
      </c>
      <c r="E184" s="151"/>
      <c r="F184" s="151" t="s">
        <v>112</v>
      </c>
      <c r="G184" s="96"/>
      <c r="H184" s="151" t="s">
        <v>40</v>
      </c>
      <c r="I184" s="154" t="b">
        <v>1</v>
      </c>
      <c r="J184" s="154" t="b">
        <v>0</v>
      </c>
      <c r="K184" s="154" t="b">
        <v>0</v>
      </c>
      <c r="L184" s="154" t="b">
        <v>0</v>
      </c>
      <c r="M184" s="154" t="b">
        <v>0</v>
      </c>
      <c r="N184" s="96"/>
      <c r="O184" s="96"/>
      <c r="P184" s="107"/>
      <c r="Q184" s="155" t="s">
        <v>113</v>
      </c>
      <c r="R184" s="88"/>
      <c r="S184" s="96"/>
      <c r="T184" s="85"/>
      <c r="U184" s="108" t="s">
        <v>447</v>
      </c>
      <c r="V184" s="86" t="e">
        <f t="array" aca="1" ref="V184" ca="1">_xludf.IFNA(INDEX(#REF!,MATCH($U184,#REF!,0)),"")</f>
        <v>#NAME?</v>
      </c>
      <c r="W184" s="86" t="e">
        <f t="array" aca="1" ref="W184" ca="1">_xludf.IFNA(INDEX(#REF!,MATCH($U184,#REF!,0)),"")</f>
        <v>#NAME?</v>
      </c>
      <c r="X184" s="86" t="e">
        <f t="array" aca="1" ref="X184" ca="1">_xludf.IFNA(INDEX(#REF!,MATCH($U184,#REF!,0)),"")</f>
        <v>#NAME?</v>
      </c>
      <c r="Y184" s="86" t="e">
        <f t="array" aca="1" ref="Y184" ca="1">_xludf.IFNA(INDEX(#REF!,MATCH($U184,#REF!,0)),"")</f>
        <v>#NAME?</v>
      </c>
      <c r="Z184" s="86" t="e">
        <f t="array" aca="1" ref="Z184" ca="1">_xludf.IFNA(INDEX(#REF!,MATCH($U184,#REF!,0)),"")</f>
        <v>#NAME?</v>
      </c>
      <c r="AA184" s="86" t="e">
        <f t="array" aca="1" ref="AA184" ca="1">_xludf.IFNA(INDEX(#REF!,MATCH($U184,#REF!,0)),"")</f>
        <v>#NAME?</v>
      </c>
      <c r="AB184" s="86" t="e">
        <f t="array" aca="1" ref="AB184" ca="1">_xludf.IFNA(INDEX(#REF!,MATCH($U184,#REF!,0)),"")</f>
        <v>#NAME?</v>
      </c>
      <c r="AC184" s="86" t="e">
        <f t="array" aca="1" ref="AC184" ca="1">_xludf.IFNA(INDEX(#REF!,MATCH($U184,#REF!,0)),"")</f>
        <v>#NAME?</v>
      </c>
      <c r="AD184" s="87" t="e">
        <f t="array" aca="1" ref="AD184" ca="1">_xludf.IFNA(INDEX(#REF!,MATCH($U184,#REF!,0)),"")</f>
        <v>#NAME?</v>
      </c>
      <c r="AE184" s="102"/>
    </row>
    <row r="185" spans="1:31" ht="22.5" customHeight="1">
      <c r="A185" s="77"/>
      <c r="B185" s="163" t="s">
        <v>449</v>
      </c>
      <c r="C185" s="79" t="s">
        <v>83</v>
      </c>
      <c r="D185" s="79"/>
      <c r="E185" s="79"/>
      <c r="F185" s="79"/>
      <c r="G185" s="79"/>
      <c r="H185" s="79" t="s">
        <v>40</v>
      </c>
      <c r="I185" s="81" t="b">
        <v>0</v>
      </c>
      <c r="J185" s="81" t="b">
        <v>0</v>
      </c>
      <c r="K185" s="81" t="b">
        <v>0</v>
      </c>
      <c r="L185" s="81" t="b">
        <v>0</v>
      </c>
      <c r="M185" s="81" t="b">
        <v>0</v>
      </c>
      <c r="N185" s="79"/>
      <c r="O185" s="79"/>
      <c r="P185" s="82"/>
      <c r="Q185" s="88"/>
      <c r="R185" s="88"/>
      <c r="S185" s="96"/>
      <c r="T185" s="85"/>
      <c r="U185" s="86" t="s">
        <v>449</v>
      </c>
      <c r="V185" s="86" t="e">
        <f t="array" aca="1" ref="V185" ca="1">_xludf.IFNA(INDEX(#REF!,MATCH($U185,#REF!,0)),"")</f>
        <v>#NAME?</v>
      </c>
      <c r="W185" s="86" t="e">
        <f t="array" aca="1" ref="W185" ca="1">_xludf.IFNA(INDEX(#REF!,MATCH($U185,#REF!,0)),"")</f>
        <v>#NAME?</v>
      </c>
      <c r="X185" s="86" t="e">
        <f t="array" aca="1" ref="X185" ca="1">_xludf.IFNA(INDEX(#REF!,MATCH($U185,#REF!,0)),"")</f>
        <v>#NAME?</v>
      </c>
      <c r="Y185" s="86" t="e">
        <f t="array" aca="1" ref="Y185" ca="1">_xludf.IFNA(INDEX(#REF!,MATCH($U185,#REF!,0)),"")</f>
        <v>#NAME?</v>
      </c>
      <c r="Z185" s="86" t="e">
        <f t="array" aca="1" ref="Z185" ca="1">_xludf.IFNA(INDEX(#REF!,MATCH($U185,#REF!,0)),"")</f>
        <v>#NAME?</v>
      </c>
      <c r="AA185" s="86" t="e">
        <f t="array" aca="1" ref="AA185" ca="1">_xludf.IFNA(INDEX(#REF!,MATCH($U185,#REF!,0)),"")</f>
        <v>#NAME?</v>
      </c>
      <c r="AB185" s="86" t="e">
        <f t="array" aca="1" ref="AB185" ca="1">_xludf.IFNA(INDEX(#REF!,MATCH($U185,#REF!,0)),"")</f>
        <v>#NAME?</v>
      </c>
      <c r="AC185" s="86" t="e">
        <f t="array" aca="1" ref="AC185" ca="1">_xludf.IFNA(INDEX(#REF!,MATCH($U185,#REF!,0)),"")</f>
        <v>#NAME?</v>
      </c>
      <c r="AD185" s="87" t="e">
        <f t="array" aca="1" ref="AD185" ca="1">_xludf.IFNA(INDEX(#REF!,MATCH($U185,#REF!,0)),"")</f>
        <v>#NAME?</v>
      </c>
      <c r="AE185" s="102"/>
    </row>
    <row r="186" spans="1:31" ht="22.5" customHeight="1">
      <c r="A186" s="77"/>
      <c r="B186" s="78" t="s">
        <v>450</v>
      </c>
      <c r="C186" s="79" t="s">
        <v>44</v>
      </c>
      <c r="D186" s="79"/>
      <c r="E186" s="79"/>
      <c r="F186" s="79" t="s">
        <v>451</v>
      </c>
      <c r="G186" s="105" t="s">
        <v>452</v>
      </c>
      <c r="H186" s="79" t="s">
        <v>40</v>
      </c>
      <c r="I186" s="81" t="b">
        <v>1</v>
      </c>
      <c r="J186" s="81" t="b">
        <v>0</v>
      </c>
      <c r="K186" s="81" t="b">
        <v>0</v>
      </c>
      <c r="L186" s="81" t="b">
        <v>0</v>
      </c>
      <c r="M186" s="81" t="b">
        <v>0</v>
      </c>
      <c r="N186" s="79" t="s">
        <v>53</v>
      </c>
      <c r="O186" s="79"/>
      <c r="P186" s="82"/>
      <c r="Q186" s="88"/>
      <c r="R186" s="88"/>
      <c r="S186" s="151" t="s">
        <v>126</v>
      </c>
      <c r="T186" s="85"/>
      <c r="U186" s="86" t="s">
        <v>450</v>
      </c>
      <c r="V186" s="86" t="e">
        <f t="array" aca="1" ref="V186" ca="1">_xludf.IFNA(INDEX(#REF!,MATCH($U186,#REF!,0)),"")</f>
        <v>#NAME?</v>
      </c>
      <c r="W186" s="86" t="e">
        <f t="array" aca="1" ref="W186" ca="1">_xludf.IFNA(INDEX(#REF!,MATCH($U186,#REF!,0)),"")</f>
        <v>#NAME?</v>
      </c>
      <c r="X186" s="86" t="e">
        <f t="array" aca="1" ref="X186" ca="1">_xludf.IFNA(INDEX(#REF!,MATCH($U186,#REF!,0)),"")</f>
        <v>#NAME?</v>
      </c>
      <c r="Y186" s="86" t="e">
        <f t="array" aca="1" ref="Y186" ca="1">_xludf.IFNA(INDEX(#REF!,MATCH($U186,#REF!,0)),"")</f>
        <v>#NAME?</v>
      </c>
      <c r="Z186" s="86" t="e">
        <f t="array" aca="1" ref="Z186" ca="1">_xludf.IFNA(INDEX(#REF!,MATCH($U186,#REF!,0)),"")</f>
        <v>#NAME?</v>
      </c>
      <c r="AA186" s="86" t="e">
        <f t="array" aca="1" ref="AA186" ca="1">_xludf.IFNA(INDEX(#REF!,MATCH($U186,#REF!,0)),"")</f>
        <v>#NAME?</v>
      </c>
      <c r="AB186" s="86" t="e">
        <f t="array" aca="1" ref="AB186" ca="1">_xludf.IFNA(INDEX(#REF!,MATCH($U186,#REF!,0)),"")</f>
        <v>#NAME?</v>
      </c>
      <c r="AC186" s="86" t="e">
        <f t="array" aca="1" ref="AC186" ca="1">_xludf.IFNA(INDEX(#REF!,MATCH($U186,#REF!,0)),"")</f>
        <v>#NAME?</v>
      </c>
      <c r="AD186" s="87" t="e">
        <f t="array" aca="1" ref="AD186" ca="1">_xludf.IFNA(INDEX(#REF!,MATCH($U186,#REF!,0)),"")</f>
        <v>#NAME?</v>
      </c>
      <c r="AE186" s="102"/>
    </row>
    <row r="187" spans="1:31" ht="22.5" customHeight="1">
      <c r="A187" s="77"/>
      <c r="B187" s="78" t="s">
        <v>453</v>
      </c>
      <c r="C187" s="79" t="s">
        <v>83</v>
      </c>
      <c r="D187" s="79"/>
      <c r="E187" s="79"/>
      <c r="F187" s="79"/>
      <c r="G187" s="79"/>
      <c r="H187" s="79" t="s">
        <v>40</v>
      </c>
      <c r="I187" s="81" t="b">
        <v>0</v>
      </c>
      <c r="J187" s="81" t="b">
        <v>0</v>
      </c>
      <c r="K187" s="81" t="b">
        <v>0</v>
      </c>
      <c r="L187" s="81" t="b">
        <v>0</v>
      </c>
      <c r="M187" s="81" t="b">
        <v>0</v>
      </c>
      <c r="N187" s="79"/>
      <c r="O187" s="79"/>
      <c r="P187" s="82"/>
      <c r="Q187" s="88"/>
      <c r="R187" s="88"/>
      <c r="S187" s="96"/>
      <c r="T187" s="85"/>
      <c r="U187" s="86" t="s">
        <v>453</v>
      </c>
      <c r="V187" s="86" t="e">
        <f t="array" aca="1" ref="V187" ca="1">_xludf.IFNA(INDEX(#REF!,MATCH($U187,#REF!,0)),"")</f>
        <v>#NAME?</v>
      </c>
      <c r="W187" s="86" t="e">
        <f t="array" aca="1" ref="W187" ca="1">_xludf.IFNA(INDEX(#REF!,MATCH($U187,#REF!,0)),"")</f>
        <v>#NAME?</v>
      </c>
      <c r="X187" s="86" t="e">
        <f t="array" aca="1" ref="X187" ca="1">_xludf.IFNA(INDEX(#REF!,MATCH($U187,#REF!,0)),"")</f>
        <v>#NAME?</v>
      </c>
      <c r="Y187" s="86" t="e">
        <f t="array" aca="1" ref="Y187" ca="1">_xludf.IFNA(INDEX(#REF!,MATCH($U187,#REF!,0)),"")</f>
        <v>#NAME?</v>
      </c>
      <c r="Z187" s="86" t="e">
        <f t="array" aca="1" ref="Z187" ca="1">_xludf.IFNA(INDEX(#REF!,MATCH($U187,#REF!,0)),"")</f>
        <v>#NAME?</v>
      </c>
      <c r="AA187" s="86" t="e">
        <f t="array" aca="1" ref="AA187" ca="1">_xludf.IFNA(INDEX(#REF!,MATCH($U187,#REF!,0)),"")</f>
        <v>#NAME?</v>
      </c>
      <c r="AB187" s="86" t="e">
        <f t="array" aca="1" ref="AB187" ca="1">_xludf.IFNA(INDEX(#REF!,MATCH($U187,#REF!,0)),"")</f>
        <v>#NAME?</v>
      </c>
      <c r="AC187" s="86" t="e">
        <f t="array" aca="1" ref="AC187" ca="1">_xludf.IFNA(INDEX(#REF!,MATCH($U187,#REF!,0)),"")</f>
        <v>#NAME?</v>
      </c>
      <c r="AD187" s="87" t="e">
        <f t="array" aca="1" ref="AD187" ca="1">_xludf.IFNA(INDEX(#REF!,MATCH($U187,#REF!,0)),"")</f>
        <v>#NAME?</v>
      </c>
      <c r="AE187" s="102"/>
    </row>
    <row r="188" spans="1:31" ht="22.5" customHeight="1">
      <c r="A188" s="77"/>
      <c r="B188" s="78" t="s">
        <v>454</v>
      </c>
      <c r="C188" s="79" t="s">
        <v>34</v>
      </c>
      <c r="D188" s="79" t="s">
        <v>455</v>
      </c>
      <c r="E188" s="79"/>
      <c r="F188" s="164" t="s">
        <v>456</v>
      </c>
      <c r="G188" s="79" t="s">
        <v>457</v>
      </c>
      <c r="H188" s="79" t="s">
        <v>49</v>
      </c>
      <c r="I188" s="81" t="b">
        <v>1</v>
      </c>
      <c r="J188" s="81" t="b">
        <v>0</v>
      </c>
      <c r="K188" s="81" t="b">
        <v>0</v>
      </c>
      <c r="L188" s="81" t="b">
        <v>0</v>
      </c>
      <c r="M188" s="81" t="b">
        <v>0</v>
      </c>
      <c r="N188" s="79" t="s">
        <v>41</v>
      </c>
      <c r="O188" s="79" t="s">
        <v>458</v>
      </c>
      <c r="P188" s="82" t="s">
        <v>458</v>
      </c>
      <c r="Q188" s="88" t="s">
        <v>459</v>
      </c>
      <c r="R188" s="93" t="s">
        <v>460</v>
      </c>
      <c r="S188" s="151" t="s">
        <v>58</v>
      </c>
      <c r="T188" s="85"/>
      <c r="U188" s="86" t="s">
        <v>454</v>
      </c>
      <c r="V188" s="86" t="e">
        <f t="array" aca="1" ref="V188" ca="1">_xludf.IFNA(INDEX(#REF!,MATCH($U188,#REF!,0)),"")</f>
        <v>#NAME?</v>
      </c>
      <c r="W188" s="86" t="e">
        <f t="array" aca="1" ref="W188" ca="1">_xludf.IFNA(INDEX(#REF!,MATCH($U188,#REF!,0)),"")</f>
        <v>#NAME?</v>
      </c>
      <c r="X188" s="86" t="e">
        <f t="array" aca="1" ref="X188" ca="1">_xludf.IFNA(INDEX(#REF!,MATCH($U188,#REF!,0)),"")</f>
        <v>#NAME?</v>
      </c>
      <c r="Y188" s="86" t="e">
        <f t="array" aca="1" ref="Y188" ca="1">_xludf.IFNA(INDEX(#REF!,MATCH($U188,#REF!,0)),"")</f>
        <v>#NAME?</v>
      </c>
      <c r="Z188" s="86" t="e">
        <f t="array" aca="1" ref="Z188" ca="1">_xludf.IFNA(INDEX(#REF!,MATCH($U188,#REF!,0)),"")</f>
        <v>#NAME?</v>
      </c>
      <c r="AA188" s="86" t="e">
        <f t="array" aca="1" ref="AA188" ca="1">_xludf.IFNA(INDEX(#REF!,MATCH($U188,#REF!,0)),"")</f>
        <v>#NAME?</v>
      </c>
      <c r="AB188" s="86" t="e">
        <f t="array" aca="1" ref="AB188" ca="1">_xludf.IFNA(INDEX(#REF!,MATCH($U188,#REF!,0)),"")</f>
        <v>#NAME?</v>
      </c>
      <c r="AC188" s="86" t="e">
        <f t="array" aca="1" ref="AC188" ca="1">_xludf.IFNA(INDEX(#REF!,MATCH($U188,#REF!,0)),"")</f>
        <v>#NAME?</v>
      </c>
      <c r="AD188" s="87" t="e">
        <f t="array" aca="1" ref="AD188" ca="1">_xludf.IFNA(INDEX(#REF!,MATCH($U188,#REF!,0)),"")</f>
        <v>#NAME?</v>
      </c>
      <c r="AE188" s="102"/>
    </row>
    <row r="189" spans="1:31" ht="22.5" customHeight="1">
      <c r="A189" s="77"/>
      <c r="B189" s="78" t="s">
        <v>461</v>
      </c>
      <c r="C189" s="79" t="s">
        <v>34</v>
      </c>
      <c r="D189" s="79"/>
      <c r="E189" s="79"/>
      <c r="F189" s="79"/>
      <c r="G189" s="79"/>
      <c r="H189" s="79"/>
      <c r="I189" s="81" t="b">
        <v>0</v>
      </c>
      <c r="J189" s="81" t="b">
        <v>0</v>
      </c>
      <c r="K189" s="81" t="b">
        <v>0</v>
      </c>
      <c r="L189" s="81" t="b">
        <v>0</v>
      </c>
      <c r="M189" s="81" t="b">
        <v>0</v>
      </c>
      <c r="N189" s="79"/>
      <c r="O189" s="79"/>
      <c r="P189" s="82"/>
      <c r="Q189" s="88"/>
      <c r="R189" s="88"/>
      <c r="S189" s="96"/>
      <c r="T189" s="85"/>
      <c r="U189" s="86" t="s">
        <v>461</v>
      </c>
      <c r="V189" s="86" t="e">
        <f t="array" aca="1" ref="V189" ca="1">_xludf.IFNA(INDEX(#REF!,MATCH($U189,#REF!,0)),"")</f>
        <v>#NAME?</v>
      </c>
      <c r="W189" s="86" t="e">
        <f t="array" aca="1" ref="W189" ca="1">_xludf.IFNA(INDEX(#REF!,MATCH($U189,#REF!,0)),"")</f>
        <v>#NAME?</v>
      </c>
      <c r="X189" s="86" t="e">
        <f t="array" aca="1" ref="X189" ca="1">_xludf.IFNA(INDEX(#REF!,MATCH($U189,#REF!,0)),"")</f>
        <v>#NAME?</v>
      </c>
      <c r="Y189" s="86" t="e">
        <f t="array" aca="1" ref="Y189" ca="1">_xludf.IFNA(INDEX(#REF!,MATCH($U189,#REF!,0)),"")</f>
        <v>#NAME?</v>
      </c>
      <c r="Z189" s="86" t="e">
        <f t="array" aca="1" ref="Z189" ca="1">_xludf.IFNA(INDEX(#REF!,MATCH($U189,#REF!,0)),"")</f>
        <v>#NAME?</v>
      </c>
      <c r="AA189" s="86" t="e">
        <f t="array" aca="1" ref="AA189" ca="1">_xludf.IFNA(INDEX(#REF!,MATCH($U189,#REF!,0)),"")</f>
        <v>#NAME?</v>
      </c>
      <c r="AB189" s="86" t="e">
        <f t="array" aca="1" ref="AB189" ca="1">_xludf.IFNA(INDEX(#REF!,MATCH($U189,#REF!,0)),"")</f>
        <v>#NAME?</v>
      </c>
      <c r="AC189" s="86" t="e">
        <f t="array" aca="1" ref="AC189" ca="1">_xludf.IFNA(INDEX(#REF!,MATCH($U189,#REF!,0)),"")</f>
        <v>#NAME?</v>
      </c>
      <c r="AD189" s="87" t="e">
        <f t="array" aca="1" ref="AD189" ca="1">_xludf.IFNA(INDEX(#REF!,MATCH($U189,#REF!,0)),"")</f>
        <v>#NAME?</v>
      </c>
      <c r="AE189" s="102"/>
    </row>
    <row r="190" spans="1:31" ht="22.5" customHeight="1">
      <c r="A190" s="77"/>
      <c r="B190" s="78" t="s">
        <v>462</v>
      </c>
      <c r="C190" s="79" t="s">
        <v>39</v>
      </c>
      <c r="D190" s="79"/>
      <c r="E190" s="79"/>
      <c r="F190" s="79"/>
      <c r="G190" s="79"/>
      <c r="H190" s="79" t="s">
        <v>40</v>
      </c>
      <c r="I190" s="81" t="b">
        <v>0</v>
      </c>
      <c r="J190" s="81" t="b">
        <v>1</v>
      </c>
      <c r="K190" s="81" t="b">
        <v>0</v>
      </c>
      <c r="L190" s="81" t="b">
        <v>0</v>
      </c>
      <c r="M190" s="81" t="b">
        <v>0</v>
      </c>
      <c r="N190" s="79" t="s">
        <v>41</v>
      </c>
      <c r="O190" s="79"/>
      <c r="P190" s="82" t="s">
        <v>42</v>
      </c>
      <c r="Q190" s="88"/>
      <c r="R190" s="88"/>
      <c r="S190" s="96"/>
      <c r="T190" s="85"/>
      <c r="U190" s="86" t="s">
        <v>462</v>
      </c>
      <c r="V190" s="86" t="e">
        <f t="array" aca="1" ref="V190" ca="1">_xludf.IFNA(INDEX(#REF!,MATCH($U190,#REF!,0)),"")</f>
        <v>#NAME?</v>
      </c>
      <c r="W190" s="86" t="e">
        <f t="array" aca="1" ref="W190" ca="1">_xludf.IFNA(INDEX(#REF!,MATCH($U190,#REF!,0)),"")</f>
        <v>#NAME?</v>
      </c>
      <c r="X190" s="86" t="e">
        <f t="array" aca="1" ref="X190" ca="1">_xludf.IFNA(INDEX(#REF!,MATCH($U190,#REF!,0)),"")</f>
        <v>#NAME?</v>
      </c>
      <c r="Y190" s="86" t="e">
        <f t="array" aca="1" ref="Y190" ca="1">_xludf.IFNA(INDEX(#REF!,MATCH($U190,#REF!,0)),"")</f>
        <v>#NAME?</v>
      </c>
      <c r="Z190" s="86" t="e">
        <f t="array" aca="1" ref="Z190" ca="1">_xludf.IFNA(INDEX(#REF!,MATCH($U190,#REF!,0)),"")</f>
        <v>#NAME?</v>
      </c>
      <c r="AA190" s="86" t="e">
        <f t="array" aca="1" ref="AA190" ca="1">_xludf.IFNA(INDEX(#REF!,MATCH($U190,#REF!,0)),"")</f>
        <v>#NAME?</v>
      </c>
      <c r="AB190" s="86" t="e">
        <f t="array" aca="1" ref="AB190" ca="1">_xludf.IFNA(INDEX(#REF!,MATCH($U190,#REF!,0)),"")</f>
        <v>#NAME?</v>
      </c>
      <c r="AC190" s="86" t="e">
        <f t="array" aca="1" ref="AC190" ca="1">_xludf.IFNA(INDEX(#REF!,MATCH($U190,#REF!,0)),"")</f>
        <v>#NAME?</v>
      </c>
      <c r="AD190" s="87" t="e">
        <f t="array" aca="1" ref="AD190" ca="1">_xludf.IFNA(INDEX(#REF!,MATCH($U190,#REF!,0)),"")</f>
        <v>#NAME?</v>
      </c>
      <c r="AE190" s="102"/>
    </row>
    <row r="191" spans="1:31" ht="22.5" customHeight="1">
      <c r="A191" s="77"/>
      <c r="B191" s="106" t="s">
        <v>92</v>
      </c>
      <c r="C191" s="151" t="s">
        <v>110</v>
      </c>
      <c r="D191" s="151" t="s">
        <v>376</v>
      </c>
      <c r="E191" s="151"/>
      <c r="F191" s="151" t="s">
        <v>463</v>
      </c>
      <c r="G191" s="96"/>
      <c r="H191" s="151" t="s">
        <v>49</v>
      </c>
      <c r="I191" s="154" t="b">
        <v>1</v>
      </c>
      <c r="J191" s="154" t="b">
        <v>0</v>
      </c>
      <c r="K191" s="154" t="b">
        <v>0</v>
      </c>
      <c r="L191" s="154" t="b">
        <v>0</v>
      </c>
      <c r="M191" s="154" t="b">
        <v>0</v>
      </c>
      <c r="N191" s="151" t="s">
        <v>41</v>
      </c>
      <c r="O191" s="96"/>
      <c r="P191" s="156" t="s">
        <v>464</v>
      </c>
      <c r="Q191" s="155" t="s">
        <v>307</v>
      </c>
      <c r="R191" s="88"/>
      <c r="S191" s="151" t="s">
        <v>58</v>
      </c>
      <c r="T191" s="85"/>
      <c r="U191" s="108" t="s">
        <v>92</v>
      </c>
      <c r="V191" s="86" t="e">
        <f t="array" aca="1" ref="V191" ca="1">_xludf.IFNA(INDEX(#REF!,MATCH($U191,#REF!,0)),"")</f>
        <v>#NAME?</v>
      </c>
      <c r="W191" s="86" t="e">
        <f t="array" aca="1" ref="W191" ca="1">_xludf.IFNA(INDEX(#REF!,MATCH($U191,#REF!,0)),"")</f>
        <v>#NAME?</v>
      </c>
      <c r="X191" s="86" t="e">
        <f t="array" aca="1" ref="X191" ca="1">_xludf.IFNA(INDEX(#REF!,MATCH($U191,#REF!,0)),"")</f>
        <v>#NAME?</v>
      </c>
      <c r="Y191" s="86" t="e">
        <f t="array" aca="1" ref="Y191" ca="1">_xludf.IFNA(INDEX(#REF!,MATCH($U191,#REF!,0)),"")</f>
        <v>#NAME?</v>
      </c>
      <c r="Z191" s="86" t="e">
        <f t="array" aca="1" ref="Z191" ca="1">_xludf.IFNA(INDEX(#REF!,MATCH($U191,#REF!,0)),"")</f>
        <v>#NAME?</v>
      </c>
      <c r="AA191" s="86" t="e">
        <f t="array" aca="1" ref="AA191" ca="1">_xludf.IFNA(INDEX(#REF!,MATCH($U191,#REF!,0)),"")</f>
        <v>#NAME?</v>
      </c>
      <c r="AB191" s="86" t="e">
        <f t="array" aca="1" ref="AB191" ca="1">_xludf.IFNA(INDEX(#REF!,MATCH($U191,#REF!,0)),"")</f>
        <v>#NAME?</v>
      </c>
      <c r="AC191" s="86" t="e">
        <f t="array" aca="1" ref="AC191" ca="1">_xludf.IFNA(INDEX(#REF!,MATCH($U191,#REF!,0)),"")</f>
        <v>#NAME?</v>
      </c>
      <c r="AD191" s="87" t="e">
        <f t="array" aca="1" ref="AD191" ca="1">_xludf.IFNA(INDEX(#REF!,MATCH($U191,#REF!,0)),"")</f>
        <v>#NAME?</v>
      </c>
      <c r="AE191" s="102"/>
    </row>
    <row r="192" spans="1:31" ht="22.5" customHeight="1">
      <c r="A192" s="77"/>
      <c r="B192" s="106" t="s">
        <v>92</v>
      </c>
      <c r="C192" s="151" t="s">
        <v>39</v>
      </c>
      <c r="D192" s="151" t="s">
        <v>376</v>
      </c>
      <c r="E192" s="151"/>
      <c r="F192" s="151" t="s">
        <v>463</v>
      </c>
      <c r="G192" s="96" t="s">
        <v>465</v>
      </c>
      <c r="H192" s="151" t="s">
        <v>37</v>
      </c>
      <c r="I192" s="154" t="b">
        <v>1</v>
      </c>
      <c r="J192" s="154" t="b">
        <v>0</v>
      </c>
      <c r="K192" s="154" t="b">
        <v>1</v>
      </c>
      <c r="L192" s="154" t="b">
        <v>1</v>
      </c>
      <c r="M192" s="154" t="b">
        <v>0</v>
      </c>
      <c r="N192" s="151" t="s">
        <v>41</v>
      </c>
      <c r="O192" s="96"/>
      <c r="P192" s="156" t="s">
        <v>466</v>
      </c>
      <c r="Q192" s="155" t="s">
        <v>307</v>
      </c>
      <c r="R192" s="88"/>
      <c r="S192" s="151" t="s">
        <v>58</v>
      </c>
      <c r="T192" s="85"/>
      <c r="U192" s="108" t="s">
        <v>92</v>
      </c>
      <c r="V192" s="86" t="e">
        <f t="array" aca="1" ref="V192" ca="1">_xludf.IFNA(INDEX(#REF!,MATCH($U192,#REF!,0)),"")</f>
        <v>#NAME?</v>
      </c>
      <c r="W192" s="86" t="e">
        <f t="array" aca="1" ref="W192" ca="1">_xludf.IFNA(INDEX(#REF!,MATCH($U192,#REF!,0)),"")</f>
        <v>#NAME?</v>
      </c>
      <c r="X192" s="86" t="e">
        <f t="array" aca="1" ref="X192" ca="1">_xludf.IFNA(INDEX(#REF!,MATCH($U192,#REF!,0)),"")</f>
        <v>#NAME?</v>
      </c>
      <c r="Y192" s="86" t="e">
        <f t="array" aca="1" ref="Y192" ca="1">_xludf.IFNA(INDEX(#REF!,MATCH($U192,#REF!,0)),"")</f>
        <v>#NAME?</v>
      </c>
      <c r="Z192" s="86" t="e">
        <f t="array" aca="1" ref="Z192" ca="1">_xludf.IFNA(INDEX(#REF!,MATCH($U192,#REF!,0)),"")</f>
        <v>#NAME?</v>
      </c>
      <c r="AA192" s="86" t="e">
        <f t="array" aca="1" ref="AA192" ca="1">_xludf.IFNA(INDEX(#REF!,MATCH($U192,#REF!,0)),"")</f>
        <v>#NAME?</v>
      </c>
      <c r="AB192" s="86" t="e">
        <f t="array" aca="1" ref="AB192" ca="1">_xludf.IFNA(INDEX(#REF!,MATCH($U192,#REF!,0)),"")</f>
        <v>#NAME?</v>
      </c>
      <c r="AC192" s="86" t="e">
        <f t="array" aca="1" ref="AC192" ca="1">_xludf.IFNA(INDEX(#REF!,MATCH($U192,#REF!,0)),"")</f>
        <v>#NAME?</v>
      </c>
      <c r="AD192" s="87" t="e">
        <f t="array" aca="1" ref="AD192" ca="1">_xludf.IFNA(INDEX(#REF!,MATCH($U192,#REF!,0)),"")</f>
        <v>#NAME?</v>
      </c>
      <c r="AE192" s="102"/>
    </row>
    <row r="193" spans="1:31" ht="22.5" customHeight="1">
      <c r="A193" s="77"/>
      <c r="B193" s="78" t="s">
        <v>467</v>
      </c>
      <c r="C193" s="79" t="s">
        <v>39</v>
      </c>
      <c r="D193" s="79"/>
      <c r="E193" s="79"/>
      <c r="F193" s="79"/>
      <c r="G193" s="79"/>
      <c r="H193" s="79" t="s">
        <v>40</v>
      </c>
      <c r="I193" s="81" t="b">
        <v>0</v>
      </c>
      <c r="J193" s="81" t="b">
        <v>1</v>
      </c>
      <c r="K193" s="81" t="b">
        <v>0</v>
      </c>
      <c r="L193" s="81" t="b">
        <v>0</v>
      </c>
      <c r="M193" s="81" t="b">
        <v>0</v>
      </c>
      <c r="N193" s="79" t="s">
        <v>41</v>
      </c>
      <c r="O193" s="79"/>
      <c r="P193" s="82" t="s">
        <v>42</v>
      </c>
      <c r="Q193" s="88"/>
      <c r="R193" s="88"/>
      <c r="S193" s="96"/>
      <c r="T193" s="85"/>
      <c r="U193" s="86" t="s">
        <v>467</v>
      </c>
      <c r="V193" s="86" t="e">
        <f t="array" aca="1" ref="V193" ca="1">_xludf.IFNA(INDEX(#REF!,MATCH($U193,#REF!,0)),"")</f>
        <v>#NAME?</v>
      </c>
      <c r="W193" s="86" t="e">
        <f t="array" aca="1" ref="W193" ca="1">_xludf.IFNA(INDEX(#REF!,MATCH($U193,#REF!,0)),"")</f>
        <v>#NAME?</v>
      </c>
      <c r="X193" s="86" t="e">
        <f t="array" aca="1" ref="X193" ca="1">_xludf.IFNA(INDEX(#REF!,MATCH($U193,#REF!,0)),"")</f>
        <v>#NAME?</v>
      </c>
      <c r="Y193" s="86" t="e">
        <f t="array" aca="1" ref="Y193" ca="1">_xludf.IFNA(INDEX(#REF!,MATCH($U193,#REF!,0)),"")</f>
        <v>#NAME?</v>
      </c>
      <c r="Z193" s="86" t="e">
        <f t="array" aca="1" ref="Z193" ca="1">_xludf.IFNA(INDEX(#REF!,MATCH($U193,#REF!,0)),"")</f>
        <v>#NAME?</v>
      </c>
      <c r="AA193" s="86" t="e">
        <f t="array" aca="1" ref="AA193" ca="1">_xludf.IFNA(INDEX(#REF!,MATCH($U193,#REF!,0)),"")</f>
        <v>#NAME?</v>
      </c>
      <c r="AB193" s="86" t="e">
        <f t="array" aca="1" ref="AB193" ca="1">_xludf.IFNA(INDEX(#REF!,MATCH($U193,#REF!,0)),"")</f>
        <v>#NAME?</v>
      </c>
      <c r="AC193" s="86" t="e">
        <f t="array" aca="1" ref="AC193" ca="1">_xludf.IFNA(INDEX(#REF!,MATCH($U193,#REF!,0)),"")</f>
        <v>#NAME?</v>
      </c>
      <c r="AD193" s="87" t="e">
        <f t="array" aca="1" ref="AD193" ca="1">_xludf.IFNA(INDEX(#REF!,MATCH($U193,#REF!,0)),"")</f>
        <v>#NAME?</v>
      </c>
      <c r="AE193" s="102"/>
    </row>
    <row r="194" spans="1:31" ht="22.5" customHeight="1">
      <c r="A194" s="77"/>
      <c r="B194" s="78" t="s">
        <v>468</v>
      </c>
      <c r="C194" s="79" t="s">
        <v>39</v>
      </c>
      <c r="D194" s="79"/>
      <c r="E194" s="79"/>
      <c r="F194" s="79"/>
      <c r="G194" s="79"/>
      <c r="H194" s="79" t="s">
        <v>40</v>
      </c>
      <c r="I194" s="81" t="b">
        <v>0</v>
      </c>
      <c r="J194" s="81" t="b">
        <v>1</v>
      </c>
      <c r="K194" s="81" t="b">
        <v>0</v>
      </c>
      <c r="L194" s="81" t="b">
        <v>0</v>
      </c>
      <c r="M194" s="81" t="b">
        <v>0</v>
      </c>
      <c r="N194" s="79" t="s">
        <v>41</v>
      </c>
      <c r="O194" s="79"/>
      <c r="P194" s="82" t="s">
        <v>42</v>
      </c>
      <c r="Q194" s="88"/>
      <c r="R194" s="88"/>
      <c r="S194" s="96"/>
      <c r="T194" s="85"/>
      <c r="U194" s="86" t="s">
        <v>468</v>
      </c>
      <c r="V194" s="86" t="e">
        <f t="array" aca="1" ref="V194" ca="1">_xludf.IFNA(INDEX(#REF!,MATCH($U194,#REF!,0)),"")</f>
        <v>#NAME?</v>
      </c>
      <c r="W194" s="86" t="e">
        <f t="array" aca="1" ref="W194" ca="1">_xludf.IFNA(INDEX(#REF!,MATCH($U194,#REF!,0)),"")</f>
        <v>#NAME?</v>
      </c>
      <c r="X194" s="86" t="e">
        <f t="array" aca="1" ref="X194" ca="1">_xludf.IFNA(INDEX(#REF!,MATCH($U194,#REF!,0)),"")</f>
        <v>#NAME?</v>
      </c>
      <c r="Y194" s="86" t="e">
        <f t="array" aca="1" ref="Y194" ca="1">_xludf.IFNA(INDEX(#REF!,MATCH($U194,#REF!,0)),"")</f>
        <v>#NAME?</v>
      </c>
      <c r="Z194" s="86" t="e">
        <f t="array" aca="1" ref="Z194" ca="1">_xludf.IFNA(INDEX(#REF!,MATCH($U194,#REF!,0)),"")</f>
        <v>#NAME?</v>
      </c>
      <c r="AA194" s="86" t="e">
        <f t="array" aca="1" ref="AA194" ca="1">_xludf.IFNA(INDEX(#REF!,MATCH($U194,#REF!,0)),"")</f>
        <v>#NAME?</v>
      </c>
      <c r="AB194" s="86" t="e">
        <f t="array" aca="1" ref="AB194" ca="1">_xludf.IFNA(INDEX(#REF!,MATCH($U194,#REF!,0)),"")</f>
        <v>#NAME?</v>
      </c>
      <c r="AC194" s="86" t="e">
        <f t="array" aca="1" ref="AC194" ca="1">_xludf.IFNA(INDEX(#REF!,MATCH($U194,#REF!,0)),"")</f>
        <v>#NAME?</v>
      </c>
      <c r="AD194" s="87" t="e">
        <f t="array" aca="1" ref="AD194" ca="1">_xludf.IFNA(INDEX(#REF!,MATCH($U194,#REF!,0)),"")</f>
        <v>#NAME?</v>
      </c>
      <c r="AE194" s="102"/>
    </row>
    <row r="195" spans="1:31" ht="22.5" customHeight="1">
      <c r="A195" s="77"/>
      <c r="B195" s="96" t="s">
        <v>469</v>
      </c>
      <c r="C195" s="151" t="s">
        <v>39</v>
      </c>
      <c r="D195" s="151" t="s">
        <v>376</v>
      </c>
      <c r="E195" s="151"/>
      <c r="F195" s="151" t="s">
        <v>463</v>
      </c>
      <c r="G195" s="128" t="s">
        <v>470</v>
      </c>
      <c r="H195" s="151" t="s">
        <v>183</v>
      </c>
      <c r="I195" s="154" t="b">
        <v>1</v>
      </c>
      <c r="J195" s="154" t="b">
        <v>0</v>
      </c>
      <c r="K195" s="154" t="b">
        <v>1</v>
      </c>
      <c r="L195" s="154" t="b">
        <v>1</v>
      </c>
      <c r="M195" s="154" t="b">
        <v>0</v>
      </c>
      <c r="N195" s="151" t="s">
        <v>41</v>
      </c>
      <c r="O195" s="96"/>
      <c r="P195" s="156" t="s">
        <v>466</v>
      </c>
      <c r="Q195" s="155" t="s">
        <v>307</v>
      </c>
      <c r="R195" s="88"/>
      <c r="S195" s="151" t="s">
        <v>58</v>
      </c>
      <c r="T195" s="85"/>
      <c r="U195" s="86" t="s">
        <v>469</v>
      </c>
      <c r="V195" s="86" t="e">
        <f t="array" aca="1" ref="V195" ca="1">_xludf.IFNA(INDEX(#REF!,MATCH($U195,#REF!,0)),"")</f>
        <v>#NAME?</v>
      </c>
      <c r="W195" s="86" t="e">
        <f t="array" aca="1" ref="W195" ca="1">_xludf.IFNA(INDEX(#REF!,MATCH($U195,#REF!,0)),"")</f>
        <v>#NAME?</v>
      </c>
      <c r="X195" s="86" t="e">
        <f t="array" aca="1" ref="X195" ca="1">_xludf.IFNA(INDEX(#REF!,MATCH($U195,#REF!,0)),"")</f>
        <v>#NAME?</v>
      </c>
      <c r="Y195" s="86" t="e">
        <f t="array" aca="1" ref="Y195" ca="1">_xludf.IFNA(INDEX(#REF!,MATCH($U195,#REF!,0)),"")</f>
        <v>#NAME?</v>
      </c>
      <c r="Z195" s="86" t="e">
        <f t="array" aca="1" ref="Z195" ca="1">_xludf.IFNA(INDEX(#REF!,MATCH($U195,#REF!,0)),"")</f>
        <v>#NAME?</v>
      </c>
      <c r="AA195" s="86" t="e">
        <f t="array" aca="1" ref="AA195" ca="1">_xludf.IFNA(INDEX(#REF!,MATCH($U195,#REF!,0)),"")</f>
        <v>#NAME?</v>
      </c>
      <c r="AB195" s="86" t="e">
        <f t="array" aca="1" ref="AB195" ca="1">_xludf.IFNA(INDEX(#REF!,MATCH($U195,#REF!,0)),"")</f>
        <v>#NAME?</v>
      </c>
      <c r="AC195" s="86" t="e">
        <f t="array" aca="1" ref="AC195" ca="1">_xludf.IFNA(INDEX(#REF!,MATCH($U195,#REF!,0)),"")</f>
        <v>#NAME?</v>
      </c>
      <c r="AD195" s="87" t="e">
        <f t="array" aca="1" ref="AD195" ca="1">_xludf.IFNA(INDEX(#REF!,MATCH($U195,#REF!,0)),"")</f>
        <v>#NAME?</v>
      </c>
      <c r="AE195" s="102"/>
    </row>
    <row r="196" spans="1:31" ht="22.5" customHeight="1">
      <c r="A196" s="77"/>
      <c r="B196" s="106" t="s">
        <v>471</v>
      </c>
      <c r="C196" s="153" t="s">
        <v>110</v>
      </c>
      <c r="D196" s="153" t="s">
        <v>472</v>
      </c>
      <c r="E196" s="153"/>
      <c r="F196" s="153" t="s">
        <v>473</v>
      </c>
      <c r="G196" s="110"/>
      <c r="H196" s="153" t="s">
        <v>37</v>
      </c>
      <c r="I196" s="157" t="b">
        <v>1</v>
      </c>
      <c r="J196" s="157" t="b">
        <v>0</v>
      </c>
      <c r="K196" s="157" t="b">
        <v>0</v>
      </c>
      <c r="L196" s="157" t="b">
        <v>0</v>
      </c>
      <c r="M196" s="157" t="b">
        <v>0</v>
      </c>
      <c r="N196" s="110"/>
      <c r="O196" s="110"/>
      <c r="P196" s="86"/>
      <c r="Q196" s="155" t="s">
        <v>307</v>
      </c>
      <c r="R196" s="88"/>
      <c r="S196" s="153" t="s">
        <v>58</v>
      </c>
      <c r="T196" s="85"/>
      <c r="U196" s="108" t="s">
        <v>471</v>
      </c>
      <c r="V196" s="86" t="e">
        <f t="array" aca="1" ref="V196" ca="1">_xludf.IFNA(INDEX(#REF!,MATCH($U196,#REF!,0)),"")</f>
        <v>#NAME?</v>
      </c>
      <c r="W196" s="86" t="e">
        <f t="array" aca="1" ref="W196" ca="1">_xludf.IFNA(INDEX(#REF!,MATCH($U196,#REF!,0)),"")</f>
        <v>#NAME?</v>
      </c>
      <c r="X196" s="86" t="e">
        <f t="array" aca="1" ref="X196" ca="1">_xludf.IFNA(INDEX(#REF!,MATCH($U196,#REF!,0)),"")</f>
        <v>#NAME?</v>
      </c>
      <c r="Y196" s="86" t="e">
        <f t="array" aca="1" ref="Y196" ca="1">_xludf.IFNA(INDEX(#REF!,MATCH($U196,#REF!,0)),"")</f>
        <v>#NAME?</v>
      </c>
      <c r="Z196" s="86" t="e">
        <f t="array" aca="1" ref="Z196" ca="1">_xludf.IFNA(INDEX(#REF!,MATCH($U196,#REF!,0)),"")</f>
        <v>#NAME?</v>
      </c>
      <c r="AA196" s="86" t="e">
        <f t="array" aca="1" ref="AA196" ca="1">_xludf.IFNA(INDEX(#REF!,MATCH($U196,#REF!,0)),"")</f>
        <v>#NAME?</v>
      </c>
      <c r="AB196" s="86" t="e">
        <f t="array" aca="1" ref="AB196" ca="1">_xludf.IFNA(INDEX(#REF!,MATCH($U196,#REF!,0)),"")</f>
        <v>#NAME?</v>
      </c>
      <c r="AC196" s="86" t="e">
        <f t="array" aca="1" ref="AC196" ca="1">_xludf.IFNA(INDEX(#REF!,MATCH($U196,#REF!,0)),"")</f>
        <v>#NAME?</v>
      </c>
      <c r="AD196" s="87" t="e">
        <f t="array" aca="1" ref="AD196" ca="1">_xludf.IFNA(INDEX(#REF!,MATCH($U196,#REF!,0)),"")</f>
        <v>#NAME?</v>
      </c>
      <c r="AE196" s="102"/>
    </row>
    <row r="197" spans="1:31" ht="22.5" customHeight="1">
      <c r="A197" s="77"/>
      <c r="B197" s="78" t="s">
        <v>474</v>
      </c>
      <c r="C197" s="79" t="s">
        <v>44</v>
      </c>
      <c r="D197" s="79" t="s">
        <v>475</v>
      </c>
      <c r="E197" s="79"/>
      <c r="F197" s="79" t="s">
        <v>475</v>
      </c>
      <c r="G197" s="79" t="s">
        <v>476</v>
      </c>
      <c r="H197" s="79" t="s">
        <v>37</v>
      </c>
      <c r="I197" s="81" t="b">
        <v>1</v>
      </c>
      <c r="J197" s="81" t="b">
        <v>0</v>
      </c>
      <c r="K197" s="81" t="b">
        <v>0</v>
      </c>
      <c r="L197" s="81" t="b">
        <v>0</v>
      </c>
      <c r="M197" s="81" t="b">
        <v>0</v>
      </c>
      <c r="N197" s="79" t="s">
        <v>41</v>
      </c>
      <c r="O197" s="79" t="s">
        <v>50</v>
      </c>
      <c r="P197" s="82" t="s">
        <v>477</v>
      </c>
      <c r="Q197" s="88" t="s">
        <v>52</v>
      </c>
      <c r="R197" s="88"/>
      <c r="S197" s="151" t="s">
        <v>58</v>
      </c>
      <c r="T197" s="85"/>
      <c r="U197" s="86" t="s">
        <v>474</v>
      </c>
      <c r="V197" s="86" t="e">
        <f t="array" aca="1" ref="V197" ca="1">_xludf.IFNA(INDEX(#REF!,MATCH($U197,#REF!,0)),"")</f>
        <v>#NAME?</v>
      </c>
      <c r="W197" s="86" t="e">
        <f t="array" aca="1" ref="W197" ca="1">_xludf.IFNA(INDEX(#REF!,MATCH($U197,#REF!,0)),"")</f>
        <v>#NAME?</v>
      </c>
      <c r="X197" s="86" t="e">
        <f t="array" aca="1" ref="X197" ca="1">_xludf.IFNA(INDEX(#REF!,MATCH($U197,#REF!,0)),"")</f>
        <v>#NAME?</v>
      </c>
      <c r="Y197" s="86" t="e">
        <f t="array" aca="1" ref="Y197" ca="1">_xludf.IFNA(INDEX(#REF!,MATCH($U197,#REF!,0)),"")</f>
        <v>#NAME?</v>
      </c>
      <c r="Z197" s="86" t="e">
        <f t="array" aca="1" ref="Z197" ca="1">_xludf.IFNA(INDEX(#REF!,MATCH($U197,#REF!,0)),"")</f>
        <v>#NAME?</v>
      </c>
      <c r="AA197" s="86" t="e">
        <f t="array" aca="1" ref="AA197" ca="1">_xludf.IFNA(INDEX(#REF!,MATCH($U197,#REF!,0)),"")</f>
        <v>#NAME?</v>
      </c>
      <c r="AB197" s="86" t="e">
        <f t="array" aca="1" ref="AB197" ca="1">_xludf.IFNA(INDEX(#REF!,MATCH($U197,#REF!,0)),"")</f>
        <v>#NAME?</v>
      </c>
      <c r="AC197" s="86" t="e">
        <f t="array" aca="1" ref="AC197" ca="1">_xludf.IFNA(INDEX(#REF!,MATCH($U197,#REF!,0)),"")</f>
        <v>#NAME?</v>
      </c>
      <c r="AD197" s="87" t="e">
        <f t="array" aca="1" ref="AD197" ca="1">_xludf.IFNA(INDEX(#REF!,MATCH($U197,#REF!,0)),"")</f>
        <v>#NAME?</v>
      </c>
      <c r="AE197" s="102"/>
    </row>
    <row r="198" spans="1:31" ht="22.5" customHeight="1">
      <c r="A198" s="77"/>
      <c r="B198" s="96" t="s">
        <v>478</v>
      </c>
      <c r="C198" s="153" t="s">
        <v>39</v>
      </c>
      <c r="D198" s="153" t="s">
        <v>376</v>
      </c>
      <c r="E198" s="153"/>
      <c r="F198" s="153" t="s">
        <v>463</v>
      </c>
      <c r="G198" s="129" t="s">
        <v>479</v>
      </c>
      <c r="H198" s="153" t="s">
        <v>183</v>
      </c>
      <c r="I198" s="157" t="b">
        <v>1</v>
      </c>
      <c r="J198" s="157" t="b">
        <v>0</v>
      </c>
      <c r="K198" s="157" t="b">
        <v>1</v>
      </c>
      <c r="L198" s="157" t="b">
        <v>1</v>
      </c>
      <c r="M198" s="157" t="b">
        <v>0</v>
      </c>
      <c r="N198" s="153" t="s">
        <v>41</v>
      </c>
      <c r="O198" s="110"/>
      <c r="P198" s="158" t="s">
        <v>466</v>
      </c>
      <c r="Q198" s="155" t="s">
        <v>307</v>
      </c>
      <c r="R198" s="88"/>
      <c r="S198" s="153" t="s">
        <v>58</v>
      </c>
      <c r="T198" s="85"/>
      <c r="U198" s="86" t="s">
        <v>478</v>
      </c>
      <c r="V198" s="86" t="e">
        <f t="array" aca="1" ref="V198" ca="1">_xludf.IFNA(INDEX(#REF!,MATCH($U198,#REF!,0)),"")</f>
        <v>#NAME?</v>
      </c>
      <c r="W198" s="86" t="e">
        <f t="array" aca="1" ref="W198" ca="1">_xludf.IFNA(INDEX(#REF!,MATCH($U198,#REF!,0)),"")</f>
        <v>#NAME?</v>
      </c>
      <c r="X198" s="86" t="e">
        <f t="array" aca="1" ref="X198" ca="1">_xludf.IFNA(INDEX(#REF!,MATCH($U198,#REF!,0)),"")</f>
        <v>#NAME?</v>
      </c>
      <c r="Y198" s="86" t="e">
        <f t="array" aca="1" ref="Y198" ca="1">_xludf.IFNA(INDEX(#REF!,MATCH($U198,#REF!,0)),"")</f>
        <v>#NAME?</v>
      </c>
      <c r="Z198" s="86" t="e">
        <f t="array" aca="1" ref="Z198" ca="1">_xludf.IFNA(INDEX(#REF!,MATCH($U198,#REF!,0)),"")</f>
        <v>#NAME?</v>
      </c>
      <c r="AA198" s="86" t="e">
        <f t="array" aca="1" ref="AA198" ca="1">_xludf.IFNA(INDEX(#REF!,MATCH($U198,#REF!,0)),"")</f>
        <v>#NAME?</v>
      </c>
      <c r="AB198" s="86" t="e">
        <f t="array" aca="1" ref="AB198" ca="1">_xludf.IFNA(INDEX(#REF!,MATCH($U198,#REF!,0)),"")</f>
        <v>#NAME?</v>
      </c>
      <c r="AC198" s="86" t="e">
        <f t="array" aca="1" ref="AC198" ca="1">_xludf.IFNA(INDEX(#REF!,MATCH($U198,#REF!,0)),"")</f>
        <v>#NAME?</v>
      </c>
      <c r="AD198" s="87" t="e">
        <f t="array" aca="1" ref="AD198" ca="1">_xludf.IFNA(INDEX(#REF!,MATCH($U198,#REF!,0)),"")</f>
        <v>#NAME?</v>
      </c>
      <c r="AE198" s="102"/>
    </row>
    <row r="199" spans="1:31" ht="22.5" customHeight="1">
      <c r="A199" s="77"/>
      <c r="B199" s="78" t="s">
        <v>480</v>
      </c>
      <c r="C199" s="79" t="s">
        <v>44</v>
      </c>
      <c r="D199" s="79" t="s">
        <v>481</v>
      </c>
      <c r="E199" s="79"/>
      <c r="F199" s="79" t="s">
        <v>482</v>
      </c>
      <c r="G199" s="79" t="s">
        <v>483</v>
      </c>
      <c r="H199" s="79" t="s">
        <v>49</v>
      </c>
      <c r="I199" s="81" t="b">
        <v>1</v>
      </c>
      <c r="J199" s="81" t="b">
        <v>0</v>
      </c>
      <c r="K199" s="81" t="b">
        <v>0</v>
      </c>
      <c r="L199" s="81" t="b">
        <v>0</v>
      </c>
      <c r="M199" s="81" t="b">
        <v>0</v>
      </c>
      <c r="N199" s="79" t="s">
        <v>41</v>
      </c>
      <c r="O199" s="79" t="s">
        <v>50</v>
      </c>
      <c r="P199" s="82" t="s">
        <v>484</v>
      </c>
      <c r="Q199" s="88" t="s">
        <v>52</v>
      </c>
      <c r="R199" s="88"/>
      <c r="S199" s="151" t="s">
        <v>58</v>
      </c>
      <c r="T199" s="85"/>
      <c r="U199" s="86" t="s">
        <v>480</v>
      </c>
      <c r="V199" s="86" t="e">
        <f t="array" aca="1" ref="V199" ca="1">_xludf.IFNA(INDEX(#REF!,MATCH($U199,#REF!,0)),"")</f>
        <v>#NAME?</v>
      </c>
      <c r="W199" s="86" t="e">
        <f t="array" aca="1" ref="W199" ca="1">_xludf.IFNA(INDEX(#REF!,MATCH($U199,#REF!,0)),"")</f>
        <v>#NAME?</v>
      </c>
      <c r="X199" s="86" t="e">
        <f t="array" aca="1" ref="X199" ca="1">_xludf.IFNA(INDEX(#REF!,MATCH($U199,#REF!,0)),"")</f>
        <v>#NAME?</v>
      </c>
      <c r="Y199" s="86" t="e">
        <f t="array" aca="1" ref="Y199" ca="1">_xludf.IFNA(INDEX(#REF!,MATCH($U199,#REF!,0)),"")</f>
        <v>#NAME?</v>
      </c>
      <c r="Z199" s="86" t="e">
        <f t="array" aca="1" ref="Z199" ca="1">_xludf.IFNA(INDEX(#REF!,MATCH($U199,#REF!,0)),"")</f>
        <v>#NAME?</v>
      </c>
      <c r="AA199" s="86" t="e">
        <f t="array" aca="1" ref="AA199" ca="1">_xludf.IFNA(INDEX(#REF!,MATCH($U199,#REF!,0)),"")</f>
        <v>#NAME?</v>
      </c>
      <c r="AB199" s="86" t="e">
        <f t="array" aca="1" ref="AB199" ca="1">_xludf.IFNA(INDEX(#REF!,MATCH($U199,#REF!,0)),"")</f>
        <v>#NAME?</v>
      </c>
      <c r="AC199" s="86" t="e">
        <f t="array" aca="1" ref="AC199" ca="1">_xludf.IFNA(INDEX(#REF!,MATCH($U199,#REF!,0)),"")</f>
        <v>#NAME?</v>
      </c>
      <c r="AD199" s="87" t="e">
        <f t="array" aca="1" ref="AD199" ca="1">_xludf.IFNA(INDEX(#REF!,MATCH($U199,#REF!,0)),"")</f>
        <v>#NAME?</v>
      </c>
      <c r="AE199" s="102"/>
    </row>
    <row r="200" spans="1:31" ht="22.5" customHeight="1">
      <c r="A200" s="77"/>
      <c r="B200" s="78" t="s">
        <v>485</v>
      </c>
      <c r="C200" s="79" t="s">
        <v>34</v>
      </c>
      <c r="D200" s="79" t="s">
        <v>486</v>
      </c>
      <c r="E200" s="79"/>
      <c r="F200" s="79" t="s">
        <v>487</v>
      </c>
      <c r="G200" s="79" t="s">
        <v>488</v>
      </c>
      <c r="H200" s="79" t="s">
        <v>183</v>
      </c>
      <c r="I200" s="81" t="b">
        <v>1</v>
      </c>
      <c r="J200" s="81" t="b">
        <v>0</v>
      </c>
      <c r="K200" s="81" t="b">
        <v>0</v>
      </c>
      <c r="L200" s="81" t="b">
        <v>0</v>
      </c>
      <c r="M200" s="81" t="b">
        <v>0</v>
      </c>
      <c r="N200" s="79" t="s">
        <v>41</v>
      </c>
      <c r="O200" s="79" t="s">
        <v>458</v>
      </c>
      <c r="P200" s="82" t="s">
        <v>458</v>
      </c>
      <c r="Q200" s="88" t="s">
        <v>485</v>
      </c>
      <c r="R200" s="160" t="s">
        <v>489</v>
      </c>
      <c r="S200" s="151" t="s">
        <v>58</v>
      </c>
      <c r="T200" s="85"/>
      <c r="U200" s="86" t="s">
        <v>485</v>
      </c>
      <c r="V200" s="86" t="e">
        <f t="array" aca="1" ref="V200" ca="1">_xludf.IFNA(INDEX(#REF!,MATCH($U200,#REF!,0)),"")</f>
        <v>#NAME?</v>
      </c>
      <c r="W200" s="86" t="e">
        <f t="array" aca="1" ref="W200" ca="1">_xludf.IFNA(INDEX(#REF!,MATCH($U200,#REF!,0)),"")</f>
        <v>#NAME?</v>
      </c>
      <c r="X200" s="86" t="e">
        <f t="array" aca="1" ref="X200" ca="1">_xludf.IFNA(INDEX(#REF!,MATCH($U200,#REF!,0)),"")</f>
        <v>#NAME?</v>
      </c>
      <c r="Y200" s="86" t="e">
        <f t="array" aca="1" ref="Y200" ca="1">_xludf.IFNA(INDEX(#REF!,MATCH($U200,#REF!,0)),"")</f>
        <v>#NAME?</v>
      </c>
      <c r="Z200" s="86" t="e">
        <f t="array" aca="1" ref="Z200" ca="1">_xludf.IFNA(INDEX(#REF!,MATCH($U200,#REF!,0)),"")</f>
        <v>#NAME?</v>
      </c>
      <c r="AA200" s="86" t="e">
        <f t="array" aca="1" ref="AA200" ca="1">_xludf.IFNA(INDEX(#REF!,MATCH($U200,#REF!,0)),"")</f>
        <v>#NAME?</v>
      </c>
      <c r="AB200" s="86" t="e">
        <f t="array" aca="1" ref="AB200" ca="1">_xludf.IFNA(INDEX(#REF!,MATCH($U200,#REF!,0)),"")</f>
        <v>#NAME?</v>
      </c>
      <c r="AC200" s="86" t="e">
        <f t="array" aca="1" ref="AC200" ca="1">_xludf.IFNA(INDEX(#REF!,MATCH($U200,#REF!,0)),"")</f>
        <v>#NAME?</v>
      </c>
      <c r="AD200" s="87" t="e">
        <f t="array" aca="1" ref="AD200" ca="1">_xludf.IFNA(INDEX(#REF!,MATCH($U200,#REF!,0)),"")</f>
        <v>#NAME?</v>
      </c>
      <c r="AE200" s="102"/>
    </row>
    <row r="201" spans="1:31" ht="22.5" customHeight="1">
      <c r="A201" s="77"/>
      <c r="B201" s="78" t="s">
        <v>490</v>
      </c>
      <c r="C201" s="79" t="s">
        <v>77</v>
      </c>
      <c r="D201" s="79" t="s">
        <v>142</v>
      </c>
      <c r="E201" s="79"/>
      <c r="F201" s="79" t="s">
        <v>112</v>
      </c>
      <c r="G201" s="79"/>
      <c r="H201" s="79" t="s">
        <v>251</v>
      </c>
      <c r="I201" s="81" t="b">
        <v>1</v>
      </c>
      <c r="J201" s="81" t="b">
        <v>0</v>
      </c>
      <c r="K201" s="81" t="b">
        <v>0</v>
      </c>
      <c r="L201" s="81" t="b">
        <v>0</v>
      </c>
      <c r="M201" s="81" t="b">
        <v>0</v>
      </c>
      <c r="N201" s="79" t="s">
        <v>41</v>
      </c>
      <c r="O201" s="79" t="s">
        <v>79</v>
      </c>
      <c r="P201" s="82" t="s">
        <v>491</v>
      </c>
      <c r="Q201" s="88" t="s">
        <v>113</v>
      </c>
      <c r="R201" s="93" t="s">
        <v>492</v>
      </c>
      <c r="S201" s="151" t="s">
        <v>58</v>
      </c>
      <c r="T201" s="85"/>
      <c r="U201" s="86" t="s">
        <v>490</v>
      </c>
      <c r="V201" s="86" t="e">
        <f t="array" aca="1" ref="V201" ca="1">_xludf.IFNA(INDEX(#REF!,MATCH($U201,#REF!,0)),"")</f>
        <v>#NAME?</v>
      </c>
      <c r="W201" s="86" t="e">
        <f t="array" aca="1" ref="W201" ca="1">_xludf.IFNA(INDEX(#REF!,MATCH($U201,#REF!,0)),"")</f>
        <v>#NAME?</v>
      </c>
      <c r="X201" s="86" t="e">
        <f t="array" aca="1" ref="X201" ca="1">_xludf.IFNA(INDEX(#REF!,MATCH($U201,#REF!,0)),"")</f>
        <v>#NAME?</v>
      </c>
      <c r="Y201" s="86" t="e">
        <f t="array" aca="1" ref="Y201" ca="1">_xludf.IFNA(INDEX(#REF!,MATCH($U201,#REF!,0)),"")</f>
        <v>#NAME?</v>
      </c>
      <c r="Z201" s="86" t="e">
        <f t="array" aca="1" ref="Z201" ca="1">_xludf.IFNA(INDEX(#REF!,MATCH($U201,#REF!,0)),"")</f>
        <v>#NAME?</v>
      </c>
      <c r="AA201" s="86" t="e">
        <f t="array" aca="1" ref="AA201" ca="1">_xludf.IFNA(INDEX(#REF!,MATCH($U201,#REF!,0)),"")</f>
        <v>#NAME?</v>
      </c>
      <c r="AB201" s="86" t="e">
        <f t="array" aca="1" ref="AB201" ca="1">_xludf.IFNA(INDEX(#REF!,MATCH($U201,#REF!,0)),"")</f>
        <v>#NAME?</v>
      </c>
      <c r="AC201" s="86" t="e">
        <f t="array" aca="1" ref="AC201" ca="1">_xludf.IFNA(INDEX(#REF!,MATCH($U201,#REF!,0)),"")</f>
        <v>#NAME?</v>
      </c>
      <c r="AD201" s="87" t="e">
        <f t="array" aca="1" ref="AD201" ca="1">_xludf.IFNA(INDEX(#REF!,MATCH($U201,#REF!,0)),"")</f>
        <v>#NAME?</v>
      </c>
      <c r="AE201" s="102"/>
    </row>
    <row r="202" spans="1:31" ht="22.5" customHeight="1">
      <c r="A202" s="77"/>
      <c r="B202" s="78" t="s">
        <v>493</v>
      </c>
      <c r="C202" s="79" t="s">
        <v>77</v>
      </c>
      <c r="D202" s="79" t="s">
        <v>111</v>
      </c>
      <c r="E202" s="79"/>
      <c r="F202" s="79" t="s">
        <v>112</v>
      </c>
      <c r="G202" s="79"/>
      <c r="H202" s="79" t="s">
        <v>251</v>
      </c>
      <c r="I202" s="81" t="b">
        <v>1</v>
      </c>
      <c r="J202" s="81" t="b">
        <v>0</v>
      </c>
      <c r="K202" s="81" t="b">
        <v>0</v>
      </c>
      <c r="L202" s="81" t="b">
        <v>0</v>
      </c>
      <c r="M202" s="81" t="b">
        <v>0</v>
      </c>
      <c r="N202" s="79" t="s">
        <v>41</v>
      </c>
      <c r="O202" s="79" t="s">
        <v>79</v>
      </c>
      <c r="P202" s="82" t="s">
        <v>494</v>
      </c>
      <c r="Q202" s="88" t="s">
        <v>113</v>
      </c>
      <c r="R202" s="93" t="s">
        <v>495</v>
      </c>
      <c r="S202" s="151" t="s">
        <v>58</v>
      </c>
      <c r="T202" s="85"/>
      <c r="U202" s="86" t="s">
        <v>493</v>
      </c>
      <c r="V202" s="86" t="e">
        <f t="array" aca="1" ref="V202" ca="1">_xludf.IFNA(INDEX(#REF!,MATCH($U202,#REF!,0)),"")</f>
        <v>#NAME?</v>
      </c>
      <c r="W202" s="86" t="e">
        <f t="array" aca="1" ref="W202" ca="1">_xludf.IFNA(INDEX(#REF!,MATCH($U202,#REF!,0)),"")</f>
        <v>#NAME?</v>
      </c>
      <c r="X202" s="86" t="e">
        <f t="array" aca="1" ref="X202" ca="1">_xludf.IFNA(INDEX(#REF!,MATCH($U202,#REF!,0)),"")</f>
        <v>#NAME?</v>
      </c>
      <c r="Y202" s="86" t="e">
        <f t="array" aca="1" ref="Y202" ca="1">_xludf.IFNA(INDEX(#REF!,MATCH($U202,#REF!,0)),"")</f>
        <v>#NAME?</v>
      </c>
      <c r="Z202" s="86" t="e">
        <f t="array" aca="1" ref="Z202" ca="1">_xludf.IFNA(INDEX(#REF!,MATCH($U202,#REF!,0)),"")</f>
        <v>#NAME?</v>
      </c>
      <c r="AA202" s="86" t="e">
        <f t="array" aca="1" ref="AA202" ca="1">_xludf.IFNA(INDEX(#REF!,MATCH($U202,#REF!,0)),"")</f>
        <v>#NAME?</v>
      </c>
      <c r="AB202" s="86" t="e">
        <f t="array" aca="1" ref="AB202" ca="1">_xludf.IFNA(INDEX(#REF!,MATCH($U202,#REF!,0)),"")</f>
        <v>#NAME?</v>
      </c>
      <c r="AC202" s="86" t="e">
        <f t="array" aca="1" ref="AC202" ca="1">_xludf.IFNA(INDEX(#REF!,MATCH($U202,#REF!,0)),"")</f>
        <v>#NAME?</v>
      </c>
      <c r="AD202" s="87" t="e">
        <f t="array" aca="1" ref="AD202" ca="1">_xludf.IFNA(INDEX(#REF!,MATCH($U202,#REF!,0)),"")</f>
        <v>#NAME?</v>
      </c>
      <c r="AE202" s="102"/>
    </row>
    <row r="203" spans="1:31" ht="22.5" customHeight="1">
      <c r="A203" s="77"/>
      <c r="B203" s="78" t="s">
        <v>496</v>
      </c>
      <c r="C203" s="79" t="s">
        <v>44</v>
      </c>
      <c r="D203" s="79" t="s">
        <v>497</v>
      </c>
      <c r="E203" s="79"/>
      <c r="F203" s="79" t="s">
        <v>498</v>
      </c>
      <c r="G203" s="105" t="s">
        <v>499</v>
      </c>
      <c r="H203" s="79" t="s">
        <v>40</v>
      </c>
      <c r="I203" s="81" t="b">
        <v>1</v>
      </c>
      <c r="J203" s="81" t="b">
        <v>0</v>
      </c>
      <c r="K203" s="81" t="b">
        <v>0</v>
      </c>
      <c r="L203" s="81" t="b">
        <v>0</v>
      </c>
      <c r="M203" s="81" t="b">
        <v>0</v>
      </c>
      <c r="N203" s="79" t="s">
        <v>53</v>
      </c>
      <c r="O203" s="79" t="s">
        <v>50</v>
      </c>
      <c r="P203" s="82" t="s">
        <v>500</v>
      </c>
      <c r="Q203" s="88" t="s">
        <v>52</v>
      </c>
      <c r="R203" s="88"/>
      <c r="S203" s="151" t="s">
        <v>126</v>
      </c>
      <c r="T203" s="85"/>
      <c r="U203" s="86" t="s">
        <v>496</v>
      </c>
      <c r="V203" s="86" t="e">
        <f t="array" aca="1" ref="V203" ca="1">_xludf.IFNA(INDEX(#REF!,MATCH($U203,#REF!,0)),"")</f>
        <v>#NAME?</v>
      </c>
      <c r="W203" s="86" t="e">
        <f t="array" aca="1" ref="W203" ca="1">_xludf.IFNA(INDEX(#REF!,MATCH($U203,#REF!,0)),"")</f>
        <v>#NAME?</v>
      </c>
      <c r="X203" s="86" t="e">
        <f t="array" aca="1" ref="X203" ca="1">_xludf.IFNA(INDEX(#REF!,MATCH($U203,#REF!,0)),"")</f>
        <v>#NAME?</v>
      </c>
      <c r="Y203" s="86" t="e">
        <f t="array" aca="1" ref="Y203" ca="1">_xludf.IFNA(INDEX(#REF!,MATCH($U203,#REF!,0)),"")</f>
        <v>#NAME?</v>
      </c>
      <c r="Z203" s="86" t="e">
        <f t="array" aca="1" ref="Z203" ca="1">_xludf.IFNA(INDEX(#REF!,MATCH($U203,#REF!,0)),"")</f>
        <v>#NAME?</v>
      </c>
      <c r="AA203" s="86" t="e">
        <f t="array" aca="1" ref="AA203" ca="1">_xludf.IFNA(INDEX(#REF!,MATCH($U203,#REF!,0)),"")</f>
        <v>#NAME?</v>
      </c>
      <c r="AB203" s="86" t="e">
        <f t="array" aca="1" ref="AB203" ca="1">_xludf.IFNA(INDEX(#REF!,MATCH($U203,#REF!,0)),"")</f>
        <v>#NAME?</v>
      </c>
      <c r="AC203" s="86" t="e">
        <f t="array" aca="1" ref="AC203" ca="1">_xludf.IFNA(INDEX(#REF!,MATCH($U203,#REF!,0)),"")</f>
        <v>#NAME?</v>
      </c>
      <c r="AD203" s="87" t="e">
        <f t="array" aca="1" ref="AD203" ca="1">_xludf.IFNA(INDEX(#REF!,MATCH($U203,#REF!,0)),"")</f>
        <v>#NAME?</v>
      </c>
      <c r="AE203" s="102"/>
    </row>
    <row r="204" spans="1:31" ht="22.5" customHeight="1">
      <c r="A204" s="77"/>
      <c r="B204" s="78" t="s">
        <v>496</v>
      </c>
      <c r="C204" s="79" t="s">
        <v>34</v>
      </c>
      <c r="D204" s="79" t="s">
        <v>497</v>
      </c>
      <c r="E204" s="79"/>
      <c r="F204" s="79" t="s">
        <v>501</v>
      </c>
      <c r="G204" s="79"/>
      <c r="H204" s="79" t="s">
        <v>40</v>
      </c>
      <c r="I204" s="81" t="b">
        <v>1</v>
      </c>
      <c r="J204" s="81" t="b">
        <v>0</v>
      </c>
      <c r="K204" s="81" t="b">
        <v>0</v>
      </c>
      <c r="L204" s="81" t="b">
        <v>0</v>
      </c>
      <c r="M204" s="81" t="b">
        <v>0</v>
      </c>
      <c r="N204" s="79" t="s">
        <v>53</v>
      </c>
      <c r="O204" s="79" t="s">
        <v>103</v>
      </c>
      <c r="P204" s="82" t="s">
        <v>502</v>
      </c>
      <c r="Q204" s="88" t="s">
        <v>503</v>
      </c>
      <c r="R204" s="160" t="s">
        <v>504</v>
      </c>
      <c r="S204" s="151" t="s">
        <v>58</v>
      </c>
      <c r="T204" s="85"/>
      <c r="U204" s="86" t="s">
        <v>496</v>
      </c>
      <c r="V204" s="86" t="e">
        <f t="array" aca="1" ref="V204" ca="1">_xludf.IFNA(INDEX(#REF!,MATCH($U204,#REF!,0)),"")</f>
        <v>#NAME?</v>
      </c>
      <c r="W204" s="86" t="e">
        <f t="array" aca="1" ref="W204" ca="1">_xludf.IFNA(INDEX(#REF!,MATCH($U204,#REF!,0)),"")</f>
        <v>#NAME?</v>
      </c>
      <c r="X204" s="86" t="e">
        <f t="array" aca="1" ref="X204" ca="1">_xludf.IFNA(INDEX(#REF!,MATCH($U204,#REF!,0)),"")</f>
        <v>#NAME?</v>
      </c>
      <c r="Y204" s="86" t="e">
        <f t="array" aca="1" ref="Y204" ca="1">_xludf.IFNA(INDEX(#REF!,MATCH($U204,#REF!,0)),"")</f>
        <v>#NAME?</v>
      </c>
      <c r="Z204" s="86" t="e">
        <f t="array" aca="1" ref="Z204" ca="1">_xludf.IFNA(INDEX(#REF!,MATCH($U204,#REF!,0)),"")</f>
        <v>#NAME?</v>
      </c>
      <c r="AA204" s="86" t="e">
        <f t="array" aca="1" ref="AA204" ca="1">_xludf.IFNA(INDEX(#REF!,MATCH($U204,#REF!,0)),"")</f>
        <v>#NAME?</v>
      </c>
      <c r="AB204" s="86" t="e">
        <f t="array" aca="1" ref="AB204" ca="1">_xludf.IFNA(INDEX(#REF!,MATCH($U204,#REF!,0)),"")</f>
        <v>#NAME?</v>
      </c>
      <c r="AC204" s="86" t="e">
        <f t="array" aca="1" ref="AC204" ca="1">_xludf.IFNA(INDEX(#REF!,MATCH($U204,#REF!,0)),"")</f>
        <v>#NAME?</v>
      </c>
      <c r="AD204" s="87" t="e">
        <f t="array" aca="1" ref="AD204" ca="1">_xludf.IFNA(INDEX(#REF!,MATCH($U204,#REF!,0)),"")</f>
        <v>#NAME?</v>
      </c>
      <c r="AE204" s="102"/>
    </row>
    <row r="205" spans="1:31" ht="22.5" customHeight="1">
      <c r="A205" s="77"/>
      <c r="B205" s="78" t="s">
        <v>496</v>
      </c>
      <c r="C205" s="79" t="s">
        <v>83</v>
      </c>
      <c r="D205" s="79"/>
      <c r="E205" s="79"/>
      <c r="F205" s="79"/>
      <c r="G205" s="79"/>
      <c r="H205" s="79" t="s">
        <v>40</v>
      </c>
      <c r="I205" s="81" t="b">
        <v>0</v>
      </c>
      <c r="J205" s="81" t="b">
        <v>0</v>
      </c>
      <c r="K205" s="81" t="b">
        <v>0</v>
      </c>
      <c r="L205" s="81" t="b">
        <v>0</v>
      </c>
      <c r="M205" s="81" t="b">
        <v>0</v>
      </c>
      <c r="N205" s="79"/>
      <c r="O205" s="79"/>
      <c r="P205" s="82"/>
      <c r="Q205" s="88"/>
      <c r="R205" s="88"/>
      <c r="S205" s="96"/>
      <c r="T205" s="85"/>
      <c r="U205" s="86" t="s">
        <v>496</v>
      </c>
      <c r="V205" s="86" t="e">
        <f t="array" aca="1" ref="V205" ca="1">_xludf.IFNA(INDEX(#REF!,MATCH($U205,#REF!,0)),"")</f>
        <v>#NAME?</v>
      </c>
      <c r="W205" s="86" t="e">
        <f t="array" aca="1" ref="W205" ca="1">_xludf.IFNA(INDEX(#REF!,MATCH($U205,#REF!,0)),"")</f>
        <v>#NAME?</v>
      </c>
      <c r="X205" s="86" t="e">
        <f t="array" aca="1" ref="X205" ca="1">_xludf.IFNA(INDEX(#REF!,MATCH($U205,#REF!,0)),"")</f>
        <v>#NAME?</v>
      </c>
      <c r="Y205" s="86" t="e">
        <f t="array" aca="1" ref="Y205" ca="1">_xludf.IFNA(INDEX(#REF!,MATCH($U205,#REF!,0)),"")</f>
        <v>#NAME?</v>
      </c>
      <c r="Z205" s="86" t="e">
        <f t="array" aca="1" ref="Z205" ca="1">_xludf.IFNA(INDEX(#REF!,MATCH($U205,#REF!,0)),"")</f>
        <v>#NAME?</v>
      </c>
      <c r="AA205" s="86" t="e">
        <f t="array" aca="1" ref="AA205" ca="1">_xludf.IFNA(INDEX(#REF!,MATCH($U205,#REF!,0)),"")</f>
        <v>#NAME?</v>
      </c>
      <c r="AB205" s="86" t="e">
        <f t="array" aca="1" ref="AB205" ca="1">_xludf.IFNA(INDEX(#REF!,MATCH($U205,#REF!,0)),"")</f>
        <v>#NAME?</v>
      </c>
      <c r="AC205" s="86" t="e">
        <f t="array" aca="1" ref="AC205" ca="1">_xludf.IFNA(INDEX(#REF!,MATCH($U205,#REF!,0)),"")</f>
        <v>#NAME?</v>
      </c>
      <c r="AD205" s="87" t="e">
        <f t="array" aca="1" ref="AD205" ca="1">_xludf.IFNA(INDEX(#REF!,MATCH($U205,#REF!,0)),"")</f>
        <v>#NAME?</v>
      </c>
      <c r="AE205" s="102"/>
    </row>
    <row r="206" spans="1:31" ht="22.5" customHeight="1">
      <c r="A206" s="77"/>
      <c r="B206" s="78" t="s">
        <v>505</v>
      </c>
      <c r="C206" s="79" t="s">
        <v>39</v>
      </c>
      <c r="D206" s="79"/>
      <c r="E206" s="79"/>
      <c r="F206" s="79"/>
      <c r="G206" s="79"/>
      <c r="H206" s="79" t="s">
        <v>40</v>
      </c>
      <c r="I206" s="81" t="b">
        <v>0</v>
      </c>
      <c r="J206" s="81" t="b">
        <v>1</v>
      </c>
      <c r="K206" s="81" t="b">
        <v>0</v>
      </c>
      <c r="L206" s="81" t="b">
        <v>0</v>
      </c>
      <c r="M206" s="81" t="b">
        <v>0</v>
      </c>
      <c r="N206" s="79" t="s">
        <v>41</v>
      </c>
      <c r="O206" s="79"/>
      <c r="P206" s="82" t="s">
        <v>42</v>
      </c>
      <c r="Q206" s="88"/>
      <c r="R206" s="88"/>
      <c r="S206" s="96"/>
      <c r="T206" s="85"/>
      <c r="U206" s="86" t="s">
        <v>505</v>
      </c>
      <c r="V206" s="86" t="e">
        <f t="array" aca="1" ref="V206" ca="1">_xludf.IFNA(INDEX(#REF!,MATCH($U206,#REF!,0)),"")</f>
        <v>#NAME?</v>
      </c>
      <c r="W206" s="86" t="e">
        <f t="array" aca="1" ref="W206" ca="1">_xludf.IFNA(INDEX(#REF!,MATCH($U206,#REF!,0)),"")</f>
        <v>#NAME?</v>
      </c>
      <c r="X206" s="86" t="e">
        <f t="array" aca="1" ref="X206" ca="1">_xludf.IFNA(INDEX(#REF!,MATCH($U206,#REF!,0)),"")</f>
        <v>#NAME?</v>
      </c>
      <c r="Y206" s="86" t="e">
        <f t="array" aca="1" ref="Y206" ca="1">_xludf.IFNA(INDEX(#REF!,MATCH($U206,#REF!,0)),"")</f>
        <v>#NAME?</v>
      </c>
      <c r="Z206" s="86" t="e">
        <f t="array" aca="1" ref="Z206" ca="1">_xludf.IFNA(INDEX(#REF!,MATCH($U206,#REF!,0)),"")</f>
        <v>#NAME?</v>
      </c>
      <c r="AA206" s="86" t="e">
        <f t="array" aca="1" ref="AA206" ca="1">_xludf.IFNA(INDEX(#REF!,MATCH($U206,#REF!,0)),"")</f>
        <v>#NAME?</v>
      </c>
      <c r="AB206" s="86" t="e">
        <f t="array" aca="1" ref="AB206" ca="1">_xludf.IFNA(INDEX(#REF!,MATCH($U206,#REF!,0)),"")</f>
        <v>#NAME?</v>
      </c>
      <c r="AC206" s="86" t="e">
        <f t="array" aca="1" ref="AC206" ca="1">_xludf.IFNA(INDEX(#REF!,MATCH($U206,#REF!,0)),"")</f>
        <v>#NAME?</v>
      </c>
      <c r="AD206" s="87" t="e">
        <f t="array" aca="1" ref="AD206" ca="1">_xludf.IFNA(INDEX(#REF!,MATCH($U206,#REF!,0)),"")</f>
        <v>#NAME?</v>
      </c>
      <c r="AE206" s="102"/>
    </row>
    <row r="207" spans="1:31" ht="22.5" customHeight="1">
      <c r="A207" s="77"/>
      <c r="B207" s="78" t="s">
        <v>506</v>
      </c>
      <c r="C207" s="79" t="s">
        <v>39</v>
      </c>
      <c r="D207" s="79"/>
      <c r="E207" s="79"/>
      <c r="F207" s="79"/>
      <c r="G207" s="79"/>
      <c r="H207" s="79" t="s">
        <v>40</v>
      </c>
      <c r="I207" s="81" t="b">
        <v>0</v>
      </c>
      <c r="J207" s="81" t="b">
        <v>1</v>
      </c>
      <c r="K207" s="81" t="b">
        <v>0</v>
      </c>
      <c r="L207" s="81" t="b">
        <v>0</v>
      </c>
      <c r="M207" s="81" t="b">
        <v>0</v>
      </c>
      <c r="N207" s="79" t="s">
        <v>41</v>
      </c>
      <c r="O207" s="79"/>
      <c r="P207" s="82" t="s">
        <v>42</v>
      </c>
      <c r="Q207" s="88"/>
      <c r="R207" s="88"/>
      <c r="S207" s="96"/>
      <c r="T207" s="85"/>
      <c r="U207" s="86" t="s">
        <v>506</v>
      </c>
      <c r="V207" s="86" t="e">
        <f t="array" aca="1" ref="V207" ca="1">_xludf.IFNA(INDEX(#REF!,MATCH($U207,#REF!,0)),"")</f>
        <v>#NAME?</v>
      </c>
      <c r="W207" s="86" t="e">
        <f t="array" aca="1" ref="W207" ca="1">_xludf.IFNA(INDEX(#REF!,MATCH($U207,#REF!,0)),"")</f>
        <v>#NAME?</v>
      </c>
      <c r="X207" s="86" t="e">
        <f t="array" aca="1" ref="X207" ca="1">_xludf.IFNA(INDEX(#REF!,MATCH($U207,#REF!,0)),"")</f>
        <v>#NAME?</v>
      </c>
      <c r="Y207" s="86" t="e">
        <f t="array" aca="1" ref="Y207" ca="1">_xludf.IFNA(INDEX(#REF!,MATCH($U207,#REF!,0)),"")</f>
        <v>#NAME?</v>
      </c>
      <c r="Z207" s="86" t="e">
        <f t="array" aca="1" ref="Z207" ca="1">_xludf.IFNA(INDEX(#REF!,MATCH($U207,#REF!,0)),"")</f>
        <v>#NAME?</v>
      </c>
      <c r="AA207" s="86" t="e">
        <f t="array" aca="1" ref="AA207" ca="1">_xludf.IFNA(INDEX(#REF!,MATCH($U207,#REF!,0)),"")</f>
        <v>#NAME?</v>
      </c>
      <c r="AB207" s="86" t="e">
        <f t="array" aca="1" ref="AB207" ca="1">_xludf.IFNA(INDEX(#REF!,MATCH($U207,#REF!,0)),"")</f>
        <v>#NAME?</v>
      </c>
      <c r="AC207" s="86" t="e">
        <f t="array" aca="1" ref="AC207" ca="1">_xludf.IFNA(INDEX(#REF!,MATCH($U207,#REF!,0)),"")</f>
        <v>#NAME?</v>
      </c>
      <c r="AD207" s="87" t="e">
        <f t="array" aca="1" ref="AD207" ca="1">_xludf.IFNA(INDEX(#REF!,MATCH($U207,#REF!,0)),"")</f>
        <v>#NAME?</v>
      </c>
      <c r="AE207" s="102"/>
    </row>
    <row r="208" spans="1:31" ht="22.5" customHeight="1">
      <c r="A208" s="77"/>
      <c r="B208" s="78" t="s">
        <v>507</v>
      </c>
      <c r="C208" s="79" t="s">
        <v>83</v>
      </c>
      <c r="D208" s="79"/>
      <c r="E208" s="103"/>
      <c r="F208" s="103"/>
      <c r="G208" s="79"/>
      <c r="H208" s="79" t="s">
        <v>40</v>
      </c>
      <c r="I208" s="81" t="b">
        <v>0</v>
      </c>
      <c r="J208" s="81" t="b">
        <v>0</v>
      </c>
      <c r="K208" s="81" t="b">
        <v>0</v>
      </c>
      <c r="L208" s="81" t="b">
        <v>0</v>
      </c>
      <c r="M208" s="81" t="b">
        <v>0</v>
      </c>
      <c r="N208" s="79"/>
      <c r="O208" s="79"/>
      <c r="P208" s="82"/>
      <c r="Q208" s="88"/>
      <c r="R208" s="88"/>
      <c r="S208" s="96"/>
      <c r="T208" s="85"/>
      <c r="U208" s="86" t="s">
        <v>507</v>
      </c>
      <c r="V208" s="86" t="e">
        <f t="array" aca="1" ref="V208" ca="1">_xludf.IFNA(INDEX(#REF!,MATCH($U208,#REF!,0)),"")</f>
        <v>#NAME?</v>
      </c>
      <c r="W208" s="86" t="e">
        <f t="array" aca="1" ref="W208" ca="1">_xludf.IFNA(INDEX(#REF!,MATCH($U208,#REF!,0)),"")</f>
        <v>#NAME?</v>
      </c>
      <c r="X208" s="86" t="e">
        <f t="array" aca="1" ref="X208" ca="1">_xludf.IFNA(INDEX(#REF!,MATCH($U208,#REF!,0)),"")</f>
        <v>#NAME?</v>
      </c>
      <c r="Y208" s="86" t="e">
        <f t="array" aca="1" ref="Y208" ca="1">_xludf.IFNA(INDEX(#REF!,MATCH($U208,#REF!,0)),"")</f>
        <v>#NAME?</v>
      </c>
      <c r="Z208" s="86" t="e">
        <f t="array" aca="1" ref="Z208" ca="1">_xludf.IFNA(INDEX(#REF!,MATCH($U208,#REF!,0)),"")</f>
        <v>#NAME?</v>
      </c>
      <c r="AA208" s="86" t="e">
        <f t="array" aca="1" ref="AA208" ca="1">_xludf.IFNA(INDEX(#REF!,MATCH($U208,#REF!,0)),"")</f>
        <v>#NAME?</v>
      </c>
      <c r="AB208" s="86" t="e">
        <f t="array" aca="1" ref="AB208" ca="1">_xludf.IFNA(INDEX(#REF!,MATCH($U208,#REF!,0)),"")</f>
        <v>#NAME?</v>
      </c>
      <c r="AC208" s="86" t="e">
        <f t="array" aca="1" ref="AC208" ca="1">_xludf.IFNA(INDEX(#REF!,MATCH($U208,#REF!,0)),"")</f>
        <v>#NAME?</v>
      </c>
      <c r="AD208" s="87" t="e">
        <f t="array" aca="1" ref="AD208" ca="1">_xludf.IFNA(INDEX(#REF!,MATCH($U208,#REF!,0)),"")</f>
        <v>#NAME?</v>
      </c>
      <c r="AE208" s="102"/>
    </row>
    <row r="209" spans="1:31" ht="22.5" customHeight="1">
      <c r="A209" s="77"/>
      <c r="B209" s="130" t="s">
        <v>508</v>
      </c>
      <c r="C209" s="79" t="s">
        <v>83</v>
      </c>
      <c r="D209" s="79"/>
      <c r="E209" s="79"/>
      <c r="F209" s="79"/>
      <c r="G209" s="79"/>
      <c r="H209" s="79" t="s">
        <v>40</v>
      </c>
      <c r="I209" s="81" t="b">
        <v>0</v>
      </c>
      <c r="J209" s="81" t="b">
        <v>0</v>
      </c>
      <c r="K209" s="81" t="b">
        <v>0</v>
      </c>
      <c r="L209" s="81" t="b">
        <v>0</v>
      </c>
      <c r="M209" s="81" t="b">
        <v>0</v>
      </c>
      <c r="N209" s="79"/>
      <c r="O209" s="79"/>
      <c r="P209" s="82"/>
      <c r="Q209" s="88"/>
      <c r="R209" s="88"/>
      <c r="S209" s="96"/>
      <c r="T209" s="85"/>
      <c r="U209" s="86" t="s">
        <v>508</v>
      </c>
      <c r="V209" s="86" t="e">
        <f t="array" aca="1" ref="V209" ca="1">_xludf.IFNA(INDEX(#REF!,MATCH($U209,#REF!,0)),"")</f>
        <v>#NAME?</v>
      </c>
      <c r="W209" s="86" t="e">
        <f t="array" aca="1" ref="W209" ca="1">_xludf.IFNA(INDEX(#REF!,MATCH($U209,#REF!,0)),"")</f>
        <v>#NAME?</v>
      </c>
      <c r="X209" s="86" t="e">
        <f t="array" aca="1" ref="X209" ca="1">_xludf.IFNA(INDEX(#REF!,MATCH($U209,#REF!,0)),"")</f>
        <v>#NAME?</v>
      </c>
      <c r="Y209" s="86" t="e">
        <f t="array" aca="1" ref="Y209" ca="1">_xludf.IFNA(INDEX(#REF!,MATCH($U209,#REF!,0)),"")</f>
        <v>#NAME?</v>
      </c>
      <c r="Z209" s="86" t="e">
        <f t="array" aca="1" ref="Z209" ca="1">_xludf.IFNA(INDEX(#REF!,MATCH($U209,#REF!,0)),"")</f>
        <v>#NAME?</v>
      </c>
      <c r="AA209" s="86" t="e">
        <f t="array" aca="1" ref="AA209" ca="1">_xludf.IFNA(INDEX(#REF!,MATCH($U209,#REF!,0)),"")</f>
        <v>#NAME?</v>
      </c>
      <c r="AB209" s="86" t="e">
        <f t="array" aca="1" ref="AB209" ca="1">_xludf.IFNA(INDEX(#REF!,MATCH($U209,#REF!,0)),"")</f>
        <v>#NAME?</v>
      </c>
      <c r="AC209" s="86" t="e">
        <f t="array" aca="1" ref="AC209" ca="1">_xludf.IFNA(INDEX(#REF!,MATCH($U209,#REF!,0)),"")</f>
        <v>#NAME?</v>
      </c>
      <c r="AD209" s="87" t="e">
        <f t="array" aca="1" ref="AD209" ca="1">_xludf.IFNA(INDEX(#REF!,MATCH($U209,#REF!,0)),"")</f>
        <v>#NAME?</v>
      </c>
      <c r="AE209" s="102"/>
    </row>
    <row r="210" spans="1:31" ht="22.5" customHeight="1">
      <c r="A210" s="77"/>
      <c r="B210" s="78" t="s">
        <v>509</v>
      </c>
      <c r="C210" s="79" t="s">
        <v>39</v>
      </c>
      <c r="D210" s="79"/>
      <c r="E210" s="79"/>
      <c r="F210" s="79"/>
      <c r="G210" s="79"/>
      <c r="H210" s="79" t="s">
        <v>40</v>
      </c>
      <c r="I210" s="81" t="b">
        <v>0</v>
      </c>
      <c r="J210" s="81" t="b">
        <v>1</v>
      </c>
      <c r="K210" s="81" t="b">
        <v>0</v>
      </c>
      <c r="L210" s="81" t="b">
        <v>0</v>
      </c>
      <c r="M210" s="81" t="b">
        <v>0</v>
      </c>
      <c r="N210" s="79" t="s">
        <v>41</v>
      </c>
      <c r="O210" s="79"/>
      <c r="P210" s="82" t="s">
        <v>42</v>
      </c>
      <c r="Q210" s="88"/>
      <c r="R210" s="88"/>
      <c r="S210" s="96"/>
      <c r="T210" s="85"/>
      <c r="U210" s="86" t="s">
        <v>509</v>
      </c>
      <c r="V210" s="86" t="e">
        <f t="array" aca="1" ref="V210" ca="1">_xludf.IFNA(INDEX(#REF!,MATCH($U210,#REF!,0)),"")</f>
        <v>#NAME?</v>
      </c>
      <c r="W210" s="86" t="e">
        <f t="array" aca="1" ref="W210" ca="1">_xludf.IFNA(INDEX(#REF!,MATCH($U210,#REF!,0)),"")</f>
        <v>#NAME?</v>
      </c>
      <c r="X210" s="86" t="e">
        <f t="array" aca="1" ref="X210" ca="1">_xludf.IFNA(INDEX(#REF!,MATCH($U210,#REF!,0)),"")</f>
        <v>#NAME?</v>
      </c>
      <c r="Y210" s="86" t="e">
        <f t="array" aca="1" ref="Y210" ca="1">_xludf.IFNA(INDEX(#REF!,MATCH($U210,#REF!,0)),"")</f>
        <v>#NAME?</v>
      </c>
      <c r="Z210" s="86" t="e">
        <f t="array" aca="1" ref="Z210" ca="1">_xludf.IFNA(INDEX(#REF!,MATCH($U210,#REF!,0)),"")</f>
        <v>#NAME?</v>
      </c>
      <c r="AA210" s="86" t="e">
        <f t="array" aca="1" ref="AA210" ca="1">_xludf.IFNA(INDEX(#REF!,MATCH($U210,#REF!,0)),"")</f>
        <v>#NAME?</v>
      </c>
      <c r="AB210" s="86" t="e">
        <f t="array" aca="1" ref="AB210" ca="1">_xludf.IFNA(INDEX(#REF!,MATCH($U210,#REF!,0)),"")</f>
        <v>#NAME?</v>
      </c>
      <c r="AC210" s="86" t="e">
        <f t="array" aca="1" ref="AC210" ca="1">_xludf.IFNA(INDEX(#REF!,MATCH($U210,#REF!,0)),"")</f>
        <v>#NAME?</v>
      </c>
      <c r="AD210" s="87" t="e">
        <f t="array" aca="1" ref="AD210" ca="1">_xludf.IFNA(INDEX(#REF!,MATCH($U210,#REF!,0)),"")</f>
        <v>#NAME?</v>
      </c>
      <c r="AE210" s="102"/>
    </row>
    <row r="211" spans="1:31" ht="22.5" customHeight="1">
      <c r="A211" s="77"/>
      <c r="B211" s="78" t="s">
        <v>510</v>
      </c>
      <c r="C211" s="79" t="s">
        <v>39</v>
      </c>
      <c r="D211" s="79"/>
      <c r="E211" s="79"/>
      <c r="F211" s="79"/>
      <c r="G211" s="79"/>
      <c r="H211" s="79" t="s">
        <v>40</v>
      </c>
      <c r="I211" s="81" t="b">
        <v>0</v>
      </c>
      <c r="J211" s="81" t="b">
        <v>1</v>
      </c>
      <c r="K211" s="81" t="b">
        <v>0</v>
      </c>
      <c r="L211" s="81" t="b">
        <v>0</v>
      </c>
      <c r="M211" s="81" t="b">
        <v>0</v>
      </c>
      <c r="N211" s="79" t="s">
        <v>41</v>
      </c>
      <c r="O211" s="79"/>
      <c r="P211" s="82" t="s">
        <v>42</v>
      </c>
      <c r="Q211" s="88"/>
      <c r="R211" s="88"/>
      <c r="S211" s="96"/>
      <c r="T211" s="85"/>
      <c r="U211" s="86" t="s">
        <v>510</v>
      </c>
      <c r="V211" s="86" t="e">
        <f t="array" aca="1" ref="V211" ca="1">_xludf.IFNA(INDEX(#REF!,MATCH($U211,#REF!,0)),"")</f>
        <v>#NAME?</v>
      </c>
      <c r="W211" s="86" t="e">
        <f t="array" aca="1" ref="W211" ca="1">_xludf.IFNA(INDEX(#REF!,MATCH($U211,#REF!,0)),"")</f>
        <v>#NAME?</v>
      </c>
      <c r="X211" s="86" t="e">
        <f t="array" aca="1" ref="X211" ca="1">_xludf.IFNA(INDEX(#REF!,MATCH($U211,#REF!,0)),"")</f>
        <v>#NAME?</v>
      </c>
      <c r="Y211" s="86" t="e">
        <f t="array" aca="1" ref="Y211" ca="1">_xludf.IFNA(INDEX(#REF!,MATCH($U211,#REF!,0)),"")</f>
        <v>#NAME?</v>
      </c>
      <c r="Z211" s="86" t="e">
        <f t="array" aca="1" ref="Z211" ca="1">_xludf.IFNA(INDEX(#REF!,MATCH($U211,#REF!,0)),"")</f>
        <v>#NAME?</v>
      </c>
      <c r="AA211" s="86" t="e">
        <f t="array" aca="1" ref="AA211" ca="1">_xludf.IFNA(INDEX(#REF!,MATCH($U211,#REF!,0)),"")</f>
        <v>#NAME?</v>
      </c>
      <c r="AB211" s="86" t="e">
        <f t="array" aca="1" ref="AB211" ca="1">_xludf.IFNA(INDEX(#REF!,MATCH($U211,#REF!,0)),"")</f>
        <v>#NAME?</v>
      </c>
      <c r="AC211" s="86" t="e">
        <f t="array" aca="1" ref="AC211" ca="1">_xludf.IFNA(INDEX(#REF!,MATCH($U211,#REF!,0)),"")</f>
        <v>#NAME?</v>
      </c>
      <c r="AD211" s="87" t="e">
        <f t="array" aca="1" ref="AD211" ca="1">_xludf.IFNA(INDEX(#REF!,MATCH($U211,#REF!,0)),"")</f>
        <v>#NAME?</v>
      </c>
      <c r="AE211" s="102"/>
    </row>
    <row r="212" spans="1:31" ht="22.5" customHeight="1">
      <c r="A212" s="77"/>
      <c r="B212" s="78" t="s">
        <v>511</v>
      </c>
      <c r="C212" s="79" t="s">
        <v>44</v>
      </c>
      <c r="D212" s="79" t="s">
        <v>512</v>
      </c>
      <c r="E212" s="79"/>
      <c r="F212" s="79"/>
      <c r="G212" s="105">
        <v>12000</v>
      </c>
      <c r="H212" s="79" t="s">
        <v>37</v>
      </c>
      <c r="I212" s="81" t="b">
        <v>0</v>
      </c>
      <c r="J212" s="81" t="b">
        <v>0</v>
      </c>
      <c r="K212" s="81" t="b">
        <v>1</v>
      </c>
      <c r="L212" s="81" t="b">
        <v>1</v>
      </c>
      <c r="M212" s="81" t="b">
        <v>0</v>
      </c>
      <c r="N212" s="79" t="s">
        <v>98</v>
      </c>
      <c r="O212" s="79" t="s">
        <v>50</v>
      </c>
      <c r="P212" s="82" t="s">
        <v>51</v>
      </c>
      <c r="Q212" s="88" t="s">
        <v>65</v>
      </c>
      <c r="R212" s="88"/>
      <c r="S212" s="151" t="s">
        <v>58</v>
      </c>
      <c r="T212" s="85"/>
      <c r="U212" s="86" t="s">
        <v>511</v>
      </c>
      <c r="V212" s="86" t="e">
        <f t="array" aca="1" ref="V212" ca="1">_xludf.IFNA(INDEX(#REF!,MATCH($U212,#REF!,0)),"")</f>
        <v>#NAME?</v>
      </c>
      <c r="W212" s="86" t="e">
        <f t="array" aca="1" ref="W212" ca="1">_xludf.IFNA(INDEX(#REF!,MATCH($U212,#REF!,0)),"")</f>
        <v>#NAME?</v>
      </c>
      <c r="X212" s="86" t="e">
        <f t="array" aca="1" ref="X212" ca="1">_xludf.IFNA(INDEX(#REF!,MATCH($U212,#REF!,0)),"")</f>
        <v>#NAME?</v>
      </c>
      <c r="Y212" s="86" t="e">
        <f t="array" aca="1" ref="Y212" ca="1">_xludf.IFNA(INDEX(#REF!,MATCH($U212,#REF!,0)),"")</f>
        <v>#NAME?</v>
      </c>
      <c r="Z212" s="86" t="e">
        <f t="array" aca="1" ref="Z212" ca="1">_xludf.IFNA(INDEX(#REF!,MATCH($U212,#REF!,0)),"")</f>
        <v>#NAME?</v>
      </c>
      <c r="AA212" s="86" t="e">
        <f t="array" aca="1" ref="AA212" ca="1">_xludf.IFNA(INDEX(#REF!,MATCH($U212,#REF!,0)),"")</f>
        <v>#NAME?</v>
      </c>
      <c r="AB212" s="86" t="e">
        <f t="array" aca="1" ref="AB212" ca="1">_xludf.IFNA(INDEX(#REF!,MATCH($U212,#REF!,0)),"")</f>
        <v>#NAME?</v>
      </c>
      <c r="AC212" s="86" t="e">
        <f t="array" aca="1" ref="AC212" ca="1">_xludf.IFNA(INDEX(#REF!,MATCH($U212,#REF!,0)),"")</f>
        <v>#NAME?</v>
      </c>
      <c r="AD212" s="87" t="e">
        <f t="array" aca="1" ref="AD212" ca="1">_xludf.IFNA(INDEX(#REF!,MATCH($U212,#REF!,0)),"")</f>
        <v>#NAME?</v>
      </c>
      <c r="AE212" s="102"/>
    </row>
    <row r="213" spans="1:31" ht="22.5" customHeight="1">
      <c r="A213" s="77"/>
      <c r="B213" s="78" t="s">
        <v>513</v>
      </c>
      <c r="C213" s="79" t="s">
        <v>77</v>
      </c>
      <c r="D213" s="79" t="s">
        <v>514</v>
      </c>
      <c r="E213" s="79"/>
      <c r="F213" s="79" t="s">
        <v>515</v>
      </c>
      <c r="G213" s="79" t="s">
        <v>516</v>
      </c>
      <c r="H213" s="79" t="s">
        <v>49</v>
      </c>
      <c r="I213" s="81" t="b">
        <v>0</v>
      </c>
      <c r="J213" s="81" t="b">
        <v>0</v>
      </c>
      <c r="K213" s="81" t="b">
        <v>0</v>
      </c>
      <c r="L213" s="81" t="b">
        <v>1</v>
      </c>
      <c r="M213" s="81" t="b">
        <v>0</v>
      </c>
      <c r="N213" s="79" t="s">
        <v>53</v>
      </c>
      <c r="O213" s="79" t="s">
        <v>79</v>
      </c>
      <c r="P213" s="82" t="s">
        <v>80</v>
      </c>
      <c r="Q213" s="88" t="s">
        <v>517</v>
      </c>
      <c r="R213" s="160" t="s">
        <v>518</v>
      </c>
      <c r="S213" s="151" t="s">
        <v>58</v>
      </c>
      <c r="T213" s="85"/>
      <c r="U213" s="86" t="s">
        <v>513</v>
      </c>
      <c r="V213" s="86" t="e">
        <f t="array" aca="1" ref="V213" ca="1">_xludf.IFNA(INDEX(#REF!,MATCH($U213,#REF!,0)),"")</f>
        <v>#NAME?</v>
      </c>
      <c r="W213" s="86" t="e">
        <f t="array" aca="1" ref="W213" ca="1">_xludf.IFNA(INDEX(#REF!,MATCH($U213,#REF!,0)),"")</f>
        <v>#NAME?</v>
      </c>
      <c r="X213" s="86" t="e">
        <f t="array" aca="1" ref="X213" ca="1">_xludf.IFNA(INDEX(#REF!,MATCH($U213,#REF!,0)),"")</f>
        <v>#NAME?</v>
      </c>
      <c r="Y213" s="86" t="e">
        <f t="array" aca="1" ref="Y213" ca="1">_xludf.IFNA(INDEX(#REF!,MATCH($U213,#REF!,0)),"")</f>
        <v>#NAME?</v>
      </c>
      <c r="Z213" s="86" t="e">
        <f t="array" aca="1" ref="Z213" ca="1">_xludf.IFNA(INDEX(#REF!,MATCH($U213,#REF!,0)),"")</f>
        <v>#NAME?</v>
      </c>
      <c r="AA213" s="86" t="e">
        <f t="array" aca="1" ref="AA213" ca="1">_xludf.IFNA(INDEX(#REF!,MATCH($U213,#REF!,0)),"")</f>
        <v>#NAME?</v>
      </c>
      <c r="AB213" s="86" t="e">
        <f t="array" aca="1" ref="AB213" ca="1">_xludf.IFNA(INDEX(#REF!,MATCH($U213,#REF!,0)),"")</f>
        <v>#NAME?</v>
      </c>
      <c r="AC213" s="86" t="e">
        <f t="array" aca="1" ref="AC213" ca="1">_xludf.IFNA(INDEX(#REF!,MATCH($U213,#REF!,0)),"")</f>
        <v>#NAME?</v>
      </c>
      <c r="AD213" s="87" t="e">
        <f t="array" aca="1" ref="AD213" ca="1">_xludf.IFNA(INDEX(#REF!,MATCH($U213,#REF!,0)),"")</f>
        <v>#NAME?</v>
      </c>
      <c r="AE213" s="102"/>
    </row>
    <row r="214" spans="1:31" ht="22.5" customHeight="1">
      <c r="A214" s="77"/>
      <c r="B214" s="78" t="s">
        <v>519</v>
      </c>
      <c r="C214" s="79" t="s">
        <v>34</v>
      </c>
      <c r="D214" s="79" t="s">
        <v>520</v>
      </c>
      <c r="E214" s="79"/>
      <c r="F214" s="79" t="s">
        <v>521</v>
      </c>
      <c r="G214" s="79" t="s">
        <v>62</v>
      </c>
      <c r="H214" s="79" t="s">
        <v>40</v>
      </c>
      <c r="I214" s="81" t="b">
        <v>0</v>
      </c>
      <c r="J214" s="81" t="b">
        <v>0</v>
      </c>
      <c r="K214" s="81" t="b">
        <v>0</v>
      </c>
      <c r="L214" s="81" t="b">
        <v>1</v>
      </c>
      <c r="M214" s="81" t="b">
        <v>0</v>
      </c>
      <c r="N214" s="79" t="s">
        <v>41</v>
      </c>
      <c r="O214" s="79" t="s">
        <v>63</v>
      </c>
      <c r="P214" s="82" t="s">
        <v>63</v>
      </c>
      <c r="Q214" s="88" t="s">
        <v>397</v>
      </c>
      <c r="R214" s="88" t="s">
        <v>65</v>
      </c>
      <c r="S214" s="151" t="s">
        <v>58</v>
      </c>
      <c r="T214" s="85"/>
      <c r="U214" s="86" t="s">
        <v>519</v>
      </c>
      <c r="V214" s="86" t="e">
        <f t="array" aca="1" ref="V214" ca="1">_xludf.IFNA(INDEX(#REF!,MATCH($U214,#REF!,0)),"")</f>
        <v>#NAME?</v>
      </c>
      <c r="W214" s="86" t="e">
        <f t="array" aca="1" ref="W214" ca="1">_xludf.IFNA(INDEX(#REF!,MATCH($U214,#REF!,0)),"")</f>
        <v>#NAME?</v>
      </c>
      <c r="X214" s="86" t="e">
        <f t="array" aca="1" ref="X214" ca="1">_xludf.IFNA(INDEX(#REF!,MATCH($U214,#REF!,0)),"")</f>
        <v>#NAME?</v>
      </c>
      <c r="Y214" s="86" t="e">
        <f t="array" aca="1" ref="Y214" ca="1">_xludf.IFNA(INDEX(#REF!,MATCH($U214,#REF!,0)),"")</f>
        <v>#NAME?</v>
      </c>
      <c r="Z214" s="86" t="e">
        <f t="array" aca="1" ref="Z214" ca="1">_xludf.IFNA(INDEX(#REF!,MATCH($U214,#REF!,0)),"")</f>
        <v>#NAME?</v>
      </c>
      <c r="AA214" s="86" t="e">
        <f t="array" aca="1" ref="AA214" ca="1">_xludf.IFNA(INDEX(#REF!,MATCH($U214,#REF!,0)),"")</f>
        <v>#NAME?</v>
      </c>
      <c r="AB214" s="86" t="e">
        <f t="array" aca="1" ref="AB214" ca="1">_xludf.IFNA(INDEX(#REF!,MATCH($U214,#REF!,0)),"")</f>
        <v>#NAME?</v>
      </c>
      <c r="AC214" s="86" t="e">
        <f t="array" aca="1" ref="AC214" ca="1">_xludf.IFNA(INDEX(#REF!,MATCH($U214,#REF!,0)),"")</f>
        <v>#NAME?</v>
      </c>
      <c r="AD214" s="87" t="e">
        <f t="array" aca="1" ref="AD214" ca="1">_xludf.IFNA(INDEX(#REF!,MATCH($U214,#REF!,0)),"")</f>
        <v>#NAME?</v>
      </c>
      <c r="AE214" s="102"/>
    </row>
    <row r="215" spans="1:31" ht="22.5" customHeight="1">
      <c r="A215" s="77"/>
      <c r="B215" s="78" t="s">
        <v>522</v>
      </c>
      <c r="C215" s="79" t="s">
        <v>39</v>
      </c>
      <c r="D215" s="79" t="s">
        <v>523</v>
      </c>
      <c r="E215" s="79"/>
      <c r="F215" s="79" t="s">
        <v>524</v>
      </c>
      <c r="G215" s="79" t="s">
        <v>516</v>
      </c>
      <c r="H215" s="79" t="s">
        <v>49</v>
      </c>
      <c r="I215" s="81" t="b">
        <v>0</v>
      </c>
      <c r="J215" s="81" t="b">
        <v>0</v>
      </c>
      <c r="K215" s="81" t="b">
        <v>0</v>
      </c>
      <c r="L215" s="81" t="b">
        <v>1</v>
      </c>
      <c r="M215" s="81" t="b">
        <v>0</v>
      </c>
      <c r="N215" s="79" t="s">
        <v>53</v>
      </c>
      <c r="O215" s="79" t="s">
        <v>525</v>
      </c>
      <c r="P215" s="82"/>
      <c r="Q215" s="88"/>
      <c r="R215" s="88"/>
      <c r="S215" s="151" t="s">
        <v>58</v>
      </c>
      <c r="T215" s="85"/>
      <c r="U215" s="86" t="s">
        <v>522</v>
      </c>
      <c r="V215" s="86" t="e">
        <f t="array" aca="1" ref="V215" ca="1">_xludf.IFNA(INDEX(#REF!,MATCH($U215,#REF!,0)),"")</f>
        <v>#NAME?</v>
      </c>
      <c r="W215" s="86" t="e">
        <f t="array" aca="1" ref="W215" ca="1">_xludf.IFNA(INDEX(#REF!,MATCH($U215,#REF!,0)),"")</f>
        <v>#NAME?</v>
      </c>
      <c r="X215" s="86" t="e">
        <f t="array" aca="1" ref="X215" ca="1">_xludf.IFNA(INDEX(#REF!,MATCH($U215,#REF!,0)),"")</f>
        <v>#NAME?</v>
      </c>
      <c r="Y215" s="86" t="e">
        <f t="array" aca="1" ref="Y215" ca="1">_xludf.IFNA(INDEX(#REF!,MATCH($U215,#REF!,0)),"")</f>
        <v>#NAME?</v>
      </c>
      <c r="Z215" s="86" t="e">
        <f t="array" aca="1" ref="Z215" ca="1">_xludf.IFNA(INDEX(#REF!,MATCH($U215,#REF!,0)),"")</f>
        <v>#NAME?</v>
      </c>
      <c r="AA215" s="86" t="e">
        <f t="array" aca="1" ref="AA215" ca="1">_xludf.IFNA(INDEX(#REF!,MATCH($U215,#REF!,0)),"")</f>
        <v>#NAME?</v>
      </c>
      <c r="AB215" s="86" t="e">
        <f t="array" aca="1" ref="AB215" ca="1">_xludf.IFNA(INDEX(#REF!,MATCH($U215,#REF!,0)),"")</f>
        <v>#NAME?</v>
      </c>
      <c r="AC215" s="86" t="e">
        <f t="array" aca="1" ref="AC215" ca="1">_xludf.IFNA(INDEX(#REF!,MATCH($U215,#REF!,0)),"")</f>
        <v>#NAME?</v>
      </c>
      <c r="AD215" s="87" t="e">
        <f t="array" aca="1" ref="AD215" ca="1">_xludf.IFNA(INDEX(#REF!,MATCH($U215,#REF!,0)),"")</f>
        <v>#NAME?</v>
      </c>
      <c r="AE215" s="102"/>
    </row>
    <row r="216" spans="1:31" ht="22.5" customHeight="1">
      <c r="A216" s="77"/>
      <c r="B216" s="78" t="s">
        <v>526</v>
      </c>
      <c r="C216" s="79" t="s">
        <v>34</v>
      </c>
      <c r="D216" s="79" t="s">
        <v>527</v>
      </c>
      <c r="E216" s="79"/>
      <c r="F216" s="79" t="s">
        <v>528</v>
      </c>
      <c r="G216" s="79"/>
      <c r="H216" s="79"/>
      <c r="I216" s="81" t="b">
        <v>1</v>
      </c>
      <c r="J216" s="81" t="b">
        <v>0</v>
      </c>
      <c r="K216" s="81" t="b">
        <v>0</v>
      </c>
      <c r="L216" s="81" t="b">
        <v>0</v>
      </c>
      <c r="M216" s="81" t="b">
        <v>0</v>
      </c>
      <c r="N216" s="79" t="s">
        <v>98</v>
      </c>
      <c r="O216" s="79"/>
      <c r="P216" s="82"/>
      <c r="Q216" s="88"/>
      <c r="R216" s="88"/>
      <c r="S216" s="96"/>
      <c r="T216" s="85"/>
      <c r="U216" s="86" t="s">
        <v>526</v>
      </c>
      <c r="V216" s="86" t="e">
        <f t="array" aca="1" ref="V216" ca="1">_xludf.IFNA(INDEX(#REF!,MATCH($U216,#REF!,0)),"")</f>
        <v>#NAME?</v>
      </c>
      <c r="W216" s="86" t="e">
        <f t="array" aca="1" ref="W216" ca="1">_xludf.IFNA(INDEX(#REF!,MATCH($U216,#REF!,0)),"")</f>
        <v>#NAME?</v>
      </c>
      <c r="X216" s="86" t="e">
        <f t="array" aca="1" ref="X216" ca="1">_xludf.IFNA(INDEX(#REF!,MATCH($U216,#REF!,0)),"")</f>
        <v>#NAME?</v>
      </c>
      <c r="Y216" s="86" t="e">
        <f t="array" aca="1" ref="Y216" ca="1">_xludf.IFNA(INDEX(#REF!,MATCH($U216,#REF!,0)),"")</f>
        <v>#NAME?</v>
      </c>
      <c r="Z216" s="86" t="e">
        <f t="array" aca="1" ref="Z216" ca="1">_xludf.IFNA(INDEX(#REF!,MATCH($U216,#REF!,0)),"")</f>
        <v>#NAME?</v>
      </c>
      <c r="AA216" s="86" t="e">
        <f t="array" aca="1" ref="AA216" ca="1">_xludf.IFNA(INDEX(#REF!,MATCH($U216,#REF!,0)),"")</f>
        <v>#NAME?</v>
      </c>
      <c r="AB216" s="86" t="e">
        <f t="array" aca="1" ref="AB216" ca="1">_xludf.IFNA(INDEX(#REF!,MATCH($U216,#REF!,0)),"")</f>
        <v>#NAME?</v>
      </c>
      <c r="AC216" s="86" t="e">
        <f t="array" aca="1" ref="AC216" ca="1">_xludf.IFNA(INDEX(#REF!,MATCH($U216,#REF!,0)),"")</f>
        <v>#NAME?</v>
      </c>
      <c r="AD216" s="87" t="e">
        <f t="array" aca="1" ref="AD216" ca="1">_xludf.IFNA(INDEX(#REF!,MATCH($U216,#REF!,0)),"")</f>
        <v>#NAME?</v>
      </c>
      <c r="AE216" s="102"/>
    </row>
    <row r="217" spans="1:31" ht="22.5" customHeight="1">
      <c r="A217" s="77"/>
      <c r="B217" s="78" t="s">
        <v>529</v>
      </c>
      <c r="C217" s="79" t="s">
        <v>39</v>
      </c>
      <c r="D217" s="79"/>
      <c r="E217" s="79"/>
      <c r="F217" s="79"/>
      <c r="G217" s="79"/>
      <c r="H217" s="79" t="s">
        <v>40</v>
      </c>
      <c r="I217" s="81" t="b">
        <v>0</v>
      </c>
      <c r="J217" s="81" t="b">
        <v>1</v>
      </c>
      <c r="K217" s="81" t="b">
        <v>0</v>
      </c>
      <c r="L217" s="81" t="b">
        <v>0</v>
      </c>
      <c r="M217" s="81" t="b">
        <v>0</v>
      </c>
      <c r="N217" s="79" t="s">
        <v>41</v>
      </c>
      <c r="O217" s="79"/>
      <c r="P217" s="82" t="s">
        <v>42</v>
      </c>
      <c r="Q217" s="88"/>
      <c r="R217" s="88"/>
      <c r="S217" s="96"/>
      <c r="T217" s="85"/>
      <c r="U217" s="86" t="s">
        <v>529</v>
      </c>
      <c r="V217" s="86" t="e">
        <f t="array" aca="1" ref="V217" ca="1">_xludf.IFNA(INDEX(#REF!,MATCH($U217,#REF!,0)),"")</f>
        <v>#NAME?</v>
      </c>
      <c r="W217" s="86" t="e">
        <f t="array" aca="1" ref="W217" ca="1">_xludf.IFNA(INDEX(#REF!,MATCH($U217,#REF!,0)),"")</f>
        <v>#NAME?</v>
      </c>
      <c r="X217" s="86" t="e">
        <f t="array" aca="1" ref="X217" ca="1">_xludf.IFNA(INDEX(#REF!,MATCH($U217,#REF!,0)),"")</f>
        <v>#NAME?</v>
      </c>
      <c r="Y217" s="86" t="e">
        <f t="array" aca="1" ref="Y217" ca="1">_xludf.IFNA(INDEX(#REF!,MATCH($U217,#REF!,0)),"")</f>
        <v>#NAME?</v>
      </c>
      <c r="Z217" s="86" t="e">
        <f t="array" aca="1" ref="Z217" ca="1">_xludf.IFNA(INDEX(#REF!,MATCH($U217,#REF!,0)),"")</f>
        <v>#NAME?</v>
      </c>
      <c r="AA217" s="86" t="e">
        <f t="array" aca="1" ref="AA217" ca="1">_xludf.IFNA(INDEX(#REF!,MATCH($U217,#REF!,0)),"")</f>
        <v>#NAME?</v>
      </c>
      <c r="AB217" s="86" t="e">
        <f t="array" aca="1" ref="AB217" ca="1">_xludf.IFNA(INDEX(#REF!,MATCH($U217,#REF!,0)),"")</f>
        <v>#NAME?</v>
      </c>
      <c r="AC217" s="86" t="e">
        <f t="array" aca="1" ref="AC217" ca="1">_xludf.IFNA(INDEX(#REF!,MATCH($U217,#REF!,0)),"")</f>
        <v>#NAME?</v>
      </c>
      <c r="AD217" s="87" t="e">
        <f t="array" aca="1" ref="AD217" ca="1">_xludf.IFNA(INDEX(#REF!,MATCH($U217,#REF!,0)),"")</f>
        <v>#NAME?</v>
      </c>
      <c r="AE217" s="102"/>
    </row>
    <row r="218" spans="1:31" ht="22.5" customHeight="1">
      <c r="A218" s="77"/>
      <c r="B218" s="78" t="s">
        <v>530</v>
      </c>
      <c r="C218" s="90" t="s">
        <v>77</v>
      </c>
      <c r="D218" s="90" t="s">
        <v>363</v>
      </c>
      <c r="E218" s="90"/>
      <c r="F218" s="90" t="s">
        <v>531</v>
      </c>
      <c r="G218" s="90" t="s">
        <v>117</v>
      </c>
      <c r="H218" s="90" t="s">
        <v>40</v>
      </c>
      <c r="I218" s="91" t="b">
        <v>1</v>
      </c>
      <c r="J218" s="91" t="b">
        <v>0</v>
      </c>
      <c r="K218" s="91" t="b">
        <v>0</v>
      </c>
      <c r="L218" s="91" t="b">
        <v>0</v>
      </c>
      <c r="M218" s="91" t="b">
        <v>0</v>
      </c>
      <c r="N218" s="90" t="s">
        <v>53</v>
      </c>
      <c r="O218" s="90" t="s">
        <v>174</v>
      </c>
      <c r="P218" s="92" t="s">
        <v>174</v>
      </c>
      <c r="Q218" s="88"/>
      <c r="R218" s="93" t="s">
        <v>532</v>
      </c>
      <c r="S218" s="153" t="s">
        <v>173</v>
      </c>
      <c r="T218" s="85"/>
      <c r="U218" s="86" t="s">
        <v>530</v>
      </c>
      <c r="V218" s="86" t="e">
        <f t="array" aca="1" ref="V218" ca="1">_xludf.IFNA(INDEX(#REF!,MATCH($U218,#REF!,0)),"")</f>
        <v>#NAME?</v>
      </c>
      <c r="W218" s="86" t="e">
        <f t="array" aca="1" ref="W218" ca="1">_xludf.IFNA(INDEX(#REF!,MATCH($U218,#REF!,0)),"")</f>
        <v>#NAME?</v>
      </c>
      <c r="X218" s="86" t="e">
        <f t="array" aca="1" ref="X218" ca="1">_xludf.IFNA(INDEX(#REF!,MATCH($U218,#REF!,0)),"")</f>
        <v>#NAME?</v>
      </c>
      <c r="Y218" s="86" t="e">
        <f t="array" aca="1" ref="Y218" ca="1">_xludf.IFNA(INDEX(#REF!,MATCH($U218,#REF!,0)),"")</f>
        <v>#NAME?</v>
      </c>
      <c r="Z218" s="86" t="e">
        <f t="array" aca="1" ref="Z218" ca="1">_xludf.IFNA(INDEX(#REF!,MATCH($U218,#REF!,0)),"")</f>
        <v>#NAME?</v>
      </c>
      <c r="AA218" s="86" t="e">
        <f t="array" aca="1" ref="AA218" ca="1">_xludf.IFNA(INDEX(#REF!,MATCH($U218,#REF!,0)),"")</f>
        <v>#NAME?</v>
      </c>
      <c r="AB218" s="86" t="e">
        <f t="array" aca="1" ref="AB218" ca="1">_xludf.IFNA(INDEX(#REF!,MATCH($U218,#REF!,0)),"")</f>
        <v>#NAME?</v>
      </c>
      <c r="AC218" s="86" t="e">
        <f t="array" aca="1" ref="AC218" ca="1">_xludf.IFNA(INDEX(#REF!,MATCH($U218,#REF!,0)),"")</f>
        <v>#NAME?</v>
      </c>
      <c r="AD218" s="87" t="e">
        <f t="array" aca="1" ref="AD218" ca="1">_xludf.IFNA(INDEX(#REF!,MATCH($U218,#REF!,0)),"")</f>
        <v>#NAME?</v>
      </c>
      <c r="AE218" s="102"/>
    </row>
    <row r="219" spans="1:31" ht="22.5" customHeight="1">
      <c r="A219" s="77"/>
      <c r="B219" s="78" t="s">
        <v>533</v>
      </c>
      <c r="C219" s="79" t="s">
        <v>83</v>
      </c>
      <c r="D219" s="79"/>
      <c r="E219" s="79"/>
      <c r="F219" s="79"/>
      <c r="G219" s="79"/>
      <c r="H219" s="79" t="s">
        <v>40</v>
      </c>
      <c r="I219" s="81" t="b">
        <v>0</v>
      </c>
      <c r="J219" s="81" t="b">
        <v>0</v>
      </c>
      <c r="K219" s="81" t="b">
        <v>0</v>
      </c>
      <c r="L219" s="81" t="b">
        <v>0</v>
      </c>
      <c r="M219" s="81" t="b">
        <v>0</v>
      </c>
      <c r="N219" s="79"/>
      <c r="O219" s="79"/>
      <c r="P219" s="82"/>
      <c r="Q219" s="88"/>
      <c r="R219" s="88"/>
      <c r="S219" s="96"/>
      <c r="T219" s="85"/>
      <c r="U219" s="86" t="s">
        <v>533</v>
      </c>
      <c r="V219" s="86" t="e">
        <f t="array" aca="1" ref="V219" ca="1">_xludf.IFNA(INDEX(#REF!,MATCH($U219,#REF!,0)),"")</f>
        <v>#NAME?</v>
      </c>
      <c r="W219" s="86" t="e">
        <f t="array" aca="1" ref="W219" ca="1">_xludf.IFNA(INDEX(#REF!,MATCH($U219,#REF!,0)),"")</f>
        <v>#NAME?</v>
      </c>
      <c r="X219" s="86" t="e">
        <f t="array" aca="1" ref="X219" ca="1">_xludf.IFNA(INDEX(#REF!,MATCH($U219,#REF!,0)),"")</f>
        <v>#NAME?</v>
      </c>
      <c r="Y219" s="86" t="e">
        <f t="array" aca="1" ref="Y219" ca="1">_xludf.IFNA(INDEX(#REF!,MATCH($U219,#REF!,0)),"")</f>
        <v>#NAME?</v>
      </c>
      <c r="Z219" s="86" t="e">
        <f t="array" aca="1" ref="Z219" ca="1">_xludf.IFNA(INDEX(#REF!,MATCH($U219,#REF!,0)),"")</f>
        <v>#NAME?</v>
      </c>
      <c r="AA219" s="86" t="e">
        <f t="array" aca="1" ref="AA219" ca="1">_xludf.IFNA(INDEX(#REF!,MATCH($U219,#REF!,0)),"")</f>
        <v>#NAME?</v>
      </c>
      <c r="AB219" s="86" t="e">
        <f t="array" aca="1" ref="AB219" ca="1">_xludf.IFNA(INDEX(#REF!,MATCH($U219,#REF!,0)),"")</f>
        <v>#NAME?</v>
      </c>
      <c r="AC219" s="86" t="e">
        <f t="array" aca="1" ref="AC219" ca="1">_xludf.IFNA(INDEX(#REF!,MATCH($U219,#REF!,0)),"")</f>
        <v>#NAME?</v>
      </c>
      <c r="AD219" s="87" t="e">
        <f t="array" aca="1" ref="AD219" ca="1">_xludf.IFNA(INDEX(#REF!,MATCH($U219,#REF!,0)),"")</f>
        <v>#NAME?</v>
      </c>
      <c r="AE219" s="102"/>
    </row>
    <row r="220" spans="1:31" ht="22.5" customHeight="1">
      <c r="A220" s="77"/>
      <c r="B220" s="106" t="s">
        <v>534</v>
      </c>
      <c r="C220" s="153" t="s">
        <v>110</v>
      </c>
      <c r="D220" s="153" t="s">
        <v>333</v>
      </c>
      <c r="E220" s="153"/>
      <c r="F220" s="153" t="s">
        <v>112</v>
      </c>
      <c r="G220" s="110"/>
      <c r="H220" s="153" t="s">
        <v>40</v>
      </c>
      <c r="I220" s="157" t="b">
        <v>1</v>
      </c>
      <c r="J220" s="157" t="b">
        <v>0</v>
      </c>
      <c r="K220" s="157" t="b">
        <v>0</v>
      </c>
      <c r="L220" s="157" t="b">
        <v>0</v>
      </c>
      <c r="M220" s="157" t="b">
        <v>0</v>
      </c>
      <c r="N220" s="110"/>
      <c r="O220" s="110"/>
      <c r="P220" s="86"/>
      <c r="Q220" s="155" t="s">
        <v>113</v>
      </c>
      <c r="R220" s="88"/>
      <c r="S220" s="110"/>
      <c r="T220" s="85"/>
      <c r="U220" s="108" t="s">
        <v>534</v>
      </c>
      <c r="V220" s="86" t="e">
        <f t="array" aca="1" ref="V220" ca="1">_xludf.IFNA(INDEX(#REF!,MATCH($U220,#REF!,0)),"")</f>
        <v>#NAME?</v>
      </c>
      <c r="W220" s="86" t="e">
        <f t="array" aca="1" ref="W220" ca="1">_xludf.IFNA(INDEX(#REF!,MATCH($U220,#REF!,0)),"")</f>
        <v>#NAME?</v>
      </c>
      <c r="X220" s="86" t="e">
        <f t="array" aca="1" ref="X220" ca="1">_xludf.IFNA(INDEX(#REF!,MATCH($U220,#REF!,0)),"")</f>
        <v>#NAME?</v>
      </c>
      <c r="Y220" s="86" t="e">
        <f t="array" aca="1" ref="Y220" ca="1">_xludf.IFNA(INDEX(#REF!,MATCH($U220,#REF!,0)),"")</f>
        <v>#NAME?</v>
      </c>
      <c r="Z220" s="86" t="e">
        <f t="array" aca="1" ref="Z220" ca="1">_xludf.IFNA(INDEX(#REF!,MATCH($U220,#REF!,0)),"")</f>
        <v>#NAME?</v>
      </c>
      <c r="AA220" s="86" t="e">
        <f t="array" aca="1" ref="AA220" ca="1">_xludf.IFNA(INDEX(#REF!,MATCH($U220,#REF!,0)),"")</f>
        <v>#NAME?</v>
      </c>
      <c r="AB220" s="86" t="e">
        <f t="array" aca="1" ref="AB220" ca="1">_xludf.IFNA(INDEX(#REF!,MATCH($U220,#REF!,0)),"")</f>
        <v>#NAME?</v>
      </c>
      <c r="AC220" s="86" t="e">
        <f t="array" aca="1" ref="AC220" ca="1">_xludf.IFNA(INDEX(#REF!,MATCH($U220,#REF!,0)),"")</f>
        <v>#NAME?</v>
      </c>
      <c r="AD220" s="87" t="e">
        <f t="array" aca="1" ref="AD220" ca="1">_xludf.IFNA(INDEX(#REF!,MATCH($U220,#REF!,0)),"")</f>
        <v>#NAME?</v>
      </c>
      <c r="AE220" s="102"/>
    </row>
    <row r="221" spans="1:31" ht="22.5" customHeight="1">
      <c r="A221" s="77"/>
      <c r="B221" s="78" t="s">
        <v>535</v>
      </c>
      <c r="C221" s="79" t="s">
        <v>34</v>
      </c>
      <c r="D221" s="79" t="s">
        <v>212</v>
      </c>
      <c r="E221" s="79"/>
      <c r="F221" s="79" t="s">
        <v>536</v>
      </c>
      <c r="G221" s="79" t="s">
        <v>537</v>
      </c>
      <c r="H221" s="79" t="s">
        <v>40</v>
      </c>
      <c r="I221" s="81" t="b">
        <v>1</v>
      </c>
      <c r="J221" s="81" t="b">
        <v>0</v>
      </c>
      <c r="K221" s="81" t="b">
        <v>0</v>
      </c>
      <c r="L221" s="81" t="b">
        <v>0</v>
      </c>
      <c r="M221" s="81" t="b">
        <v>0</v>
      </c>
      <c r="N221" s="79" t="s">
        <v>98</v>
      </c>
      <c r="O221" s="79" t="s">
        <v>103</v>
      </c>
      <c r="P221" s="82" t="s">
        <v>215</v>
      </c>
      <c r="Q221" s="88" t="s">
        <v>105</v>
      </c>
      <c r="R221" s="93" t="s">
        <v>538</v>
      </c>
      <c r="S221" s="96"/>
      <c r="T221" s="85"/>
      <c r="U221" s="86" t="s">
        <v>535</v>
      </c>
      <c r="V221" s="86" t="e">
        <f t="array" aca="1" ref="V221" ca="1">_xludf.IFNA(INDEX(#REF!,MATCH($U221,#REF!,0)),"")</f>
        <v>#NAME?</v>
      </c>
      <c r="W221" s="86" t="e">
        <f t="array" aca="1" ref="W221" ca="1">_xludf.IFNA(INDEX(#REF!,MATCH($U221,#REF!,0)),"")</f>
        <v>#NAME?</v>
      </c>
      <c r="X221" s="86" t="e">
        <f t="array" aca="1" ref="X221" ca="1">_xludf.IFNA(INDEX(#REF!,MATCH($U221,#REF!,0)),"")</f>
        <v>#NAME?</v>
      </c>
      <c r="Y221" s="86" t="e">
        <f t="array" aca="1" ref="Y221" ca="1">_xludf.IFNA(INDEX(#REF!,MATCH($U221,#REF!,0)),"")</f>
        <v>#NAME?</v>
      </c>
      <c r="Z221" s="86" t="e">
        <f t="array" aca="1" ref="Z221" ca="1">_xludf.IFNA(INDEX(#REF!,MATCH($U221,#REF!,0)),"")</f>
        <v>#NAME?</v>
      </c>
      <c r="AA221" s="86" t="e">
        <f t="array" aca="1" ref="AA221" ca="1">_xludf.IFNA(INDEX(#REF!,MATCH($U221,#REF!,0)),"")</f>
        <v>#NAME?</v>
      </c>
      <c r="AB221" s="86" t="e">
        <f t="array" aca="1" ref="AB221" ca="1">_xludf.IFNA(INDEX(#REF!,MATCH($U221,#REF!,0)),"")</f>
        <v>#NAME?</v>
      </c>
      <c r="AC221" s="86" t="e">
        <f t="array" aca="1" ref="AC221" ca="1">_xludf.IFNA(INDEX(#REF!,MATCH($U221,#REF!,0)),"")</f>
        <v>#NAME?</v>
      </c>
      <c r="AD221" s="87" t="e">
        <f t="array" aca="1" ref="AD221" ca="1">_xludf.IFNA(INDEX(#REF!,MATCH($U221,#REF!,0)),"")</f>
        <v>#NAME?</v>
      </c>
      <c r="AE221" s="102"/>
    </row>
    <row r="222" spans="1:31" ht="22.5" customHeight="1">
      <c r="A222" s="77"/>
      <c r="B222" s="78" t="s">
        <v>539</v>
      </c>
      <c r="C222" s="79" t="s">
        <v>39</v>
      </c>
      <c r="D222" s="79"/>
      <c r="E222" s="79"/>
      <c r="F222" s="79"/>
      <c r="G222" s="79"/>
      <c r="H222" s="79" t="s">
        <v>40</v>
      </c>
      <c r="I222" s="81" t="b">
        <v>0</v>
      </c>
      <c r="J222" s="81" t="b">
        <v>1</v>
      </c>
      <c r="K222" s="81" t="b">
        <v>0</v>
      </c>
      <c r="L222" s="81" t="b">
        <v>0</v>
      </c>
      <c r="M222" s="81" t="b">
        <v>0</v>
      </c>
      <c r="N222" s="79" t="s">
        <v>41</v>
      </c>
      <c r="O222" s="79"/>
      <c r="P222" s="82" t="s">
        <v>42</v>
      </c>
      <c r="Q222" s="88"/>
      <c r="R222" s="88"/>
      <c r="S222" s="96"/>
      <c r="T222" s="85"/>
      <c r="U222" s="86" t="s">
        <v>539</v>
      </c>
      <c r="V222" s="86" t="e">
        <f t="array" aca="1" ref="V222" ca="1">_xludf.IFNA(INDEX(#REF!,MATCH($U222,#REF!,0)),"")</f>
        <v>#NAME?</v>
      </c>
      <c r="W222" s="86" t="e">
        <f t="array" aca="1" ref="W222" ca="1">_xludf.IFNA(INDEX(#REF!,MATCH($U222,#REF!,0)),"")</f>
        <v>#NAME?</v>
      </c>
      <c r="X222" s="86" t="e">
        <f t="array" aca="1" ref="X222" ca="1">_xludf.IFNA(INDEX(#REF!,MATCH($U222,#REF!,0)),"")</f>
        <v>#NAME?</v>
      </c>
      <c r="Y222" s="86" t="e">
        <f t="array" aca="1" ref="Y222" ca="1">_xludf.IFNA(INDEX(#REF!,MATCH($U222,#REF!,0)),"")</f>
        <v>#NAME?</v>
      </c>
      <c r="Z222" s="86" t="e">
        <f t="array" aca="1" ref="Z222" ca="1">_xludf.IFNA(INDEX(#REF!,MATCH($U222,#REF!,0)),"")</f>
        <v>#NAME?</v>
      </c>
      <c r="AA222" s="86" t="e">
        <f t="array" aca="1" ref="AA222" ca="1">_xludf.IFNA(INDEX(#REF!,MATCH($U222,#REF!,0)),"")</f>
        <v>#NAME?</v>
      </c>
      <c r="AB222" s="86" t="e">
        <f t="array" aca="1" ref="AB222" ca="1">_xludf.IFNA(INDEX(#REF!,MATCH($U222,#REF!,0)),"")</f>
        <v>#NAME?</v>
      </c>
      <c r="AC222" s="86" t="e">
        <f t="array" aca="1" ref="AC222" ca="1">_xludf.IFNA(INDEX(#REF!,MATCH($U222,#REF!,0)),"")</f>
        <v>#NAME?</v>
      </c>
      <c r="AD222" s="87" t="e">
        <f t="array" aca="1" ref="AD222" ca="1">_xludf.IFNA(INDEX(#REF!,MATCH($U222,#REF!,0)),"")</f>
        <v>#NAME?</v>
      </c>
      <c r="AE222" s="102"/>
    </row>
    <row r="223" spans="1:31" ht="22.5" customHeight="1">
      <c r="A223" s="77"/>
      <c r="B223" s="106" t="s">
        <v>540</v>
      </c>
      <c r="C223" s="151" t="s">
        <v>110</v>
      </c>
      <c r="D223" s="151" t="s">
        <v>541</v>
      </c>
      <c r="E223" s="151"/>
      <c r="F223" s="151" t="s">
        <v>112</v>
      </c>
      <c r="G223" s="96"/>
      <c r="H223" s="151" t="s">
        <v>40</v>
      </c>
      <c r="I223" s="154" t="b">
        <v>1</v>
      </c>
      <c r="J223" s="154" t="b">
        <v>0</v>
      </c>
      <c r="K223" s="154" t="b">
        <v>0</v>
      </c>
      <c r="L223" s="154" t="b">
        <v>0</v>
      </c>
      <c r="M223" s="154" t="b">
        <v>0</v>
      </c>
      <c r="N223" s="96"/>
      <c r="O223" s="96"/>
      <c r="P223" s="107"/>
      <c r="Q223" s="155" t="s">
        <v>113</v>
      </c>
      <c r="R223" s="88"/>
      <c r="S223" s="151" t="s">
        <v>58</v>
      </c>
      <c r="T223" s="85"/>
      <c r="U223" s="108" t="s">
        <v>540</v>
      </c>
      <c r="V223" s="86" t="e">
        <f t="array" aca="1" ref="V223" ca="1">_xludf.IFNA(INDEX(#REF!,MATCH($U223,#REF!,0)),"")</f>
        <v>#NAME?</v>
      </c>
      <c r="W223" s="86" t="e">
        <f t="array" aca="1" ref="W223" ca="1">_xludf.IFNA(INDEX(#REF!,MATCH($U223,#REF!,0)),"")</f>
        <v>#NAME?</v>
      </c>
      <c r="X223" s="86" t="e">
        <f t="array" aca="1" ref="X223" ca="1">_xludf.IFNA(INDEX(#REF!,MATCH($U223,#REF!,0)),"")</f>
        <v>#NAME?</v>
      </c>
      <c r="Y223" s="86" t="e">
        <f t="array" aca="1" ref="Y223" ca="1">_xludf.IFNA(INDEX(#REF!,MATCH($U223,#REF!,0)),"")</f>
        <v>#NAME?</v>
      </c>
      <c r="Z223" s="86" t="e">
        <f t="array" aca="1" ref="Z223" ca="1">_xludf.IFNA(INDEX(#REF!,MATCH($U223,#REF!,0)),"")</f>
        <v>#NAME?</v>
      </c>
      <c r="AA223" s="86" t="e">
        <f t="array" aca="1" ref="AA223" ca="1">_xludf.IFNA(INDEX(#REF!,MATCH($U223,#REF!,0)),"")</f>
        <v>#NAME?</v>
      </c>
      <c r="AB223" s="86" t="e">
        <f t="array" aca="1" ref="AB223" ca="1">_xludf.IFNA(INDEX(#REF!,MATCH($U223,#REF!,0)),"")</f>
        <v>#NAME?</v>
      </c>
      <c r="AC223" s="86" t="e">
        <f t="array" aca="1" ref="AC223" ca="1">_xludf.IFNA(INDEX(#REF!,MATCH($U223,#REF!,0)),"")</f>
        <v>#NAME?</v>
      </c>
      <c r="AD223" s="87" t="e">
        <f t="array" aca="1" ref="AD223" ca="1">_xludf.IFNA(INDEX(#REF!,MATCH($U223,#REF!,0)),"")</f>
        <v>#NAME?</v>
      </c>
      <c r="AE223" s="102"/>
    </row>
    <row r="224" spans="1:31" ht="22.5" customHeight="1">
      <c r="A224" s="77"/>
      <c r="B224" s="78" t="s">
        <v>542</v>
      </c>
      <c r="C224" s="79" t="s">
        <v>39</v>
      </c>
      <c r="D224" s="79"/>
      <c r="E224" s="79"/>
      <c r="F224" s="79"/>
      <c r="G224" s="79"/>
      <c r="H224" s="79" t="s">
        <v>40</v>
      </c>
      <c r="I224" s="81" t="b">
        <v>0</v>
      </c>
      <c r="J224" s="81" t="b">
        <v>1</v>
      </c>
      <c r="K224" s="81" t="b">
        <v>0</v>
      </c>
      <c r="L224" s="81" t="b">
        <v>0</v>
      </c>
      <c r="M224" s="81" t="b">
        <v>0</v>
      </c>
      <c r="N224" s="79" t="s">
        <v>41</v>
      </c>
      <c r="O224" s="79"/>
      <c r="P224" s="82" t="s">
        <v>42</v>
      </c>
      <c r="Q224" s="88"/>
      <c r="R224" s="88"/>
      <c r="S224" s="96"/>
      <c r="T224" s="85"/>
      <c r="U224" s="86" t="s">
        <v>542</v>
      </c>
      <c r="V224" s="86" t="e">
        <f t="array" aca="1" ref="V224" ca="1">_xludf.IFNA(INDEX(#REF!,MATCH($U224,#REF!,0)),"")</f>
        <v>#NAME?</v>
      </c>
      <c r="W224" s="86" t="e">
        <f t="array" aca="1" ref="W224" ca="1">_xludf.IFNA(INDEX(#REF!,MATCH($U224,#REF!,0)),"")</f>
        <v>#NAME?</v>
      </c>
      <c r="X224" s="86" t="e">
        <f t="array" aca="1" ref="X224" ca="1">_xludf.IFNA(INDEX(#REF!,MATCH($U224,#REF!,0)),"")</f>
        <v>#NAME?</v>
      </c>
      <c r="Y224" s="86" t="e">
        <f t="array" aca="1" ref="Y224" ca="1">_xludf.IFNA(INDEX(#REF!,MATCH($U224,#REF!,0)),"")</f>
        <v>#NAME?</v>
      </c>
      <c r="Z224" s="86" t="e">
        <f t="array" aca="1" ref="Z224" ca="1">_xludf.IFNA(INDEX(#REF!,MATCH($U224,#REF!,0)),"")</f>
        <v>#NAME?</v>
      </c>
      <c r="AA224" s="86" t="e">
        <f t="array" aca="1" ref="AA224" ca="1">_xludf.IFNA(INDEX(#REF!,MATCH($U224,#REF!,0)),"")</f>
        <v>#NAME?</v>
      </c>
      <c r="AB224" s="86" t="e">
        <f t="array" aca="1" ref="AB224" ca="1">_xludf.IFNA(INDEX(#REF!,MATCH($U224,#REF!,0)),"")</f>
        <v>#NAME?</v>
      </c>
      <c r="AC224" s="86" t="e">
        <f t="array" aca="1" ref="AC224" ca="1">_xludf.IFNA(INDEX(#REF!,MATCH($U224,#REF!,0)),"")</f>
        <v>#NAME?</v>
      </c>
      <c r="AD224" s="87" t="e">
        <f t="array" aca="1" ref="AD224" ca="1">_xludf.IFNA(INDEX(#REF!,MATCH($U224,#REF!,0)),"")</f>
        <v>#NAME?</v>
      </c>
      <c r="AE224" s="102"/>
    </row>
    <row r="225" spans="1:31" ht="22.5" customHeight="1">
      <c r="A225" s="77"/>
      <c r="B225" s="106" t="s">
        <v>543</v>
      </c>
      <c r="C225" s="151" t="s">
        <v>110</v>
      </c>
      <c r="D225" s="151" t="s">
        <v>541</v>
      </c>
      <c r="E225" s="151"/>
      <c r="F225" s="151" t="s">
        <v>112</v>
      </c>
      <c r="G225" s="96"/>
      <c r="H225" s="151" t="s">
        <v>40</v>
      </c>
      <c r="I225" s="154" t="b">
        <v>1</v>
      </c>
      <c r="J225" s="154" t="b">
        <v>0</v>
      </c>
      <c r="K225" s="154" t="b">
        <v>0</v>
      </c>
      <c r="L225" s="154" t="b">
        <v>0</v>
      </c>
      <c r="M225" s="154" t="b">
        <v>0</v>
      </c>
      <c r="N225" s="96"/>
      <c r="O225" s="96"/>
      <c r="P225" s="107"/>
      <c r="Q225" s="155" t="s">
        <v>113</v>
      </c>
      <c r="R225" s="88"/>
      <c r="S225" s="96"/>
      <c r="T225" s="85"/>
      <c r="U225" s="108" t="s">
        <v>543</v>
      </c>
      <c r="V225" s="86" t="e">
        <f t="array" aca="1" ref="V225" ca="1">_xludf.IFNA(INDEX(#REF!,MATCH($U225,#REF!,0)),"")</f>
        <v>#NAME?</v>
      </c>
      <c r="W225" s="86" t="e">
        <f t="array" aca="1" ref="W225" ca="1">_xludf.IFNA(INDEX(#REF!,MATCH($U225,#REF!,0)),"")</f>
        <v>#NAME?</v>
      </c>
      <c r="X225" s="86" t="e">
        <f t="array" aca="1" ref="X225" ca="1">_xludf.IFNA(INDEX(#REF!,MATCH($U225,#REF!,0)),"")</f>
        <v>#NAME?</v>
      </c>
      <c r="Y225" s="86" t="e">
        <f t="array" aca="1" ref="Y225" ca="1">_xludf.IFNA(INDEX(#REF!,MATCH($U225,#REF!,0)),"")</f>
        <v>#NAME?</v>
      </c>
      <c r="Z225" s="86" t="e">
        <f t="array" aca="1" ref="Z225" ca="1">_xludf.IFNA(INDEX(#REF!,MATCH($U225,#REF!,0)),"")</f>
        <v>#NAME?</v>
      </c>
      <c r="AA225" s="86" t="e">
        <f t="array" aca="1" ref="AA225" ca="1">_xludf.IFNA(INDEX(#REF!,MATCH($U225,#REF!,0)),"")</f>
        <v>#NAME?</v>
      </c>
      <c r="AB225" s="86" t="e">
        <f t="array" aca="1" ref="AB225" ca="1">_xludf.IFNA(INDEX(#REF!,MATCH($U225,#REF!,0)),"")</f>
        <v>#NAME?</v>
      </c>
      <c r="AC225" s="86" t="e">
        <f t="array" aca="1" ref="AC225" ca="1">_xludf.IFNA(INDEX(#REF!,MATCH($U225,#REF!,0)),"")</f>
        <v>#NAME?</v>
      </c>
      <c r="AD225" s="87" t="e">
        <f t="array" aca="1" ref="AD225" ca="1">_xludf.IFNA(INDEX(#REF!,MATCH($U225,#REF!,0)),"")</f>
        <v>#NAME?</v>
      </c>
      <c r="AE225" s="102"/>
    </row>
    <row r="226" spans="1:31" ht="22.5" customHeight="1">
      <c r="A226" s="77"/>
      <c r="B226" s="78" t="s">
        <v>544</v>
      </c>
      <c r="C226" s="79" t="s">
        <v>77</v>
      </c>
      <c r="D226" s="79" t="s">
        <v>111</v>
      </c>
      <c r="E226" s="79"/>
      <c r="F226" s="79" t="s">
        <v>545</v>
      </c>
      <c r="G226" s="79">
        <v>500</v>
      </c>
      <c r="H226" s="79" t="s">
        <v>49</v>
      </c>
      <c r="I226" s="81" t="b">
        <v>1</v>
      </c>
      <c r="J226" s="81" t="b">
        <v>0</v>
      </c>
      <c r="K226" s="81" t="b">
        <v>0</v>
      </c>
      <c r="L226" s="81" t="b">
        <v>0</v>
      </c>
      <c r="M226" s="81" t="b">
        <v>0</v>
      </c>
      <c r="N226" s="79" t="s">
        <v>41</v>
      </c>
      <c r="O226" s="79" t="s">
        <v>79</v>
      </c>
      <c r="P226" s="82" t="s">
        <v>546</v>
      </c>
      <c r="Q226" s="88" t="s">
        <v>547</v>
      </c>
      <c r="R226" s="93" t="s">
        <v>548</v>
      </c>
      <c r="S226" s="151" t="s">
        <v>107</v>
      </c>
      <c r="T226" s="85"/>
      <c r="U226" s="97" t="s">
        <v>544</v>
      </c>
      <c r="V226" s="86" t="e">
        <f t="array" aca="1" ref="V226" ca="1">_xludf.IFNA(INDEX(#REF!,MATCH($U226,#REF!,0)),"")</f>
        <v>#NAME?</v>
      </c>
      <c r="W226" s="86" t="e">
        <f t="array" aca="1" ref="W226" ca="1">_xludf.IFNA(INDEX(#REF!,MATCH($U226,#REF!,0)),"")</f>
        <v>#NAME?</v>
      </c>
      <c r="X226" s="86" t="e">
        <f t="array" aca="1" ref="X226" ca="1">_xludf.IFNA(INDEX(#REF!,MATCH($U226,#REF!,0)),"")</f>
        <v>#NAME?</v>
      </c>
      <c r="Y226" s="86" t="e">
        <f t="array" aca="1" ref="Y226" ca="1">_xludf.IFNA(INDEX(#REF!,MATCH($U226,#REF!,0)),"")</f>
        <v>#NAME?</v>
      </c>
      <c r="Z226" s="86" t="e">
        <f t="array" aca="1" ref="Z226" ca="1">_xludf.IFNA(INDEX(#REF!,MATCH($U226,#REF!,0)),"")</f>
        <v>#NAME?</v>
      </c>
      <c r="AA226" s="86" t="e">
        <f t="array" aca="1" ref="AA226" ca="1">_xludf.IFNA(INDEX(#REF!,MATCH($U226,#REF!,0)),"")</f>
        <v>#NAME?</v>
      </c>
      <c r="AB226" s="86" t="e">
        <f t="array" aca="1" ref="AB226" ca="1">_xludf.IFNA(INDEX(#REF!,MATCH($U226,#REF!,0)),"")</f>
        <v>#NAME?</v>
      </c>
      <c r="AC226" s="86" t="e">
        <f t="array" aca="1" ref="AC226" ca="1">_xludf.IFNA(INDEX(#REF!,MATCH($U226,#REF!,0)),"")</f>
        <v>#NAME?</v>
      </c>
      <c r="AD226" s="87" t="e">
        <f t="array" aca="1" ref="AD226" ca="1">_xludf.IFNA(INDEX(#REF!,MATCH($U226,#REF!,0)),"")</f>
        <v>#NAME?</v>
      </c>
      <c r="AE226" s="102"/>
    </row>
    <row r="227" spans="1:31" ht="22.5" customHeight="1">
      <c r="A227" s="77"/>
      <c r="B227" s="106" t="s">
        <v>549</v>
      </c>
      <c r="C227" s="151" t="s">
        <v>110</v>
      </c>
      <c r="D227" s="151" t="s">
        <v>550</v>
      </c>
      <c r="E227" s="151"/>
      <c r="F227" s="151" t="s">
        <v>112</v>
      </c>
      <c r="G227" s="96"/>
      <c r="H227" s="151" t="s">
        <v>40</v>
      </c>
      <c r="I227" s="154" t="b">
        <v>1</v>
      </c>
      <c r="J227" s="154" t="b">
        <v>0</v>
      </c>
      <c r="K227" s="154" t="b">
        <v>0</v>
      </c>
      <c r="L227" s="154" t="b">
        <v>0</v>
      </c>
      <c r="M227" s="154" t="b">
        <v>0</v>
      </c>
      <c r="N227" s="96"/>
      <c r="O227" s="96"/>
      <c r="P227" s="107"/>
      <c r="Q227" s="155" t="s">
        <v>113</v>
      </c>
      <c r="R227" s="88"/>
      <c r="S227" s="96"/>
      <c r="T227" s="85"/>
      <c r="U227" s="108" t="s">
        <v>549</v>
      </c>
      <c r="V227" s="86" t="e">
        <f t="array" aca="1" ref="V227" ca="1">_xludf.IFNA(INDEX(#REF!,MATCH($U227,#REF!,0)),"")</f>
        <v>#NAME?</v>
      </c>
      <c r="W227" s="86" t="e">
        <f t="array" aca="1" ref="W227" ca="1">_xludf.IFNA(INDEX(#REF!,MATCH($U227,#REF!,0)),"")</f>
        <v>#NAME?</v>
      </c>
      <c r="X227" s="86" t="e">
        <f t="array" aca="1" ref="X227" ca="1">_xludf.IFNA(INDEX(#REF!,MATCH($U227,#REF!,0)),"")</f>
        <v>#NAME?</v>
      </c>
      <c r="Y227" s="86" t="e">
        <f t="array" aca="1" ref="Y227" ca="1">_xludf.IFNA(INDEX(#REF!,MATCH($U227,#REF!,0)),"")</f>
        <v>#NAME?</v>
      </c>
      <c r="Z227" s="86" t="e">
        <f t="array" aca="1" ref="Z227" ca="1">_xludf.IFNA(INDEX(#REF!,MATCH($U227,#REF!,0)),"")</f>
        <v>#NAME?</v>
      </c>
      <c r="AA227" s="86" t="e">
        <f t="array" aca="1" ref="AA227" ca="1">_xludf.IFNA(INDEX(#REF!,MATCH($U227,#REF!,0)),"")</f>
        <v>#NAME?</v>
      </c>
      <c r="AB227" s="86" t="e">
        <f t="array" aca="1" ref="AB227" ca="1">_xludf.IFNA(INDEX(#REF!,MATCH($U227,#REF!,0)),"")</f>
        <v>#NAME?</v>
      </c>
      <c r="AC227" s="86" t="e">
        <f t="array" aca="1" ref="AC227" ca="1">_xludf.IFNA(INDEX(#REF!,MATCH($U227,#REF!,0)),"")</f>
        <v>#NAME?</v>
      </c>
      <c r="AD227" s="87" t="e">
        <f t="array" aca="1" ref="AD227" ca="1">_xludf.IFNA(INDEX(#REF!,MATCH($U227,#REF!,0)),"")</f>
        <v>#NAME?</v>
      </c>
      <c r="AE227" s="102"/>
    </row>
    <row r="228" spans="1:31" ht="22.5" customHeight="1">
      <c r="A228" s="77"/>
      <c r="B228" s="78" t="s">
        <v>551</v>
      </c>
      <c r="C228" s="79" t="s">
        <v>77</v>
      </c>
      <c r="D228" s="79" t="s">
        <v>249</v>
      </c>
      <c r="E228" s="79"/>
      <c r="F228" s="79" t="s">
        <v>545</v>
      </c>
      <c r="G228" s="79">
        <v>850</v>
      </c>
      <c r="H228" s="79" t="s">
        <v>49</v>
      </c>
      <c r="I228" s="81" t="b">
        <v>1</v>
      </c>
      <c r="J228" s="81" t="b">
        <v>0</v>
      </c>
      <c r="K228" s="81" t="b">
        <v>0</v>
      </c>
      <c r="L228" s="81" t="b">
        <v>0</v>
      </c>
      <c r="M228" s="81" t="b">
        <v>0</v>
      </c>
      <c r="N228" s="79" t="s">
        <v>41</v>
      </c>
      <c r="O228" s="79" t="s">
        <v>79</v>
      </c>
      <c r="P228" s="82" t="s">
        <v>552</v>
      </c>
      <c r="Q228" s="88" t="s">
        <v>553</v>
      </c>
      <c r="R228" s="93" t="s">
        <v>554</v>
      </c>
      <c r="S228" s="151" t="s">
        <v>107</v>
      </c>
      <c r="T228" s="85"/>
      <c r="U228" s="97" t="s">
        <v>551</v>
      </c>
      <c r="V228" s="86" t="e">
        <f t="array" aca="1" ref="V228" ca="1">_xludf.IFNA(INDEX(#REF!,MATCH($U228,#REF!,0)),"")</f>
        <v>#NAME?</v>
      </c>
      <c r="W228" s="86" t="e">
        <f t="array" aca="1" ref="W228" ca="1">_xludf.IFNA(INDEX(#REF!,MATCH($U228,#REF!,0)),"")</f>
        <v>#NAME?</v>
      </c>
      <c r="X228" s="86" t="e">
        <f t="array" aca="1" ref="X228" ca="1">_xludf.IFNA(INDEX(#REF!,MATCH($U228,#REF!,0)),"")</f>
        <v>#NAME?</v>
      </c>
      <c r="Y228" s="86" t="e">
        <f t="array" aca="1" ref="Y228" ca="1">_xludf.IFNA(INDEX(#REF!,MATCH($U228,#REF!,0)),"")</f>
        <v>#NAME?</v>
      </c>
      <c r="Z228" s="86" t="e">
        <f t="array" aca="1" ref="Z228" ca="1">_xludf.IFNA(INDEX(#REF!,MATCH($U228,#REF!,0)),"")</f>
        <v>#NAME?</v>
      </c>
      <c r="AA228" s="86" t="e">
        <f t="array" aca="1" ref="AA228" ca="1">_xludf.IFNA(INDEX(#REF!,MATCH($U228,#REF!,0)),"")</f>
        <v>#NAME?</v>
      </c>
      <c r="AB228" s="86" t="e">
        <f t="array" aca="1" ref="AB228" ca="1">_xludf.IFNA(INDEX(#REF!,MATCH($U228,#REF!,0)),"")</f>
        <v>#NAME?</v>
      </c>
      <c r="AC228" s="86" t="e">
        <f t="array" aca="1" ref="AC228" ca="1">_xludf.IFNA(INDEX(#REF!,MATCH($U228,#REF!,0)),"")</f>
        <v>#NAME?</v>
      </c>
      <c r="AD228" s="87" t="e">
        <f t="array" aca="1" ref="AD228" ca="1">_xludf.IFNA(INDEX(#REF!,MATCH($U228,#REF!,0)),"")</f>
        <v>#NAME?</v>
      </c>
      <c r="AE228" s="102"/>
    </row>
    <row r="229" spans="1:31" ht="22.5" customHeight="1">
      <c r="A229" s="77"/>
      <c r="B229" s="78" t="s">
        <v>555</v>
      </c>
      <c r="C229" s="79" t="s">
        <v>77</v>
      </c>
      <c r="D229" s="79" t="s">
        <v>132</v>
      </c>
      <c r="E229" s="79"/>
      <c r="F229" s="79" t="s">
        <v>556</v>
      </c>
      <c r="G229" s="79">
        <v>350</v>
      </c>
      <c r="H229" s="79" t="s">
        <v>49</v>
      </c>
      <c r="I229" s="81" t="b">
        <v>1</v>
      </c>
      <c r="J229" s="81" t="b">
        <v>0</v>
      </c>
      <c r="K229" s="81" t="b">
        <v>0</v>
      </c>
      <c r="L229" s="81" t="b">
        <v>0</v>
      </c>
      <c r="M229" s="81" t="b">
        <v>0</v>
      </c>
      <c r="N229" s="79" t="s">
        <v>41</v>
      </c>
      <c r="O229" s="79" t="s">
        <v>79</v>
      </c>
      <c r="P229" s="82" t="s">
        <v>552</v>
      </c>
      <c r="Q229" s="88" t="s">
        <v>553</v>
      </c>
      <c r="R229" s="93" t="s">
        <v>554</v>
      </c>
      <c r="S229" s="151" t="s">
        <v>107</v>
      </c>
      <c r="T229" s="85"/>
      <c r="U229" s="97" t="s">
        <v>555</v>
      </c>
      <c r="V229" s="86" t="e">
        <f t="array" aca="1" ref="V229" ca="1">_xludf.IFNA(INDEX(#REF!,MATCH($U229,#REF!,0)),"")</f>
        <v>#NAME?</v>
      </c>
      <c r="W229" s="86" t="e">
        <f t="array" aca="1" ref="W229" ca="1">_xludf.IFNA(INDEX(#REF!,MATCH($U229,#REF!,0)),"")</f>
        <v>#NAME?</v>
      </c>
      <c r="X229" s="86" t="e">
        <f t="array" aca="1" ref="X229" ca="1">_xludf.IFNA(INDEX(#REF!,MATCH($U229,#REF!,0)),"")</f>
        <v>#NAME?</v>
      </c>
      <c r="Y229" s="86" t="e">
        <f t="array" aca="1" ref="Y229" ca="1">_xludf.IFNA(INDEX(#REF!,MATCH($U229,#REF!,0)),"")</f>
        <v>#NAME?</v>
      </c>
      <c r="Z229" s="86" t="e">
        <f t="array" aca="1" ref="Z229" ca="1">_xludf.IFNA(INDEX(#REF!,MATCH($U229,#REF!,0)),"")</f>
        <v>#NAME?</v>
      </c>
      <c r="AA229" s="86" t="e">
        <f t="array" aca="1" ref="AA229" ca="1">_xludf.IFNA(INDEX(#REF!,MATCH($U229,#REF!,0)),"")</f>
        <v>#NAME?</v>
      </c>
      <c r="AB229" s="86" t="e">
        <f t="array" aca="1" ref="AB229" ca="1">_xludf.IFNA(INDEX(#REF!,MATCH($U229,#REF!,0)),"")</f>
        <v>#NAME?</v>
      </c>
      <c r="AC229" s="86" t="e">
        <f t="array" aca="1" ref="AC229" ca="1">_xludf.IFNA(INDEX(#REF!,MATCH($U229,#REF!,0)),"")</f>
        <v>#NAME?</v>
      </c>
      <c r="AD229" s="87" t="e">
        <f t="array" aca="1" ref="AD229" ca="1">_xludf.IFNA(INDEX(#REF!,MATCH($U229,#REF!,0)),"")</f>
        <v>#NAME?</v>
      </c>
      <c r="AE229" s="102"/>
    </row>
    <row r="230" spans="1:31" ht="22.5" customHeight="1">
      <c r="A230" s="77"/>
      <c r="B230" s="78" t="s">
        <v>557</v>
      </c>
      <c r="C230" s="79" t="s">
        <v>39</v>
      </c>
      <c r="D230" s="79"/>
      <c r="E230" s="103"/>
      <c r="F230" s="103"/>
      <c r="G230" s="79"/>
      <c r="H230" s="79" t="s">
        <v>40</v>
      </c>
      <c r="I230" s="81" t="b">
        <v>0</v>
      </c>
      <c r="J230" s="81" t="b">
        <v>1</v>
      </c>
      <c r="K230" s="81" t="b">
        <v>0</v>
      </c>
      <c r="L230" s="81" t="b">
        <v>0</v>
      </c>
      <c r="M230" s="81" t="b">
        <v>0</v>
      </c>
      <c r="N230" s="79" t="s">
        <v>41</v>
      </c>
      <c r="O230" s="79"/>
      <c r="P230" s="82" t="s">
        <v>42</v>
      </c>
      <c r="Q230" s="88"/>
      <c r="R230" s="88"/>
      <c r="S230" s="96"/>
      <c r="T230" s="85"/>
      <c r="U230" s="86" t="s">
        <v>557</v>
      </c>
      <c r="V230" s="86" t="e">
        <f t="array" aca="1" ref="V230" ca="1">_xludf.IFNA(INDEX(#REF!,MATCH($U230,#REF!,0)),"")</f>
        <v>#NAME?</v>
      </c>
      <c r="W230" s="86" t="e">
        <f t="array" aca="1" ref="W230" ca="1">_xludf.IFNA(INDEX(#REF!,MATCH($U230,#REF!,0)),"")</f>
        <v>#NAME?</v>
      </c>
      <c r="X230" s="86" t="e">
        <f t="array" aca="1" ref="X230" ca="1">_xludf.IFNA(INDEX(#REF!,MATCH($U230,#REF!,0)),"")</f>
        <v>#NAME?</v>
      </c>
      <c r="Y230" s="86" t="e">
        <f t="array" aca="1" ref="Y230" ca="1">_xludf.IFNA(INDEX(#REF!,MATCH($U230,#REF!,0)),"")</f>
        <v>#NAME?</v>
      </c>
      <c r="Z230" s="86" t="e">
        <f t="array" aca="1" ref="Z230" ca="1">_xludf.IFNA(INDEX(#REF!,MATCH($U230,#REF!,0)),"")</f>
        <v>#NAME?</v>
      </c>
      <c r="AA230" s="86" t="e">
        <f t="array" aca="1" ref="AA230" ca="1">_xludf.IFNA(INDEX(#REF!,MATCH($U230,#REF!,0)),"")</f>
        <v>#NAME?</v>
      </c>
      <c r="AB230" s="86" t="e">
        <f t="array" aca="1" ref="AB230" ca="1">_xludf.IFNA(INDEX(#REF!,MATCH($U230,#REF!,0)),"")</f>
        <v>#NAME?</v>
      </c>
      <c r="AC230" s="86" t="e">
        <f t="array" aca="1" ref="AC230" ca="1">_xludf.IFNA(INDEX(#REF!,MATCH($U230,#REF!,0)),"")</f>
        <v>#NAME?</v>
      </c>
      <c r="AD230" s="87" t="e">
        <f t="array" aca="1" ref="AD230" ca="1">_xludf.IFNA(INDEX(#REF!,MATCH($U230,#REF!,0)),"")</f>
        <v>#NAME?</v>
      </c>
      <c r="AE230" s="102"/>
    </row>
    <row r="231" spans="1:31" ht="22.5" customHeight="1">
      <c r="A231" s="77"/>
      <c r="B231" s="78" t="s">
        <v>558</v>
      </c>
      <c r="C231" s="79" t="s">
        <v>86</v>
      </c>
      <c r="D231" s="79" t="s">
        <v>559</v>
      </c>
      <c r="E231" s="79" t="s">
        <v>560</v>
      </c>
      <c r="F231" s="79" t="s">
        <v>561</v>
      </c>
      <c r="G231" s="79"/>
      <c r="H231" s="79"/>
      <c r="I231" s="81" t="b">
        <v>0</v>
      </c>
      <c r="J231" s="81" t="b">
        <v>0</v>
      </c>
      <c r="K231" s="81" t="b">
        <v>0</v>
      </c>
      <c r="L231" s="81" t="b">
        <v>0</v>
      </c>
      <c r="M231" s="81" t="b">
        <v>0</v>
      </c>
      <c r="N231" s="79"/>
      <c r="O231" s="79"/>
      <c r="P231" s="82"/>
      <c r="Q231" s="88"/>
      <c r="R231" s="88"/>
      <c r="S231" s="96"/>
      <c r="T231" s="85"/>
      <c r="U231" s="86" t="s">
        <v>558</v>
      </c>
      <c r="V231" s="86" t="e">
        <f t="array" aca="1" ref="V231" ca="1">_xludf.IFNA(INDEX(#REF!,MATCH($U231,#REF!,0)),"")</f>
        <v>#NAME?</v>
      </c>
      <c r="W231" s="86" t="e">
        <f t="array" aca="1" ref="W231" ca="1">_xludf.IFNA(INDEX(#REF!,MATCH($U231,#REF!,0)),"")</f>
        <v>#NAME?</v>
      </c>
      <c r="X231" s="86" t="e">
        <f t="array" aca="1" ref="X231" ca="1">_xludf.IFNA(INDEX(#REF!,MATCH($U231,#REF!,0)),"")</f>
        <v>#NAME?</v>
      </c>
      <c r="Y231" s="86" t="e">
        <f t="array" aca="1" ref="Y231" ca="1">_xludf.IFNA(INDEX(#REF!,MATCH($U231,#REF!,0)),"")</f>
        <v>#NAME?</v>
      </c>
      <c r="Z231" s="86" t="e">
        <f t="array" aca="1" ref="Z231" ca="1">_xludf.IFNA(INDEX(#REF!,MATCH($U231,#REF!,0)),"")</f>
        <v>#NAME?</v>
      </c>
      <c r="AA231" s="86" t="e">
        <f t="array" aca="1" ref="AA231" ca="1">_xludf.IFNA(INDEX(#REF!,MATCH($U231,#REF!,0)),"")</f>
        <v>#NAME?</v>
      </c>
      <c r="AB231" s="86" t="e">
        <f t="array" aca="1" ref="AB231" ca="1">_xludf.IFNA(INDEX(#REF!,MATCH($U231,#REF!,0)),"")</f>
        <v>#NAME?</v>
      </c>
      <c r="AC231" s="86" t="e">
        <f t="array" aca="1" ref="AC231" ca="1">_xludf.IFNA(INDEX(#REF!,MATCH($U231,#REF!,0)),"")</f>
        <v>#NAME?</v>
      </c>
      <c r="AD231" s="87" t="e">
        <f t="array" aca="1" ref="AD231" ca="1">_xludf.IFNA(INDEX(#REF!,MATCH($U231,#REF!,0)),"")</f>
        <v>#NAME?</v>
      </c>
      <c r="AE231" s="86"/>
    </row>
    <row r="232" spans="1:31" ht="22.5" customHeight="1">
      <c r="A232" s="77"/>
      <c r="B232" s="78" t="s">
        <v>562</v>
      </c>
      <c r="C232" s="79" t="s">
        <v>77</v>
      </c>
      <c r="D232" s="79" t="s">
        <v>563</v>
      </c>
      <c r="E232" s="79"/>
      <c r="F232" s="79" t="s">
        <v>563</v>
      </c>
      <c r="G232" s="79">
        <v>0</v>
      </c>
      <c r="H232" s="79" t="s">
        <v>49</v>
      </c>
      <c r="I232" s="81" t="b">
        <v>1</v>
      </c>
      <c r="J232" s="81" t="b">
        <v>0</v>
      </c>
      <c r="K232" s="81" t="b">
        <v>0</v>
      </c>
      <c r="L232" s="81" t="b">
        <v>0</v>
      </c>
      <c r="M232" s="81" t="b">
        <v>0</v>
      </c>
      <c r="N232" s="79" t="s">
        <v>41</v>
      </c>
      <c r="O232" s="79" t="s">
        <v>79</v>
      </c>
      <c r="P232" s="82" t="s">
        <v>79</v>
      </c>
      <c r="Q232" s="88" t="s">
        <v>52</v>
      </c>
      <c r="R232" s="160" t="s">
        <v>564</v>
      </c>
      <c r="S232" s="151" t="s">
        <v>58</v>
      </c>
      <c r="T232" s="85"/>
      <c r="U232" s="86" t="s">
        <v>562</v>
      </c>
      <c r="V232" s="86" t="e">
        <f t="array" aca="1" ref="V232" ca="1">_xludf.IFNA(INDEX(#REF!,MATCH($U232,#REF!,0)),"")</f>
        <v>#NAME?</v>
      </c>
      <c r="W232" s="86" t="e">
        <f t="array" aca="1" ref="W232" ca="1">_xludf.IFNA(INDEX(#REF!,MATCH($U232,#REF!,0)),"")</f>
        <v>#NAME?</v>
      </c>
      <c r="X232" s="86" t="e">
        <f t="array" aca="1" ref="X232" ca="1">_xludf.IFNA(INDEX(#REF!,MATCH($U232,#REF!,0)),"")</f>
        <v>#NAME?</v>
      </c>
      <c r="Y232" s="86" t="e">
        <f t="array" aca="1" ref="Y232" ca="1">_xludf.IFNA(INDEX(#REF!,MATCH($U232,#REF!,0)),"")</f>
        <v>#NAME?</v>
      </c>
      <c r="Z232" s="86" t="e">
        <f t="array" aca="1" ref="Z232" ca="1">_xludf.IFNA(INDEX(#REF!,MATCH($U232,#REF!,0)),"")</f>
        <v>#NAME?</v>
      </c>
      <c r="AA232" s="86" t="e">
        <f t="array" aca="1" ref="AA232" ca="1">_xludf.IFNA(INDEX(#REF!,MATCH($U232,#REF!,0)),"")</f>
        <v>#NAME?</v>
      </c>
      <c r="AB232" s="86" t="e">
        <f t="array" aca="1" ref="AB232" ca="1">_xludf.IFNA(INDEX(#REF!,MATCH($U232,#REF!,0)),"")</f>
        <v>#NAME?</v>
      </c>
      <c r="AC232" s="86" t="e">
        <f t="array" aca="1" ref="AC232" ca="1">_xludf.IFNA(INDEX(#REF!,MATCH($U232,#REF!,0)),"")</f>
        <v>#NAME?</v>
      </c>
      <c r="AD232" s="87" t="e">
        <f t="array" aca="1" ref="AD232" ca="1">_xludf.IFNA(INDEX(#REF!,MATCH($U232,#REF!,0)),"")</f>
        <v>#NAME?</v>
      </c>
      <c r="AE232" s="102"/>
    </row>
    <row r="233" spans="1:31" ht="22.5" customHeight="1">
      <c r="A233" s="77"/>
      <c r="B233" s="78" t="s">
        <v>565</v>
      </c>
      <c r="C233" s="79" t="s">
        <v>39</v>
      </c>
      <c r="D233" s="79"/>
      <c r="E233" s="79"/>
      <c r="F233" s="79"/>
      <c r="G233" s="79"/>
      <c r="H233" s="79" t="s">
        <v>40</v>
      </c>
      <c r="I233" s="81" t="b">
        <v>0</v>
      </c>
      <c r="J233" s="81" t="b">
        <v>1</v>
      </c>
      <c r="K233" s="81" t="b">
        <v>0</v>
      </c>
      <c r="L233" s="81" t="b">
        <v>0</v>
      </c>
      <c r="M233" s="81" t="b">
        <v>0</v>
      </c>
      <c r="N233" s="79" t="s">
        <v>41</v>
      </c>
      <c r="O233" s="79"/>
      <c r="P233" s="82" t="s">
        <v>42</v>
      </c>
      <c r="Q233" s="88"/>
      <c r="R233" s="88"/>
      <c r="S233" s="96"/>
      <c r="T233" s="85"/>
      <c r="U233" s="86" t="s">
        <v>565</v>
      </c>
      <c r="V233" s="86" t="e">
        <f t="array" aca="1" ref="V233" ca="1">_xludf.IFNA(INDEX(#REF!,MATCH($U233,#REF!,0)),"")</f>
        <v>#NAME?</v>
      </c>
      <c r="W233" s="86" t="e">
        <f t="array" aca="1" ref="W233" ca="1">_xludf.IFNA(INDEX(#REF!,MATCH($U233,#REF!,0)),"")</f>
        <v>#NAME?</v>
      </c>
      <c r="X233" s="86" t="e">
        <f t="array" aca="1" ref="X233" ca="1">_xludf.IFNA(INDEX(#REF!,MATCH($U233,#REF!,0)),"")</f>
        <v>#NAME?</v>
      </c>
      <c r="Y233" s="86" t="e">
        <f t="array" aca="1" ref="Y233" ca="1">_xludf.IFNA(INDEX(#REF!,MATCH($U233,#REF!,0)),"")</f>
        <v>#NAME?</v>
      </c>
      <c r="Z233" s="86" t="e">
        <f t="array" aca="1" ref="Z233" ca="1">_xludf.IFNA(INDEX(#REF!,MATCH($U233,#REF!,0)),"")</f>
        <v>#NAME?</v>
      </c>
      <c r="AA233" s="86" t="e">
        <f t="array" aca="1" ref="AA233" ca="1">_xludf.IFNA(INDEX(#REF!,MATCH($U233,#REF!,0)),"")</f>
        <v>#NAME?</v>
      </c>
      <c r="AB233" s="86" t="e">
        <f t="array" aca="1" ref="AB233" ca="1">_xludf.IFNA(INDEX(#REF!,MATCH($U233,#REF!,0)),"")</f>
        <v>#NAME?</v>
      </c>
      <c r="AC233" s="86" t="e">
        <f t="array" aca="1" ref="AC233" ca="1">_xludf.IFNA(INDEX(#REF!,MATCH($U233,#REF!,0)),"")</f>
        <v>#NAME?</v>
      </c>
      <c r="AD233" s="87" t="e">
        <f t="array" aca="1" ref="AD233" ca="1">_xludf.IFNA(INDEX(#REF!,MATCH($U233,#REF!,0)),"")</f>
        <v>#NAME?</v>
      </c>
      <c r="AE233" s="102"/>
    </row>
    <row r="234" spans="1:31" ht="22.5" customHeight="1">
      <c r="A234" s="77"/>
      <c r="B234" s="112" t="s">
        <v>566</v>
      </c>
      <c r="C234" s="79" t="s">
        <v>77</v>
      </c>
      <c r="D234" s="79" t="s">
        <v>249</v>
      </c>
      <c r="E234" s="79"/>
      <c r="F234" s="79" t="s">
        <v>567</v>
      </c>
      <c r="G234" s="79"/>
      <c r="H234" s="79" t="s">
        <v>40</v>
      </c>
      <c r="I234" s="81" t="b">
        <v>1</v>
      </c>
      <c r="J234" s="81" t="b">
        <v>0</v>
      </c>
      <c r="K234" s="81" t="b">
        <v>0</v>
      </c>
      <c r="L234" s="81" t="b">
        <v>0</v>
      </c>
      <c r="M234" s="81" t="b">
        <v>0</v>
      </c>
      <c r="N234" s="79" t="s">
        <v>53</v>
      </c>
      <c r="O234" s="79"/>
      <c r="P234" s="82"/>
      <c r="Q234" s="88"/>
      <c r="R234" s="93" t="s">
        <v>568</v>
      </c>
      <c r="S234" s="151" t="s">
        <v>58</v>
      </c>
      <c r="T234" s="85"/>
      <c r="U234" s="86" t="s">
        <v>566</v>
      </c>
      <c r="V234" s="86" t="e">
        <f t="array" aca="1" ref="V234" ca="1">_xludf.IFNA(INDEX(#REF!,MATCH($U234,#REF!,0)),"")</f>
        <v>#NAME?</v>
      </c>
      <c r="W234" s="86" t="e">
        <f t="array" aca="1" ref="W234" ca="1">_xludf.IFNA(INDEX(#REF!,MATCH($U234,#REF!,0)),"")</f>
        <v>#NAME?</v>
      </c>
      <c r="X234" s="86" t="e">
        <f t="array" aca="1" ref="X234" ca="1">_xludf.IFNA(INDEX(#REF!,MATCH($U234,#REF!,0)),"")</f>
        <v>#NAME?</v>
      </c>
      <c r="Y234" s="86" t="e">
        <f t="array" aca="1" ref="Y234" ca="1">_xludf.IFNA(INDEX(#REF!,MATCH($U234,#REF!,0)),"")</f>
        <v>#NAME?</v>
      </c>
      <c r="Z234" s="86" t="e">
        <f t="array" aca="1" ref="Z234" ca="1">_xludf.IFNA(INDEX(#REF!,MATCH($U234,#REF!,0)),"")</f>
        <v>#NAME?</v>
      </c>
      <c r="AA234" s="86" t="e">
        <f t="array" aca="1" ref="AA234" ca="1">_xludf.IFNA(INDEX(#REF!,MATCH($U234,#REF!,0)),"")</f>
        <v>#NAME?</v>
      </c>
      <c r="AB234" s="86" t="e">
        <f t="array" aca="1" ref="AB234" ca="1">_xludf.IFNA(INDEX(#REF!,MATCH($U234,#REF!,0)),"")</f>
        <v>#NAME?</v>
      </c>
      <c r="AC234" s="86" t="e">
        <f t="array" aca="1" ref="AC234" ca="1">_xludf.IFNA(INDEX(#REF!,MATCH($U234,#REF!,0)),"")</f>
        <v>#NAME?</v>
      </c>
      <c r="AD234" s="87" t="e">
        <f t="array" aca="1" ref="AD234" ca="1">_xludf.IFNA(INDEX(#REF!,MATCH($U234,#REF!,0)),"")</f>
        <v>#NAME?</v>
      </c>
      <c r="AE234" s="102"/>
    </row>
    <row r="235" spans="1:31" ht="22.5" customHeight="1">
      <c r="A235" s="77"/>
      <c r="B235" s="78" t="s">
        <v>569</v>
      </c>
      <c r="C235" s="79" t="s">
        <v>83</v>
      </c>
      <c r="D235" s="79" t="s">
        <v>55</v>
      </c>
      <c r="E235" s="79"/>
      <c r="F235" s="79" t="s">
        <v>570</v>
      </c>
      <c r="G235" s="79"/>
      <c r="H235" s="79" t="s">
        <v>40</v>
      </c>
      <c r="I235" s="81" t="b">
        <v>0</v>
      </c>
      <c r="J235" s="81" t="b">
        <v>0</v>
      </c>
      <c r="K235" s="81" t="b">
        <v>0</v>
      </c>
      <c r="L235" s="81" t="b">
        <v>0</v>
      </c>
      <c r="M235" s="81" t="b">
        <v>0</v>
      </c>
      <c r="N235" s="79"/>
      <c r="O235" s="79" t="s">
        <v>571</v>
      </c>
      <c r="P235" s="82"/>
      <c r="Q235" s="88"/>
      <c r="R235" s="88"/>
      <c r="S235" s="96"/>
      <c r="T235" s="85"/>
      <c r="U235" s="86" t="s">
        <v>569</v>
      </c>
      <c r="V235" s="86" t="e">
        <f t="array" aca="1" ref="V235" ca="1">_xludf.IFNA(INDEX(#REF!,MATCH($U235,#REF!,0)),"")</f>
        <v>#NAME?</v>
      </c>
      <c r="W235" s="86" t="e">
        <f t="array" aca="1" ref="W235" ca="1">_xludf.IFNA(INDEX(#REF!,MATCH($U235,#REF!,0)),"")</f>
        <v>#NAME?</v>
      </c>
      <c r="X235" s="86" t="e">
        <f t="array" aca="1" ref="X235" ca="1">_xludf.IFNA(INDEX(#REF!,MATCH($U235,#REF!,0)),"")</f>
        <v>#NAME?</v>
      </c>
      <c r="Y235" s="86" t="e">
        <f t="array" aca="1" ref="Y235" ca="1">_xludf.IFNA(INDEX(#REF!,MATCH($U235,#REF!,0)),"")</f>
        <v>#NAME?</v>
      </c>
      <c r="Z235" s="86" t="e">
        <f t="array" aca="1" ref="Z235" ca="1">_xludf.IFNA(INDEX(#REF!,MATCH($U235,#REF!,0)),"")</f>
        <v>#NAME?</v>
      </c>
      <c r="AA235" s="86" t="e">
        <f t="array" aca="1" ref="AA235" ca="1">_xludf.IFNA(INDEX(#REF!,MATCH($U235,#REF!,0)),"")</f>
        <v>#NAME?</v>
      </c>
      <c r="AB235" s="86" t="e">
        <f t="array" aca="1" ref="AB235" ca="1">_xludf.IFNA(INDEX(#REF!,MATCH($U235,#REF!,0)),"")</f>
        <v>#NAME?</v>
      </c>
      <c r="AC235" s="86" t="e">
        <f t="array" aca="1" ref="AC235" ca="1">_xludf.IFNA(INDEX(#REF!,MATCH($U235,#REF!,0)),"")</f>
        <v>#NAME?</v>
      </c>
      <c r="AD235" s="87" t="e">
        <f t="array" aca="1" ref="AD235" ca="1">_xludf.IFNA(INDEX(#REF!,MATCH($U235,#REF!,0)),"")</f>
        <v>#NAME?</v>
      </c>
      <c r="AE235" s="102"/>
    </row>
    <row r="236" spans="1:31" ht="22.5" customHeight="1">
      <c r="A236" s="77"/>
      <c r="B236" s="106" t="s">
        <v>572</v>
      </c>
      <c r="C236" s="151" t="s">
        <v>110</v>
      </c>
      <c r="D236" s="151" t="s">
        <v>573</v>
      </c>
      <c r="E236" s="151"/>
      <c r="F236" s="151" t="s">
        <v>112</v>
      </c>
      <c r="G236" s="96"/>
      <c r="H236" s="151" t="s">
        <v>40</v>
      </c>
      <c r="I236" s="154" t="b">
        <v>1</v>
      </c>
      <c r="J236" s="154" t="b">
        <v>0</v>
      </c>
      <c r="K236" s="154" t="b">
        <v>0</v>
      </c>
      <c r="L236" s="154" t="b">
        <v>0</v>
      </c>
      <c r="M236" s="154" t="b">
        <v>0</v>
      </c>
      <c r="N236" s="96"/>
      <c r="O236" s="96"/>
      <c r="P236" s="107"/>
      <c r="Q236" s="155" t="s">
        <v>113</v>
      </c>
      <c r="R236" s="88"/>
      <c r="S236" s="96"/>
      <c r="T236" s="85"/>
      <c r="U236" s="108" t="s">
        <v>572</v>
      </c>
      <c r="V236" s="86" t="e">
        <f t="array" aca="1" ref="V236" ca="1">_xludf.IFNA(INDEX(#REF!,MATCH($U236,#REF!,0)),"")</f>
        <v>#NAME?</v>
      </c>
      <c r="W236" s="86" t="e">
        <f t="array" aca="1" ref="W236" ca="1">_xludf.IFNA(INDEX(#REF!,MATCH($U236,#REF!,0)),"")</f>
        <v>#NAME?</v>
      </c>
      <c r="X236" s="86" t="e">
        <f t="array" aca="1" ref="X236" ca="1">_xludf.IFNA(INDEX(#REF!,MATCH($U236,#REF!,0)),"")</f>
        <v>#NAME?</v>
      </c>
      <c r="Y236" s="86" t="e">
        <f t="array" aca="1" ref="Y236" ca="1">_xludf.IFNA(INDEX(#REF!,MATCH($U236,#REF!,0)),"")</f>
        <v>#NAME?</v>
      </c>
      <c r="Z236" s="86" t="e">
        <f t="array" aca="1" ref="Z236" ca="1">_xludf.IFNA(INDEX(#REF!,MATCH($U236,#REF!,0)),"")</f>
        <v>#NAME?</v>
      </c>
      <c r="AA236" s="86" t="e">
        <f t="array" aca="1" ref="AA236" ca="1">_xludf.IFNA(INDEX(#REF!,MATCH($U236,#REF!,0)),"")</f>
        <v>#NAME?</v>
      </c>
      <c r="AB236" s="86" t="e">
        <f t="array" aca="1" ref="AB236" ca="1">_xludf.IFNA(INDEX(#REF!,MATCH($U236,#REF!,0)),"")</f>
        <v>#NAME?</v>
      </c>
      <c r="AC236" s="86" t="e">
        <f t="array" aca="1" ref="AC236" ca="1">_xludf.IFNA(INDEX(#REF!,MATCH($U236,#REF!,0)),"")</f>
        <v>#NAME?</v>
      </c>
      <c r="AD236" s="87" t="e">
        <f t="array" aca="1" ref="AD236" ca="1">_xludf.IFNA(INDEX(#REF!,MATCH($U236,#REF!,0)),"")</f>
        <v>#NAME?</v>
      </c>
      <c r="AE236" s="102"/>
    </row>
    <row r="237" spans="1:31" ht="22.5" customHeight="1">
      <c r="A237" s="77"/>
      <c r="B237" s="78" t="s">
        <v>574</v>
      </c>
      <c r="C237" s="79" t="s">
        <v>39</v>
      </c>
      <c r="D237" s="79"/>
      <c r="E237" s="79"/>
      <c r="F237" s="79"/>
      <c r="G237" s="79"/>
      <c r="H237" s="79" t="s">
        <v>40</v>
      </c>
      <c r="I237" s="81" t="b">
        <v>0</v>
      </c>
      <c r="J237" s="81" t="b">
        <v>1</v>
      </c>
      <c r="K237" s="81" t="b">
        <v>0</v>
      </c>
      <c r="L237" s="81" t="b">
        <v>0</v>
      </c>
      <c r="M237" s="81" t="b">
        <v>0</v>
      </c>
      <c r="N237" s="79" t="s">
        <v>41</v>
      </c>
      <c r="O237" s="79"/>
      <c r="P237" s="82" t="s">
        <v>42</v>
      </c>
      <c r="Q237" s="88"/>
      <c r="R237" s="88"/>
      <c r="S237" s="96"/>
      <c r="T237" s="85"/>
      <c r="U237" s="86" t="s">
        <v>574</v>
      </c>
      <c r="V237" s="86" t="e">
        <f t="array" aca="1" ref="V237" ca="1">_xludf.IFNA(INDEX(#REF!,MATCH($U237,#REF!,0)),"")</f>
        <v>#NAME?</v>
      </c>
      <c r="W237" s="86" t="e">
        <f t="array" aca="1" ref="W237" ca="1">_xludf.IFNA(INDEX(#REF!,MATCH($U237,#REF!,0)),"")</f>
        <v>#NAME?</v>
      </c>
      <c r="X237" s="86" t="e">
        <f t="array" aca="1" ref="X237" ca="1">_xludf.IFNA(INDEX(#REF!,MATCH($U237,#REF!,0)),"")</f>
        <v>#NAME?</v>
      </c>
      <c r="Y237" s="86" t="e">
        <f t="array" aca="1" ref="Y237" ca="1">_xludf.IFNA(INDEX(#REF!,MATCH($U237,#REF!,0)),"")</f>
        <v>#NAME?</v>
      </c>
      <c r="Z237" s="86" t="e">
        <f t="array" aca="1" ref="Z237" ca="1">_xludf.IFNA(INDEX(#REF!,MATCH($U237,#REF!,0)),"")</f>
        <v>#NAME?</v>
      </c>
      <c r="AA237" s="86" t="e">
        <f t="array" aca="1" ref="AA237" ca="1">_xludf.IFNA(INDEX(#REF!,MATCH($U237,#REF!,0)),"")</f>
        <v>#NAME?</v>
      </c>
      <c r="AB237" s="86" t="e">
        <f t="array" aca="1" ref="AB237" ca="1">_xludf.IFNA(INDEX(#REF!,MATCH($U237,#REF!,0)),"")</f>
        <v>#NAME?</v>
      </c>
      <c r="AC237" s="86" t="e">
        <f t="array" aca="1" ref="AC237" ca="1">_xludf.IFNA(INDEX(#REF!,MATCH($U237,#REF!,0)),"")</f>
        <v>#NAME?</v>
      </c>
      <c r="AD237" s="87" t="e">
        <f t="array" aca="1" ref="AD237" ca="1">_xludf.IFNA(INDEX(#REF!,MATCH($U237,#REF!,0)),"")</f>
        <v>#NAME?</v>
      </c>
      <c r="AE237" s="102"/>
    </row>
    <row r="238" spans="1:31" ht="22.5" customHeight="1">
      <c r="A238" s="77"/>
      <c r="B238" s="78" t="s">
        <v>574</v>
      </c>
      <c r="C238" s="79" t="s">
        <v>34</v>
      </c>
      <c r="D238" s="79" t="s">
        <v>363</v>
      </c>
      <c r="E238" s="79"/>
      <c r="F238" s="79" t="s">
        <v>575</v>
      </c>
      <c r="G238" s="79" t="s">
        <v>576</v>
      </c>
      <c r="H238" s="79" t="s">
        <v>40</v>
      </c>
      <c r="I238" s="81" t="b">
        <v>1</v>
      </c>
      <c r="J238" s="81" t="b">
        <v>0</v>
      </c>
      <c r="K238" s="81" t="b">
        <v>0</v>
      </c>
      <c r="L238" s="81" t="b">
        <v>0</v>
      </c>
      <c r="M238" s="81" t="b">
        <v>0</v>
      </c>
      <c r="N238" s="79" t="s">
        <v>53</v>
      </c>
      <c r="O238" s="79" t="s">
        <v>103</v>
      </c>
      <c r="P238" s="82" t="s">
        <v>502</v>
      </c>
      <c r="Q238" s="88" t="s">
        <v>577</v>
      </c>
      <c r="R238" s="160" t="s">
        <v>578</v>
      </c>
      <c r="S238" s="151" t="s">
        <v>579</v>
      </c>
      <c r="T238" s="85"/>
      <c r="U238" s="86" t="s">
        <v>574</v>
      </c>
      <c r="V238" s="86" t="e">
        <f t="array" aca="1" ref="V238" ca="1">_xludf.IFNA(INDEX(#REF!,MATCH($U238,#REF!,0)),"")</f>
        <v>#NAME?</v>
      </c>
      <c r="W238" s="86" t="e">
        <f t="array" aca="1" ref="W238" ca="1">_xludf.IFNA(INDEX(#REF!,MATCH($U238,#REF!,0)),"")</f>
        <v>#NAME?</v>
      </c>
      <c r="X238" s="86" t="e">
        <f t="array" aca="1" ref="X238" ca="1">_xludf.IFNA(INDEX(#REF!,MATCH($U238,#REF!,0)),"")</f>
        <v>#NAME?</v>
      </c>
      <c r="Y238" s="86" t="e">
        <f t="array" aca="1" ref="Y238" ca="1">_xludf.IFNA(INDEX(#REF!,MATCH($U238,#REF!,0)),"")</f>
        <v>#NAME?</v>
      </c>
      <c r="Z238" s="86" t="e">
        <f t="array" aca="1" ref="Z238" ca="1">_xludf.IFNA(INDEX(#REF!,MATCH($U238,#REF!,0)),"")</f>
        <v>#NAME?</v>
      </c>
      <c r="AA238" s="86" t="e">
        <f t="array" aca="1" ref="AA238" ca="1">_xludf.IFNA(INDEX(#REF!,MATCH($U238,#REF!,0)),"")</f>
        <v>#NAME?</v>
      </c>
      <c r="AB238" s="86" t="e">
        <f t="array" aca="1" ref="AB238" ca="1">_xludf.IFNA(INDEX(#REF!,MATCH($U238,#REF!,0)),"")</f>
        <v>#NAME?</v>
      </c>
      <c r="AC238" s="86" t="e">
        <f t="array" aca="1" ref="AC238" ca="1">_xludf.IFNA(INDEX(#REF!,MATCH($U238,#REF!,0)),"")</f>
        <v>#NAME?</v>
      </c>
      <c r="AD238" s="87" t="e">
        <f t="array" aca="1" ref="AD238" ca="1">_xludf.IFNA(INDEX(#REF!,MATCH($U238,#REF!,0)),"")</f>
        <v>#NAME?</v>
      </c>
      <c r="AE238" s="102"/>
    </row>
    <row r="239" spans="1:31" ht="22.5" customHeight="1">
      <c r="A239" s="77"/>
      <c r="B239" s="78" t="s">
        <v>580</v>
      </c>
      <c r="C239" s="79" t="s">
        <v>39</v>
      </c>
      <c r="D239" s="79"/>
      <c r="E239" s="79"/>
      <c r="F239" s="79"/>
      <c r="G239" s="79"/>
      <c r="H239" s="79" t="s">
        <v>40</v>
      </c>
      <c r="I239" s="81" t="b">
        <v>0</v>
      </c>
      <c r="J239" s="81" t="b">
        <v>1</v>
      </c>
      <c r="K239" s="81" t="b">
        <v>0</v>
      </c>
      <c r="L239" s="81" t="b">
        <v>0</v>
      </c>
      <c r="M239" s="81" t="b">
        <v>0</v>
      </c>
      <c r="N239" s="79" t="s">
        <v>41</v>
      </c>
      <c r="O239" s="79"/>
      <c r="P239" s="82" t="s">
        <v>42</v>
      </c>
      <c r="Q239" s="88"/>
      <c r="R239" s="88"/>
      <c r="S239" s="96"/>
      <c r="T239" s="85"/>
      <c r="U239" s="86" t="s">
        <v>580</v>
      </c>
      <c r="V239" s="86" t="e">
        <f t="array" aca="1" ref="V239" ca="1">_xludf.IFNA(INDEX(#REF!,MATCH($U239,#REF!,0)),"")</f>
        <v>#NAME?</v>
      </c>
      <c r="W239" s="86" t="e">
        <f t="array" aca="1" ref="W239" ca="1">_xludf.IFNA(INDEX(#REF!,MATCH($U239,#REF!,0)),"")</f>
        <v>#NAME?</v>
      </c>
      <c r="X239" s="86" t="e">
        <f t="array" aca="1" ref="X239" ca="1">_xludf.IFNA(INDEX(#REF!,MATCH($U239,#REF!,0)),"")</f>
        <v>#NAME?</v>
      </c>
      <c r="Y239" s="86" t="e">
        <f t="array" aca="1" ref="Y239" ca="1">_xludf.IFNA(INDEX(#REF!,MATCH($U239,#REF!,0)),"")</f>
        <v>#NAME?</v>
      </c>
      <c r="Z239" s="86" t="e">
        <f t="array" aca="1" ref="Z239" ca="1">_xludf.IFNA(INDEX(#REF!,MATCH($U239,#REF!,0)),"")</f>
        <v>#NAME?</v>
      </c>
      <c r="AA239" s="86" t="e">
        <f t="array" aca="1" ref="AA239" ca="1">_xludf.IFNA(INDEX(#REF!,MATCH($U239,#REF!,0)),"")</f>
        <v>#NAME?</v>
      </c>
      <c r="AB239" s="86" t="e">
        <f t="array" aca="1" ref="AB239" ca="1">_xludf.IFNA(INDEX(#REF!,MATCH($U239,#REF!,0)),"")</f>
        <v>#NAME?</v>
      </c>
      <c r="AC239" s="86" t="e">
        <f t="array" aca="1" ref="AC239" ca="1">_xludf.IFNA(INDEX(#REF!,MATCH($U239,#REF!,0)),"")</f>
        <v>#NAME?</v>
      </c>
      <c r="AD239" s="87" t="e">
        <f t="array" aca="1" ref="AD239" ca="1">_xludf.IFNA(INDEX(#REF!,MATCH($U239,#REF!,0)),"")</f>
        <v>#NAME?</v>
      </c>
      <c r="AE239" s="102"/>
    </row>
    <row r="240" spans="1:31" ht="22.5" customHeight="1">
      <c r="A240" s="77"/>
      <c r="B240" s="78" t="s">
        <v>581</v>
      </c>
      <c r="C240" s="90" t="s">
        <v>34</v>
      </c>
      <c r="D240" s="90" t="s">
        <v>119</v>
      </c>
      <c r="E240" s="90"/>
      <c r="F240" s="90" t="s">
        <v>582</v>
      </c>
      <c r="G240" s="90"/>
      <c r="H240" s="90" t="s">
        <v>37</v>
      </c>
      <c r="I240" s="91" t="b">
        <v>1</v>
      </c>
      <c r="J240" s="91" t="b">
        <v>0</v>
      </c>
      <c r="K240" s="91" t="b">
        <v>0</v>
      </c>
      <c r="L240" s="91" t="b">
        <v>0</v>
      </c>
      <c r="M240" s="91" t="b">
        <v>0</v>
      </c>
      <c r="N240" s="90" t="s">
        <v>98</v>
      </c>
      <c r="O240" s="90"/>
      <c r="P240" s="92"/>
      <c r="Q240" s="88"/>
      <c r="R240" s="88"/>
      <c r="S240" s="110"/>
      <c r="T240" s="85"/>
      <c r="U240" s="86" t="s">
        <v>581</v>
      </c>
      <c r="V240" s="86" t="e">
        <f t="array" aca="1" ref="V240" ca="1">_xludf.IFNA(INDEX(#REF!,MATCH($U240,#REF!,0)),"")</f>
        <v>#NAME?</v>
      </c>
      <c r="W240" s="86" t="e">
        <f t="array" aca="1" ref="W240" ca="1">_xludf.IFNA(INDEX(#REF!,MATCH($U240,#REF!,0)),"")</f>
        <v>#NAME?</v>
      </c>
      <c r="X240" s="86" t="e">
        <f t="array" aca="1" ref="X240" ca="1">_xludf.IFNA(INDEX(#REF!,MATCH($U240,#REF!,0)),"")</f>
        <v>#NAME?</v>
      </c>
      <c r="Y240" s="86" t="e">
        <f t="array" aca="1" ref="Y240" ca="1">_xludf.IFNA(INDEX(#REF!,MATCH($U240,#REF!,0)),"")</f>
        <v>#NAME?</v>
      </c>
      <c r="Z240" s="86" t="e">
        <f t="array" aca="1" ref="Z240" ca="1">_xludf.IFNA(INDEX(#REF!,MATCH($U240,#REF!,0)),"")</f>
        <v>#NAME?</v>
      </c>
      <c r="AA240" s="86" t="e">
        <f t="array" aca="1" ref="AA240" ca="1">_xludf.IFNA(INDEX(#REF!,MATCH($U240,#REF!,0)),"")</f>
        <v>#NAME?</v>
      </c>
      <c r="AB240" s="86" t="e">
        <f t="array" aca="1" ref="AB240" ca="1">_xludf.IFNA(INDEX(#REF!,MATCH($U240,#REF!,0)),"")</f>
        <v>#NAME?</v>
      </c>
      <c r="AC240" s="86" t="e">
        <f t="array" aca="1" ref="AC240" ca="1">_xludf.IFNA(INDEX(#REF!,MATCH($U240,#REF!,0)),"")</f>
        <v>#NAME?</v>
      </c>
      <c r="AD240" s="87" t="e">
        <f t="array" aca="1" ref="AD240" ca="1">_xludf.IFNA(INDEX(#REF!,MATCH($U240,#REF!,0)),"")</f>
        <v>#NAME?</v>
      </c>
      <c r="AE240" s="102"/>
    </row>
    <row r="241" spans="1:31" ht="22.5" customHeight="1">
      <c r="A241" s="77"/>
      <c r="B241" s="78" t="s">
        <v>583</v>
      </c>
      <c r="C241" s="79" t="s">
        <v>39</v>
      </c>
      <c r="D241" s="79"/>
      <c r="E241" s="79"/>
      <c r="F241" s="79"/>
      <c r="G241" s="79"/>
      <c r="H241" s="79" t="s">
        <v>40</v>
      </c>
      <c r="I241" s="81" t="b">
        <v>0</v>
      </c>
      <c r="J241" s="81" t="b">
        <v>1</v>
      </c>
      <c r="K241" s="81" t="b">
        <v>0</v>
      </c>
      <c r="L241" s="81" t="b">
        <v>0</v>
      </c>
      <c r="M241" s="81" t="b">
        <v>0</v>
      </c>
      <c r="N241" s="79" t="s">
        <v>41</v>
      </c>
      <c r="O241" s="79"/>
      <c r="P241" s="82" t="s">
        <v>42</v>
      </c>
      <c r="Q241" s="88"/>
      <c r="R241" s="88"/>
      <c r="S241" s="96"/>
      <c r="T241" s="85"/>
      <c r="U241" s="86" t="s">
        <v>583</v>
      </c>
      <c r="V241" s="86" t="e">
        <f t="array" aca="1" ref="V241" ca="1">_xludf.IFNA(INDEX(#REF!,MATCH($U241,#REF!,0)),"")</f>
        <v>#NAME?</v>
      </c>
      <c r="W241" s="86" t="e">
        <f t="array" aca="1" ref="W241" ca="1">_xludf.IFNA(INDEX(#REF!,MATCH($U241,#REF!,0)),"")</f>
        <v>#NAME?</v>
      </c>
      <c r="X241" s="86" t="e">
        <f t="array" aca="1" ref="X241" ca="1">_xludf.IFNA(INDEX(#REF!,MATCH($U241,#REF!,0)),"")</f>
        <v>#NAME?</v>
      </c>
      <c r="Y241" s="86" t="e">
        <f t="array" aca="1" ref="Y241" ca="1">_xludf.IFNA(INDEX(#REF!,MATCH($U241,#REF!,0)),"")</f>
        <v>#NAME?</v>
      </c>
      <c r="Z241" s="86" t="e">
        <f t="array" aca="1" ref="Z241" ca="1">_xludf.IFNA(INDEX(#REF!,MATCH($U241,#REF!,0)),"")</f>
        <v>#NAME?</v>
      </c>
      <c r="AA241" s="86" t="e">
        <f t="array" aca="1" ref="AA241" ca="1">_xludf.IFNA(INDEX(#REF!,MATCH($U241,#REF!,0)),"")</f>
        <v>#NAME?</v>
      </c>
      <c r="AB241" s="86" t="e">
        <f t="array" aca="1" ref="AB241" ca="1">_xludf.IFNA(INDEX(#REF!,MATCH($U241,#REF!,0)),"")</f>
        <v>#NAME?</v>
      </c>
      <c r="AC241" s="86" t="e">
        <f t="array" aca="1" ref="AC241" ca="1">_xludf.IFNA(INDEX(#REF!,MATCH($U241,#REF!,0)),"")</f>
        <v>#NAME?</v>
      </c>
      <c r="AD241" s="87" t="e">
        <f t="array" aca="1" ref="AD241" ca="1">_xludf.IFNA(INDEX(#REF!,MATCH($U241,#REF!,0)),"")</f>
        <v>#NAME?</v>
      </c>
      <c r="AE241" s="102"/>
    </row>
    <row r="242" spans="1:31" ht="22.5" customHeight="1">
      <c r="A242" s="77"/>
      <c r="B242" s="78" t="s">
        <v>584</v>
      </c>
      <c r="C242" s="79" t="s">
        <v>34</v>
      </c>
      <c r="D242" s="79" t="s">
        <v>60</v>
      </c>
      <c r="E242" s="79"/>
      <c r="F242" s="79" t="s">
        <v>61</v>
      </c>
      <c r="G242" s="79" t="s">
        <v>344</v>
      </c>
      <c r="H242" s="79" t="s">
        <v>233</v>
      </c>
      <c r="I242" s="81" t="b">
        <v>0</v>
      </c>
      <c r="J242" s="81" t="b">
        <v>0</v>
      </c>
      <c r="K242" s="81" t="b">
        <v>0</v>
      </c>
      <c r="L242" s="81" t="b">
        <v>1</v>
      </c>
      <c r="M242" s="81" t="b">
        <v>0</v>
      </c>
      <c r="N242" s="79" t="s">
        <v>53</v>
      </c>
      <c r="O242" s="79" t="s">
        <v>63</v>
      </c>
      <c r="P242" s="82" t="s">
        <v>63</v>
      </c>
      <c r="Q242" s="88" t="s">
        <v>65</v>
      </c>
      <c r="R242" s="88" t="s">
        <v>65</v>
      </c>
      <c r="S242" s="96"/>
      <c r="T242" s="85"/>
      <c r="U242" s="86" t="s">
        <v>584</v>
      </c>
      <c r="V242" s="86" t="e">
        <f t="array" aca="1" ref="V242" ca="1">_xludf.IFNA(INDEX(#REF!,MATCH($U242,#REF!,0)),"")</f>
        <v>#NAME?</v>
      </c>
      <c r="W242" s="86" t="e">
        <f t="array" aca="1" ref="W242" ca="1">_xludf.IFNA(INDEX(#REF!,MATCH($U242,#REF!,0)),"")</f>
        <v>#NAME?</v>
      </c>
      <c r="X242" s="86" t="e">
        <f t="array" aca="1" ref="X242" ca="1">_xludf.IFNA(INDEX(#REF!,MATCH($U242,#REF!,0)),"")</f>
        <v>#NAME?</v>
      </c>
      <c r="Y242" s="86" t="e">
        <f t="array" aca="1" ref="Y242" ca="1">_xludf.IFNA(INDEX(#REF!,MATCH($U242,#REF!,0)),"")</f>
        <v>#NAME?</v>
      </c>
      <c r="Z242" s="86" t="e">
        <f t="array" aca="1" ref="Z242" ca="1">_xludf.IFNA(INDEX(#REF!,MATCH($U242,#REF!,0)),"")</f>
        <v>#NAME?</v>
      </c>
      <c r="AA242" s="86" t="e">
        <f t="array" aca="1" ref="AA242" ca="1">_xludf.IFNA(INDEX(#REF!,MATCH($U242,#REF!,0)),"")</f>
        <v>#NAME?</v>
      </c>
      <c r="AB242" s="86" t="e">
        <f t="array" aca="1" ref="AB242" ca="1">_xludf.IFNA(INDEX(#REF!,MATCH($U242,#REF!,0)),"")</f>
        <v>#NAME?</v>
      </c>
      <c r="AC242" s="86" t="e">
        <f t="array" aca="1" ref="AC242" ca="1">_xludf.IFNA(INDEX(#REF!,MATCH($U242,#REF!,0)),"")</f>
        <v>#NAME?</v>
      </c>
      <c r="AD242" s="87" t="e">
        <f t="array" aca="1" ref="AD242" ca="1">_xludf.IFNA(INDEX(#REF!,MATCH($U242,#REF!,0)),"")</f>
        <v>#NAME?</v>
      </c>
      <c r="AE242" s="102"/>
    </row>
    <row r="243" spans="1:31" ht="22.5" customHeight="1">
      <c r="A243" s="77"/>
      <c r="B243" s="78" t="s">
        <v>585</v>
      </c>
      <c r="C243" s="79" t="s">
        <v>39</v>
      </c>
      <c r="D243" s="79"/>
      <c r="E243" s="79"/>
      <c r="F243" s="79"/>
      <c r="G243" s="79"/>
      <c r="H243" s="79" t="s">
        <v>40</v>
      </c>
      <c r="I243" s="81" t="b">
        <v>0</v>
      </c>
      <c r="J243" s="81" t="b">
        <v>1</v>
      </c>
      <c r="K243" s="81" t="b">
        <v>0</v>
      </c>
      <c r="L243" s="81" t="b">
        <v>0</v>
      </c>
      <c r="M243" s="81" t="b">
        <v>0</v>
      </c>
      <c r="N243" s="79" t="s">
        <v>41</v>
      </c>
      <c r="O243" s="79"/>
      <c r="P243" s="82" t="s">
        <v>42</v>
      </c>
      <c r="Q243" s="88"/>
      <c r="R243" s="88"/>
      <c r="S243" s="96"/>
      <c r="T243" s="85"/>
      <c r="U243" s="86" t="s">
        <v>585</v>
      </c>
      <c r="V243" s="86" t="e">
        <f t="array" aca="1" ref="V243" ca="1">_xludf.IFNA(INDEX(#REF!,MATCH($U243,#REF!,0)),"")</f>
        <v>#NAME?</v>
      </c>
      <c r="W243" s="86" t="e">
        <f t="array" aca="1" ref="W243" ca="1">_xludf.IFNA(INDEX(#REF!,MATCH($U243,#REF!,0)),"")</f>
        <v>#NAME?</v>
      </c>
      <c r="X243" s="86" t="e">
        <f t="array" aca="1" ref="X243" ca="1">_xludf.IFNA(INDEX(#REF!,MATCH($U243,#REF!,0)),"")</f>
        <v>#NAME?</v>
      </c>
      <c r="Y243" s="86" t="e">
        <f t="array" aca="1" ref="Y243" ca="1">_xludf.IFNA(INDEX(#REF!,MATCH($U243,#REF!,0)),"")</f>
        <v>#NAME?</v>
      </c>
      <c r="Z243" s="86" t="e">
        <f t="array" aca="1" ref="Z243" ca="1">_xludf.IFNA(INDEX(#REF!,MATCH($U243,#REF!,0)),"")</f>
        <v>#NAME?</v>
      </c>
      <c r="AA243" s="86" t="e">
        <f t="array" aca="1" ref="AA243" ca="1">_xludf.IFNA(INDEX(#REF!,MATCH($U243,#REF!,0)),"")</f>
        <v>#NAME?</v>
      </c>
      <c r="AB243" s="86" t="e">
        <f t="array" aca="1" ref="AB243" ca="1">_xludf.IFNA(INDEX(#REF!,MATCH($U243,#REF!,0)),"")</f>
        <v>#NAME?</v>
      </c>
      <c r="AC243" s="86" t="e">
        <f t="array" aca="1" ref="AC243" ca="1">_xludf.IFNA(INDEX(#REF!,MATCH($U243,#REF!,0)),"")</f>
        <v>#NAME?</v>
      </c>
      <c r="AD243" s="87" t="e">
        <f t="array" aca="1" ref="AD243" ca="1">_xludf.IFNA(INDEX(#REF!,MATCH($U243,#REF!,0)),"")</f>
        <v>#NAME?</v>
      </c>
      <c r="AE243" s="102"/>
    </row>
    <row r="244" spans="1:31" ht="22.5" customHeight="1">
      <c r="A244" s="77"/>
      <c r="B244" s="78" t="s">
        <v>586</v>
      </c>
      <c r="C244" s="79" t="s">
        <v>39</v>
      </c>
      <c r="D244" s="79"/>
      <c r="E244" s="79"/>
      <c r="F244" s="79"/>
      <c r="G244" s="79"/>
      <c r="H244" s="79" t="s">
        <v>40</v>
      </c>
      <c r="I244" s="81" t="b">
        <v>0</v>
      </c>
      <c r="J244" s="81" t="b">
        <v>1</v>
      </c>
      <c r="K244" s="81" t="b">
        <v>0</v>
      </c>
      <c r="L244" s="81" t="b">
        <v>0</v>
      </c>
      <c r="M244" s="81" t="b">
        <v>0</v>
      </c>
      <c r="N244" s="79" t="s">
        <v>41</v>
      </c>
      <c r="O244" s="79"/>
      <c r="P244" s="82" t="s">
        <v>42</v>
      </c>
      <c r="Q244" s="88"/>
      <c r="R244" s="88"/>
      <c r="S244" s="96"/>
      <c r="T244" s="85"/>
      <c r="U244" s="86" t="s">
        <v>586</v>
      </c>
      <c r="V244" s="86" t="e">
        <f t="array" aca="1" ref="V244" ca="1">_xludf.IFNA(INDEX(#REF!,MATCH($U244,#REF!,0)),"")</f>
        <v>#NAME?</v>
      </c>
      <c r="W244" s="86" t="e">
        <f t="array" aca="1" ref="W244" ca="1">_xludf.IFNA(INDEX(#REF!,MATCH($U244,#REF!,0)),"")</f>
        <v>#NAME?</v>
      </c>
      <c r="X244" s="86" t="e">
        <f t="array" aca="1" ref="X244" ca="1">_xludf.IFNA(INDEX(#REF!,MATCH($U244,#REF!,0)),"")</f>
        <v>#NAME?</v>
      </c>
      <c r="Y244" s="86" t="e">
        <f t="array" aca="1" ref="Y244" ca="1">_xludf.IFNA(INDEX(#REF!,MATCH($U244,#REF!,0)),"")</f>
        <v>#NAME?</v>
      </c>
      <c r="Z244" s="86" t="e">
        <f t="array" aca="1" ref="Z244" ca="1">_xludf.IFNA(INDEX(#REF!,MATCH($U244,#REF!,0)),"")</f>
        <v>#NAME?</v>
      </c>
      <c r="AA244" s="86" t="e">
        <f t="array" aca="1" ref="AA244" ca="1">_xludf.IFNA(INDEX(#REF!,MATCH($U244,#REF!,0)),"")</f>
        <v>#NAME?</v>
      </c>
      <c r="AB244" s="86" t="e">
        <f t="array" aca="1" ref="AB244" ca="1">_xludf.IFNA(INDEX(#REF!,MATCH($U244,#REF!,0)),"")</f>
        <v>#NAME?</v>
      </c>
      <c r="AC244" s="86" t="e">
        <f t="array" aca="1" ref="AC244" ca="1">_xludf.IFNA(INDEX(#REF!,MATCH($U244,#REF!,0)),"")</f>
        <v>#NAME?</v>
      </c>
      <c r="AD244" s="87" t="e">
        <f t="array" aca="1" ref="AD244" ca="1">_xludf.IFNA(INDEX(#REF!,MATCH($U244,#REF!,0)),"")</f>
        <v>#NAME?</v>
      </c>
      <c r="AE244" s="102"/>
    </row>
    <row r="245" spans="1:31" ht="22.5" customHeight="1">
      <c r="A245" s="77"/>
      <c r="B245" s="78" t="s">
        <v>587</v>
      </c>
      <c r="C245" s="79" t="s">
        <v>39</v>
      </c>
      <c r="D245" s="79"/>
      <c r="E245" s="79"/>
      <c r="F245" s="79"/>
      <c r="G245" s="79"/>
      <c r="H245" s="79" t="s">
        <v>40</v>
      </c>
      <c r="I245" s="81" t="b">
        <v>0</v>
      </c>
      <c r="J245" s="81" t="b">
        <v>1</v>
      </c>
      <c r="K245" s="81" t="b">
        <v>0</v>
      </c>
      <c r="L245" s="81" t="b">
        <v>0</v>
      </c>
      <c r="M245" s="81" t="b">
        <v>0</v>
      </c>
      <c r="N245" s="79" t="s">
        <v>41</v>
      </c>
      <c r="O245" s="79"/>
      <c r="P245" s="82" t="s">
        <v>42</v>
      </c>
      <c r="Q245" s="88"/>
      <c r="R245" s="88"/>
      <c r="S245" s="96"/>
      <c r="T245" s="85"/>
      <c r="U245" s="86" t="s">
        <v>587</v>
      </c>
      <c r="V245" s="86" t="e">
        <f t="array" aca="1" ref="V245" ca="1">_xludf.IFNA(INDEX(#REF!,MATCH($U245,#REF!,0)),"")</f>
        <v>#NAME?</v>
      </c>
      <c r="W245" s="86" t="e">
        <f t="array" aca="1" ref="W245" ca="1">_xludf.IFNA(INDEX(#REF!,MATCH($U245,#REF!,0)),"")</f>
        <v>#NAME?</v>
      </c>
      <c r="X245" s="86" t="e">
        <f t="array" aca="1" ref="X245" ca="1">_xludf.IFNA(INDEX(#REF!,MATCH($U245,#REF!,0)),"")</f>
        <v>#NAME?</v>
      </c>
      <c r="Y245" s="86" t="e">
        <f t="array" aca="1" ref="Y245" ca="1">_xludf.IFNA(INDEX(#REF!,MATCH($U245,#REF!,0)),"")</f>
        <v>#NAME?</v>
      </c>
      <c r="Z245" s="86" t="e">
        <f t="array" aca="1" ref="Z245" ca="1">_xludf.IFNA(INDEX(#REF!,MATCH($U245,#REF!,0)),"")</f>
        <v>#NAME?</v>
      </c>
      <c r="AA245" s="86" t="e">
        <f t="array" aca="1" ref="AA245" ca="1">_xludf.IFNA(INDEX(#REF!,MATCH($U245,#REF!,0)),"")</f>
        <v>#NAME?</v>
      </c>
      <c r="AB245" s="86" t="e">
        <f t="array" aca="1" ref="AB245" ca="1">_xludf.IFNA(INDEX(#REF!,MATCH($U245,#REF!,0)),"")</f>
        <v>#NAME?</v>
      </c>
      <c r="AC245" s="86" t="e">
        <f t="array" aca="1" ref="AC245" ca="1">_xludf.IFNA(INDEX(#REF!,MATCH($U245,#REF!,0)),"")</f>
        <v>#NAME?</v>
      </c>
      <c r="AD245" s="87" t="e">
        <f t="array" aca="1" ref="AD245" ca="1">_xludf.IFNA(INDEX(#REF!,MATCH($U245,#REF!,0)),"")</f>
        <v>#NAME?</v>
      </c>
      <c r="AE245" s="102"/>
    </row>
    <row r="246" spans="1:31" ht="22.5" customHeight="1">
      <c r="A246" s="77"/>
      <c r="B246" s="106" t="s">
        <v>588</v>
      </c>
      <c r="C246" s="151" t="s">
        <v>110</v>
      </c>
      <c r="D246" s="151" t="s">
        <v>589</v>
      </c>
      <c r="E246" s="151"/>
      <c r="F246" s="151" t="s">
        <v>112</v>
      </c>
      <c r="G246" s="96"/>
      <c r="H246" s="151" t="s">
        <v>40</v>
      </c>
      <c r="I246" s="154" t="b">
        <v>1</v>
      </c>
      <c r="J246" s="154" t="b">
        <v>0</v>
      </c>
      <c r="K246" s="154" t="b">
        <v>0</v>
      </c>
      <c r="L246" s="154" t="b">
        <v>0</v>
      </c>
      <c r="M246" s="154" t="b">
        <v>0</v>
      </c>
      <c r="N246" s="96"/>
      <c r="O246" s="96"/>
      <c r="P246" s="107"/>
      <c r="Q246" s="155" t="s">
        <v>113</v>
      </c>
      <c r="R246" s="88"/>
      <c r="S246" s="151" t="s">
        <v>58</v>
      </c>
      <c r="T246" s="85"/>
      <c r="U246" s="108" t="s">
        <v>588</v>
      </c>
      <c r="V246" s="86" t="e">
        <f t="array" aca="1" ref="V246" ca="1">_xludf.IFNA(INDEX(#REF!,MATCH($U246,#REF!,0)),"")</f>
        <v>#NAME?</v>
      </c>
      <c r="W246" s="86" t="e">
        <f t="array" aca="1" ref="W246" ca="1">_xludf.IFNA(INDEX(#REF!,MATCH($U246,#REF!,0)),"")</f>
        <v>#NAME?</v>
      </c>
      <c r="X246" s="86" t="e">
        <f t="array" aca="1" ref="X246" ca="1">_xludf.IFNA(INDEX(#REF!,MATCH($U246,#REF!,0)),"")</f>
        <v>#NAME?</v>
      </c>
      <c r="Y246" s="86" t="e">
        <f t="array" aca="1" ref="Y246" ca="1">_xludf.IFNA(INDEX(#REF!,MATCH($U246,#REF!,0)),"")</f>
        <v>#NAME?</v>
      </c>
      <c r="Z246" s="86" t="e">
        <f t="array" aca="1" ref="Z246" ca="1">_xludf.IFNA(INDEX(#REF!,MATCH($U246,#REF!,0)),"")</f>
        <v>#NAME?</v>
      </c>
      <c r="AA246" s="86" t="e">
        <f t="array" aca="1" ref="AA246" ca="1">_xludf.IFNA(INDEX(#REF!,MATCH($U246,#REF!,0)),"")</f>
        <v>#NAME?</v>
      </c>
      <c r="AB246" s="86" t="e">
        <f t="array" aca="1" ref="AB246" ca="1">_xludf.IFNA(INDEX(#REF!,MATCH($U246,#REF!,0)),"")</f>
        <v>#NAME?</v>
      </c>
      <c r="AC246" s="86" t="e">
        <f t="array" aca="1" ref="AC246" ca="1">_xludf.IFNA(INDEX(#REF!,MATCH($U246,#REF!,0)),"")</f>
        <v>#NAME?</v>
      </c>
      <c r="AD246" s="87" t="e">
        <f t="array" aca="1" ref="AD246" ca="1">_xludf.IFNA(INDEX(#REF!,MATCH($U246,#REF!,0)),"")</f>
        <v>#NAME?</v>
      </c>
      <c r="AE246" s="102"/>
    </row>
    <row r="247" spans="1:31" ht="22.5" customHeight="1">
      <c r="A247" s="77"/>
      <c r="B247" s="78" t="s">
        <v>590</v>
      </c>
      <c r="C247" s="79" t="s">
        <v>39</v>
      </c>
      <c r="D247" s="79"/>
      <c r="E247" s="103"/>
      <c r="F247" s="103"/>
      <c r="G247" s="79"/>
      <c r="H247" s="79" t="s">
        <v>40</v>
      </c>
      <c r="I247" s="81" t="b">
        <v>0</v>
      </c>
      <c r="J247" s="81" t="b">
        <v>1</v>
      </c>
      <c r="K247" s="81" t="b">
        <v>0</v>
      </c>
      <c r="L247" s="81" t="b">
        <v>0</v>
      </c>
      <c r="M247" s="81" t="b">
        <v>0</v>
      </c>
      <c r="N247" s="79" t="s">
        <v>41</v>
      </c>
      <c r="O247" s="79"/>
      <c r="P247" s="82" t="s">
        <v>42</v>
      </c>
      <c r="Q247" s="88"/>
      <c r="R247" s="88"/>
      <c r="S247" s="96"/>
      <c r="T247" s="85"/>
      <c r="U247" s="86" t="s">
        <v>590</v>
      </c>
      <c r="V247" s="86" t="e">
        <f t="array" aca="1" ref="V247" ca="1">_xludf.IFNA(INDEX(#REF!,MATCH($U247,#REF!,0)),"")</f>
        <v>#NAME?</v>
      </c>
      <c r="W247" s="86" t="e">
        <f t="array" aca="1" ref="W247" ca="1">_xludf.IFNA(INDEX(#REF!,MATCH($U247,#REF!,0)),"")</f>
        <v>#NAME?</v>
      </c>
      <c r="X247" s="86" t="e">
        <f t="array" aca="1" ref="X247" ca="1">_xludf.IFNA(INDEX(#REF!,MATCH($U247,#REF!,0)),"")</f>
        <v>#NAME?</v>
      </c>
      <c r="Y247" s="86" t="e">
        <f t="array" aca="1" ref="Y247" ca="1">_xludf.IFNA(INDEX(#REF!,MATCH($U247,#REF!,0)),"")</f>
        <v>#NAME?</v>
      </c>
      <c r="Z247" s="86" t="e">
        <f t="array" aca="1" ref="Z247" ca="1">_xludf.IFNA(INDEX(#REF!,MATCH($U247,#REF!,0)),"")</f>
        <v>#NAME?</v>
      </c>
      <c r="AA247" s="86" t="e">
        <f t="array" aca="1" ref="AA247" ca="1">_xludf.IFNA(INDEX(#REF!,MATCH($U247,#REF!,0)),"")</f>
        <v>#NAME?</v>
      </c>
      <c r="AB247" s="86" t="e">
        <f t="array" aca="1" ref="AB247" ca="1">_xludf.IFNA(INDEX(#REF!,MATCH($U247,#REF!,0)),"")</f>
        <v>#NAME?</v>
      </c>
      <c r="AC247" s="86" t="e">
        <f t="array" aca="1" ref="AC247" ca="1">_xludf.IFNA(INDEX(#REF!,MATCH($U247,#REF!,0)),"")</f>
        <v>#NAME?</v>
      </c>
      <c r="AD247" s="87" t="e">
        <f t="array" aca="1" ref="AD247" ca="1">_xludf.IFNA(INDEX(#REF!,MATCH($U247,#REF!,0)),"")</f>
        <v>#NAME?</v>
      </c>
      <c r="AE247" s="102"/>
    </row>
    <row r="248" spans="1:31" ht="22.5" customHeight="1">
      <c r="A248" s="77"/>
      <c r="B248" s="78" t="s">
        <v>591</v>
      </c>
      <c r="C248" s="79" t="s">
        <v>39</v>
      </c>
      <c r="D248" s="79"/>
      <c r="E248" s="79"/>
      <c r="F248" s="79"/>
      <c r="G248" s="79"/>
      <c r="H248" s="79" t="s">
        <v>40</v>
      </c>
      <c r="I248" s="81" t="b">
        <v>0</v>
      </c>
      <c r="J248" s="81" t="b">
        <v>1</v>
      </c>
      <c r="K248" s="81" t="b">
        <v>0</v>
      </c>
      <c r="L248" s="81" t="b">
        <v>0</v>
      </c>
      <c r="M248" s="81" t="b">
        <v>0</v>
      </c>
      <c r="N248" s="79" t="s">
        <v>41</v>
      </c>
      <c r="O248" s="79"/>
      <c r="P248" s="82" t="s">
        <v>42</v>
      </c>
      <c r="Q248" s="88"/>
      <c r="R248" s="88"/>
      <c r="S248" s="96"/>
      <c r="T248" s="85"/>
      <c r="U248" s="86" t="s">
        <v>591</v>
      </c>
      <c r="V248" s="86" t="e">
        <f t="array" aca="1" ref="V248" ca="1">_xludf.IFNA(INDEX(#REF!,MATCH($U248,#REF!,0)),"")</f>
        <v>#NAME?</v>
      </c>
      <c r="W248" s="86" t="e">
        <f t="array" aca="1" ref="W248" ca="1">_xludf.IFNA(INDEX(#REF!,MATCH($U248,#REF!,0)),"")</f>
        <v>#NAME?</v>
      </c>
      <c r="X248" s="86" t="e">
        <f t="array" aca="1" ref="X248" ca="1">_xludf.IFNA(INDEX(#REF!,MATCH($U248,#REF!,0)),"")</f>
        <v>#NAME?</v>
      </c>
      <c r="Y248" s="86" t="e">
        <f t="array" aca="1" ref="Y248" ca="1">_xludf.IFNA(INDEX(#REF!,MATCH($U248,#REF!,0)),"")</f>
        <v>#NAME?</v>
      </c>
      <c r="Z248" s="86" t="e">
        <f t="array" aca="1" ref="Z248" ca="1">_xludf.IFNA(INDEX(#REF!,MATCH($U248,#REF!,0)),"")</f>
        <v>#NAME?</v>
      </c>
      <c r="AA248" s="86" t="e">
        <f t="array" aca="1" ref="AA248" ca="1">_xludf.IFNA(INDEX(#REF!,MATCH($U248,#REF!,0)),"")</f>
        <v>#NAME?</v>
      </c>
      <c r="AB248" s="86" t="e">
        <f t="array" aca="1" ref="AB248" ca="1">_xludf.IFNA(INDEX(#REF!,MATCH($U248,#REF!,0)),"")</f>
        <v>#NAME?</v>
      </c>
      <c r="AC248" s="86" t="e">
        <f t="array" aca="1" ref="AC248" ca="1">_xludf.IFNA(INDEX(#REF!,MATCH($U248,#REF!,0)),"")</f>
        <v>#NAME?</v>
      </c>
      <c r="AD248" s="87" t="e">
        <f t="array" aca="1" ref="AD248" ca="1">_xludf.IFNA(INDEX(#REF!,MATCH($U248,#REF!,0)),"")</f>
        <v>#NAME?</v>
      </c>
      <c r="AE248" s="102"/>
    </row>
    <row r="249" spans="1:31" ht="22.5" customHeight="1">
      <c r="A249" s="77"/>
      <c r="B249" s="78" t="s">
        <v>592</v>
      </c>
      <c r="C249" s="79" t="s">
        <v>34</v>
      </c>
      <c r="D249" s="79" t="s">
        <v>593</v>
      </c>
      <c r="E249" s="79"/>
      <c r="F249" s="79" t="s">
        <v>594</v>
      </c>
      <c r="G249" s="79"/>
      <c r="H249" s="79"/>
      <c r="I249" s="81" t="b">
        <v>1</v>
      </c>
      <c r="J249" s="81" t="b">
        <v>0</v>
      </c>
      <c r="K249" s="81" t="b">
        <v>0</v>
      </c>
      <c r="L249" s="81" t="b">
        <v>0</v>
      </c>
      <c r="M249" s="81" t="b">
        <v>0</v>
      </c>
      <c r="N249" s="79"/>
      <c r="O249" s="79" t="s">
        <v>595</v>
      </c>
      <c r="P249" s="82"/>
      <c r="Q249" s="88"/>
      <c r="R249" s="88"/>
      <c r="S249" s="151" t="s">
        <v>58</v>
      </c>
      <c r="T249" s="85"/>
      <c r="U249" s="86" t="s">
        <v>592</v>
      </c>
      <c r="V249" s="86" t="e">
        <f t="array" aca="1" ref="V249" ca="1">_xludf.IFNA(INDEX(#REF!,MATCH($U249,#REF!,0)),"")</f>
        <v>#NAME?</v>
      </c>
      <c r="W249" s="86" t="e">
        <f t="array" aca="1" ref="W249" ca="1">_xludf.IFNA(INDEX(#REF!,MATCH($U249,#REF!,0)),"")</f>
        <v>#NAME?</v>
      </c>
      <c r="X249" s="86" t="e">
        <f t="array" aca="1" ref="X249" ca="1">_xludf.IFNA(INDEX(#REF!,MATCH($U249,#REF!,0)),"")</f>
        <v>#NAME?</v>
      </c>
      <c r="Y249" s="86" t="e">
        <f t="array" aca="1" ref="Y249" ca="1">_xludf.IFNA(INDEX(#REF!,MATCH($U249,#REF!,0)),"")</f>
        <v>#NAME?</v>
      </c>
      <c r="Z249" s="86" t="e">
        <f t="array" aca="1" ref="Z249" ca="1">_xludf.IFNA(INDEX(#REF!,MATCH($U249,#REF!,0)),"")</f>
        <v>#NAME?</v>
      </c>
      <c r="AA249" s="86" t="e">
        <f t="array" aca="1" ref="AA249" ca="1">_xludf.IFNA(INDEX(#REF!,MATCH($U249,#REF!,0)),"")</f>
        <v>#NAME?</v>
      </c>
      <c r="AB249" s="86" t="e">
        <f t="array" aca="1" ref="AB249" ca="1">_xludf.IFNA(INDEX(#REF!,MATCH($U249,#REF!,0)),"")</f>
        <v>#NAME?</v>
      </c>
      <c r="AC249" s="86" t="e">
        <f t="array" aca="1" ref="AC249" ca="1">_xludf.IFNA(INDEX(#REF!,MATCH($U249,#REF!,0)),"")</f>
        <v>#NAME?</v>
      </c>
      <c r="AD249" s="87" t="e">
        <f t="array" aca="1" ref="AD249" ca="1">_xludf.IFNA(INDEX(#REF!,MATCH($U249,#REF!,0)),"")</f>
        <v>#NAME?</v>
      </c>
      <c r="AE249" s="102"/>
    </row>
    <row r="250" spans="1:31" ht="22.5" customHeight="1">
      <c r="A250" s="77"/>
      <c r="B250" s="78" t="s">
        <v>596</v>
      </c>
      <c r="C250" s="79" t="s">
        <v>39</v>
      </c>
      <c r="D250" s="79"/>
      <c r="E250" s="79"/>
      <c r="F250" s="79"/>
      <c r="G250" s="79"/>
      <c r="H250" s="79" t="s">
        <v>40</v>
      </c>
      <c r="I250" s="81" t="b">
        <v>0</v>
      </c>
      <c r="J250" s="81" t="b">
        <v>1</v>
      </c>
      <c r="K250" s="81" t="b">
        <v>0</v>
      </c>
      <c r="L250" s="81" t="b">
        <v>0</v>
      </c>
      <c r="M250" s="81" t="b">
        <v>0</v>
      </c>
      <c r="N250" s="79" t="s">
        <v>41</v>
      </c>
      <c r="O250" s="79"/>
      <c r="P250" s="82" t="s">
        <v>42</v>
      </c>
      <c r="Q250" s="88"/>
      <c r="R250" s="88"/>
      <c r="S250" s="96"/>
      <c r="T250" s="85"/>
      <c r="U250" s="86" t="s">
        <v>596</v>
      </c>
      <c r="V250" s="86" t="e">
        <f t="array" aca="1" ref="V250" ca="1">_xludf.IFNA(INDEX(#REF!,MATCH($U250,#REF!,0)),"")</f>
        <v>#NAME?</v>
      </c>
      <c r="W250" s="86" t="e">
        <f t="array" aca="1" ref="W250" ca="1">_xludf.IFNA(INDEX(#REF!,MATCH($U250,#REF!,0)),"")</f>
        <v>#NAME?</v>
      </c>
      <c r="X250" s="86" t="e">
        <f t="array" aca="1" ref="X250" ca="1">_xludf.IFNA(INDEX(#REF!,MATCH($U250,#REF!,0)),"")</f>
        <v>#NAME?</v>
      </c>
      <c r="Y250" s="86" t="e">
        <f t="array" aca="1" ref="Y250" ca="1">_xludf.IFNA(INDEX(#REF!,MATCH($U250,#REF!,0)),"")</f>
        <v>#NAME?</v>
      </c>
      <c r="Z250" s="86" t="e">
        <f t="array" aca="1" ref="Z250" ca="1">_xludf.IFNA(INDEX(#REF!,MATCH($U250,#REF!,0)),"")</f>
        <v>#NAME?</v>
      </c>
      <c r="AA250" s="86" t="e">
        <f t="array" aca="1" ref="AA250" ca="1">_xludf.IFNA(INDEX(#REF!,MATCH($U250,#REF!,0)),"")</f>
        <v>#NAME?</v>
      </c>
      <c r="AB250" s="86" t="e">
        <f t="array" aca="1" ref="AB250" ca="1">_xludf.IFNA(INDEX(#REF!,MATCH($U250,#REF!,0)),"")</f>
        <v>#NAME?</v>
      </c>
      <c r="AC250" s="86" t="e">
        <f t="array" aca="1" ref="AC250" ca="1">_xludf.IFNA(INDEX(#REF!,MATCH($U250,#REF!,0)),"")</f>
        <v>#NAME?</v>
      </c>
      <c r="AD250" s="87" t="e">
        <f t="array" aca="1" ref="AD250" ca="1">_xludf.IFNA(INDEX(#REF!,MATCH($U250,#REF!,0)),"")</f>
        <v>#NAME?</v>
      </c>
      <c r="AE250" s="102"/>
    </row>
    <row r="251" spans="1:31" ht="22.5" customHeight="1">
      <c r="A251" s="77"/>
      <c r="B251" s="78" t="s">
        <v>597</v>
      </c>
      <c r="C251" s="79" t="s">
        <v>44</v>
      </c>
      <c r="D251" s="79" t="s">
        <v>598</v>
      </c>
      <c r="E251" s="79"/>
      <c r="F251" s="79" t="s">
        <v>599</v>
      </c>
      <c r="G251" s="105">
        <v>8600</v>
      </c>
      <c r="H251" s="79" t="s">
        <v>40</v>
      </c>
      <c r="I251" s="81" t="b">
        <v>1</v>
      </c>
      <c r="J251" s="81" t="b">
        <v>0</v>
      </c>
      <c r="K251" s="81" t="b">
        <v>0</v>
      </c>
      <c r="L251" s="81" t="b">
        <v>0</v>
      </c>
      <c r="M251" s="81" t="b">
        <v>0</v>
      </c>
      <c r="N251" s="79" t="s">
        <v>41</v>
      </c>
      <c r="O251" s="79" t="s">
        <v>600</v>
      </c>
      <c r="P251" s="82" t="s">
        <v>601</v>
      </c>
      <c r="Q251" s="88" t="s">
        <v>52</v>
      </c>
      <c r="R251" s="88"/>
      <c r="S251" s="151" t="s">
        <v>126</v>
      </c>
      <c r="T251" s="85"/>
      <c r="U251" s="86" t="s">
        <v>597</v>
      </c>
      <c r="V251" s="86" t="e">
        <f t="array" aca="1" ref="V251" ca="1">_xludf.IFNA(INDEX(#REF!,MATCH($U251,#REF!,0)),"")</f>
        <v>#NAME?</v>
      </c>
      <c r="W251" s="86" t="e">
        <f t="array" aca="1" ref="W251" ca="1">_xludf.IFNA(INDEX(#REF!,MATCH($U251,#REF!,0)),"")</f>
        <v>#NAME?</v>
      </c>
      <c r="X251" s="86" t="e">
        <f t="array" aca="1" ref="X251" ca="1">_xludf.IFNA(INDEX(#REF!,MATCH($U251,#REF!,0)),"")</f>
        <v>#NAME?</v>
      </c>
      <c r="Y251" s="86" t="e">
        <f t="array" aca="1" ref="Y251" ca="1">_xludf.IFNA(INDEX(#REF!,MATCH($U251,#REF!,0)),"")</f>
        <v>#NAME?</v>
      </c>
      <c r="Z251" s="86" t="e">
        <f t="array" aca="1" ref="Z251" ca="1">_xludf.IFNA(INDEX(#REF!,MATCH($U251,#REF!,0)),"")</f>
        <v>#NAME?</v>
      </c>
      <c r="AA251" s="86" t="e">
        <f t="array" aca="1" ref="AA251" ca="1">_xludf.IFNA(INDEX(#REF!,MATCH($U251,#REF!,0)),"")</f>
        <v>#NAME?</v>
      </c>
      <c r="AB251" s="86" t="e">
        <f t="array" aca="1" ref="AB251" ca="1">_xludf.IFNA(INDEX(#REF!,MATCH($U251,#REF!,0)),"")</f>
        <v>#NAME?</v>
      </c>
      <c r="AC251" s="86" t="e">
        <f t="array" aca="1" ref="AC251" ca="1">_xludf.IFNA(INDEX(#REF!,MATCH($U251,#REF!,0)),"")</f>
        <v>#NAME?</v>
      </c>
      <c r="AD251" s="87" t="e">
        <f t="array" aca="1" ref="AD251" ca="1">_xludf.IFNA(INDEX(#REF!,MATCH($U251,#REF!,0)),"")</f>
        <v>#NAME?</v>
      </c>
      <c r="AE251" s="102"/>
    </row>
    <row r="252" spans="1:31" ht="22.5" customHeight="1">
      <c r="A252" s="77"/>
      <c r="B252" s="78" t="s">
        <v>602</v>
      </c>
      <c r="C252" s="79" t="s">
        <v>77</v>
      </c>
      <c r="D252" s="79" t="s">
        <v>152</v>
      </c>
      <c r="E252" s="79"/>
      <c r="F252" s="79" t="s">
        <v>436</v>
      </c>
      <c r="G252" s="79">
        <v>0</v>
      </c>
      <c r="H252" s="79" t="s">
        <v>49</v>
      </c>
      <c r="I252" s="81" t="b">
        <v>1</v>
      </c>
      <c r="J252" s="81" t="b">
        <v>0</v>
      </c>
      <c r="K252" s="81" t="b">
        <v>0</v>
      </c>
      <c r="L252" s="81" t="b">
        <v>0</v>
      </c>
      <c r="M252" s="81" t="b">
        <v>0</v>
      </c>
      <c r="N252" s="79" t="s">
        <v>41</v>
      </c>
      <c r="O252" s="79" t="s">
        <v>79</v>
      </c>
      <c r="P252" s="82" t="s">
        <v>80</v>
      </c>
      <c r="Q252" s="88" t="s">
        <v>603</v>
      </c>
      <c r="R252" s="93" t="s">
        <v>604</v>
      </c>
      <c r="S252" s="151" t="s">
        <v>58</v>
      </c>
      <c r="T252" s="85"/>
      <c r="U252" s="86" t="s">
        <v>602</v>
      </c>
      <c r="V252" s="86" t="e">
        <f t="array" aca="1" ref="V252" ca="1">_xludf.IFNA(INDEX(#REF!,MATCH($U252,#REF!,0)),"")</f>
        <v>#NAME?</v>
      </c>
      <c r="W252" s="86" t="e">
        <f t="array" aca="1" ref="W252" ca="1">_xludf.IFNA(INDEX(#REF!,MATCH($U252,#REF!,0)),"")</f>
        <v>#NAME?</v>
      </c>
      <c r="X252" s="86" t="e">
        <f t="array" aca="1" ref="X252" ca="1">_xludf.IFNA(INDEX(#REF!,MATCH($U252,#REF!,0)),"")</f>
        <v>#NAME?</v>
      </c>
      <c r="Y252" s="86" t="e">
        <f t="array" aca="1" ref="Y252" ca="1">_xludf.IFNA(INDEX(#REF!,MATCH($U252,#REF!,0)),"")</f>
        <v>#NAME?</v>
      </c>
      <c r="Z252" s="86" t="e">
        <f t="array" aca="1" ref="Z252" ca="1">_xludf.IFNA(INDEX(#REF!,MATCH($U252,#REF!,0)),"")</f>
        <v>#NAME?</v>
      </c>
      <c r="AA252" s="86" t="e">
        <f t="array" aca="1" ref="AA252" ca="1">_xludf.IFNA(INDEX(#REF!,MATCH($U252,#REF!,0)),"")</f>
        <v>#NAME?</v>
      </c>
      <c r="AB252" s="86" t="e">
        <f t="array" aca="1" ref="AB252" ca="1">_xludf.IFNA(INDEX(#REF!,MATCH($U252,#REF!,0)),"")</f>
        <v>#NAME?</v>
      </c>
      <c r="AC252" s="86" t="e">
        <f t="array" aca="1" ref="AC252" ca="1">_xludf.IFNA(INDEX(#REF!,MATCH($U252,#REF!,0)),"")</f>
        <v>#NAME?</v>
      </c>
      <c r="AD252" s="87" t="e">
        <f t="array" aca="1" ref="AD252" ca="1">_xludf.IFNA(INDEX(#REF!,MATCH($U252,#REF!,0)),"")</f>
        <v>#NAME?</v>
      </c>
      <c r="AE252" s="102"/>
    </row>
    <row r="253" spans="1:31" ht="22.5" customHeight="1">
      <c r="A253" s="77"/>
      <c r="B253" s="78" t="s">
        <v>605</v>
      </c>
      <c r="C253" s="79" t="s">
        <v>39</v>
      </c>
      <c r="D253" s="79"/>
      <c r="E253" s="79"/>
      <c r="F253" s="79"/>
      <c r="G253" s="79"/>
      <c r="H253" s="79" t="s">
        <v>40</v>
      </c>
      <c r="I253" s="81" t="b">
        <v>0</v>
      </c>
      <c r="J253" s="81" t="b">
        <v>1</v>
      </c>
      <c r="K253" s="81" t="b">
        <v>0</v>
      </c>
      <c r="L253" s="81" t="b">
        <v>0</v>
      </c>
      <c r="M253" s="81" t="b">
        <v>0</v>
      </c>
      <c r="N253" s="79" t="s">
        <v>41</v>
      </c>
      <c r="O253" s="79"/>
      <c r="P253" s="82" t="s">
        <v>42</v>
      </c>
      <c r="Q253" s="88"/>
      <c r="R253" s="88"/>
      <c r="S253" s="96"/>
      <c r="T253" s="85"/>
      <c r="U253" s="86" t="s">
        <v>605</v>
      </c>
      <c r="V253" s="86" t="e">
        <f t="array" aca="1" ref="V253" ca="1">_xludf.IFNA(INDEX(#REF!,MATCH($U253,#REF!,0)),"")</f>
        <v>#NAME?</v>
      </c>
      <c r="W253" s="86" t="e">
        <f t="array" aca="1" ref="W253" ca="1">_xludf.IFNA(INDEX(#REF!,MATCH($U253,#REF!,0)),"")</f>
        <v>#NAME?</v>
      </c>
      <c r="X253" s="86" t="e">
        <f t="array" aca="1" ref="X253" ca="1">_xludf.IFNA(INDEX(#REF!,MATCH($U253,#REF!,0)),"")</f>
        <v>#NAME?</v>
      </c>
      <c r="Y253" s="86" t="e">
        <f t="array" aca="1" ref="Y253" ca="1">_xludf.IFNA(INDEX(#REF!,MATCH($U253,#REF!,0)),"")</f>
        <v>#NAME?</v>
      </c>
      <c r="Z253" s="86" t="e">
        <f t="array" aca="1" ref="Z253" ca="1">_xludf.IFNA(INDEX(#REF!,MATCH($U253,#REF!,0)),"")</f>
        <v>#NAME?</v>
      </c>
      <c r="AA253" s="86" t="e">
        <f t="array" aca="1" ref="AA253" ca="1">_xludf.IFNA(INDEX(#REF!,MATCH($U253,#REF!,0)),"")</f>
        <v>#NAME?</v>
      </c>
      <c r="AB253" s="86" t="e">
        <f t="array" aca="1" ref="AB253" ca="1">_xludf.IFNA(INDEX(#REF!,MATCH($U253,#REF!,0)),"")</f>
        <v>#NAME?</v>
      </c>
      <c r="AC253" s="86" t="e">
        <f t="array" aca="1" ref="AC253" ca="1">_xludf.IFNA(INDEX(#REF!,MATCH($U253,#REF!,0)),"")</f>
        <v>#NAME?</v>
      </c>
      <c r="AD253" s="87" t="e">
        <f t="array" aca="1" ref="AD253" ca="1">_xludf.IFNA(INDEX(#REF!,MATCH($U253,#REF!,0)),"")</f>
        <v>#NAME?</v>
      </c>
      <c r="AE253" s="102"/>
    </row>
    <row r="254" spans="1:31" ht="22.5" customHeight="1">
      <c r="A254" s="77"/>
      <c r="B254" s="78" t="s">
        <v>606</v>
      </c>
      <c r="C254" s="79" t="s">
        <v>39</v>
      </c>
      <c r="D254" s="79"/>
      <c r="E254" s="79"/>
      <c r="F254" s="79"/>
      <c r="G254" s="79"/>
      <c r="H254" s="79" t="s">
        <v>40</v>
      </c>
      <c r="I254" s="81" t="b">
        <v>0</v>
      </c>
      <c r="J254" s="81" t="b">
        <v>1</v>
      </c>
      <c r="K254" s="81" t="b">
        <v>0</v>
      </c>
      <c r="L254" s="81" t="b">
        <v>0</v>
      </c>
      <c r="M254" s="81" t="b">
        <v>0</v>
      </c>
      <c r="N254" s="79" t="s">
        <v>41</v>
      </c>
      <c r="O254" s="79"/>
      <c r="P254" s="82" t="s">
        <v>42</v>
      </c>
      <c r="Q254" s="88"/>
      <c r="R254" s="88"/>
      <c r="S254" s="96"/>
      <c r="T254" s="85"/>
      <c r="U254" s="86" t="s">
        <v>606</v>
      </c>
      <c r="V254" s="86" t="e">
        <f t="array" aca="1" ref="V254" ca="1">_xludf.IFNA(INDEX(#REF!,MATCH($U254,#REF!,0)),"")</f>
        <v>#NAME?</v>
      </c>
      <c r="W254" s="86" t="e">
        <f t="array" aca="1" ref="W254" ca="1">_xludf.IFNA(INDEX(#REF!,MATCH($U254,#REF!,0)),"")</f>
        <v>#NAME?</v>
      </c>
      <c r="X254" s="86" t="e">
        <f t="array" aca="1" ref="X254" ca="1">_xludf.IFNA(INDEX(#REF!,MATCH($U254,#REF!,0)),"")</f>
        <v>#NAME?</v>
      </c>
      <c r="Y254" s="86" t="e">
        <f t="array" aca="1" ref="Y254" ca="1">_xludf.IFNA(INDEX(#REF!,MATCH($U254,#REF!,0)),"")</f>
        <v>#NAME?</v>
      </c>
      <c r="Z254" s="86" t="e">
        <f t="array" aca="1" ref="Z254" ca="1">_xludf.IFNA(INDEX(#REF!,MATCH($U254,#REF!,0)),"")</f>
        <v>#NAME?</v>
      </c>
      <c r="AA254" s="86" t="e">
        <f t="array" aca="1" ref="AA254" ca="1">_xludf.IFNA(INDEX(#REF!,MATCH($U254,#REF!,0)),"")</f>
        <v>#NAME?</v>
      </c>
      <c r="AB254" s="86" t="e">
        <f t="array" aca="1" ref="AB254" ca="1">_xludf.IFNA(INDEX(#REF!,MATCH($U254,#REF!,0)),"")</f>
        <v>#NAME?</v>
      </c>
      <c r="AC254" s="86" t="e">
        <f t="array" aca="1" ref="AC254" ca="1">_xludf.IFNA(INDEX(#REF!,MATCH($U254,#REF!,0)),"")</f>
        <v>#NAME?</v>
      </c>
      <c r="AD254" s="87" t="e">
        <f t="array" aca="1" ref="AD254" ca="1">_xludf.IFNA(INDEX(#REF!,MATCH($U254,#REF!,0)),"")</f>
        <v>#NAME?</v>
      </c>
      <c r="AE254" s="102"/>
    </row>
    <row r="255" spans="1:31" ht="22.5" customHeight="1">
      <c r="A255" s="77"/>
      <c r="B255" s="78" t="s">
        <v>607</v>
      </c>
      <c r="C255" s="79" t="s">
        <v>150</v>
      </c>
      <c r="D255" s="79"/>
      <c r="E255" s="79"/>
      <c r="F255" s="79"/>
      <c r="G255" s="79" t="s">
        <v>151</v>
      </c>
      <c r="H255" s="79"/>
      <c r="I255" s="81" t="b">
        <v>1</v>
      </c>
      <c r="J255" s="81" t="b">
        <v>1</v>
      </c>
      <c r="K255" s="81" t="b">
        <v>1</v>
      </c>
      <c r="L255" s="81" t="b">
        <v>1</v>
      </c>
      <c r="M255" s="81" t="b">
        <v>1</v>
      </c>
      <c r="N255" s="79" t="s">
        <v>53</v>
      </c>
      <c r="O255" s="79"/>
      <c r="P255" s="82"/>
      <c r="Q255" s="88"/>
      <c r="R255" s="88"/>
      <c r="S255" s="151" t="s">
        <v>53</v>
      </c>
      <c r="T255" s="85"/>
      <c r="U255" s="86" t="s">
        <v>607</v>
      </c>
      <c r="V255" s="86" t="e">
        <f t="array" aca="1" ref="V255" ca="1">_xludf.IFNA(INDEX(#REF!,MATCH($U255,#REF!,0)),"")</f>
        <v>#NAME?</v>
      </c>
      <c r="W255" s="86" t="e">
        <f t="array" aca="1" ref="W255" ca="1">_xludf.IFNA(INDEX(#REF!,MATCH($U255,#REF!,0)),"")</f>
        <v>#NAME?</v>
      </c>
      <c r="X255" s="86" t="e">
        <f t="array" aca="1" ref="X255" ca="1">_xludf.IFNA(INDEX(#REF!,MATCH($U255,#REF!,0)),"")</f>
        <v>#NAME?</v>
      </c>
      <c r="Y255" s="86" t="e">
        <f t="array" aca="1" ref="Y255" ca="1">_xludf.IFNA(INDEX(#REF!,MATCH($U255,#REF!,0)),"")</f>
        <v>#NAME?</v>
      </c>
      <c r="Z255" s="86" t="e">
        <f t="array" aca="1" ref="Z255" ca="1">_xludf.IFNA(INDEX(#REF!,MATCH($U255,#REF!,0)),"")</f>
        <v>#NAME?</v>
      </c>
      <c r="AA255" s="86" t="e">
        <f t="array" aca="1" ref="AA255" ca="1">_xludf.IFNA(INDEX(#REF!,MATCH($U255,#REF!,0)),"")</f>
        <v>#NAME?</v>
      </c>
      <c r="AB255" s="86" t="e">
        <f t="array" aca="1" ref="AB255" ca="1">_xludf.IFNA(INDEX(#REF!,MATCH($U255,#REF!,0)),"")</f>
        <v>#NAME?</v>
      </c>
      <c r="AC255" s="86" t="e">
        <f t="array" aca="1" ref="AC255" ca="1">_xludf.IFNA(INDEX(#REF!,MATCH($U255,#REF!,0)),"")</f>
        <v>#NAME?</v>
      </c>
      <c r="AD255" s="87" t="e">
        <f t="array" aca="1" ref="AD255" ca="1">_xludf.IFNA(INDEX(#REF!,MATCH($U255,#REF!,0)),"")</f>
        <v>#NAME?</v>
      </c>
      <c r="AE255" s="102"/>
    </row>
    <row r="256" spans="1:31" ht="22.5" customHeight="1">
      <c r="A256" s="77"/>
      <c r="B256" s="106" t="s">
        <v>607</v>
      </c>
      <c r="C256" s="151" t="s">
        <v>110</v>
      </c>
      <c r="D256" s="151" t="s">
        <v>152</v>
      </c>
      <c r="E256" s="162"/>
      <c r="F256" s="162" t="s">
        <v>158</v>
      </c>
      <c r="G256" s="126" t="s">
        <v>608</v>
      </c>
      <c r="H256" s="151" t="s">
        <v>49</v>
      </c>
      <c r="I256" s="154" t="b">
        <v>1</v>
      </c>
      <c r="J256" s="154" t="b">
        <v>0</v>
      </c>
      <c r="K256" s="154" t="b">
        <v>0</v>
      </c>
      <c r="L256" s="154" t="b">
        <v>0</v>
      </c>
      <c r="M256" s="154" t="b">
        <v>0</v>
      </c>
      <c r="N256" s="151" t="s">
        <v>41</v>
      </c>
      <c r="O256" s="96"/>
      <c r="P256" s="156" t="s">
        <v>155</v>
      </c>
      <c r="Q256" s="155" t="s">
        <v>76</v>
      </c>
      <c r="R256" s="88"/>
      <c r="S256" s="96" t="s">
        <v>53</v>
      </c>
      <c r="T256" s="85"/>
      <c r="U256" s="108" t="s">
        <v>607</v>
      </c>
      <c r="V256" s="86" t="e">
        <f t="array" aca="1" ref="V256" ca="1">_xludf.IFNA(INDEX(#REF!,MATCH($U256,#REF!,0)),"")</f>
        <v>#NAME?</v>
      </c>
      <c r="W256" s="86" t="e">
        <f t="array" aca="1" ref="W256" ca="1">_xludf.IFNA(INDEX(#REF!,MATCH($U256,#REF!,0)),"")</f>
        <v>#NAME?</v>
      </c>
      <c r="X256" s="86" t="e">
        <f t="array" aca="1" ref="X256" ca="1">_xludf.IFNA(INDEX(#REF!,MATCH($U256,#REF!,0)),"")</f>
        <v>#NAME?</v>
      </c>
      <c r="Y256" s="86" t="e">
        <f t="array" aca="1" ref="Y256" ca="1">_xludf.IFNA(INDEX(#REF!,MATCH($U256,#REF!,0)),"")</f>
        <v>#NAME?</v>
      </c>
      <c r="Z256" s="86" t="e">
        <f t="array" aca="1" ref="Z256" ca="1">_xludf.IFNA(INDEX(#REF!,MATCH($U256,#REF!,0)),"")</f>
        <v>#NAME?</v>
      </c>
      <c r="AA256" s="86" t="e">
        <f t="array" aca="1" ref="AA256" ca="1">_xludf.IFNA(INDEX(#REF!,MATCH($U256,#REF!,0)),"")</f>
        <v>#NAME?</v>
      </c>
      <c r="AB256" s="86" t="e">
        <f t="array" aca="1" ref="AB256" ca="1">_xludf.IFNA(INDEX(#REF!,MATCH($U256,#REF!,0)),"")</f>
        <v>#NAME?</v>
      </c>
      <c r="AC256" s="86" t="e">
        <f t="array" aca="1" ref="AC256" ca="1">_xludf.IFNA(INDEX(#REF!,MATCH($U256,#REF!,0)),"")</f>
        <v>#NAME?</v>
      </c>
      <c r="AD256" s="87" t="e">
        <f t="array" aca="1" ref="AD256" ca="1">_xludf.IFNA(INDEX(#REF!,MATCH($U256,#REF!,0)),"")</f>
        <v>#NAME?</v>
      </c>
      <c r="AE256" s="102"/>
    </row>
    <row r="257" spans="1:31" ht="22.5" customHeight="1">
      <c r="A257" s="77"/>
      <c r="B257" s="78" t="s">
        <v>607</v>
      </c>
      <c r="C257" s="79" t="s">
        <v>83</v>
      </c>
      <c r="D257" s="79"/>
      <c r="E257" s="79"/>
      <c r="F257" s="79"/>
      <c r="G257" s="79"/>
      <c r="H257" s="79" t="s">
        <v>40</v>
      </c>
      <c r="I257" s="81" t="b">
        <v>0</v>
      </c>
      <c r="J257" s="81" t="b">
        <v>0</v>
      </c>
      <c r="K257" s="81" t="b">
        <v>0</v>
      </c>
      <c r="L257" s="81" t="b">
        <v>0</v>
      </c>
      <c r="M257" s="81" t="b">
        <v>0</v>
      </c>
      <c r="N257" s="79"/>
      <c r="O257" s="79"/>
      <c r="P257" s="82"/>
      <c r="Q257" s="88"/>
      <c r="R257" s="88"/>
      <c r="S257" s="96" t="s">
        <v>53</v>
      </c>
      <c r="T257" s="85"/>
      <c r="U257" s="86" t="s">
        <v>607</v>
      </c>
      <c r="V257" s="86" t="e">
        <f t="array" aca="1" ref="V257" ca="1">_xludf.IFNA(INDEX(#REF!,MATCH($U257,#REF!,0)),"")</f>
        <v>#NAME?</v>
      </c>
      <c r="W257" s="86" t="e">
        <f t="array" aca="1" ref="W257" ca="1">_xludf.IFNA(INDEX(#REF!,MATCH($U257,#REF!,0)),"")</f>
        <v>#NAME?</v>
      </c>
      <c r="X257" s="86" t="e">
        <f t="array" aca="1" ref="X257" ca="1">_xludf.IFNA(INDEX(#REF!,MATCH($U257,#REF!,0)),"")</f>
        <v>#NAME?</v>
      </c>
      <c r="Y257" s="86" t="e">
        <f t="array" aca="1" ref="Y257" ca="1">_xludf.IFNA(INDEX(#REF!,MATCH($U257,#REF!,0)),"")</f>
        <v>#NAME?</v>
      </c>
      <c r="Z257" s="86" t="e">
        <f t="array" aca="1" ref="Z257" ca="1">_xludf.IFNA(INDEX(#REF!,MATCH($U257,#REF!,0)),"")</f>
        <v>#NAME?</v>
      </c>
      <c r="AA257" s="86" t="e">
        <f t="array" aca="1" ref="AA257" ca="1">_xludf.IFNA(INDEX(#REF!,MATCH($U257,#REF!,0)),"")</f>
        <v>#NAME?</v>
      </c>
      <c r="AB257" s="86" t="e">
        <f t="array" aca="1" ref="AB257" ca="1">_xludf.IFNA(INDEX(#REF!,MATCH($U257,#REF!,0)),"")</f>
        <v>#NAME?</v>
      </c>
      <c r="AC257" s="86" t="e">
        <f t="array" aca="1" ref="AC257" ca="1">_xludf.IFNA(INDEX(#REF!,MATCH($U257,#REF!,0)),"")</f>
        <v>#NAME?</v>
      </c>
      <c r="AD257" s="87" t="e">
        <f t="array" aca="1" ref="AD257" ca="1">_xludf.IFNA(INDEX(#REF!,MATCH($U257,#REF!,0)),"")</f>
        <v>#NAME?</v>
      </c>
      <c r="AE257" s="102"/>
    </row>
    <row r="258" spans="1:31" ht="22.5" customHeight="1">
      <c r="A258" s="77"/>
      <c r="B258" s="78" t="s">
        <v>609</v>
      </c>
      <c r="C258" s="79" t="s">
        <v>39</v>
      </c>
      <c r="D258" s="79"/>
      <c r="E258" s="103"/>
      <c r="F258" s="103"/>
      <c r="G258" s="79"/>
      <c r="H258" s="79" t="s">
        <v>40</v>
      </c>
      <c r="I258" s="81" t="b">
        <v>0</v>
      </c>
      <c r="J258" s="81" t="b">
        <v>1</v>
      </c>
      <c r="K258" s="81" t="b">
        <v>0</v>
      </c>
      <c r="L258" s="81" t="b">
        <v>0</v>
      </c>
      <c r="M258" s="81" t="b">
        <v>0</v>
      </c>
      <c r="N258" s="79" t="s">
        <v>41</v>
      </c>
      <c r="O258" s="79"/>
      <c r="P258" s="82" t="s">
        <v>42</v>
      </c>
      <c r="Q258" s="88"/>
      <c r="R258" s="88"/>
      <c r="S258" s="96" t="s">
        <v>53</v>
      </c>
      <c r="T258" s="85"/>
      <c r="U258" s="86" t="s">
        <v>609</v>
      </c>
      <c r="V258" s="86" t="e">
        <f t="array" aca="1" ref="V258" ca="1">_xludf.IFNA(INDEX(#REF!,MATCH($U258,#REF!,0)),"")</f>
        <v>#NAME?</v>
      </c>
      <c r="W258" s="86" t="e">
        <f t="array" aca="1" ref="W258" ca="1">_xludf.IFNA(INDEX(#REF!,MATCH($U258,#REF!,0)),"")</f>
        <v>#NAME?</v>
      </c>
      <c r="X258" s="86" t="e">
        <f t="array" aca="1" ref="X258" ca="1">_xludf.IFNA(INDEX(#REF!,MATCH($U258,#REF!,0)),"")</f>
        <v>#NAME?</v>
      </c>
      <c r="Y258" s="86" t="e">
        <f t="array" aca="1" ref="Y258" ca="1">_xludf.IFNA(INDEX(#REF!,MATCH($U258,#REF!,0)),"")</f>
        <v>#NAME?</v>
      </c>
      <c r="Z258" s="86" t="e">
        <f t="array" aca="1" ref="Z258" ca="1">_xludf.IFNA(INDEX(#REF!,MATCH($U258,#REF!,0)),"")</f>
        <v>#NAME?</v>
      </c>
      <c r="AA258" s="86" t="e">
        <f t="array" aca="1" ref="AA258" ca="1">_xludf.IFNA(INDEX(#REF!,MATCH($U258,#REF!,0)),"")</f>
        <v>#NAME?</v>
      </c>
      <c r="AB258" s="86" t="e">
        <f t="array" aca="1" ref="AB258" ca="1">_xludf.IFNA(INDEX(#REF!,MATCH($U258,#REF!,0)),"")</f>
        <v>#NAME?</v>
      </c>
      <c r="AC258" s="86" t="e">
        <f t="array" aca="1" ref="AC258" ca="1">_xludf.IFNA(INDEX(#REF!,MATCH($U258,#REF!,0)),"")</f>
        <v>#NAME?</v>
      </c>
      <c r="AD258" s="87" t="e">
        <f t="array" aca="1" ref="AD258" ca="1">_xludf.IFNA(INDEX(#REF!,MATCH($U258,#REF!,0)),"")</f>
        <v>#NAME?</v>
      </c>
      <c r="AE258" s="102"/>
    </row>
    <row r="259" spans="1:31" ht="22.5" customHeight="1">
      <c r="A259" s="77"/>
      <c r="B259" s="78" t="s">
        <v>610</v>
      </c>
      <c r="C259" s="79" t="s">
        <v>34</v>
      </c>
      <c r="D259" s="79" t="s">
        <v>611</v>
      </c>
      <c r="E259" s="79"/>
      <c r="F259" s="79" t="s">
        <v>612</v>
      </c>
      <c r="G259" s="79" t="s">
        <v>387</v>
      </c>
      <c r="H259" s="79" t="s">
        <v>40</v>
      </c>
      <c r="I259" s="81" t="b">
        <v>1</v>
      </c>
      <c r="J259" s="81" t="b">
        <v>0</v>
      </c>
      <c r="K259" s="81" t="b">
        <v>0</v>
      </c>
      <c r="L259" s="81" t="b">
        <v>0</v>
      </c>
      <c r="M259" s="81" t="b">
        <v>0</v>
      </c>
      <c r="N259" s="79" t="s">
        <v>98</v>
      </c>
      <c r="O259" s="79" t="s">
        <v>613</v>
      </c>
      <c r="P259" s="82" t="s">
        <v>215</v>
      </c>
      <c r="Q259" s="88" t="s">
        <v>105</v>
      </c>
      <c r="R259" s="93" t="s">
        <v>614</v>
      </c>
      <c r="S259" s="96"/>
      <c r="T259" s="85"/>
      <c r="U259" s="86" t="s">
        <v>610</v>
      </c>
      <c r="V259" s="86" t="e">
        <f t="array" aca="1" ref="V259" ca="1">_xludf.IFNA(INDEX(#REF!,MATCH($U259,#REF!,0)),"")</f>
        <v>#NAME?</v>
      </c>
      <c r="W259" s="86" t="e">
        <f t="array" aca="1" ref="W259" ca="1">_xludf.IFNA(INDEX(#REF!,MATCH($U259,#REF!,0)),"")</f>
        <v>#NAME?</v>
      </c>
      <c r="X259" s="86" t="e">
        <f t="array" aca="1" ref="X259" ca="1">_xludf.IFNA(INDEX(#REF!,MATCH($U259,#REF!,0)),"")</f>
        <v>#NAME?</v>
      </c>
      <c r="Y259" s="86" t="e">
        <f t="array" aca="1" ref="Y259" ca="1">_xludf.IFNA(INDEX(#REF!,MATCH($U259,#REF!,0)),"")</f>
        <v>#NAME?</v>
      </c>
      <c r="Z259" s="86" t="e">
        <f t="array" aca="1" ref="Z259" ca="1">_xludf.IFNA(INDEX(#REF!,MATCH($U259,#REF!,0)),"")</f>
        <v>#NAME?</v>
      </c>
      <c r="AA259" s="86" t="e">
        <f t="array" aca="1" ref="AA259" ca="1">_xludf.IFNA(INDEX(#REF!,MATCH($U259,#REF!,0)),"")</f>
        <v>#NAME?</v>
      </c>
      <c r="AB259" s="86" t="e">
        <f t="array" aca="1" ref="AB259" ca="1">_xludf.IFNA(INDEX(#REF!,MATCH($U259,#REF!,0)),"")</f>
        <v>#NAME?</v>
      </c>
      <c r="AC259" s="86" t="e">
        <f t="array" aca="1" ref="AC259" ca="1">_xludf.IFNA(INDEX(#REF!,MATCH($U259,#REF!,0)),"")</f>
        <v>#NAME?</v>
      </c>
      <c r="AD259" s="87" t="e">
        <f t="array" aca="1" ref="AD259" ca="1">_xludf.IFNA(INDEX(#REF!,MATCH($U259,#REF!,0)),"")</f>
        <v>#NAME?</v>
      </c>
      <c r="AE259" s="102"/>
    </row>
    <row r="260" spans="1:31" ht="22.5" customHeight="1">
      <c r="A260" s="77"/>
      <c r="B260" s="78" t="s">
        <v>615</v>
      </c>
      <c r="C260" s="79" t="s">
        <v>34</v>
      </c>
      <c r="D260" s="79" t="s">
        <v>119</v>
      </c>
      <c r="E260" s="79"/>
      <c r="F260" s="79" t="s">
        <v>616</v>
      </c>
      <c r="G260" s="79"/>
      <c r="H260" s="79" t="s">
        <v>37</v>
      </c>
      <c r="I260" s="81" t="b">
        <v>1</v>
      </c>
      <c r="J260" s="81" t="b">
        <v>0</v>
      </c>
      <c r="K260" s="81" t="b">
        <v>0</v>
      </c>
      <c r="L260" s="81" t="b">
        <v>0</v>
      </c>
      <c r="M260" s="81" t="b">
        <v>0</v>
      </c>
      <c r="N260" s="79" t="s">
        <v>98</v>
      </c>
      <c r="O260" s="79"/>
      <c r="P260" s="82" t="s">
        <v>263</v>
      </c>
      <c r="Q260" s="88"/>
      <c r="R260" s="88"/>
      <c r="S260" s="96"/>
      <c r="T260" s="85"/>
      <c r="U260" s="86" t="s">
        <v>615</v>
      </c>
      <c r="V260" s="86" t="e">
        <f t="array" aca="1" ref="V260" ca="1">_xludf.IFNA(INDEX(#REF!,MATCH($U260,#REF!,0)),"")</f>
        <v>#NAME?</v>
      </c>
      <c r="W260" s="86" t="e">
        <f t="array" aca="1" ref="W260" ca="1">_xludf.IFNA(INDEX(#REF!,MATCH($U260,#REF!,0)),"")</f>
        <v>#NAME?</v>
      </c>
      <c r="X260" s="86" t="e">
        <f t="array" aca="1" ref="X260" ca="1">_xludf.IFNA(INDEX(#REF!,MATCH($U260,#REF!,0)),"")</f>
        <v>#NAME?</v>
      </c>
      <c r="Y260" s="86" t="e">
        <f t="array" aca="1" ref="Y260" ca="1">_xludf.IFNA(INDEX(#REF!,MATCH($U260,#REF!,0)),"")</f>
        <v>#NAME?</v>
      </c>
      <c r="Z260" s="86" t="e">
        <f t="array" aca="1" ref="Z260" ca="1">_xludf.IFNA(INDEX(#REF!,MATCH($U260,#REF!,0)),"")</f>
        <v>#NAME?</v>
      </c>
      <c r="AA260" s="86" t="e">
        <f t="array" aca="1" ref="AA260" ca="1">_xludf.IFNA(INDEX(#REF!,MATCH($U260,#REF!,0)),"")</f>
        <v>#NAME?</v>
      </c>
      <c r="AB260" s="86" t="e">
        <f t="array" aca="1" ref="AB260" ca="1">_xludf.IFNA(INDEX(#REF!,MATCH($U260,#REF!,0)),"")</f>
        <v>#NAME?</v>
      </c>
      <c r="AC260" s="86" t="e">
        <f t="array" aca="1" ref="AC260" ca="1">_xludf.IFNA(INDEX(#REF!,MATCH($U260,#REF!,0)),"")</f>
        <v>#NAME?</v>
      </c>
      <c r="AD260" s="87" t="e">
        <f t="array" aca="1" ref="AD260" ca="1">_xludf.IFNA(INDEX(#REF!,MATCH($U260,#REF!,0)),"")</f>
        <v>#NAME?</v>
      </c>
      <c r="AE260" s="102"/>
    </row>
    <row r="261" spans="1:31" ht="22.5" customHeight="1">
      <c r="A261" s="77"/>
      <c r="B261" s="78" t="s">
        <v>617</v>
      </c>
      <c r="C261" s="90" t="s">
        <v>618</v>
      </c>
      <c r="D261" s="90" t="s">
        <v>619</v>
      </c>
      <c r="E261" s="90" t="s">
        <v>162</v>
      </c>
      <c r="F261" s="90"/>
      <c r="G261" s="90"/>
      <c r="H261" s="90" t="s">
        <v>40</v>
      </c>
      <c r="I261" s="91" t="b">
        <v>1</v>
      </c>
      <c r="J261" s="91" t="b">
        <v>1</v>
      </c>
      <c r="K261" s="91" t="b">
        <v>1</v>
      </c>
      <c r="L261" s="91" t="b">
        <v>1</v>
      </c>
      <c r="M261" s="91" t="b">
        <v>1</v>
      </c>
      <c r="N261" s="90" t="s">
        <v>41</v>
      </c>
      <c r="O261" s="90"/>
      <c r="P261" s="92"/>
      <c r="Q261" s="88"/>
      <c r="R261" s="88"/>
      <c r="S261" s="110"/>
      <c r="T261" s="85"/>
      <c r="U261" s="86" t="s">
        <v>617</v>
      </c>
      <c r="V261" s="86" t="e">
        <f t="array" aca="1" ref="V261" ca="1">_xludf.IFNA(INDEX(#REF!,MATCH($U261,#REF!,0)),"")</f>
        <v>#NAME?</v>
      </c>
      <c r="W261" s="86" t="e">
        <f t="array" aca="1" ref="W261" ca="1">_xludf.IFNA(INDEX(#REF!,MATCH($U261,#REF!,0)),"")</f>
        <v>#NAME?</v>
      </c>
      <c r="X261" s="86" t="e">
        <f t="array" aca="1" ref="X261" ca="1">_xludf.IFNA(INDEX(#REF!,MATCH($U261,#REF!,0)),"")</f>
        <v>#NAME?</v>
      </c>
      <c r="Y261" s="86" t="e">
        <f t="array" aca="1" ref="Y261" ca="1">_xludf.IFNA(INDEX(#REF!,MATCH($U261,#REF!,0)),"")</f>
        <v>#NAME?</v>
      </c>
      <c r="Z261" s="86" t="e">
        <f t="array" aca="1" ref="Z261" ca="1">_xludf.IFNA(INDEX(#REF!,MATCH($U261,#REF!,0)),"")</f>
        <v>#NAME?</v>
      </c>
      <c r="AA261" s="86" t="e">
        <f t="array" aca="1" ref="AA261" ca="1">_xludf.IFNA(INDEX(#REF!,MATCH($U261,#REF!,0)),"")</f>
        <v>#NAME?</v>
      </c>
      <c r="AB261" s="86" t="e">
        <f t="array" aca="1" ref="AB261" ca="1">_xludf.IFNA(INDEX(#REF!,MATCH($U261,#REF!,0)),"")</f>
        <v>#NAME?</v>
      </c>
      <c r="AC261" s="86" t="e">
        <f t="array" aca="1" ref="AC261" ca="1">_xludf.IFNA(INDEX(#REF!,MATCH($U261,#REF!,0)),"")</f>
        <v>#NAME?</v>
      </c>
      <c r="AD261" s="87" t="e">
        <f t="array" aca="1" ref="AD261" ca="1">_xludf.IFNA(INDEX(#REF!,MATCH($U261,#REF!,0)),"")</f>
        <v>#NAME?</v>
      </c>
      <c r="AE261" s="102"/>
    </row>
    <row r="262" spans="1:31" ht="22.5" customHeight="1">
      <c r="A262" s="77"/>
      <c r="B262" s="78" t="s">
        <v>617</v>
      </c>
      <c r="C262" s="90" t="s">
        <v>77</v>
      </c>
      <c r="D262" s="90" t="s">
        <v>619</v>
      </c>
      <c r="E262" s="90"/>
      <c r="F262" s="90" t="s">
        <v>620</v>
      </c>
      <c r="G262" s="90">
        <v>600</v>
      </c>
      <c r="H262" s="90" t="s">
        <v>49</v>
      </c>
      <c r="I262" s="91" t="b">
        <v>1</v>
      </c>
      <c r="J262" s="91" t="b">
        <v>0</v>
      </c>
      <c r="K262" s="91" t="b">
        <v>0</v>
      </c>
      <c r="L262" s="91" t="b">
        <v>0</v>
      </c>
      <c r="M262" s="91" t="b">
        <v>0</v>
      </c>
      <c r="N262" s="90" t="s">
        <v>53</v>
      </c>
      <c r="O262" s="90" t="s">
        <v>79</v>
      </c>
      <c r="P262" s="92"/>
      <c r="Q262" s="88"/>
      <c r="R262" s="93" t="s">
        <v>621</v>
      </c>
      <c r="S262" s="153" t="s">
        <v>58</v>
      </c>
      <c r="T262" s="85"/>
      <c r="U262" s="86" t="s">
        <v>617</v>
      </c>
      <c r="V262" s="86" t="e">
        <f t="array" aca="1" ref="V262" ca="1">_xludf.IFNA(INDEX(#REF!,MATCH($U262,#REF!,0)),"")</f>
        <v>#NAME?</v>
      </c>
      <c r="W262" s="86" t="e">
        <f t="array" aca="1" ref="W262" ca="1">_xludf.IFNA(INDEX(#REF!,MATCH($U262,#REF!,0)),"")</f>
        <v>#NAME?</v>
      </c>
      <c r="X262" s="86" t="e">
        <f t="array" aca="1" ref="X262" ca="1">_xludf.IFNA(INDEX(#REF!,MATCH($U262,#REF!,0)),"")</f>
        <v>#NAME?</v>
      </c>
      <c r="Y262" s="86" t="e">
        <f t="array" aca="1" ref="Y262" ca="1">_xludf.IFNA(INDEX(#REF!,MATCH($U262,#REF!,0)),"")</f>
        <v>#NAME?</v>
      </c>
      <c r="Z262" s="86" t="e">
        <f t="array" aca="1" ref="Z262" ca="1">_xludf.IFNA(INDEX(#REF!,MATCH($U262,#REF!,0)),"")</f>
        <v>#NAME?</v>
      </c>
      <c r="AA262" s="86" t="e">
        <f t="array" aca="1" ref="AA262" ca="1">_xludf.IFNA(INDEX(#REF!,MATCH($U262,#REF!,0)),"")</f>
        <v>#NAME?</v>
      </c>
      <c r="AB262" s="86" t="e">
        <f t="array" aca="1" ref="AB262" ca="1">_xludf.IFNA(INDEX(#REF!,MATCH($U262,#REF!,0)),"")</f>
        <v>#NAME?</v>
      </c>
      <c r="AC262" s="86" t="e">
        <f t="array" aca="1" ref="AC262" ca="1">_xludf.IFNA(INDEX(#REF!,MATCH($U262,#REF!,0)),"")</f>
        <v>#NAME?</v>
      </c>
      <c r="AD262" s="87" t="e">
        <f t="array" aca="1" ref="AD262" ca="1">_xludf.IFNA(INDEX(#REF!,MATCH($U262,#REF!,0)),"")</f>
        <v>#NAME?</v>
      </c>
      <c r="AE262" s="102"/>
    </row>
    <row r="263" spans="1:31" ht="22.5" customHeight="1">
      <c r="A263" s="77"/>
      <c r="B263" s="78" t="s">
        <v>622</v>
      </c>
      <c r="C263" s="90" t="s">
        <v>39</v>
      </c>
      <c r="D263" s="90"/>
      <c r="E263" s="90"/>
      <c r="F263" s="90"/>
      <c r="G263" s="90"/>
      <c r="H263" s="90" t="s">
        <v>40</v>
      </c>
      <c r="I263" s="91" t="b">
        <v>0</v>
      </c>
      <c r="J263" s="91" t="b">
        <v>1</v>
      </c>
      <c r="K263" s="91" t="b">
        <v>0</v>
      </c>
      <c r="L263" s="91" t="b">
        <v>0</v>
      </c>
      <c r="M263" s="91" t="b">
        <v>0</v>
      </c>
      <c r="N263" s="90" t="s">
        <v>41</v>
      </c>
      <c r="O263" s="90"/>
      <c r="P263" s="92" t="s">
        <v>42</v>
      </c>
      <c r="Q263" s="88"/>
      <c r="R263" s="88"/>
      <c r="S263" s="110"/>
      <c r="T263" s="85"/>
      <c r="U263" s="86" t="s">
        <v>622</v>
      </c>
      <c r="V263" s="86" t="e">
        <f t="array" aca="1" ref="V263" ca="1">_xludf.IFNA(INDEX(#REF!,MATCH($U263,#REF!,0)),"")</f>
        <v>#NAME?</v>
      </c>
      <c r="W263" s="86" t="e">
        <f t="array" aca="1" ref="W263" ca="1">_xludf.IFNA(INDEX(#REF!,MATCH($U263,#REF!,0)),"")</f>
        <v>#NAME?</v>
      </c>
      <c r="X263" s="86" t="e">
        <f t="array" aca="1" ref="X263" ca="1">_xludf.IFNA(INDEX(#REF!,MATCH($U263,#REF!,0)),"")</f>
        <v>#NAME?</v>
      </c>
      <c r="Y263" s="86" t="e">
        <f t="array" aca="1" ref="Y263" ca="1">_xludf.IFNA(INDEX(#REF!,MATCH($U263,#REF!,0)),"")</f>
        <v>#NAME?</v>
      </c>
      <c r="Z263" s="86" t="e">
        <f t="array" aca="1" ref="Z263" ca="1">_xludf.IFNA(INDEX(#REF!,MATCH($U263,#REF!,0)),"")</f>
        <v>#NAME?</v>
      </c>
      <c r="AA263" s="86" t="e">
        <f t="array" aca="1" ref="AA263" ca="1">_xludf.IFNA(INDEX(#REF!,MATCH($U263,#REF!,0)),"")</f>
        <v>#NAME?</v>
      </c>
      <c r="AB263" s="86" t="e">
        <f t="array" aca="1" ref="AB263" ca="1">_xludf.IFNA(INDEX(#REF!,MATCH($U263,#REF!,0)),"")</f>
        <v>#NAME?</v>
      </c>
      <c r="AC263" s="86" t="e">
        <f t="array" aca="1" ref="AC263" ca="1">_xludf.IFNA(INDEX(#REF!,MATCH($U263,#REF!,0)),"")</f>
        <v>#NAME?</v>
      </c>
      <c r="AD263" s="87" t="e">
        <f t="array" aca="1" ref="AD263" ca="1">_xludf.IFNA(INDEX(#REF!,MATCH($U263,#REF!,0)),"")</f>
        <v>#NAME?</v>
      </c>
      <c r="AE263" s="102"/>
    </row>
    <row r="264" spans="1:31" ht="22.5" customHeight="1">
      <c r="A264" s="77"/>
      <c r="B264" s="78" t="s">
        <v>623</v>
      </c>
      <c r="C264" s="90" t="s">
        <v>77</v>
      </c>
      <c r="D264" s="90" t="s">
        <v>370</v>
      </c>
      <c r="E264" s="90"/>
      <c r="F264" s="90" t="s">
        <v>624</v>
      </c>
      <c r="G264" s="90" t="s">
        <v>625</v>
      </c>
      <c r="H264" s="90" t="s">
        <v>251</v>
      </c>
      <c r="I264" s="91" t="b">
        <v>1</v>
      </c>
      <c r="J264" s="91" t="b">
        <v>0</v>
      </c>
      <c r="K264" s="91" t="b">
        <v>0</v>
      </c>
      <c r="L264" s="91" t="b">
        <v>0</v>
      </c>
      <c r="M264" s="91" t="b">
        <v>0</v>
      </c>
      <c r="N264" s="90" t="s">
        <v>41</v>
      </c>
      <c r="O264" s="90" t="s">
        <v>79</v>
      </c>
      <c r="P264" s="92" t="s">
        <v>626</v>
      </c>
      <c r="Q264" s="88" t="s">
        <v>52</v>
      </c>
      <c r="R264" s="93" t="s">
        <v>627</v>
      </c>
      <c r="S264" s="153" t="s">
        <v>58</v>
      </c>
      <c r="T264" s="85"/>
      <c r="U264" s="86" t="s">
        <v>623</v>
      </c>
      <c r="V264" s="86" t="e">
        <f t="array" aca="1" ref="V264" ca="1">_xludf.IFNA(INDEX(#REF!,MATCH($U264,#REF!,0)),"")</f>
        <v>#NAME?</v>
      </c>
      <c r="W264" s="86" t="e">
        <f t="array" aca="1" ref="W264" ca="1">_xludf.IFNA(INDEX(#REF!,MATCH($U264,#REF!,0)),"")</f>
        <v>#NAME?</v>
      </c>
      <c r="X264" s="86" t="e">
        <f t="array" aca="1" ref="X264" ca="1">_xludf.IFNA(INDEX(#REF!,MATCH($U264,#REF!,0)),"")</f>
        <v>#NAME?</v>
      </c>
      <c r="Y264" s="86" t="e">
        <f t="array" aca="1" ref="Y264" ca="1">_xludf.IFNA(INDEX(#REF!,MATCH($U264,#REF!,0)),"")</f>
        <v>#NAME?</v>
      </c>
      <c r="Z264" s="86" t="e">
        <f t="array" aca="1" ref="Z264" ca="1">_xludf.IFNA(INDEX(#REF!,MATCH($U264,#REF!,0)),"")</f>
        <v>#NAME?</v>
      </c>
      <c r="AA264" s="86" t="e">
        <f t="array" aca="1" ref="AA264" ca="1">_xludf.IFNA(INDEX(#REF!,MATCH($U264,#REF!,0)),"")</f>
        <v>#NAME?</v>
      </c>
      <c r="AB264" s="86" t="e">
        <f t="array" aca="1" ref="AB264" ca="1">_xludf.IFNA(INDEX(#REF!,MATCH($U264,#REF!,0)),"")</f>
        <v>#NAME?</v>
      </c>
      <c r="AC264" s="86" t="e">
        <f t="array" aca="1" ref="AC264" ca="1">_xludf.IFNA(INDEX(#REF!,MATCH($U264,#REF!,0)),"")</f>
        <v>#NAME?</v>
      </c>
      <c r="AD264" s="87" t="e">
        <f t="array" aca="1" ref="AD264" ca="1">_xludf.IFNA(INDEX(#REF!,MATCH($U264,#REF!,0)),"")</f>
        <v>#NAME?</v>
      </c>
      <c r="AE264" s="102"/>
    </row>
    <row r="265" spans="1:31" ht="22.5" customHeight="1">
      <c r="A265" s="77"/>
      <c r="B265" s="78" t="s">
        <v>628</v>
      </c>
      <c r="C265" s="79" t="s">
        <v>83</v>
      </c>
      <c r="D265" s="79"/>
      <c r="E265" s="79"/>
      <c r="F265" s="79"/>
      <c r="G265" s="79"/>
      <c r="H265" s="79" t="s">
        <v>40</v>
      </c>
      <c r="I265" s="81" t="b">
        <v>0</v>
      </c>
      <c r="J265" s="81" t="b">
        <v>0</v>
      </c>
      <c r="K265" s="81" t="b">
        <v>0</v>
      </c>
      <c r="L265" s="81" t="b">
        <v>0</v>
      </c>
      <c r="M265" s="81" t="b">
        <v>0</v>
      </c>
      <c r="N265" s="79"/>
      <c r="O265" s="79"/>
      <c r="P265" s="82"/>
      <c r="Q265" s="88"/>
      <c r="R265" s="88"/>
      <c r="S265" s="96"/>
      <c r="T265" s="85"/>
      <c r="U265" s="86" t="s">
        <v>628</v>
      </c>
      <c r="V265" s="86" t="e">
        <f t="array" aca="1" ref="V265" ca="1">_xludf.IFNA(INDEX(#REF!,MATCH($U265,#REF!,0)),"")</f>
        <v>#NAME?</v>
      </c>
      <c r="W265" s="86" t="e">
        <f t="array" aca="1" ref="W265" ca="1">_xludf.IFNA(INDEX(#REF!,MATCH($U265,#REF!,0)),"")</f>
        <v>#NAME?</v>
      </c>
      <c r="X265" s="86" t="e">
        <f t="array" aca="1" ref="X265" ca="1">_xludf.IFNA(INDEX(#REF!,MATCH($U265,#REF!,0)),"")</f>
        <v>#NAME?</v>
      </c>
      <c r="Y265" s="86" t="e">
        <f t="array" aca="1" ref="Y265" ca="1">_xludf.IFNA(INDEX(#REF!,MATCH($U265,#REF!,0)),"")</f>
        <v>#NAME?</v>
      </c>
      <c r="Z265" s="86" t="e">
        <f t="array" aca="1" ref="Z265" ca="1">_xludf.IFNA(INDEX(#REF!,MATCH($U265,#REF!,0)),"")</f>
        <v>#NAME?</v>
      </c>
      <c r="AA265" s="86" t="e">
        <f t="array" aca="1" ref="AA265" ca="1">_xludf.IFNA(INDEX(#REF!,MATCH($U265,#REF!,0)),"")</f>
        <v>#NAME?</v>
      </c>
      <c r="AB265" s="86" t="e">
        <f t="array" aca="1" ref="AB265" ca="1">_xludf.IFNA(INDEX(#REF!,MATCH($U265,#REF!,0)),"")</f>
        <v>#NAME?</v>
      </c>
      <c r="AC265" s="86" t="e">
        <f t="array" aca="1" ref="AC265" ca="1">_xludf.IFNA(INDEX(#REF!,MATCH($U265,#REF!,0)),"")</f>
        <v>#NAME?</v>
      </c>
      <c r="AD265" s="87" t="e">
        <f t="array" aca="1" ref="AD265" ca="1">_xludf.IFNA(INDEX(#REF!,MATCH($U265,#REF!,0)),"")</f>
        <v>#NAME?</v>
      </c>
      <c r="AE265" s="102"/>
    </row>
    <row r="266" spans="1:31" ht="22.5" customHeight="1">
      <c r="A266" s="77"/>
      <c r="B266" s="78" t="s">
        <v>629</v>
      </c>
      <c r="C266" s="90" t="s">
        <v>39</v>
      </c>
      <c r="D266" s="90"/>
      <c r="E266" s="90"/>
      <c r="F266" s="90"/>
      <c r="G266" s="90"/>
      <c r="H266" s="90" t="s">
        <v>40</v>
      </c>
      <c r="I266" s="91" t="b">
        <v>0</v>
      </c>
      <c r="J266" s="91" t="b">
        <v>1</v>
      </c>
      <c r="K266" s="91" t="b">
        <v>0</v>
      </c>
      <c r="L266" s="91" t="b">
        <v>0</v>
      </c>
      <c r="M266" s="91" t="b">
        <v>0</v>
      </c>
      <c r="N266" s="90" t="s">
        <v>41</v>
      </c>
      <c r="O266" s="90"/>
      <c r="P266" s="92" t="s">
        <v>42</v>
      </c>
      <c r="Q266" s="88"/>
      <c r="R266" s="88"/>
      <c r="S266" s="110"/>
      <c r="T266" s="85"/>
      <c r="U266" s="86" t="s">
        <v>629</v>
      </c>
      <c r="V266" s="86" t="e">
        <f t="array" aca="1" ref="V266" ca="1">_xludf.IFNA(INDEX(#REF!,MATCH($U266,#REF!,0)),"")</f>
        <v>#NAME?</v>
      </c>
      <c r="W266" s="86" t="e">
        <f t="array" aca="1" ref="W266" ca="1">_xludf.IFNA(INDEX(#REF!,MATCH($U266,#REF!,0)),"")</f>
        <v>#NAME?</v>
      </c>
      <c r="X266" s="86" t="e">
        <f t="array" aca="1" ref="X266" ca="1">_xludf.IFNA(INDEX(#REF!,MATCH($U266,#REF!,0)),"")</f>
        <v>#NAME?</v>
      </c>
      <c r="Y266" s="86" t="e">
        <f t="array" aca="1" ref="Y266" ca="1">_xludf.IFNA(INDEX(#REF!,MATCH($U266,#REF!,0)),"")</f>
        <v>#NAME?</v>
      </c>
      <c r="Z266" s="86" t="e">
        <f t="array" aca="1" ref="Z266" ca="1">_xludf.IFNA(INDEX(#REF!,MATCH($U266,#REF!,0)),"")</f>
        <v>#NAME?</v>
      </c>
      <c r="AA266" s="86" t="e">
        <f t="array" aca="1" ref="AA266" ca="1">_xludf.IFNA(INDEX(#REF!,MATCH($U266,#REF!,0)),"")</f>
        <v>#NAME?</v>
      </c>
      <c r="AB266" s="86" t="e">
        <f t="array" aca="1" ref="AB266" ca="1">_xludf.IFNA(INDEX(#REF!,MATCH($U266,#REF!,0)),"")</f>
        <v>#NAME?</v>
      </c>
      <c r="AC266" s="86" t="e">
        <f t="array" aca="1" ref="AC266" ca="1">_xludf.IFNA(INDEX(#REF!,MATCH($U266,#REF!,0)),"")</f>
        <v>#NAME?</v>
      </c>
      <c r="AD266" s="87" t="e">
        <f t="array" aca="1" ref="AD266" ca="1">_xludf.IFNA(INDEX(#REF!,MATCH($U266,#REF!,0)),"")</f>
        <v>#NAME?</v>
      </c>
      <c r="AE266" s="102"/>
    </row>
    <row r="267" spans="1:31" ht="22.5" customHeight="1">
      <c r="A267" s="77"/>
      <c r="B267" s="78" t="s">
        <v>630</v>
      </c>
      <c r="C267" s="79" t="s">
        <v>39</v>
      </c>
      <c r="D267" s="79"/>
      <c r="E267" s="103"/>
      <c r="F267" s="103"/>
      <c r="G267" s="79"/>
      <c r="H267" s="79" t="s">
        <v>40</v>
      </c>
      <c r="I267" s="81" t="b">
        <v>0</v>
      </c>
      <c r="J267" s="81" t="b">
        <v>1</v>
      </c>
      <c r="K267" s="81" t="b">
        <v>0</v>
      </c>
      <c r="L267" s="81" t="b">
        <v>0</v>
      </c>
      <c r="M267" s="81" t="b">
        <v>0</v>
      </c>
      <c r="N267" s="79" t="s">
        <v>41</v>
      </c>
      <c r="O267" s="79"/>
      <c r="P267" s="82" t="s">
        <v>42</v>
      </c>
      <c r="Q267" s="88"/>
      <c r="R267" s="88"/>
      <c r="S267" s="96"/>
      <c r="T267" s="85"/>
      <c r="U267" s="86" t="s">
        <v>630</v>
      </c>
      <c r="V267" s="86" t="e">
        <f t="array" aca="1" ref="V267" ca="1">_xludf.IFNA(INDEX(#REF!,MATCH($U267,#REF!,0)),"")</f>
        <v>#NAME?</v>
      </c>
      <c r="W267" s="86" t="e">
        <f t="array" aca="1" ref="W267" ca="1">_xludf.IFNA(INDEX(#REF!,MATCH($U267,#REF!,0)),"")</f>
        <v>#NAME?</v>
      </c>
      <c r="X267" s="86" t="e">
        <f t="array" aca="1" ref="X267" ca="1">_xludf.IFNA(INDEX(#REF!,MATCH($U267,#REF!,0)),"")</f>
        <v>#NAME?</v>
      </c>
      <c r="Y267" s="86" t="e">
        <f t="array" aca="1" ref="Y267" ca="1">_xludf.IFNA(INDEX(#REF!,MATCH($U267,#REF!,0)),"")</f>
        <v>#NAME?</v>
      </c>
      <c r="Z267" s="86" t="e">
        <f t="array" aca="1" ref="Z267" ca="1">_xludf.IFNA(INDEX(#REF!,MATCH($U267,#REF!,0)),"")</f>
        <v>#NAME?</v>
      </c>
      <c r="AA267" s="86" t="e">
        <f t="array" aca="1" ref="AA267" ca="1">_xludf.IFNA(INDEX(#REF!,MATCH($U267,#REF!,0)),"")</f>
        <v>#NAME?</v>
      </c>
      <c r="AB267" s="86" t="e">
        <f t="array" aca="1" ref="AB267" ca="1">_xludf.IFNA(INDEX(#REF!,MATCH($U267,#REF!,0)),"")</f>
        <v>#NAME?</v>
      </c>
      <c r="AC267" s="86" t="e">
        <f t="array" aca="1" ref="AC267" ca="1">_xludf.IFNA(INDEX(#REF!,MATCH($U267,#REF!,0)),"")</f>
        <v>#NAME?</v>
      </c>
      <c r="AD267" s="87" t="e">
        <f t="array" aca="1" ref="AD267" ca="1">_xludf.IFNA(INDEX(#REF!,MATCH($U267,#REF!,0)),"")</f>
        <v>#NAME?</v>
      </c>
      <c r="AE267" s="102"/>
    </row>
    <row r="268" spans="1:31" ht="22.5" customHeight="1">
      <c r="A268" s="77"/>
      <c r="B268" s="78" t="s">
        <v>631</v>
      </c>
      <c r="C268" s="79" t="s">
        <v>77</v>
      </c>
      <c r="D268" s="79" t="s">
        <v>632</v>
      </c>
      <c r="E268" s="79"/>
      <c r="F268" s="79" t="s">
        <v>633</v>
      </c>
      <c r="G268" s="79" t="s">
        <v>634</v>
      </c>
      <c r="H268" s="79" t="s">
        <v>49</v>
      </c>
      <c r="I268" s="81" t="b">
        <v>1</v>
      </c>
      <c r="J268" s="81" t="b">
        <v>0</v>
      </c>
      <c r="K268" s="81" t="b">
        <v>0</v>
      </c>
      <c r="L268" s="81" t="b">
        <v>0</v>
      </c>
      <c r="M268" s="81" t="b">
        <v>1</v>
      </c>
      <c r="N268" s="79" t="s">
        <v>41</v>
      </c>
      <c r="O268" s="79" t="s">
        <v>79</v>
      </c>
      <c r="P268" s="82" t="s">
        <v>80</v>
      </c>
      <c r="Q268" s="88" t="s">
        <v>635</v>
      </c>
      <c r="R268" s="160" t="s">
        <v>636</v>
      </c>
      <c r="S268" s="151" t="s">
        <v>58</v>
      </c>
      <c r="T268" s="85"/>
      <c r="U268" s="86" t="s">
        <v>631</v>
      </c>
      <c r="V268" s="86" t="e">
        <f t="array" aca="1" ref="V268" ca="1">_xludf.IFNA(INDEX(#REF!,MATCH($U268,#REF!,0)),"")</f>
        <v>#NAME?</v>
      </c>
      <c r="W268" s="86" t="e">
        <f t="array" aca="1" ref="W268" ca="1">_xludf.IFNA(INDEX(#REF!,MATCH($U268,#REF!,0)),"")</f>
        <v>#NAME?</v>
      </c>
      <c r="X268" s="86" t="e">
        <f t="array" aca="1" ref="X268" ca="1">_xludf.IFNA(INDEX(#REF!,MATCH($U268,#REF!,0)),"")</f>
        <v>#NAME?</v>
      </c>
      <c r="Y268" s="86" t="e">
        <f t="array" aca="1" ref="Y268" ca="1">_xludf.IFNA(INDEX(#REF!,MATCH($U268,#REF!,0)),"")</f>
        <v>#NAME?</v>
      </c>
      <c r="Z268" s="86" t="e">
        <f t="array" aca="1" ref="Z268" ca="1">_xludf.IFNA(INDEX(#REF!,MATCH($U268,#REF!,0)),"")</f>
        <v>#NAME?</v>
      </c>
      <c r="AA268" s="86" t="e">
        <f t="array" aca="1" ref="AA268" ca="1">_xludf.IFNA(INDEX(#REF!,MATCH($U268,#REF!,0)),"")</f>
        <v>#NAME?</v>
      </c>
      <c r="AB268" s="86" t="e">
        <f t="array" aca="1" ref="AB268" ca="1">_xludf.IFNA(INDEX(#REF!,MATCH($U268,#REF!,0)),"")</f>
        <v>#NAME?</v>
      </c>
      <c r="AC268" s="86" t="e">
        <f t="array" aca="1" ref="AC268" ca="1">_xludf.IFNA(INDEX(#REF!,MATCH($U268,#REF!,0)),"")</f>
        <v>#NAME?</v>
      </c>
      <c r="AD268" s="87" t="e">
        <f t="array" aca="1" ref="AD268" ca="1">_xludf.IFNA(INDEX(#REF!,MATCH($U268,#REF!,0)),"")</f>
        <v>#NAME?</v>
      </c>
      <c r="AE268" s="102"/>
    </row>
    <row r="269" spans="1:31" ht="22.5" customHeight="1">
      <c r="A269" s="77"/>
      <c r="B269" s="130" t="s">
        <v>637</v>
      </c>
      <c r="C269" s="79" t="s">
        <v>83</v>
      </c>
      <c r="D269" s="79"/>
      <c r="E269" s="103"/>
      <c r="F269" s="103"/>
      <c r="G269" s="79"/>
      <c r="H269" s="79" t="s">
        <v>40</v>
      </c>
      <c r="I269" s="81" t="b">
        <v>0</v>
      </c>
      <c r="J269" s="81" t="b">
        <v>0</v>
      </c>
      <c r="K269" s="81" t="b">
        <v>0</v>
      </c>
      <c r="L269" s="81" t="b">
        <v>0</v>
      </c>
      <c r="M269" s="81" t="b">
        <v>0</v>
      </c>
      <c r="N269" s="79"/>
      <c r="O269" s="79"/>
      <c r="P269" s="82"/>
      <c r="Q269" s="88"/>
      <c r="R269" s="88"/>
      <c r="S269" s="96"/>
      <c r="T269" s="85"/>
      <c r="U269" s="86" t="s">
        <v>637</v>
      </c>
      <c r="V269" s="86" t="e">
        <f t="array" aca="1" ref="V269" ca="1">_xludf.IFNA(INDEX(#REF!,MATCH($U269,#REF!,0)),"")</f>
        <v>#NAME?</v>
      </c>
      <c r="W269" s="86" t="e">
        <f t="array" aca="1" ref="W269" ca="1">_xludf.IFNA(INDEX(#REF!,MATCH($U269,#REF!,0)),"")</f>
        <v>#NAME?</v>
      </c>
      <c r="X269" s="86" t="e">
        <f t="array" aca="1" ref="X269" ca="1">_xludf.IFNA(INDEX(#REF!,MATCH($U269,#REF!,0)),"")</f>
        <v>#NAME?</v>
      </c>
      <c r="Y269" s="86" t="e">
        <f t="array" aca="1" ref="Y269" ca="1">_xludf.IFNA(INDEX(#REF!,MATCH($U269,#REF!,0)),"")</f>
        <v>#NAME?</v>
      </c>
      <c r="Z269" s="86" t="e">
        <f t="array" aca="1" ref="Z269" ca="1">_xludf.IFNA(INDEX(#REF!,MATCH($U269,#REF!,0)),"")</f>
        <v>#NAME?</v>
      </c>
      <c r="AA269" s="86" t="e">
        <f t="array" aca="1" ref="AA269" ca="1">_xludf.IFNA(INDEX(#REF!,MATCH($U269,#REF!,0)),"")</f>
        <v>#NAME?</v>
      </c>
      <c r="AB269" s="86" t="e">
        <f t="array" aca="1" ref="AB269" ca="1">_xludf.IFNA(INDEX(#REF!,MATCH($U269,#REF!,0)),"")</f>
        <v>#NAME?</v>
      </c>
      <c r="AC269" s="86" t="e">
        <f t="array" aca="1" ref="AC269" ca="1">_xludf.IFNA(INDEX(#REF!,MATCH($U269,#REF!,0)),"")</f>
        <v>#NAME?</v>
      </c>
      <c r="AD269" s="87" t="e">
        <f t="array" aca="1" ref="AD269" ca="1">_xludf.IFNA(INDEX(#REF!,MATCH($U269,#REF!,0)),"")</f>
        <v>#NAME?</v>
      </c>
      <c r="AE269" s="102"/>
    </row>
    <row r="270" spans="1:31" ht="22.5" customHeight="1">
      <c r="A270" s="77"/>
      <c r="B270" s="78" t="s">
        <v>638</v>
      </c>
      <c r="C270" s="79" t="s">
        <v>34</v>
      </c>
      <c r="D270" s="79" t="s">
        <v>212</v>
      </c>
      <c r="E270" s="79"/>
      <c r="F270" s="79" t="s">
        <v>639</v>
      </c>
      <c r="G270" s="79" t="s">
        <v>640</v>
      </c>
      <c r="H270" s="79" t="s">
        <v>37</v>
      </c>
      <c r="I270" s="81" t="b">
        <v>1</v>
      </c>
      <c r="J270" s="81" t="b">
        <v>0</v>
      </c>
      <c r="K270" s="81" t="b">
        <v>0</v>
      </c>
      <c r="L270" s="81" t="b">
        <v>0</v>
      </c>
      <c r="M270" s="81" t="b">
        <v>0</v>
      </c>
      <c r="N270" s="79" t="s">
        <v>98</v>
      </c>
      <c r="O270" s="79" t="s">
        <v>103</v>
      </c>
      <c r="P270" s="82" t="s">
        <v>215</v>
      </c>
      <c r="Q270" s="88" t="s">
        <v>105</v>
      </c>
      <c r="R270" s="93" t="s">
        <v>641</v>
      </c>
      <c r="S270" s="96"/>
      <c r="T270" s="85"/>
      <c r="U270" s="86" t="s">
        <v>638</v>
      </c>
      <c r="V270" s="86" t="e">
        <f t="array" aca="1" ref="V270" ca="1">_xludf.IFNA(INDEX(#REF!,MATCH($U270,#REF!,0)),"")</f>
        <v>#NAME?</v>
      </c>
      <c r="W270" s="86" t="e">
        <f t="array" aca="1" ref="W270" ca="1">_xludf.IFNA(INDEX(#REF!,MATCH($U270,#REF!,0)),"")</f>
        <v>#NAME?</v>
      </c>
      <c r="X270" s="86" t="e">
        <f t="array" aca="1" ref="X270" ca="1">_xludf.IFNA(INDEX(#REF!,MATCH($U270,#REF!,0)),"")</f>
        <v>#NAME?</v>
      </c>
      <c r="Y270" s="86" t="e">
        <f t="array" aca="1" ref="Y270" ca="1">_xludf.IFNA(INDEX(#REF!,MATCH($U270,#REF!,0)),"")</f>
        <v>#NAME?</v>
      </c>
      <c r="Z270" s="86" t="e">
        <f t="array" aca="1" ref="Z270" ca="1">_xludf.IFNA(INDEX(#REF!,MATCH($U270,#REF!,0)),"")</f>
        <v>#NAME?</v>
      </c>
      <c r="AA270" s="86" t="e">
        <f t="array" aca="1" ref="AA270" ca="1">_xludf.IFNA(INDEX(#REF!,MATCH($U270,#REF!,0)),"")</f>
        <v>#NAME?</v>
      </c>
      <c r="AB270" s="86" t="e">
        <f t="array" aca="1" ref="AB270" ca="1">_xludf.IFNA(INDEX(#REF!,MATCH($U270,#REF!,0)),"")</f>
        <v>#NAME?</v>
      </c>
      <c r="AC270" s="86" t="e">
        <f t="array" aca="1" ref="AC270" ca="1">_xludf.IFNA(INDEX(#REF!,MATCH($U270,#REF!,0)),"")</f>
        <v>#NAME?</v>
      </c>
      <c r="AD270" s="87" t="e">
        <f t="array" aca="1" ref="AD270" ca="1">_xludf.IFNA(INDEX(#REF!,MATCH($U270,#REF!,0)),"")</f>
        <v>#NAME?</v>
      </c>
      <c r="AE270" s="102"/>
    </row>
    <row r="271" spans="1:31" ht="22.5" customHeight="1">
      <c r="A271" s="77"/>
      <c r="B271" s="78" t="s">
        <v>642</v>
      </c>
      <c r="C271" s="79" t="s">
        <v>39</v>
      </c>
      <c r="D271" s="79"/>
      <c r="E271" s="79"/>
      <c r="F271" s="79"/>
      <c r="G271" s="79"/>
      <c r="H271" s="79" t="s">
        <v>40</v>
      </c>
      <c r="I271" s="81" t="b">
        <v>0</v>
      </c>
      <c r="J271" s="81" t="b">
        <v>1</v>
      </c>
      <c r="K271" s="81" t="b">
        <v>0</v>
      </c>
      <c r="L271" s="81" t="b">
        <v>0</v>
      </c>
      <c r="M271" s="81" t="b">
        <v>0</v>
      </c>
      <c r="N271" s="79" t="s">
        <v>41</v>
      </c>
      <c r="O271" s="79"/>
      <c r="P271" s="82" t="s">
        <v>42</v>
      </c>
      <c r="Q271" s="88"/>
      <c r="R271" s="88"/>
      <c r="S271" s="96"/>
      <c r="T271" s="85"/>
      <c r="U271" s="86" t="s">
        <v>642</v>
      </c>
      <c r="V271" s="86" t="e">
        <f t="array" aca="1" ref="V271" ca="1">_xludf.IFNA(INDEX(#REF!,MATCH($U271,#REF!,0)),"")</f>
        <v>#NAME?</v>
      </c>
      <c r="W271" s="86" t="e">
        <f t="array" aca="1" ref="W271" ca="1">_xludf.IFNA(INDEX(#REF!,MATCH($U271,#REF!,0)),"")</f>
        <v>#NAME?</v>
      </c>
      <c r="X271" s="86" t="e">
        <f t="array" aca="1" ref="X271" ca="1">_xludf.IFNA(INDEX(#REF!,MATCH($U271,#REF!,0)),"")</f>
        <v>#NAME?</v>
      </c>
      <c r="Y271" s="86" t="e">
        <f t="array" aca="1" ref="Y271" ca="1">_xludf.IFNA(INDEX(#REF!,MATCH($U271,#REF!,0)),"")</f>
        <v>#NAME?</v>
      </c>
      <c r="Z271" s="86" t="e">
        <f t="array" aca="1" ref="Z271" ca="1">_xludf.IFNA(INDEX(#REF!,MATCH($U271,#REF!,0)),"")</f>
        <v>#NAME?</v>
      </c>
      <c r="AA271" s="86" t="e">
        <f t="array" aca="1" ref="AA271" ca="1">_xludf.IFNA(INDEX(#REF!,MATCH($U271,#REF!,0)),"")</f>
        <v>#NAME?</v>
      </c>
      <c r="AB271" s="86" t="e">
        <f t="array" aca="1" ref="AB271" ca="1">_xludf.IFNA(INDEX(#REF!,MATCH($U271,#REF!,0)),"")</f>
        <v>#NAME?</v>
      </c>
      <c r="AC271" s="86" t="e">
        <f t="array" aca="1" ref="AC271" ca="1">_xludf.IFNA(INDEX(#REF!,MATCH($U271,#REF!,0)),"")</f>
        <v>#NAME?</v>
      </c>
      <c r="AD271" s="87" t="e">
        <f t="array" aca="1" ref="AD271" ca="1">_xludf.IFNA(INDEX(#REF!,MATCH($U271,#REF!,0)),"")</f>
        <v>#NAME?</v>
      </c>
      <c r="AE271" s="102"/>
    </row>
    <row r="272" spans="1:31" ht="22.5" customHeight="1">
      <c r="A272" s="77"/>
      <c r="B272" s="96" t="s">
        <v>643</v>
      </c>
      <c r="C272" s="151" t="s">
        <v>39</v>
      </c>
      <c r="D272" s="151" t="s">
        <v>376</v>
      </c>
      <c r="E272" s="151"/>
      <c r="F272" s="151" t="s">
        <v>463</v>
      </c>
      <c r="G272" s="165" t="s">
        <v>644</v>
      </c>
      <c r="H272" s="79" t="s">
        <v>183</v>
      </c>
      <c r="I272" s="81" t="b">
        <v>1</v>
      </c>
      <c r="J272" s="81" t="b">
        <v>1</v>
      </c>
      <c r="K272" s="81" t="b">
        <v>1</v>
      </c>
      <c r="L272" s="81" t="b">
        <v>1</v>
      </c>
      <c r="M272" s="81" t="b">
        <v>1</v>
      </c>
      <c r="N272" s="79" t="s">
        <v>41</v>
      </c>
      <c r="O272" s="96"/>
      <c r="P272" s="156" t="s">
        <v>466</v>
      </c>
      <c r="Q272" s="111"/>
      <c r="R272" s="111"/>
      <c r="S272" s="96"/>
      <c r="T272" s="85"/>
      <c r="U272" s="86" t="s">
        <v>643</v>
      </c>
      <c r="V272" s="86" t="e">
        <f t="array" aca="1" ref="V272" ca="1">_xludf.IFNA(INDEX(#REF!,MATCH($U272,#REF!,0)),"")</f>
        <v>#NAME?</v>
      </c>
      <c r="W272" s="86" t="e">
        <f t="array" aca="1" ref="W272" ca="1">_xludf.IFNA(INDEX(#REF!,MATCH($U272,#REF!,0)),"")</f>
        <v>#NAME?</v>
      </c>
      <c r="X272" s="86" t="e">
        <f t="array" aca="1" ref="X272" ca="1">_xludf.IFNA(INDEX(#REF!,MATCH($U272,#REF!,0)),"")</f>
        <v>#NAME?</v>
      </c>
      <c r="Y272" s="86" t="e">
        <f t="array" aca="1" ref="Y272" ca="1">_xludf.IFNA(INDEX(#REF!,MATCH($U272,#REF!,0)),"")</f>
        <v>#NAME?</v>
      </c>
      <c r="Z272" s="86" t="e">
        <f t="array" aca="1" ref="Z272" ca="1">_xludf.IFNA(INDEX(#REF!,MATCH($U272,#REF!,0)),"")</f>
        <v>#NAME?</v>
      </c>
      <c r="AA272" s="86" t="e">
        <f t="array" aca="1" ref="AA272" ca="1">_xludf.IFNA(INDEX(#REF!,MATCH($U272,#REF!,0)),"")</f>
        <v>#NAME?</v>
      </c>
      <c r="AB272" s="86" t="e">
        <f t="array" aca="1" ref="AB272" ca="1">_xludf.IFNA(INDEX(#REF!,MATCH($U272,#REF!,0)),"")</f>
        <v>#NAME?</v>
      </c>
      <c r="AC272" s="86" t="e">
        <f t="array" aca="1" ref="AC272" ca="1">_xludf.IFNA(INDEX(#REF!,MATCH($U272,#REF!,0)),"")</f>
        <v>#NAME?</v>
      </c>
      <c r="AD272" s="87" t="e">
        <f t="array" aca="1" ref="AD272" ca="1">_xludf.IFNA(INDEX(#REF!,MATCH($U272,#REF!,0)),"")</f>
        <v>#NAME?</v>
      </c>
      <c r="AE272" s="102"/>
    </row>
    <row r="273" spans="1:31" ht="22.5" customHeight="1">
      <c r="A273" s="77"/>
      <c r="B273" s="78" t="s">
        <v>645</v>
      </c>
      <c r="C273" s="79" t="s">
        <v>34</v>
      </c>
      <c r="D273" s="79" t="s">
        <v>212</v>
      </c>
      <c r="E273" s="79"/>
      <c r="F273" s="79" t="s">
        <v>646</v>
      </c>
      <c r="G273" s="79" t="s">
        <v>647</v>
      </c>
      <c r="H273" s="79" t="s">
        <v>40</v>
      </c>
      <c r="I273" s="81" t="b">
        <v>1</v>
      </c>
      <c r="J273" s="81" t="b">
        <v>0</v>
      </c>
      <c r="K273" s="81" t="b">
        <v>0</v>
      </c>
      <c r="L273" s="81" t="b">
        <v>0</v>
      </c>
      <c r="M273" s="81" t="b">
        <v>0</v>
      </c>
      <c r="N273" s="79" t="s">
        <v>98</v>
      </c>
      <c r="O273" s="79" t="s">
        <v>103</v>
      </c>
      <c r="P273" s="82" t="s">
        <v>215</v>
      </c>
      <c r="Q273" s="88" t="s">
        <v>105</v>
      </c>
      <c r="R273" s="93" t="s">
        <v>614</v>
      </c>
      <c r="S273" s="96"/>
      <c r="T273" s="85"/>
      <c r="U273" s="86" t="s">
        <v>645</v>
      </c>
      <c r="V273" s="86" t="e">
        <f t="array" aca="1" ref="V273" ca="1">_xludf.IFNA(INDEX(#REF!,MATCH($U273,#REF!,0)),"")</f>
        <v>#NAME?</v>
      </c>
      <c r="W273" s="86" t="e">
        <f t="array" aca="1" ref="W273" ca="1">_xludf.IFNA(INDEX(#REF!,MATCH($U273,#REF!,0)),"")</f>
        <v>#NAME?</v>
      </c>
      <c r="X273" s="86" t="e">
        <f t="array" aca="1" ref="X273" ca="1">_xludf.IFNA(INDEX(#REF!,MATCH($U273,#REF!,0)),"")</f>
        <v>#NAME?</v>
      </c>
      <c r="Y273" s="86" t="e">
        <f t="array" aca="1" ref="Y273" ca="1">_xludf.IFNA(INDEX(#REF!,MATCH($U273,#REF!,0)),"")</f>
        <v>#NAME?</v>
      </c>
      <c r="Z273" s="86" t="e">
        <f t="array" aca="1" ref="Z273" ca="1">_xludf.IFNA(INDEX(#REF!,MATCH($U273,#REF!,0)),"")</f>
        <v>#NAME?</v>
      </c>
      <c r="AA273" s="86" t="e">
        <f t="array" aca="1" ref="AA273" ca="1">_xludf.IFNA(INDEX(#REF!,MATCH($U273,#REF!,0)),"")</f>
        <v>#NAME?</v>
      </c>
      <c r="AB273" s="86" t="e">
        <f t="array" aca="1" ref="AB273" ca="1">_xludf.IFNA(INDEX(#REF!,MATCH($U273,#REF!,0)),"")</f>
        <v>#NAME?</v>
      </c>
      <c r="AC273" s="86" t="e">
        <f t="array" aca="1" ref="AC273" ca="1">_xludf.IFNA(INDEX(#REF!,MATCH($U273,#REF!,0)),"")</f>
        <v>#NAME?</v>
      </c>
      <c r="AD273" s="87" t="e">
        <f t="array" aca="1" ref="AD273" ca="1">_xludf.IFNA(INDEX(#REF!,MATCH($U273,#REF!,0)),"")</f>
        <v>#NAME?</v>
      </c>
      <c r="AE273" s="102"/>
    </row>
    <row r="274" spans="1:31" ht="22.5" customHeight="1">
      <c r="A274" s="77"/>
      <c r="B274" s="78" t="s">
        <v>648</v>
      </c>
      <c r="C274" s="79" t="s">
        <v>39</v>
      </c>
      <c r="D274" s="79"/>
      <c r="E274" s="79"/>
      <c r="F274" s="79"/>
      <c r="G274" s="79"/>
      <c r="H274" s="79" t="s">
        <v>40</v>
      </c>
      <c r="I274" s="81" t="b">
        <v>0</v>
      </c>
      <c r="J274" s="81" t="b">
        <v>1</v>
      </c>
      <c r="K274" s="81" t="b">
        <v>0</v>
      </c>
      <c r="L274" s="81" t="b">
        <v>0</v>
      </c>
      <c r="M274" s="81" t="b">
        <v>0</v>
      </c>
      <c r="N274" s="79" t="s">
        <v>41</v>
      </c>
      <c r="O274" s="79"/>
      <c r="P274" s="82" t="s">
        <v>42</v>
      </c>
      <c r="Q274" s="88"/>
      <c r="R274" s="88"/>
      <c r="S274" s="96"/>
      <c r="T274" s="85"/>
      <c r="U274" s="86" t="s">
        <v>648</v>
      </c>
      <c r="V274" s="86" t="e">
        <f t="array" aca="1" ref="V274" ca="1">_xludf.IFNA(INDEX(#REF!,MATCH($U274,#REF!,0)),"")</f>
        <v>#NAME?</v>
      </c>
      <c r="W274" s="86" t="e">
        <f t="array" aca="1" ref="W274" ca="1">_xludf.IFNA(INDEX(#REF!,MATCH($U274,#REF!,0)),"")</f>
        <v>#NAME?</v>
      </c>
      <c r="X274" s="86" t="e">
        <f t="array" aca="1" ref="X274" ca="1">_xludf.IFNA(INDEX(#REF!,MATCH($U274,#REF!,0)),"")</f>
        <v>#NAME?</v>
      </c>
      <c r="Y274" s="86" t="e">
        <f t="array" aca="1" ref="Y274" ca="1">_xludf.IFNA(INDEX(#REF!,MATCH($U274,#REF!,0)),"")</f>
        <v>#NAME?</v>
      </c>
      <c r="Z274" s="86" t="e">
        <f t="array" aca="1" ref="Z274" ca="1">_xludf.IFNA(INDEX(#REF!,MATCH($U274,#REF!,0)),"")</f>
        <v>#NAME?</v>
      </c>
      <c r="AA274" s="86" t="e">
        <f t="array" aca="1" ref="AA274" ca="1">_xludf.IFNA(INDEX(#REF!,MATCH($U274,#REF!,0)),"")</f>
        <v>#NAME?</v>
      </c>
      <c r="AB274" s="86" t="e">
        <f t="array" aca="1" ref="AB274" ca="1">_xludf.IFNA(INDEX(#REF!,MATCH($U274,#REF!,0)),"")</f>
        <v>#NAME?</v>
      </c>
      <c r="AC274" s="86" t="e">
        <f t="array" aca="1" ref="AC274" ca="1">_xludf.IFNA(INDEX(#REF!,MATCH($U274,#REF!,0)),"")</f>
        <v>#NAME?</v>
      </c>
      <c r="AD274" s="87" t="e">
        <f t="array" aca="1" ref="AD274" ca="1">_xludf.IFNA(INDEX(#REF!,MATCH($U274,#REF!,0)),"")</f>
        <v>#NAME?</v>
      </c>
      <c r="AE274" s="102"/>
    </row>
    <row r="275" spans="1:31" ht="22.5" customHeight="1">
      <c r="A275" s="77"/>
      <c r="B275" s="78" t="s">
        <v>649</v>
      </c>
      <c r="C275" s="79" t="s">
        <v>150</v>
      </c>
      <c r="D275" s="79"/>
      <c r="E275" s="79"/>
      <c r="F275" s="79"/>
      <c r="G275" s="79"/>
      <c r="H275" s="79"/>
      <c r="I275" s="81" t="b">
        <v>1</v>
      </c>
      <c r="J275" s="81" t="b">
        <v>1</v>
      </c>
      <c r="K275" s="81" t="b">
        <v>1</v>
      </c>
      <c r="L275" s="81" t="b">
        <v>1</v>
      </c>
      <c r="M275" s="81" t="b">
        <v>1</v>
      </c>
      <c r="N275" s="79" t="s">
        <v>53</v>
      </c>
      <c r="O275" s="79"/>
      <c r="P275" s="82"/>
      <c r="Q275" s="88"/>
      <c r="R275" s="88"/>
      <c r="S275" s="151" t="s">
        <v>126</v>
      </c>
      <c r="T275" s="85"/>
      <c r="U275" s="86" t="s">
        <v>649</v>
      </c>
      <c r="V275" s="86" t="e">
        <f t="array" aca="1" ref="V275" ca="1">_xludf.IFNA(INDEX(#REF!,MATCH($U275,#REF!,0)),"")</f>
        <v>#NAME?</v>
      </c>
      <c r="W275" s="86" t="e">
        <f t="array" aca="1" ref="W275" ca="1">_xludf.IFNA(INDEX(#REF!,MATCH($U275,#REF!,0)),"")</f>
        <v>#NAME?</v>
      </c>
      <c r="X275" s="86" t="e">
        <f t="array" aca="1" ref="X275" ca="1">_xludf.IFNA(INDEX(#REF!,MATCH($U275,#REF!,0)),"")</f>
        <v>#NAME?</v>
      </c>
      <c r="Y275" s="86" t="e">
        <f t="array" aca="1" ref="Y275" ca="1">_xludf.IFNA(INDEX(#REF!,MATCH($U275,#REF!,0)),"")</f>
        <v>#NAME?</v>
      </c>
      <c r="Z275" s="86" t="e">
        <f t="array" aca="1" ref="Z275" ca="1">_xludf.IFNA(INDEX(#REF!,MATCH($U275,#REF!,0)),"")</f>
        <v>#NAME?</v>
      </c>
      <c r="AA275" s="86" t="e">
        <f t="array" aca="1" ref="AA275" ca="1">_xludf.IFNA(INDEX(#REF!,MATCH($U275,#REF!,0)),"")</f>
        <v>#NAME?</v>
      </c>
      <c r="AB275" s="86" t="e">
        <f t="array" aca="1" ref="AB275" ca="1">_xludf.IFNA(INDEX(#REF!,MATCH($U275,#REF!,0)),"")</f>
        <v>#NAME?</v>
      </c>
      <c r="AC275" s="86" t="e">
        <f t="array" aca="1" ref="AC275" ca="1">_xludf.IFNA(INDEX(#REF!,MATCH($U275,#REF!,0)),"")</f>
        <v>#NAME?</v>
      </c>
      <c r="AD275" s="87" t="e">
        <f t="array" aca="1" ref="AD275" ca="1">_xludf.IFNA(INDEX(#REF!,MATCH($U275,#REF!,0)),"")</f>
        <v>#NAME?</v>
      </c>
      <c r="AE275" s="102"/>
    </row>
    <row r="276" spans="1:31" ht="22.5" customHeight="1">
      <c r="A276" s="77"/>
      <c r="B276" s="78" t="s">
        <v>649</v>
      </c>
      <c r="C276" s="79" t="s">
        <v>83</v>
      </c>
      <c r="D276" s="79"/>
      <c r="E276" s="79"/>
      <c r="F276" s="79"/>
      <c r="G276" s="79"/>
      <c r="H276" s="79" t="s">
        <v>40</v>
      </c>
      <c r="I276" s="81" t="b">
        <v>0</v>
      </c>
      <c r="J276" s="81" t="b">
        <v>0</v>
      </c>
      <c r="K276" s="81" t="b">
        <v>0</v>
      </c>
      <c r="L276" s="81" t="b">
        <v>0</v>
      </c>
      <c r="M276" s="81" t="b">
        <v>0</v>
      </c>
      <c r="N276" s="79"/>
      <c r="O276" s="79"/>
      <c r="P276" s="82"/>
      <c r="Q276" s="88"/>
      <c r="R276" s="88"/>
      <c r="S276" s="96"/>
      <c r="T276" s="85"/>
      <c r="U276" s="86" t="s">
        <v>649</v>
      </c>
      <c r="V276" s="86" t="e">
        <f t="array" aca="1" ref="V276" ca="1">_xludf.IFNA(INDEX(#REF!,MATCH($U276,#REF!,0)),"")</f>
        <v>#NAME?</v>
      </c>
      <c r="W276" s="86" t="e">
        <f t="array" aca="1" ref="W276" ca="1">_xludf.IFNA(INDEX(#REF!,MATCH($U276,#REF!,0)),"")</f>
        <v>#NAME?</v>
      </c>
      <c r="X276" s="86" t="e">
        <f t="array" aca="1" ref="X276" ca="1">_xludf.IFNA(INDEX(#REF!,MATCH($U276,#REF!,0)),"")</f>
        <v>#NAME?</v>
      </c>
      <c r="Y276" s="86" t="e">
        <f t="array" aca="1" ref="Y276" ca="1">_xludf.IFNA(INDEX(#REF!,MATCH($U276,#REF!,0)),"")</f>
        <v>#NAME?</v>
      </c>
      <c r="Z276" s="86" t="e">
        <f t="array" aca="1" ref="Z276" ca="1">_xludf.IFNA(INDEX(#REF!,MATCH($U276,#REF!,0)),"")</f>
        <v>#NAME?</v>
      </c>
      <c r="AA276" s="86" t="e">
        <f t="array" aca="1" ref="AA276" ca="1">_xludf.IFNA(INDEX(#REF!,MATCH($U276,#REF!,0)),"")</f>
        <v>#NAME?</v>
      </c>
      <c r="AB276" s="86" t="e">
        <f t="array" aca="1" ref="AB276" ca="1">_xludf.IFNA(INDEX(#REF!,MATCH($U276,#REF!,0)),"")</f>
        <v>#NAME?</v>
      </c>
      <c r="AC276" s="86" t="e">
        <f t="array" aca="1" ref="AC276" ca="1">_xludf.IFNA(INDEX(#REF!,MATCH($U276,#REF!,0)),"")</f>
        <v>#NAME?</v>
      </c>
      <c r="AD276" s="87" t="e">
        <f t="array" aca="1" ref="AD276" ca="1">_xludf.IFNA(INDEX(#REF!,MATCH($U276,#REF!,0)),"")</f>
        <v>#NAME?</v>
      </c>
      <c r="AE276" s="102"/>
    </row>
    <row r="277" spans="1:31" ht="22.5" customHeight="1">
      <c r="A277" s="77"/>
      <c r="B277" s="78" t="s">
        <v>650</v>
      </c>
      <c r="C277" s="79" t="s">
        <v>44</v>
      </c>
      <c r="D277" s="79" t="s">
        <v>651</v>
      </c>
      <c r="E277" s="79"/>
      <c r="F277" s="79"/>
      <c r="G277" s="79" t="s">
        <v>652</v>
      </c>
      <c r="H277" s="79" t="s">
        <v>49</v>
      </c>
      <c r="I277" s="81" t="b">
        <v>0</v>
      </c>
      <c r="J277" s="81" t="b">
        <v>0</v>
      </c>
      <c r="K277" s="81" t="b">
        <v>1</v>
      </c>
      <c r="L277" s="81" t="b">
        <v>1</v>
      </c>
      <c r="M277" s="81" t="b">
        <v>0</v>
      </c>
      <c r="N277" s="79" t="s">
        <v>41</v>
      </c>
      <c r="O277" s="79" t="s">
        <v>50</v>
      </c>
      <c r="P277" s="82" t="s">
        <v>51</v>
      </c>
      <c r="Q277" s="88" t="s">
        <v>653</v>
      </c>
      <c r="R277" s="88"/>
      <c r="S277" s="151" t="s">
        <v>58</v>
      </c>
      <c r="T277" s="85"/>
      <c r="U277" s="86" t="s">
        <v>650</v>
      </c>
      <c r="V277" s="86" t="e">
        <f t="array" aca="1" ref="V277" ca="1">_xludf.IFNA(INDEX(#REF!,MATCH($U277,#REF!,0)),"")</f>
        <v>#NAME?</v>
      </c>
      <c r="W277" s="86" t="e">
        <f t="array" aca="1" ref="W277" ca="1">_xludf.IFNA(INDEX(#REF!,MATCH($U277,#REF!,0)),"")</f>
        <v>#NAME?</v>
      </c>
      <c r="X277" s="86" t="e">
        <f t="array" aca="1" ref="X277" ca="1">_xludf.IFNA(INDEX(#REF!,MATCH($U277,#REF!,0)),"")</f>
        <v>#NAME?</v>
      </c>
      <c r="Y277" s="86" t="e">
        <f t="array" aca="1" ref="Y277" ca="1">_xludf.IFNA(INDEX(#REF!,MATCH($U277,#REF!,0)),"")</f>
        <v>#NAME?</v>
      </c>
      <c r="Z277" s="86" t="e">
        <f t="array" aca="1" ref="Z277" ca="1">_xludf.IFNA(INDEX(#REF!,MATCH($U277,#REF!,0)),"")</f>
        <v>#NAME?</v>
      </c>
      <c r="AA277" s="86" t="e">
        <f t="array" aca="1" ref="AA277" ca="1">_xludf.IFNA(INDEX(#REF!,MATCH($U277,#REF!,0)),"")</f>
        <v>#NAME?</v>
      </c>
      <c r="AB277" s="86" t="e">
        <f t="array" aca="1" ref="AB277" ca="1">_xludf.IFNA(INDEX(#REF!,MATCH($U277,#REF!,0)),"")</f>
        <v>#NAME?</v>
      </c>
      <c r="AC277" s="86" t="e">
        <f t="array" aca="1" ref="AC277" ca="1">_xludf.IFNA(INDEX(#REF!,MATCH($U277,#REF!,0)),"")</f>
        <v>#NAME?</v>
      </c>
      <c r="AD277" s="87" t="e">
        <f t="array" aca="1" ref="AD277" ca="1">_xludf.IFNA(INDEX(#REF!,MATCH($U277,#REF!,0)),"")</f>
        <v>#NAME?</v>
      </c>
      <c r="AE277" s="102"/>
    </row>
    <row r="278" spans="1:31" ht="22.5" customHeight="1">
      <c r="A278" s="77"/>
      <c r="B278" s="78" t="s">
        <v>654</v>
      </c>
      <c r="C278" s="79" t="s">
        <v>39</v>
      </c>
      <c r="D278" s="79"/>
      <c r="E278" s="79"/>
      <c r="F278" s="79"/>
      <c r="G278" s="79"/>
      <c r="H278" s="79" t="s">
        <v>40</v>
      </c>
      <c r="I278" s="81" t="b">
        <v>0</v>
      </c>
      <c r="J278" s="81" t="b">
        <v>1</v>
      </c>
      <c r="K278" s="81" t="b">
        <v>0</v>
      </c>
      <c r="L278" s="81" t="b">
        <v>0</v>
      </c>
      <c r="M278" s="81" t="b">
        <v>0</v>
      </c>
      <c r="N278" s="79" t="s">
        <v>41</v>
      </c>
      <c r="O278" s="79"/>
      <c r="P278" s="82" t="s">
        <v>42</v>
      </c>
      <c r="Q278" s="88"/>
      <c r="R278" s="88"/>
      <c r="S278" s="96"/>
      <c r="T278" s="85"/>
      <c r="U278" s="86" t="s">
        <v>654</v>
      </c>
      <c r="V278" s="86" t="e">
        <f t="array" aca="1" ref="V278" ca="1">_xludf.IFNA(INDEX(#REF!,MATCH($U278,#REF!,0)),"")</f>
        <v>#NAME?</v>
      </c>
      <c r="W278" s="86" t="e">
        <f t="array" aca="1" ref="W278" ca="1">_xludf.IFNA(INDEX(#REF!,MATCH($U278,#REF!,0)),"")</f>
        <v>#NAME?</v>
      </c>
      <c r="X278" s="86" t="e">
        <f t="array" aca="1" ref="X278" ca="1">_xludf.IFNA(INDEX(#REF!,MATCH($U278,#REF!,0)),"")</f>
        <v>#NAME?</v>
      </c>
      <c r="Y278" s="86" t="e">
        <f t="array" aca="1" ref="Y278" ca="1">_xludf.IFNA(INDEX(#REF!,MATCH($U278,#REF!,0)),"")</f>
        <v>#NAME?</v>
      </c>
      <c r="Z278" s="86" t="e">
        <f t="array" aca="1" ref="Z278" ca="1">_xludf.IFNA(INDEX(#REF!,MATCH($U278,#REF!,0)),"")</f>
        <v>#NAME?</v>
      </c>
      <c r="AA278" s="86" t="e">
        <f t="array" aca="1" ref="AA278" ca="1">_xludf.IFNA(INDEX(#REF!,MATCH($U278,#REF!,0)),"")</f>
        <v>#NAME?</v>
      </c>
      <c r="AB278" s="86" t="e">
        <f t="array" aca="1" ref="AB278" ca="1">_xludf.IFNA(INDEX(#REF!,MATCH($U278,#REF!,0)),"")</f>
        <v>#NAME?</v>
      </c>
      <c r="AC278" s="86" t="e">
        <f t="array" aca="1" ref="AC278" ca="1">_xludf.IFNA(INDEX(#REF!,MATCH($U278,#REF!,0)),"")</f>
        <v>#NAME?</v>
      </c>
      <c r="AD278" s="87" t="e">
        <f t="array" aca="1" ref="AD278" ca="1">_xludf.IFNA(INDEX(#REF!,MATCH($U278,#REF!,0)),"")</f>
        <v>#NAME?</v>
      </c>
      <c r="AE278" s="102"/>
    </row>
    <row r="279" spans="1:31" ht="22.5" customHeight="1">
      <c r="A279" s="77"/>
      <c r="B279" s="78" t="s">
        <v>655</v>
      </c>
      <c r="C279" s="79" t="s">
        <v>39</v>
      </c>
      <c r="D279" s="79"/>
      <c r="E279" s="79"/>
      <c r="F279" s="79"/>
      <c r="G279" s="79"/>
      <c r="H279" s="79" t="s">
        <v>40</v>
      </c>
      <c r="I279" s="81" t="b">
        <v>0</v>
      </c>
      <c r="J279" s="81" t="b">
        <v>1</v>
      </c>
      <c r="K279" s="81" t="b">
        <v>0</v>
      </c>
      <c r="L279" s="81" t="b">
        <v>0</v>
      </c>
      <c r="M279" s="81" t="b">
        <v>0</v>
      </c>
      <c r="N279" s="79" t="s">
        <v>41</v>
      </c>
      <c r="O279" s="79"/>
      <c r="P279" s="82" t="s">
        <v>42</v>
      </c>
      <c r="Q279" s="88"/>
      <c r="R279" s="88"/>
      <c r="S279" s="96"/>
      <c r="T279" s="85"/>
      <c r="U279" s="86" t="s">
        <v>655</v>
      </c>
      <c r="V279" s="86" t="e">
        <f t="array" aca="1" ref="V279" ca="1">_xludf.IFNA(INDEX(#REF!,MATCH($U279,#REF!,0)),"")</f>
        <v>#NAME?</v>
      </c>
      <c r="W279" s="86" t="e">
        <f t="array" aca="1" ref="W279" ca="1">_xludf.IFNA(INDEX(#REF!,MATCH($U279,#REF!,0)),"")</f>
        <v>#NAME?</v>
      </c>
      <c r="X279" s="86" t="e">
        <f t="array" aca="1" ref="X279" ca="1">_xludf.IFNA(INDEX(#REF!,MATCH($U279,#REF!,0)),"")</f>
        <v>#NAME?</v>
      </c>
      <c r="Y279" s="86" t="e">
        <f t="array" aca="1" ref="Y279" ca="1">_xludf.IFNA(INDEX(#REF!,MATCH($U279,#REF!,0)),"")</f>
        <v>#NAME?</v>
      </c>
      <c r="Z279" s="86" t="e">
        <f t="array" aca="1" ref="Z279" ca="1">_xludf.IFNA(INDEX(#REF!,MATCH($U279,#REF!,0)),"")</f>
        <v>#NAME?</v>
      </c>
      <c r="AA279" s="86" t="e">
        <f t="array" aca="1" ref="AA279" ca="1">_xludf.IFNA(INDEX(#REF!,MATCH($U279,#REF!,0)),"")</f>
        <v>#NAME?</v>
      </c>
      <c r="AB279" s="86" t="e">
        <f t="array" aca="1" ref="AB279" ca="1">_xludf.IFNA(INDEX(#REF!,MATCH($U279,#REF!,0)),"")</f>
        <v>#NAME?</v>
      </c>
      <c r="AC279" s="86" t="e">
        <f t="array" aca="1" ref="AC279" ca="1">_xludf.IFNA(INDEX(#REF!,MATCH($U279,#REF!,0)),"")</f>
        <v>#NAME?</v>
      </c>
      <c r="AD279" s="87" t="e">
        <f t="array" aca="1" ref="AD279" ca="1">_xludf.IFNA(INDEX(#REF!,MATCH($U279,#REF!,0)),"")</f>
        <v>#NAME?</v>
      </c>
      <c r="AE279" s="102"/>
    </row>
    <row r="280" spans="1:31" ht="22.5" customHeight="1">
      <c r="A280" s="77"/>
      <c r="B280" s="106" t="s">
        <v>656</v>
      </c>
      <c r="C280" s="151" t="s">
        <v>110</v>
      </c>
      <c r="D280" s="151" t="s">
        <v>152</v>
      </c>
      <c r="E280" s="151"/>
      <c r="F280" s="151" t="s">
        <v>158</v>
      </c>
      <c r="G280" s="126" t="s">
        <v>608</v>
      </c>
      <c r="H280" s="151" t="s">
        <v>40</v>
      </c>
      <c r="I280" s="154" t="b">
        <v>1</v>
      </c>
      <c r="J280" s="154" t="b">
        <v>0</v>
      </c>
      <c r="K280" s="154" t="b">
        <v>0</v>
      </c>
      <c r="L280" s="154" t="b">
        <v>0</v>
      </c>
      <c r="M280" s="154" t="b">
        <v>0</v>
      </c>
      <c r="N280" s="151" t="s">
        <v>53</v>
      </c>
      <c r="O280" s="96"/>
      <c r="P280" s="107"/>
      <c r="Q280" s="155" t="s">
        <v>76</v>
      </c>
      <c r="R280" s="88"/>
      <c r="S280" s="96"/>
      <c r="T280" s="85"/>
      <c r="U280" s="108" t="s">
        <v>656</v>
      </c>
      <c r="V280" s="86" t="e">
        <f t="array" aca="1" ref="V280" ca="1">_xludf.IFNA(INDEX(#REF!,MATCH($U280,#REF!,0)),"")</f>
        <v>#NAME?</v>
      </c>
      <c r="W280" s="86" t="e">
        <f t="array" aca="1" ref="W280" ca="1">_xludf.IFNA(INDEX(#REF!,MATCH($U280,#REF!,0)),"")</f>
        <v>#NAME?</v>
      </c>
      <c r="X280" s="86" t="e">
        <f t="array" aca="1" ref="X280" ca="1">_xludf.IFNA(INDEX(#REF!,MATCH($U280,#REF!,0)),"")</f>
        <v>#NAME?</v>
      </c>
      <c r="Y280" s="86" t="e">
        <f t="array" aca="1" ref="Y280" ca="1">_xludf.IFNA(INDEX(#REF!,MATCH($U280,#REF!,0)),"")</f>
        <v>#NAME?</v>
      </c>
      <c r="Z280" s="86" t="e">
        <f t="array" aca="1" ref="Z280" ca="1">_xludf.IFNA(INDEX(#REF!,MATCH($U280,#REF!,0)),"")</f>
        <v>#NAME?</v>
      </c>
      <c r="AA280" s="86" t="e">
        <f t="array" aca="1" ref="AA280" ca="1">_xludf.IFNA(INDEX(#REF!,MATCH($U280,#REF!,0)),"")</f>
        <v>#NAME?</v>
      </c>
      <c r="AB280" s="86" t="e">
        <f t="array" aca="1" ref="AB280" ca="1">_xludf.IFNA(INDEX(#REF!,MATCH($U280,#REF!,0)),"")</f>
        <v>#NAME?</v>
      </c>
      <c r="AC280" s="86" t="e">
        <f t="array" aca="1" ref="AC280" ca="1">_xludf.IFNA(INDEX(#REF!,MATCH($U280,#REF!,0)),"")</f>
        <v>#NAME?</v>
      </c>
      <c r="AD280" s="87" t="e">
        <f t="array" aca="1" ref="AD280" ca="1">_xludf.IFNA(INDEX(#REF!,MATCH($U280,#REF!,0)),"")</f>
        <v>#NAME?</v>
      </c>
      <c r="AE280" s="102"/>
    </row>
    <row r="281" spans="1:31" ht="22.5" customHeight="1">
      <c r="A281" s="77"/>
      <c r="B281" s="78" t="s">
        <v>656</v>
      </c>
      <c r="C281" s="79" t="s">
        <v>83</v>
      </c>
      <c r="D281" s="79"/>
      <c r="E281" s="79"/>
      <c r="F281" s="79"/>
      <c r="G281" s="79"/>
      <c r="H281" s="79" t="s">
        <v>40</v>
      </c>
      <c r="I281" s="81" t="b">
        <v>0</v>
      </c>
      <c r="J281" s="81" t="b">
        <v>0</v>
      </c>
      <c r="K281" s="81" t="b">
        <v>0</v>
      </c>
      <c r="L281" s="81" t="b">
        <v>0</v>
      </c>
      <c r="M281" s="81" t="b">
        <v>0</v>
      </c>
      <c r="N281" s="79"/>
      <c r="O281" s="79"/>
      <c r="P281" s="82"/>
      <c r="Q281" s="88"/>
      <c r="R281" s="88"/>
      <c r="S281" s="96"/>
      <c r="T281" s="85"/>
      <c r="U281" s="86" t="s">
        <v>656</v>
      </c>
      <c r="V281" s="86" t="e">
        <f t="array" aca="1" ref="V281" ca="1">_xludf.IFNA(INDEX(#REF!,MATCH($U281,#REF!,0)),"")</f>
        <v>#NAME?</v>
      </c>
      <c r="W281" s="86" t="e">
        <f t="array" aca="1" ref="W281" ca="1">_xludf.IFNA(INDEX(#REF!,MATCH($U281,#REF!,0)),"")</f>
        <v>#NAME?</v>
      </c>
      <c r="X281" s="86" t="e">
        <f t="array" aca="1" ref="X281" ca="1">_xludf.IFNA(INDEX(#REF!,MATCH($U281,#REF!,0)),"")</f>
        <v>#NAME?</v>
      </c>
      <c r="Y281" s="86" t="e">
        <f t="array" aca="1" ref="Y281" ca="1">_xludf.IFNA(INDEX(#REF!,MATCH($U281,#REF!,0)),"")</f>
        <v>#NAME?</v>
      </c>
      <c r="Z281" s="86" t="e">
        <f t="array" aca="1" ref="Z281" ca="1">_xludf.IFNA(INDEX(#REF!,MATCH($U281,#REF!,0)),"")</f>
        <v>#NAME?</v>
      </c>
      <c r="AA281" s="86" t="e">
        <f t="array" aca="1" ref="AA281" ca="1">_xludf.IFNA(INDEX(#REF!,MATCH($U281,#REF!,0)),"")</f>
        <v>#NAME?</v>
      </c>
      <c r="AB281" s="86" t="e">
        <f t="array" aca="1" ref="AB281" ca="1">_xludf.IFNA(INDEX(#REF!,MATCH($U281,#REF!,0)),"")</f>
        <v>#NAME?</v>
      </c>
      <c r="AC281" s="86" t="e">
        <f t="array" aca="1" ref="AC281" ca="1">_xludf.IFNA(INDEX(#REF!,MATCH($U281,#REF!,0)),"")</f>
        <v>#NAME?</v>
      </c>
      <c r="AD281" s="87" t="e">
        <f t="array" aca="1" ref="AD281" ca="1">_xludf.IFNA(INDEX(#REF!,MATCH($U281,#REF!,0)),"")</f>
        <v>#NAME?</v>
      </c>
      <c r="AE281" s="102"/>
    </row>
    <row r="282" spans="1:31" ht="22.5" customHeight="1">
      <c r="A282" s="77"/>
      <c r="B282" s="78" t="s">
        <v>657</v>
      </c>
      <c r="C282" s="79" t="s">
        <v>39</v>
      </c>
      <c r="D282" s="79" t="s">
        <v>658</v>
      </c>
      <c r="E282" s="79"/>
      <c r="F282" s="79" t="s">
        <v>358</v>
      </c>
      <c r="G282" s="128" t="s">
        <v>659</v>
      </c>
      <c r="H282" s="79" t="s">
        <v>183</v>
      </c>
      <c r="I282" s="81" t="b">
        <v>0</v>
      </c>
      <c r="J282" s="81" t="b">
        <v>0</v>
      </c>
      <c r="K282" s="81" t="b">
        <v>0</v>
      </c>
      <c r="L282" s="81" t="b">
        <v>1</v>
      </c>
      <c r="M282" s="81" t="b">
        <v>0</v>
      </c>
      <c r="N282" s="79" t="s">
        <v>41</v>
      </c>
      <c r="O282" s="79"/>
      <c r="P282" s="82" t="s">
        <v>360</v>
      </c>
      <c r="Q282" s="88"/>
      <c r="R282" s="88"/>
      <c r="S282" s="151" t="s">
        <v>58</v>
      </c>
      <c r="T282" s="85"/>
      <c r="U282" s="86" t="s">
        <v>657</v>
      </c>
      <c r="V282" s="86" t="e">
        <f t="array" aca="1" ref="V282" ca="1">_xludf.IFNA(INDEX(#REF!,MATCH($U282,#REF!,0)),"")</f>
        <v>#NAME?</v>
      </c>
      <c r="W282" s="86" t="e">
        <f t="array" aca="1" ref="W282" ca="1">_xludf.IFNA(INDEX(#REF!,MATCH($U282,#REF!,0)),"")</f>
        <v>#NAME?</v>
      </c>
      <c r="X282" s="86" t="e">
        <f t="array" aca="1" ref="X282" ca="1">_xludf.IFNA(INDEX(#REF!,MATCH($U282,#REF!,0)),"")</f>
        <v>#NAME?</v>
      </c>
      <c r="Y282" s="86" t="e">
        <f t="array" aca="1" ref="Y282" ca="1">_xludf.IFNA(INDEX(#REF!,MATCH($U282,#REF!,0)),"")</f>
        <v>#NAME?</v>
      </c>
      <c r="Z282" s="86" t="e">
        <f t="array" aca="1" ref="Z282" ca="1">_xludf.IFNA(INDEX(#REF!,MATCH($U282,#REF!,0)),"")</f>
        <v>#NAME?</v>
      </c>
      <c r="AA282" s="86" t="e">
        <f t="array" aca="1" ref="AA282" ca="1">_xludf.IFNA(INDEX(#REF!,MATCH($U282,#REF!,0)),"")</f>
        <v>#NAME?</v>
      </c>
      <c r="AB282" s="86" t="e">
        <f t="array" aca="1" ref="AB282" ca="1">_xludf.IFNA(INDEX(#REF!,MATCH($U282,#REF!,0)),"")</f>
        <v>#NAME?</v>
      </c>
      <c r="AC282" s="86" t="e">
        <f t="array" aca="1" ref="AC282" ca="1">_xludf.IFNA(INDEX(#REF!,MATCH($U282,#REF!,0)),"")</f>
        <v>#NAME?</v>
      </c>
      <c r="AD282" s="87" t="e">
        <f t="array" aca="1" ref="AD282" ca="1">_xludf.IFNA(INDEX(#REF!,MATCH($U282,#REF!,0)),"")</f>
        <v>#NAME?</v>
      </c>
      <c r="AE282" s="102"/>
    </row>
    <row r="283" spans="1:31" ht="22.5" customHeight="1">
      <c r="A283" s="77"/>
      <c r="B283" s="78" t="s">
        <v>660</v>
      </c>
      <c r="C283" s="79" t="s">
        <v>77</v>
      </c>
      <c r="D283" s="79" t="s">
        <v>661</v>
      </c>
      <c r="E283" s="79"/>
      <c r="F283" s="79" t="s">
        <v>661</v>
      </c>
      <c r="G283" s="79">
        <v>14000</v>
      </c>
      <c r="H283" s="79" t="s">
        <v>49</v>
      </c>
      <c r="I283" s="81" t="b">
        <v>1</v>
      </c>
      <c r="J283" s="81" t="b">
        <v>0</v>
      </c>
      <c r="K283" s="81" t="b">
        <v>0</v>
      </c>
      <c r="L283" s="81" t="b">
        <v>0</v>
      </c>
      <c r="M283" s="81" t="b">
        <v>0</v>
      </c>
      <c r="N283" s="79" t="s">
        <v>41</v>
      </c>
      <c r="O283" s="79" t="s">
        <v>79</v>
      </c>
      <c r="P283" s="82" t="s">
        <v>146</v>
      </c>
      <c r="Q283" s="88" t="s">
        <v>52</v>
      </c>
      <c r="R283" s="93" t="s">
        <v>662</v>
      </c>
      <c r="S283" s="151" t="s">
        <v>58</v>
      </c>
      <c r="T283" s="85"/>
      <c r="U283" s="86" t="s">
        <v>660</v>
      </c>
      <c r="V283" s="86" t="e">
        <f t="array" aca="1" ref="V283" ca="1">_xludf.IFNA(INDEX(#REF!,MATCH($U283,#REF!,0)),"")</f>
        <v>#NAME?</v>
      </c>
      <c r="W283" s="86" t="e">
        <f t="array" aca="1" ref="W283" ca="1">_xludf.IFNA(INDEX(#REF!,MATCH($U283,#REF!,0)),"")</f>
        <v>#NAME?</v>
      </c>
      <c r="X283" s="86" t="e">
        <f t="array" aca="1" ref="X283" ca="1">_xludf.IFNA(INDEX(#REF!,MATCH($U283,#REF!,0)),"")</f>
        <v>#NAME?</v>
      </c>
      <c r="Y283" s="86" t="e">
        <f t="array" aca="1" ref="Y283" ca="1">_xludf.IFNA(INDEX(#REF!,MATCH($U283,#REF!,0)),"")</f>
        <v>#NAME?</v>
      </c>
      <c r="Z283" s="86" t="e">
        <f t="array" aca="1" ref="Z283" ca="1">_xludf.IFNA(INDEX(#REF!,MATCH($U283,#REF!,0)),"")</f>
        <v>#NAME?</v>
      </c>
      <c r="AA283" s="86" t="e">
        <f t="array" aca="1" ref="AA283" ca="1">_xludf.IFNA(INDEX(#REF!,MATCH($U283,#REF!,0)),"")</f>
        <v>#NAME?</v>
      </c>
      <c r="AB283" s="86" t="e">
        <f t="array" aca="1" ref="AB283" ca="1">_xludf.IFNA(INDEX(#REF!,MATCH($U283,#REF!,0)),"")</f>
        <v>#NAME?</v>
      </c>
      <c r="AC283" s="86" t="e">
        <f t="array" aca="1" ref="AC283" ca="1">_xludf.IFNA(INDEX(#REF!,MATCH($U283,#REF!,0)),"")</f>
        <v>#NAME?</v>
      </c>
      <c r="AD283" s="87" t="e">
        <f t="array" aca="1" ref="AD283" ca="1">_xludf.IFNA(INDEX(#REF!,MATCH($U283,#REF!,0)),"")</f>
        <v>#NAME?</v>
      </c>
      <c r="AE283" s="102"/>
    </row>
    <row r="284" spans="1:31" ht="22.5" customHeight="1">
      <c r="A284" s="77"/>
      <c r="B284" s="78" t="s">
        <v>663</v>
      </c>
      <c r="C284" s="79" t="s">
        <v>39</v>
      </c>
      <c r="D284" s="79"/>
      <c r="E284" s="79"/>
      <c r="F284" s="79"/>
      <c r="G284" s="79"/>
      <c r="H284" s="79" t="s">
        <v>40</v>
      </c>
      <c r="I284" s="81" t="b">
        <v>0</v>
      </c>
      <c r="J284" s="81" t="b">
        <v>1</v>
      </c>
      <c r="K284" s="81" t="b">
        <v>0</v>
      </c>
      <c r="L284" s="81" t="b">
        <v>0</v>
      </c>
      <c r="M284" s="81" t="b">
        <v>0</v>
      </c>
      <c r="N284" s="79" t="s">
        <v>41</v>
      </c>
      <c r="O284" s="79"/>
      <c r="P284" s="82" t="s">
        <v>42</v>
      </c>
      <c r="Q284" s="88"/>
      <c r="R284" s="88"/>
      <c r="S284" s="96"/>
      <c r="T284" s="85"/>
      <c r="U284" s="86" t="s">
        <v>663</v>
      </c>
      <c r="V284" s="86" t="e">
        <f t="array" aca="1" ref="V284" ca="1">_xludf.IFNA(INDEX(#REF!,MATCH($U284,#REF!,0)),"")</f>
        <v>#NAME?</v>
      </c>
      <c r="W284" s="86" t="e">
        <f t="array" aca="1" ref="W284" ca="1">_xludf.IFNA(INDEX(#REF!,MATCH($U284,#REF!,0)),"")</f>
        <v>#NAME?</v>
      </c>
      <c r="X284" s="86" t="e">
        <f t="array" aca="1" ref="X284" ca="1">_xludf.IFNA(INDEX(#REF!,MATCH($U284,#REF!,0)),"")</f>
        <v>#NAME?</v>
      </c>
      <c r="Y284" s="86" t="e">
        <f t="array" aca="1" ref="Y284" ca="1">_xludf.IFNA(INDEX(#REF!,MATCH($U284,#REF!,0)),"")</f>
        <v>#NAME?</v>
      </c>
      <c r="Z284" s="86" t="e">
        <f t="array" aca="1" ref="Z284" ca="1">_xludf.IFNA(INDEX(#REF!,MATCH($U284,#REF!,0)),"")</f>
        <v>#NAME?</v>
      </c>
      <c r="AA284" s="86" t="e">
        <f t="array" aca="1" ref="AA284" ca="1">_xludf.IFNA(INDEX(#REF!,MATCH($U284,#REF!,0)),"")</f>
        <v>#NAME?</v>
      </c>
      <c r="AB284" s="86" t="e">
        <f t="array" aca="1" ref="AB284" ca="1">_xludf.IFNA(INDEX(#REF!,MATCH($U284,#REF!,0)),"")</f>
        <v>#NAME?</v>
      </c>
      <c r="AC284" s="86" t="e">
        <f t="array" aca="1" ref="AC284" ca="1">_xludf.IFNA(INDEX(#REF!,MATCH($U284,#REF!,0)),"")</f>
        <v>#NAME?</v>
      </c>
      <c r="AD284" s="87" t="e">
        <f t="array" aca="1" ref="AD284" ca="1">_xludf.IFNA(INDEX(#REF!,MATCH($U284,#REF!,0)),"")</f>
        <v>#NAME?</v>
      </c>
      <c r="AE284" s="102"/>
    </row>
    <row r="285" spans="1:31" ht="22.5" customHeight="1">
      <c r="A285" s="77"/>
      <c r="B285" s="78" t="s">
        <v>664</v>
      </c>
      <c r="C285" s="79" t="s">
        <v>39</v>
      </c>
      <c r="D285" s="79"/>
      <c r="E285" s="79"/>
      <c r="F285" s="79"/>
      <c r="G285" s="79"/>
      <c r="H285" s="79" t="s">
        <v>40</v>
      </c>
      <c r="I285" s="81" t="b">
        <v>0</v>
      </c>
      <c r="J285" s="81" t="b">
        <v>1</v>
      </c>
      <c r="K285" s="81" t="b">
        <v>0</v>
      </c>
      <c r="L285" s="81" t="b">
        <v>0</v>
      </c>
      <c r="M285" s="81" t="b">
        <v>0</v>
      </c>
      <c r="N285" s="79" t="s">
        <v>41</v>
      </c>
      <c r="O285" s="79"/>
      <c r="P285" s="82" t="s">
        <v>42</v>
      </c>
      <c r="Q285" s="88"/>
      <c r="R285" s="88"/>
      <c r="S285" s="96"/>
      <c r="T285" s="85"/>
      <c r="U285" s="86" t="s">
        <v>664</v>
      </c>
      <c r="V285" s="86" t="e">
        <f t="array" aca="1" ref="V285" ca="1">_xludf.IFNA(INDEX(#REF!,MATCH($U285,#REF!,0)),"")</f>
        <v>#NAME?</v>
      </c>
      <c r="W285" s="86" t="e">
        <f t="array" aca="1" ref="W285" ca="1">_xludf.IFNA(INDEX(#REF!,MATCH($U285,#REF!,0)),"")</f>
        <v>#NAME?</v>
      </c>
      <c r="X285" s="86" t="e">
        <f t="array" aca="1" ref="X285" ca="1">_xludf.IFNA(INDEX(#REF!,MATCH($U285,#REF!,0)),"")</f>
        <v>#NAME?</v>
      </c>
      <c r="Y285" s="86" t="e">
        <f t="array" aca="1" ref="Y285" ca="1">_xludf.IFNA(INDEX(#REF!,MATCH($U285,#REF!,0)),"")</f>
        <v>#NAME?</v>
      </c>
      <c r="Z285" s="86" t="e">
        <f t="array" aca="1" ref="Z285" ca="1">_xludf.IFNA(INDEX(#REF!,MATCH($U285,#REF!,0)),"")</f>
        <v>#NAME?</v>
      </c>
      <c r="AA285" s="86" t="e">
        <f t="array" aca="1" ref="AA285" ca="1">_xludf.IFNA(INDEX(#REF!,MATCH($U285,#REF!,0)),"")</f>
        <v>#NAME?</v>
      </c>
      <c r="AB285" s="86" t="e">
        <f t="array" aca="1" ref="AB285" ca="1">_xludf.IFNA(INDEX(#REF!,MATCH($U285,#REF!,0)),"")</f>
        <v>#NAME?</v>
      </c>
      <c r="AC285" s="86" t="e">
        <f t="array" aca="1" ref="AC285" ca="1">_xludf.IFNA(INDEX(#REF!,MATCH($U285,#REF!,0)),"")</f>
        <v>#NAME?</v>
      </c>
      <c r="AD285" s="87" t="e">
        <f t="array" aca="1" ref="AD285" ca="1">_xludf.IFNA(INDEX(#REF!,MATCH($U285,#REF!,0)),"")</f>
        <v>#NAME?</v>
      </c>
      <c r="AE285" s="102"/>
    </row>
    <row r="286" spans="1:31" ht="22.5" customHeight="1">
      <c r="A286" s="98"/>
      <c r="B286" s="97" t="s">
        <v>665</v>
      </c>
      <c r="C286" s="92" t="s">
        <v>39</v>
      </c>
      <c r="D286" s="92"/>
      <c r="E286" s="131"/>
      <c r="F286" s="131"/>
      <c r="G286" s="92"/>
      <c r="H286" s="79" t="s">
        <v>40</v>
      </c>
      <c r="I286" s="99" t="b">
        <v>0</v>
      </c>
      <c r="J286" s="99" t="b">
        <v>1</v>
      </c>
      <c r="K286" s="99" t="b">
        <v>0</v>
      </c>
      <c r="L286" s="99" t="b">
        <v>0</v>
      </c>
      <c r="M286" s="99" t="b">
        <v>0</v>
      </c>
      <c r="N286" s="92" t="s">
        <v>41</v>
      </c>
      <c r="O286" s="92"/>
      <c r="P286" s="92" t="s">
        <v>42</v>
      </c>
      <c r="Q286" s="92"/>
      <c r="R286" s="92"/>
      <c r="S286" s="86"/>
      <c r="T286" s="85"/>
      <c r="U286" s="86" t="s">
        <v>665</v>
      </c>
      <c r="V286" s="86" t="e">
        <f t="array" aca="1" ref="V286" ca="1">_xludf.IFNA(INDEX(#REF!,MATCH($U286,#REF!,0)),"")</f>
        <v>#NAME?</v>
      </c>
      <c r="W286" s="86" t="e">
        <f t="array" aca="1" ref="W286" ca="1">_xludf.IFNA(INDEX(#REF!,MATCH($U286,#REF!,0)),"")</f>
        <v>#NAME?</v>
      </c>
      <c r="X286" s="86" t="e">
        <f t="array" aca="1" ref="X286" ca="1">_xludf.IFNA(INDEX(#REF!,MATCH($U286,#REF!,0)),"")</f>
        <v>#NAME?</v>
      </c>
      <c r="Y286" s="86" t="e">
        <f t="array" aca="1" ref="Y286" ca="1">_xludf.IFNA(INDEX(#REF!,MATCH($U286,#REF!,0)),"")</f>
        <v>#NAME?</v>
      </c>
      <c r="Z286" s="86" t="e">
        <f t="array" aca="1" ref="Z286" ca="1">_xludf.IFNA(INDEX(#REF!,MATCH($U286,#REF!,0)),"")</f>
        <v>#NAME?</v>
      </c>
      <c r="AA286" s="86" t="e">
        <f t="array" aca="1" ref="AA286" ca="1">_xludf.IFNA(INDEX(#REF!,MATCH($U286,#REF!,0)),"")</f>
        <v>#NAME?</v>
      </c>
      <c r="AB286" s="86" t="e">
        <f t="array" aca="1" ref="AB286" ca="1">_xludf.IFNA(INDEX(#REF!,MATCH($U286,#REF!,0)),"")</f>
        <v>#NAME?</v>
      </c>
      <c r="AC286" s="86" t="e">
        <f t="array" aca="1" ref="AC286" ca="1">_xludf.IFNA(INDEX(#REF!,MATCH($U286,#REF!,0)),"")</f>
        <v>#NAME?</v>
      </c>
      <c r="AD286" s="87" t="e">
        <f t="array" aca="1" ref="AD286" ca="1">_xludf.IFNA(INDEX(#REF!,MATCH($U286,#REF!,0)),"")</f>
        <v>#NAME?</v>
      </c>
      <c r="AE286" s="102"/>
    </row>
    <row r="287" spans="1:31" ht="22.5" customHeight="1">
      <c r="A287" s="98"/>
      <c r="B287" s="97" t="s">
        <v>666</v>
      </c>
      <c r="C287" s="92" t="s">
        <v>39</v>
      </c>
      <c r="D287" s="92"/>
      <c r="E287" s="131"/>
      <c r="F287" s="131"/>
      <c r="G287" s="92"/>
      <c r="H287" s="79" t="s">
        <v>40</v>
      </c>
      <c r="I287" s="99" t="b">
        <v>0</v>
      </c>
      <c r="J287" s="99" t="b">
        <v>1</v>
      </c>
      <c r="K287" s="99" t="b">
        <v>0</v>
      </c>
      <c r="L287" s="99" t="b">
        <v>0</v>
      </c>
      <c r="M287" s="99" t="b">
        <v>0</v>
      </c>
      <c r="N287" s="92" t="s">
        <v>41</v>
      </c>
      <c r="O287" s="92"/>
      <c r="P287" s="92" t="s">
        <v>42</v>
      </c>
      <c r="Q287" s="92"/>
      <c r="R287" s="92"/>
      <c r="S287" s="86"/>
      <c r="T287" s="85"/>
      <c r="U287" s="86" t="s">
        <v>666</v>
      </c>
      <c r="V287" s="86" t="e">
        <f t="array" aca="1" ref="V287" ca="1">_xludf.IFNA(INDEX(#REF!,MATCH($U287,#REF!,0)),"")</f>
        <v>#NAME?</v>
      </c>
      <c r="W287" s="86" t="e">
        <f t="array" aca="1" ref="W287" ca="1">_xludf.IFNA(INDEX(#REF!,MATCH($U287,#REF!,0)),"")</f>
        <v>#NAME?</v>
      </c>
      <c r="X287" s="86" t="e">
        <f t="array" aca="1" ref="X287" ca="1">_xludf.IFNA(INDEX(#REF!,MATCH($U287,#REF!,0)),"")</f>
        <v>#NAME?</v>
      </c>
      <c r="Y287" s="86" t="e">
        <f t="array" aca="1" ref="Y287" ca="1">_xludf.IFNA(INDEX(#REF!,MATCH($U287,#REF!,0)),"")</f>
        <v>#NAME?</v>
      </c>
      <c r="Z287" s="86" t="e">
        <f t="array" aca="1" ref="Z287" ca="1">_xludf.IFNA(INDEX(#REF!,MATCH($U287,#REF!,0)),"")</f>
        <v>#NAME?</v>
      </c>
      <c r="AA287" s="86" t="e">
        <f t="array" aca="1" ref="AA287" ca="1">_xludf.IFNA(INDEX(#REF!,MATCH($U287,#REF!,0)),"")</f>
        <v>#NAME?</v>
      </c>
      <c r="AB287" s="86" t="e">
        <f t="array" aca="1" ref="AB287" ca="1">_xludf.IFNA(INDEX(#REF!,MATCH($U287,#REF!,0)),"")</f>
        <v>#NAME?</v>
      </c>
      <c r="AC287" s="86" t="e">
        <f t="array" aca="1" ref="AC287" ca="1">_xludf.IFNA(INDEX(#REF!,MATCH($U287,#REF!,0)),"")</f>
        <v>#NAME?</v>
      </c>
      <c r="AD287" s="87" t="e">
        <f t="array" aca="1" ref="AD287" ca="1">_xludf.IFNA(INDEX(#REF!,MATCH($U287,#REF!,0)),"")</f>
        <v>#NAME?</v>
      </c>
      <c r="AE287" s="102"/>
    </row>
    <row r="288" spans="1:31" ht="22.5" customHeight="1">
      <c r="A288" s="98"/>
      <c r="B288" s="97" t="s">
        <v>666</v>
      </c>
      <c r="C288" s="92" t="s">
        <v>83</v>
      </c>
      <c r="D288" s="92"/>
      <c r="E288" s="92"/>
      <c r="F288" s="92"/>
      <c r="G288" s="92"/>
      <c r="H288" s="79" t="s">
        <v>40</v>
      </c>
      <c r="I288" s="99" t="b">
        <v>0</v>
      </c>
      <c r="J288" s="99" t="b">
        <v>0</v>
      </c>
      <c r="K288" s="99" t="b">
        <v>0</v>
      </c>
      <c r="L288" s="99" t="b">
        <v>0</v>
      </c>
      <c r="M288" s="99" t="b">
        <v>0</v>
      </c>
      <c r="N288" s="92"/>
      <c r="O288" s="92"/>
      <c r="P288" s="92"/>
      <c r="Q288" s="92"/>
      <c r="R288" s="92"/>
      <c r="S288" s="86"/>
      <c r="T288" s="85"/>
      <c r="U288" s="86" t="s">
        <v>666</v>
      </c>
      <c r="V288" s="86" t="e">
        <f t="array" aca="1" ref="V288" ca="1">_xludf.IFNA(INDEX(#REF!,MATCH($U288,#REF!,0)),"")</f>
        <v>#NAME?</v>
      </c>
      <c r="W288" s="86" t="e">
        <f t="array" aca="1" ref="W288" ca="1">_xludf.IFNA(INDEX(#REF!,MATCH($U288,#REF!,0)),"")</f>
        <v>#NAME?</v>
      </c>
      <c r="X288" s="86" t="e">
        <f t="array" aca="1" ref="X288" ca="1">_xludf.IFNA(INDEX(#REF!,MATCH($U288,#REF!,0)),"")</f>
        <v>#NAME?</v>
      </c>
      <c r="Y288" s="86" t="e">
        <f t="array" aca="1" ref="Y288" ca="1">_xludf.IFNA(INDEX(#REF!,MATCH($U288,#REF!,0)),"")</f>
        <v>#NAME?</v>
      </c>
      <c r="Z288" s="86" t="e">
        <f t="array" aca="1" ref="Z288" ca="1">_xludf.IFNA(INDEX(#REF!,MATCH($U288,#REF!,0)),"")</f>
        <v>#NAME?</v>
      </c>
      <c r="AA288" s="86" t="e">
        <f t="array" aca="1" ref="AA288" ca="1">_xludf.IFNA(INDEX(#REF!,MATCH($U288,#REF!,0)),"")</f>
        <v>#NAME?</v>
      </c>
      <c r="AB288" s="86" t="e">
        <f t="array" aca="1" ref="AB288" ca="1">_xludf.IFNA(INDEX(#REF!,MATCH($U288,#REF!,0)),"")</f>
        <v>#NAME?</v>
      </c>
      <c r="AC288" s="86" t="e">
        <f t="array" aca="1" ref="AC288" ca="1">_xludf.IFNA(INDEX(#REF!,MATCH($U288,#REF!,0)),"")</f>
        <v>#NAME?</v>
      </c>
      <c r="AD288" s="87" t="e">
        <f t="array" aca="1" ref="AD288" ca="1">_xludf.IFNA(INDEX(#REF!,MATCH($U288,#REF!,0)),"")</f>
        <v>#NAME?</v>
      </c>
      <c r="AE288" s="102"/>
    </row>
    <row r="289" spans="1:31" ht="22.5" customHeight="1">
      <c r="A289" s="98"/>
      <c r="B289" s="108" t="s">
        <v>667</v>
      </c>
      <c r="C289" s="158" t="s">
        <v>110</v>
      </c>
      <c r="D289" s="158" t="s">
        <v>111</v>
      </c>
      <c r="E289" s="158"/>
      <c r="F289" s="158" t="s">
        <v>112</v>
      </c>
      <c r="G289" s="86"/>
      <c r="H289" s="151" t="s">
        <v>40</v>
      </c>
      <c r="I289" s="166" t="b">
        <v>1</v>
      </c>
      <c r="J289" s="166" t="b">
        <v>0</v>
      </c>
      <c r="K289" s="166" t="b">
        <v>0</v>
      </c>
      <c r="L289" s="166" t="b">
        <v>0</v>
      </c>
      <c r="M289" s="166" t="b">
        <v>0</v>
      </c>
      <c r="N289" s="86"/>
      <c r="O289" s="86"/>
      <c r="P289" s="86"/>
      <c r="Q289" s="158" t="s">
        <v>113</v>
      </c>
      <c r="R289" s="92"/>
      <c r="S289" s="86"/>
      <c r="T289" s="85"/>
      <c r="U289" s="108" t="s">
        <v>667</v>
      </c>
      <c r="V289" s="86" t="e">
        <f t="array" aca="1" ref="V289" ca="1">_xludf.IFNA(INDEX(#REF!,MATCH($U289,#REF!,0)),"")</f>
        <v>#NAME?</v>
      </c>
      <c r="W289" s="86" t="e">
        <f t="array" aca="1" ref="W289" ca="1">_xludf.IFNA(INDEX(#REF!,MATCH($U289,#REF!,0)),"")</f>
        <v>#NAME?</v>
      </c>
      <c r="X289" s="86" t="e">
        <f t="array" aca="1" ref="X289" ca="1">_xludf.IFNA(INDEX(#REF!,MATCH($U289,#REF!,0)),"")</f>
        <v>#NAME?</v>
      </c>
      <c r="Y289" s="86" t="e">
        <f t="array" aca="1" ref="Y289" ca="1">_xludf.IFNA(INDEX(#REF!,MATCH($U289,#REF!,0)),"")</f>
        <v>#NAME?</v>
      </c>
      <c r="Z289" s="86" t="e">
        <f t="array" aca="1" ref="Z289" ca="1">_xludf.IFNA(INDEX(#REF!,MATCH($U289,#REF!,0)),"")</f>
        <v>#NAME?</v>
      </c>
      <c r="AA289" s="86" t="e">
        <f t="array" aca="1" ref="AA289" ca="1">_xludf.IFNA(INDEX(#REF!,MATCH($U289,#REF!,0)),"")</f>
        <v>#NAME?</v>
      </c>
      <c r="AB289" s="86" t="e">
        <f t="array" aca="1" ref="AB289" ca="1">_xludf.IFNA(INDEX(#REF!,MATCH($U289,#REF!,0)),"")</f>
        <v>#NAME?</v>
      </c>
      <c r="AC289" s="86" t="e">
        <f t="array" aca="1" ref="AC289" ca="1">_xludf.IFNA(INDEX(#REF!,MATCH($U289,#REF!,0)),"")</f>
        <v>#NAME?</v>
      </c>
      <c r="AD289" s="87" t="e">
        <f t="array" aca="1" ref="AD289" ca="1">_xludf.IFNA(INDEX(#REF!,MATCH($U289,#REF!,0)),"")</f>
        <v>#NAME?</v>
      </c>
      <c r="AE289" s="102"/>
    </row>
    <row r="290" spans="1:31" ht="22.5" customHeight="1">
      <c r="A290" s="77"/>
      <c r="B290" s="78" t="s">
        <v>668</v>
      </c>
      <c r="C290" s="92" t="s">
        <v>39</v>
      </c>
      <c r="D290" s="79"/>
      <c r="E290" s="103"/>
      <c r="F290" s="103"/>
      <c r="G290" s="79"/>
      <c r="H290" s="79" t="s">
        <v>40</v>
      </c>
      <c r="I290" s="81" t="b">
        <v>0</v>
      </c>
      <c r="J290" s="81" t="b">
        <v>1</v>
      </c>
      <c r="K290" s="81" t="b">
        <v>0</v>
      </c>
      <c r="L290" s="81" t="b">
        <v>0</v>
      </c>
      <c r="M290" s="81" t="b">
        <v>0</v>
      </c>
      <c r="N290" s="79" t="s">
        <v>41</v>
      </c>
      <c r="O290" s="79"/>
      <c r="P290" s="82" t="s">
        <v>42</v>
      </c>
      <c r="Q290" s="88"/>
      <c r="R290" s="88"/>
      <c r="S290" s="96"/>
      <c r="T290" s="85"/>
      <c r="U290" s="86" t="s">
        <v>668</v>
      </c>
      <c r="V290" s="86" t="e">
        <f t="array" aca="1" ref="V290" ca="1">_xludf.IFNA(INDEX(#REF!,MATCH($U290,#REF!,0)),"")</f>
        <v>#NAME?</v>
      </c>
      <c r="W290" s="86" t="e">
        <f t="array" aca="1" ref="W290" ca="1">_xludf.IFNA(INDEX(#REF!,MATCH($U290,#REF!,0)),"")</f>
        <v>#NAME?</v>
      </c>
      <c r="X290" s="86" t="e">
        <f t="array" aca="1" ref="X290" ca="1">_xludf.IFNA(INDEX(#REF!,MATCH($U290,#REF!,0)),"")</f>
        <v>#NAME?</v>
      </c>
      <c r="Y290" s="86" t="e">
        <f t="array" aca="1" ref="Y290" ca="1">_xludf.IFNA(INDEX(#REF!,MATCH($U290,#REF!,0)),"")</f>
        <v>#NAME?</v>
      </c>
      <c r="Z290" s="86" t="e">
        <f t="array" aca="1" ref="Z290" ca="1">_xludf.IFNA(INDEX(#REF!,MATCH($U290,#REF!,0)),"")</f>
        <v>#NAME?</v>
      </c>
      <c r="AA290" s="86" t="e">
        <f t="array" aca="1" ref="AA290" ca="1">_xludf.IFNA(INDEX(#REF!,MATCH($U290,#REF!,0)),"")</f>
        <v>#NAME?</v>
      </c>
      <c r="AB290" s="86" t="e">
        <f t="array" aca="1" ref="AB290" ca="1">_xludf.IFNA(INDEX(#REF!,MATCH($U290,#REF!,0)),"")</f>
        <v>#NAME?</v>
      </c>
      <c r="AC290" s="86" t="e">
        <f t="array" aca="1" ref="AC290" ca="1">_xludf.IFNA(INDEX(#REF!,MATCH($U290,#REF!,0)),"")</f>
        <v>#NAME?</v>
      </c>
      <c r="AD290" s="87" t="e">
        <f t="array" aca="1" ref="AD290" ca="1">_xludf.IFNA(INDEX(#REF!,MATCH($U290,#REF!,0)),"")</f>
        <v>#NAME?</v>
      </c>
      <c r="AE290" s="102"/>
    </row>
    <row r="291" spans="1:31" ht="22.5" customHeight="1">
      <c r="A291" s="77"/>
      <c r="B291" s="78" t="s">
        <v>669</v>
      </c>
      <c r="C291" s="92" t="s">
        <v>39</v>
      </c>
      <c r="D291" s="79"/>
      <c r="E291" s="103"/>
      <c r="F291" s="103"/>
      <c r="G291" s="79"/>
      <c r="H291" s="79" t="s">
        <v>40</v>
      </c>
      <c r="I291" s="81" t="b">
        <v>0</v>
      </c>
      <c r="J291" s="81" t="b">
        <v>1</v>
      </c>
      <c r="K291" s="81" t="b">
        <v>0</v>
      </c>
      <c r="L291" s="81" t="b">
        <v>0</v>
      </c>
      <c r="M291" s="81" t="b">
        <v>0</v>
      </c>
      <c r="N291" s="79" t="s">
        <v>41</v>
      </c>
      <c r="O291" s="79"/>
      <c r="P291" s="82" t="s">
        <v>42</v>
      </c>
      <c r="Q291" s="88"/>
      <c r="R291" s="88"/>
      <c r="S291" s="96"/>
      <c r="T291" s="85"/>
      <c r="U291" s="86" t="s">
        <v>669</v>
      </c>
      <c r="V291" s="86" t="e">
        <f t="array" aca="1" ref="V291" ca="1">_xludf.IFNA(INDEX(#REF!,MATCH($U291,#REF!,0)),"")</f>
        <v>#NAME?</v>
      </c>
      <c r="W291" s="86" t="e">
        <f t="array" aca="1" ref="W291" ca="1">_xludf.IFNA(INDEX(#REF!,MATCH($U291,#REF!,0)),"")</f>
        <v>#NAME?</v>
      </c>
      <c r="X291" s="86" t="e">
        <f t="array" aca="1" ref="X291" ca="1">_xludf.IFNA(INDEX(#REF!,MATCH($U291,#REF!,0)),"")</f>
        <v>#NAME?</v>
      </c>
      <c r="Y291" s="86" t="e">
        <f t="array" aca="1" ref="Y291" ca="1">_xludf.IFNA(INDEX(#REF!,MATCH($U291,#REF!,0)),"")</f>
        <v>#NAME?</v>
      </c>
      <c r="Z291" s="86" t="e">
        <f t="array" aca="1" ref="Z291" ca="1">_xludf.IFNA(INDEX(#REF!,MATCH($U291,#REF!,0)),"")</f>
        <v>#NAME?</v>
      </c>
      <c r="AA291" s="86" t="e">
        <f t="array" aca="1" ref="AA291" ca="1">_xludf.IFNA(INDEX(#REF!,MATCH($U291,#REF!,0)),"")</f>
        <v>#NAME?</v>
      </c>
      <c r="AB291" s="86" t="e">
        <f t="array" aca="1" ref="AB291" ca="1">_xludf.IFNA(INDEX(#REF!,MATCH($U291,#REF!,0)),"")</f>
        <v>#NAME?</v>
      </c>
      <c r="AC291" s="86" t="e">
        <f t="array" aca="1" ref="AC291" ca="1">_xludf.IFNA(INDEX(#REF!,MATCH($U291,#REF!,0)),"")</f>
        <v>#NAME?</v>
      </c>
      <c r="AD291" s="87" t="e">
        <f t="array" aca="1" ref="AD291" ca="1">_xludf.IFNA(INDEX(#REF!,MATCH($U291,#REF!,0)),"")</f>
        <v>#NAME?</v>
      </c>
      <c r="AE291" s="102"/>
    </row>
    <row r="292" spans="1:31" ht="22.5" customHeight="1">
      <c r="A292" s="77"/>
      <c r="B292" s="78" t="s">
        <v>669</v>
      </c>
      <c r="C292" s="92" t="s">
        <v>83</v>
      </c>
      <c r="D292" s="79"/>
      <c r="E292" s="79"/>
      <c r="F292" s="79"/>
      <c r="G292" s="79"/>
      <c r="H292" s="79" t="s">
        <v>40</v>
      </c>
      <c r="I292" s="81" t="b">
        <v>0</v>
      </c>
      <c r="J292" s="81" t="b">
        <v>0</v>
      </c>
      <c r="K292" s="81" t="b">
        <v>0</v>
      </c>
      <c r="L292" s="81" t="b">
        <v>0</v>
      </c>
      <c r="M292" s="81" t="b">
        <v>0</v>
      </c>
      <c r="N292" s="79"/>
      <c r="O292" s="79"/>
      <c r="P292" s="82"/>
      <c r="Q292" s="88"/>
      <c r="R292" s="88"/>
      <c r="S292" s="96"/>
      <c r="T292" s="85"/>
      <c r="U292" s="86" t="s">
        <v>669</v>
      </c>
      <c r="V292" s="86" t="e">
        <f t="array" aca="1" ref="V292" ca="1">_xludf.IFNA(INDEX(#REF!,MATCH($U292,#REF!,0)),"")</f>
        <v>#NAME?</v>
      </c>
      <c r="W292" s="86" t="e">
        <f t="array" aca="1" ref="W292" ca="1">_xludf.IFNA(INDEX(#REF!,MATCH($U292,#REF!,0)),"")</f>
        <v>#NAME?</v>
      </c>
      <c r="X292" s="86" t="e">
        <f t="array" aca="1" ref="X292" ca="1">_xludf.IFNA(INDEX(#REF!,MATCH($U292,#REF!,0)),"")</f>
        <v>#NAME?</v>
      </c>
      <c r="Y292" s="86" t="e">
        <f t="array" aca="1" ref="Y292" ca="1">_xludf.IFNA(INDEX(#REF!,MATCH($U292,#REF!,0)),"")</f>
        <v>#NAME?</v>
      </c>
      <c r="Z292" s="86" t="e">
        <f t="array" aca="1" ref="Z292" ca="1">_xludf.IFNA(INDEX(#REF!,MATCH($U292,#REF!,0)),"")</f>
        <v>#NAME?</v>
      </c>
      <c r="AA292" s="86" t="e">
        <f t="array" aca="1" ref="AA292" ca="1">_xludf.IFNA(INDEX(#REF!,MATCH($U292,#REF!,0)),"")</f>
        <v>#NAME?</v>
      </c>
      <c r="AB292" s="86" t="e">
        <f t="array" aca="1" ref="AB292" ca="1">_xludf.IFNA(INDEX(#REF!,MATCH($U292,#REF!,0)),"")</f>
        <v>#NAME?</v>
      </c>
      <c r="AC292" s="86" t="e">
        <f t="array" aca="1" ref="AC292" ca="1">_xludf.IFNA(INDEX(#REF!,MATCH($U292,#REF!,0)),"")</f>
        <v>#NAME?</v>
      </c>
      <c r="AD292" s="87" t="e">
        <f t="array" aca="1" ref="AD292" ca="1">_xludf.IFNA(INDEX(#REF!,MATCH($U292,#REF!,0)),"")</f>
        <v>#NAME?</v>
      </c>
      <c r="AE292" s="102"/>
    </row>
    <row r="293" spans="1:31" ht="22.5" customHeight="1">
      <c r="A293" s="77"/>
      <c r="B293" s="78" t="s">
        <v>670</v>
      </c>
      <c r="C293" s="92" t="s">
        <v>39</v>
      </c>
      <c r="D293" s="79"/>
      <c r="E293" s="79"/>
      <c r="F293" s="79"/>
      <c r="G293" s="79"/>
      <c r="H293" s="79" t="s">
        <v>40</v>
      </c>
      <c r="I293" s="81" t="b">
        <v>0</v>
      </c>
      <c r="J293" s="81" t="b">
        <v>1</v>
      </c>
      <c r="K293" s="81" t="b">
        <v>0</v>
      </c>
      <c r="L293" s="81" t="b">
        <v>0</v>
      </c>
      <c r="M293" s="81" t="b">
        <v>0</v>
      </c>
      <c r="N293" s="79" t="s">
        <v>41</v>
      </c>
      <c r="O293" s="79"/>
      <c r="P293" s="82" t="s">
        <v>42</v>
      </c>
      <c r="Q293" s="88"/>
      <c r="R293" s="88"/>
      <c r="S293" s="96"/>
      <c r="T293" s="85"/>
      <c r="U293" s="86" t="s">
        <v>670</v>
      </c>
      <c r="V293" s="86" t="e">
        <f t="array" aca="1" ref="V293" ca="1">_xludf.IFNA(INDEX(#REF!,MATCH($U293,#REF!,0)),"")</f>
        <v>#NAME?</v>
      </c>
      <c r="W293" s="86" t="e">
        <f t="array" aca="1" ref="W293" ca="1">_xludf.IFNA(INDEX(#REF!,MATCH($U293,#REF!,0)),"")</f>
        <v>#NAME?</v>
      </c>
      <c r="X293" s="86" t="e">
        <f t="array" aca="1" ref="X293" ca="1">_xludf.IFNA(INDEX(#REF!,MATCH($U293,#REF!,0)),"")</f>
        <v>#NAME?</v>
      </c>
      <c r="Y293" s="86" t="e">
        <f t="array" aca="1" ref="Y293" ca="1">_xludf.IFNA(INDEX(#REF!,MATCH($U293,#REF!,0)),"")</f>
        <v>#NAME?</v>
      </c>
      <c r="Z293" s="86" t="e">
        <f t="array" aca="1" ref="Z293" ca="1">_xludf.IFNA(INDEX(#REF!,MATCH($U293,#REF!,0)),"")</f>
        <v>#NAME?</v>
      </c>
      <c r="AA293" s="86" t="e">
        <f t="array" aca="1" ref="AA293" ca="1">_xludf.IFNA(INDEX(#REF!,MATCH($U293,#REF!,0)),"")</f>
        <v>#NAME?</v>
      </c>
      <c r="AB293" s="86" t="e">
        <f t="array" aca="1" ref="AB293" ca="1">_xludf.IFNA(INDEX(#REF!,MATCH($U293,#REF!,0)),"")</f>
        <v>#NAME?</v>
      </c>
      <c r="AC293" s="86" t="e">
        <f t="array" aca="1" ref="AC293" ca="1">_xludf.IFNA(INDEX(#REF!,MATCH($U293,#REF!,0)),"")</f>
        <v>#NAME?</v>
      </c>
      <c r="AD293" s="87" t="e">
        <f t="array" aca="1" ref="AD293" ca="1">_xludf.IFNA(INDEX(#REF!,MATCH($U293,#REF!,0)),"")</f>
        <v>#NAME?</v>
      </c>
      <c r="AE293" s="102"/>
    </row>
    <row r="294" spans="1:31" ht="22.5" customHeight="1">
      <c r="A294" s="77"/>
      <c r="B294" s="78" t="s">
        <v>671</v>
      </c>
      <c r="C294" s="92" t="s">
        <v>77</v>
      </c>
      <c r="D294" s="79" t="s">
        <v>249</v>
      </c>
      <c r="E294" s="79"/>
      <c r="F294" s="79" t="s">
        <v>112</v>
      </c>
      <c r="G294" s="79" t="s">
        <v>672</v>
      </c>
      <c r="H294" s="79" t="s">
        <v>251</v>
      </c>
      <c r="I294" s="81" t="b">
        <v>1</v>
      </c>
      <c r="J294" s="81" t="b">
        <v>0</v>
      </c>
      <c r="K294" s="81" t="b">
        <v>0</v>
      </c>
      <c r="L294" s="81" t="b">
        <v>0</v>
      </c>
      <c r="M294" s="81" t="b">
        <v>0</v>
      </c>
      <c r="N294" s="79" t="s">
        <v>41</v>
      </c>
      <c r="O294" s="79" t="s">
        <v>79</v>
      </c>
      <c r="P294" s="82"/>
      <c r="Q294" s="88" t="s">
        <v>52</v>
      </c>
      <c r="R294" s="93" t="s">
        <v>673</v>
      </c>
      <c r="S294" s="151" t="s">
        <v>58</v>
      </c>
      <c r="T294" s="85"/>
      <c r="U294" s="86" t="s">
        <v>671</v>
      </c>
      <c r="V294" s="86" t="e">
        <f t="array" aca="1" ref="V294" ca="1">_xludf.IFNA(INDEX(#REF!,MATCH($U294,#REF!,0)),"")</f>
        <v>#NAME?</v>
      </c>
      <c r="W294" s="86" t="e">
        <f t="array" aca="1" ref="W294" ca="1">_xludf.IFNA(INDEX(#REF!,MATCH($U294,#REF!,0)),"")</f>
        <v>#NAME?</v>
      </c>
      <c r="X294" s="86" t="e">
        <f t="array" aca="1" ref="X294" ca="1">_xludf.IFNA(INDEX(#REF!,MATCH($U294,#REF!,0)),"")</f>
        <v>#NAME?</v>
      </c>
      <c r="Y294" s="86" t="e">
        <f t="array" aca="1" ref="Y294" ca="1">_xludf.IFNA(INDEX(#REF!,MATCH($U294,#REF!,0)),"")</f>
        <v>#NAME?</v>
      </c>
      <c r="Z294" s="86" t="e">
        <f t="array" aca="1" ref="Z294" ca="1">_xludf.IFNA(INDEX(#REF!,MATCH($U294,#REF!,0)),"")</f>
        <v>#NAME?</v>
      </c>
      <c r="AA294" s="86" t="e">
        <f t="array" aca="1" ref="AA294" ca="1">_xludf.IFNA(INDEX(#REF!,MATCH($U294,#REF!,0)),"")</f>
        <v>#NAME?</v>
      </c>
      <c r="AB294" s="86" t="e">
        <f t="array" aca="1" ref="AB294" ca="1">_xludf.IFNA(INDEX(#REF!,MATCH($U294,#REF!,0)),"")</f>
        <v>#NAME?</v>
      </c>
      <c r="AC294" s="86" t="e">
        <f t="array" aca="1" ref="AC294" ca="1">_xludf.IFNA(INDEX(#REF!,MATCH($U294,#REF!,0)),"")</f>
        <v>#NAME?</v>
      </c>
      <c r="AD294" s="87" t="e">
        <f t="array" aca="1" ref="AD294" ca="1">_xludf.IFNA(INDEX(#REF!,MATCH($U294,#REF!,0)),"")</f>
        <v>#NAME?</v>
      </c>
      <c r="AE294" s="102"/>
    </row>
    <row r="295" spans="1:31" ht="22.5" customHeight="1">
      <c r="A295" s="77"/>
      <c r="B295" s="106" t="s">
        <v>674</v>
      </c>
      <c r="C295" s="158" t="s">
        <v>110</v>
      </c>
      <c r="D295" s="151" t="s">
        <v>550</v>
      </c>
      <c r="E295" s="151"/>
      <c r="F295" s="151" t="s">
        <v>112</v>
      </c>
      <c r="G295" s="96"/>
      <c r="H295" s="151" t="s">
        <v>40</v>
      </c>
      <c r="I295" s="154" t="b">
        <v>1</v>
      </c>
      <c r="J295" s="154" t="b">
        <v>0</v>
      </c>
      <c r="K295" s="154" t="b">
        <v>0</v>
      </c>
      <c r="L295" s="154" t="b">
        <v>0</v>
      </c>
      <c r="M295" s="154" t="b">
        <v>0</v>
      </c>
      <c r="N295" s="96"/>
      <c r="O295" s="96"/>
      <c r="P295" s="107"/>
      <c r="Q295" s="155" t="s">
        <v>113</v>
      </c>
      <c r="R295" s="88"/>
      <c r="S295" s="151" t="s">
        <v>58</v>
      </c>
      <c r="T295" s="85"/>
      <c r="U295" s="108" t="s">
        <v>674</v>
      </c>
      <c r="V295" s="86" t="e">
        <f t="array" aca="1" ref="V295" ca="1">_xludf.IFNA(INDEX(#REF!,MATCH($U295,#REF!,0)),"")</f>
        <v>#NAME?</v>
      </c>
      <c r="W295" s="86" t="e">
        <f t="array" aca="1" ref="W295" ca="1">_xludf.IFNA(INDEX(#REF!,MATCH($U295,#REF!,0)),"")</f>
        <v>#NAME?</v>
      </c>
      <c r="X295" s="86" t="e">
        <f t="array" aca="1" ref="X295" ca="1">_xludf.IFNA(INDEX(#REF!,MATCH($U295,#REF!,0)),"")</f>
        <v>#NAME?</v>
      </c>
      <c r="Y295" s="86" t="e">
        <f t="array" aca="1" ref="Y295" ca="1">_xludf.IFNA(INDEX(#REF!,MATCH($U295,#REF!,0)),"")</f>
        <v>#NAME?</v>
      </c>
      <c r="Z295" s="86" t="e">
        <f t="array" aca="1" ref="Z295" ca="1">_xludf.IFNA(INDEX(#REF!,MATCH($U295,#REF!,0)),"")</f>
        <v>#NAME?</v>
      </c>
      <c r="AA295" s="86" t="e">
        <f t="array" aca="1" ref="AA295" ca="1">_xludf.IFNA(INDEX(#REF!,MATCH($U295,#REF!,0)),"")</f>
        <v>#NAME?</v>
      </c>
      <c r="AB295" s="86" t="e">
        <f t="array" aca="1" ref="AB295" ca="1">_xludf.IFNA(INDEX(#REF!,MATCH($U295,#REF!,0)),"")</f>
        <v>#NAME?</v>
      </c>
      <c r="AC295" s="86" t="e">
        <f t="array" aca="1" ref="AC295" ca="1">_xludf.IFNA(INDEX(#REF!,MATCH($U295,#REF!,0)),"")</f>
        <v>#NAME?</v>
      </c>
      <c r="AD295" s="87" t="e">
        <f t="array" aca="1" ref="AD295" ca="1">_xludf.IFNA(INDEX(#REF!,MATCH($U295,#REF!,0)),"")</f>
        <v>#NAME?</v>
      </c>
      <c r="AE295" s="102"/>
    </row>
    <row r="296" spans="1:31" ht="22.5" customHeight="1">
      <c r="A296" s="77"/>
      <c r="B296" s="78" t="s">
        <v>675</v>
      </c>
      <c r="C296" s="92" t="s">
        <v>39</v>
      </c>
      <c r="D296" s="79"/>
      <c r="E296" s="79"/>
      <c r="F296" s="79" t="s">
        <v>676</v>
      </c>
      <c r="G296" s="79"/>
      <c r="H296" s="79" t="s">
        <v>40</v>
      </c>
      <c r="I296" s="81" t="b">
        <v>1</v>
      </c>
      <c r="J296" s="81" t="b">
        <v>0</v>
      </c>
      <c r="K296" s="81" t="b">
        <v>0</v>
      </c>
      <c r="L296" s="81" t="b">
        <v>0</v>
      </c>
      <c r="M296" s="81" t="b">
        <v>0</v>
      </c>
      <c r="N296" s="79" t="s">
        <v>41</v>
      </c>
      <c r="O296" s="79" t="s">
        <v>677</v>
      </c>
      <c r="P296" s="82" t="s">
        <v>678</v>
      </c>
      <c r="Q296" s="88"/>
      <c r="R296" s="88"/>
      <c r="S296" s="96" t="s">
        <v>107</v>
      </c>
      <c r="T296" s="85"/>
      <c r="U296" s="86" t="s">
        <v>675</v>
      </c>
      <c r="V296" s="86" t="e">
        <f t="array" aca="1" ref="V296" ca="1">_xludf.IFNA(INDEX(#REF!,MATCH($U296,#REF!,0)),"")</f>
        <v>#NAME?</v>
      </c>
      <c r="W296" s="86" t="e">
        <f t="array" aca="1" ref="W296" ca="1">_xludf.IFNA(INDEX(#REF!,MATCH($U296,#REF!,0)),"")</f>
        <v>#NAME?</v>
      </c>
      <c r="X296" s="86" t="e">
        <f t="array" aca="1" ref="X296" ca="1">_xludf.IFNA(INDEX(#REF!,MATCH($U296,#REF!,0)),"")</f>
        <v>#NAME?</v>
      </c>
      <c r="Y296" s="86" t="e">
        <f t="array" aca="1" ref="Y296" ca="1">_xludf.IFNA(INDEX(#REF!,MATCH($U296,#REF!,0)),"")</f>
        <v>#NAME?</v>
      </c>
      <c r="Z296" s="86" t="e">
        <f t="array" aca="1" ref="Z296" ca="1">_xludf.IFNA(INDEX(#REF!,MATCH($U296,#REF!,0)),"")</f>
        <v>#NAME?</v>
      </c>
      <c r="AA296" s="86" t="e">
        <f t="array" aca="1" ref="AA296" ca="1">_xludf.IFNA(INDEX(#REF!,MATCH($U296,#REF!,0)),"")</f>
        <v>#NAME?</v>
      </c>
      <c r="AB296" s="86" t="e">
        <f t="array" aca="1" ref="AB296" ca="1">_xludf.IFNA(INDEX(#REF!,MATCH($U296,#REF!,0)),"")</f>
        <v>#NAME?</v>
      </c>
      <c r="AC296" s="86" t="e">
        <f t="array" aca="1" ref="AC296" ca="1">_xludf.IFNA(INDEX(#REF!,MATCH($U296,#REF!,0)),"")</f>
        <v>#NAME?</v>
      </c>
      <c r="AD296" s="87" t="e">
        <f t="array" aca="1" ref="AD296" ca="1">_xludf.IFNA(INDEX(#REF!,MATCH($U296,#REF!,0)),"")</f>
        <v>#NAME?</v>
      </c>
      <c r="AE296" s="102"/>
    </row>
    <row r="297" spans="1:31" ht="22.5" customHeight="1">
      <c r="A297" s="77"/>
      <c r="B297" s="78" t="s">
        <v>679</v>
      </c>
      <c r="C297" s="92" t="s">
        <v>39</v>
      </c>
      <c r="D297" s="79"/>
      <c r="E297" s="79"/>
      <c r="F297" s="79"/>
      <c r="G297" s="79"/>
      <c r="H297" s="79" t="s">
        <v>40</v>
      </c>
      <c r="I297" s="81" t="b">
        <v>0</v>
      </c>
      <c r="J297" s="81" t="b">
        <v>1</v>
      </c>
      <c r="K297" s="81" t="b">
        <v>0</v>
      </c>
      <c r="L297" s="81" t="b">
        <v>0</v>
      </c>
      <c r="M297" s="81" t="b">
        <v>0</v>
      </c>
      <c r="N297" s="79" t="s">
        <v>41</v>
      </c>
      <c r="O297" s="79"/>
      <c r="P297" s="82" t="s">
        <v>42</v>
      </c>
      <c r="Q297" s="88"/>
      <c r="R297" s="88"/>
      <c r="S297" s="96"/>
      <c r="T297" s="85"/>
      <c r="U297" s="86" t="s">
        <v>679</v>
      </c>
      <c r="V297" s="86" t="e">
        <f t="array" aca="1" ref="V297" ca="1">_xludf.IFNA(INDEX(#REF!,MATCH($U297,#REF!,0)),"")</f>
        <v>#NAME?</v>
      </c>
      <c r="W297" s="86" t="e">
        <f t="array" aca="1" ref="W297" ca="1">_xludf.IFNA(INDEX(#REF!,MATCH($U297,#REF!,0)),"")</f>
        <v>#NAME?</v>
      </c>
      <c r="X297" s="86" t="e">
        <f t="array" aca="1" ref="X297" ca="1">_xludf.IFNA(INDEX(#REF!,MATCH($U297,#REF!,0)),"")</f>
        <v>#NAME?</v>
      </c>
      <c r="Y297" s="86" t="e">
        <f t="array" aca="1" ref="Y297" ca="1">_xludf.IFNA(INDEX(#REF!,MATCH($U297,#REF!,0)),"")</f>
        <v>#NAME?</v>
      </c>
      <c r="Z297" s="86" t="e">
        <f t="array" aca="1" ref="Z297" ca="1">_xludf.IFNA(INDEX(#REF!,MATCH($U297,#REF!,0)),"")</f>
        <v>#NAME?</v>
      </c>
      <c r="AA297" s="86" t="e">
        <f t="array" aca="1" ref="AA297" ca="1">_xludf.IFNA(INDEX(#REF!,MATCH($U297,#REF!,0)),"")</f>
        <v>#NAME?</v>
      </c>
      <c r="AB297" s="86" t="e">
        <f t="array" aca="1" ref="AB297" ca="1">_xludf.IFNA(INDEX(#REF!,MATCH($U297,#REF!,0)),"")</f>
        <v>#NAME?</v>
      </c>
      <c r="AC297" s="86" t="e">
        <f t="array" aca="1" ref="AC297" ca="1">_xludf.IFNA(INDEX(#REF!,MATCH($U297,#REF!,0)),"")</f>
        <v>#NAME?</v>
      </c>
      <c r="AD297" s="87" t="e">
        <f t="array" aca="1" ref="AD297" ca="1">_xludf.IFNA(INDEX(#REF!,MATCH($U297,#REF!,0)),"")</f>
        <v>#NAME?</v>
      </c>
      <c r="AE297" s="102"/>
    </row>
    <row r="298" spans="1:31" ht="22.5" customHeight="1">
      <c r="A298" s="77"/>
      <c r="B298" s="78" t="s">
        <v>680</v>
      </c>
      <c r="C298" s="92" t="s">
        <v>39</v>
      </c>
      <c r="D298" s="79"/>
      <c r="E298" s="79"/>
      <c r="F298" s="79"/>
      <c r="G298" s="79"/>
      <c r="H298" s="79" t="s">
        <v>40</v>
      </c>
      <c r="I298" s="81" t="b">
        <v>0</v>
      </c>
      <c r="J298" s="81" t="b">
        <v>1</v>
      </c>
      <c r="K298" s="81" t="b">
        <v>0</v>
      </c>
      <c r="L298" s="81" t="b">
        <v>0</v>
      </c>
      <c r="M298" s="81" t="b">
        <v>0</v>
      </c>
      <c r="N298" s="79" t="s">
        <v>41</v>
      </c>
      <c r="O298" s="79"/>
      <c r="P298" s="82" t="s">
        <v>42</v>
      </c>
      <c r="Q298" s="88"/>
      <c r="R298" s="88"/>
      <c r="S298" s="96"/>
      <c r="T298" s="85"/>
      <c r="U298" s="86" t="s">
        <v>680</v>
      </c>
      <c r="V298" s="86" t="e">
        <f t="array" aca="1" ref="V298" ca="1">_xludf.IFNA(INDEX(#REF!,MATCH($U298,#REF!,0)),"")</f>
        <v>#NAME?</v>
      </c>
      <c r="W298" s="86" t="e">
        <f t="array" aca="1" ref="W298" ca="1">_xludf.IFNA(INDEX(#REF!,MATCH($U298,#REF!,0)),"")</f>
        <v>#NAME?</v>
      </c>
      <c r="X298" s="86" t="e">
        <f t="array" aca="1" ref="X298" ca="1">_xludf.IFNA(INDEX(#REF!,MATCH($U298,#REF!,0)),"")</f>
        <v>#NAME?</v>
      </c>
      <c r="Y298" s="86" t="e">
        <f t="array" aca="1" ref="Y298" ca="1">_xludf.IFNA(INDEX(#REF!,MATCH($U298,#REF!,0)),"")</f>
        <v>#NAME?</v>
      </c>
      <c r="Z298" s="86" t="e">
        <f t="array" aca="1" ref="Z298" ca="1">_xludf.IFNA(INDEX(#REF!,MATCH($U298,#REF!,0)),"")</f>
        <v>#NAME?</v>
      </c>
      <c r="AA298" s="86" t="e">
        <f t="array" aca="1" ref="AA298" ca="1">_xludf.IFNA(INDEX(#REF!,MATCH($U298,#REF!,0)),"")</f>
        <v>#NAME?</v>
      </c>
      <c r="AB298" s="86" t="e">
        <f t="array" aca="1" ref="AB298" ca="1">_xludf.IFNA(INDEX(#REF!,MATCH($U298,#REF!,0)),"")</f>
        <v>#NAME?</v>
      </c>
      <c r="AC298" s="86" t="e">
        <f t="array" aca="1" ref="AC298" ca="1">_xludf.IFNA(INDEX(#REF!,MATCH($U298,#REF!,0)),"")</f>
        <v>#NAME?</v>
      </c>
      <c r="AD298" s="87" t="e">
        <f t="array" aca="1" ref="AD298" ca="1">_xludf.IFNA(INDEX(#REF!,MATCH($U298,#REF!,0)),"")</f>
        <v>#NAME?</v>
      </c>
      <c r="AE298" s="102"/>
    </row>
    <row r="299" spans="1:31" ht="22.5" customHeight="1">
      <c r="A299" s="77"/>
      <c r="B299" s="78" t="s">
        <v>681</v>
      </c>
      <c r="C299" s="92" t="s">
        <v>39</v>
      </c>
      <c r="D299" s="79"/>
      <c r="E299" s="79"/>
      <c r="F299" s="79"/>
      <c r="G299" s="79"/>
      <c r="H299" s="79" t="s">
        <v>40</v>
      </c>
      <c r="I299" s="81" t="b">
        <v>0</v>
      </c>
      <c r="J299" s="81" t="b">
        <v>1</v>
      </c>
      <c r="K299" s="81" t="b">
        <v>0</v>
      </c>
      <c r="L299" s="81" t="b">
        <v>0</v>
      </c>
      <c r="M299" s="81" t="b">
        <v>0</v>
      </c>
      <c r="N299" s="79" t="s">
        <v>41</v>
      </c>
      <c r="O299" s="79"/>
      <c r="P299" s="82" t="s">
        <v>42</v>
      </c>
      <c r="Q299" s="88"/>
      <c r="R299" s="88"/>
      <c r="S299" s="96"/>
      <c r="T299" s="85"/>
      <c r="U299" s="86" t="s">
        <v>681</v>
      </c>
      <c r="V299" s="86" t="e">
        <f t="array" aca="1" ref="V299" ca="1">_xludf.IFNA(INDEX(#REF!,MATCH($U299,#REF!,0)),"")</f>
        <v>#NAME?</v>
      </c>
      <c r="W299" s="86" t="e">
        <f t="array" aca="1" ref="W299" ca="1">_xludf.IFNA(INDEX(#REF!,MATCH($U299,#REF!,0)),"")</f>
        <v>#NAME?</v>
      </c>
      <c r="X299" s="86" t="e">
        <f t="array" aca="1" ref="X299" ca="1">_xludf.IFNA(INDEX(#REF!,MATCH($U299,#REF!,0)),"")</f>
        <v>#NAME?</v>
      </c>
      <c r="Y299" s="86" t="e">
        <f t="array" aca="1" ref="Y299" ca="1">_xludf.IFNA(INDEX(#REF!,MATCH($U299,#REF!,0)),"")</f>
        <v>#NAME?</v>
      </c>
      <c r="Z299" s="86" t="e">
        <f t="array" aca="1" ref="Z299" ca="1">_xludf.IFNA(INDEX(#REF!,MATCH($U299,#REF!,0)),"")</f>
        <v>#NAME?</v>
      </c>
      <c r="AA299" s="86" t="e">
        <f t="array" aca="1" ref="AA299" ca="1">_xludf.IFNA(INDEX(#REF!,MATCH($U299,#REF!,0)),"")</f>
        <v>#NAME?</v>
      </c>
      <c r="AB299" s="86" t="e">
        <f t="array" aca="1" ref="AB299" ca="1">_xludf.IFNA(INDEX(#REF!,MATCH($U299,#REF!,0)),"")</f>
        <v>#NAME?</v>
      </c>
      <c r="AC299" s="86" t="e">
        <f t="array" aca="1" ref="AC299" ca="1">_xludf.IFNA(INDEX(#REF!,MATCH($U299,#REF!,0)),"")</f>
        <v>#NAME?</v>
      </c>
      <c r="AD299" s="87" t="e">
        <f t="array" aca="1" ref="AD299" ca="1">_xludf.IFNA(INDEX(#REF!,MATCH($U299,#REF!,0)),"")</f>
        <v>#NAME?</v>
      </c>
      <c r="AE299" s="102"/>
    </row>
    <row r="300" spans="1:31" ht="22.5" customHeight="1">
      <c r="A300" s="77"/>
      <c r="B300" s="78" t="s">
        <v>682</v>
      </c>
      <c r="C300" s="92" t="s">
        <v>34</v>
      </c>
      <c r="D300" s="79" t="s">
        <v>683</v>
      </c>
      <c r="E300" s="79"/>
      <c r="F300" s="79" t="s">
        <v>684</v>
      </c>
      <c r="G300" s="79" t="s">
        <v>685</v>
      </c>
      <c r="H300" s="79" t="s">
        <v>233</v>
      </c>
      <c r="I300" s="81" t="b">
        <v>1</v>
      </c>
      <c r="J300" s="81" t="b">
        <v>0</v>
      </c>
      <c r="K300" s="81" t="b">
        <v>0</v>
      </c>
      <c r="L300" s="81" t="b">
        <v>0</v>
      </c>
      <c r="M300" s="81" t="b">
        <v>0</v>
      </c>
      <c r="N300" s="79"/>
      <c r="O300" s="79"/>
      <c r="P300" s="82"/>
      <c r="Q300" s="88"/>
      <c r="R300" s="88"/>
      <c r="S300" s="151" t="s">
        <v>126</v>
      </c>
      <c r="T300" s="85"/>
      <c r="U300" s="86" t="s">
        <v>682</v>
      </c>
      <c r="V300" s="86" t="e">
        <f t="array" aca="1" ref="V300" ca="1">_xludf.IFNA(INDEX(#REF!,MATCH($U300,#REF!,0)),"")</f>
        <v>#NAME?</v>
      </c>
      <c r="W300" s="86" t="e">
        <f t="array" aca="1" ref="W300" ca="1">_xludf.IFNA(INDEX(#REF!,MATCH($U300,#REF!,0)),"")</f>
        <v>#NAME?</v>
      </c>
      <c r="X300" s="86" t="e">
        <f t="array" aca="1" ref="X300" ca="1">_xludf.IFNA(INDEX(#REF!,MATCH($U300,#REF!,0)),"")</f>
        <v>#NAME?</v>
      </c>
      <c r="Y300" s="86" t="e">
        <f t="array" aca="1" ref="Y300" ca="1">_xludf.IFNA(INDEX(#REF!,MATCH($U300,#REF!,0)),"")</f>
        <v>#NAME?</v>
      </c>
      <c r="Z300" s="86" t="e">
        <f t="array" aca="1" ref="Z300" ca="1">_xludf.IFNA(INDEX(#REF!,MATCH($U300,#REF!,0)),"")</f>
        <v>#NAME?</v>
      </c>
      <c r="AA300" s="86" t="e">
        <f t="array" aca="1" ref="AA300" ca="1">_xludf.IFNA(INDEX(#REF!,MATCH($U300,#REF!,0)),"")</f>
        <v>#NAME?</v>
      </c>
      <c r="AB300" s="86" t="e">
        <f t="array" aca="1" ref="AB300" ca="1">_xludf.IFNA(INDEX(#REF!,MATCH($U300,#REF!,0)),"")</f>
        <v>#NAME?</v>
      </c>
      <c r="AC300" s="86" t="e">
        <f t="array" aca="1" ref="AC300" ca="1">_xludf.IFNA(INDEX(#REF!,MATCH($U300,#REF!,0)),"")</f>
        <v>#NAME?</v>
      </c>
      <c r="AD300" s="87" t="e">
        <f t="array" aca="1" ref="AD300" ca="1">_xludf.IFNA(INDEX(#REF!,MATCH($U300,#REF!,0)),"")</f>
        <v>#NAME?</v>
      </c>
      <c r="AE300" s="102"/>
    </row>
    <row r="301" spans="1:31" ht="22.5" customHeight="1">
      <c r="A301" s="77"/>
      <c r="B301" s="78" t="s">
        <v>686</v>
      </c>
      <c r="C301" s="92" t="s">
        <v>34</v>
      </c>
      <c r="D301" s="79" t="s">
        <v>683</v>
      </c>
      <c r="E301" s="79"/>
      <c r="F301" s="79" t="s">
        <v>687</v>
      </c>
      <c r="G301" s="79" t="s">
        <v>117</v>
      </c>
      <c r="H301" s="79" t="s">
        <v>37</v>
      </c>
      <c r="I301" s="81" t="b">
        <v>1</v>
      </c>
      <c r="J301" s="81" t="b">
        <v>0</v>
      </c>
      <c r="K301" s="81" t="b">
        <v>0</v>
      </c>
      <c r="L301" s="81" t="b">
        <v>0</v>
      </c>
      <c r="M301" s="81" t="b">
        <v>0</v>
      </c>
      <c r="N301" s="79"/>
      <c r="O301" s="79"/>
      <c r="P301" s="82"/>
      <c r="Q301" s="88"/>
      <c r="R301" s="88"/>
      <c r="S301" s="151" t="s">
        <v>58</v>
      </c>
      <c r="T301" s="85"/>
      <c r="U301" s="86" t="s">
        <v>686</v>
      </c>
      <c r="V301" s="86" t="e">
        <f t="array" aca="1" ref="V301" ca="1">_xludf.IFNA(INDEX(#REF!,MATCH($U301,#REF!,0)),"")</f>
        <v>#NAME?</v>
      </c>
      <c r="W301" s="86" t="e">
        <f t="array" aca="1" ref="W301" ca="1">_xludf.IFNA(INDEX(#REF!,MATCH($U301,#REF!,0)),"")</f>
        <v>#NAME?</v>
      </c>
      <c r="X301" s="86" t="e">
        <f t="array" aca="1" ref="X301" ca="1">_xludf.IFNA(INDEX(#REF!,MATCH($U301,#REF!,0)),"")</f>
        <v>#NAME?</v>
      </c>
      <c r="Y301" s="86" t="e">
        <f t="array" aca="1" ref="Y301" ca="1">_xludf.IFNA(INDEX(#REF!,MATCH($U301,#REF!,0)),"")</f>
        <v>#NAME?</v>
      </c>
      <c r="Z301" s="86" t="e">
        <f t="array" aca="1" ref="Z301" ca="1">_xludf.IFNA(INDEX(#REF!,MATCH($U301,#REF!,0)),"")</f>
        <v>#NAME?</v>
      </c>
      <c r="AA301" s="86" t="e">
        <f t="array" aca="1" ref="AA301" ca="1">_xludf.IFNA(INDEX(#REF!,MATCH($U301,#REF!,0)),"")</f>
        <v>#NAME?</v>
      </c>
      <c r="AB301" s="86" t="e">
        <f t="array" aca="1" ref="AB301" ca="1">_xludf.IFNA(INDEX(#REF!,MATCH($U301,#REF!,0)),"")</f>
        <v>#NAME?</v>
      </c>
      <c r="AC301" s="86" t="e">
        <f t="array" aca="1" ref="AC301" ca="1">_xludf.IFNA(INDEX(#REF!,MATCH($U301,#REF!,0)),"")</f>
        <v>#NAME?</v>
      </c>
      <c r="AD301" s="87" t="e">
        <f t="array" aca="1" ref="AD301" ca="1">_xludf.IFNA(INDEX(#REF!,MATCH($U301,#REF!,0)),"")</f>
        <v>#NAME?</v>
      </c>
      <c r="AE301" s="102"/>
    </row>
    <row r="302" spans="1:31" ht="22.5" customHeight="1">
      <c r="A302" s="77"/>
      <c r="B302" s="78" t="s">
        <v>688</v>
      </c>
      <c r="C302" s="92" t="s">
        <v>86</v>
      </c>
      <c r="D302" s="79" t="s">
        <v>161</v>
      </c>
      <c r="E302" s="79" t="s">
        <v>162</v>
      </c>
      <c r="F302" s="79" t="s">
        <v>689</v>
      </c>
      <c r="G302" s="79" t="s">
        <v>690</v>
      </c>
      <c r="H302" s="79" t="s">
        <v>40</v>
      </c>
      <c r="I302" s="81" t="b">
        <v>1</v>
      </c>
      <c r="J302" s="81" t="b">
        <v>0</v>
      </c>
      <c r="K302" s="81" t="b">
        <v>0</v>
      </c>
      <c r="L302" s="81" t="b">
        <v>0</v>
      </c>
      <c r="M302" s="81" t="b">
        <v>1</v>
      </c>
      <c r="N302" s="79" t="s">
        <v>41</v>
      </c>
      <c r="O302" s="79" t="s">
        <v>91</v>
      </c>
      <c r="P302" s="82" t="s">
        <v>691</v>
      </c>
      <c r="Q302" s="88"/>
      <c r="R302" s="88"/>
      <c r="S302" s="151" t="s">
        <v>58</v>
      </c>
      <c r="T302" s="85"/>
      <c r="U302" s="86" t="s">
        <v>688</v>
      </c>
      <c r="V302" s="86" t="e">
        <f t="array" aca="1" ref="V302" ca="1">_xludf.IFNA(INDEX(#REF!,MATCH($U302,#REF!,0)),"")</f>
        <v>#NAME?</v>
      </c>
      <c r="W302" s="86" t="e">
        <f t="array" aca="1" ref="W302" ca="1">_xludf.IFNA(INDEX(#REF!,MATCH($U302,#REF!,0)),"")</f>
        <v>#NAME?</v>
      </c>
      <c r="X302" s="86" t="e">
        <f t="array" aca="1" ref="X302" ca="1">_xludf.IFNA(INDEX(#REF!,MATCH($U302,#REF!,0)),"")</f>
        <v>#NAME?</v>
      </c>
      <c r="Y302" s="86" t="e">
        <f t="array" aca="1" ref="Y302" ca="1">_xludf.IFNA(INDEX(#REF!,MATCH($U302,#REF!,0)),"")</f>
        <v>#NAME?</v>
      </c>
      <c r="Z302" s="86" t="e">
        <f t="array" aca="1" ref="Z302" ca="1">_xludf.IFNA(INDEX(#REF!,MATCH($U302,#REF!,0)),"")</f>
        <v>#NAME?</v>
      </c>
      <c r="AA302" s="86" t="e">
        <f t="array" aca="1" ref="AA302" ca="1">_xludf.IFNA(INDEX(#REF!,MATCH($U302,#REF!,0)),"")</f>
        <v>#NAME?</v>
      </c>
      <c r="AB302" s="86" t="e">
        <f t="array" aca="1" ref="AB302" ca="1">_xludf.IFNA(INDEX(#REF!,MATCH($U302,#REF!,0)),"")</f>
        <v>#NAME?</v>
      </c>
      <c r="AC302" s="86" t="e">
        <f t="array" aca="1" ref="AC302" ca="1">_xludf.IFNA(INDEX(#REF!,MATCH($U302,#REF!,0)),"")</f>
        <v>#NAME?</v>
      </c>
      <c r="AD302" s="87" t="e">
        <f t="array" aca="1" ref="AD302" ca="1">_xludf.IFNA(INDEX(#REF!,MATCH($U302,#REF!,0)),"")</f>
        <v>#NAME?</v>
      </c>
      <c r="AE302" s="86"/>
    </row>
    <row r="303" spans="1:31" ht="22.5" customHeight="1">
      <c r="A303" s="77"/>
      <c r="B303" s="78" t="s">
        <v>692</v>
      </c>
      <c r="C303" s="92" t="s">
        <v>44</v>
      </c>
      <c r="D303" s="79" t="s">
        <v>693</v>
      </c>
      <c r="E303" s="79"/>
      <c r="F303" s="79" t="s">
        <v>619</v>
      </c>
      <c r="G303" s="79" t="s">
        <v>694</v>
      </c>
      <c r="H303" s="79" t="s">
        <v>49</v>
      </c>
      <c r="I303" s="81" t="b">
        <v>1</v>
      </c>
      <c r="J303" s="81" t="b">
        <v>0</v>
      </c>
      <c r="K303" s="81" t="b">
        <v>0</v>
      </c>
      <c r="L303" s="81" t="b">
        <v>0</v>
      </c>
      <c r="M303" s="81" t="b">
        <v>0</v>
      </c>
      <c r="N303" s="79" t="s">
        <v>41</v>
      </c>
      <c r="O303" s="79" t="s">
        <v>50</v>
      </c>
      <c r="P303" s="82" t="s">
        <v>51</v>
      </c>
      <c r="Q303" s="88" t="s">
        <v>52</v>
      </c>
      <c r="R303" s="88"/>
      <c r="S303" s="151" t="s">
        <v>58</v>
      </c>
      <c r="T303" s="85"/>
      <c r="U303" s="86" t="s">
        <v>692</v>
      </c>
      <c r="V303" s="86" t="e">
        <f t="array" aca="1" ref="V303" ca="1">_xludf.IFNA(INDEX(#REF!,MATCH($U303,#REF!,0)),"")</f>
        <v>#NAME?</v>
      </c>
      <c r="W303" s="86" t="e">
        <f t="array" aca="1" ref="W303" ca="1">_xludf.IFNA(INDEX(#REF!,MATCH($U303,#REF!,0)),"")</f>
        <v>#NAME?</v>
      </c>
      <c r="X303" s="86" t="e">
        <f t="array" aca="1" ref="X303" ca="1">_xludf.IFNA(INDEX(#REF!,MATCH($U303,#REF!,0)),"")</f>
        <v>#NAME?</v>
      </c>
      <c r="Y303" s="86" t="e">
        <f t="array" aca="1" ref="Y303" ca="1">_xludf.IFNA(INDEX(#REF!,MATCH($U303,#REF!,0)),"")</f>
        <v>#NAME?</v>
      </c>
      <c r="Z303" s="86" t="e">
        <f t="array" aca="1" ref="Z303" ca="1">_xludf.IFNA(INDEX(#REF!,MATCH($U303,#REF!,0)),"")</f>
        <v>#NAME?</v>
      </c>
      <c r="AA303" s="86" t="e">
        <f t="array" aca="1" ref="AA303" ca="1">_xludf.IFNA(INDEX(#REF!,MATCH($U303,#REF!,0)),"")</f>
        <v>#NAME?</v>
      </c>
      <c r="AB303" s="86" t="e">
        <f t="array" aca="1" ref="AB303" ca="1">_xludf.IFNA(INDEX(#REF!,MATCH($U303,#REF!,0)),"")</f>
        <v>#NAME?</v>
      </c>
      <c r="AC303" s="86" t="e">
        <f t="array" aca="1" ref="AC303" ca="1">_xludf.IFNA(INDEX(#REF!,MATCH($U303,#REF!,0)),"")</f>
        <v>#NAME?</v>
      </c>
      <c r="AD303" s="87" t="e">
        <f t="array" aca="1" ref="AD303" ca="1">_xludf.IFNA(INDEX(#REF!,MATCH($U303,#REF!,0)),"")</f>
        <v>#NAME?</v>
      </c>
      <c r="AE303" s="102"/>
    </row>
    <row r="304" spans="1:31" ht="22.5" customHeight="1">
      <c r="A304" s="77"/>
      <c r="B304" s="78" t="s">
        <v>695</v>
      </c>
      <c r="C304" s="92" t="s">
        <v>77</v>
      </c>
      <c r="D304" s="79" t="s">
        <v>550</v>
      </c>
      <c r="E304" s="79"/>
      <c r="F304" s="79" t="s">
        <v>112</v>
      </c>
      <c r="G304" s="79"/>
      <c r="H304" s="79" t="s">
        <v>251</v>
      </c>
      <c r="I304" s="81" t="b">
        <v>1</v>
      </c>
      <c r="J304" s="81" t="b">
        <v>0</v>
      </c>
      <c r="K304" s="81" t="b">
        <v>0</v>
      </c>
      <c r="L304" s="81" t="b">
        <v>0</v>
      </c>
      <c r="M304" s="81" t="b">
        <v>0</v>
      </c>
      <c r="N304" s="79" t="s">
        <v>41</v>
      </c>
      <c r="O304" s="79" t="s">
        <v>79</v>
      </c>
      <c r="P304" s="82" t="s">
        <v>696</v>
      </c>
      <c r="Q304" s="88" t="s">
        <v>113</v>
      </c>
      <c r="R304" s="93" t="s">
        <v>697</v>
      </c>
      <c r="S304" s="151" t="s">
        <v>58</v>
      </c>
      <c r="T304" s="85"/>
      <c r="U304" s="86" t="s">
        <v>695</v>
      </c>
      <c r="V304" s="86" t="e">
        <f t="array" aca="1" ref="V304" ca="1">_xludf.IFNA(INDEX(#REF!,MATCH($U304,#REF!,0)),"")</f>
        <v>#NAME?</v>
      </c>
      <c r="W304" s="86" t="e">
        <f t="array" aca="1" ref="W304" ca="1">_xludf.IFNA(INDEX(#REF!,MATCH($U304,#REF!,0)),"")</f>
        <v>#NAME?</v>
      </c>
      <c r="X304" s="86" t="e">
        <f t="array" aca="1" ref="X304" ca="1">_xludf.IFNA(INDEX(#REF!,MATCH($U304,#REF!,0)),"")</f>
        <v>#NAME?</v>
      </c>
      <c r="Y304" s="86" t="e">
        <f t="array" aca="1" ref="Y304" ca="1">_xludf.IFNA(INDEX(#REF!,MATCH($U304,#REF!,0)),"")</f>
        <v>#NAME?</v>
      </c>
      <c r="Z304" s="86" t="e">
        <f t="array" aca="1" ref="Z304" ca="1">_xludf.IFNA(INDEX(#REF!,MATCH($U304,#REF!,0)),"")</f>
        <v>#NAME?</v>
      </c>
      <c r="AA304" s="86" t="e">
        <f t="array" aca="1" ref="AA304" ca="1">_xludf.IFNA(INDEX(#REF!,MATCH($U304,#REF!,0)),"")</f>
        <v>#NAME?</v>
      </c>
      <c r="AB304" s="86" t="e">
        <f t="array" aca="1" ref="AB304" ca="1">_xludf.IFNA(INDEX(#REF!,MATCH($U304,#REF!,0)),"")</f>
        <v>#NAME?</v>
      </c>
      <c r="AC304" s="86" t="e">
        <f t="array" aca="1" ref="AC304" ca="1">_xludf.IFNA(INDEX(#REF!,MATCH($U304,#REF!,0)),"")</f>
        <v>#NAME?</v>
      </c>
      <c r="AD304" s="87" t="e">
        <f t="array" aca="1" ref="AD304" ca="1">_xludf.IFNA(INDEX(#REF!,MATCH($U304,#REF!,0)),"")</f>
        <v>#NAME?</v>
      </c>
      <c r="AE304" s="102"/>
    </row>
    <row r="305" spans="1:31" ht="22.5" customHeight="1">
      <c r="A305" s="77"/>
      <c r="B305" s="78" t="s">
        <v>698</v>
      </c>
      <c r="C305" s="92" t="s">
        <v>34</v>
      </c>
      <c r="D305" s="79" t="s">
        <v>699</v>
      </c>
      <c r="E305" s="79"/>
      <c r="F305" s="79" t="s">
        <v>700</v>
      </c>
      <c r="G305" s="79"/>
      <c r="H305" s="79"/>
      <c r="I305" s="81" t="b">
        <v>0</v>
      </c>
      <c r="J305" s="81" t="b">
        <v>0</v>
      </c>
      <c r="K305" s="81" t="b">
        <v>0</v>
      </c>
      <c r="L305" s="81" t="b">
        <v>0</v>
      </c>
      <c r="M305" s="81" t="b">
        <v>0</v>
      </c>
      <c r="N305" s="79"/>
      <c r="O305" s="79"/>
      <c r="P305" s="82"/>
      <c r="Q305" s="88"/>
      <c r="R305" s="88"/>
      <c r="S305" s="96"/>
      <c r="T305" s="85"/>
      <c r="U305" s="86" t="s">
        <v>698</v>
      </c>
      <c r="V305" s="86" t="e">
        <f t="array" aca="1" ref="V305" ca="1">_xludf.IFNA(INDEX(#REF!,MATCH($U305,#REF!,0)),"")</f>
        <v>#NAME?</v>
      </c>
      <c r="W305" s="86" t="e">
        <f t="array" aca="1" ref="W305" ca="1">_xludf.IFNA(INDEX(#REF!,MATCH($U305,#REF!,0)),"")</f>
        <v>#NAME?</v>
      </c>
      <c r="X305" s="86" t="e">
        <f t="array" aca="1" ref="X305" ca="1">_xludf.IFNA(INDEX(#REF!,MATCH($U305,#REF!,0)),"")</f>
        <v>#NAME?</v>
      </c>
      <c r="Y305" s="86" t="e">
        <f t="array" aca="1" ref="Y305" ca="1">_xludf.IFNA(INDEX(#REF!,MATCH($U305,#REF!,0)),"")</f>
        <v>#NAME?</v>
      </c>
      <c r="Z305" s="86" t="e">
        <f t="array" aca="1" ref="Z305" ca="1">_xludf.IFNA(INDEX(#REF!,MATCH($U305,#REF!,0)),"")</f>
        <v>#NAME?</v>
      </c>
      <c r="AA305" s="86" t="e">
        <f t="array" aca="1" ref="AA305" ca="1">_xludf.IFNA(INDEX(#REF!,MATCH($U305,#REF!,0)),"")</f>
        <v>#NAME?</v>
      </c>
      <c r="AB305" s="86" t="e">
        <f t="array" aca="1" ref="AB305" ca="1">_xludf.IFNA(INDEX(#REF!,MATCH($U305,#REF!,0)),"")</f>
        <v>#NAME?</v>
      </c>
      <c r="AC305" s="86" t="e">
        <f t="array" aca="1" ref="AC305" ca="1">_xludf.IFNA(INDEX(#REF!,MATCH($U305,#REF!,0)),"")</f>
        <v>#NAME?</v>
      </c>
      <c r="AD305" s="87" t="e">
        <f t="array" aca="1" ref="AD305" ca="1">_xludf.IFNA(INDEX(#REF!,MATCH($U305,#REF!,0)),"")</f>
        <v>#NAME?</v>
      </c>
      <c r="AE305" s="102"/>
    </row>
    <row r="306" spans="1:31" ht="22.5" customHeight="1">
      <c r="A306" s="77"/>
      <c r="B306" s="78" t="s">
        <v>701</v>
      </c>
      <c r="C306" s="92" t="s">
        <v>39</v>
      </c>
      <c r="D306" s="79"/>
      <c r="E306" s="79"/>
      <c r="F306" s="79"/>
      <c r="G306" s="79"/>
      <c r="H306" s="79" t="s">
        <v>40</v>
      </c>
      <c r="I306" s="81" t="b">
        <v>0</v>
      </c>
      <c r="J306" s="81" t="b">
        <v>1</v>
      </c>
      <c r="K306" s="81" t="b">
        <v>0</v>
      </c>
      <c r="L306" s="81" t="b">
        <v>0</v>
      </c>
      <c r="M306" s="81" t="b">
        <v>0</v>
      </c>
      <c r="N306" s="79" t="s">
        <v>41</v>
      </c>
      <c r="O306" s="79"/>
      <c r="P306" s="82" t="s">
        <v>42</v>
      </c>
      <c r="Q306" s="88"/>
      <c r="R306" s="88"/>
      <c r="S306" s="96"/>
      <c r="T306" s="85"/>
      <c r="U306" s="86" t="s">
        <v>701</v>
      </c>
      <c r="V306" s="86" t="e">
        <f t="array" aca="1" ref="V306" ca="1">_xludf.IFNA(INDEX(#REF!,MATCH($U306,#REF!,0)),"")</f>
        <v>#NAME?</v>
      </c>
      <c r="W306" s="86" t="e">
        <f t="array" aca="1" ref="W306" ca="1">_xludf.IFNA(INDEX(#REF!,MATCH($U306,#REF!,0)),"")</f>
        <v>#NAME?</v>
      </c>
      <c r="X306" s="86" t="e">
        <f t="array" aca="1" ref="X306" ca="1">_xludf.IFNA(INDEX(#REF!,MATCH($U306,#REF!,0)),"")</f>
        <v>#NAME?</v>
      </c>
      <c r="Y306" s="86" t="e">
        <f t="array" aca="1" ref="Y306" ca="1">_xludf.IFNA(INDEX(#REF!,MATCH($U306,#REF!,0)),"")</f>
        <v>#NAME?</v>
      </c>
      <c r="Z306" s="86" t="e">
        <f t="array" aca="1" ref="Z306" ca="1">_xludf.IFNA(INDEX(#REF!,MATCH($U306,#REF!,0)),"")</f>
        <v>#NAME?</v>
      </c>
      <c r="AA306" s="86" t="e">
        <f t="array" aca="1" ref="AA306" ca="1">_xludf.IFNA(INDEX(#REF!,MATCH($U306,#REF!,0)),"")</f>
        <v>#NAME?</v>
      </c>
      <c r="AB306" s="86" t="e">
        <f t="array" aca="1" ref="AB306" ca="1">_xludf.IFNA(INDEX(#REF!,MATCH($U306,#REF!,0)),"")</f>
        <v>#NAME?</v>
      </c>
      <c r="AC306" s="86" t="e">
        <f t="array" aca="1" ref="AC306" ca="1">_xludf.IFNA(INDEX(#REF!,MATCH($U306,#REF!,0)),"")</f>
        <v>#NAME?</v>
      </c>
      <c r="AD306" s="87" t="e">
        <f t="array" aca="1" ref="AD306" ca="1">_xludf.IFNA(INDEX(#REF!,MATCH($U306,#REF!,0)),"")</f>
        <v>#NAME?</v>
      </c>
      <c r="AE306" s="102"/>
    </row>
    <row r="307" spans="1:31" ht="22.5" customHeight="1">
      <c r="A307" s="77"/>
      <c r="B307" s="96" t="s">
        <v>702</v>
      </c>
      <c r="C307" s="158" t="s">
        <v>39</v>
      </c>
      <c r="D307" s="90" t="s">
        <v>363</v>
      </c>
      <c r="E307" s="90"/>
      <c r="F307" s="90" t="s">
        <v>703</v>
      </c>
      <c r="G307" s="110">
        <v>741.85</v>
      </c>
      <c r="H307" s="151" t="s">
        <v>49</v>
      </c>
      <c r="I307" s="157" t="b">
        <v>1</v>
      </c>
      <c r="J307" s="157" t="b">
        <v>0</v>
      </c>
      <c r="K307" s="157" t="b">
        <v>0</v>
      </c>
      <c r="L307" s="157" t="b">
        <v>0</v>
      </c>
      <c r="M307" s="157" t="b">
        <v>0</v>
      </c>
      <c r="N307" s="153" t="s">
        <v>53</v>
      </c>
      <c r="O307" s="110" t="s">
        <v>704</v>
      </c>
      <c r="P307" s="158"/>
      <c r="Q307" s="155"/>
      <c r="R307" s="88"/>
      <c r="S307" s="153" t="s">
        <v>58</v>
      </c>
      <c r="T307" s="85"/>
      <c r="U307" s="86" t="s">
        <v>702</v>
      </c>
      <c r="V307" s="86" t="e">
        <f t="array" aca="1" ref="V307" ca="1">_xludf.IFNA(INDEX(#REF!,MATCH($U307,#REF!,0)),"")</f>
        <v>#NAME?</v>
      </c>
      <c r="W307" s="86" t="e">
        <f t="array" aca="1" ref="W307" ca="1">_xludf.IFNA(INDEX(#REF!,MATCH($U307,#REF!,0)),"")</f>
        <v>#NAME?</v>
      </c>
      <c r="X307" s="86" t="e">
        <f t="array" aca="1" ref="X307" ca="1">_xludf.IFNA(INDEX(#REF!,MATCH($U307,#REF!,0)),"")</f>
        <v>#NAME?</v>
      </c>
      <c r="Y307" s="86" t="e">
        <f t="array" aca="1" ref="Y307" ca="1">_xludf.IFNA(INDEX(#REF!,MATCH($U307,#REF!,0)),"")</f>
        <v>#NAME?</v>
      </c>
      <c r="Z307" s="86" t="e">
        <f t="array" aca="1" ref="Z307" ca="1">_xludf.IFNA(INDEX(#REF!,MATCH($U307,#REF!,0)),"")</f>
        <v>#NAME?</v>
      </c>
      <c r="AA307" s="86" t="e">
        <f t="array" aca="1" ref="AA307" ca="1">_xludf.IFNA(INDEX(#REF!,MATCH($U307,#REF!,0)),"")</f>
        <v>#NAME?</v>
      </c>
      <c r="AB307" s="86" t="e">
        <f t="array" aca="1" ref="AB307" ca="1">_xludf.IFNA(INDEX(#REF!,MATCH($U307,#REF!,0)),"")</f>
        <v>#NAME?</v>
      </c>
      <c r="AC307" s="86" t="e">
        <f t="array" aca="1" ref="AC307" ca="1">_xludf.IFNA(INDEX(#REF!,MATCH($U307,#REF!,0)),"")</f>
        <v>#NAME?</v>
      </c>
      <c r="AD307" s="87" t="e">
        <f t="array" aca="1" ref="AD307" ca="1">_xludf.IFNA(INDEX(#REF!,MATCH($U307,#REF!,0)),"")</f>
        <v>#NAME?</v>
      </c>
      <c r="AE307" s="102"/>
    </row>
    <row r="308" spans="1:31" ht="22.5" customHeight="1">
      <c r="A308" s="77"/>
      <c r="B308" s="78" t="s">
        <v>702</v>
      </c>
      <c r="C308" s="92" t="s">
        <v>34</v>
      </c>
      <c r="D308" s="79" t="s">
        <v>363</v>
      </c>
      <c r="E308" s="79"/>
      <c r="F308" s="79" t="s">
        <v>703</v>
      </c>
      <c r="G308" s="79" t="s">
        <v>344</v>
      </c>
      <c r="H308" s="79" t="s">
        <v>49</v>
      </c>
      <c r="I308" s="81" t="b">
        <v>1</v>
      </c>
      <c r="J308" s="81" t="b">
        <v>0</v>
      </c>
      <c r="K308" s="81" t="b">
        <v>0</v>
      </c>
      <c r="L308" s="81" t="b">
        <v>0</v>
      </c>
      <c r="M308" s="81" t="b">
        <v>0</v>
      </c>
      <c r="N308" s="79" t="s">
        <v>53</v>
      </c>
      <c r="O308" s="79" t="s">
        <v>705</v>
      </c>
      <c r="P308" s="82" t="s">
        <v>705</v>
      </c>
      <c r="Q308" s="88" t="s">
        <v>105</v>
      </c>
      <c r="R308" s="93" t="s">
        <v>706</v>
      </c>
      <c r="S308" s="151" t="s">
        <v>579</v>
      </c>
      <c r="T308" s="85"/>
      <c r="U308" s="86" t="s">
        <v>702</v>
      </c>
      <c r="V308" s="86" t="e">
        <f t="array" aca="1" ref="V308" ca="1">_xludf.IFNA(INDEX(#REF!,MATCH($U308,#REF!,0)),"")</f>
        <v>#NAME?</v>
      </c>
      <c r="W308" s="86" t="e">
        <f t="array" aca="1" ref="W308" ca="1">_xludf.IFNA(INDEX(#REF!,MATCH($U308,#REF!,0)),"")</f>
        <v>#NAME?</v>
      </c>
      <c r="X308" s="86" t="e">
        <f t="array" aca="1" ref="X308" ca="1">_xludf.IFNA(INDEX(#REF!,MATCH($U308,#REF!,0)),"")</f>
        <v>#NAME?</v>
      </c>
      <c r="Y308" s="86" t="e">
        <f t="array" aca="1" ref="Y308" ca="1">_xludf.IFNA(INDEX(#REF!,MATCH($U308,#REF!,0)),"")</f>
        <v>#NAME?</v>
      </c>
      <c r="Z308" s="86" t="e">
        <f t="array" aca="1" ref="Z308" ca="1">_xludf.IFNA(INDEX(#REF!,MATCH($U308,#REF!,0)),"")</f>
        <v>#NAME?</v>
      </c>
      <c r="AA308" s="86" t="e">
        <f t="array" aca="1" ref="AA308" ca="1">_xludf.IFNA(INDEX(#REF!,MATCH($U308,#REF!,0)),"")</f>
        <v>#NAME?</v>
      </c>
      <c r="AB308" s="86" t="e">
        <f t="array" aca="1" ref="AB308" ca="1">_xludf.IFNA(INDEX(#REF!,MATCH($U308,#REF!,0)),"")</f>
        <v>#NAME?</v>
      </c>
      <c r="AC308" s="86" t="e">
        <f t="array" aca="1" ref="AC308" ca="1">_xludf.IFNA(INDEX(#REF!,MATCH($U308,#REF!,0)),"")</f>
        <v>#NAME?</v>
      </c>
      <c r="AD308" s="87" t="e">
        <f t="array" aca="1" ref="AD308" ca="1">_xludf.IFNA(INDEX(#REF!,MATCH($U308,#REF!,0)),"")</f>
        <v>#NAME?</v>
      </c>
      <c r="AE308" s="102"/>
    </row>
    <row r="309" spans="1:31" ht="22.5" customHeight="1">
      <c r="A309" s="77"/>
      <c r="B309" s="78" t="s">
        <v>707</v>
      </c>
      <c r="C309" s="92" t="s">
        <v>39</v>
      </c>
      <c r="D309" s="90"/>
      <c r="E309" s="90"/>
      <c r="F309" s="90"/>
      <c r="G309" s="90"/>
      <c r="H309" s="79" t="s">
        <v>40</v>
      </c>
      <c r="I309" s="91" t="b">
        <v>0</v>
      </c>
      <c r="J309" s="91" t="b">
        <v>1</v>
      </c>
      <c r="K309" s="91" t="b">
        <v>0</v>
      </c>
      <c r="L309" s="91" t="b">
        <v>0</v>
      </c>
      <c r="M309" s="91" t="b">
        <v>0</v>
      </c>
      <c r="N309" s="90" t="s">
        <v>41</v>
      </c>
      <c r="O309" s="90"/>
      <c r="P309" s="92" t="s">
        <v>42</v>
      </c>
      <c r="Q309" s="88"/>
      <c r="R309" s="88"/>
      <c r="S309" s="110"/>
      <c r="T309" s="85"/>
      <c r="U309" s="86" t="s">
        <v>707</v>
      </c>
      <c r="V309" s="86" t="e">
        <f t="array" aca="1" ref="V309" ca="1">_xludf.IFNA(INDEX(#REF!,MATCH($U309,#REF!,0)),"")</f>
        <v>#NAME?</v>
      </c>
      <c r="W309" s="86" t="e">
        <f t="array" aca="1" ref="W309" ca="1">_xludf.IFNA(INDEX(#REF!,MATCH($U309,#REF!,0)),"")</f>
        <v>#NAME?</v>
      </c>
      <c r="X309" s="86" t="e">
        <f t="array" aca="1" ref="X309" ca="1">_xludf.IFNA(INDEX(#REF!,MATCH($U309,#REF!,0)),"")</f>
        <v>#NAME?</v>
      </c>
      <c r="Y309" s="86" t="e">
        <f t="array" aca="1" ref="Y309" ca="1">_xludf.IFNA(INDEX(#REF!,MATCH($U309,#REF!,0)),"")</f>
        <v>#NAME?</v>
      </c>
      <c r="Z309" s="86" t="e">
        <f t="array" aca="1" ref="Z309" ca="1">_xludf.IFNA(INDEX(#REF!,MATCH($U309,#REF!,0)),"")</f>
        <v>#NAME?</v>
      </c>
      <c r="AA309" s="86" t="e">
        <f t="array" aca="1" ref="AA309" ca="1">_xludf.IFNA(INDEX(#REF!,MATCH($U309,#REF!,0)),"")</f>
        <v>#NAME?</v>
      </c>
      <c r="AB309" s="86" t="e">
        <f t="array" aca="1" ref="AB309" ca="1">_xludf.IFNA(INDEX(#REF!,MATCH($U309,#REF!,0)),"")</f>
        <v>#NAME?</v>
      </c>
      <c r="AC309" s="86" t="e">
        <f t="array" aca="1" ref="AC309" ca="1">_xludf.IFNA(INDEX(#REF!,MATCH($U309,#REF!,0)),"")</f>
        <v>#NAME?</v>
      </c>
      <c r="AD309" s="87" t="e">
        <f t="array" aca="1" ref="AD309" ca="1">_xludf.IFNA(INDEX(#REF!,MATCH($U309,#REF!,0)),"")</f>
        <v>#NAME?</v>
      </c>
      <c r="AE309" s="102"/>
    </row>
    <row r="310" spans="1:31" ht="22.5" customHeight="1">
      <c r="A310" s="77"/>
      <c r="B310" s="78" t="s">
        <v>708</v>
      </c>
      <c r="C310" s="92" t="s">
        <v>77</v>
      </c>
      <c r="D310" s="79" t="s">
        <v>249</v>
      </c>
      <c r="E310" s="79"/>
      <c r="F310" s="79" t="s">
        <v>709</v>
      </c>
      <c r="G310" s="79">
        <v>40</v>
      </c>
      <c r="H310" s="79" t="s">
        <v>251</v>
      </c>
      <c r="I310" s="81" t="b">
        <v>1</v>
      </c>
      <c r="J310" s="81" t="b">
        <v>0</v>
      </c>
      <c r="K310" s="81" t="b">
        <v>0</v>
      </c>
      <c r="L310" s="81" t="b">
        <v>0</v>
      </c>
      <c r="M310" s="81" t="b">
        <v>0</v>
      </c>
      <c r="N310" s="79" t="s">
        <v>41</v>
      </c>
      <c r="O310" s="79" t="s">
        <v>79</v>
      </c>
      <c r="P310" s="82"/>
      <c r="Q310" s="88" t="s">
        <v>52</v>
      </c>
      <c r="R310" s="93" t="s">
        <v>710</v>
      </c>
      <c r="S310" s="151" t="s">
        <v>58</v>
      </c>
      <c r="T310" s="85"/>
      <c r="U310" s="86" t="s">
        <v>708</v>
      </c>
      <c r="V310" s="86" t="e">
        <f t="array" aca="1" ref="V310" ca="1">_xludf.IFNA(INDEX(#REF!,MATCH($U310,#REF!,0)),"")</f>
        <v>#NAME?</v>
      </c>
      <c r="W310" s="86" t="e">
        <f t="array" aca="1" ref="W310" ca="1">_xludf.IFNA(INDEX(#REF!,MATCH($U310,#REF!,0)),"")</f>
        <v>#NAME?</v>
      </c>
      <c r="X310" s="86" t="e">
        <f t="array" aca="1" ref="X310" ca="1">_xludf.IFNA(INDEX(#REF!,MATCH($U310,#REF!,0)),"")</f>
        <v>#NAME?</v>
      </c>
      <c r="Y310" s="86" t="e">
        <f t="array" aca="1" ref="Y310" ca="1">_xludf.IFNA(INDEX(#REF!,MATCH($U310,#REF!,0)),"")</f>
        <v>#NAME?</v>
      </c>
      <c r="Z310" s="86" t="e">
        <f t="array" aca="1" ref="Z310" ca="1">_xludf.IFNA(INDEX(#REF!,MATCH($U310,#REF!,0)),"")</f>
        <v>#NAME?</v>
      </c>
      <c r="AA310" s="86" t="e">
        <f t="array" aca="1" ref="AA310" ca="1">_xludf.IFNA(INDEX(#REF!,MATCH($U310,#REF!,0)),"")</f>
        <v>#NAME?</v>
      </c>
      <c r="AB310" s="86" t="e">
        <f t="array" aca="1" ref="AB310" ca="1">_xludf.IFNA(INDEX(#REF!,MATCH($U310,#REF!,0)),"")</f>
        <v>#NAME?</v>
      </c>
      <c r="AC310" s="86" t="e">
        <f t="array" aca="1" ref="AC310" ca="1">_xludf.IFNA(INDEX(#REF!,MATCH($U310,#REF!,0)),"")</f>
        <v>#NAME?</v>
      </c>
      <c r="AD310" s="87" t="e">
        <f t="array" aca="1" ref="AD310" ca="1">_xludf.IFNA(INDEX(#REF!,MATCH($U310,#REF!,0)),"")</f>
        <v>#NAME?</v>
      </c>
      <c r="AE310" s="102"/>
    </row>
    <row r="311" spans="1:31" ht="22.5" customHeight="1">
      <c r="A311" s="77"/>
      <c r="B311" s="97" t="s">
        <v>711</v>
      </c>
      <c r="C311" s="92" t="s">
        <v>34</v>
      </c>
      <c r="D311" s="79" t="s">
        <v>527</v>
      </c>
      <c r="E311" s="79"/>
      <c r="F311" s="79" t="s">
        <v>712</v>
      </c>
      <c r="G311" s="79"/>
      <c r="H311" s="79" t="s">
        <v>37</v>
      </c>
      <c r="I311" s="81" t="b">
        <v>1</v>
      </c>
      <c r="J311" s="81" t="b">
        <v>0</v>
      </c>
      <c r="K311" s="81" t="b">
        <v>0</v>
      </c>
      <c r="L311" s="81" t="b">
        <v>0</v>
      </c>
      <c r="M311" s="81" t="b">
        <v>0</v>
      </c>
      <c r="N311" s="79"/>
      <c r="O311" s="79"/>
      <c r="P311" s="82"/>
      <c r="Q311" s="88"/>
      <c r="R311" s="88"/>
      <c r="S311" s="151" t="s">
        <v>58</v>
      </c>
      <c r="T311" s="85"/>
      <c r="U311" s="86" t="s">
        <v>711</v>
      </c>
      <c r="V311" s="86" t="e">
        <f t="array" aca="1" ref="V311" ca="1">_xludf.IFNA(INDEX(#REF!,MATCH($U311,#REF!,0)),"")</f>
        <v>#NAME?</v>
      </c>
      <c r="W311" s="86" t="e">
        <f t="array" aca="1" ref="W311" ca="1">_xludf.IFNA(INDEX(#REF!,MATCH($U311,#REF!,0)),"")</f>
        <v>#NAME?</v>
      </c>
      <c r="X311" s="86" t="e">
        <f t="array" aca="1" ref="X311" ca="1">_xludf.IFNA(INDEX(#REF!,MATCH($U311,#REF!,0)),"")</f>
        <v>#NAME?</v>
      </c>
      <c r="Y311" s="86" t="e">
        <f t="array" aca="1" ref="Y311" ca="1">_xludf.IFNA(INDEX(#REF!,MATCH($U311,#REF!,0)),"")</f>
        <v>#NAME?</v>
      </c>
      <c r="Z311" s="86" t="e">
        <f t="array" aca="1" ref="Z311" ca="1">_xludf.IFNA(INDEX(#REF!,MATCH($U311,#REF!,0)),"")</f>
        <v>#NAME?</v>
      </c>
      <c r="AA311" s="86" t="e">
        <f t="array" aca="1" ref="AA311" ca="1">_xludf.IFNA(INDEX(#REF!,MATCH($U311,#REF!,0)),"")</f>
        <v>#NAME?</v>
      </c>
      <c r="AB311" s="86" t="e">
        <f t="array" aca="1" ref="AB311" ca="1">_xludf.IFNA(INDEX(#REF!,MATCH($U311,#REF!,0)),"")</f>
        <v>#NAME?</v>
      </c>
      <c r="AC311" s="86" t="e">
        <f t="array" aca="1" ref="AC311" ca="1">_xludf.IFNA(INDEX(#REF!,MATCH($U311,#REF!,0)),"")</f>
        <v>#NAME?</v>
      </c>
      <c r="AD311" s="87" t="e">
        <f t="array" aca="1" ref="AD311" ca="1">_xludf.IFNA(INDEX(#REF!,MATCH($U311,#REF!,0)),"")</f>
        <v>#NAME?</v>
      </c>
      <c r="AE311" s="102"/>
    </row>
    <row r="312" spans="1:31" ht="22.5" customHeight="1">
      <c r="A312" s="77"/>
      <c r="B312" s="97" t="s">
        <v>713</v>
      </c>
      <c r="C312" s="92" t="s">
        <v>34</v>
      </c>
      <c r="D312" s="79" t="s">
        <v>119</v>
      </c>
      <c r="E312" s="79"/>
      <c r="F312" s="79" t="s">
        <v>714</v>
      </c>
      <c r="G312" s="79" t="s">
        <v>117</v>
      </c>
      <c r="H312" s="79" t="s">
        <v>37</v>
      </c>
      <c r="I312" s="81" t="b">
        <v>1</v>
      </c>
      <c r="J312" s="81" t="b">
        <v>0</v>
      </c>
      <c r="K312" s="81" t="b">
        <v>0</v>
      </c>
      <c r="L312" s="81" t="b">
        <v>0</v>
      </c>
      <c r="M312" s="81" t="b">
        <v>0</v>
      </c>
      <c r="N312" s="79" t="s">
        <v>98</v>
      </c>
      <c r="O312" s="79"/>
      <c r="P312" s="82" t="s">
        <v>715</v>
      </c>
      <c r="Q312" s="88" t="s">
        <v>52</v>
      </c>
      <c r="R312" s="93" t="s">
        <v>716</v>
      </c>
      <c r="S312" s="96"/>
      <c r="T312" s="85"/>
      <c r="U312" s="86" t="s">
        <v>713</v>
      </c>
      <c r="V312" s="86" t="e">
        <f t="array" aca="1" ref="V312" ca="1">_xludf.IFNA(INDEX(#REF!,MATCH($U312,#REF!,0)),"")</f>
        <v>#NAME?</v>
      </c>
      <c r="W312" s="86" t="e">
        <f t="array" aca="1" ref="W312" ca="1">_xludf.IFNA(INDEX(#REF!,MATCH($U312,#REF!,0)),"")</f>
        <v>#NAME?</v>
      </c>
      <c r="X312" s="86" t="e">
        <f t="array" aca="1" ref="X312" ca="1">_xludf.IFNA(INDEX(#REF!,MATCH($U312,#REF!,0)),"")</f>
        <v>#NAME?</v>
      </c>
      <c r="Y312" s="86" t="e">
        <f t="array" aca="1" ref="Y312" ca="1">_xludf.IFNA(INDEX(#REF!,MATCH($U312,#REF!,0)),"")</f>
        <v>#NAME?</v>
      </c>
      <c r="Z312" s="86" t="e">
        <f t="array" aca="1" ref="Z312" ca="1">_xludf.IFNA(INDEX(#REF!,MATCH($U312,#REF!,0)),"")</f>
        <v>#NAME?</v>
      </c>
      <c r="AA312" s="86" t="e">
        <f t="array" aca="1" ref="AA312" ca="1">_xludf.IFNA(INDEX(#REF!,MATCH($U312,#REF!,0)),"")</f>
        <v>#NAME?</v>
      </c>
      <c r="AB312" s="86" t="e">
        <f t="array" aca="1" ref="AB312" ca="1">_xludf.IFNA(INDEX(#REF!,MATCH($U312,#REF!,0)),"")</f>
        <v>#NAME?</v>
      </c>
      <c r="AC312" s="86" t="e">
        <f t="array" aca="1" ref="AC312" ca="1">_xludf.IFNA(INDEX(#REF!,MATCH($U312,#REF!,0)),"")</f>
        <v>#NAME?</v>
      </c>
      <c r="AD312" s="87" t="e">
        <f t="array" aca="1" ref="AD312" ca="1">_xludf.IFNA(INDEX(#REF!,MATCH($U312,#REF!,0)),"")</f>
        <v>#NAME?</v>
      </c>
      <c r="AE312" s="102"/>
    </row>
    <row r="313" spans="1:31" ht="22.5" customHeight="1">
      <c r="A313" s="77"/>
      <c r="B313" s="97" t="s">
        <v>717</v>
      </c>
      <c r="C313" s="92" t="s">
        <v>39</v>
      </c>
      <c r="D313" s="79"/>
      <c r="E313" s="79"/>
      <c r="F313" s="79"/>
      <c r="G313" s="79"/>
      <c r="H313" s="79" t="s">
        <v>40</v>
      </c>
      <c r="I313" s="81" t="b">
        <v>0</v>
      </c>
      <c r="J313" s="81" t="b">
        <v>1</v>
      </c>
      <c r="K313" s="81" t="b">
        <v>0</v>
      </c>
      <c r="L313" s="81" t="b">
        <v>0</v>
      </c>
      <c r="M313" s="81" t="b">
        <v>0</v>
      </c>
      <c r="N313" s="79" t="s">
        <v>41</v>
      </c>
      <c r="O313" s="79"/>
      <c r="P313" s="82" t="s">
        <v>42</v>
      </c>
      <c r="Q313" s="88"/>
      <c r="R313" s="88"/>
      <c r="S313" s="96"/>
      <c r="T313" s="85"/>
      <c r="U313" s="86" t="s">
        <v>717</v>
      </c>
      <c r="V313" s="86" t="e">
        <f t="array" aca="1" ref="V313" ca="1">_xludf.IFNA(INDEX(#REF!,MATCH($U313,#REF!,0)),"")</f>
        <v>#NAME?</v>
      </c>
      <c r="W313" s="86" t="e">
        <f t="array" aca="1" ref="W313" ca="1">_xludf.IFNA(INDEX(#REF!,MATCH($U313,#REF!,0)),"")</f>
        <v>#NAME?</v>
      </c>
      <c r="X313" s="86" t="e">
        <f t="array" aca="1" ref="X313" ca="1">_xludf.IFNA(INDEX(#REF!,MATCH($U313,#REF!,0)),"")</f>
        <v>#NAME?</v>
      </c>
      <c r="Y313" s="86" t="e">
        <f t="array" aca="1" ref="Y313" ca="1">_xludf.IFNA(INDEX(#REF!,MATCH($U313,#REF!,0)),"")</f>
        <v>#NAME?</v>
      </c>
      <c r="Z313" s="86" t="e">
        <f t="array" aca="1" ref="Z313" ca="1">_xludf.IFNA(INDEX(#REF!,MATCH($U313,#REF!,0)),"")</f>
        <v>#NAME?</v>
      </c>
      <c r="AA313" s="86" t="e">
        <f t="array" aca="1" ref="AA313" ca="1">_xludf.IFNA(INDEX(#REF!,MATCH($U313,#REF!,0)),"")</f>
        <v>#NAME?</v>
      </c>
      <c r="AB313" s="86" t="e">
        <f t="array" aca="1" ref="AB313" ca="1">_xludf.IFNA(INDEX(#REF!,MATCH($U313,#REF!,0)),"")</f>
        <v>#NAME?</v>
      </c>
      <c r="AC313" s="86" t="e">
        <f t="array" aca="1" ref="AC313" ca="1">_xludf.IFNA(INDEX(#REF!,MATCH($U313,#REF!,0)),"")</f>
        <v>#NAME?</v>
      </c>
      <c r="AD313" s="87" t="e">
        <f t="array" aca="1" ref="AD313" ca="1">_xludf.IFNA(INDEX(#REF!,MATCH($U313,#REF!,0)),"")</f>
        <v>#NAME?</v>
      </c>
      <c r="AE313" s="102"/>
    </row>
    <row r="314" spans="1:31" ht="22.5" customHeight="1">
      <c r="A314" s="77"/>
      <c r="B314" s="78" t="s">
        <v>718</v>
      </c>
      <c r="C314" s="92" t="s">
        <v>39</v>
      </c>
      <c r="D314" s="79"/>
      <c r="E314" s="79"/>
      <c r="F314" s="79"/>
      <c r="G314" s="79"/>
      <c r="H314" s="79" t="s">
        <v>40</v>
      </c>
      <c r="I314" s="81" t="b">
        <v>0</v>
      </c>
      <c r="J314" s="81" t="b">
        <v>1</v>
      </c>
      <c r="K314" s="81" t="b">
        <v>0</v>
      </c>
      <c r="L314" s="81" t="b">
        <v>0</v>
      </c>
      <c r="M314" s="81" t="b">
        <v>0</v>
      </c>
      <c r="N314" s="79" t="s">
        <v>41</v>
      </c>
      <c r="O314" s="79"/>
      <c r="P314" s="82" t="s">
        <v>42</v>
      </c>
      <c r="Q314" s="88"/>
      <c r="R314" s="88"/>
      <c r="S314" s="96"/>
      <c r="T314" s="85"/>
      <c r="U314" s="86" t="s">
        <v>718</v>
      </c>
      <c r="V314" s="86" t="e">
        <f t="array" aca="1" ref="V314" ca="1">_xludf.IFNA(INDEX(#REF!,MATCH($U314,#REF!,0)),"")</f>
        <v>#NAME?</v>
      </c>
      <c r="W314" s="86" t="e">
        <f t="array" aca="1" ref="W314" ca="1">_xludf.IFNA(INDEX(#REF!,MATCH($U314,#REF!,0)),"")</f>
        <v>#NAME?</v>
      </c>
      <c r="X314" s="86" t="e">
        <f t="array" aca="1" ref="X314" ca="1">_xludf.IFNA(INDEX(#REF!,MATCH($U314,#REF!,0)),"")</f>
        <v>#NAME?</v>
      </c>
      <c r="Y314" s="86" t="e">
        <f t="array" aca="1" ref="Y314" ca="1">_xludf.IFNA(INDEX(#REF!,MATCH($U314,#REF!,0)),"")</f>
        <v>#NAME?</v>
      </c>
      <c r="Z314" s="86" t="e">
        <f t="array" aca="1" ref="Z314" ca="1">_xludf.IFNA(INDEX(#REF!,MATCH($U314,#REF!,0)),"")</f>
        <v>#NAME?</v>
      </c>
      <c r="AA314" s="86" t="e">
        <f t="array" aca="1" ref="AA314" ca="1">_xludf.IFNA(INDEX(#REF!,MATCH($U314,#REF!,0)),"")</f>
        <v>#NAME?</v>
      </c>
      <c r="AB314" s="86" t="e">
        <f t="array" aca="1" ref="AB314" ca="1">_xludf.IFNA(INDEX(#REF!,MATCH($U314,#REF!,0)),"")</f>
        <v>#NAME?</v>
      </c>
      <c r="AC314" s="86" t="e">
        <f t="array" aca="1" ref="AC314" ca="1">_xludf.IFNA(INDEX(#REF!,MATCH($U314,#REF!,0)),"")</f>
        <v>#NAME?</v>
      </c>
      <c r="AD314" s="87" t="e">
        <f t="array" aca="1" ref="AD314" ca="1">_xludf.IFNA(INDEX(#REF!,MATCH($U314,#REF!,0)),"")</f>
        <v>#NAME?</v>
      </c>
      <c r="AE314" s="102"/>
    </row>
    <row r="315" spans="1:31" ht="22.5" customHeight="1">
      <c r="A315" s="77"/>
      <c r="B315" s="97" t="s">
        <v>719</v>
      </c>
      <c r="C315" s="92" t="s">
        <v>86</v>
      </c>
      <c r="D315" s="79" t="s">
        <v>720</v>
      </c>
      <c r="E315" s="79" t="s">
        <v>207</v>
      </c>
      <c r="F315" s="79" t="s">
        <v>721</v>
      </c>
      <c r="G315" s="79"/>
      <c r="H315" s="79" t="s">
        <v>37</v>
      </c>
      <c r="I315" s="81" t="b">
        <v>1</v>
      </c>
      <c r="J315" s="81" t="b">
        <v>0</v>
      </c>
      <c r="K315" s="81" t="b">
        <v>0</v>
      </c>
      <c r="L315" s="81" t="b">
        <v>0</v>
      </c>
      <c r="M315" s="81" t="b">
        <v>1</v>
      </c>
      <c r="N315" s="79" t="s">
        <v>98</v>
      </c>
      <c r="O315" s="79" t="s">
        <v>91</v>
      </c>
      <c r="P315" s="82"/>
      <c r="Q315" s="111"/>
      <c r="R315" s="111"/>
      <c r="S315" s="151" t="s">
        <v>58</v>
      </c>
      <c r="T315" s="85"/>
      <c r="U315" s="86" t="s">
        <v>719</v>
      </c>
      <c r="V315" s="86" t="e">
        <f t="array" aca="1" ref="V315" ca="1">_xludf.IFNA(INDEX(#REF!,MATCH($U315,#REF!,0)),"")</f>
        <v>#NAME?</v>
      </c>
      <c r="W315" s="86" t="e">
        <f t="array" aca="1" ref="W315" ca="1">_xludf.IFNA(INDEX(#REF!,MATCH($U315,#REF!,0)),"")</f>
        <v>#NAME?</v>
      </c>
      <c r="X315" s="86" t="e">
        <f t="array" aca="1" ref="X315" ca="1">_xludf.IFNA(INDEX(#REF!,MATCH($U315,#REF!,0)),"")</f>
        <v>#NAME?</v>
      </c>
      <c r="Y315" s="86" t="e">
        <f t="array" aca="1" ref="Y315" ca="1">_xludf.IFNA(INDEX(#REF!,MATCH($U315,#REF!,0)),"")</f>
        <v>#NAME?</v>
      </c>
      <c r="Z315" s="86" t="e">
        <f t="array" aca="1" ref="Z315" ca="1">_xludf.IFNA(INDEX(#REF!,MATCH($U315,#REF!,0)),"")</f>
        <v>#NAME?</v>
      </c>
      <c r="AA315" s="86" t="e">
        <f t="array" aca="1" ref="AA315" ca="1">_xludf.IFNA(INDEX(#REF!,MATCH($U315,#REF!,0)),"")</f>
        <v>#NAME?</v>
      </c>
      <c r="AB315" s="86" t="e">
        <f t="array" aca="1" ref="AB315" ca="1">_xludf.IFNA(INDEX(#REF!,MATCH($U315,#REF!,0)),"")</f>
        <v>#NAME?</v>
      </c>
      <c r="AC315" s="86" t="e">
        <f t="array" aca="1" ref="AC315" ca="1">_xludf.IFNA(INDEX(#REF!,MATCH($U315,#REF!,0)),"")</f>
        <v>#NAME?</v>
      </c>
      <c r="AD315" s="87" t="e">
        <f t="array" aca="1" ref="AD315" ca="1">_xludf.IFNA(INDEX(#REF!,MATCH($U315,#REF!,0)),"")</f>
        <v>#NAME?</v>
      </c>
      <c r="AE315" s="86"/>
    </row>
    <row r="316" spans="1:31" ht="22.5" customHeight="1">
      <c r="A316" s="77"/>
      <c r="B316" s="78" t="s">
        <v>719</v>
      </c>
      <c r="C316" s="92" t="s">
        <v>150</v>
      </c>
      <c r="D316" s="79"/>
      <c r="E316" s="79"/>
      <c r="F316" s="79"/>
      <c r="G316" s="79"/>
      <c r="H316" s="79"/>
      <c r="I316" s="81" t="b">
        <v>0</v>
      </c>
      <c r="J316" s="81" t="b">
        <v>0</v>
      </c>
      <c r="K316" s="81" t="b">
        <v>0</v>
      </c>
      <c r="L316" s="81" t="b">
        <v>0</v>
      </c>
      <c r="M316" s="81" t="b">
        <v>0</v>
      </c>
      <c r="N316" s="79"/>
      <c r="O316" s="79"/>
      <c r="P316" s="82"/>
      <c r="Q316" s="88"/>
      <c r="R316" s="88"/>
      <c r="S316" s="151" t="s">
        <v>58</v>
      </c>
      <c r="T316" s="85"/>
      <c r="U316" s="86" t="s">
        <v>719</v>
      </c>
      <c r="V316" s="86" t="e">
        <f t="array" aca="1" ref="V316" ca="1">_xludf.IFNA(INDEX(#REF!,MATCH($U316,#REF!,0)),"")</f>
        <v>#NAME?</v>
      </c>
      <c r="W316" s="86" t="e">
        <f t="array" aca="1" ref="W316" ca="1">_xludf.IFNA(INDEX(#REF!,MATCH($U316,#REF!,0)),"")</f>
        <v>#NAME?</v>
      </c>
      <c r="X316" s="86" t="e">
        <f t="array" aca="1" ref="X316" ca="1">_xludf.IFNA(INDEX(#REF!,MATCH($U316,#REF!,0)),"")</f>
        <v>#NAME?</v>
      </c>
      <c r="Y316" s="86" t="e">
        <f t="array" aca="1" ref="Y316" ca="1">_xludf.IFNA(INDEX(#REF!,MATCH($U316,#REF!,0)),"")</f>
        <v>#NAME?</v>
      </c>
      <c r="Z316" s="86" t="e">
        <f t="array" aca="1" ref="Z316" ca="1">_xludf.IFNA(INDEX(#REF!,MATCH($U316,#REF!,0)),"")</f>
        <v>#NAME?</v>
      </c>
      <c r="AA316" s="86" t="e">
        <f t="array" aca="1" ref="AA316" ca="1">_xludf.IFNA(INDEX(#REF!,MATCH($U316,#REF!,0)),"")</f>
        <v>#NAME?</v>
      </c>
      <c r="AB316" s="86" t="e">
        <f t="array" aca="1" ref="AB316" ca="1">_xludf.IFNA(INDEX(#REF!,MATCH($U316,#REF!,0)),"")</f>
        <v>#NAME?</v>
      </c>
      <c r="AC316" s="86" t="e">
        <f t="array" aca="1" ref="AC316" ca="1">_xludf.IFNA(INDEX(#REF!,MATCH($U316,#REF!,0)),"")</f>
        <v>#NAME?</v>
      </c>
      <c r="AD316" s="87" t="e">
        <f t="array" aca="1" ref="AD316" ca="1">_xludf.IFNA(INDEX(#REF!,MATCH($U316,#REF!,0)),"")</f>
        <v>#NAME?</v>
      </c>
      <c r="AE316" s="102"/>
    </row>
    <row r="317" spans="1:31" ht="22.5" customHeight="1">
      <c r="A317" s="77"/>
      <c r="B317" s="78" t="s">
        <v>719</v>
      </c>
      <c r="C317" s="79" t="s">
        <v>77</v>
      </c>
      <c r="D317" s="79" t="s">
        <v>720</v>
      </c>
      <c r="E317" s="79"/>
      <c r="F317" s="79" t="s">
        <v>721</v>
      </c>
      <c r="G317" s="79">
        <v>2000</v>
      </c>
      <c r="H317" s="79" t="s">
        <v>49</v>
      </c>
      <c r="I317" s="81" t="b">
        <v>1</v>
      </c>
      <c r="J317" s="81" t="b">
        <v>0</v>
      </c>
      <c r="K317" s="81" t="b">
        <v>0</v>
      </c>
      <c r="L317" s="81" t="b">
        <v>0</v>
      </c>
      <c r="M317" s="81" t="b">
        <v>0</v>
      </c>
      <c r="N317" s="79" t="s">
        <v>41</v>
      </c>
      <c r="O317" s="79" t="s">
        <v>79</v>
      </c>
      <c r="P317" s="82" t="s">
        <v>696</v>
      </c>
      <c r="Q317" s="88" t="s">
        <v>113</v>
      </c>
      <c r="R317" s="93" t="s">
        <v>722</v>
      </c>
      <c r="S317" s="151" t="s">
        <v>58</v>
      </c>
      <c r="T317" s="85"/>
      <c r="U317" s="86" t="s">
        <v>719</v>
      </c>
      <c r="V317" s="86" t="e">
        <f t="array" aca="1" ref="V317" ca="1">_xludf.IFNA(INDEX(#REF!,MATCH($U317,#REF!,0)),"")</f>
        <v>#NAME?</v>
      </c>
      <c r="W317" s="86" t="e">
        <f t="array" aca="1" ref="W317" ca="1">_xludf.IFNA(INDEX(#REF!,MATCH($U317,#REF!,0)),"")</f>
        <v>#NAME?</v>
      </c>
      <c r="X317" s="86" t="e">
        <f t="array" aca="1" ref="X317" ca="1">_xludf.IFNA(INDEX(#REF!,MATCH($U317,#REF!,0)),"")</f>
        <v>#NAME?</v>
      </c>
      <c r="Y317" s="86" t="e">
        <f t="array" aca="1" ref="Y317" ca="1">_xludf.IFNA(INDEX(#REF!,MATCH($U317,#REF!,0)),"")</f>
        <v>#NAME?</v>
      </c>
      <c r="Z317" s="86" t="e">
        <f t="array" aca="1" ref="Z317" ca="1">_xludf.IFNA(INDEX(#REF!,MATCH($U317,#REF!,0)),"")</f>
        <v>#NAME?</v>
      </c>
      <c r="AA317" s="86" t="e">
        <f t="array" aca="1" ref="AA317" ca="1">_xludf.IFNA(INDEX(#REF!,MATCH($U317,#REF!,0)),"")</f>
        <v>#NAME?</v>
      </c>
      <c r="AB317" s="86" t="e">
        <f t="array" aca="1" ref="AB317" ca="1">_xludf.IFNA(INDEX(#REF!,MATCH($U317,#REF!,0)),"")</f>
        <v>#NAME?</v>
      </c>
      <c r="AC317" s="86" t="e">
        <f t="array" aca="1" ref="AC317" ca="1">_xludf.IFNA(INDEX(#REF!,MATCH($U317,#REF!,0)),"")</f>
        <v>#NAME?</v>
      </c>
      <c r="AD317" s="87" t="e">
        <f t="array" aca="1" ref="AD317" ca="1">_xludf.IFNA(INDEX(#REF!,MATCH($U317,#REF!,0)),"")</f>
        <v>#NAME?</v>
      </c>
      <c r="AE317" s="102"/>
    </row>
    <row r="318" spans="1:31" ht="22.5" customHeight="1">
      <c r="A318" s="77"/>
      <c r="B318" s="78" t="s">
        <v>719</v>
      </c>
      <c r="C318" s="79" t="s">
        <v>110</v>
      </c>
      <c r="D318" s="79"/>
      <c r="E318" s="79"/>
      <c r="F318" s="79"/>
      <c r="G318" s="79"/>
      <c r="H318" s="79"/>
      <c r="I318" s="81" t="b">
        <v>0</v>
      </c>
      <c r="J318" s="81" t="b">
        <v>0</v>
      </c>
      <c r="K318" s="81" t="b">
        <v>0</v>
      </c>
      <c r="L318" s="81" t="b">
        <v>0</v>
      </c>
      <c r="M318" s="81" t="b">
        <v>0</v>
      </c>
      <c r="N318" s="79"/>
      <c r="O318" s="79"/>
      <c r="P318" s="82"/>
      <c r="Q318" s="88"/>
      <c r="R318" s="88"/>
      <c r="S318" s="96"/>
      <c r="T318" s="85"/>
      <c r="U318" s="86" t="s">
        <v>719</v>
      </c>
      <c r="V318" s="86" t="e">
        <f t="array" aca="1" ref="V318" ca="1">_xludf.IFNA(INDEX(#REF!,MATCH($U318,#REF!,0)),"")</f>
        <v>#NAME?</v>
      </c>
      <c r="W318" s="86" t="e">
        <f t="array" aca="1" ref="W318" ca="1">_xludf.IFNA(INDEX(#REF!,MATCH($U318,#REF!,0)),"")</f>
        <v>#NAME?</v>
      </c>
      <c r="X318" s="86" t="e">
        <f t="array" aca="1" ref="X318" ca="1">_xludf.IFNA(INDEX(#REF!,MATCH($U318,#REF!,0)),"")</f>
        <v>#NAME?</v>
      </c>
      <c r="Y318" s="86" t="e">
        <f t="array" aca="1" ref="Y318" ca="1">_xludf.IFNA(INDEX(#REF!,MATCH($U318,#REF!,0)),"")</f>
        <v>#NAME?</v>
      </c>
      <c r="Z318" s="86" t="e">
        <f t="array" aca="1" ref="Z318" ca="1">_xludf.IFNA(INDEX(#REF!,MATCH($U318,#REF!,0)),"")</f>
        <v>#NAME?</v>
      </c>
      <c r="AA318" s="86" t="e">
        <f t="array" aca="1" ref="AA318" ca="1">_xludf.IFNA(INDEX(#REF!,MATCH($U318,#REF!,0)),"")</f>
        <v>#NAME?</v>
      </c>
      <c r="AB318" s="86" t="e">
        <f t="array" aca="1" ref="AB318" ca="1">_xludf.IFNA(INDEX(#REF!,MATCH($U318,#REF!,0)),"")</f>
        <v>#NAME?</v>
      </c>
      <c r="AC318" s="86" t="e">
        <f t="array" aca="1" ref="AC318" ca="1">_xludf.IFNA(INDEX(#REF!,MATCH($U318,#REF!,0)),"")</f>
        <v>#NAME?</v>
      </c>
      <c r="AD318" s="87" t="e">
        <f t="array" aca="1" ref="AD318" ca="1">_xludf.IFNA(INDEX(#REF!,MATCH($U318,#REF!,0)),"")</f>
        <v>#NAME?</v>
      </c>
      <c r="AE318" s="102"/>
    </row>
    <row r="319" spans="1:31" ht="22.5" customHeight="1">
      <c r="A319" s="77"/>
      <c r="B319" s="78" t="s">
        <v>719</v>
      </c>
      <c r="C319" s="79" t="s">
        <v>39</v>
      </c>
      <c r="D319" s="79"/>
      <c r="E319" s="79"/>
      <c r="F319" s="79"/>
      <c r="G319" s="79"/>
      <c r="H319" s="79"/>
      <c r="I319" s="81" t="b">
        <v>0</v>
      </c>
      <c r="J319" s="81" t="b">
        <v>0</v>
      </c>
      <c r="K319" s="81" t="b">
        <v>0</v>
      </c>
      <c r="L319" s="81" t="b">
        <v>0</v>
      </c>
      <c r="M319" s="81" t="b">
        <v>0</v>
      </c>
      <c r="N319" s="79"/>
      <c r="O319" s="79"/>
      <c r="P319" s="82"/>
      <c r="Q319" s="88"/>
      <c r="R319" s="88"/>
      <c r="S319" s="96"/>
      <c r="T319" s="85"/>
      <c r="U319" s="86" t="s">
        <v>719</v>
      </c>
      <c r="V319" s="86" t="e">
        <f t="array" aca="1" ref="V319" ca="1">_xludf.IFNA(INDEX(#REF!,MATCH($U319,#REF!,0)),"")</f>
        <v>#NAME?</v>
      </c>
      <c r="W319" s="86" t="e">
        <f t="array" aca="1" ref="W319" ca="1">_xludf.IFNA(INDEX(#REF!,MATCH($U319,#REF!,0)),"")</f>
        <v>#NAME?</v>
      </c>
      <c r="X319" s="86" t="e">
        <f t="array" aca="1" ref="X319" ca="1">_xludf.IFNA(INDEX(#REF!,MATCH($U319,#REF!,0)),"")</f>
        <v>#NAME?</v>
      </c>
      <c r="Y319" s="86" t="e">
        <f t="array" aca="1" ref="Y319" ca="1">_xludf.IFNA(INDEX(#REF!,MATCH($U319,#REF!,0)),"")</f>
        <v>#NAME?</v>
      </c>
      <c r="Z319" s="86" t="e">
        <f t="array" aca="1" ref="Z319" ca="1">_xludf.IFNA(INDEX(#REF!,MATCH($U319,#REF!,0)),"")</f>
        <v>#NAME?</v>
      </c>
      <c r="AA319" s="86" t="e">
        <f t="array" aca="1" ref="AA319" ca="1">_xludf.IFNA(INDEX(#REF!,MATCH($U319,#REF!,0)),"")</f>
        <v>#NAME?</v>
      </c>
      <c r="AB319" s="86" t="e">
        <f t="array" aca="1" ref="AB319" ca="1">_xludf.IFNA(INDEX(#REF!,MATCH($U319,#REF!,0)),"")</f>
        <v>#NAME?</v>
      </c>
      <c r="AC319" s="86" t="e">
        <f t="array" aca="1" ref="AC319" ca="1">_xludf.IFNA(INDEX(#REF!,MATCH($U319,#REF!,0)),"")</f>
        <v>#NAME?</v>
      </c>
      <c r="AD319" s="87" t="e">
        <f t="array" aca="1" ref="AD319" ca="1">_xludf.IFNA(INDEX(#REF!,MATCH($U319,#REF!,0)),"")</f>
        <v>#NAME?</v>
      </c>
      <c r="AE319" s="102"/>
    </row>
    <row r="320" spans="1:31" ht="22.5" customHeight="1">
      <c r="A320" s="77"/>
      <c r="B320" s="78" t="s">
        <v>719</v>
      </c>
      <c r="C320" s="79" t="s">
        <v>83</v>
      </c>
      <c r="D320" s="79"/>
      <c r="E320" s="79"/>
      <c r="F320" s="79"/>
      <c r="G320" s="79"/>
      <c r="H320" s="79" t="s">
        <v>40</v>
      </c>
      <c r="I320" s="81" t="b">
        <v>0</v>
      </c>
      <c r="J320" s="81" t="b">
        <v>0</v>
      </c>
      <c r="K320" s="81" t="b">
        <v>0</v>
      </c>
      <c r="L320" s="81" t="b">
        <v>0</v>
      </c>
      <c r="M320" s="81" t="b">
        <v>0</v>
      </c>
      <c r="N320" s="79"/>
      <c r="O320" s="79"/>
      <c r="P320" s="82"/>
      <c r="Q320" s="88"/>
      <c r="R320" s="88"/>
      <c r="S320" s="96"/>
      <c r="T320" s="85"/>
      <c r="U320" s="86" t="s">
        <v>719</v>
      </c>
      <c r="V320" s="86" t="e">
        <f t="array" aca="1" ref="V320" ca="1">_xludf.IFNA(INDEX(#REF!,MATCH($U320,#REF!,0)),"")</f>
        <v>#NAME?</v>
      </c>
      <c r="W320" s="86" t="e">
        <f t="array" aca="1" ref="W320" ca="1">_xludf.IFNA(INDEX(#REF!,MATCH($U320,#REF!,0)),"")</f>
        <v>#NAME?</v>
      </c>
      <c r="X320" s="86" t="e">
        <f t="array" aca="1" ref="X320" ca="1">_xludf.IFNA(INDEX(#REF!,MATCH($U320,#REF!,0)),"")</f>
        <v>#NAME?</v>
      </c>
      <c r="Y320" s="86" t="e">
        <f t="array" aca="1" ref="Y320" ca="1">_xludf.IFNA(INDEX(#REF!,MATCH($U320,#REF!,0)),"")</f>
        <v>#NAME?</v>
      </c>
      <c r="Z320" s="86" t="e">
        <f t="array" aca="1" ref="Z320" ca="1">_xludf.IFNA(INDEX(#REF!,MATCH($U320,#REF!,0)),"")</f>
        <v>#NAME?</v>
      </c>
      <c r="AA320" s="86" t="e">
        <f t="array" aca="1" ref="AA320" ca="1">_xludf.IFNA(INDEX(#REF!,MATCH($U320,#REF!,0)),"")</f>
        <v>#NAME?</v>
      </c>
      <c r="AB320" s="86" t="e">
        <f t="array" aca="1" ref="AB320" ca="1">_xludf.IFNA(INDEX(#REF!,MATCH($U320,#REF!,0)),"")</f>
        <v>#NAME?</v>
      </c>
      <c r="AC320" s="86" t="e">
        <f t="array" aca="1" ref="AC320" ca="1">_xludf.IFNA(INDEX(#REF!,MATCH($U320,#REF!,0)),"")</f>
        <v>#NAME?</v>
      </c>
      <c r="AD320" s="87" t="e">
        <f t="array" aca="1" ref="AD320" ca="1">_xludf.IFNA(INDEX(#REF!,MATCH($U320,#REF!,0)),"")</f>
        <v>#NAME?</v>
      </c>
      <c r="AE320" s="102"/>
    </row>
    <row r="321" spans="1:31" ht="22.5" customHeight="1">
      <c r="A321" s="77"/>
      <c r="B321" s="78" t="s">
        <v>723</v>
      </c>
      <c r="C321" s="79" t="s">
        <v>83</v>
      </c>
      <c r="D321" s="79"/>
      <c r="E321" s="79"/>
      <c r="F321" s="79"/>
      <c r="G321" s="79"/>
      <c r="H321" s="79" t="s">
        <v>40</v>
      </c>
      <c r="I321" s="81" t="b">
        <v>0</v>
      </c>
      <c r="J321" s="81" t="b">
        <v>0</v>
      </c>
      <c r="K321" s="81" t="b">
        <v>0</v>
      </c>
      <c r="L321" s="81" t="b">
        <v>0</v>
      </c>
      <c r="M321" s="81" t="b">
        <v>0</v>
      </c>
      <c r="N321" s="79"/>
      <c r="O321" s="79"/>
      <c r="P321" s="82" t="s">
        <v>724</v>
      </c>
      <c r="Q321" s="88"/>
      <c r="R321" s="88"/>
      <c r="S321" s="96"/>
      <c r="T321" s="85"/>
      <c r="U321" s="86" t="s">
        <v>723</v>
      </c>
      <c r="V321" s="86" t="e">
        <f t="array" aca="1" ref="V321" ca="1">_xludf.IFNA(INDEX(#REF!,MATCH($U321,#REF!,0)),"")</f>
        <v>#NAME?</v>
      </c>
      <c r="W321" s="86" t="e">
        <f t="array" aca="1" ref="W321" ca="1">_xludf.IFNA(INDEX(#REF!,MATCH($U321,#REF!,0)),"")</f>
        <v>#NAME?</v>
      </c>
      <c r="X321" s="86" t="e">
        <f t="array" aca="1" ref="X321" ca="1">_xludf.IFNA(INDEX(#REF!,MATCH($U321,#REF!,0)),"")</f>
        <v>#NAME?</v>
      </c>
      <c r="Y321" s="86" t="e">
        <f t="array" aca="1" ref="Y321" ca="1">_xludf.IFNA(INDEX(#REF!,MATCH($U321,#REF!,0)),"")</f>
        <v>#NAME?</v>
      </c>
      <c r="Z321" s="86" t="e">
        <f t="array" aca="1" ref="Z321" ca="1">_xludf.IFNA(INDEX(#REF!,MATCH($U321,#REF!,0)),"")</f>
        <v>#NAME?</v>
      </c>
      <c r="AA321" s="86" t="e">
        <f t="array" aca="1" ref="AA321" ca="1">_xludf.IFNA(INDEX(#REF!,MATCH($U321,#REF!,0)),"")</f>
        <v>#NAME?</v>
      </c>
      <c r="AB321" s="86" t="e">
        <f t="array" aca="1" ref="AB321" ca="1">_xludf.IFNA(INDEX(#REF!,MATCH($U321,#REF!,0)),"")</f>
        <v>#NAME?</v>
      </c>
      <c r="AC321" s="86" t="e">
        <f t="array" aca="1" ref="AC321" ca="1">_xludf.IFNA(INDEX(#REF!,MATCH($U321,#REF!,0)),"")</f>
        <v>#NAME?</v>
      </c>
      <c r="AD321" s="87" t="e">
        <f t="array" aca="1" ref="AD321" ca="1">_xludf.IFNA(INDEX(#REF!,MATCH($U321,#REF!,0)),"")</f>
        <v>#NAME?</v>
      </c>
      <c r="AE321" s="102"/>
    </row>
    <row r="322" spans="1:31" ht="22.5" customHeight="1">
      <c r="A322" s="77"/>
      <c r="B322" s="106" t="s">
        <v>725</v>
      </c>
      <c r="C322" s="151" t="s">
        <v>110</v>
      </c>
      <c r="D322" s="151" t="s">
        <v>726</v>
      </c>
      <c r="E322" s="162"/>
      <c r="F322" s="162" t="s">
        <v>727</v>
      </c>
      <c r="G322" s="96"/>
      <c r="H322" s="151" t="s">
        <v>49</v>
      </c>
      <c r="I322" s="154" t="b">
        <v>1</v>
      </c>
      <c r="J322" s="154" t="b">
        <v>0</v>
      </c>
      <c r="K322" s="154" t="b">
        <v>0</v>
      </c>
      <c r="L322" s="154" t="b">
        <v>0</v>
      </c>
      <c r="M322" s="154" t="b">
        <v>0</v>
      </c>
      <c r="N322" s="151" t="s">
        <v>41</v>
      </c>
      <c r="O322" s="96"/>
      <c r="P322" s="107"/>
      <c r="Q322" s="111"/>
      <c r="R322" s="88"/>
      <c r="S322" s="151" t="s">
        <v>126</v>
      </c>
      <c r="T322" s="85"/>
      <c r="U322" s="108" t="s">
        <v>725</v>
      </c>
      <c r="V322" s="86" t="e">
        <f t="array" aca="1" ref="V322" ca="1">_xludf.IFNA(INDEX(#REF!,MATCH($U322,#REF!,0)),"")</f>
        <v>#NAME?</v>
      </c>
      <c r="W322" s="86" t="e">
        <f t="array" aca="1" ref="W322" ca="1">_xludf.IFNA(INDEX(#REF!,MATCH($U322,#REF!,0)),"")</f>
        <v>#NAME?</v>
      </c>
      <c r="X322" s="86" t="e">
        <f t="array" aca="1" ref="X322" ca="1">_xludf.IFNA(INDEX(#REF!,MATCH($U322,#REF!,0)),"")</f>
        <v>#NAME?</v>
      </c>
      <c r="Y322" s="86" t="e">
        <f t="array" aca="1" ref="Y322" ca="1">_xludf.IFNA(INDEX(#REF!,MATCH($U322,#REF!,0)),"")</f>
        <v>#NAME?</v>
      </c>
      <c r="Z322" s="86" t="e">
        <f t="array" aca="1" ref="Z322" ca="1">_xludf.IFNA(INDEX(#REF!,MATCH($U322,#REF!,0)),"")</f>
        <v>#NAME?</v>
      </c>
      <c r="AA322" s="86" t="e">
        <f t="array" aca="1" ref="AA322" ca="1">_xludf.IFNA(INDEX(#REF!,MATCH($U322,#REF!,0)),"")</f>
        <v>#NAME?</v>
      </c>
      <c r="AB322" s="86" t="e">
        <f t="array" aca="1" ref="AB322" ca="1">_xludf.IFNA(INDEX(#REF!,MATCH($U322,#REF!,0)),"")</f>
        <v>#NAME?</v>
      </c>
      <c r="AC322" s="86" t="e">
        <f t="array" aca="1" ref="AC322" ca="1">_xludf.IFNA(INDEX(#REF!,MATCH($U322,#REF!,0)),"")</f>
        <v>#NAME?</v>
      </c>
      <c r="AD322" s="87" t="e">
        <f t="array" aca="1" ref="AD322" ca="1">_xludf.IFNA(INDEX(#REF!,MATCH($U322,#REF!,0)),"")</f>
        <v>#NAME?</v>
      </c>
      <c r="AE322" s="102"/>
    </row>
    <row r="323" spans="1:31" ht="22.5" customHeight="1">
      <c r="A323" s="77"/>
      <c r="B323" s="78" t="s">
        <v>728</v>
      </c>
      <c r="C323" s="79" t="s">
        <v>44</v>
      </c>
      <c r="D323" s="79" t="s">
        <v>320</v>
      </c>
      <c r="E323" s="79"/>
      <c r="F323" s="79"/>
      <c r="G323" s="105" t="s">
        <v>729</v>
      </c>
      <c r="H323" s="79" t="s">
        <v>49</v>
      </c>
      <c r="I323" s="81" t="b">
        <v>1</v>
      </c>
      <c r="J323" s="81" t="b">
        <v>0</v>
      </c>
      <c r="K323" s="81" t="b">
        <v>0</v>
      </c>
      <c r="L323" s="81" t="b">
        <v>0</v>
      </c>
      <c r="M323" s="81" t="b">
        <v>0</v>
      </c>
      <c r="N323" s="79" t="s">
        <v>41</v>
      </c>
      <c r="O323" s="79" t="s">
        <v>50</v>
      </c>
      <c r="P323" s="79" t="s">
        <v>730</v>
      </c>
      <c r="Q323" s="92" t="s">
        <v>52</v>
      </c>
      <c r="R323" s="92"/>
      <c r="S323" s="151" t="s">
        <v>58</v>
      </c>
      <c r="T323" s="85"/>
      <c r="U323" s="86" t="s">
        <v>728</v>
      </c>
      <c r="V323" s="86" t="e">
        <f t="array" aca="1" ref="V323" ca="1">_xludf.IFNA(INDEX(#REF!,MATCH($U323,#REF!,0)),"")</f>
        <v>#NAME?</v>
      </c>
      <c r="W323" s="86" t="e">
        <f t="array" aca="1" ref="W323" ca="1">_xludf.IFNA(INDEX(#REF!,MATCH($U323,#REF!,0)),"")</f>
        <v>#NAME?</v>
      </c>
      <c r="X323" s="86" t="e">
        <f t="array" aca="1" ref="X323" ca="1">_xludf.IFNA(INDEX(#REF!,MATCH($U323,#REF!,0)),"")</f>
        <v>#NAME?</v>
      </c>
      <c r="Y323" s="86" t="e">
        <f t="array" aca="1" ref="Y323" ca="1">_xludf.IFNA(INDEX(#REF!,MATCH($U323,#REF!,0)),"")</f>
        <v>#NAME?</v>
      </c>
      <c r="Z323" s="86" t="e">
        <f t="array" aca="1" ref="Z323" ca="1">_xludf.IFNA(INDEX(#REF!,MATCH($U323,#REF!,0)),"")</f>
        <v>#NAME?</v>
      </c>
      <c r="AA323" s="86" t="e">
        <f t="array" aca="1" ref="AA323" ca="1">_xludf.IFNA(INDEX(#REF!,MATCH($U323,#REF!,0)),"")</f>
        <v>#NAME?</v>
      </c>
      <c r="AB323" s="86" t="e">
        <f t="array" aca="1" ref="AB323" ca="1">_xludf.IFNA(INDEX(#REF!,MATCH($U323,#REF!,0)),"")</f>
        <v>#NAME?</v>
      </c>
      <c r="AC323" s="86" t="e">
        <f t="array" aca="1" ref="AC323" ca="1">_xludf.IFNA(INDEX(#REF!,MATCH($U323,#REF!,0)),"")</f>
        <v>#NAME?</v>
      </c>
      <c r="AD323" s="87" t="e">
        <f t="array" aca="1" ref="AD323" ca="1">_xludf.IFNA(INDEX(#REF!,MATCH($U323,#REF!,0)),"")</f>
        <v>#NAME?</v>
      </c>
      <c r="AE323" s="102"/>
    </row>
    <row r="324" spans="1:31" ht="22.5" customHeight="1">
      <c r="A324" s="77"/>
      <c r="B324" s="78" t="s">
        <v>731</v>
      </c>
      <c r="C324" s="79" t="s">
        <v>34</v>
      </c>
      <c r="D324" s="79" t="s">
        <v>212</v>
      </c>
      <c r="E324" s="79"/>
      <c r="F324" s="79" t="s">
        <v>732</v>
      </c>
      <c r="G324" s="79" t="s">
        <v>733</v>
      </c>
      <c r="H324" s="79" t="s">
        <v>40</v>
      </c>
      <c r="I324" s="81" t="b">
        <v>0</v>
      </c>
      <c r="J324" s="81" t="b">
        <v>0</v>
      </c>
      <c r="K324" s="81" t="b">
        <v>0</v>
      </c>
      <c r="L324" s="81" t="b">
        <v>0</v>
      </c>
      <c r="M324" s="81" t="b">
        <v>0</v>
      </c>
      <c r="N324" s="79" t="s">
        <v>98</v>
      </c>
      <c r="O324" s="79" t="s">
        <v>103</v>
      </c>
      <c r="P324" s="79" t="s">
        <v>215</v>
      </c>
      <c r="Q324" s="92" t="s">
        <v>734</v>
      </c>
      <c r="R324" s="92"/>
      <c r="S324" s="96"/>
      <c r="T324" s="85"/>
      <c r="U324" s="86" t="s">
        <v>731</v>
      </c>
      <c r="V324" s="86" t="e">
        <f t="array" aca="1" ref="V324" ca="1">_xludf.IFNA(INDEX(#REF!,MATCH($U324,#REF!,0)),"")</f>
        <v>#NAME?</v>
      </c>
      <c r="W324" s="86" t="e">
        <f t="array" aca="1" ref="W324" ca="1">_xludf.IFNA(INDEX(#REF!,MATCH($U324,#REF!,0)),"")</f>
        <v>#NAME?</v>
      </c>
      <c r="X324" s="86" t="e">
        <f t="array" aca="1" ref="X324" ca="1">_xludf.IFNA(INDEX(#REF!,MATCH($U324,#REF!,0)),"")</f>
        <v>#NAME?</v>
      </c>
      <c r="Y324" s="86" t="e">
        <f t="array" aca="1" ref="Y324" ca="1">_xludf.IFNA(INDEX(#REF!,MATCH($U324,#REF!,0)),"")</f>
        <v>#NAME?</v>
      </c>
      <c r="Z324" s="86" t="e">
        <f t="array" aca="1" ref="Z324" ca="1">_xludf.IFNA(INDEX(#REF!,MATCH($U324,#REF!,0)),"")</f>
        <v>#NAME?</v>
      </c>
      <c r="AA324" s="86" t="e">
        <f t="array" aca="1" ref="AA324" ca="1">_xludf.IFNA(INDEX(#REF!,MATCH($U324,#REF!,0)),"")</f>
        <v>#NAME?</v>
      </c>
      <c r="AB324" s="86" t="e">
        <f t="array" aca="1" ref="AB324" ca="1">_xludf.IFNA(INDEX(#REF!,MATCH($U324,#REF!,0)),"")</f>
        <v>#NAME?</v>
      </c>
      <c r="AC324" s="86" t="e">
        <f t="array" aca="1" ref="AC324" ca="1">_xludf.IFNA(INDEX(#REF!,MATCH($U324,#REF!,0)),"")</f>
        <v>#NAME?</v>
      </c>
      <c r="AD324" s="87" t="e">
        <f t="array" aca="1" ref="AD324" ca="1">_xludf.IFNA(INDEX(#REF!,MATCH($U324,#REF!,0)),"")</f>
        <v>#NAME?</v>
      </c>
      <c r="AE324" s="102"/>
    </row>
    <row r="325" spans="1:31" ht="22.5" customHeight="1">
      <c r="A325" s="77"/>
      <c r="B325" s="78" t="s">
        <v>735</v>
      </c>
      <c r="C325" s="79" t="s">
        <v>39</v>
      </c>
      <c r="D325" s="151" t="s">
        <v>376</v>
      </c>
      <c r="E325" s="79"/>
      <c r="F325" s="79" t="s">
        <v>736</v>
      </c>
      <c r="G325" s="79" t="s">
        <v>737</v>
      </c>
      <c r="H325" s="79" t="s">
        <v>40</v>
      </c>
      <c r="I325" s="81" t="b">
        <v>1</v>
      </c>
      <c r="J325" s="81" t="b">
        <v>0</v>
      </c>
      <c r="K325" s="81" t="b">
        <v>0</v>
      </c>
      <c r="L325" s="81" t="b">
        <v>0</v>
      </c>
      <c r="M325" s="81" t="b">
        <v>0</v>
      </c>
      <c r="N325" s="79" t="s">
        <v>41</v>
      </c>
      <c r="O325" s="79"/>
      <c r="P325" s="151" t="s">
        <v>466</v>
      </c>
      <c r="Q325" s="158" t="s">
        <v>307</v>
      </c>
      <c r="R325" s="92"/>
      <c r="S325" s="151" t="s">
        <v>58</v>
      </c>
      <c r="T325" s="85"/>
      <c r="U325" s="86" t="s">
        <v>735</v>
      </c>
      <c r="V325" s="86" t="e">
        <f t="array" aca="1" ref="V325" ca="1">_xludf.IFNA(INDEX(#REF!,MATCH($U325,#REF!,0)),"")</f>
        <v>#NAME?</v>
      </c>
      <c r="W325" s="86" t="e">
        <f t="array" aca="1" ref="W325" ca="1">_xludf.IFNA(INDEX(#REF!,MATCH($U325,#REF!,0)),"")</f>
        <v>#NAME?</v>
      </c>
      <c r="X325" s="86" t="e">
        <f t="array" aca="1" ref="X325" ca="1">_xludf.IFNA(INDEX(#REF!,MATCH($U325,#REF!,0)),"")</f>
        <v>#NAME?</v>
      </c>
      <c r="Y325" s="86" t="e">
        <f t="array" aca="1" ref="Y325" ca="1">_xludf.IFNA(INDEX(#REF!,MATCH($U325,#REF!,0)),"")</f>
        <v>#NAME?</v>
      </c>
      <c r="Z325" s="86" t="e">
        <f t="array" aca="1" ref="Z325" ca="1">_xludf.IFNA(INDEX(#REF!,MATCH($U325,#REF!,0)),"")</f>
        <v>#NAME?</v>
      </c>
      <c r="AA325" s="86" t="e">
        <f t="array" aca="1" ref="AA325" ca="1">_xludf.IFNA(INDEX(#REF!,MATCH($U325,#REF!,0)),"")</f>
        <v>#NAME?</v>
      </c>
      <c r="AB325" s="86" t="e">
        <f t="array" aca="1" ref="AB325" ca="1">_xludf.IFNA(INDEX(#REF!,MATCH($U325,#REF!,0)),"")</f>
        <v>#NAME?</v>
      </c>
      <c r="AC325" s="86" t="e">
        <f t="array" aca="1" ref="AC325" ca="1">_xludf.IFNA(INDEX(#REF!,MATCH($U325,#REF!,0)),"")</f>
        <v>#NAME?</v>
      </c>
      <c r="AD325" s="87" t="e">
        <f t="array" aca="1" ref="AD325" ca="1">_xludf.IFNA(INDEX(#REF!,MATCH($U325,#REF!,0)),"")</f>
        <v>#NAME?</v>
      </c>
      <c r="AE325" s="102"/>
    </row>
    <row r="326" spans="1:31" ht="22.5" customHeight="1">
      <c r="A326" s="77"/>
      <c r="B326" s="78" t="s">
        <v>738</v>
      </c>
      <c r="C326" s="79" t="s">
        <v>39</v>
      </c>
      <c r="D326" s="79"/>
      <c r="E326" s="79"/>
      <c r="F326" s="79"/>
      <c r="G326" s="79"/>
      <c r="H326" s="79" t="s">
        <v>40</v>
      </c>
      <c r="I326" s="81" t="b">
        <v>0</v>
      </c>
      <c r="J326" s="81" t="b">
        <v>1</v>
      </c>
      <c r="K326" s="81" t="b">
        <v>0</v>
      </c>
      <c r="L326" s="81" t="b">
        <v>0</v>
      </c>
      <c r="M326" s="81" t="b">
        <v>0</v>
      </c>
      <c r="N326" s="79" t="s">
        <v>41</v>
      </c>
      <c r="O326" s="79"/>
      <c r="P326" s="79" t="s">
        <v>42</v>
      </c>
      <c r="Q326" s="92"/>
      <c r="R326" s="92"/>
      <c r="S326" s="96"/>
      <c r="T326" s="85"/>
      <c r="U326" s="86" t="s">
        <v>738</v>
      </c>
      <c r="V326" s="86" t="e">
        <f t="array" aca="1" ref="V326" ca="1">_xludf.IFNA(INDEX(#REF!,MATCH($U326,#REF!,0)),"")</f>
        <v>#NAME?</v>
      </c>
      <c r="W326" s="86" t="e">
        <f t="array" aca="1" ref="W326" ca="1">_xludf.IFNA(INDEX(#REF!,MATCH($U326,#REF!,0)),"")</f>
        <v>#NAME?</v>
      </c>
      <c r="X326" s="86" t="e">
        <f t="array" aca="1" ref="X326" ca="1">_xludf.IFNA(INDEX(#REF!,MATCH($U326,#REF!,0)),"")</f>
        <v>#NAME?</v>
      </c>
      <c r="Y326" s="86" t="e">
        <f t="array" aca="1" ref="Y326" ca="1">_xludf.IFNA(INDEX(#REF!,MATCH($U326,#REF!,0)),"")</f>
        <v>#NAME?</v>
      </c>
      <c r="Z326" s="86" t="e">
        <f t="array" aca="1" ref="Z326" ca="1">_xludf.IFNA(INDEX(#REF!,MATCH($U326,#REF!,0)),"")</f>
        <v>#NAME?</v>
      </c>
      <c r="AA326" s="86" t="e">
        <f t="array" aca="1" ref="AA326" ca="1">_xludf.IFNA(INDEX(#REF!,MATCH($U326,#REF!,0)),"")</f>
        <v>#NAME?</v>
      </c>
      <c r="AB326" s="86" t="e">
        <f t="array" aca="1" ref="AB326" ca="1">_xludf.IFNA(INDEX(#REF!,MATCH($U326,#REF!,0)),"")</f>
        <v>#NAME?</v>
      </c>
      <c r="AC326" s="86" t="e">
        <f t="array" aca="1" ref="AC326" ca="1">_xludf.IFNA(INDEX(#REF!,MATCH($U326,#REF!,0)),"")</f>
        <v>#NAME?</v>
      </c>
      <c r="AD326" s="87" t="e">
        <f t="array" aca="1" ref="AD326" ca="1">_xludf.IFNA(INDEX(#REF!,MATCH($U326,#REF!,0)),"")</f>
        <v>#NAME?</v>
      </c>
      <c r="AE326" s="102"/>
    </row>
    <row r="327" spans="1:31" ht="22.5" customHeight="1">
      <c r="A327" s="77"/>
      <c r="B327" s="78" t="s">
        <v>739</v>
      </c>
      <c r="C327" s="79" t="s">
        <v>39</v>
      </c>
      <c r="D327" s="79"/>
      <c r="E327" s="79"/>
      <c r="F327" s="79"/>
      <c r="G327" s="79"/>
      <c r="H327" s="79" t="s">
        <v>40</v>
      </c>
      <c r="I327" s="81" t="b">
        <v>0</v>
      </c>
      <c r="J327" s="81" t="b">
        <v>1</v>
      </c>
      <c r="K327" s="81" t="b">
        <v>0</v>
      </c>
      <c r="L327" s="81" t="b">
        <v>0</v>
      </c>
      <c r="M327" s="81" t="b">
        <v>0</v>
      </c>
      <c r="N327" s="79" t="s">
        <v>41</v>
      </c>
      <c r="O327" s="79"/>
      <c r="P327" s="79" t="s">
        <v>42</v>
      </c>
      <c r="Q327" s="92"/>
      <c r="R327" s="92"/>
      <c r="S327" s="96"/>
      <c r="T327" s="85"/>
      <c r="U327" s="86" t="s">
        <v>739</v>
      </c>
      <c r="V327" s="86" t="e">
        <f t="array" aca="1" ref="V327" ca="1">_xludf.IFNA(INDEX(#REF!,MATCH($U327,#REF!,0)),"")</f>
        <v>#NAME?</v>
      </c>
      <c r="W327" s="86" t="e">
        <f t="array" aca="1" ref="W327" ca="1">_xludf.IFNA(INDEX(#REF!,MATCH($U327,#REF!,0)),"")</f>
        <v>#NAME?</v>
      </c>
      <c r="X327" s="86" t="e">
        <f t="array" aca="1" ref="X327" ca="1">_xludf.IFNA(INDEX(#REF!,MATCH($U327,#REF!,0)),"")</f>
        <v>#NAME?</v>
      </c>
      <c r="Y327" s="86" t="e">
        <f t="array" aca="1" ref="Y327" ca="1">_xludf.IFNA(INDEX(#REF!,MATCH($U327,#REF!,0)),"")</f>
        <v>#NAME?</v>
      </c>
      <c r="Z327" s="86" t="e">
        <f t="array" aca="1" ref="Z327" ca="1">_xludf.IFNA(INDEX(#REF!,MATCH($U327,#REF!,0)),"")</f>
        <v>#NAME?</v>
      </c>
      <c r="AA327" s="86" t="e">
        <f t="array" aca="1" ref="AA327" ca="1">_xludf.IFNA(INDEX(#REF!,MATCH($U327,#REF!,0)),"")</f>
        <v>#NAME?</v>
      </c>
      <c r="AB327" s="86" t="e">
        <f t="array" aca="1" ref="AB327" ca="1">_xludf.IFNA(INDEX(#REF!,MATCH($U327,#REF!,0)),"")</f>
        <v>#NAME?</v>
      </c>
      <c r="AC327" s="86" t="e">
        <f t="array" aca="1" ref="AC327" ca="1">_xludf.IFNA(INDEX(#REF!,MATCH($U327,#REF!,0)),"")</f>
        <v>#NAME?</v>
      </c>
      <c r="AD327" s="87" t="e">
        <f t="array" aca="1" ref="AD327" ca="1">_xludf.IFNA(INDEX(#REF!,MATCH($U327,#REF!,0)),"")</f>
        <v>#NAME?</v>
      </c>
      <c r="AE327" s="102"/>
    </row>
    <row r="328" spans="1:31" ht="22.5" customHeight="1">
      <c r="A328" s="77"/>
      <c r="B328" s="78" t="s">
        <v>740</v>
      </c>
      <c r="C328" s="79" t="s">
        <v>39</v>
      </c>
      <c r="D328" s="79"/>
      <c r="E328" s="79"/>
      <c r="F328" s="79"/>
      <c r="G328" s="79"/>
      <c r="H328" s="79" t="s">
        <v>40</v>
      </c>
      <c r="I328" s="81" t="b">
        <v>0</v>
      </c>
      <c r="J328" s="81" t="b">
        <v>1</v>
      </c>
      <c r="K328" s="81" t="b">
        <v>0</v>
      </c>
      <c r="L328" s="81" t="b">
        <v>0</v>
      </c>
      <c r="M328" s="81" t="b">
        <v>0</v>
      </c>
      <c r="N328" s="79" t="s">
        <v>41</v>
      </c>
      <c r="O328" s="79"/>
      <c r="P328" s="79" t="s">
        <v>42</v>
      </c>
      <c r="Q328" s="92"/>
      <c r="R328" s="92"/>
      <c r="S328" s="96"/>
      <c r="T328" s="85"/>
      <c r="U328" s="86" t="s">
        <v>740</v>
      </c>
      <c r="V328" s="86" t="e">
        <f t="array" aca="1" ref="V328" ca="1">_xludf.IFNA(INDEX(#REF!,MATCH($U328,#REF!,0)),"")</f>
        <v>#NAME?</v>
      </c>
      <c r="W328" s="86" t="e">
        <f t="array" aca="1" ref="W328" ca="1">_xludf.IFNA(INDEX(#REF!,MATCH($U328,#REF!,0)),"")</f>
        <v>#NAME?</v>
      </c>
      <c r="X328" s="86" t="e">
        <f t="array" aca="1" ref="X328" ca="1">_xludf.IFNA(INDEX(#REF!,MATCH($U328,#REF!,0)),"")</f>
        <v>#NAME?</v>
      </c>
      <c r="Y328" s="86" t="e">
        <f t="array" aca="1" ref="Y328" ca="1">_xludf.IFNA(INDEX(#REF!,MATCH($U328,#REF!,0)),"")</f>
        <v>#NAME?</v>
      </c>
      <c r="Z328" s="86" t="e">
        <f t="array" aca="1" ref="Z328" ca="1">_xludf.IFNA(INDEX(#REF!,MATCH($U328,#REF!,0)),"")</f>
        <v>#NAME?</v>
      </c>
      <c r="AA328" s="86" t="e">
        <f t="array" aca="1" ref="AA328" ca="1">_xludf.IFNA(INDEX(#REF!,MATCH($U328,#REF!,0)),"")</f>
        <v>#NAME?</v>
      </c>
      <c r="AB328" s="86" t="e">
        <f t="array" aca="1" ref="AB328" ca="1">_xludf.IFNA(INDEX(#REF!,MATCH($U328,#REF!,0)),"")</f>
        <v>#NAME?</v>
      </c>
      <c r="AC328" s="86" t="e">
        <f t="array" aca="1" ref="AC328" ca="1">_xludf.IFNA(INDEX(#REF!,MATCH($U328,#REF!,0)),"")</f>
        <v>#NAME?</v>
      </c>
      <c r="AD328" s="87" t="e">
        <f t="array" aca="1" ref="AD328" ca="1">_xludf.IFNA(INDEX(#REF!,MATCH($U328,#REF!,0)),"")</f>
        <v>#NAME?</v>
      </c>
      <c r="AE328" s="102"/>
    </row>
    <row r="329" spans="1:31" ht="22.5" customHeight="1">
      <c r="A329" s="77"/>
      <c r="B329" s="78" t="s">
        <v>741</v>
      </c>
      <c r="C329" s="79" t="s">
        <v>39</v>
      </c>
      <c r="D329" s="90"/>
      <c r="E329" s="132"/>
      <c r="F329" s="132"/>
      <c r="G329" s="90"/>
      <c r="H329" s="90" t="s">
        <v>40</v>
      </c>
      <c r="I329" s="81" t="b">
        <v>0</v>
      </c>
      <c r="J329" s="81" t="b">
        <v>1</v>
      </c>
      <c r="K329" s="81" t="b">
        <v>0</v>
      </c>
      <c r="L329" s="81" t="b">
        <v>0</v>
      </c>
      <c r="M329" s="81" t="b">
        <v>0</v>
      </c>
      <c r="N329" s="79" t="s">
        <v>41</v>
      </c>
      <c r="O329" s="90"/>
      <c r="P329" s="90" t="s">
        <v>42</v>
      </c>
      <c r="Q329" s="92"/>
      <c r="R329" s="92"/>
      <c r="S329" s="96"/>
      <c r="T329" s="85"/>
      <c r="U329" s="86" t="s">
        <v>741</v>
      </c>
      <c r="V329" s="86" t="e">
        <f t="array" aca="1" ref="V329" ca="1">_xludf.IFNA(INDEX(#REF!,MATCH($U329,#REF!,0)),"")</f>
        <v>#NAME?</v>
      </c>
      <c r="W329" s="86" t="e">
        <f t="array" aca="1" ref="W329" ca="1">_xludf.IFNA(INDEX(#REF!,MATCH($U329,#REF!,0)),"")</f>
        <v>#NAME?</v>
      </c>
      <c r="X329" s="86" t="e">
        <f t="array" aca="1" ref="X329" ca="1">_xludf.IFNA(INDEX(#REF!,MATCH($U329,#REF!,0)),"")</f>
        <v>#NAME?</v>
      </c>
      <c r="Y329" s="86" t="e">
        <f t="array" aca="1" ref="Y329" ca="1">_xludf.IFNA(INDEX(#REF!,MATCH($U329,#REF!,0)),"")</f>
        <v>#NAME?</v>
      </c>
      <c r="Z329" s="86" t="e">
        <f t="array" aca="1" ref="Z329" ca="1">_xludf.IFNA(INDEX(#REF!,MATCH($U329,#REF!,0)),"")</f>
        <v>#NAME?</v>
      </c>
      <c r="AA329" s="86" t="e">
        <f t="array" aca="1" ref="AA329" ca="1">_xludf.IFNA(INDEX(#REF!,MATCH($U329,#REF!,0)),"")</f>
        <v>#NAME?</v>
      </c>
      <c r="AB329" s="86" t="e">
        <f t="array" aca="1" ref="AB329" ca="1">_xludf.IFNA(INDEX(#REF!,MATCH($U329,#REF!,0)),"")</f>
        <v>#NAME?</v>
      </c>
      <c r="AC329" s="86" t="e">
        <f t="array" aca="1" ref="AC329" ca="1">_xludf.IFNA(INDEX(#REF!,MATCH($U329,#REF!,0)),"")</f>
        <v>#NAME?</v>
      </c>
      <c r="AD329" s="87" t="e">
        <f t="array" aca="1" ref="AD329" ca="1">_xludf.IFNA(INDEX(#REF!,MATCH($U329,#REF!,0)),"")</f>
        <v>#NAME?</v>
      </c>
      <c r="AE329" s="102"/>
    </row>
    <row r="330" spans="1:31" ht="22.5" customHeight="1">
      <c r="A330" s="77"/>
      <c r="B330" s="78" t="s">
        <v>742</v>
      </c>
      <c r="C330" s="79" t="s">
        <v>39</v>
      </c>
      <c r="D330" s="79"/>
      <c r="E330" s="103"/>
      <c r="F330" s="103"/>
      <c r="G330" s="79"/>
      <c r="H330" s="79" t="s">
        <v>40</v>
      </c>
      <c r="I330" s="81" t="b">
        <v>0</v>
      </c>
      <c r="J330" s="81" t="b">
        <v>1</v>
      </c>
      <c r="K330" s="81" t="b">
        <v>0</v>
      </c>
      <c r="L330" s="81" t="b">
        <v>0</v>
      </c>
      <c r="M330" s="81" t="b">
        <v>0</v>
      </c>
      <c r="N330" s="79" t="s">
        <v>41</v>
      </c>
      <c r="O330" s="79"/>
      <c r="P330" s="79" t="s">
        <v>42</v>
      </c>
      <c r="Q330" s="92"/>
      <c r="R330" s="92"/>
      <c r="S330" s="96"/>
      <c r="T330" s="85"/>
      <c r="U330" s="86" t="s">
        <v>742</v>
      </c>
      <c r="V330" s="86" t="e">
        <f t="array" aca="1" ref="V330" ca="1">_xludf.IFNA(INDEX(#REF!,MATCH($U330,#REF!,0)),"")</f>
        <v>#NAME?</v>
      </c>
      <c r="W330" s="86" t="e">
        <f t="array" aca="1" ref="W330" ca="1">_xludf.IFNA(INDEX(#REF!,MATCH($U330,#REF!,0)),"")</f>
        <v>#NAME?</v>
      </c>
      <c r="X330" s="86" t="e">
        <f t="array" aca="1" ref="X330" ca="1">_xludf.IFNA(INDEX(#REF!,MATCH($U330,#REF!,0)),"")</f>
        <v>#NAME?</v>
      </c>
      <c r="Y330" s="86" t="e">
        <f t="array" aca="1" ref="Y330" ca="1">_xludf.IFNA(INDEX(#REF!,MATCH($U330,#REF!,0)),"")</f>
        <v>#NAME?</v>
      </c>
      <c r="Z330" s="86" t="e">
        <f t="array" aca="1" ref="Z330" ca="1">_xludf.IFNA(INDEX(#REF!,MATCH($U330,#REF!,0)),"")</f>
        <v>#NAME?</v>
      </c>
      <c r="AA330" s="86" t="e">
        <f t="array" aca="1" ref="AA330" ca="1">_xludf.IFNA(INDEX(#REF!,MATCH($U330,#REF!,0)),"")</f>
        <v>#NAME?</v>
      </c>
      <c r="AB330" s="86" t="e">
        <f t="array" aca="1" ref="AB330" ca="1">_xludf.IFNA(INDEX(#REF!,MATCH($U330,#REF!,0)),"")</f>
        <v>#NAME?</v>
      </c>
      <c r="AC330" s="86" t="e">
        <f t="array" aca="1" ref="AC330" ca="1">_xludf.IFNA(INDEX(#REF!,MATCH($U330,#REF!,0)),"")</f>
        <v>#NAME?</v>
      </c>
      <c r="AD330" s="87" t="e">
        <f t="array" aca="1" ref="AD330" ca="1">_xludf.IFNA(INDEX(#REF!,MATCH($U330,#REF!,0)),"")</f>
        <v>#NAME?</v>
      </c>
      <c r="AE330" s="102"/>
    </row>
    <row r="331" spans="1:31" ht="22.5" customHeight="1">
      <c r="A331" s="110"/>
      <c r="B331" s="78" t="s">
        <v>743</v>
      </c>
      <c r="C331" s="90" t="s">
        <v>39</v>
      </c>
      <c r="D331" s="90"/>
      <c r="E331" s="90"/>
      <c r="F331" s="90"/>
      <c r="G331" s="90"/>
      <c r="H331" s="90" t="s">
        <v>40</v>
      </c>
      <c r="I331" s="91" t="b">
        <v>0</v>
      </c>
      <c r="J331" s="91" t="b">
        <v>1</v>
      </c>
      <c r="K331" s="91" t="b">
        <v>0</v>
      </c>
      <c r="L331" s="91" t="b">
        <v>0</v>
      </c>
      <c r="M331" s="91" t="b">
        <v>0</v>
      </c>
      <c r="N331" s="90" t="s">
        <v>41</v>
      </c>
      <c r="O331" s="90"/>
      <c r="P331" s="90" t="s">
        <v>42</v>
      </c>
      <c r="Q331" s="92"/>
      <c r="R331" s="92"/>
      <c r="S331" s="110"/>
      <c r="T331" s="85"/>
      <c r="U331" s="86" t="s">
        <v>743</v>
      </c>
      <c r="V331" s="86" t="e">
        <f t="array" aca="1" ref="V331" ca="1">_xludf.IFNA(INDEX(#REF!,MATCH($U331,#REF!,0)),"")</f>
        <v>#NAME?</v>
      </c>
      <c r="W331" s="86" t="e">
        <f t="array" aca="1" ref="W331" ca="1">_xludf.IFNA(INDEX(#REF!,MATCH($U331,#REF!,0)),"")</f>
        <v>#NAME?</v>
      </c>
      <c r="X331" s="86" t="e">
        <f t="array" aca="1" ref="X331" ca="1">_xludf.IFNA(INDEX(#REF!,MATCH($U331,#REF!,0)),"")</f>
        <v>#NAME?</v>
      </c>
      <c r="Y331" s="86" t="e">
        <f t="array" aca="1" ref="Y331" ca="1">_xludf.IFNA(INDEX(#REF!,MATCH($U331,#REF!,0)),"")</f>
        <v>#NAME?</v>
      </c>
      <c r="Z331" s="86" t="e">
        <f t="array" aca="1" ref="Z331" ca="1">_xludf.IFNA(INDEX(#REF!,MATCH($U331,#REF!,0)),"")</f>
        <v>#NAME?</v>
      </c>
      <c r="AA331" s="86" t="e">
        <f t="array" aca="1" ref="AA331" ca="1">_xludf.IFNA(INDEX(#REF!,MATCH($U331,#REF!,0)),"")</f>
        <v>#NAME?</v>
      </c>
      <c r="AB331" s="86" t="e">
        <f t="array" aca="1" ref="AB331" ca="1">_xludf.IFNA(INDEX(#REF!,MATCH($U331,#REF!,0)),"")</f>
        <v>#NAME?</v>
      </c>
      <c r="AC331" s="86" t="e">
        <f t="array" aca="1" ref="AC331" ca="1">_xludf.IFNA(INDEX(#REF!,MATCH($U331,#REF!,0)),"")</f>
        <v>#NAME?</v>
      </c>
      <c r="AD331" s="87" t="e">
        <f t="array" aca="1" ref="AD331" ca="1">_xludf.IFNA(INDEX(#REF!,MATCH($U331,#REF!,0)),"")</f>
        <v>#NAME?</v>
      </c>
      <c r="AE331" s="102"/>
    </row>
    <row r="332" spans="1:31" ht="22.5" customHeight="1">
      <c r="A332" s="77"/>
      <c r="B332" s="106" t="s">
        <v>744</v>
      </c>
      <c r="C332" s="151" t="s">
        <v>110</v>
      </c>
      <c r="D332" s="151" t="s">
        <v>745</v>
      </c>
      <c r="E332" s="151"/>
      <c r="F332" s="151" t="s">
        <v>746</v>
      </c>
      <c r="G332" s="96"/>
      <c r="H332" s="96"/>
      <c r="I332" s="154" t="b">
        <v>1</v>
      </c>
      <c r="J332" s="154" t="b">
        <v>0</v>
      </c>
      <c r="K332" s="154" t="b">
        <v>0</v>
      </c>
      <c r="L332" s="154" t="b">
        <v>0</v>
      </c>
      <c r="M332" s="154" t="b">
        <v>0</v>
      </c>
      <c r="N332" s="151" t="s">
        <v>41</v>
      </c>
      <c r="O332" s="96"/>
      <c r="P332" s="96"/>
      <c r="Q332" s="158" t="s">
        <v>113</v>
      </c>
      <c r="R332" s="92"/>
      <c r="S332" s="151" t="s">
        <v>126</v>
      </c>
      <c r="T332" s="85"/>
      <c r="U332" s="108" t="s">
        <v>744</v>
      </c>
      <c r="V332" s="86" t="e">
        <f t="array" aca="1" ref="V332" ca="1">_xludf.IFNA(INDEX(#REF!,MATCH($U332,#REF!,0)),"")</f>
        <v>#NAME?</v>
      </c>
      <c r="W332" s="86" t="e">
        <f t="array" aca="1" ref="W332" ca="1">_xludf.IFNA(INDEX(#REF!,MATCH($U332,#REF!,0)),"")</f>
        <v>#NAME?</v>
      </c>
      <c r="X332" s="86" t="e">
        <f t="array" aca="1" ref="X332" ca="1">_xludf.IFNA(INDEX(#REF!,MATCH($U332,#REF!,0)),"")</f>
        <v>#NAME?</v>
      </c>
      <c r="Y332" s="86" t="e">
        <f t="array" aca="1" ref="Y332" ca="1">_xludf.IFNA(INDEX(#REF!,MATCH($U332,#REF!,0)),"")</f>
        <v>#NAME?</v>
      </c>
      <c r="Z332" s="86" t="e">
        <f t="array" aca="1" ref="Z332" ca="1">_xludf.IFNA(INDEX(#REF!,MATCH($U332,#REF!,0)),"")</f>
        <v>#NAME?</v>
      </c>
      <c r="AA332" s="86" t="e">
        <f t="array" aca="1" ref="AA332" ca="1">_xludf.IFNA(INDEX(#REF!,MATCH($U332,#REF!,0)),"")</f>
        <v>#NAME?</v>
      </c>
      <c r="AB332" s="86" t="e">
        <f t="array" aca="1" ref="AB332" ca="1">_xludf.IFNA(INDEX(#REF!,MATCH($U332,#REF!,0)),"")</f>
        <v>#NAME?</v>
      </c>
      <c r="AC332" s="86" t="e">
        <f t="array" aca="1" ref="AC332" ca="1">_xludf.IFNA(INDEX(#REF!,MATCH($U332,#REF!,0)),"")</f>
        <v>#NAME?</v>
      </c>
      <c r="AD332" s="87" t="e">
        <f t="array" aca="1" ref="AD332" ca="1">_xludf.IFNA(INDEX(#REF!,MATCH($U332,#REF!,0)),"")</f>
        <v>#NAME?</v>
      </c>
      <c r="AE332" s="102"/>
    </row>
    <row r="333" spans="1:31" ht="22.5" customHeight="1">
      <c r="A333" s="77"/>
      <c r="B333" s="78" t="s">
        <v>747</v>
      </c>
      <c r="C333" s="79" t="s">
        <v>110</v>
      </c>
      <c r="D333" s="79" t="s">
        <v>748</v>
      </c>
      <c r="E333" s="79"/>
      <c r="F333" s="79"/>
      <c r="G333" s="79" t="s">
        <v>749</v>
      </c>
      <c r="H333" s="79" t="s">
        <v>183</v>
      </c>
      <c r="I333" s="81" t="b">
        <v>1</v>
      </c>
      <c r="J333" s="81" t="b">
        <v>1</v>
      </c>
      <c r="K333" s="81" t="b">
        <v>1</v>
      </c>
      <c r="L333" s="81" t="b">
        <v>1</v>
      </c>
      <c r="M333" s="81" t="b">
        <v>1</v>
      </c>
      <c r="N333" s="79" t="s">
        <v>41</v>
      </c>
      <c r="O333" s="79"/>
      <c r="P333" s="79"/>
      <c r="Q333" s="92"/>
      <c r="R333" s="92"/>
      <c r="S333" s="151" t="s">
        <v>58</v>
      </c>
      <c r="T333" s="85"/>
      <c r="U333" s="86" t="s">
        <v>747</v>
      </c>
      <c r="V333" s="86" t="e">
        <f t="array" aca="1" ref="V333" ca="1">_xludf.IFNA(INDEX(#REF!,MATCH($U333,#REF!,0)),"")</f>
        <v>#NAME?</v>
      </c>
      <c r="W333" s="86" t="e">
        <f t="array" aca="1" ref="W333" ca="1">_xludf.IFNA(INDEX(#REF!,MATCH($U333,#REF!,0)),"")</f>
        <v>#NAME?</v>
      </c>
      <c r="X333" s="86" t="e">
        <f t="array" aca="1" ref="X333" ca="1">_xludf.IFNA(INDEX(#REF!,MATCH($U333,#REF!,0)),"")</f>
        <v>#NAME?</v>
      </c>
      <c r="Y333" s="86" t="e">
        <f t="array" aca="1" ref="Y333" ca="1">_xludf.IFNA(INDEX(#REF!,MATCH($U333,#REF!,0)),"")</f>
        <v>#NAME?</v>
      </c>
      <c r="Z333" s="86" t="e">
        <f t="array" aca="1" ref="Z333" ca="1">_xludf.IFNA(INDEX(#REF!,MATCH($U333,#REF!,0)),"")</f>
        <v>#NAME?</v>
      </c>
      <c r="AA333" s="86" t="e">
        <f t="array" aca="1" ref="AA333" ca="1">_xludf.IFNA(INDEX(#REF!,MATCH($U333,#REF!,0)),"")</f>
        <v>#NAME?</v>
      </c>
      <c r="AB333" s="86" t="e">
        <f t="array" aca="1" ref="AB333" ca="1">_xludf.IFNA(INDEX(#REF!,MATCH($U333,#REF!,0)),"")</f>
        <v>#NAME?</v>
      </c>
      <c r="AC333" s="86" t="e">
        <f t="array" aca="1" ref="AC333" ca="1">_xludf.IFNA(INDEX(#REF!,MATCH($U333,#REF!,0)),"")</f>
        <v>#NAME?</v>
      </c>
      <c r="AD333" s="87" t="e">
        <f t="array" aca="1" ref="AD333" ca="1">_xludf.IFNA(INDEX(#REF!,MATCH($U333,#REF!,0)),"")</f>
        <v>#NAME?</v>
      </c>
      <c r="AE333" s="102"/>
    </row>
    <row r="334" spans="1:31" ht="22.5" customHeight="1">
      <c r="A334" s="77"/>
      <c r="B334" s="78" t="s">
        <v>750</v>
      </c>
      <c r="C334" s="79" t="s">
        <v>39</v>
      </c>
      <c r="D334" s="79"/>
      <c r="E334" s="79"/>
      <c r="F334" s="79"/>
      <c r="G334" s="79"/>
      <c r="H334" s="79" t="s">
        <v>40</v>
      </c>
      <c r="I334" s="81" t="b">
        <v>1</v>
      </c>
      <c r="J334" s="81" t="b">
        <v>1</v>
      </c>
      <c r="K334" s="81" t="b">
        <v>0</v>
      </c>
      <c r="L334" s="81" t="b">
        <v>0</v>
      </c>
      <c r="M334" s="81" t="b">
        <v>0</v>
      </c>
      <c r="N334" s="79" t="s">
        <v>41</v>
      </c>
      <c r="O334" s="79"/>
      <c r="P334" s="79" t="s">
        <v>42</v>
      </c>
      <c r="Q334" s="92"/>
      <c r="R334" s="92"/>
      <c r="S334" s="96"/>
      <c r="T334" s="85"/>
      <c r="U334" s="86" t="s">
        <v>750</v>
      </c>
      <c r="V334" s="86" t="e">
        <f t="array" aca="1" ref="V334" ca="1">_xludf.IFNA(INDEX(#REF!,MATCH($U334,#REF!,0)),"")</f>
        <v>#NAME?</v>
      </c>
      <c r="W334" s="86" t="e">
        <f t="array" aca="1" ref="W334" ca="1">_xludf.IFNA(INDEX(#REF!,MATCH($U334,#REF!,0)),"")</f>
        <v>#NAME?</v>
      </c>
      <c r="X334" s="86" t="e">
        <f t="array" aca="1" ref="X334" ca="1">_xludf.IFNA(INDEX(#REF!,MATCH($U334,#REF!,0)),"")</f>
        <v>#NAME?</v>
      </c>
      <c r="Y334" s="86" t="e">
        <f t="array" aca="1" ref="Y334" ca="1">_xludf.IFNA(INDEX(#REF!,MATCH($U334,#REF!,0)),"")</f>
        <v>#NAME?</v>
      </c>
      <c r="Z334" s="86" t="e">
        <f t="array" aca="1" ref="Z334" ca="1">_xludf.IFNA(INDEX(#REF!,MATCH($U334,#REF!,0)),"")</f>
        <v>#NAME?</v>
      </c>
      <c r="AA334" s="86" t="e">
        <f t="array" aca="1" ref="AA334" ca="1">_xludf.IFNA(INDEX(#REF!,MATCH($U334,#REF!,0)),"")</f>
        <v>#NAME?</v>
      </c>
      <c r="AB334" s="86" t="e">
        <f t="array" aca="1" ref="AB334" ca="1">_xludf.IFNA(INDEX(#REF!,MATCH($U334,#REF!,0)),"")</f>
        <v>#NAME?</v>
      </c>
      <c r="AC334" s="86" t="e">
        <f t="array" aca="1" ref="AC334" ca="1">_xludf.IFNA(INDEX(#REF!,MATCH($U334,#REF!,0)),"")</f>
        <v>#NAME?</v>
      </c>
      <c r="AD334" s="87" t="e">
        <f t="array" aca="1" ref="AD334" ca="1">_xludf.IFNA(INDEX(#REF!,MATCH($U334,#REF!,0)),"")</f>
        <v>#NAME?</v>
      </c>
      <c r="AE334" s="102"/>
    </row>
    <row r="335" spans="1:31" ht="22.5" customHeight="1">
      <c r="A335" s="77"/>
      <c r="B335" s="78" t="s">
        <v>750</v>
      </c>
      <c r="C335" s="79" t="s">
        <v>83</v>
      </c>
      <c r="D335" s="79"/>
      <c r="E335" s="79"/>
      <c r="F335" s="79"/>
      <c r="G335" s="79"/>
      <c r="H335" s="79" t="s">
        <v>40</v>
      </c>
      <c r="I335" s="81" t="b">
        <v>0</v>
      </c>
      <c r="J335" s="81" t="b">
        <v>0</v>
      </c>
      <c r="K335" s="81" t="b">
        <v>0</v>
      </c>
      <c r="L335" s="81" t="b">
        <v>0</v>
      </c>
      <c r="M335" s="81" t="b">
        <v>0</v>
      </c>
      <c r="N335" s="79"/>
      <c r="O335" s="79"/>
      <c r="P335" s="79"/>
      <c r="Q335" s="92"/>
      <c r="R335" s="92"/>
      <c r="S335" s="96"/>
      <c r="T335" s="85"/>
      <c r="U335" s="86" t="s">
        <v>750</v>
      </c>
      <c r="V335" s="86" t="e">
        <f t="array" aca="1" ref="V335" ca="1">_xludf.IFNA(INDEX(#REF!,MATCH($U335,#REF!,0)),"")</f>
        <v>#NAME?</v>
      </c>
      <c r="W335" s="86" t="e">
        <f t="array" aca="1" ref="W335" ca="1">_xludf.IFNA(INDEX(#REF!,MATCH($U335,#REF!,0)),"")</f>
        <v>#NAME?</v>
      </c>
      <c r="X335" s="86" t="e">
        <f t="array" aca="1" ref="X335" ca="1">_xludf.IFNA(INDEX(#REF!,MATCH($U335,#REF!,0)),"")</f>
        <v>#NAME?</v>
      </c>
      <c r="Y335" s="86" t="e">
        <f t="array" aca="1" ref="Y335" ca="1">_xludf.IFNA(INDEX(#REF!,MATCH($U335,#REF!,0)),"")</f>
        <v>#NAME?</v>
      </c>
      <c r="Z335" s="86" t="e">
        <f t="array" aca="1" ref="Z335" ca="1">_xludf.IFNA(INDEX(#REF!,MATCH($U335,#REF!,0)),"")</f>
        <v>#NAME?</v>
      </c>
      <c r="AA335" s="86" t="e">
        <f t="array" aca="1" ref="AA335" ca="1">_xludf.IFNA(INDEX(#REF!,MATCH($U335,#REF!,0)),"")</f>
        <v>#NAME?</v>
      </c>
      <c r="AB335" s="86" t="e">
        <f t="array" aca="1" ref="AB335" ca="1">_xludf.IFNA(INDEX(#REF!,MATCH($U335,#REF!,0)),"")</f>
        <v>#NAME?</v>
      </c>
      <c r="AC335" s="86" t="e">
        <f t="array" aca="1" ref="AC335" ca="1">_xludf.IFNA(INDEX(#REF!,MATCH($U335,#REF!,0)),"")</f>
        <v>#NAME?</v>
      </c>
      <c r="AD335" s="87" t="e">
        <f t="array" aca="1" ref="AD335" ca="1">_xludf.IFNA(INDEX(#REF!,MATCH($U335,#REF!,0)),"")</f>
        <v>#NAME?</v>
      </c>
      <c r="AE335" s="102"/>
    </row>
    <row r="336" spans="1:31" ht="22.5" customHeight="1">
      <c r="A336" s="77"/>
      <c r="B336" s="106" t="s">
        <v>751</v>
      </c>
      <c r="C336" s="151" t="s">
        <v>110</v>
      </c>
      <c r="D336" s="151" t="s">
        <v>752</v>
      </c>
      <c r="E336" s="151"/>
      <c r="F336" s="151" t="s">
        <v>753</v>
      </c>
      <c r="G336" s="96"/>
      <c r="H336" s="151" t="s">
        <v>49</v>
      </c>
      <c r="I336" s="154" t="b">
        <v>1</v>
      </c>
      <c r="J336" s="154" t="b">
        <v>0</v>
      </c>
      <c r="K336" s="154" t="b">
        <v>0</v>
      </c>
      <c r="L336" s="154" t="b">
        <v>0</v>
      </c>
      <c r="M336" s="154" t="b">
        <v>0</v>
      </c>
      <c r="N336" s="151" t="s">
        <v>41</v>
      </c>
      <c r="O336" s="96"/>
      <c r="P336" s="151" t="s">
        <v>306</v>
      </c>
      <c r="Q336" s="158" t="s">
        <v>307</v>
      </c>
      <c r="R336" s="92"/>
      <c r="S336" s="151" t="s">
        <v>58</v>
      </c>
      <c r="T336" s="85"/>
      <c r="U336" s="108" t="s">
        <v>751</v>
      </c>
      <c r="V336" s="86" t="e">
        <f t="array" aca="1" ref="V336" ca="1">_xludf.IFNA(INDEX(#REF!,MATCH($U336,#REF!,0)),"")</f>
        <v>#NAME?</v>
      </c>
      <c r="W336" s="86" t="e">
        <f t="array" aca="1" ref="W336" ca="1">_xludf.IFNA(INDEX(#REF!,MATCH($U336,#REF!,0)),"")</f>
        <v>#NAME?</v>
      </c>
      <c r="X336" s="86" t="e">
        <f t="array" aca="1" ref="X336" ca="1">_xludf.IFNA(INDEX(#REF!,MATCH($U336,#REF!,0)),"")</f>
        <v>#NAME?</v>
      </c>
      <c r="Y336" s="86" t="e">
        <f t="array" aca="1" ref="Y336" ca="1">_xludf.IFNA(INDEX(#REF!,MATCH($U336,#REF!,0)),"")</f>
        <v>#NAME?</v>
      </c>
      <c r="Z336" s="86" t="e">
        <f t="array" aca="1" ref="Z336" ca="1">_xludf.IFNA(INDEX(#REF!,MATCH($U336,#REF!,0)),"")</f>
        <v>#NAME?</v>
      </c>
      <c r="AA336" s="86" t="e">
        <f t="array" aca="1" ref="AA336" ca="1">_xludf.IFNA(INDEX(#REF!,MATCH($U336,#REF!,0)),"")</f>
        <v>#NAME?</v>
      </c>
      <c r="AB336" s="86" t="e">
        <f t="array" aca="1" ref="AB336" ca="1">_xludf.IFNA(INDEX(#REF!,MATCH($U336,#REF!,0)),"")</f>
        <v>#NAME?</v>
      </c>
      <c r="AC336" s="86" t="e">
        <f t="array" aca="1" ref="AC336" ca="1">_xludf.IFNA(INDEX(#REF!,MATCH($U336,#REF!,0)),"")</f>
        <v>#NAME?</v>
      </c>
      <c r="AD336" s="87" t="e">
        <f t="array" aca="1" ref="AD336" ca="1">_xludf.IFNA(INDEX(#REF!,MATCH($U336,#REF!,0)),"")</f>
        <v>#NAME?</v>
      </c>
      <c r="AE336" s="102"/>
    </row>
    <row r="337" spans="1:31" ht="22.5" customHeight="1">
      <c r="A337" s="77"/>
      <c r="B337" s="78" t="s">
        <v>751</v>
      </c>
      <c r="C337" s="79" t="s">
        <v>83</v>
      </c>
      <c r="D337" s="79"/>
      <c r="E337" s="79"/>
      <c r="F337" s="79"/>
      <c r="G337" s="79"/>
      <c r="H337" s="79" t="s">
        <v>40</v>
      </c>
      <c r="I337" s="81" t="b">
        <v>0</v>
      </c>
      <c r="J337" s="81" t="b">
        <v>0</v>
      </c>
      <c r="K337" s="81" t="b">
        <v>0</v>
      </c>
      <c r="L337" s="81" t="b">
        <v>0</v>
      </c>
      <c r="M337" s="81" t="b">
        <v>0</v>
      </c>
      <c r="N337" s="79"/>
      <c r="O337" s="79"/>
      <c r="P337" s="79"/>
      <c r="Q337" s="92"/>
      <c r="R337" s="92"/>
      <c r="S337" s="96"/>
      <c r="T337" s="85"/>
      <c r="U337" s="86" t="s">
        <v>751</v>
      </c>
      <c r="V337" s="86" t="e">
        <f t="array" aca="1" ref="V337" ca="1">_xludf.IFNA(INDEX(#REF!,MATCH($U337,#REF!,0)),"")</f>
        <v>#NAME?</v>
      </c>
      <c r="W337" s="86" t="e">
        <f t="array" aca="1" ref="W337" ca="1">_xludf.IFNA(INDEX(#REF!,MATCH($U337,#REF!,0)),"")</f>
        <v>#NAME?</v>
      </c>
      <c r="X337" s="86" t="e">
        <f t="array" aca="1" ref="X337" ca="1">_xludf.IFNA(INDEX(#REF!,MATCH($U337,#REF!,0)),"")</f>
        <v>#NAME?</v>
      </c>
      <c r="Y337" s="86" t="e">
        <f t="array" aca="1" ref="Y337" ca="1">_xludf.IFNA(INDEX(#REF!,MATCH($U337,#REF!,0)),"")</f>
        <v>#NAME?</v>
      </c>
      <c r="Z337" s="86" t="e">
        <f t="array" aca="1" ref="Z337" ca="1">_xludf.IFNA(INDEX(#REF!,MATCH($U337,#REF!,0)),"")</f>
        <v>#NAME?</v>
      </c>
      <c r="AA337" s="86" t="e">
        <f t="array" aca="1" ref="AA337" ca="1">_xludf.IFNA(INDEX(#REF!,MATCH($U337,#REF!,0)),"")</f>
        <v>#NAME?</v>
      </c>
      <c r="AB337" s="86" t="e">
        <f t="array" aca="1" ref="AB337" ca="1">_xludf.IFNA(INDEX(#REF!,MATCH($U337,#REF!,0)),"")</f>
        <v>#NAME?</v>
      </c>
      <c r="AC337" s="86" t="e">
        <f t="array" aca="1" ref="AC337" ca="1">_xludf.IFNA(INDEX(#REF!,MATCH($U337,#REF!,0)),"")</f>
        <v>#NAME?</v>
      </c>
      <c r="AD337" s="87" t="e">
        <f t="array" aca="1" ref="AD337" ca="1">_xludf.IFNA(INDEX(#REF!,MATCH($U337,#REF!,0)),"")</f>
        <v>#NAME?</v>
      </c>
      <c r="AE337" s="102"/>
    </row>
    <row r="338" spans="1:31" ht="22.5" customHeight="1">
      <c r="A338" s="77"/>
      <c r="B338" s="78"/>
      <c r="C338" s="79"/>
      <c r="D338" s="79"/>
      <c r="E338" s="79"/>
      <c r="F338" s="79"/>
      <c r="G338" s="79"/>
      <c r="H338" s="79"/>
      <c r="I338" s="81" t="b">
        <v>0</v>
      </c>
      <c r="J338" s="81" t="b">
        <v>0</v>
      </c>
      <c r="K338" s="81" t="b">
        <v>0</v>
      </c>
      <c r="L338" s="81" t="b">
        <v>0</v>
      </c>
      <c r="M338" s="81" t="b">
        <v>0</v>
      </c>
      <c r="N338" s="79"/>
      <c r="O338" s="79"/>
      <c r="P338" s="79"/>
      <c r="Q338" s="92"/>
      <c r="R338" s="92"/>
      <c r="S338" s="96"/>
      <c r="T338" s="85"/>
      <c r="U338" s="86"/>
      <c r="V338" s="86" t="e">
        <f t="array" aca="1" ref="V338" ca="1">_xludf.IFNA(INDEX(#REF!,MATCH($U338,#REF!,0)),"")</f>
        <v>#NAME?</v>
      </c>
      <c r="W338" s="86" t="e">
        <f t="array" aca="1" ref="W338" ca="1">_xludf.IFNA(INDEX(#REF!,MATCH($U338,#REF!,0)),"")</f>
        <v>#NAME?</v>
      </c>
      <c r="X338" s="86" t="e">
        <f t="array" aca="1" ref="X338" ca="1">_xludf.IFNA(INDEX(#REF!,MATCH($U338,#REF!,0)),"")</f>
        <v>#NAME?</v>
      </c>
      <c r="Y338" s="86" t="e">
        <f t="array" aca="1" ref="Y338" ca="1">_xludf.IFNA(INDEX(#REF!,MATCH($U338,#REF!,0)),"")</f>
        <v>#NAME?</v>
      </c>
      <c r="Z338" s="86" t="e">
        <f t="array" aca="1" ref="Z338" ca="1">_xludf.IFNA(INDEX(#REF!,MATCH($U338,#REF!,0)),"")</f>
        <v>#NAME?</v>
      </c>
      <c r="AA338" s="86" t="e">
        <f t="array" aca="1" ref="AA338" ca="1">_xludf.IFNA(INDEX(#REF!,MATCH($U338,#REF!,0)),"")</f>
        <v>#NAME?</v>
      </c>
      <c r="AB338" s="86" t="e">
        <f t="array" aca="1" ref="AB338" ca="1">_xludf.IFNA(INDEX(#REF!,MATCH($U338,#REF!,0)),"")</f>
        <v>#NAME?</v>
      </c>
      <c r="AC338" s="86" t="e">
        <f t="array" aca="1" ref="AC338" ca="1">_xludf.IFNA(INDEX(#REF!,MATCH($U338,#REF!,0)),"")</f>
        <v>#NAME?</v>
      </c>
      <c r="AD338" s="87" t="e">
        <f t="array" aca="1" ref="AD338" ca="1">_xludf.IFNA(INDEX(#REF!,MATCH($U338,#REF!,0)),"")</f>
        <v>#NAME?</v>
      </c>
      <c r="AE338" s="102"/>
    </row>
    <row r="339" spans="1:31" ht="22.5" customHeight="1">
      <c r="A339" s="77"/>
      <c r="B339" s="78"/>
      <c r="C339" s="79"/>
      <c r="D339" s="79"/>
      <c r="E339" s="79"/>
      <c r="F339" s="79"/>
      <c r="G339" s="79"/>
      <c r="H339" s="79"/>
      <c r="I339" s="81" t="b">
        <v>0</v>
      </c>
      <c r="J339" s="81" t="b">
        <v>0</v>
      </c>
      <c r="K339" s="81" t="b">
        <v>0</v>
      </c>
      <c r="L339" s="81" t="b">
        <v>0</v>
      </c>
      <c r="M339" s="81" t="b">
        <v>0</v>
      </c>
      <c r="N339" s="79"/>
      <c r="O339" s="79"/>
      <c r="P339" s="79"/>
      <c r="Q339" s="92"/>
      <c r="R339" s="92"/>
      <c r="S339" s="96"/>
      <c r="T339" s="85"/>
      <c r="U339" s="86"/>
      <c r="V339" s="86" t="e">
        <f t="array" aca="1" ref="V339" ca="1">_xludf.IFNA(INDEX(#REF!,MATCH($U339,#REF!,0)),"")</f>
        <v>#NAME?</v>
      </c>
      <c r="W339" s="86" t="e">
        <f t="array" aca="1" ref="W339" ca="1">_xludf.IFNA(INDEX(#REF!,MATCH($U339,#REF!,0)),"")</f>
        <v>#NAME?</v>
      </c>
      <c r="X339" s="86" t="e">
        <f t="array" aca="1" ref="X339" ca="1">_xludf.IFNA(INDEX(#REF!,MATCH($U339,#REF!,0)),"")</f>
        <v>#NAME?</v>
      </c>
      <c r="Y339" s="86" t="e">
        <f t="array" aca="1" ref="Y339" ca="1">_xludf.IFNA(INDEX(#REF!,MATCH($U339,#REF!,0)),"")</f>
        <v>#NAME?</v>
      </c>
      <c r="Z339" s="86" t="e">
        <f t="array" aca="1" ref="Z339" ca="1">_xludf.IFNA(INDEX(#REF!,MATCH($U339,#REF!,0)),"")</f>
        <v>#NAME?</v>
      </c>
      <c r="AA339" s="86" t="e">
        <f t="array" aca="1" ref="AA339" ca="1">_xludf.IFNA(INDEX(#REF!,MATCH($U339,#REF!,0)),"")</f>
        <v>#NAME?</v>
      </c>
      <c r="AB339" s="86" t="e">
        <f t="array" aca="1" ref="AB339" ca="1">_xludf.IFNA(INDEX(#REF!,MATCH($U339,#REF!,0)),"")</f>
        <v>#NAME?</v>
      </c>
      <c r="AC339" s="86" t="e">
        <f t="array" aca="1" ref="AC339" ca="1">_xludf.IFNA(INDEX(#REF!,MATCH($U339,#REF!,0)),"")</f>
        <v>#NAME?</v>
      </c>
      <c r="AD339" s="87" t="e">
        <f t="array" aca="1" ref="AD339" ca="1">_xludf.IFNA(INDEX(#REF!,MATCH($U339,#REF!,0)),"")</f>
        <v>#NAME?</v>
      </c>
      <c r="AE339" s="102"/>
    </row>
    <row r="340" spans="1:31" ht="22.5" customHeight="1">
      <c r="A340" s="77"/>
      <c r="B340" s="133"/>
      <c r="C340" s="79"/>
      <c r="D340" s="79"/>
      <c r="E340" s="79"/>
      <c r="F340" s="79"/>
      <c r="G340" s="79"/>
      <c r="H340" s="79"/>
      <c r="I340" s="81" t="b">
        <v>0</v>
      </c>
      <c r="J340" s="81" t="b">
        <v>0</v>
      </c>
      <c r="K340" s="81" t="b">
        <v>0</v>
      </c>
      <c r="L340" s="81" t="b">
        <v>0</v>
      </c>
      <c r="M340" s="81" t="b">
        <v>0</v>
      </c>
      <c r="N340" s="79"/>
      <c r="O340" s="79"/>
      <c r="P340" s="79"/>
      <c r="Q340" s="92"/>
      <c r="R340" s="92"/>
      <c r="S340" s="96"/>
      <c r="T340" s="85"/>
      <c r="U340" s="86"/>
      <c r="V340" s="86" t="e">
        <f t="array" aca="1" ref="V340" ca="1">_xludf.IFNA(INDEX(#REF!,MATCH($U340,#REF!,0)),"")</f>
        <v>#NAME?</v>
      </c>
      <c r="W340" s="86" t="e">
        <f t="array" aca="1" ref="W340" ca="1">_xludf.IFNA(INDEX(#REF!,MATCH($U340,#REF!,0)),"")</f>
        <v>#NAME?</v>
      </c>
      <c r="X340" s="86" t="e">
        <f t="array" aca="1" ref="X340" ca="1">_xludf.IFNA(INDEX(#REF!,MATCH($U340,#REF!,0)),"")</f>
        <v>#NAME?</v>
      </c>
      <c r="Y340" s="86" t="e">
        <f t="array" aca="1" ref="Y340" ca="1">_xludf.IFNA(INDEX(#REF!,MATCH($U340,#REF!,0)),"")</f>
        <v>#NAME?</v>
      </c>
      <c r="Z340" s="86" t="e">
        <f t="array" aca="1" ref="Z340" ca="1">_xludf.IFNA(INDEX(#REF!,MATCH($U340,#REF!,0)),"")</f>
        <v>#NAME?</v>
      </c>
      <c r="AA340" s="86" t="e">
        <f t="array" aca="1" ref="AA340" ca="1">_xludf.IFNA(INDEX(#REF!,MATCH($U340,#REF!,0)),"")</f>
        <v>#NAME?</v>
      </c>
      <c r="AB340" s="86" t="e">
        <f t="array" aca="1" ref="AB340" ca="1">_xludf.IFNA(INDEX(#REF!,MATCH($U340,#REF!,0)),"")</f>
        <v>#NAME?</v>
      </c>
      <c r="AC340" s="86" t="e">
        <f t="array" aca="1" ref="AC340" ca="1">_xludf.IFNA(INDEX(#REF!,MATCH($U340,#REF!,0)),"")</f>
        <v>#NAME?</v>
      </c>
      <c r="AD340" s="87" t="e">
        <f t="array" aca="1" ref="AD340" ca="1">_xludf.IFNA(INDEX(#REF!,MATCH($U340,#REF!,0)),"")</f>
        <v>#NAME?</v>
      </c>
      <c r="AE340" s="102"/>
    </row>
    <row r="341" spans="1:31" ht="22.5" customHeight="1">
      <c r="A341" s="77"/>
      <c r="B341" s="133"/>
      <c r="C341" s="79"/>
      <c r="D341" s="79"/>
      <c r="E341" s="79"/>
      <c r="F341" s="79"/>
      <c r="G341" s="79"/>
      <c r="H341" s="79"/>
      <c r="I341" s="81" t="b">
        <v>0</v>
      </c>
      <c r="J341" s="81" t="b">
        <v>0</v>
      </c>
      <c r="K341" s="81" t="b">
        <v>0</v>
      </c>
      <c r="L341" s="81" t="b">
        <v>0</v>
      </c>
      <c r="M341" s="81" t="b">
        <v>0</v>
      </c>
      <c r="N341" s="79"/>
      <c r="O341" s="79"/>
      <c r="P341" s="79"/>
      <c r="Q341" s="92"/>
      <c r="R341" s="92"/>
      <c r="S341" s="96"/>
      <c r="T341" s="85"/>
      <c r="U341" s="86"/>
      <c r="V341" s="86" t="e">
        <f t="array" aca="1" ref="V341" ca="1">_xludf.IFNA(INDEX(#REF!,MATCH($U341,#REF!,0)),"")</f>
        <v>#NAME?</v>
      </c>
      <c r="W341" s="86" t="e">
        <f t="array" aca="1" ref="W341" ca="1">_xludf.IFNA(INDEX(#REF!,MATCH($U341,#REF!,0)),"")</f>
        <v>#NAME?</v>
      </c>
      <c r="X341" s="86" t="e">
        <f t="array" aca="1" ref="X341" ca="1">_xludf.IFNA(INDEX(#REF!,MATCH($U341,#REF!,0)),"")</f>
        <v>#NAME?</v>
      </c>
      <c r="Y341" s="86" t="e">
        <f t="array" aca="1" ref="Y341" ca="1">_xludf.IFNA(INDEX(#REF!,MATCH($U341,#REF!,0)),"")</f>
        <v>#NAME?</v>
      </c>
      <c r="Z341" s="86" t="e">
        <f t="array" aca="1" ref="Z341" ca="1">_xludf.IFNA(INDEX(#REF!,MATCH($U341,#REF!,0)),"")</f>
        <v>#NAME?</v>
      </c>
      <c r="AA341" s="86" t="e">
        <f t="array" aca="1" ref="AA341" ca="1">_xludf.IFNA(INDEX(#REF!,MATCH($U341,#REF!,0)),"")</f>
        <v>#NAME?</v>
      </c>
      <c r="AB341" s="86" t="e">
        <f t="array" aca="1" ref="AB341" ca="1">_xludf.IFNA(INDEX(#REF!,MATCH($U341,#REF!,0)),"")</f>
        <v>#NAME?</v>
      </c>
      <c r="AC341" s="86" t="e">
        <f t="array" aca="1" ref="AC341" ca="1">_xludf.IFNA(INDEX(#REF!,MATCH($U341,#REF!,0)),"")</f>
        <v>#NAME?</v>
      </c>
      <c r="AD341" s="87" t="e">
        <f t="array" aca="1" ref="AD341" ca="1">_xludf.IFNA(INDEX(#REF!,MATCH($U341,#REF!,0)),"")</f>
        <v>#NAME?</v>
      </c>
      <c r="AE341" s="102"/>
    </row>
    <row r="342" spans="1:31" ht="22.5" customHeight="1">
      <c r="A342" s="77"/>
      <c r="B342" s="133"/>
      <c r="C342" s="79"/>
      <c r="D342" s="79"/>
      <c r="E342" s="79"/>
      <c r="F342" s="79"/>
      <c r="G342" s="79"/>
      <c r="H342" s="79"/>
      <c r="I342" s="81" t="b">
        <v>0</v>
      </c>
      <c r="J342" s="81" t="b">
        <v>0</v>
      </c>
      <c r="K342" s="81" t="b">
        <v>0</v>
      </c>
      <c r="L342" s="81" t="b">
        <v>0</v>
      </c>
      <c r="M342" s="81" t="b">
        <v>0</v>
      </c>
      <c r="N342" s="79"/>
      <c r="O342" s="79"/>
      <c r="P342" s="79"/>
      <c r="Q342" s="92"/>
      <c r="R342" s="92"/>
      <c r="S342" s="96"/>
      <c r="T342" s="85"/>
      <c r="U342" s="86"/>
      <c r="V342" s="86" t="e">
        <f t="array" aca="1" ref="V342" ca="1">_xludf.IFNA(INDEX(#REF!,MATCH($U342,#REF!,0)),"")</f>
        <v>#NAME?</v>
      </c>
      <c r="W342" s="86" t="e">
        <f t="array" aca="1" ref="W342" ca="1">_xludf.IFNA(INDEX(#REF!,MATCH($U342,#REF!,0)),"")</f>
        <v>#NAME?</v>
      </c>
      <c r="X342" s="86" t="e">
        <f t="array" aca="1" ref="X342" ca="1">_xludf.IFNA(INDEX(#REF!,MATCH($U342,#REF!,0)),"")</f>
        <v>#NAME?</v>
      </c>
      <c r="Y342" s="86" t="e">
        <f t="array" aca="1" ref="Y342" ca="1">_xludf.IFNA(INDEX(#REF!,MATCH($U342,#REF!,0)),"")</f>
        <v>#NAME?</v>
      </c>
      <c r="Z342" s="86" t="e">
        <f t="array" aca="1" ref="Z342" ca="1">_xludf.IFNA(INDEX(#REF!,MATCH($U342,#REF!,0)),"")</f>
        <v>#NAME?</v>
      </c>
      <c r="AA342" s="86" t="e">
        <f t="array" aca="1" ref="AA342" ca="1">_xludf.IFNA(INDEX(#REF!,MATCH($U342,#REF!,0)),"")</f>
        <v>#NAME?</v>
      </c>
      <c r="AB342" s="86" t="e">
        <f t="array" aca="1" ref="AB342" ca="1">_xludf.IFNA(INDEX(#REF!,MATCH($U342,#REF!,0)),"")</f>
        <v>#NAME?</v>
      </c>
      <c r="AC342" s="86" t="e">
        <f t="array" aca="1" ref="AC342" ca="1">_xludf.IFNA(INDEX(#REF!,MATCH($U342,#REF!,0)),"")</f>
        <v>#NAME?</v>
      </c>
      <c r="AD342" s="87" t="e">
        <f t="array" aca="1" ref="AD342" ca="1">_xludf.IFNA(INDEX(#REF!,MATCH($U342,#REF!,0)),"")</f>
        <v>#NAME?</v>
      </c>
      <c r="AE342" s="102"/>
    </row>
    <row r="343" spans="1:31" ht="22.5" customHeight="1">
      <c r="A343" s="77"/>
      <c r="B343" s="133"/>
      <c r="C343" s="79"/>
      <c r="D343" s="79"/>
      <c r="E343" s="79"/>
      <c r="F343" s="79"/>
      <c r="G343" s="79"/>
      <c r="H343" s="79"/>
      <c r="I343" s="81" t="b">
        <v>0</v>
      </c>
      <c r="J343" s="81" t="b">
        <v>0</v>
      </c>
      <c r="K343" s="81" t="b">
        <v>0</v>
      </c>
      <c r="L343" s="81" t="b">
        <v>0</v>
      </c>
      <c r="M343" s="81" t="b">
        <v>0</v>
      </c>
      <c r="N343" s="79"/>
      <c r="O343" s="79"/>
      <c r="P343" s="79"/>
      <c r="Q343" s="92"/>
      <c r="R343" s="92"/>
      <c r="S343" s="96"/>
      <c r="T343" s="85"/>
      <c r="U343" s="86"/>
      <c r="V343" s="86" t="e">
        <f t="array" aca="1" ref="V343" ca="1">_xludf.IFNA(INDEX(#REF!,MATCH($U343,#REF!,0)),"")</f>
        <v>#NAME?</v>
      </c>
      <c r="W343" s="86" t="e">
        <f t="array" aca="1" ref="W343" ca="1">_xludf.IFNA(INDEX(#REF!,MATCH($U343,#REF!,0)),"")</f>
        <v>#NAME?</v>
      </c>
      <c r="X343" s="86" t="e">
        <f t="array" aca="1" ref="X343" ca="1">_xludf.IFNA(INDEX(#REF!,MATCH($U343,#REF!,0)),"")</f>
        <v>#NAME?</v>
      </c>
      <c r="Y343" s="86" t="e">
        <f t="array" aca="1" ref="Y343" ca="1">_xludf.IFNA(INDEX(#REF!,MATCH($U343,#REF!,0)),"")</f>
        <v>#NAME?</v>
      </c>
      <c r="Z343" s="86" t="e">
        <f t="array" aca="1" ref="Z343" ca="1">_xludf.IFNA(INDEX(#REF!,MATCH($U343,#REF!,0)),"")</f>
        <v>#NAME?</v>
      </c>
      <c r="AA343" s="86" t="e">
        <f t="array" aca="1" ref="AA343" ca="1">_xludf.IFNA(INDEX(#REF!,MATCH($U343,#REF!,0)),"")</f>
        <v>#NAME?</v>
      </c>
      <c r="AB343" s="86" t="e">
        <f t="array" aca="1" ref="AB343" ca="1">_xludf.IFNA(INDEX(#REF!,MATCH($U343,#REF!,0)),"")</f>
        <v>#NAME?</v>
      </c>
      <c r="AC343" s="86" t="e">
        <f t="array" aca="1" ref="AC343" ca="1">_xludf.IFNA(INDEX(#REF!,MATCH($U343,#REF!,0)),"")</f>
        <v>#NAME?</v>
      </c>
      <c r="AD343" s="87" t="e">
        <f t="array" aca="1" ref="AD343" ca="1">_xludf.IFNA(INDEX(#REF!,MATCH($U343,#REF!,0)),"")</f>
        <v>#NAME?</v>
      </c>
      <c r="AE343" s="102"/>
    </row>
    <row r="344" spans="1:31" ht="22.5" customHeight="1">
      <c r="A344" s="77"/>
      <c r="B344" s="133"/>
      <c r="C344" s="79"/>
      <c r="D344" s="79"/>
      <c r="E344" s="79"/>
      <c r="F344" s="79"/>
      <c r="G344" s="79"/>
      <c r="H344" s="79"/>
      <c r="I344" s="81" t="b">
        <v>0</v>
      </c>
      <c r="J344" s="81" t="b">
        <v>0</v>
      </c>
      <c r="K344" s="81" t="b">
        <v>0</v>
      </c>
      <c r="L344" s="81" t="b">
        <v>0</v>
      </c>
      <c r="M344" s="81" t="b">
        <v>0</v>
      </c>
      <c r="N344" s="79"/>
      <c r="O344" s="79"/>
      <c r="P344" s="79"/>
      <c r="Q344" s="92"/>
      <c r="R344" s="92"/>
      <c r="S344" s="96"/>
      <c r="T344" s="85"/>
      <c r="U344" s="86"/>
      <c r="V344" s="86" t="e">
        <f t="array" aca="1" ref="V344" ca="1">_xludf.IFNA(INDEX(#REF!,MATCH($U344,#REF!,0)),"")</f>
        <v>#NAME?</v>
      </c>
      <c r="W344" s="86" t="e">
        <f t="array" aca="1" ref="W344" ca="1">_xludf.IFNA(INDEX(#REF!,MATCH($U344,#REF!,0)),"")</f>
        <v>#NAME?</v>
      </c>
      <c r="X344" s="86" t="e">
        <f t="array" aca="1" ref="X344" ca="1">_xludf.IFNA(INDEX(#REF!,MATCH($U344,#REF!,0)),"")</f>
        <v>#NAME?</v>
      </c>
      <c r="Y344" s="86" t="e">
        <f t="array" aca="1" ref="Y344" ca="1">_xludf.IFNA(INDEX(#REF!,MATCH($U344,#REF!,0)),"")</f>
        <v>#NAME?</v>
      </c>
      <c r="Z344" s="86" t="e">
        <f t="array" aca="1" ref="Z344" ca="1">_xludf.IFNA(INDEX(#REF!,MATCH($U344,#REF!,0)),"")</f>
        <v>#NAME?</v>
      </c>
      <c r="AA344" s="86" t="e">
        <f t="array" aca="1" ref="AA344" ca="1">_xludf.IFNA(INDEX(#REF!,MATCH($U344,#REF!,0)),"")</f>
        <v>#NAME?</v>
      </c>
      <c r="AB344" s="86" t="e">
        <f t="array" aca="1" ref="AB344" ca="1">_xludf.IFNA(INDEX(#REF!,MATCH($U344,#REF!,0)),"")</f>
        <v>#NAME?</v>
      </c>
      <c r="AC344" s="86" t="e">
        <f t="array" aca="1" ref="AC344" ca="1">_xludf.IFNA(INDEX(#REF!,MATCH($U344,#REF!,0)),"")</f>
        <v>#NAME?</v>
      </c>
      <c r="AD344" s="87" t="e">
        <f t="array" aca="1" ref="AD344" ca="1">_xludf.IFNA(INDEX(#REF!,MATCH($U344,#REF!,0)),"")</f>
        <v>#NAME?</v>
      </c>
      <c r="AE344" s="102"/>
    </row>
    <row r="345" spans="1:31" ht="22.5" customHeight="1">
      <c r="A345" s="77"/>
      <c r="B345" s="133"/>
      <c r="C345" s="79"/>
      <c r="D345" s="79"/>
      <c r="E345" s="79"/>
      <c r="F345" s="79"/>
      <c r="G345" s="79"/>
      <c r="H345" s="79"/>
      <c r="I345" s="81" t="b">
        <v>0</v>
      </c>
      <c r="J345" s="81" t="b">
        <v>0</v>
      </c>
      <c r="K345" s="81" t="b">
        <v>0</v>
      </c>
      <c r="L345" s="81" t="b">
        <v>0</v>
      </c>
      <c r="M345" s="81" t="b">
        <v>0</v>
      </c>
      <c r="N345" s="79"/>
      <c r="O345" s="79"/>
      <c r="P345" s="79"/>
      <c r="Q345" s="92"/>
      <c r="R345" s="92"/>
      <c r="S345" s="96"/>
      <c r="T345" s="85"/>
      <c r="U345" s="86"/>
      <c r="V345" s="86" t="e">
        <f t="array" aca="1" ref="V345" ca="1">_xludf.IFNA(INDEX(#REF!,MATCH($U345,#REF!,0)),"")</f>
        <v>#NAME?</v>
      </c>
      <c r="W345" s="86" t="e">
        <f t="array" aca="1" ref="W345" ca="1">_xludf.IFNA(INDEX(#REF!,MATCH($U345,#REF!,0)),"")</f>
        <v>#NAME?</v>
      </c>
      <c r="X345" s="86" t="e">
        <f t="array" aca="1" ref="X345" ca="1">_xludf.IFNA(INDEX(#REF!,MATCH($U345,#REF!,0)),"")</f>
        <v>#NAME?</v>
      </c>
      <c r="Y345" s="86" t="e">
        <f t="array" aca="1" ref="Y345" ca="1">_xludf.IFNA(INDEX(#REF!,MATCH($U345,#REF!,0)),"")</f>
        <v>#NAME?</v>
      </c>
      <c r="Z345" s="86" t="e">
        <f t="array" aca="1" ref="Z345" ca="1">_xludf.IFNA(INDEX(#REF!,MATCH($U345,#REF!,0)),"")</f>
        <v>#NAME?</v>
      </c>
      <c r="AA345" s="86" t="e">
        <f t="array" aca="1" ref="AA345" ca="1">_xludf.IFNA(INDEX(#REF!,MATCH($U345,#REF!,0)),"")</f>
        <v>#NAME?</v>
      </c>
      <c r="AB345" s="86" t="e">
        <f t="array" aca="1" ref="AB345" ca="1">_xludf.IFNA(INDEX(#REF!,MATCH($U345,#REF!,0)),"")</f>
        <v>#NAME?</v>
      </c>
      <c r="AC345" s="86" t="e">
        <f t="array" aca="1" ref="AC345" ca="1">_xludf.IFNA(INDEX(#REF!,MATCH($U345,#REF!,0)),"")</f>
        <v>#NAME?</v>
      </c>
      <c r="AD345" s="87" t="e">
        <f t="array" aca="1" ref="AD345" ca="1">_xludf.IFNA(INDEX(#REF!,MATCH($U345,#REF!,0)),"")</f>
        <v>#NAME?</v>
      </c>
      <c r="AE345" s="102"/>
    </row>
    <row r="346" spans="1:31" ht="22.5" customHeight="1">
      <c r="A346" s="77"/>
      <c r="B346" s="133"/>
      <c r="C346" s="79"/>
      <c r="D346" s="79"/>
      <c r="E346" s="79"/>
      <c r="F346" s="79"/>
      <c r="G346" s="79"/>
      <c r="H346" s="79"/>
      <c r="I346" s="81" t="b">
        <v>0</v>
      </c>
      <c r="J346" s="81" t="b">
        <v>0</v>
      </c>
      <c r="K346" s="81" t="b">
        <v>0</v>
      </c>
      <c r="L346" s="81" t="b">
        <v>0</v>
      </c>
      <c r="M346" s="81" t="b">
        <v>0</v>
      </c>
      <c r="N346" s="79"/>
      <c r="O346" s="79"/>
      <c r="P346" s="79"/>
      <c r="Q346" s="92"/>
      <c r="R346" s="92"/>
      <c r="S346" s="96"/>
      <c r="T346" s="85"/>
      <c r="U346" s="86"/>
      <c r="V346" s="86" t="e">
        <f t="array" aca="1" ref="V346" ca="1">_xludf.IFNA(INDEX(#REF!,MATCH($U346,#REF!,0)),"")</f>
        <v>#NAME?</v>
      </c>
      <c r="W346" s="86" t="e">
        <f t="array" aca="1" ref="W346" ca="1">_xludf.IFNA(INDEX(#REF!,MATCH($U346,#REF!,0)),"")</f>
        <v>#NAME?</v>
      </c>
      <c r="X346" s="86" t="e">
        <f t="array" aca="1" ref="X346" ca="1">_xludf.IFNA(INDEX(#REF!,MATCH($U346,#REF!,0)),"")</f>
        <v>#NAME?</v>
      </c>
      <c r="Y346" s="86" t="e">
        <f t="array" aca="1" ref="Y346" ca="1">_xludf.IFNA(INDEX(#REF!,MATCH($U346,#REF!,0)),"")</f>
        <v>#NAME?</v>
      </c>
      <c r="Z346" s="86" t="e">
        <f t="array" aca="1" ref="Z346" ca="1">_xludf.IFNA(INDEX(#REF!,MATCH($U346,#REF!,0)),"")</f>
        <v>#NAME?</v>
      </c>
      <c r="AA346" s="86" t="e">
        <f t="array" aca="1" ref="AA346" ca="1">_xludf.IFNA(INDEX(#REF!,MATCH($U346,#REF!,0)),"")</f>
        <v>#NAME?</v>
      </c>
      <c r="AB346" s="86" t="e">
        <f t="array" aca="1" ref="AB346" ca="1">_xludf.IFNA(INDEX(#REF!,MATCH($U346,#REF!,0)),"")</f>
        <v>#NAME?</v>
      </c>
      <c r="AC346" s="86" t="e">
        <f t="array" aca="1" ref="AC346" ca="1">_xludf.IFNA(INDEX(#REF!,MATCH($U346,#REF!,0)),"")</f>
        <v>#NAME?</v>
      </c>
      <c r="AD346" s="87" t="e">
        <f t="array" aca="1" ref="AD346" ca="1">_xludf.IFNA(INDEX(#REF!,MATCH($U346,#REF!,0)),"")</f>
        <v>#NAME?</v>
      </c>
      <c r="AE346" s="102"/>
    </row>
    <row r="347" spans="1:31" ht="22.5" customHeight="1">
      <c r="A347" s="77"/>
      <c r="B347" s="133"/>
      <c r="C347" s="79"/>
      <c r="D347" s="79"/>
      <c r="E347" s="79"/>
      <c r="F347" s="79"/>
      <c r="G347" s="79"/>
      <c r="H347" s="79"/>
      <c r="I347" s="81" t="b">
        <v>0</v>
      </c>
      <c r="J347" s="81" t="b">
        <v>0</v>
      </c>
      <c r="K347" s="81" t="b">
        <v>0</v>
      </c>
      <c r="L347" s="81" t="b">
        <v>0</v>
      </c>
      <c r="M347" s="81" t="b">
        <v>0</v>
      </c>
      <c r="N347" s="79"/>
      <c r="O347" s="79"/>
      <c r="P347" s="79"/>
      <c r="Q347" s="92"/>
      <c r="R347" s="92"/>
      <c r="S347" s="96"/>
      <c r="T347" s="85"/>
      <c r="U347" s="86"/>
      <c r="V347" s="86" t="e">
        <f t="array" aca="1" ref="V347" ca="1">_xludf.IFNA(INDEX(#REF!,MATCH($U347,#REF!,0)),"")</f>
        <v>#NAME?</v>
      </c>
      <c r="W347" s="86" t="e">
        <f t="array" aca="1" ref="W347" ca="1">_xludf.IFNA(INDEX(#REF!,MATCH($U347,#REF!,0)),"")</f>
        <v>#NAME?</v>
      </c>
      <c r="X347" s="86" t="e">
        <f t="array" aca="1" ref="X347" ca="1">_xludf.IFNA(INDEX(#REF!,MATCH($U347,#REF!,0)),"")</f>
        <v>#NAME?</v>
      </c>
      <c r="Y347" s="86" t="e">
        <f t="array" aca="1" ref="Y347" ca="1">_xludf.IFNA(INDEX(#REF!,MATCH($U347,#REF!,0)),"")</f>
        <v>#NAME?</v>
      </c>
      <c r="Z347" s="86" t="e">
        <f t="array" aca="1" ref="Z347" ca="1">_xludf.IFNA(INDEX(#REF!,MATCH($U347,#REF!,0)),"")</f>
        <v>#NAME?</v>
      </c>
      <c r="AA347" s="86" t="e">
        <f t="array" aca="1" ref="AA347" ca="1">_xludf.IFNA(INDEX(#REF!,MATCH($U347,#REF!,0)),"")</f>
        <v>#NAME?</v>
      </c>
      <c r="AB347" s="86" t="e">
        <f t="array" aca="1" ref="AB347" ca="1">_xludf.IFNA(INDEX(#REF!,MATCH($U347,#REF!,0)),"")</f>
        <v>#NAME?</v>
      </c>
      <c r="AC347" s="86" t="e">
        <f t="array" aca="1" ref="AC347" ca="1">_xludf.IFNA(INDEX(#REF!,MATCH($U347,#REF!,0)),"")</f>
        <v>#NAME?</v>
      </c>
      <c r="AD347" s="87" t="e">
        <f t="array" aca="1" ref="AD347" ca="1">_xludf.IFNA(INDEX(#REF!,MATCH($U347,#REF!,0)),"")</f>
        <v>#NAME?</v>
      </c>
      <c r="AE347" s="102"/>
    </row>
    <row r="348" spans="1:31" ht="22.5" customHeight="1">
      <c r="A348" s="77"/>
      <c r="B348" s="133"/>
      <c r="C348" s="79"/>
      <c r="D348" s="79"/>
      <c r="E348" s="79"/>
      <c r="F348" s="79"/>
      <c r="G348" s="79"/>
      <c r="H348" s="79"/>
      <c r="I348" s="81" t="b">
        <v>0</v>
      </c>
      <c r="J348" s="81" t="b">
        <v>0</v>
      </c>
      <c r="K348" s="81" t="b">
        <v>0</v>
      </c>
      <c r="L348" s="81" t="b">
        <v>0</v>
      </c>
      <c r="M348" s="81" t="b">
        <v>0</v>
      </c>
      <c r="N348" s="79"/>
      <c r="O348" s="79"/>
      <c r="P348" s="79"/>
      <c r="Q348" s="92"/>
      <c r="R348" s="92"/>
      <c r="S348" s="96"/>
      <c r="T348" s="85"/>
      <c r="U348" s="86"/>
      <c r="V348" s="86" t="e">
        <f t="array" aca="1" ref="V348" ca="1">_xludf.IFNA(INDEX(#REF!,MATCH($U348,#REF!,0)),"")</f>
        <v>#NAME?</v>
      </c>
      <c r="W348" s="86" t="e">
        <f t="array" aca="1" ref="W348" ca="1">_xludf.IFNA(INDEX(#REF!,MATCH($U348,#REF!,0)),"")</f>
        <v>#NAME?</v>
      </c>
      <c r="X348" s="86" t="e">
        <f t="array" aca="1" ref="X348" ca="1">_xludf.IFNA(INDEX(#REF!,MATCH($U348,#REF!,0)),"")</f>
        <v>#NAME?</v>
      </c>
      <c r="Y348" s="86" t="e">
        <f t="array" aca="1" ref="Y348" ca="1">_xludf.IFNA(INDEX(#REF!,MATCH($U348,#REF!,0)),"")</f>
        <v>#NAME?</v>
      </c>
      <c r="Z348" s="86" t="e">
        <f t="array" aca="1" ref="Z348" ca="1">_xludf.IFNA(INDEX(#REF!,MATCH($U348,#REF!,0)),"")</f>
        <v>#NAME?</v>
      </c>
      <c r="AA348" s="86" t="e">
        <f t="array" aca="1" ref="AA348" ca="1">_xludf.IFNA(INDEX(#REF!,MATCH($U348,#REF!,0)),"")</f>
        <v>#NAME?</v>
      </c>
      <c r="AB348" s="86" t="e">
        <f t="array" aca="1" ref="AB348" ca="1">_xludf.IFNA(INDEX(#REF!,MATCH($U348,#REF!,0)),"")</f>
        <v>#NAME?</v>
      </c>
      <c r="AC348" s="86" t="e">
        <f t="array" aca="1" ref="AC348" ca="1">_xludf.IFNA(INDEX(#REF!,MATCH($U348,#REF!,0)),"")</f>
        <v>#NAME?</v>
      </c>
      <c r="AD348" s="87" t="e">
        <f t="array" aca="1" ref="AD348" ca="1">_xludf.IFNA(INDEX(#REF!,MATCH($U348,#REF!,0)),"")</f>
        <v>#NAME?</v>
      </c>
      <c r="AE348" s="102"/>
    </row>
    <row r="349" spans="1:31" ht="22.5" customHeight="1">
      <c r="A349" s="77"/>
      <c r="B349" s="133"/>
      <c r="C349" s="79"/>
      <c r="D349" s="79"/>
      <c r="E349" s="79"/>
      <c r="F349" s="79"/>
      <c r="G349" s="79"/>
      <c r="H349" s="79"/>
      <c r="I349" s="81" t="b">
        <v>0</v>
      </c>
      <c r="J349" s="81" t="b">
        <v>0</v>
      </c>
      <c r="K349" s="81" t="b">
        <v>0</v>
      </c>
      <c r="L349" s="81" t="b">
        <v>0</v>
      </c>
      <c r="M349" s="81" t="b">
        <v>0</v>
      </c>
      <c r="N349" s="79"/>
      <c r="O349" s="79"/>
      <c r="P349" s="79"/>
      <c r="Q349" s="92"/>
      <c r="R349" s="92"/>
      <c r="S349" s="96"/>
      <c r="T349" s="85"/>
      <c r="U349" s="86"/>
      <c r="V349" s="86" t="e">
        <f t="array" aca="1" ref="V349" ca="1">_xludf.IFNA(INDEX(#REF!,MATCH($U349,#REF!,0)),"")</f>
        <v>#NAME?</v>
      </c>
      <c r="W349" s="86" t="e">
        <f t="array" aca="1" ref="W349" ca="1">_xludf.IFNA(INDEX(#REF!,MATCH($U349,#REF!,0)),"")</f>
        <v>#NAME?</v>
      </c>
      <c r="X349" s="86" t="e">
        <f t="array" aca="1" ref="X349" ca="1">_xludf.IFNA(INDEX(#REF!,MATCH($U349,#REF!,0)),"")</f>
        <v>#NAME?</v>
      </c>
      <c r="Y349" s="86" t="e">
        <f t="array" aca="1" ref="Y349" ca="1">_xludf.IFNA(INDEX(#REF!,MATCH($U349,#REF!,0)),"")</f>
        <v>#NAME?</v>
      </c>
      <c r="Z349" s="86" t="e">
        <f t="array" aca="1" ref="Z349" ca="1">_xludf.IFNA(INDEX(#REF!,MATCH($U349,#REF!,0)),"")</f>
        <v>#NAME?</v>
      </c>
      <c r="AA349" s="86" t="e">
        <f t="array" aca="1" ref="AA349" ca="1">_xludf.IFNA(INDEX(#REF!,MATCH($U349,#REF!,0)),"")</f>
        <v>#NAME?</v>
      </c>
      <c r="AB349" s="86" t="e">
        <f t="array" aca="1" ref="AB349" ca="1">_xludf.IFNA(INDEX(#REF!,MATCH($U349,#REF!,0)),"")</f>
        <v>#NAME?</v>
      </c>
      <c r="AC349" s="86" t="e">
        <f t="array" aca="1" ref="AC349" ca="1">_xludf.IFNA(INDEX(#REF!,MATCH($U349,#REF!,0)),"")</f>
        <v>#NAME?</v>
      </c>
      <c r="AD349" s="87" t="e">
        <f t="array" aca="1" ref="AD349" ca="1">_xludf.IFNA(INDEX(#REF!,MATCH($U349,#REF!,0)),"")</f>
        <v>#NAME?</v>
      </c>
      <c r="AE349" s="102"/>
    </row>
    <row r="350" spans="1:31" ht="22.5" customHeight="1">
      <c r="A350" s="77"/>
      <c r="B350" s="133"/>
      <c r="C350" s="79"/>
      <c r="D350" s="79"/>
      <c r="E350" s="79"/>
      <c r="F350" s="79"/>
      <c r="G350" s="79"/>
      <c r="H350" s="79"/>
      <c r="I350" s="81" t="b">
        <v>0</v>
      </c>
      <c r="J350" s="81" t="b">
        <v>0</v>
      </c>
      <c r="K350" s="81" t="b">
        <v>0</v>
      </c>
      <c r="L350" s="81" t="b">
        <v>0</v>
      </c>
      <c r="M350" s="81" t="b">
        <v>0</v>
      </c>
      <c r="N350" s="79"/>
      <c r="O350" s="79"/>
      <c r="P350" s="79"/>
      <c r="Q350" s="92"/>
      <c r="R350" s="92"/>
      <c r="S350" s="96"/>
      <c r="T350" s="85"/>
      <c r="U350" s="86"/>
      <c r="V350" s="86" t="e">
        <f t="array" aca="1" ref="V350" ca="1">_xludf.IFNA(INDEX(#REF!,MATCH($U350,#REF!,0)),"")</f>
        <v>#NAME?</v>
      </c>
      <c r="W350" s="86" t="e">
        <f t="array" aca="1" ref="W350" ca="1">_xludf.IFNA(INDEX(#REF!,MATCH($U350,#REF!,0)),"")</f>
        <v>#NAME?</v>
      </c>
      <c r="X350" s="86" t="e">
        <f t="array" aca="1" ref="X350" ca="1">_xludf.IFNA(INDEX(#REF!,MATCH($U350,#REF!,0)),"")</f>
        <v>#NAME?</v>
      </c>
      <c r="Y350" s="86" t="e">
        <f t="array" aca="1" ref="Y350" ca="1">_xludf.IFNA(INDEX(#REF!,MATCH($U350,#REF!,0)),"")</f>
        <v>#NAME?</v>
      </c>
      <c r="Z350" s="86" t="e">
        <f t="array" aca="1" ref="Z350" ca="1">_xludf.IFNA(INDEX(#REF!,MATCH($U350,#REF!,0)),"")</f>
        <v>#NAME?</v>
      </c>
      <c r="AA350" s="86" t="e">
        <f t="array" aca="1" ref="AA350" ca="1">_xludf.IFNA(INDEX(#REF!,MATCH($U350,#REF!,0)),"")</f>
        <v>#NAME?</v>
      </c>
      <c r="AB350" s="86" t="e">
        <f t="array" aca="1" ref="AB350" ca="1">_xludf.IFNA(INDEX(#REF!,MATCH($U350,#REF!,0)),"")</f>
        <v>#NAME?</v>
      </c>
      <c r="AC350" s="86" t="e">
        <f t="array" aca="1" ref="AC350" ca="1">_xludf.IFNA(INDEX(#REF!,MATCH($U350,#REF!,0)),"")</f>
        <v>#NAME?</v>
      </c>
      <c r="AD350" s="87" t="e">
        <f t="array" aca="1" ref="AD350" ca="1">_xludf.IFNA(INDEX(#REF!,MATCH($U350,#REF!,0)),"")</f>
        <v>#NAME?</v>
      </c>
      <c r="AE350" s="102"/>
    </row>
    <row r="351" spans="1:31" ht="22.5" customHeight="1">
      <c r="A351" s="77"/>
      <c r="B351" s="133"/>
      <c r="C351" s="90"/>
      <c r="D351" s="90"/>
      <c r="E351" s="90"/>
      <c r="F351" s="90"/>
      <c r="G351" s="90"/>
      <c r="H351" s="90"/>
      <c r="I351" s="91" t="b">
        <v>0</v>
      </c>
      <c r="J351" s="91" t="b">
        <v>0</v>
      </c>
      <c r="K351" s="91" t="b">
        <v>0</v>
      </c>
      <c r="L351" s="91" t="b">
        <v>0</v>
      </c>
      <c r="M351" s="91" t="b">
        <v>0</v>
      </c>
      <c r="N351" s="90"/>
      <c r="O351" s="90"/>
      <c r="P351" s="90"/>
      <c r="Q351" s="92"/>
      <c r="R351" s="92"/>
      <c r="S351" s="110"/>
      <c r="T351" s="85"/>
      <c r="U351" s="86"/>
      <c r="V351" s="86" t="e">
        <f t="array" aca="1" ref="V351" ca="1">_xludf.IFNA(INDEX(#REF!,MATCH($U351,#REF!,0)),"")</f>
        <v>#NAME?</v>
      </c>
      <c r="W351" s="86" t="e">
        <f t="array" aca="1" ref="W351" ca="1">_xludf.IFNA(INDEX(#REF!,MATCH($U351,#REF!,0)),"")</f>
        <v>#NAME?</v>
      </c>
      <c r="X351" s="86" t="e">
        <f t="array" aca="1" ref="X351" ca="1">_xludf.IFNA(INDEX(#REF!,MATCH($U351,#REF!,0)),"")</f>
        <v>#NAME?</v>
      </c>
      <c r="Y351" s="86" t="e">
        <f t="array" aca="1" ref="Y351" ca="1">_xludf.IFNA(INDEX(#REF!,MATCH($U351,#REF!,0)),"")</f>
        <v>#NAME?</v>
      </c>
      <c r="Z351" s="86" t="e">
        <f t="array" aca="1" ref="Z351" ca="1">_xludf.IFNA(INDEX(#REF!,MATCH($U351,#REF!,0)),"")</f>
        <v>#NAME?</v>
      </c>
      <c r="AA351" s="86" t="e">
        <f t="array" aca="1" ref="AA351" ca="1">_xludf.IFNA(INDEX(#REF!,MATCH($U351,#REF!,0)),"")</f>
        <v>#NAME?</v>
      </c>
      <c r="AB351" s="86" t="e">
        <f t="array" aca="1" ref="AB351" ca="1">_xludf.IFNA(INDEX(#REF!,MATCH($U351,#REF!,0)),"")</f>
        <v>#NAME?</v>
      </c>
      <c r="AC351" s="86" t="e">
        <f t="array" aca="1" ref="AC351" ca="1">_xludf.IFNA(INDEX(#REF!,MATCH($U351,#REF!,0)),"")</f>
        <v>#NAME?</v>
      </c>
      <c r="AD351" s="87" t="e">
        <f t="array" aca="1" ref="AD351" ca="1">_xludf.IFNA(INDEX(#REF!,MATCH($U351,#REF!,0)),"")</f>
        <v>#NAME?</v>
      </c>
      <c r="AE351" s="102"/>
    </row>
    <row r="352" spans="1:31" ht="22.5" customHeight="1">
      <c r="A352" s="77"/>
      <c r="B352" s="133"/>
      <c r="C352" s="79"/>
      <c r="D352" s="79"/>
      <c r="E352" s="79"/>
      <c r="F352" s="79"/>
      <c r="G352" s="79"/>
      <c r="H352" s="79"/>
      <c r="I352" s="81" t="b">
        <v>0</v>
      </c>
      <c r="J352" s="81" t="b">
        <v>0</v>
      </c>
      <c r="K352" s="81" t="b">
        <v>0</v>
      </c>
      <c r="L352" s="81" t="b">
        <v>0</v>
      </c>
      <c r="M352" s="81" t="b">
        <v>0</v>
      </c>
      <c r="N352" s="79"/>
      <c r="O352" s="79"/>
      <c r="P352" s="79"/>
      <c r="Q352" s="92"/>
      <c r="R352" s="92"/>
      <c r="S352" s="96"/>
      <c r="T352" s="85"/>
      <c r="U352" s="86"/>
      <c r="V352" s="86" t="e">
        <f t="array" aca="1" ref="V352" ca="1">_xludf.IFNA(INDEX(#REF!,MATCH($U352,#REF!,0)),"")</f>
        <v>#NAME?</v>
      </c>
      <c r="W352" s="86" t="e">
        <f t="array" aca="1" ref="W352" ca="1">_xludf.IFNA(INDEX(#REF!,MATCH($U352,#REF!,0)),"")</f>
        <v>#NAME?</v>
      </c>
      <c r="X352" s="86" t="e">
        <f t="array" aca="1" ref="X352" ca="1">_xludf.IFNA(INDEX(#REF!,MATCH($U352,#REF!,0)),"")</f>
        <v>#NAME?</v>
      </c>
      <c r="Y352" s="86" t="e">
        <f t="array" aca="1" ref="Y352" ca="1">_xludf.IFNA(INDEX(#REF!,MATCH($U352,#REF!,0)),"")</f>
        <v>#NAME?</v>
      </c>
      <c r="Z352" s="86" t="e">
        <f t="array" aca="1" ref="Z352" ca="1">_xludf.IFNA(INDEX(#REF!,MATCH($U352,#REF!,0)),"")</f>
        <v>#NAME?</v>
      </c>
      <c r="AA352" s="86" t="e">
        <f t="array" aca="1" ref="AA352" ca="1">_xludf.IFNA(INDEX(#REF!,MATCH($U352,#REF!,0)),"")</f>
        <v>#NAME?</v>
      </c>
      <c r="AB352" s="86" t="e">
        <f t="array" aca="1" ref="AB352" ca="1">_xludf.IFNA(INDEX(#REF!,MATCH($U352,#REF!,0)),"")</f>
        <v>#NAME?</v>
      </c>
      <c r="AC352" s="86" t="e">
        <f t="array" aca="1" ref="AC352" ca="1">_xludf.IFNA(INDEX(#REF!,MATCH($U352,#REF!,0)),"")</f>
        <v>#NAME?</v>
      </c>
      <c r="AD352" s="87" t="e">
        <f t="array" aca="1" ref="AD352" ca="1">_xludf.IFNA(INDEX(#REF!,MATCH($U352,#REF!,0)),"")</f>
        <v>#NAME?</v>
      </c>
      <c r="AE352" s="102"/>
    </row>
    <row r="353" spans="1:31" ht="22.5" customHeight="1">
      <c r="A353" s="77"/>
      <c r="B353" s="133"/>
      <c r="C353" s="90"/>
      <c r="D353" s="90"/>
      <c r="E353" s="90"/>
      <c r="F353" s="90"/>
      <c r="G353" s="90"/>
      <c r="H353" s="90"/>
      <c r="I353" s="91" t="b">
        <v>0</v>
      </c>
      <c r="J353" s="91" t="b">
        <v>0</v>
      </c>
      <c r="K353" s="91" t="b">
        <v>0</v>
      </c>
      <c r="L353" s="91" t="b">
        <v>0</v>
      </c>
      <c r="M353" s="91" t="b">
        <v>0</v>
      </c>
      <c r="N353" s="90"/>
      <c r="O353" s="90"/>
      <c r="P353" s="90"/>
      <c r="Q353" s="92"/>
      <c r="R353" s="92"/>
      <c r="S353" s="110"/>
      <c r="T353" s="85"/>
      <c r="U353" s="86"/>
      <c r="V353" s="86" t="e">
        <f t="array" aca="1" ref="V353" ca="1">_xludf.IFNA(INDEX(#REF!,MATCH($U353,#REF!,0)),"")</f>
        <v>#NAME?</v>
      </c>
      <c r="W353" s="86" t="e">
        <f t="array" aca="1" ref="W353" ca="1">_xludf.IFNA(INDEX(#REF!,MATCH($U353,#REF!,0)),"")</f>
        <v>#NAME?</v>
      </c>
      <c r="X353" s="86" t="e">
        <f t="array" aca="1" ref="X353" ca="1">_xludf.IFNA(INDEX(#REF!,MATCH($U353,#REF!,0)),"")</f>
        <v>#NAME?</v>
      </c>
      <c r="Y353" s="86" t="e">
        <f t="array" aca="1" ref="Y353" ca="1">_xludf.IFNA(INDEX(#REF!,MATCH($U353,#REF!,0)),"")</f>
        <v>#NAME?</v>
      </c>
      <c r="Z353" s="86" t="e">
        <f t="array" aca="1" ref="Z353" ca="1">_xludf.IFNA(INDEX(#REF!,MATCH($U353,#REF!,0)),"")</f>
        <v>#NAME?</v>
      </c>
      <c r="AA353" s="86" t="e">
        <f t="array" aca="1" ref="AA353" ca="1">_xludf.IFNA(INDEX(#REF!,MATCH($U353,#REF!,0)),"")</f>
        <v>#NAME?</v>
      </c>
      <c r="AB353" s="86" t="e">
        <f t="array" aca="1" ref="AB353" ca="1">_xludf.IFNA(INDEX(#REF!,MATCH($U353,#REF!,0)),"")</f>
        <v>#NAME?</v>
      </c>
      <c r="AC353" s="86" t="e">
        <f t="array" aca="1" ref="AC353" ca="1">_xludf.IFNA(INDEX(#REF!,MATCH($U353,#REF!,0)),"")</f>
        <v>#NAME?</v>
      </c>
      <c r="AD353" s="87" t="e">
        <f t="array" aca="1" ref="AD353" ca="1">_xludf.IFNA(INDEX(#REF!,MATCH($U353,#REF!,0)),"")</f>
        <v>#NAME?</v>
      </c>
      <c r="AE353" s="102"/>
    </row>
    <row r="354" spans="1:31" ht="22.5" customHeight="1">
      <c r="A354" s="77"/>
      <c r="B354" s="133"/>
      <c r="C354" s="79"/>
      <c r="D354" s="79"/>
      <c r="E354" s="79"/>
      <c r="F354" s="79"/>
      <c r="G354" s="79"/>
      <c r="H354" s="79"/>
      <c r="I354" s="81" t="b">
        <v>0</v>
      </c>
      <c r="J354" s="81" t="b">
        <v>0</v>
      </c>
      <c r="K354" s="81" t="b">
        <v>0</v>
      </c>
      <c r="L354" s="81" t="b">
        <v>0</v>
      </c>
      <c r="M354" s="81" t="b">
        <v>0</v>
      </c>
      <c r="N354" s="79"/>
      <c r="O354" s="79"/>
      <c r="P354" s="79"/>
      <c r="Q354" s="92"/>
      <c r="R354" s="92"/>
      <c r="S354" s="96"/>
      <c r="T354" s="85"/>
      <c r="U354" s="86"/>
      <c r="V354" s="86" t="e">
        <f t="array" aca="1" ref="V354" ca="1">_xludf.IFNA(INDEX(#REF!,MATCH($U354,#REF!,0)),"")</f>
        <v>#NAME?</v>
      </c>
      <c r="W354" s="86" t="e">
        <f t="array" aca="1" ref="W354" ca="1">_xludf.IFNA(INDEX(#REF!,MATCH($U354,#REF!,0)),"")</f>
        <v>#NAME?</v>
      </c>
      <c r="X354" s="86" t="e">
        <f t="array" aca="1" ref="X354" ca="1">_xludf.IFNA(INDEX(#REF!,MATCH($U354,#REF!,0)),"")</f>
        <v>#NAME?</v>
      </c>
      <c r="Y354" s="86" t="e">
        <f t="array" aca="1" ref="Y354" ca="1">_xludf.IFNA(INDEX(#REF!,MATCH($U354,#REF!,0)),"")</f>
        <v>#NAME?</v>
      </c>
      <c r="Z354" s="86" t="e">
        <f t="array" aca="1" ref="Z354" ca="1">_xludf.IFNA(INDEX(#REF!,MATCH($U354,#REF!,0)),"")</f>
        <v>#NAME?</v>
      </c>
      <c r="AA354" s="86" t="e">
        <f t="array" aca="1" ref="AA354" ca="1">_xludf.IFNA(INDEX(#REF!,MATCH($U354,#REF!,0)),"")</f>
        <v>#NAME?</v>
      </c>
      <c r="AB354" s="86" t="e">
        <f t="array" aca="1" ref="AB354" ca="1">_xludf.IFNA(INDEX(#REF!,MATCH($U354,#REF!,0)),"")</f>
        <v>#NAME?</v>
      </c>
      <c r="AC354" s="86" t="e">
        <f t="array" aca="1" ref="AC354" ca="1">_xludf.IFNA(INDEX(#REF!,MATCH($U354,#REF!,0)),"")</f>
        <v>#NAME?</v>
      </c>
      <c r="AD354" s="87" t="e">
        <f t="array" aca="1" ref="AD354" ca="1">_xludf.IFNA(INDEX(#REF!,MATCH($U354,#REF!,0)),"")</f>
        <v>#NAME?</v>
      </c>
      <c r="AE354" s="102"/>
    </row>
    <row r="355" spans="1:31" ht="22.5" customHeight="1">
      <c r="A355" s="77"/>
      <c r="B355" s="133"/>
      <c r="C355" s="79"/>
      <c r="D355" s="79"/>
      <c r="E355" s="79"/>
      <c r="F355" s="79"/>
      <c r="G355" s="79"/>
      <c r="H355" s="79"/>
      <c r="I355" s="81" t="b">
        <v>0</v>
      </c>
      <c r="J355" s="81" t="b">
        <v>0</v>
      </c>
      <c r="K355" s="81" t="b">
        <v>0</v>
      </c>
      <c r="L355" s="81" t="b">
        <v>0</v>
      </c>
      <c r="M355" s="81" t="b">
        <v>0</v>
      </c>
      <c r="N355" s="79"/>
      <c r="O355" s="79"/>
      <c r="P355" s="79"/>
      <c r="Q355" s="92"/>
      <c r="R355" s="92"/>
      <c r="S355" s="96"/>
      <c r="T355" s="85"/>
      <c r="U355" s="86"/>
      <c r="V355" s="86" t="e">
        <f t="array" aca="1" ref="V355" ca="1">_xludf.IFNA(INDEX(#REF!,MATCH($U355,#REF!,0)),"")</f>
        <v>#NAME?</v>
      </c>
      <c r="W355" s="86" t="e">
        <f t="array" aca="1" ref="W355" ca="1">_xludf.IFNA(INDEX(#REF!,MATCH($U355,#REF!,0)),"")</f>
        <v>#NAME?</v>
      </c>
      <c r="X355" s="86" t="e">
        <f t="array" aca="1" ref="X355" ca="1">_xludf.IFNA(INDEX(#REF!,MATCH($U355,#REF!,0)),"")</f>
        <v>#NAME?</v>
      </c>
      <c r="Y355" s="86" t="e">
        <f t="array" aca="1" ref="Y355" ca="1">_xludf.IFNA(INDEX(#REF!,MATCH($U355,#REF!,0)),"")</f>
        <v>#NAME?</v>
      </c>
      <c r="Z355" s="86" t="e">
        <f t="array" aca="1" ref="Z355" ca="1">_xludf.IFNA(INDEX(#REF!,MATCH($U355,#REF!,0)),"")</f>
        <v>#NAME?</v>
      </c>
      <c r="AA355" s="86" t="e">
        <f t="array" aca="1" ref="AA355" ca="1">_xludf.IFNA(INDEX(#REF!,MATCH($U355,#REF!,0)),"")</f>
        <v>#NAME?</v>
      </c>
      <c r="AB355" s="86" t="e">
        <f t="array" aca="1" ref="AB355" ca="1">_xludf.IFNA(INDEX(#REF!,MATCH($U355,#REF!,0)),"")</f>
        <v>#NAME?</v>
      </c>
      <c r="AC355" s="86" t="e">
        <f t="array" aca="1" ref="AC355" ca="1">_xludf.IFNA(INDEX(#REF!,MATCH($U355,#REF!,0)),"")</f>
        <v>#NAME?</v>
      </c>
      <c r="AD355" s="87" t="e">
        <f t="array" aca="1" ref="AD355" ca="1">_xludf.IFNA(INDEX(#REF!,MATCH($U355,#REF!,0)),"")</f>
        <v>#NAME?</v>
      </c>
      <c r="AE355" s="102"/>
    </row>
    <row r="356" spans="1:31" ht="22.5" customHeight="1">
      <c r="A356" s="77"/>
      <c r="B356" s="133"/>
      <c r="C356" s="79"/>
      <c r="D356" s="79"/>
      <c r="E356" s="103"/>
      <c r="F356" s="103"/>
      <c r="G356" s="79"/>
      <c r="H356" s="79"/>
      <c r="I356" s="81" t="b">
        <v>0</v>
      </c>
      <c r="J356" s="81" t="b">
        <v>0</v>
      </c>
      <c r="K356" s="81" t="b">
        <v>0</v>
      </c>
      <c r="L356" s="81" t="b">
        <v>0</v>
      </c>
      <c r="M356" s="81" t="b">
        <v>0</v>
      </c>
      <c r="N356" s="79"/>
      <c r="O356" s="79"/>
      <c r="P356" s="79"/>
      <c r="Q356" s="92"/>
      <c r="R356" s="92"/>
      <c r="S356" s="96"/>
      <c r="T356" s="85"/>
      <c r="U356" s="86"/>
      <c r="V356" s="86" t="e">
        <f t="array" aca="1" ref="V356" ca="1">_xludf.IFNA(INDEX(#REF!,MATCH($U356,#REF!,0)),"")</f>
        <v>#NAME?</v>
      </c>
      <c r="W356" s="86" t="e">
        <f t="array" aca="1" ref="W356" ca="1">_xludf.IFNA(INDEX(#REF!,MATCH($U356,#REF!,0)),"")</f>
        <v>#NAME?</v>
      </c>
      <c r="X356" s="86" t="e">
        <f t="array" aca="1" ref="X356" ca="1">_xludf.IFNA(INDEX(#REF!,MATCH($U356,#REF!,0)),"")</f>
        <v>#NAME?</v>
      </c>
      <c r="Y356" s="86" t="e">
        <f t="array" aca="1" ref="Y356" ca="1">_xludf.IFNA(INDEX(#REF!,MATCH($U356,#REF!,0)),"")</f>
        <v>#NAME?</v>
      </c>
      <c r="Z356" s="86" t="e">
        <f t="array" aca="1" ref="Z356" ca="1">_xludf.IFNA(INDEX(#REF!,MATCH($U356,#REF!,0)),"")</f>
        <v>#NAME?</v>
      </c>
      <c r="AA356" s="86" t="e">
        <f t="array" aca="1" ref="AA356" ca="1">_xludf.IFNA(INDEX(#REF!,MATCH($U356,#REF!,0)),"")</f>
        <v>#NAME?</v>
      </c>
      <c r="AB356" s="86" t="e">
        <f t="array" aca="1" ref="AB356" ca="1">_xludf.IFNA(INDEX(#REF!,MATCH($U356,#REF!,0)),"")</f>
        <v>#NAME?</v>
      </c>
      <c r="AC356" s="86" t="e">
        <f t="array" aca="1" ref="AC356" ca="1">_xludf.IFNA(INDEX(#REF!,MATCH($U356,#REF!,0)),"")</f>
        <v>#NAME?</v>
      </c>
      <c r="AD356" s="87" t="e">
        <f t="array" aca="1" ref="AD356" ca="1">_xludf.IFNA(INDEX(#REF!,MATCH($U356,#REF!,0)),"")</f>
        <v>#NAME?</v>
      </c>
      <c r="AE356" s="102"/>
    </row>
    <row r="357" spans="1:31" ht="22.5" customHeight="1">
      <c r="A357" s="77"/>
      <c r="B357" s="133"/>
      <c r="C357" s="79"/>
      <c r="D357" s="79"/>
      <c r="E357" s="79"/>
      <c r="F357" s="79"/>
      <c r="G357" s="79"/>
      <c r="H357" s="79"/>
      <c r="I357" s="81" t="b">
        <v>0</v>
      </c>
      <c r="J357" s="81" t="b">
        <v>0</v>
      </c>
      <c r="K357" s="81" t="b">
        <v>0</v>
      </c>
      <c r="L357" s="81" t="b">
        <v>0</v>
      </c>
      <c r="M357" s="81" t="b">
        <v>0</v>
      </c>
      <c r="N357" s="79"/>
      <c r="O357" s="79"/>
      <c r="P357" s="79"/>
      <c r="Q357" s="92"/>
      <c r="R357" s="92"/>
      <c r="S357" s="96"/>
      <c r="T357" s="85"/>
      <c r="U357" s="86"/>
      <c r="V357" s="86" t="e">
        <f t="array" aca="1" ref="V357" ca="1">_xludf.IFNA(INDEX(#REF!,MATCH($U357,#REF!,0)),"")</f>
        <v>#NAME?</v>
      </c>
      <c r="W357" s="86" t="e">
        <f t="array" aca="1" ref="W357" ca="1">_xludf.IFNA(INDEX(#REF!,MATCH($U357,#REF!,0)),"")</f>
        <v>#NAME?</v>
      </c>
      <c r="X357" s="86" t="e">
        <f t="array" aca="1" ref="X357" ca="1">_xludf.IFNA(INDEX(#REF!,MATCH($U357,#REF!,0)),"")</f>
        <v>#NAME?</v>
      </c>
      <c r="Y357" s="86" t="e">
        <f t="array" aca="1" ref="Y357" ca="1">_xludf.IFNA(INDEX(#REF!,MATCH($U357,#REF!,0)),"")</f>
        <v>#NAME?</v>
      </c>
      <c r="Z357" s="86" t="e">
        <f t="array" aca="1" ref="Z357" ca="1">_xludf.IFNA(INDEX(#REF!,MATCH($U357,#REF!,0)),"")</f>
        <v>#NAME?</v>
      </c>
      <c r="AA357" s="86" t="e">
        <f t="array" aca="1" ref="AA357" ca="1">_xludf.IFNA(INDEX(#REF!,MATCH($U357,#REF!,0)),"")</f>
        <v>#NAME?</v>
      </c>
      <c r="AB357" s="86" t="e">
        <f t="array" aca="1" ref="AB357" ca="1">_xludf.IFNA(INDEX(#REF!,MATCH($U357,#REF!,0)),"")</f>
        <v>#NAME?</v>
      </c>
      <c r="AC357" s="86" t="e">
        <f t="array" aca="1" ref="AC357" ca="1">_xludf.IFNA(INDEX(#REF!,MATCH($U357,#REF!,0)),"")</f>
        <v>#NAME?</v>
      </c>
      <c r="AD357" s="87" t="e">
        <f t="array" aca="1" ref="AD357" ca="1">_xludf.IFNA(INDEX(#REF!,MATCH($U357,#REF!,0)),"")</f>
        <v>#NAME?</v>
      </c>
      <c r="AE357" s="102"/>
    </row>
    <row r="358" spans="1:31" ht="22.5" customHeight="1">
      <c r="A358" s="77"/>
      <c r="B358" s="133"/>
      <c r="C358" s="79"/>
      <c r="D358" s="79"/>
      <c r="E358" s="103"/>
      <c r="F358" s="103"/>
      <c r="G358" s="79"/>
      <c r="H358" s="79"/>
      <c r="I358" s="81" t="b">
        <v>0</v>
      </c>
      <c r="J358" s="81" t="b">
        <v>0</v>
      </c>
      <c r="K358" s="81" t="b">
        <v>0</v>
      </c>
      <c r="L358" s="81" t="b">
        <v>0</v>
      </c>
      <c r="M358" s="81" t="b">
        <v>0</v>
      </c>
      <c r="N358" s="79"/>
      <c r="O358" s="79"/>
      <c r="P358" s="79"/>
      <c r="Q358" s="92"/>
      <c r="R358" s="92"/>
      <c r="S358" s="96"/>
      <c r="T358" s="85"/>
      <c r="U358" s="86"/>
      <c r="V358" s="86" t="e">
        <f t="array" aca="1" ref="V358" ca="1">_xludf.IFNA(INDEX(#REF!,MATCH($U358,#REF!,0)),"")</f>
        <v>#NAME?</v>
      </c>
      <c r="W358" s="86" t="e">
        <f t="array" aca="1" ref="W358" ca="1">_xludf.IFNA(INDEX(#REF!,MATCH($U358,#REF!,0)),"")</f>
        <v>#NAME?</v>
      </c>
      <c r="X358" s="86" t="e">
        <f t="array" aca="1" ref="X358" ca="1">_xludf.IFNA(INDEX(#REF!,MATCH($U358,#REF!,0)),"")</f>
        <v>#NAME?</v>
      </c>
      <c r="Y358" s="86" t="e">
        <f t="array" aca="1" ref="Y358" ca="1">_xludf.IFNA(INDEX(#REF!,MATCH($U358,#REF!,0)),"")</f>
        <v>#NAME?</v>
      </c>
      <c r="Z358" s="86" t="e">
        <f t="array" aca="1" ref="Z358" ca="1">_xludf.IFNA(INDEX(#REF!,MATCH($U358,#REF!,0)),"")</f>
        <v>#NAME?</v>
      </c>
      <c r="AA358" s="86" t="e">
        <f t="array" aca="1" ref="AA358" ca="1">_xludf.IFNA(INDEX(#REF!,MATCH($U358,#REF!,0)),"")</f>
        <v>#NAME?</v>
      </c>
      <c r="AB358" s="86" t="e">
        <f t="array" aca="1" ref="AB358" ca="1">_xludf.IFNA(INDEX(#REF!,MATCH($U358,#REF!,0)),"")</f>
        <v>#NAME?</v>
      </c>
      <c r="AC358" s="86" t="e">
        <f t="array" aca="1" ref="AC358" ca="1">_xludf.IFNA(INDEX(#REF!,MATCH($U358,#REF!,0)),"")</f>
        <v>#NAME?</v>
      </c>
      <c r="AD358" s="87" t="e">
        <f t="array" aca="1" ref="AD358" ca="1">_xludf.IFNA(INDEX(#REF!,MATCH($U358,#REF!,0)),"")</f>
        <v>#NAME?</v>
      </c>
      <c r="AE358" s="102"/>
    </row>
    <row r="359" spans="1:31" ht="22.5" customHeight="1">
      <c r="A359" s="77"/>
      <c r="B359" s="133"/>
      <c r="C359" s="79"/>
      <c r="D359" s="79"/>
      <c r="E359" s="103"/>
      <c r="F359" s="103"/>
      <c r="G359" s="79"/>
      <c r="H359" s="79"/>
      <c r="I359" s="81" t="b">
        <v>0</v>
      </c>
      <c r="J359" s="81" t="b">
        <v>0</v>
      </c>
      <c r="K359" s="81" t="b">
        <v>0</v>
      </c>
      <c r="L359" s="81" t="b">
        <v>0</v>
      </c>
      <c r="M359" s="81" t="b">
        <v>0</v>
      </c>
      <c r="N359" s="79"/>
      <c r="O359" s="79"/>
      <c r="P359" s="79"/>
      <c r="Q359" s="92"/>
      <c r="R359" s="92"/>
      <c r="S359" s="96"/>
      <c r="T359" s="85"/>
      <c r="U359" s="86"/>
      <c r="V359" s="86" t="e">
        <f t="array" aca="1" ref="V359" ca="1">_xludf.IFNA(INDEX(#REF!,MATCH($U359,#REF!,0)),"")</f>
        <v>#NAME?</v>
      </c>
      <c r="W359" s="86" t="e">
        <f t="array" aca="1" ref="W359" ca="1">_xludf.IFNA(INDEX(#REF!,MATCH($U359,#REF!,0)),"")</f>
        <v>#NAME?</v>
      </c>
      <c r="X359" s="86" t="e">
        <f t="array" aca="1" ref="X359" ca="1">_xludf.IFNA(INDEX(#REF!,MATCH($U359,#REF!,0)),"")</f>
        <v>#NAME?</v>
      </c>
      <c r="Y359" s="86" t="e">
        <f t="array" aca="1" ref="Y359" ca="1">_xludf.IFNA(INDEX(#REF!,MATCH($U359,#REF!,0)),"")</f>
        <v>#NAME?</v>
      </c>
      <c r="Z359" s="86" t="e">
        <f t="array" aca="1" ref="Z359" ca="1">_xludf.IFNA(INDEX(#REF!,MATCH($U359,#REF!,0)),"")</f>
        <v>#NAME?</v>
      </c>
      <c r="AA359" s="86" t="e">
        <f t="array" aca="1" ref="AA359" ca="1">_xludf.IFNA(INDEX(#REF!,MATCH($U359,#REF!,0)),"")</f>
        <v>#NAME?</v>
      </c>
      <c r="AB359" s="86" t="e">
        <f t="array" aca="1" ref="AB359" ca="1">_xludf.IFNA(INDEX(#REF!,MATCH($U359,#REF!,0)),"")</f>
        <v>#NAME?</v>
      </c>
      <c r="AC359" s="86" t="e">
        <f t="array" aca="1" ref="AC359" ca="1">_xludf.IFNA(INDEX(#REF!,MATCH($U359,#REF!,0)),"")</f>
        <v>#NAME?</v>
      </c>
      <c r="AD359" s="87" t="e">
        <f t="array" aca="1" ref="AD359" ca="1">_xludf.IFNA(INDEX(#REF!,MATCH($U359,#REF!,0)),"")</f>
        <v>#NAME?</v>
      </c>
      <c r="AE359" s="102"/>
    </row>
    <row r="360" spans="1:31" ht="22.5" customHeight="1">
      <c r="A360" s="77"/>
      <c r="B360" s="133"/>
      <c r="C360" s="79"/>
      <c r="D360" s="79"/>
      <c r="E360" s="79"/>
      <c r="F360" s="79"/>
      <c r="G360" s="79"/>
      <c r="H360" s="79"/>
      <c r="I360" s="81" t="b">
        <v>0</v>
      </c>
      <c r="J360" s="81" t="b">
        <v>0</v>
      </c>
      <c r="K360" s="81" t="b">
        <v>0</v>
      </c>
      <c r="L360" s="81" t="b">
        <v>0</v>
      </c>
      <c r="M360" s="81" t="b">
        <v>0</v>
      </c>
      <c r="N360" s="79"/>
      <c r="O360" s="79"/>
      <c r="P360" s="79"/>
      <c r="Q360" s="92"/>
      <c r="R360" s="92"/>
      <c r="S360" s="96"/>
      <c r="T360" s="85"/>
      <c r="U360" s="86"/>
      <c r="V360" s="86" t="e">
        <f t="array" aca="1" ref="V360" ca="1">_xludf.IFNA(INDEX(#REF!,MATCH($U360,#REF!,0)),"")</f>
        <v>#NAME?</v>
      </c>
      <c r="W360" s="86" t="e">
        <f t="array" aca="1" ref="W360" ca="1">_xludf.IFNA(INDEX(#REF!,MATCH($U360,#REF!,0)),"")</f>
        <v>#NAME?</v>
      </c>
      <c r="X360" s="86" t="e">
        <f t="array" aca="1" ref="X360" ca="1">_xludf.IFNA(INDEX(#REF!,MATCH($U360,#REF!,0)),"")</f>
        <v>#NAME?</v>
      </c>
      <c r="Y360" s="86" t="e">
        <f t="array" aca="1" ref="Y360" ca="1">_xludf.IFNA(INDEX(#REF!,MATCH($U360,#REF!,0)),"")</f>
        <v>#NAME?</v>
      </c>
      <c r="Z360" s="86" t="e">
        <f t="array" aca="1" ref="Z360" ca="1">_xludf.IFNA(INDEX(#REF!,MATCH($U360,#REF!,0)),"")</f>
        <v>#NAME?</v>
      </c>
      <c r="AA360" s="86" t="e">
        <f t="array" aca="1" ref="AA360" ca="1">_xludf.IFNA(INDEX(#REF!,MATCH($U360,#REF!,0)),"")</f>
        <v>#NAME?</v>
      </c>
      <c r="AB360" s="86" t="e">
        <f t="array" aca="1" ref="AB360" ca="1">_xludf.IFNA(INDEX(#REF!,MATCH($U360,#REF!,0)),"")</f>
        <v>#NAME?</v>
      </c>
      <c r="AC360" s="86" t="e">
        <f t="array" aca="1" ref="AC360" ca="1">_xludf.IFNA(INDEX(#REF!,MATCH($U360,#REF!,0)),"")</f>
        <v>#NAME?</v>
      </c>
      <c r="AD360" s="87" t="e">
        <f t="array" aca="1" ref="AD360" ca="1">_xludf.IFNA(INDEX(#REF!,MATCH($U360,#REF!,0)),"")</f>
        <v>#NAME?</v>
      </c>
      <c r="AE360" s="102"/>
    </row>
    <row r="361" spans="1:31" ht="22.5" customHeight="1">
      <c r="A361" s="77"/>
      <c r="B361" s="133"/>
      <c r="C361" s="79"/>
      <c r="D361" s="79"/>
      <c r="E361" s="79"/>
      <c r="F361" s="79"/>
      <c r="G361" s="79"/>
      <c r="H361" s="79"/>
      <c r="I361" s="81" t="b">
        <v>0</v>
      </c>
      <c r="J361" s="81" t="b">
        <v>0</v>
      </c>
      <c r="K361" s="81" t="b">
        <v>0</v>
      </c>
      <c r="L361" s="81" t="b">
        <v>0</v>
      </c>
      <c r="M361" s="81" t="b">
        <v>0</v>
      </c>
      <c r="N361" s="79"/>
      <c r="O361" s="79"/>
      <c r="P361" s="79"/>
      <c r="Q361" s="92"/>
      <c r="R361" s="92"/>
      <c r="S361" s="96"/>
      <c r="T361" s="85"/>
      <c r="U361" s="86"/>
      <c r="V361" s="86" t="e">
        <f t="array" aca="1" ref="V361" ca="1">_xludf.IFNA(INDEX(#REF!,MATCH($U361,#REF!,0)),"")</f>
        <v>#NAME?</v>
      </c>
      <c r="W361" s="86" t="e">
        <f t="array" aca="1" ref="W361" ca="1">_xludf.IFNA(INDEX(#REF!,MATCH($U361,#REF!,0)),"")</f>
        <v>#NAME?</v>
      </c>
      <c r="X361" s="86" t="e">
        <f t="array" aca="1" ref="X361" ca="1">_xludf.IFNA(INDEX(#REF!,MATCH($U361,#REF!,0)),"")</f>
        <v>#NAME?</v>
      </c>
      <c r="Y361" s="86" t="e">
        <f t="array" aca="1" ref="Y361" ca="1">_xludf.IFNA(INDEX(#REF!,MATCH($U361,#REF!,0)),"")</f>
        <v>#NAME?</v>
      </c>
      <c r="Z361" s="86" t="e">
        <f t="array" aca="1" ref="Z361" ca="1">_xludf.IFNA(INDEX(#REF!,MATCH($U361,#REF!,0)),"")</f>
        <v>#NAME?</v>
      </c>
      <c r="AA361" s="86" t="e">
        <f t="array" aca="1" ref="AA361" ca="1">_xludf.IFNA(INDEX(#REF!,MATCH($U361,#REF!,0)),"")</f>
        <v>#NAME?</v>
      </c>
      <c r="AB361" s="86" t="e">
        <f t="array" aca="1" ref="AB361" ca="1">_xludf.IFNA(INDEX(#REF!,MATCH($U361,#REF!,0)),"")</f>
        <v>#NAME?</v>
      </c>
      <c r="AC361" s="86" t="e">
        <f t="array" aca="1" ref="AC361" ca="1">_xludf.IFNA(INDEX(#REF!,MATCH($U361,#REF!,0)),"")</f>
        <v>#NAME?</v>
      </c>
      <c r="AD361" s="87" t="e">
        <f t="array" aca="1" ref="AD361" ca="1">_xludf.IFNA(INDEX(#REF!,MATCH($U361,#REF!,0)),"")</f>
        <v>#NAME?</v>
      </c>
      <c r="AE361" s="102"/>
    </row>
    <row r="362" spans="1:31" ht="22.5" customHeight="1">
      <c r="A362" s="77"/>
      <c r="B362" s="133"/>
      <c r="C362" s="79"/>
      <c r="D362" s="79"/>
      <c r="E362" s="79"/>
      <c r="F362" s="79"/>
      <c r="G362" s="79"/>
      <c r="H362" s="79"/>
      <c r="I362" s="81" t="b">
        <v>0</v>
      </c>
      <c r="J362" s="81" t="b">
        <v>0</v>
      </c>
      <c r="K362" s="81" t="b">
        <v>0</v>
      </c>
      <c r="L362" s="81" t="b">
        <v>0</v>
      </c>
      <c r="M362" s="81" t="b">
        <v>0</v>
      </c>
      <c r="N362" s="79"/>
      <c r="O362" s="79"/>
      <c r="P362" s="79"/>
      <c r="Q362" s="92"/>
      <c r="R362" s="92"/>
      <c r="S362" s="96"/>
      <c r="T362" s="85"/>
      <c r="U362" s="86"/>
      <c r="V362" s="86" t="e">
        <f t="array" aca="1" ref="V362" ca="1">_xludf.IFNA(INDEX(#REF!,MATCH($U362,#REF!,0)),"")</f>
        <v>#NAME?</v>
      </c>
      <c r="W362" s="86" t="e">
        <f t="array" aca="1" ref="W362" ca="1">_xludf.IFNA(INDEX(#REF!,MATCH($U362,#REF!,0)),"")</f>
        <v>#NAME?</v>
      </c>
      <c r="X362" s="86" t="e">
        <f t="array" aca="1" ref="X362" ca="1">_xludf.IFNA(INDEX(#REF!,MATCH($U362,#REF!,0)),"")</f>
        <v>#NAME?</v>
      </c>
      <c r="Y362" s="86" t="e">
        <f t="array" aca="1" ref="Y362" ca="1">_xludf.IFNA(INDEX(#REF!,MATCH($U362,#REF!,0)),"")</f>
        <v>#NAME?</v>
      </c>
      <c r="Z362" s="86" t="e">
        <f t="array" aca="1" ref="Z362" ca="1">_xludf.IFNA(INDEX(#REF!,MATCH($U362,#REF!,0)),"")</f>
        <v>#NAME?</v>
      </c>
      <c r="AA362" s="86" t="e">
        <f t="array" aca="1" ref="AA362" ca="1">_xludf.IFNA(INDEX(#REF!,MATCH($U362,#REF!,0)),"")</f>
        <v>#NAME?</v>
      </c>
      <c r="AB362" s="86" t="e">
        <f t="array" aca="1" ref="AB362" ca="1">_xludf.IFNA(INDEX(#REF!,MATCH($U362,#REF!,0)),"")</f>
        <v>#NAME?</v>
      </c>
      <c r="AC362" s="86" t="e">
        <f t="array" aca="1" ref="AC362" ca="1">_xludf.IFNA(INDEX(#REF!,MATCH($U362,#REF!,0)),"")</f>
        <v>#NAME?</v>
      </c>
      <c r="AD362" s="87" t="e">
        <f t="array" aca="1" ref="AD362" ca="1">_xludf.IFNA(INDEX(#REF!,MATCH($U362,#REF!,0)),"")</f>
        <v>#NAME?</v>
      </c>
      <c r="AE362" s="102"/>
    </row>
    <row r="363" spans="1:31" ht="22.5" customHeight="1">
      <c r="A363" s="77"/>
      <c r="B363" s="133"/>
      <c r="C363" s="79"/>
      <c r="D363" s="79"/>
      <c r="E363" s="79"/>
      <c r="F363" s="79"/>
      <c r="G363" s="79"/>
      <c r="H363" s="79"/>
      <c r="I363" s="81" t="b">
        <v>0</v>
      </c>
      <c r="J363" s="81" t="b">
        <v>0</v>
      </c>
      <c r="K363" s="81" t="b">
        <v>0</v>
      </c>
      <c r="L363" s="81" t="b">
        <v>0</v>
      </c>
      <c r="M363" s="81" t="b">
        <v>0</v>
      </c>
      <c r="N363" s="79"/>
      <c r="O363" s="79"/>
      <c r="P363" s="79"/>
      <c r="Q363" s="92"/>
      <c r="R363" s="92"/>
      <c r="S363" s="96"/>
      <c r="T363" s="85"/>
      <c r="U363" s="86"/>
      <c r="V363" s="86" t="e">
        <f t="array" aca="1" ref="V363" ca="1">_xludf.IFNA(INDEX(#REF!,MATCH($U363,#REF!,0)),"")</f>
        <v>#NAME?</v>
      </c>
      <c r="W363" s="86" t="e">
        <f t="array" aca="1" ref="W363" ca="1">_xludf.IFNA(INDEX(#REF!,MATCH($U363,#REF!,0)),"")</f>
        <v>#NAME?</v>
      </c>
      <c r="X363" s="86" t="e">
        <f t="array" aca="1" ref="X363" ca="1">_xludf.IFNA(INDEX(#REF!,MATCH($U363,#REF!,0)),"")</f>
        <v>#NAME?</v>
      </c>
      <c r="Y363" s="86" t="e">
        <f t="array" aca="1" ref="Y363" ca="1">_xludf.IFNA(INDEX(#REF!,MATCH($U363,#REF!,0)),"")</f>
        <v>#NAME?</v>
      </c>
      <c r="Z363" s="86" t="e">
        <f t="array" aca="1" ref="Z363" ca="1">_xludf.IFNA(INDEX(#REF!,MATCH($U363,#REF!,0)),"")</f>
        <v>#NAME?</v>
      </c>
      <c r="AA363" s="86" t="e">
        <f t="array" aca="1" ref="AA363" ca="1">_xludf.IFNA(INDEX(#REF!,MATCH($U363,#REF!,0)),"")</f>
        <v>#NAME?</v>
      </c>
      <c r="AB363" s="86" t="e">
        <f t="array" aca="1" ref="AB363" ca="1">_xludf.IFNA(INDEX(#REF!,MATCH($U363,#REF!,0)),"")</f>
        <v>#NAME?</v>
      </c>
      <c r="AC363" s="86" t="e">
        <f t="array" aca="1" ref="AC363" ca="1">_xludf.IFNA(INDEX(#REF!,MATCH($U363,#REF!,0)),"")</f>
        <v>#NAME?</v>
      </c>
      <c r="AD363" s="87" t="e">
        <f t="array" aca="1" ref="AD363" ca="1">_xludf.IFNA(INDEX(#REF!,MATCH($U363,#REF!,0)),"")</f>
        <v>#NAME?</v>
      </c>
      <c r="AE363" s="102"/>
    </row>
    <row r="364" spans="1:31" ht="22.5" customHeight="1">
      <c r="A364" s="77"/>
      <c r="B364" s="133"/>
      <c r="C364" s="79"/>
      <c r="D364" s="79"/>
      <c r="E364" s="79"/>
      <c r="F364" s="79"/>
      <c r="G364" s="79"/>
      <c r="H364" s="79"/>
      <c r="I364" s="81" t="b">
        <v>0</v>
      </c>
      <c r="J364" s="81" t="b">
        <v>0</v>
      </c>
      <c r="K364" s="81" t="b">
        <v>0</v>
      </c>
      <c r="L364" s="81" t="b">
        <v>0</v>
      </c>
      <c r="M364" s="81" t="b">
        <v>0</v>
      </c>
      <c r="N364" s="79"/>
      <c r="O364" s="79"/>
      <c r="P364" s="79"/>
      <c r="Q364" s="92"/>
      <c r="R364" s="92"/>
      <c r="S364" s="96"/>
      <c r="T364" s="85"/>
      <c r="U364" s="86"/>
      <c r="V364" s="86" t="e">
        <f t="array" aca="1" ref="V364" ca="1">_xludf.IFNA(INDEX(#REF!,MATCH($U364,#REF!,0)),"")</f>
        <v>#NAME?</v>
      </c>
      <c r="W364" s="86" t="e">
        <f t="array" aca="1" ref="W364" ca="1">_xludf.IFNA(INDEX(#REF!,MATCH($U364,#REF!,0)),"")</f>
        <v>#NAME?</v>
      </c>
      <c r="X364" s="86" t="e">
        <f t="array" aca="1" ref="X364" ca="1">_xludf.IFNA(INDEX(#REF!,MATCH($U364,#REF!,0)),"")</f>
        <v>#NAME?</v>
      </c>
      <c r="Y364" s="86" t="e">
        <f t="array" aca="1" ref="Y364" ca="1">_xludf.IFNA(INDEX(#REF!,MATCH($U364,#REF!,0)),"")</f>
        <v>#NAME?</v>
      </c>
      <c r="Z364" s="86" t="e">
        <f t="array" aca="1" ref="Z364" ca="1">_xludf.IFNA(INDEX(#REF!,MATCH($U364,#REF!,0)),"")</f>
        <v>#NAME?</v>
      </c>
      <c r="AA364" s="86" t="e">
        <f t="array" aca="1" ref="AA364" ca="1">_xludf.IFNA(INDEX(#REF!,MATCH($U364,#REF!,0)),"")</f>
        <v>#NAME?</v>
      </c>
      <c r="AB364" s="86" t="e">
        <f t="array" aca="1" ref="AB364" ca="1">_xludf.IFNA(INDEX(#REF!,MATCH($U364,#REF!,0)),"")</f>
        <v>#NAME?</v>
      </c>
      <c r="AC364" s="86" t="e">
        <f t="array" aca="1" ref="AC364" ca="1">_xludf.IFNA(INDEX(#REF!,MATCH($U364,#REF!,0)),"")</f>
        <v>#NAME?</v>
      </c>
      <c r="AD364" s="87" t="e">
        <f t="array" aca="1" ref="AD364" ca="1">_xludf.IFNA(INDEX(#REF!,MATCH($U364,#REF!,0)),"")</f>
        <v>#NAME?</v>
      </c>
      <c r="AE364" s="102"/>
    </row>
    <row r="365" spans="1:31" ht="22.5" customHeight="1">
      <c r="A365" s="77"/>
      <c r="B365" s="133"/>
      <c r="C365" s="79"/>
      <c r="D365" s="79"/>
      <c r="E365" s="79"/>
      <c r="F365" s="79"/>
      <c r="G365" s="79"/>
      <c r="H365" s="79"/>
      <c r="I365" s="81" t="b">
        <v>0</v>
      </c>
      <c r="J365" s="81" t="b">
        <v>0</v>
      </c>
      <c r="K365" s="81" t="b">
        <v>0</v>
      </c>
      <c r="L365" s="81" t="b">
        <v>0</v>
      </c>
      <c r="M365" s="81" t="b">
        <v>0</v>
      </c>
      <c r="N365" s="79"/>
      <c r="O365" s="79"/>
      <c r="P365" s="79"/>
      <c r="Q365" s="92"/>
      <c r="R365" s="92"/>
      <c r="S365" s="96"/>
      <c r="T365" s="85"/>
      <c r="U365" s="86"/>
      <c r="V365" s="86" t="e">
        <f t="array" aca="1" ref="V365" ca="1">_xludf.IFNA(INDEX(#REF!,MATCH($U365,#REF!,0)),"")</f>
        <v>#NAME?</v>
      </c>
      <c r="W365" s="86" t="e">
        <f t="array" aca="1" ref="W365" ca="1">_xludf.IFNA(INDEX(#REF!,MATCH($U365,#REF!,0)),"")</f>
        <v>#NAME?</v>
      </c>
      <c r="X365" s="86" t="e">
        <f t="array" aca="1" ref="X365" ca="1">_xludf.IFNA(INDEX(#REF!,MATCH($U365,#REF!,0)),"")</f>
        <v>#NAME?</v>
      </c>
      <c r="Y365" s="86" t="e">
        <f t="array" aca="1" ref="Y365" ca="1">_xludf.IFNA(INDEX(#REF!,MATCH($U365,#REF!,0)),"")</f>
        <v>#NAME?</v>
      </c>
      <c r="Z365" s="86" t="e">
        <f t="array" aca="1" ref="Z365" ca="1">_xludf.IFNA(INDEX(#REF!,MATCH($U365,#REF!,0)),"")</f>
        <v>#NAME?</v>
      </c>
      <c r="AA365" s="86" t="e">
        <f t="array" aca="1" ref="AA365" ca="1">_xludf.IFNA(INDEX(#REF!,MATCH($U365,#REF!,0)),"")</f>
        <v>#NAME?</v>
      </c>
      <c r="AB365" s="86" t="e">
        <f t="array" aca="1" ref="AB365" ca="1">_xludf.IFNA(INDEX(#REF!,MATCH($U365,#REF!,0)),"")</f>
        <v>#NAME?</v>
      </c>
      <c r="AC365" s="86" t="e">
        <f t="array" aca="1" ref="AC365" ca="1">_xludf.IFNA(INDEX(#REF!,MATCH($U365,#REF!,0)),"")</f>
        <v>#NAME?</v>
      </c>
      <c r="AD365" s="87" t="e">
        <f t="array" aca="1" ref="AD365" ca="1">_xludf.IFNA(INDEX(#REF!,MATCH($U365,#REF!,0)),"")</f>
        <v>#NAME?</v>
      </c>
      <c r="AE365" s="102"/>
    </row>
    <row r="366" spans="1:31" ht="22.5" customHeight="1">
      <c r="A366" s="77"/>
      <c r="B366" s="133"/>
      <c r="C366" s="79"/>
      <c r="D366" s="79"/>
      <c r="E366" s="79"/>
      <c r="F366" s="79"/>
      <c r="G366" s="79"/>
      <c r="H366" s="79"/>
      <c r="I366" s="81" t="b">
        <v>0</v>
      </c>
      <c r="J366" s="81" t="b">
        <v>0</v>
      </c>
      <c r="K366" s="81" t="b">
        <v>0</v>
      </c>
      <c r="L366" s="81" t="b">
        <v>0</v>
      </c>
      <c r="M366" s="81" t="b">
        <v>0</v>
      </c>
      <c r="N366" s="79"/>
      <c r="O366" s="79"/>
      <c r="P366" s="79"/>
      <c r="Q366" s="92"/>
      <c r="R366" s="92"/>
      <c r="S366" s="96"/>
      <c r="T366" s="85"/>
      <c r="U366" s="86"/>
      <c r="V366" s="86" t="e">
        <f t="array" aca="1" ref="V366" ca="1">_xludf.IFNA(INDEX(#REF!,MATCH($U366,#REF!,0)),"")</f>
        <v>#NAME?</v>
      </c>
      <c r="W366" s="86" t="e">
        <f t="array" aca="1" ref="W366" ca="1">_xludf.IFNA(INDEX(#REF!,MATCH($U366,#REF!,0)),"")</f>
        <v>#NAME?</v>
      </c>
      <c r="X366" s="86" t="e">
        <f t="array" aca="1" ref="X366" ca="1">_xludf.IFNA(INDEX(#REF!,MATCH($U366,#REF!,0)),"")</f>
        <v>#NAME?</v>
      </c>
      <c r="Y366" s="86" t="e">
        <f t="array" aca="1" ref="Y366" ca="1">_xludf.IFNA(INDEX(#REF!,MATCH($U366,#REF!,0)),"")</f>
        <v>#NAME?</v>
      </c>
      <c r="Z366" s="86" t="e">
        <f t="array" aca="1" ref="Z366" ca="1">_xludf.IFNA(INDEX(#REF!,MATCH($U366,#REF!,0)),"")</f>
        <v>#NAME?</v>
      </c>
      <c r="AA366" s="86" t="e">
        <f t="array" aca="1" ref="AA366" ca="1">_xludf.IFNA(INDEX(#REF!,MATCH($U366,#REF!,0)),"")</f>
        <v>#NAME?</v>
      </c>
      <c r="AB366" s="86" t="e">
        <f t="array" aca="1" ref="AB366" ca="1">_xludf.IFNA(INDEX(#REF!,MATCH($U366,#REF!,0)),"")</f>
        <v>#NAME?</v>
      </c>
      <c r="AC366" s="86" t="e">
        <f t="array" aca="1" ref="AC366" ca="1">_xludf.IFNA(INDEX(#REF!,MATCH($U366,#REF!,0)),"")</f>
        <v>#NAME?</v>
      </c>
      <c r="AD366" s="87" t="e">
        <f t="array" aca="1" ref="AD366" ca="1">_xludf.IFNA(INDEX(#REF!,MATCH($U366,#REF!,0)),"")</f>
        <v>#NAME?</v>
      </c>
      <c r="AE366" s="102"/>
    </row>
    <row r="367" spans="1:31" ht="22.5" customHeight="1">
      <c r="A367" s="77"/>
      <c r="B367" s="133"/>
      <c r="C367" s="79"/>
      <c r="D367" s="79"/>
      <c r="E367" s="79"/>
      <c r="F367" s="79"/>
      <c r="G367" s="79"/>
      <c r="H367" s="79"/>
      <c r="I367" s="81" t="b">
        <v>0</v>
      </c>
      <c r="J367" s="81" t="b">
        <v>0</v>
      </c>
      <c r="K367" s="81" t="b">
        <v>0</v>
      </c>
      <c r="L367" s="81" t="b">
        <v>0</v>
      </c>
      <c r="M367" s="81" t="b">
        <v>0</v>
      </c>
      <c r="N367" s="79"/>
      <c r="O367" s="79"/>
      <c r="P367" s="79"/>
      <c r="Q367" s="92"/>
      <c r="R367" s="92"/>
      <c r="S367" s="96"/>
      <c r="T367" s="85"/>
      <c r="U367" s="86"/>
      <c r="V367" s="86" t="e">
        <f t="array" aca="1" ref="V367" ca="1">_xludf.IFNA(INDEX(#REF!,MATCH($U367,#REF!,0)),"")</f>
        <v>#NAME?</v>
      </c>
      <c r="W367" s="86" t="e">
        <f t="array" aca="1" ref="W367" ca="1">_xludf.IFNA(INDEX(#REF!,MATCH($U367,#REF!,0)),"")</f>
        <v>#NAME?</v>
      </c>
      <c r="X367" s="86" t="e">
        <f t="array" aca="1" ref="X367" ca="1">_xludf.IFNA(INDEX(#REF!,MATCH($U367,#REF!,0)),"")</f>
        <v>#NAME?</v>
      </c>
      <c r="Y367" s="86" t="e">
        <f t="array" aca="1" ref="Y367" ca="1">_xludf.IFNA(INDEX(#REF!,MATCH($U367,#REF!,0)),"")</f>
        <v>#NAME?</v>
      </c>
      <c r="Z367" s="86" t="e">
        <f t="array" aca="1" ref="Z367" ca="1">_xludf.IFNA(INDEX(#REF!,MATCH($U367,#REF!,0)),"")</f>
        <v>#NAME?</v>
      </c>
      <c r="AA367" s="86" t="e">
        <f t="array" aca="1" ref="AA367" ca="1">_xludf.IFNA(INDEX(#REF!,MATCH($U367,#REF!,0)),"")</f>
        <v>#NAME?</v>
      </c>
      <c r="AB367" s="86" t="e">
        <f t="array" aca="1" ref="AB367" ca="1">_xludf.IFNA(INDEX(#REF!,MATCH($U367,#REF!,0)),"")</f>
        <v>#NAME?</v>
      </c>
      <c r="AC367" s="86" t="e">
        <f t="array" aca="1" ref="AC367" ca="1">_xludf.IFNA(INDEX(#REF!,MATCH($U367,#REF!,0)),"")</f>
        <v>#NAME?</v>
      </c>
      <c r="AD367" s="87" t="e">
        <f t="array" aca="1" ref="AD367" ca="1">_xludf.IFNA(INDEX(#REF!,MATCH($U367,#REF!,0)),"")</f>
        <v>#NAME?</v>
      </c>
      <c r="AE367" s="102"/>
    </row>
    <row r="368" spans="1:31" ht="22.5" customHeight="1">
      <c r="A368" s="77"/>
      <c r="B368" s="133"/>
      <c r="C368" s="79"/>
      <c r="D368" s="79"/>
      <c r="E368" s="79"/>
      <c r="F368" s="79"/>
      <c r="G368" s="79"/>
      <c r="H368" s="79"/>
      <c r="I368" s="81" t="b">
        <v>0</v>
      </c>
      <c r="J368" s="81" t="b">
        <v>0</v>
      </c>
      <c r="K368" s="81" t="b">
        <v>0</v>
      </c>
      <c r="L368" s="81" t="b">
        <v>0</v>
      </c>
      <c r="M368" s="81" t="b">
        <v>0</v>
      </c>
      <c r="N368" s="79"/>
      <c r="O368" s="79"/>
      <c r="P368" s="79"/>
      <c r="Q368" s="92"/>
      <c r="R368" s="92"/>
      <c r="S368" s="96"/>
      <c r="T368" s="85"/>
      <c r="U368" s="86"/>
      <c r="V368" s="86" t="e">
        <f t="array" aca="1" ref="V368" ca="1">_xludf.IFNA(INDEX(#REF!,MATCH($U368,#REF!,0)),"")</f>
        <v>#NAME?</v>
      </c>
      <c r="W368" s="86" t="e">
        <f t="array" aca="1" ref="W368" ca="1">_xludf.IFNA(INDEX(#REF!,MATCH($U368,#REF!,0)),"")</f>
        <v>#NAME?</v>
      </c>
      <c r="X368" s="86" t="e">
        <f t="array" aca="1" ref="X368" ca="1">_xludf.IFNA(INDEX(#REF!,MATCH($U368,#REF!,0)),"")</f>
        <v>#NAME?</v>
      </c>
      <c r="Y368" s="86" t="e">
        <f t="array" aca="1" ref="Y368" ca="1">_xludf.IFNA(INDEX(#REF!,MATCH($U368,#REF!,0)),"")</f>
        <v>#NAME?</v>
      </c>
      <c r="Z368" s="86" t="e">
        <f t="array" aca="1" ref="Z368" ca="1">_xludf.IFNA(INDEX(#REF!,MATCH($U368,#REF!,0)),"")</f>
        <v>#NAME?</v>
      </c>
      <c r="AA368" s="86" t="e">
        <f t="array" aca="1" ref="AA368" ca="1">_xludf.IFNA(INDEX(#REF!,MATCH($U368,#REF!,0)),"")</f>
        <v>#NAME?</v>
      </c>
      <c r="AB368" s="86" t="e">
        <f t="array" aca="1" ref="AB368" ca="1">_xludf.IFNA(INDEX(#REF!,MATCH($U368,#REF!,0)),"")</f>
        <v>#NAME?</v>
      </c>
      <c r="AC368" s="86" t="e">
        <f t="array" aca="1" ref="AC368" ca="1">_xludf.IFNA(INDEX(#REF!,MATCH($U368,#REF!,0)),"")</f>
        <v>#NAME?</v>
      </c>
      <c r="AD368" s="87" t="e">
        <f t="array" aca="1" ref="AD368" ca="1">_xludf.IFNA(INDEX(#REF!,MATCH($U368,#REF!,0)),"")</f>
        <v>#NAME?</v>
      </c>
      <c r="AE368" s="102"/>
    </row>
    <row r="369" spans="1:31" ht="22.5" customHeight="1">
      <c r="A369" s="77"/>
      <c r="B369" s="133"/>
      <c r="C369" s="79"/>
      <c r="D369" s="79"/>
      <c r="E369" s="79"/>
      <c r="F369" s="79"/>
      <c r="G369" s="79"/>
      <c r="H369" s="79"/>
      <c r="I369" s="81" t="b">
        <v>0</v>
      </c>
      <c r="J369" s="81" t="b">
        <v>0</v>
      </c>
      <c r="K369" s="81" t="b">
        <v>0</v>
      </c>
      <c r="L369" s="81" t="b">
        <v>0</v>
      </c>
      <c r="M369" s="81" t="b">
        <v>0</v>
      </c>
      <c r="N369" s="79"/>
      <c r="O369" s="79"/>
      <c r="P369" s="79"/>
      <c r="Q369" s="92"/>
      <c r="R369" s="92"/>
      <c r="S369" s="96"/>
      <c r="T369" s="85"/>
      <c r="U369" s="86"/>
      <c r="V369" s="86" t="e">
        <f t="array" aca="1" ref="V369" ca="1">_xludf.IFNA(INDEX(#REF!,MATCH($U369,#REF!,0)),"")</f>
        <v>#NAME?</v>
      </c>
      <c r="W369" s="86" t="e">
        <f t="array" aca="1" ref="W369" ca="1">_xludf.IFNA(INDEX(#REF!,MATCH($U369,#REF!,0)),"")</f>
        <v>#NAME?</v>
      </c>
      <c r="X369" s="86" t="e">
        <f t="array" aca="1" ref="X369" ca="1">_xludf.IFNA(INDEX(#REF!,MATCH($U369,#REF!,0)),"")</f>
        <v>#NAME?</v>
      </c>
      <c r="Y369" s="86" t="e">
        <f t="array" aca="1" ref="Y369" ca="1">_xludf.IFNA(INDEX(#REF!,MATCH($U369,#REF!,0)),"")</f>
        <v>#NAME?</v>
      </c>
      <c r="Z369" s="86" t="e">
        <f t="array" aca="1" ref="Z369" ca="1">_xludf.IFNA(INDEX(#REF!,MATCH($U369,#REF!,0)),"")</f>
        <v>#NAME?</v>
      </c>
      <c r="AA369" s="86" t="e">
        <f t="array" aca="1" ref="AA369" ca="1">_xludf.IFNA(INDEX(#REF!,MATCH($U369,#REF!,0)),"")</f>
        <v>#NAME?</v>
      </c>
      <c r="AB369" s="86" t="e">
        <f t="array" aca="1" ref="AB369" ca="1">_xludf.IFNA(INDEX(#REF!,MATCH($U369,#REF!,0)),"")</f>
        <v>#NAME?</v>
      </c>
      <c r="AC369" s="86" t="e">
        <f t="array" aca="1" ref="AC369" ca="1">_xludf.IFNA(INDEX(#REF!,MATCH($U369,#REF!,0)),"")</f>
        <v>#NAME?</v>
      </c>
      <c r="AD369" s="87" t="e">
        <f t="array" aca="1" ref="AD369" ca="1">_xludf.IFNA(INDEX(#REF!,MATCH($U369,#REF!,0)),"")</f>
        <v>#NAME?</v>
      </c>
      <c r="AE369" s="102"/>
    </row>
    <row r="370" spans="1:31" ht="22.5" customHeight="1">
      <c r="A370" s="77"/>
      <c r="B370" s="133"/>
      <c r="C370" s="79"/>
      <c r="D370" s="79"/>
      <c r="E370" s="79"/>
      <c r="F370" s="79"/>
      <c r="G370" s="79"/>
      <c r="H370" s="79"/>
      <c r="I370" s="81" t="b">
        <v>0</v>
      </c>
      <c r="J370" s="81" t="b">
        <v>0</v>
      </c>
      <c r="K370" s="81" t="b">
        <v>0</v>
      </c>
      <c r="L370" s="81" t="b">
        <v>0</v>
      </c>
      <c r="M370" s="81" t="b">
        <v>0</v>
      </c>
      <c r="N370" s="79"/>
      <c r="O370" s="79"/>
      <c r="P370" s="79"/>
      <c r="Q370" s="92"/>
      <c r="R370" s="92"/>
      <c r="S370" s="96"/>
      <c r="T370" s="85"/>
      <c r="U370" s="86"/>
      <c r="V370" s="86" t="e">
        <f t="array" aca="1" ref="V370" ca="1">_xludf.IFNA(INDEX(#REF!,MATCH($U370,#REF!,0)),"")</f>
        <v>#NAME?</v>
      </c>
      <c r="W370" s="86" t="e">
        <f t="array" aca="1" ref="W370" ca="1">_xludf.IFNA(INDEX(#REF!,MATCH($U370,#REF!,0)),"")</f>
        <v>#NAME?</v>
      </c>
      <c r="X370" s="86" t="e">
        <f t="array" aca="1" ref="X370" ca="1">_xludf.IFNA(INDEX(#REF!,MATCH($U370,#REF!,0)),"")</f>
        <v>#NAME?</v>
      </c>
      <c r="Y370" s="86" t="e">
        <f t="array" aca="1" ref="Y370" ca="1">_xludf.IFNA(INDEX(#REF!,MATCH($U370,#REF!,0)),"")</f>
        <v>#NAME?</v>
      </c>
      <c r="Z370" s="86" t="e">
        <f t="array" aca="1" ref="Z370" ca="1">_xludf.IFNA(INDEX(#REF!,MATCH($U370,#REF!,0)),"")</f>
        <v>#NAME?</v>
      </c>
      <c r="AA370" s="86" t="e">
        <f t="array" aca="1" ref="AA370" ca="1">_xludf.IFNA(INDEX(#REF!,MATCH($U370,#REF!,0)),"")</f>
        <v>#NAME?</v>
      </c>
      <c r="AB370" s="86" t="e">
        <f t="array" aca="1" ref="AB370" ca="1">_xludf.IFNA(INDEX(#REF!,MATCH($U370,#REF!,0)),"")</f>
        <v>#NAME?</v>
      </c>
      <c r="AC370" s="86" t="e">
        <f t="array" aca="1" ref="AC370" ca="1">_xludf.IFNA(INDEX(#REF!,MATCH($U370,#REF!,0)),"")</f>
        <v>#NAME?</v>
      </c>
      <c r="AD370" s="87" t="e">
        <f t="array" aca="1" ref="AD370" ca="1">_xludf.IFNA(INDEX(#REF!,MATCH($U370,#REF!,0)),"")</f>
        <v>#NAME?</v>
      </c>
      <c r="AE370" s="102"/>
    </row>
    <row r="371" spans="1:31" ht="22.5" customHeight="1">
      <c r="A371" s="77"/>
      <c r="B371" s="133"/>
      <c r="C371" s="79"/>
      <c r="D371" s="79"/>
      <c r="E371" s="79"/>
      <c r="F371" s="79"/>
      <c r="G371" s="79"/>
      <c r="H371" s="79"/>
      <c r="I371" s="81" t="b">
        <v>0</v>
      </c>
      <c r="J371" s="81" t="b">
        <v>0</v>
      </c>
      <c r="K371" s="81" t="b">
        <v>0</v>
      </c>
      <c r="L371" s="81" t="b">
        <v>0</v>
      </c>
      <c r="M371" s="81" t="b">
        <v>0</v>
      </c>
      <c r="N371" s="79"/>
      <c r="O371" s="79"/>
      <c r="P371" s="79"/>
      <c r="Q371" s="92"/>
      <c r="R371" s="92"/>
      <c r="S371" s="96"/>
      <c r="T371" s="85"/>
      <c r="U371" s="86"/>
      <c r="V371" s="86" t="e">
        <f t="array" aca="1" ref="V371" ca="1">_xludf.IFNA(INDEX(#REF!,MATCH($U371,#REF!,0)),"")</f>
        <v>#NAME?</v>
      </c>
      <c r="W371" s="86" t="e">
        <f t="array" aca="1" ref="W371" ca="1">_xludf.IFNA(INDEX(#REF!,MATCH($U371,#REF!,0)),"")</f>
        <v>#NAME?</v>
      </c>
      <c r="X371" s="86" t="e">
        <f t="array" aca="1" ref="X371" ca="1">_xludf.IFNA(INDEX(#REF!,MATCH($U371,#REF!,0)),"")</f>
        <v>#NAME?</v>
      </c>
      <c r="Y371" s="86" t="e">
        <f t="array" aca="1" ref="Y371" ca="1">_xludf.IFNA(INDEX(#REF!,MATCH($U371,#REF!,0)),"")</f>
        <v>#NAME?</v>
      </c>
      <c r="Z371" s="86" t="e">
        <f t="array" aca="1" ref="Z371" ca="1">_xludf.IFNA(INDEX(#REF!,MATCH($U371,#REF!,0)),"")</f>
        <v>#NAME?</v>
      </c>
      <c r="AA371" s="86" t="e">
        <f t="array" aca="1" ref="AA371" ca="1">_xludf.IFNA(INDEX(#REF!,MATCH($U371,#REF!,0)),"")</f>
        <v>#NAME?</v>
      </c>
      <c r="AB371" s="86" t="e">
        <f t="array" aca="1" ref="AB371" ca="1">_xludf.IFNA(INDEX(#REF!,MATCH($U371,#REF!,0)),"")</f>
        <v>#NAME?</v>
      </c>
      <c r="AC371" s="86" t="e">
        <f t="array" aca="1" ref="AC371" ca="1">_xludf.IFNA(INDEX(#REF!,MATCH($U371,#REF!,0)),"")</f>
        <v>#NAME?</v>
      </c>
      <c r="AD371" s="87" t="e">
        <f t="array" aca="1" ref="AD371" ca="1">_xludf.IFNA(INDEX(#REF!,MATCH($U371,#REF!,0)),"")</f>
        <v>#NAME?</v>
      </c>
      <c r="AE371" s="102"/>
    </row>
    <row r="372" spans="1:31" ht="22.5" customHeight="1">
      <c r="A372" s="77"/>
      <c r="B372" s="133"/>
      <c r="C372" s="79"/>
      <c r="D372" s="79"/>
      <c r="E372" s="79"/>
      <c r="F372" s="79"/>
      <c r="G372" s="79"/>
      <c r="H372" s="79"/>
      <c r="I372" s="81" t="b">
        <v>0</v>
      </c>
      <c r="J372" s="81" t="b">
        <v>0</v>
      </c>
      <c r="K372" s="81" t="b">
        <v>0</v>
      </c>
      <c r="L372" s="81" t="b">
        <v>0</v>
      </c>
      <c r="M372" s="81" t="b">
        <v>0</v>
      </c>
      <c r="N372" s="79"/>
      <c r="O372" s="79"/>
      <c r="P372" s="79"/>
      <c r="Q372" s="92"/>
      <c r="R372" s="92"/>
      <c r="S372" s="96"/>
      <c r="T372" s="85"/>
      <c r="U372" s="86"/>
      <c r="V372" s="86" t="e">
        <f t="array" aca="1" ref="V372" ca="1">_xludf.IFNA(INDEX(#REF!,MATCH($U372,#REF!,0)),"")</f>
        <v>#NAME?</v>
      </c>
      <c r="W372" s="86" t="e">
        <f t="array" aca="1" ref="W372" ca="1">_xludf.IFNA(INDEX(#REF!,MATCH($U372,#REF!,0)),"")</f>
        <v>#NAME?</v>
      </c>
      <c r="X372" s="86" t="e">
        <f t="array" aca="1" ref="X372" ca="1">_xludf.IFNA(INDEX(#REF!,MATCH($U372,#REF!,0)),"")</f>
        <v>#NAME?</v>
      </c>
      <c r="Y372" s="86" t="e">
        <f t="array" aca="1" ref="Y372" ca="1">_xludf.IFNA(INDEX(#REF!,MATCH($U372,#REF!,0)),"")</f>
        <v>#NAME?</v>
      </c>
      <c r="Z372" s="86" t="e">
        <f t="array" aca="1" ref="Z372" ca="1">_xludf.IFNA(INDEX(#REF!,MATCH($U372,#REF!,0)),"")</f>
        <v>#NAME?</v>
      </c>
      <c r="AA372" s="86" t="e">
        <f t="array" aca="1" ref="AA372" ca="1">_xludf.IFNA(INDEX(#REF!,MATCH($U372,#REF!,0)),"")</f>
        <v>#NAME?</v>
      </c>
      <c r="AB372" s="86" t="e">
        <f t="array" aca="1" ref="AB372" ca="1">_xludf.IFNA(INDEX(#REF!,MATCH($U372,#REF!,0)),"")</f>
        <v>#NAME?</v>
      </c>
      <c r="AC372" s="86" t="e">
        <f t="array" aca="1" ref="AC372" ca="1">_xludf.IFNA(INDEX(#REF!,MATCH($U372,#REF!,0)),"")</f>
        <v>#NAME?</v>
      </c>
      <c r="AD372" s="87" t="e">
        <f t="array" aca="1" ref="AD372" ca="1">_xludf.IFNA(INDEX(#REF!,MATCH($U372,#REF!,0)),"")</f>
        <v>#NAME?</v>
      </c>
      <c r="AE372" s="102"/>
    </row>
    <row r="373" spans="1:31" ht="22.5" customHeight="1">
      <c r="A373" s="77"/>
      <c r="B373" s="133"/>
      <c r="C373" s="90"/>
      <c r="D373" s="90"/>
      <c r="E373" s="90"/>
      <c r="F373" s="90"/>
      <c r="G373" s="90"/>
      <c r="H373" s="90"/>
      <c r="I373" s="91" t="b">
        <v>0</v>
      </c>
      <c r="J373" s="91" t="b">
        <v>0</v>
      </c>
      <c r="K373" s="91" t="b">
        <v>0</v>
      </c>
      <c r="L373" s="91" t="b">
        <v>0</v>
      </c>
      <c r="M373" s="91" t="b">
        <v>0</v>
      </c>
      <c r="N373" s="90"/>
      <c r="O373" s="90"/>
      <c r="P373" s="90"/>
      <c r="Q373" s="92"/>
      <c r="R373" s="92"/>
      <c r="S373" s="110"/>
      <c r="T373" s="85"/>
      <c r="U373" s="86"/>
      <c r="V373" s="86" t="e">
        <f t="array" aca="1" ref="V373" ca="1">_xludf.IFNA(INDEX(#REF!,MATCH($U373,#REF!,0)),"")</f>
        <v>#NAME?</v>
      </c>
      <c r="W373" s="86" t="e">
        <f t="array" aca="1" ref="W373" ca="1">_xludf.IFNA(INDEX(#REF!,MATCH($U373,#REF!,0)),"")</f>
        <v>#NAME?</v>
      </c>
      <c r="X373" s="86" t="e">
        <f t="array" aca="1" ref="X373" ca="1">_xludf.IFNA(INDEX(#REF!,MATCH($U373,#REF!,0)),"")</f>
        <v>#NAME?</v>
      </c>
      <c r="Y373" s="86" t="e">
        <f t="array" aca="1" ref="Y373" ca="1">_xludf.IFNA(INDEX(#REF!,MATCH($U373,#REF!,0)),"")</f>
        <v>#NAME?</v>
      </c>
      <c r="Z373" s="86" t="e">
        <f t="array" aca="1" ref="Z373" ca="1">_xludf.IFNA(INDEX(#REF!,MATCH($U373,#REF!,0)),"")</f>
        <v>#NAME?</v>
      </c>
      <c r="AA373" s="86" t="e">
        <f t="array" aca="1" ref="AA373" ca="1">_xludf.IFNA(INDEX(#REF!,MATCH($U373,#REF!,0)),"")</f>
        <v>#NAME?</v>
      </c>
      <c r="AB373" s="86" t="e">
        <f t="array" aca="1" ref="AB373" ca="1">_xludf.IFNA(INDEX(#REF!,MATCH($U373,#REF!,0)),"")</f>
        <v>#NAME?</v>
      </c>
      <c r="AC373" s="86" t="e">
        <f t="array" aca="1" ref="AC373" ca="1">_xludf.IFNA(INDEX(#REF!,MATCH($U373,#REF!,0)),"")</f>
        <v>#NAME?</v>
      </c>
      <c r="AD373" s="87" t="e">
        <f t="array" aca="1" ref="AD373" ca="1">_xludf.IFNA(INDEX(#REF!,MATCH($U373,#REF!,0)),"")</f>
        <v>#NAME?</v>
      </c>
      <c r="AE373" s="102"/>
    </row>
    <row r="374" spans="1:31" ht="22.5" customHeight="1">
      <c r="A374" s="77"/>
      <c r="B374" s="133"/>
      <c r="C374" s="79"/>
      <c r="D374" s="79"/>
      <c r="E374" s="79"/>
      <c r="F374" s="79"/>
      <c r="G374" s="79"/>
      <c r="H374" s="79"/>
      <c r="I374" s="81" t="b">
        <v>0</v>
      </c>
      <c r="J374" s="81" t="b">
        <v>0</v>
      </c>
      <c r="K374" s="81" t="b">
        <v>0</v>
      </c>
      <c r="L374" s="81" t="b">
        <v>0</v>
      </c>
      <c r="M374" s="81" t="b">
        <v>0</v>
      </c>
      <c r="N374" s="79"/>
      <c r="O374" s="79"/>
      <c r="P374" s="79"/>
      <c r="Q374" s="92"/>
      <c r="R374" s="92"/>
      <c r="S374" s="96"/>
      <c r="T374" s="85"/>
      <c r="U374" s="86"/>
      <c r="V374" s="86" t="e">
        <f t="array" aca="1" ref="V374" ca="1">_xludf.IFNA(INDEX(#REF!,MATCH($U374,#REF!,0)),"")</f>
        <v>#NAME?</v>
      </c>
      <c r="W374" s="86" t="e">
        <f t="array" aca="1" ref="W374" ca="1">_xludf.IFNA(INDEX(#REF!,MATCH($U374,#REF!,0)),"")</f>
        <v>#NAME?</v>
      </c>
      <c r="X374" s="86" t="e">
        <f t="array" aca="1" ref="X374" ca="1">_xludf.IFNA(INDEX(#REF!,MATCH($U374,#REF!,0)),"")</f>
        <v>#NAME?</v>
      </c>
      <c r="Y374" s="86" t="e">
        <f t="array" aca="1" ref="Y374" ca="1">_xludf.IFNA(INDEX(#REF!,MATCH($U374,#REF!,0)),"")</f>
        <v>#NAME?</v>
      </c>
      <c r="Z374" s="86" t="e">
        <f t="array" aca="1" ref="Z374" ca="1">_xludf.IFNA(INDEX(#REF!,MATCH($U374,#REF!,0)),"")</f>
        <v>#NAME?</v>
      </c>
      <c r="AA374" s="86" t="e">
        <f t="array" aca="1" ref="AA374" ca="1">_xludf.IFNA(INDEX(#REF!,MATCH($U374,#REF!,0)),"")</f>
        <v>#NAME?</v>
      </c>
      <c r="AB374" s="86" t="e">
        <f t="array" aca="1" ref="AB374" ca="1">_xludf.IFNA(INDEX(#REF!,MATCH($U374,#REF!,0)),"")</f>
        <v>#NAME?</v>
      </c>
      <c r="AC374" s="86" t="e">
        <f t="array" aca="1" ref="AC374" ca="1">_xludf.IFNA(INDEX(#REF!,MATCH($U374,#REF!,0)),"")</f>
        <v>#NAME?</v>
      </c>
      <c r="AD374" s="87" t="e">
        <f t="array" aca="1" ref="AD374" ca="1">_xludf.IFNA(INDEX(#REF!,MATCH($U374,#REF!,0)),"")</f>
        <v>#NAME?</v>
      </c>
      <c r="AE374" s="102"/>
    </row>
    <row r="375" spans="1:31" ht="22.5" customHeight="1">
      <c r="A375" s="77"/>
      <c r="B375" s="133"/>
      <c r="C375" s="79"/>
      <c r="D375" s="79"/>
      <c r="E375" s="79"/>
      <c r="F375" s="79"/>
      <c r="G375" s="79"/>
      <c r="H375" s="79"/>
      <c r="I375" s="81" t="b">
        <v>0</v>
      </c>
      <c r="J375" s="81" t="b">
        <v>0</v>
      </c>
      <c r="K375" s="81" t="b">
        <v>0</v>
      </c>
      <c r="L375" s="81" t="b">
        <v>0</v>
      </c>
      <c r="M375" s="81" t="b">
        <v>0</v>
      </c>
      <c r="N375" s="79"/>
      <c r="O375" s="79"/>
      <c r="P375" s="79"/>
      <c r="Q375" s="92"/>
      <c r="R375" s="92"/>
      <c r="S375" s="96"/>
      <c r="T375" s="85"/>
      <c r="U375" s="86"/>
      <c r="V375" s="86" t="e">
        <f t="array" aca="1" ref="V375" ca="1">_xludf.IFNA(INDEX(#REF!,MATCH($U375,#REF!,0)),"")</f>
        <v>#NAME?</v>
      </c>
      <c r="W375" s="86" t="e">
        <f t="array" aca="1" ref="W375" ca="1">_xludf.IFNA(INDEX(#REF!,MATCH($U375,#REF!,0)),"")</f>
        <v>#NAME?</v>
      </c>
      <c r="X375" s="86" t="e">
        <f t="array" aca="1" ref="X375" ca="1">_xludf.IFNA(INDEX(#REF!,MATCH($U375,#REF!,0)),"")</f>
        <v>#NAME?</v>
      </c>
      <c r="Y375" s="86" t="e">
        <f t="array" aca="1" ref="Y375" ca="1">_xludf.IFNA(INDEX(#REF!,MATCH($U375,#REF!,0)),"")</f>
        <v>#NAME?</v>
      </c>
      <c r="Z375" s="86" t="e">
        <f t="array" aca="1" ref="Z375" ca="1">_xludf.IFNA(INDEX(#REF!,MATCH($U375,#REF!,0)),"")</f>
        <v>#NAME?</v>
      </c>
      <c r="AA375" s="86" t="e">
        <f t="array" aca="1" ref="AA375" ca="1">_xludf.IFNA(INDEX(#REF!,MATCH($U375,#REF!,0)),"")</f>
        <v>#NAME?</v>
      </c>
      <c r="AB375" s="86" t="e">
        <f t="array" aca="1" ref="AB375" ca="1">_xludf.IFNA(INDEX(#REF!,MATCH($U375,#REF!,0)),"")</f>
        <v>#NAME?</v>
      </c>
      <c r="AC375" s="86" t="e">
        <f t="array" aca="1" ref="AC375" ca="1">_xludf.IFNA(INDEX(#REF!,MATCH($U375,#REF!,0)),"")</f>
        <v>#NAME?</v>
      </c>
      <c r="AD375" s="87" t="e">
        <f t="array" aca="1" ref="AD375" ca="1">_xludf.IFNA(INDEX(#REF!,MATCH($U375,#REF!,0)),"")</f>
        <v>#NAME?</v>
      </c>
      <c r="AE375" s="102"/>
    </row>
    <row r="376" spans="1:31" ht="22.5" customHeight="1">
      <c r="A376" s="77"/>
      <c r="B376" s="133"/>
      <c r="C376" s="79"/>
      <c r="D376" s="79"/>
      <c r="E376" s="79"/>
      <c r="F376" s="79"/>
      <c r="G376" s="79"/>
      <c r="H376" s="79"/>
      <c r="I376" s="81" t="b">
        <v>0</v>
      </c>
      <c r="J376" s="81" t="b">
        <v>0</v>
      </c>
      <c r="K376" s="81" t="b">
        <v>0</v>
      </c>
      <c r="L376" s="81" t="b">
        <v>0</v>
      </c>
      <c r="M376" s="81" t="b">
        <v>0</v>
      </c>
      <c r="N376" s="79"/>
      <c r="O376" s="79"/>
      <c r="P376" s="79"/>
      <c r="Q376" s="92"/>
      <c r="R376" s="92"/>
      <c r="S376" s="96"/>
      <c r="T376" s="85"/>
      <c r="U376" s="86"/>
      <c r="V376" s="86" t="e">
        <f t="array" aca="1" ref="V376" ca="1">_xludf.IFNA(INDEX(#REF!,MATCH($U376,#REF!,0)),"")</f>
        <v>#NAME?</v>
      </c>
      <c r="W376" s="86" t="e">
        <f t="array" aca="1" ref="W376" ca="1">_xludf.IFNA(INDEX(#REF!,MATCH($U376,#REF!,0)),"")</f>
        <v>#NAME?</v>
      </c>
      <c r="X376" s="86" t="e">
        <f t="array" aca="1" ref="X376" ca="1">_xludf.IFNA(INDEX(#REF!,MATCH($U376,#REF!,0)),"")</f>
        <v>#NAME?</v>
      </c>
      <c r="Y376" s="86" t="e">
        <f t="array" aca="1" ref="Y376" ca="1">_xludf.IFNA(INDEX(#REF!,MATCH($U376,#REF!,0)),"")</f>
        <v>#NAME?</v>
      </c>
      <c r="Z376" s="86" t="e">
        <f t="array" aca="1" ref="Z376" ca="1">_xludf.IFNA(INDEX(#REF!,MATCH($U376,#REF!,0)),"")</f>
        <v>#NAME?</v>
      </c>
      <c r="AA376" s="86" t="e">
        <f t="array" aca="1" ref="AA376" ca="1">_xludf.IFNA(INDEX(#REF!,MATCH($U376,#REF!,0)),"")</f>
        <v>#NAME?</v>
      </c>
      <c r="AB376" s="86" t="e">
        <f t="array" aca="1" ref="AB376" ca="1">_xludf.IFNA(INDEX(#REF!,MATCH($U376,#REF!,0)),"")</f>
        <v>#NAME?</v>
      </c>
      <c r="AC376" s="86" t="e">
        <f t="array" aca="1" ref="AC376" ca="1">_xludf.IFNA(INDEX(#REF!,MATCH($U376,#REF!,0)),"")</f>
        <v>#NAME?</v>
      </c>
      <c r="AD376" s="87" t="e">
        <f t="array" aca="1" ref="AD376" ca="1">_xludf.IFNA(INDEX(#REF!,MATCH($U376,#REF!,0)),"")</f>
        <v>#NAME?</v>
      </c>
      <c r="AE376" s="102"/>
    </row>
    <row r="377" spans="1:31" ht="22.5" customHeight="1">
      <c r="A377" s="77"/>
      <c r="B377" s="133"/>
      <c r="C377" s="79"/>
      <c r="D377" s="79"/>
      <c r="E377" s="103"/>
      <c r="F377" s="103"/>
      <c r="G377" s="79"/>
      <c r="H377" s="79"/>
      <c r="I377" s="81" t="b">
        <v>0</v>
      </c>
      <c r="J377" s="81" t="b">
        <v>0</v>
      </c>
      <c r="K377" s="81" t="b">
        <v>0</v>
      </c>
      <c r="L377" s="81" t="b">
        <v>0</v>
      </c>
      <c r="M377" s="81" t="b">
        <v>0</v>
      </c>
      <c r="N377" s="79"/>
      <c r="O377" s="79"/>
      <c r="P377" s="79"/>
      <c r="Q377" s="92"/>
      <c r="R377" s="92"/>
      <c r="S377" s="96"/>
      <c r="T377" s="85"/>
      <c r="U377" s="86"/>
      <c r="V377" s="86" t="e">
        <f t="array" aca="1" ref="V377" ca="1">_xludf.IFNA(INDEX(#REF!,MATCH($U377,#REF!,0)),"")</f>
        <v>#NAME?</v>
      </c>
      <c r="W377" s="86" t="e">
        <f t="array" aca="1" ref="W377" ca="1">_xludf.IFNA(INDEX(#REF!,MATCH($U377,#REF!,0)),"")</f>
        <v>#NAME?</v>
      </c>
      <c r="X377" s="86" t="e">
        <f t="array" aca="1" ref="X377" ca="1">_xludf.IFNA(INDEX(#REF!,MATCH($U377,#REF!,0)),"")</f>
        <v>#NAME?</v>
      </c>
      <c r="Y377" s="86" t="e">
        <f t="array" aca="1" ref="Y377" ca="1">_xludf.IFNA(INDEX(#REF!,MATCH($U377,#REF!,0)),"")</f>
        <v>#NAME?</v>
      </c>
      <c r="Z377" s="86" t="e">
        <f t="array" aca="1" ref="Z377" ca="1">_xludf.IFNA(INDEX(#REF!,MATCH($U377,#REF!,0)),"")</f>
        <v>#NAME?</v>
      </c>
      <c r="AA377" s="86" t="e">
        <f t="array" aca="1" ref="AA377" ca="1">_xludf.IFNA(INDEX(#REF!,MATCH($U377,#REF!,0)),"")</f>
        <v>#NAME?</v>
      </c>
      <c r="AB377" s="86" t="e">
        <f t="array" aca="1" ref="AB377" ca="1">_xludf.IFNA(INDEX(#REF!,MATCH($U377,#REF!,0)),"")</f>
        <v>#NAME?</v>
      </c>
      <c r="AC377" s="86" t="e">
        <f t="array" aca="1" ref="AC377" ca="1">_xludf.IFNA(INDEX(#REF!,MATCH($U377,#REF!,0)),"")</f>
        <v>#NAME?</v>
      </c>
      <c r="AD377" s="87" t="e">
        <f t="array" aca="1" ref="AD377" ca="1">_xludf.IFNA(INDEX(#REF!,MATCH($U377,#REF!,0)),"")</f>
        <v>#NAME?</v>
      </c>
      <c r="AE377" s="102"/>
    </row>
    <row r="378" spans="1:31" ht="22.5" customHeight="1">
      <c r="A378" s="77"/>
      <c r="B378" s="133"/>
      <c r="C378" s="79"/>
      <c r="D378" s="79"/>
      <c r="E378" s="79"/>
      <c r="F378" s="79"/>
      <c r="G378" s="79"/>
      <c r="H378" s="79"/>
      <c r="I378" s="81" t="b">
        <v>0</v>
      </c>
      <c r="J378" s="81" t="b">
        <v>0</v>
      </c>
      <c r="K378" s="81" t="b">
        <v>0</v>
      </c>
      <c r="L378" s="81" t="b">
        <v>0</v>
      </c>
      <c r="M378" s="81" t="b">
        <v>0</v>
      </c>
      <c r="N378" s="79"/>
      <c r="O378" s="79"/>
      <c r="P378" s="79"/>
      <c r="Q378" s="92"/>
      <c r="R378" s="92"/>
      <c r="S378" s="96"/>
      <c r="T378" s="85"/>
      <c r="U378" s="86"/>
      <c r="V378" s="86" t="e">
        <f t="array" aca="1" ref="V378" ca="1">_xludf.IFNA(INDEX(#REF!,MATCH($U378,#REF!,0)),"")</f>
        <v>#NAME?</v>
      </c>
      <c r="W378" s="86" t="e">
        <f t="array" aca="1" ref="W378" ca="1">_xludf.IFNA(INDEX(#REF!,MATCH($U378,#REF!,0)),"")</f>
        <v>#NAME?</v>
      </c>
      <c r="X378" s="86" t="e">
        <f t="array" aca="1" ref="X378" ca="1">_xludf.IFNA(INDEX(#REF!,MATCH($U378,#REF!,0)),"")</f>
        <v>#NAME?</v>
      </c>
      <c r="Y378" s="86" t="e">
        <f t="array" aca="1" ref="Y378" ca="1">_xludf.IFNA(INDEX(#REF!,MATCH($U378,#REF!,0)),"")</f>
        <v>#NAME?</v>
      </c>
      <c r="Z378" s="86" t="e">
        <f t="array" aca="1" ref="Z378" ca="1">_xludf.IFNA(INDEX(#REF!,MATCH($U378,#REF!,0)),"")</f>
        <v>#NAME?</v>
      </c>
      <c r="AA378" s="86" t="e">
        <f t="array" aca="1" ref="AA378" ca="1">_xludf.IFNA(INDEX(#REF!,MATCH($U378,#REF!,0)),"")</f>
        <v>#NAME?</v>
      </c>
      <c r="AB378" s="86" t="e">
        <f t="array" aca="1" ref="AB378" ca="1">_xludf.IFNA(INDEX(#REF!,MATCH($U378,#REF!,0)),"")</f>
        <v>#NAME?</v>
      </c>
      <c r="AC378" s="86" t="e">
        <f t="array" aca="1" ref="AC378" ca="1">_xludf.IFNA(INDEX(#REF!,MATCH($U378,#REF!,0)),"")</f>
        <v>#NAME?</v>
      </c>
      <c r="AD378" s="87" t="e">
        <f t="array" aca="1" ref="AD378" ca="1">_xludf.IFNA(INDEX(#REF!,MATCH($U378,#REF!,0)),"")</f>
        <v>#NAME?</v>
      </c>
      <c r="AE378" s="102"/>
    </row>
    <row r="379" spans="1:31" ht="22.5" customHeight="1">
      <c r="A379" s="77"/>
      <c r="B379" s="133"/>
      <c r="C379" s="79"/>
      <c r="D379" s="79"/>
      <c r="E379" s="103"/>
      <c r="F379" s="103"/>
      <c r="G379" s="79"/>
      <c r="H379" s="79"/>
      <c r="I379" s="81" t="b">
        <v>0</v>
      </c>
      <c r="J379" s="81" t="b">
        <v>0</v>
      </c>
      <c r="K379" s="81" t="b">
        <v>0</v>
      </c>
      <c r="L379" s="81" t="b">
        <v>0</v>
      </c>
      <c r="M379" s="81" t="b">
        <v>0</v>
      </c>
      <c r="N379" s="79"/>
      <c r="O379" s="79"/>
      <c r="P379" s="79"/>
      <c r="Q379" s="92"/>
      <c r="R379" s="92"/>
      <c r="S379" s="96"/>
      <c r="T379" s="85"/>
      <c r="U379" s="86"/>
      <c r="V379" s="86" t="e">
        <f t="array" aca="1" ref="V379" ca="1">_xludf.IFNA(INDEX(#REF!,MATCH($U379,#REF!,0)),"")</f>
        <v>#NAME?</v>
      </c>
      <c r="W379" s="86" t="e">
        <f t="array" aca="1" ref="W379" ca="1">_xludf.IFNA(INDEX(#REF!,MATCH($U379,#REF!,0)),"")</f>
        <v>#NAME?</v>
      </c>
      <c r="X379" s="86" t="e">
        <f t="array" aca="1" ref="X379" ca="1">_xludf.IFNA(INDEX(#REF!,MATCH($U379,#REF!,0)),"")</f>
        <v>#NAME?</v>
      </c>
      <c r="Y379" s="86" t="e">
        <f t="array" aca="1" ref="Y379" ca="1">_xludf.IFNA(INDEX(#REF!,MATCH($U379,#REF!,0)),"")</f>
        <v>#NAME?</v>
      </c>
      <c r="Z379" s="86" t="e">
        <f t="array" aca="1" ref="Z379" ca="1">_xludf.IFNA(INDEX(#REF!,MATCH($U379,#REF!,0)),"")</f>
        <v>#NAME?</v>
      </c>
      <c r="AA379" s="86" t="e">
        <f t="array" aca="1" ref="AA379" ca="1">_xludf.IFNA(INDEX(#REF!,MATCH($U379,#REF!,0)),"")</f>
        <v>#NAME?</v>
      </c>
      <c r="AB379" s="86" t="e">
        <f t="array" aca="1" ref="AB379" ca="1">_xludf.IFNA(INDEX(#REF!,MATCH($U379,#REF!,0)),"")</f>
        <v>#NAME?</v>
      </c>
      <c r="AC379" s="86" t="e">
        <f t="array" aca="1" ref="AC379" ca="1">_xludf.IFNA(INDEX(#REF!,MATCH($U379,#REF!,0)),"")</f>
        <v>#NAME?</v>
      </c>
      <c r="AD379" s="87" t="e">
        <f t="array" aca="1" ref="AD379" ca="1">_xludf.IFNA(INDEX(#REF!,MATCH($U379,#REF!,0)),"")</f>
        <v>#NAME?</v>
      </c>
      <c r="AE379" s="102"/>
    </row>
    <row r="380" spans="1:31" ht="22.5" customHeight="1">
      <c r="A380" s="77"/>
      <c r="B380" s="133"/>
      <c r="C380" s="79"/>
      <c r="D380" s="79"/>
      <c r="E380" s="103"/>
      <c r="F380" s="103"/>
      <c r="G380" s="79"/>
      <c r="H380" s="79"/>
      <c r="I380" s="81" t="b">
        <v>0</v>
      </c>
      <c r="J380" s="81" t="b">
        <v>0</v>
      </c>
      <c r="K380" s="81" t="b">
        <v>0</v>
      </c>
      <c r="L380" s="81" t="b">
        <v>0</v>
      </c>
      <c r="M380" s="81" t="b">
        <v>0</v>
      </c>
      <c r="N380" s="79"/>
      <c r="O380" s="79"/>
      <c r="P380" s="79"/>
      <c r="Q380" s="92"/>
      <c r="R380" s="92"/>
      <c r="S380" s="96"/>
      <c r="T380" s="85"/>
      <c r="U380" s="86"/>
      <c r="V380" s="86" t="e">
        <f t="array" aca="1" ref="V380" ca="1">_xludf.IFNA(INDEX(#REF!,MATCH($U380,#REF!,0)),"")</f>
        <v>#NAME?</v>
      </c>
      <c r="W380" s="86" t="e">
        <f t="array" aca="1" ref="W380" ca="1">_xludf.IFNA(INDEX(#REF!,MATCH($U380,#REF!,0)),"")</f>
        <v>#NAME?</v>
      </c>
      <c r="X380" s="86" t="e">
        <f t="array" aca="1" ref="X380" ca="1">_xludf.IFNA(INDEX(#REF!,MATCH($U380,#REF!,0)),"")</f>
        <v>#NAME?</v>
      </c>
      <c r="Y380" s="86" t="e">
        <f t="array" aca="1" ref="Y380" ca="1">_xludf.IFNA(INDEX(#REF!,MATCH($U380,#REF!,0)),"")</f>
        <v>#NAME?</v>
      </c>
      <c r="Z380" s="86" t="e">
        <f t="array" aca="1" ref="Z380" ca="1">_xludf.IFNA(INDEX(#REF!,MATCH($U380,#REF!,0)),"")</f>
        <v>#NAME?</v>
      </c>
      <c r="AA380" s="86" t="e">
        <f t="array" aca="1" ref="AA380" ca="1">_xludf.IFNA(INDEX(#REF!,MATCH($U380,#REF!,0)),"")</f>
        <v>#NAME?</v>
      </c>
      <c r="AB380" s="86" t="e">
        <f t="array" aca="1" ref="AB380" ca="1">_xludf.IFNA(INDEX(#REF!,MATCH($U380,#REF!,0)),"")</f>
        <v>#NAME?</v>
      </c>
      <c r="AC380" s="86" t="e">
        <f t="array" aca="1" ref="AC380" ca="1">_xludf.IFNA(INDEX(#REF!,MATCH($U380,#REF!,0)),"")</f>
        <v>#NAME?</v>
      </c>
      <c r="AD380" s="87" t="e">
        <f t="array" aca="1" ref="AD380" ca="1">_xludf.IFNA(INDEX(#REF!,MATCH($U380,#REF!,0)),"")</f>
        <v>#NAME?</v>
      </c>
      <c r="AE380" s="102"/>
    </row>
    <row r="381" spans="1:31" ht="22.5" customHeight="1">
      <c r="A381" s="77"/>
      <c r="B381" s="133"/>
      <c r="C381" s="79"/>
      <c r="D381" s="79"/>
      <c r="E381" s="79"/>
      <c r="F381" s="79"/>
      <c r="G381" s="79"/>
      <c r="H381" s="79"/>
      <c r="I381" s="81" t="b">
        <v>0</v>
      </c>
      <c r="J381" s="81" t="b">
        <v>0</v>
      </c>
      <c r="K381" s="81" t="b">
        <v>0</v>
      </c>
      <c r="L381" s="81" t="b">
        <v>0</v>
      </c>
      <c r="M381" s="81" t="b">
        <v>0</v>
      </c>
      <c r="N381" s="79"/>
      <c r="O381" s="79"/>
      <c r="P381" s="79"/>
      <c r="Q381" s="92"/>
      <c r="R381" s="92"/>
      <c r="S381" s="96"/>
      <c r="T381" s="85"/>
      <c r="U381" s="86"/>
      <c r="V381" s="86" t="e">
        <f t="array" aca="1" ref="V381" ca="1">_xludf.IFNA(INDEX(#REF!,MATCH($U381,#REF!,0)),"")</f>
        <v>#NAME?</v>
      </c>
      <c r="W381" s="86" t="e">
        <f t="array" aca="1" ref="W381" ca="1">_xludf.IFNA(INDEX(#REF!,MATCH($U381,#REF!,0)),"")</f>
        <v>#NAME?</v>
      </c>
      <c r="X381" s="86" t="e">
        <f t="array" aca="1" ref="X381" ca="1">_xludf.IFNA(INDEX(#REF!,MATCH($U381,#REF!,0)),"")</f>
        <v>#NAME?</v>
      </c>
      <c r="Y381" s="86" t="e">
        <f t="array" aca="1" ref="Y381" ca="1">_xludf.IFNA(INDEX(#REF!,MATCH($U381,#REF!,0)),"")</f>
        <v>#NAME?</v>
      </c>
      <c r="Z381" s="86" t="e">
        <f t="array" aca="1" ref="Z381" ca="1">_xludf.IFNA(INDEX(#REF!,MATCH($U381,#REF!,0)),"")</f>
        <v>#NAME?</v>
      </c>
      <c r="AA381" s="86" t="e">
        <f t="array" aca="1" ref="AA381" ca="1">_xludf.IFNA(INDEX(#REF!,MATCH($U381,#REF!,0)),"")</f>
        <v>#NAME?</v>
      </c>
      <c r="AB381" s="86" t="e">
        <f t="array" aca="1" ref="AB381" ca="1">_xludf.IFNA(INDEX(#REF!,MATCH($U381,#REF!,0)),"")</f>
        <v>#NAME?</v>
      </c>
      <c r="AC381" s="86" t="e">
        <f t="array" aca="1" ref="AC381" ca="1">_xludf.IFNA(INDEX(#REF!,MATCH($U381,#REF!,0)),"")</f>
        <v>#NAME?</v>
      </c>
      <c r="AD381" s="87" t="e">
        <f t="array" aca="1" ref="AD381" ca="1">_xludf.IFNA(INDEX(#REF!,MATCH($U381,#REF!,0)),"")</f>
        <v>#NAME?</v>
      </c>
      <c r="AE381" s="102"/>
    </row>
    <row r="382" spans="1:31" ht="22.5" customHeight="1">
      <c r="A382" s="77"/>
      <c r="B382" s="133"/>
      <c r="C382" s="79"/>
      <c r="D382" s="79"/>
      <c r="E382" s="79"/>
      <c r="F382" s="79"/>
      <c r="G382" s="79"/>
      <c r="H382" s="79"/>
      <c r="I382" s="81" t="b">
        <v>0</v>
      </c>
      <c r="J382" s="81" t="b">
        <v>0</v>
      </c>
      <c r="K382" s="81" t="b">
        <v>0</v>
      </c>
      <c r="L382" s="81" t="b">
        <v>0</v>
      </c>
      <c r="M382" s="81" t="b">
        <v>0</v>
      </c>
      <c r="N382" s="79"/>
      <c r="O382" s="79"/>
      <c r="P382" s="79"/>
      <c r="Q382" s="92"/>
      <c r="R382" s="92"/>
      <c r="S382" s="96"/>
      <c r="T382" s="85"/>
      <c r="U382" s="86"/>
      <c r="V382" s="86" t="e">
        <f t="array" aca="1" ref="V382" ca="1">_xludf.IFNA(INDEX(#REF!,MATCH($U382,#REF!,0)),"")</f>
        <v>#NAME?</v>
      </c>
      <c r="W382" s="86" t="e">
        <f t="array" aca="1" ref="W382" ca="1">_xludf.IFNA(INDEX(#REF!,MATCH($U382,#REF!,0)),"")</f>
        <v>#NAME?</v>
      </c>
      <c r="X382" s="86" t="e">
        <f t="array" aca="1" ref="X382" ca="1">_xludf.IFNA(INDEX(#REF!,MATCH($U382,#REF!,0)),"")</f>
        <v>#NAME?</v>
      </c>
      <c r="Y382" s="86" t="e">
        <f t="array" aca="1" ref="Y382" ca="1">_xludf.IFNA(INDEX(#REF!,MATCH($U382,#REF!,0)),"")</f>
        <v>#NAME?</v>
      </c>
      <c r="Z382" s="86" t="e">
        <f t="array" aca="1" ref="Z382" ca="1">_xludf.IFNA(INDEX(#REF!,MATCH($U382,#REF!,0)),"")</f>
        <v>#NAME?</v>
      </c>
      <c r="AA382" s="86" t="e">
        <f t="array" aca="1" ref="AA382" ca="1">_xludf.IFNA(INDEX(#REF!,MATCH($U382,#REF!,0)),"")</f>
        <v>#NAME?</v>
      </c>
      <c r="AB382" s="86" t="e">
        <f t="array" aca="1" ref="AB382" ca="1">_xludf.IFNA(INDEX(#REF!,MATCH($U382,#REF!,0)),"")</f>
        <v>#NAME?</v>
      </c>
      <c r="AC382" s="86" t="e">
        <f t="array" aca="1" ref="AC382" ca="1">_xludf.IFNA(INDEX(#REF!,MATCH($U382,#REF!,0)),"")</f>
        <v>#NAME?</v>
      </c>
      <c r="AD382" s="87" t="e">
        <f t="array" aca="1" ref="AD382" ca="1">_xludf.IFNA(INDEX(#REF!,MATCH($U382,#REF!,0)),"")</f>
        <v>#NAME?</v>
      </c>
      <c r="AE382" s="102"/>
    </row>
    <row r="383" spans="1:31" ht="22.5" customHeight="1">
      <c r="A383" s="77"/>
      <c r="B383" s="133"/>
      <c r="C383" s="79"/>
      <c r="D383" s="79"/>
      <c r="E383" s="79"/>
      <c r="F383" s="79"/>
      <c r="G383" s="79"/>
      <c r="H383" s="79"/>
      <c r="I383" s="81" t="b">
        <v>0</v>
      </c>
      <c r="J383" s="81" t="b">
        <v>0</v>
      </c>
      <c r="K383" s="81" t="b">
        <v>0</v>
      </c>
      <c r="L383" s="81" t="b">
        <v>0</v>
      </c>
      <c r="M383" s="81" t="b">
        <v>0</v>
      </c>
      <c r="N383" s="79"/>
      <c r="O383" s="79"/>
      <c r="P383" s="79"/>
      <c r="Q383" s="92"/>
      <c r="R383" s="92"/>
      <c r="S383" s="96"/>
      <c r="T383" s="85"/>
      <c r="U383" s="86"/>
      <c r="V383" s="86" t="e">
        <f t="array" aca="1" ref="V383" ca="1">_xludf.IFNA(INDEX(#REF!,MATCH($U383,#REF!,0)),"")</f>
        <v>#NAME?</v>
      </c>
      <c r="W383" s="86" t="e">
        <f t="array" aca="1" ref="W383" ca="1">_xludf.IFNA(INDEX(#REF!,MATCH($U383,#REF!,0)),"")</f>
        <v>#NAME?</v>
      </c>
      <c r="X383" s="86" t="e">
        <f t="array" aca="1" ref="X383" ca="1">_xludf.IFNA(INDEX(#REF!,MATCH($U383,#REF!,0)),"")</f>
        <v>#NAME?</v>
      </c>
      <c r="Y383" s="86" t="e">
        <f t="array" aca="1" ref="Y383" ca="1">_xludf.IFNA(INDEX(#REF!,MATCH($U383,#REF!,0)),"")</f>
        <v>#NAME?</v>
      </c>
      <c r="Z383" s="86" t="e">
        <f t="array" aca="1" ref="Z383" ca="1">_xludf.IFNA(INDEX(#REF!,MATCH($U383,#REF!,0)),"")</f>
        <v>#NAME?</v>
      </c>
      <c r="AA383" s="86" t="e">
        <f t="array" aca="1" ref="AA383" ca="1">_xludf.IFNA(INDEX(#REF!,MATCH($U383,#REF!,0)),"")</f>
        <v>#NAME?</v>
      </c>
      <c r="AB383" s="86" t="e">
        <f t="array" aca="1" ref="AB383" ca="1">_xludf.IFNA(INDEX(#REF!,MATCH($U383,#REF!,0)),"")</f>
        <v>#NAME?</v>
      </c>
      <c r="AC383" s="86" t="e">
        <f t="array" aca="1" ref="AC383" ca="1">_xludf.IFNA(INDEX(#REF!,MATCH($U383,#REF!,0)),"")</f>
        <v>#NAME?</v>
      </c>
      <c r="AD383" s="87" t="e">
        <f t="array" aca="1" ref="AD383" ca="1">_xludf.IFNA(INDEX(#REF!,MATCH($U383,#REF!,0)),"")</f>
        <v>#NAME?</v>
      </c>
      <c r="AE383" s="102"/>
    </row>
    <row r="384" spans="1:31" ht="22.5" customHeight="1">
      <c r="A384" s="77"/>
      <c r="B384" s="133"/>
      <c r="C384" s="79"/>
      <c r="D384" s="79"/>
      <c r="E384" s="79"/>
      <c r="F384" s="79"/>
      <c r="G384" s="79"/>
      <c r="H384" s="79"/>
      <c r="I384" s="81" t="b">
        <v>0</v>
      </c>
      <c r="J384" s="81" t="b">
        <v>0</v>
      </c>
      <c r="K384" s="81" t="b">
        <v>0</v>
      </c>
      <c r="L384" s="81" t="b">
        <v>0</v>
      </c>
      <c r="M384" s="81" t="b">
        <v>0</v>
      </c>
      <c r="N384" s="79"/>
      <c r="O384" s="79"/>
      <c r="P384" s="79"/>
      <c r="Q384" s="92"/>
      <c r="R384" s="92"/>
      <c r="S384" s="96"/>
      <c r="T384" s="85"/>
      <c r="U384" s="86"/>
      <c r="V384" s="86" t="e">
        <f t="array" aca="1" ref="V384" ca="1">_xludf.IFNA(INDEX(#REF!,MATCH($U384,#REF!,0)),"")</f>
        <v>#NAME?</v>
      </c>
      <c r="W384" s="86" t="e">
        <f t="array" aca="1" ref="W384" ca="1">_xludf.IFNA(INDEX(#REF!,MATCH($U384,#REF!,0)),"")</f>
        <v>#NAME?</v>
      </c>
      <c r="X384" s="86" t="e">
        <f t="array" aca="1" ref="X384" ca="1">_xludf.IFNA(INDEX(#REF!,MATCH($U384,#REF!,0)),"")</f>
        <v>#NAME?</v>
      </c>
      <c r="Y384" s="86" t="e">
        <f t="array" aca="1" ref="Y384" ca="1">_xludf.IFNA(INDEX(#REF!,MATCH($U384,#REF!,0)),"")</f>
        <v>#NAME?</v>
      </c>
      <c r="Z384" s="86" t="e">
        <f t="array" aca="1" ref="Z384" ca="1">_xludf.IFNA(INDEX(#REF!,MATCH($U384,#REF!,0)),"")</f>
        <v>#NAME?</v>
      </c>
      <c r="AA384" s="86" t="e">
        <f t="array" aca="1" ref="AA384" ca="1">_xludf.IFNA(INDEX(#REF!,MATCH($U384,#REF!,0)),"")</f>
        <v>#NAME?</v>
      </c>
      <c r="AB384" s="86" t="e">
        <f t="array" aca="1" ref="AB384" ca="1">_xludf.IFNA(INDEX(#REF!,MATCH($U384,#REF!,0)),"")</f>
        <v>#NAME?</v>
      </c>
      <c r="AC384" s="86" t="e">
        <f t="array" aca="1" ref="AC384" ca="1">_xludf.IFNA(INDEX(#REF!,MATCH($U384,#REF!,0)),"")</f>
        <v>#NAME?</v>
      </c>
      <c r="AD384" s="87" t="e">
        <f t="array" aca="1" ref="AD384" ca="1">_xludf.IFNA(INDEX(#REF!,MATCH($U384,#REF!,0)),"")</f>
        <v>#NAME?</v>
      </c>
      <c r="AE384" s="102"/>
    </row>
    <row r="385" spans="1:31" ht="22.5" customHeight="1">
      <c r="A385" s="77"/>
      <c r="B385" s="133"/>
      <c r="C385" s="79"/>
      <c r="D385" s="79"/>
      <c r="E385" s="79"/>
      <c r="F385" s="79"/>
      <c r="G385" s="79"/>
      <c r="H385" s="79"/>
      <c r="I385" s="81" t="b">
        <v>0</v>
      </c>
      <c r="J385" s="81" t="b">
        <v>0</v>
      </c>
      <c r="K385" s="81" t="b">
        <v>0</v>
      </c>
      <c r="L385" s="81" t="b">
        <v>0</v>
      </c>
      <c r="M385" s="81" t="b">
        <v>0</v>
      </c>
      <c r="N385" s="79"/>
      <c r="O385" s="79"/>
      <c r="P385" s="79"/>
      <c r="Q385" s="92"/>
      <c r="R385" s="92"/>
      <c r="S385" s="96"/>
      <c r="T385" s="85"/>
      <c r="U385" s="86"/>
      <c r="V385" s="86" t="e">
        <f t="array" aca="1" ref="V385" ca="1">_xludf.IFNA(INDEX(#REF!,MATCH($U385,#REF!,0)),"")</f>
        <v>#NAME?</v>
      </c>
      <c r="W385" s="86" t="e">
        <f t="array" aca="1" ref="W385" ca="1">_xludf.IFNA(INDEX(#REF!,MATCH($U385,#REF!,0)),"")</f>
        <v>#NAME?</v>
      </c>
      <c r="X385" s="86" t="e">
        <f t="array" aca="1" ref="X385" ca="1">_xludf.IFNA(INDEX(#REF!,MATCH($U385,#REF!,0)),"")</f>
        <v>#NAME?</v>
      </c>
      <c r="Y385" s="86" t="e">
        <f t="array" aca="1" ref="Y385" ca="1">_xludf.IFNA(INDEX(#REF!,MATCH($U385,#REF!,0)),"")</f>
        <v>#NAME?</v>
      </c>
      <c r="Z385" s="86" t="e">
        <f t="array" aca="1" ref="Z385" ca="1">_xludf.IFNA(INDEX(#REF!,MATCH($U385,#REF!,0)),"")</f>
        <v>#NAME?</v>
      </c>
      <c r="AA385" s="86" t="e">
        <f t="array" aca="1" ref="AA385" ca="1">_xludf.IFNA(INDEX(#REF!,MATCH($U385,#REF!,0)),"")</f>
        <v>#NAME?</v>
      </c>
      <c r="AB385" s="86" t="e">
        <f t="array" aca="1" ref="AB385" ca="1">_xludf.IFNA(INDEX(#REF!,MATCH($U385,#REF!,0)),"")</f>
        <v>#NAME?</v>
      </c>
      <c r="AC385" s="86" t="e">
        <f t="array" aca="1" ref="AC385" ca="1">_xludf.IFNA(INDEX(#REF!,MATCH($U385,#REF!,0)),"")</f>
        <v>#NAME?</v>
      </c>
      <c r="AD385" s="87" t="e">
        <f t="array" aca="1" ref="AD385" ca="1">_xludf.IFNA(INDEX(#REF!,MATCH($U385,#REF!,0)),"")</f>
        <v>#NAME?</v>
      </c>
      <c r="AE385" s="102"/>
    </row>
    <row r="386" spans="1:31" ht="22.5" customHeight="1">
      <c r="A386" s="77"/>
      <c r="B386" s="133"/>
      <c r="C386" s="79"/>
      <c r="D386" s="79"/>
      <c r="E386" s="79"/>
      <c r="F386" s="79"/>
      <c r="G386" s="79"/>
      <c r="H386" s="79"/>
      <c r="I386" s="81" t="b">
        <v>0</v>
      </c>
      <c r="J386" s="81" t="b">
        <v>0</v>
      </c>
      <c r="K386" s="81" t="b">
        <v>0</v>
      </c>
      <c r="L386" s="81" t="b">
        <v>0</v>
      </c>
      <c r="M386" s="81" t="b">
        <v>0</v>
      </c>
      <c r="N386" s="79"/>
      <c r="O386" s="79"/>
      <c r="P386" s="79"/>
      <c r="Q386" s="92"/>
      <c r="R386" s="92"/>
      <c r="S386" s="96"/>
      <c r="T386" s="85"/>
      <c r="U386" s="86"/>
      <c r="V386" s="86" t="e">
        <f t="array" aca="1" ref="V386" ca="1">_xludf.IFNA(INDEX(#REF!,MATCH($U386,#REF!,0)),"")</f>
        <v>#NAME?</v>
      </c>
      <c r="W386" s="86" t="e">
        <f t="array" aca="1" ref="W386" ca="1">_xludf.IFNA(INDEX(#REF!,MATCH($U386,#REF!,0)),"")</f>
        <v>#NAME?</v>
      </c>
      <c r="X386" s="86" t="e">
        <f t="array" aca="1" ref="X386" ca="1">_xludf.IFNA(INDEX(#REF!,MATCH($U386,#REF!,0)),"")</f>
        <v>#NAME?</v>
      </c>
      <c r="Y386" s="86" t="e">
        <f t="array" aca="1" ref="Y386" ca="1">_xludf.IFNA(INDEX(#REF!,MATCH($U386,#REF!,0)),"")</f>
        <v>#NAME?</v>
      </c>
      <c r="Z386" s="86" t="e">
        <f t="array" aca="1" ref="Z386" ca="1">_xludf.IFNA(INDEX(#REF!,MATCH($U386,#REF!,0)),"")</f>
        <v>#NAME?</v>
      </c>
      <c r="AA386" s="86" t="e">
        <f t="array" aca="1" ref="AA386" ca="1">_xludf.IFNA(INDEX(#REF!,MATCH($U386,#REF!,0)),"")</f>
        <v>#NAME?</v>
      </c>
      <c r="AB386" s="86" t="e">
        <f t="array" aca="1" ref="AB386" ca="1">_xludf.IFNA(INDEX(#REF!,MATCH($U386,#REF!,0)),"")</f>
        <v>#NAME?</v>
      </c>
      <c r="AC386" s="86" t="e">
        <f t="array" aca="1" ref="AC386" ca="1">_xludf.IFNA(INDEX(#REF!,MATCH($U386,#REF!,0)),"")</f>
        <v>#NAME?</v>
      </c>
      <c r="AD386" s="87" t="e">
        <f t="array" aca="1" ref="AD386" ca="1">_xludf.IFNA(INDEX(#REF!,MATCH($U386,#REF!,0)),"")</f>
        <v>#NAME?</v>
      </c>
      <c r="AE386" s="102"/>
    </row>
    <row r="387" spans="1:31" ht="22.5" customHeight="1">
      <c r="A387" s="77"/>
      <c r="B387" s="133"/>
      <c r="C387" s="79"/>
      <c r="D387" s="79"/>
      <c r="E387" s="79"/>
      <c r="F387" s="79"/>
      <c r="G387" s="79"/>
      <c r="H387" s="79"/>
      <c r="I387" s="81" t="b">
        <v>0</v>
      </c>
      <c r="J387" s="81" t="b">
        <v>0</v>
      </c>
      <c r="K387" s="81" t="b">
        <v>0</v>
      </c>
      <c r="L387" s="81" t="b">
        <v>0</v>
      </c>
      <c r="M387" s="81" t="b">
        <v>0</v>
      </c>
      <c r="N387" s="79"/>
      <c r="O387" s="79"/>
      <c r="P387" s="79"/>
      <c r="Q387" s="92"/>
      <c r="R387" s="92"/>
      <c r="S387" s="96"/>
      <c r="T387" s="85"/>
      <c r="U387" s="86"/>
      <c r="V387" s="86" t="e">
        <f t="array" aca="1" ref="V387" ca="1">_xludf.IFNA(INDEX(#REF!,MATCH($U387,#REF!,0)),"")</f>
        <v>#NAME?</v>
      </c>
      <c r="W387" s="86" t="e">
        <f t="array" aca="1" ref="W387" ca="1">_xludf.IFNA(INDEX(#REF!,MATCH($U387,#REF!,0)),"")</f>
        <v>#NAME?</v>
      </c>
      <c r="X387" s="86" t="e">
        <f t="array" aca="1" ref="X387" ca="1">_xludf.IFNA(INDEX(#REF!,MATCH($U387,#REF!,0)),"")</f>
        <v>#NAME?</v>
      </c>
      <c r="Y387" s="86" t="e">
        <f t="array" aca="1" ref="Y387" ca="1">_xludf.IFNA(INDEX(#REF!,MATCH($U387,#REF!,0)),"")</f>
        <v>#NAME?</v>
      </c>
      <c r="Z387" s="86" t="e">
        <f t="array" aca="1" ref="Z387" ca="1">_xludf.IFNA(INDEX(#REF!,MATCH($U387,#REF!,0)),"")</f>
        <v>#NAME?</v>
      </c>
      <c r="AA387" s="86" t="e">
        <f t="array" aca="1" ref="AA387" ca="1">_xludf.IFNA(INDEX(#REF!,MATCH($U387,#REF!,0)),"")</f>
        <v>#NAME?</v>
      </c>
      <c r="AB387" s="86" t="e">
        <f t="array" aca="1" ref="AB387" ca="1">_xludf.IFNA(INDEX(#REF!,MATCH($U387,#REF!,0)),"")</f>
        <v>#NAME?</v>
      </c>
      <c r="AC387" s="86" t="e">
        <f t="array" aca="1" ref="AC387" ca="1">_xludf.IFNA(INDEX(#REF!,MATCH($U387,#REF!,0)),"")</f>
        <v>#NAME?</v>
      </c>
      <c r="AD387" s="87" t="e">
        <f t="array" aca="1" ref="AD387" ca="1">_xludf.IFNA(INDEX(#REF!,MATCH($U387,#REF!,0)),"")</f>
        <v>#NAME?</v>
      </c>
      <c r="AE387" s="102"/>
    </row>
    <row r="388" spans="1:31" ht="22.5" customHeight="1">
      <c r="A388" s="77"/>
      <c r="B388" s="133"/>
      <c r="C388" s="79"/>
      <c r="D388" s="79"/>
      <c r="E388" s="79"/>
      <c r="F388" s="79"/>
      <c r="G388" s="79"/>
      <c r="H388" s="79"/>
      <c r="I388" s="81" t="b">
        <v>0</v>
      </c>
      <c r="J388" s="81" t="b">
        <v>0</v>
      </c>
      <c r="K388" s="81" t="b">
        <v>0</v>
      </c>
      <c r="L388" s="81" t="b">
        <v>0</v>
      </c>
      <c r="M388" s="81" t="b">
        <v>0</v>
      </c>
      <c r="N388" s="79"/>
      <c r="O388" s="79"/>
      <c r="P388" s="79"/>
      <c r="Q388" s="92"/>
      <c r="R388" s="92"/>
      <c r="S388" s="96"/>
      <c r="T388" s="85"/>
      <c r="U388" s="86"/>
      <c r="V388" s="86" t="e">
        <f t="array" aca="1" ref="V388" ca="1">_xludf.IFNA(INDEX(#REF!,MATCH($U388,#REF!,0)),"")</f>
        <v>#NAME?</v>
      </c>
      <c r="W388" s="86" t="e">
        <f t="array" aca="1" ref="W388" ca="1">_xludf.IFNA(INDEX(#REF!,MATCH($U388,#REF!,0)),"")</f>
        <v>#NAME?</v>
      </c>
      <c r="X388" s="86" t="e">
        <f t="array" aca="1" ref="X388" ca="1">_xludf.IFNA(INDEX(#REF!,MATCH($U388,#REF!,0)),"")</f>
        <v>#NAME?</v>
      </c>
      <c r="Y388" s="86" t="e">
        <f t="array" aca="1" ref="Y388" ca="1">_xludf.IFNA(INDEX(#REF!,MATCH($U388,#REF!,0)),"")</f>
        <v>#NAME?</v>
      </c>
      <c r="Z388" s="86" t="e">
        <f t="array" aca="1" ref="Z388" ca="1">_xludf.IFNA(INDEX(#REF!,MATCH($U388,#REF!,0)),"")</f>
        <v>#NAME?</v>
      </c>
      <c r="AA388" s="86" t="e">
        <f t="array" aca="1" ref="AA388" ca="1">_xludf.IFNA(INDEX(#REF!,MATCH($U388,#REF!,0)),"")</f>
        <v>#NAME?</v>
      </c>
      <c r="AB388" s="86" t="e">
        <f t="array" aca="1" ref="AB388" ca="1">_xludf.IFNA(INDEX(#REF!,MATCH($U388,#REF!,0)),"")</f>
        <v>#NAME?</v>
      </c>
      <c r="AC388" s="86" t="e">
        <f t="array" aca="1" ref="AC388" ca="1">_xludf.IFNA(INDEX(#REF!,MATCH($U388,#REF!,0)),"")</f>
        <v>#NAME?</v>
      </c>
      <c r="AD388" s="87" t="e">
        <f t="array" aca="1" ref="AD388" ca="1">_xludf.IFNA(INDEX(#REF!,MATCH($U388,#REF!,0)),"")</f>
        <v>#NAME?</v>
      </c>
      <c r="AE388" s="102"/>
    </row>
    <row r="389" spans="1:31" ht="22.5" customHeight="1">
      <c r="A389" s="77"/>
      <c r="B389" s="133"/>
      <c r="C389" s="79"/>
      <c r="D389" s="79"/>
      <c r="E389" s="79"/>
      <c r="F389" s="79"/>
      <c r="G389" s="79"/>
      <c r="H389" s="79"/>
      <c r="I389" s="81" t="b">
        <v>0</v>
      </c>
      <c r="J389" s="81" t="b">
        <v>0</v>
      </c>
      <c r="K389" s="81" t="b">
        <v>0</v>
      </c>
      <c r="L389" s="81" t="b">
        <v>0</v>
      </c>
      <c r="M389" s="81" t="b">
        <v>0</v>
      </c>
      <c r="N389" s="79"/>
      <c r="O389" s="79"/>
      <c r="P389" s="79"/>
      <c r="Q389" s="92"/>
      <c r="R389" s="92"/>
      <c r="S389" s="96"/>
      <c r="T389" s="85"/>
      <c r="U389" s="86"/>
      <c r="V389" s="86" t="e">
        <f t="array" aca="1" ref="V389" ca="1">_xludf.IFNA(INDEX(#REF!,MATCH($U389,#REF!,0)),"")</f>
        <v>#NAME?</v>
      </c>
      <c r="W389" s="86" t="e">
        <f t="array" aca="1" ref="W389" ca="1">_xludf.IFNA(INDEX(#REF!,MATCH($U389,#REF!,0)),"")</f>
        <v>#NAME?</v>
      </c>
      <c r="X389" s="86" t="e">
        <f t="array" aca="1" ref="X389" ca="1">_xludf.IFNA(INDEX(#REF!,MATCH($U389,#REF!,0)),"")</f>
        <v>#NAME?</v>
      </c>
      <c r="Y389" s="86" t="e">
        <f t="array" aca="1" ref="Y389" ca="1">_xludf.IFNA(INDEX(#REF!,MATCH($U389,#REF!,0)),"")</f>
        <v>#NAME?</v>
      </c>
      <c r="Z389" s="86" t="e">
        <f t="array" aca="1" ref="Z389" ca="1">_xludf.IFNA(INDEX(#REF!,MATCH($U389,#REF!,0)),"")</f>
        <v>#NAME?</v>
      </c>
      <c r="AA389" s="86" t="e">
        <f t="array" aca="1" ref="AA389" ca="1">_xludf.IFNA(INDEX(#REF!,MATCH($U389,#REF!,0)),"")</f>
        <v>#NAME?</v>
      </c>
      <c r="AB389" s="86" t="e">
        <f t="array" aca="1" ref="AB389" ca="1">_xludf.IFNA(INDEX(#REF!,MATCH($U389,#REF!,0)),"")</f>
        <v>#NAME?</v>
      </c>
      <c r="AC389" s="86" t="e">
        <f t="array" aca="1" ref="AC389" ca="1">_xludf.IFNA(INDEX(#REF!,MATCH($U389,#REF!,0)),"")</f>
        <v>#NAME?</v>
      </c>
      <c r="AD389" s="87" t="e">
        <f t="array" aca="1" ref="AD389" ca="1">_xludf.IFNA(INDEX(#REF!,MATCH($U389,#REF!,0)),"")</f>
        <v>#NAME?</v>
      </c>
      <c r="AE389" s="102"/>
    </row>
    <row r="390" spans="1:31" ht="22.5" customHeight="1">
      <c r="A390" s="77"/>
      <c r="B390" s="133"/>
      <c r="C390" s="79"/>
      <c r="D390" s="79"/>
      <c r="E390" s="79"/>
      <c r="F390" s="79"/>
      <c r="G390" s="79"/>
      <c r="H390" s="79"/>
      <c r="I390" s="81" t="b">
        <v>0</v>
      </c>
      <c r="J390" s="81" t="b">
        <v>0</v>
      </c>
      <c r="K390" s="81" t="b">
        <v>0</v>
      </c>
      <c r="L390" s="81" t="b">
        <v>0</v>
      </c>
      <c r="M390" s="81" t="b">
        <v>0</v>
      </c>
      <c r="N390" s="79"/>
      <c r="O390" s="79"/>
      <c r="P390" s="79"/>
      <c r="Q390" s="92"/>
      <c r="R390" s="92"/>
      <c r="S390" s="96"/>
      <c r="T390" s="85"/>
      <c r="U390" s="86"/>
      <c r="V390" s="86" t="e">
        <f t="array" aca="1" ref="V390" ca="1">_xludf.IFNA(INDEX(#REF!,MATCH($U390,#REF!,0)),"")</f>
        <v>#NAME?</v>
      </c>
      <c r="W390" s="86" t="e">
        <f t="array" aca="1" ref="W390" ca="1">_xludf.IFNA(INDEX(#REF!,MATCH($U390,#REF!,0)),"")</f>
        <v>#NAME?</v>
      </c>
      <c r="X390" s="86" t="e">
        <f t="array" aca="1" ref="X390" ca="1">_xludf.IFNA(INDEX(#REF!,MATCH($U390,#REF!,0)),"")</f>
        <v>#NAME?</v>
      </c>
      <c r="Y390" s="86" t="e">
        <f t="array" aca="1" ref="Y390" ca="1">_xludf.IFNA(INDEX(#REF!,MATCH($U390,#REF!,0)),"")</f>
        <v>#NAME?</v>
      </c>
      <c r="Z390" s="86" t="e">
        <f t="array" aca="1" ref="Z390" ca="1">_xludf.IFNA(INDEX(#REF!,MATCH($U390,#REF!,0)),"")</f>
        <v>#NAME?</v>
      </c>
      <c r="AA390" s="86" t="e">
        <f t="array" aca="1" ref="AA390" ca="1">_xludf.IFNA(INDEX(#REF!,MATCH($U390,#REF!,0)),"")</f>
        <v>#NAME?</v>
      </c>
      <c r="AB390" s="86" t="e">
        <f t="array" aca="1" ref="AB390" ca="1">_xludf.IFNA(INDEX(#REF!,MATCH($U390,#REF!,0)),"")</f>
        <v>#NAME?</v>
      </c>
      <c r="AC390" s="86" t="e">
        <f t="array" aca="1" ref="AC390" ca="1">_xludf.IFNA(INDEX(#REF!,MATCH($U390,#REF!,0)),"")</f>
        <v>#NAME?</v>
      </c>
      <c r="AD390" s="87" t="e">
        <f t="array" aca="1" ref="AD390" ca="1">_xludf.IFNA(INDEX(#REF!,MATCH($U390,#REF!,0)),"")</f>
        <v>#NAME?</v>
      </c>
      <c r="AE390" s="102"/>
    </row>
    <row r="391" spans="1:31" ht="22.5" customHeight="1">
      <c r="A391" s="77"/>
      <c r="B391" s="133"/>
      <c r="C391" s="79"/>
      <c r="D391" s="79"/>
      <c r="E391" s="79"/>
      <c r="F391" s="79"/>
      <c r="G391" s="79"/>
      <c r="H391" s="79"/>
      <c r="I391" s="81" t="b">
        <v>0</v>
      </c>
      <c r="J391" s="81" t="b">
        <v>0</v>
      </c>
      <c r="K391" s="81" t="b">
        <v>0</v>
      </c>
      <c r="L391" s="81" t="b">
        <v>0</v>
      </c>
      <c r="M391" s="81" t="b">
        <v>0</v>
      </c>
      <c r="N391" s="79"/>
      <c r="O391" s="79"/>
      <c r="P391" s="79"/>
      <c r="Q391" s="92"/>
      <c r="R391" s="92"/>
      <c r="S391" s="96"/>
      <c r="T391" s="85"/>
      <c r="U391" s="86"/>
      <c r="V391" s="86" t="e">
        <f t="array" aca="1" ref="V391" ca="1">_xludf.IFNA(INDEX(#REF!,MATCH($U391,#REF!,0)),"")</f>
        <v>#NAME?</v>
      </c>
      <c r="W391" s="86" t="e">
        <f t="array" aca="1" ref="W391" ca="1">_xludf.IFNA(INDEX(#REF!,MATCH($U391,#REF!,0)),"")</f>
        <v>#NAME?</v>
      </c>
      <c r="X391" s="86" t="e">
        <f t="array" aca="1" ref="X391" ca="1">_xludf.IFNA(INDEX(#REF!,MATCH($U391,#REF!,0)),"")</f>
        <v>#NAME?</v>
      </c>
      <c r="Y391" s="86" t="e">
        <f t="array" aca="1" ref="Y391" ca="1">_xludf.IFNA(INDEX(#REF!,MATCH($U391,#REF!,0)),"")</f>
        <v>#NAME?</v>
      </c>
      <c r="Z391" s="86" t="e">
        <f t="array" aca="1" ref="Z391" ca="1">_xludf.IFNA(INDEX(#REF!,MATCH($U391,#REF!,0)),"")</f>
        <v>#NAME?</v>
      </c>
      <c r="AA391" s="86" t="e">
        <f t="array" aca="1" ref="AA391" ca="1">_xludf.IFNA(INDEX(#REF!,MATCH($U391,#REF!,0)),"")</f>
        <v>#NAME?</v>
      </c>
      <c r="AB391" s="86" t="e">
        <f t="array" aca="1" ref="AB391" ca="1">_xludf.IFNA(INDEX(#REF!,MATCH($U391,#REF!,0)),"")</f>
        <v>#NAME?</v>
      </c>
      <c r="AC391" s="86" t="e">
        <f t="array" aca="1" ref="AC391" ca="1">_xludf.IFNA(INDEX(#REF!,MATCH($U391,#REF!,0)),"")</f>
        <v>#NAME?</v>
      </c>
      <c r="AD391" s="87" t="e">
        <f t="array" aca="1" ref="AD391" ca="1">_xludf.IFNA(INDEX(#REF!,MATCH($U391,#REF!,0)),"")</f>
        <v>#NAME?</v>
      </c>
      <c r="AE391" s="102"/>
    </row>
    <row r="392" spans="1:31" ht="22.5" customHeight="1">
      <c r="A392" s="77"/>
      <c r="B392" s="133"/>
      <c r="C392" s="79"/>
      <c r="D392" s="79"/>
      <c r="E392" s="79"/>
      <c r="F392" s="79"/>
      <c r="G392" s="79"/>
      <c r="H392" s="79"/>
      <c r="I392" s="81" t="b">
        <v>0</v>
      </c>
      <c r="J392" s="81" t="b">
        <v>0</v>
      </c>
      <c r="K392" s="81" t="b">
        <v>0</v>
      </c>
      <c r="L392" s="81" t="b">
        <v>0</v>
      </c>
      <c r="M392" s="81" t="b">
        <v>0</v>
      </c>
      <c r="N392" s="79"/>
      <c r="O392" s="79"/>
      <c r="P392" s="79"/>
      <c r="Q392" s="92"/>
      <c r="R392" s="92"/>
      <c r="S392" s="96"/>
      <c r="T392" s="85"/>
      <c r="U392" s="86"/>
      <c r="V392" s="86" t="e">
        <f t="array" aca="1" ref="V392" ca="1">_xludf.IFNA(INDEX(#REF!,MATCH($U392,#REF!,0)),"")</f>
        <v>#NAME?</v>
      </c>
      <c r="W392" s="86" t="e">
        <f t="array" aca="1" ref="W392" ca="1">_xludf.IFNA(INDEX(#REF!,MATCH($U392,#REF!,0)),"")</f>
        <v>#NAME?</v>
      </c>
      <c r="X392" s="86" t="e">
        <f t="array" aca="1" ref="X392" ca="1">_xludf.IFNA(INDEX(#REF!,MATCH($U392,#REF!,0)),"")</f>
        <v>#NAME?</v>
      </c>
      <c r="Y392" s="86" t="e">
        <f t="array" aca="1" ref="Y392" ca="1">_xludf.IFNA(INDEX(#REF!,MATCH($U392,#REF!,0)),"")</f>
        <v>#NAME?</v>
      </c>
      <c r="Z392" s="86" t="e">
        <f t="array" aca="1" ref="Z392" ca="1">_xludf.IFNA(INDEX(#REF!,MATCH($U392,#REF!,0)),"")</f>
        <v>#NAME?</v>
      </c>
      <c r="AA392" s="86" t="e">
        <f t="array" aca="1" ref="AA392" ca="1">_xludf.IFNA(INDEX(#REF!,MATCH($U392,#REF!,0)),"")</f>
        <v>#NAME?</v>
      </c>
      <c r="AB392" s="86" t="e">
        <f t="array" aca="1" ref="AB392" ca="1">_xludf.IFNA(INDEX(#REF!,MATCH($U392,#REF!,0)),"")</f>
        <v>#NAME?</v>
      </c>
      <c r="AC392" s="86" t="e">
        <f t="array" aca="1" ref="AC392" ca="1">_xludf.IFNA(INDEX(#REF!,MATCH($U392,#REF!,0)),"")</f>
        <v>#NAME?</v>
      </c>
      <c r="AD392" s="87" t="e">
        <f t="array" aca="1" ref="AD392" ca="1">_xludf.IFNA(INDEX(#REF!,MATCH($U392,#REF!,0)),"")</f>
        <v>#NAME?</v>
      </c>
      <c r="AE392" s="102"/>
    </row>
    <row r="393" spans="1:31" ht="22.5" customHeight="1">
      <c r="A393" s="77"/>
      <c r="B393" s="133"/>
      <c r="C393" s="79"/>
      <c r="D393" s="79"/>
      <c r="E393" s="79"/>
      <c r="F393" s="79"/>
      <c r="G393" s="79"/>
      <c r="H393" s="79"/>
      <c r="I393" s="81" t="b">
        <v>0</v>
      </c>
      <c r="J393" s="81" t="b">
        <v>0</v>
      </c>
      <c r="K393" s="81" t="b">
        <v>0</v>
      </c>
      <c r="L393" s="81" t="b">
        <v>0</v>
      </c>
      <c r="M393" s="81" t="b">
        <v>0</v>
      </c>
      <c r="N393" s="79"/>
      <c r="O393" s="79"/>
      <c r="P393" s="79"/>
      <c r="Q393" s="92"/>
      <c r="R393" s="92"/>
      <c r="S393" s="96"/>
      <c r="T393" s="85"/>
      <c r="U393" s="86"/>
      <c r="V393" s="86" t="e">
        <f t="array" aca="1" ref="V393" ca="1">_xludf.IFNA(INDEX(#REF!,MATCH($U393,#REF!,0)),"")</f>
        <v>#NAME?</v>
      </c>
      <c r="W393" s="86" t="e">
        <f t="array" aca="1" ref="W393" ca="1">_xludf.IFNA(INDEX(#REF!,MATCH($U393,#REF!,0)),"")</f>
        <v>#NAME?</v>
      </c>
      <c r="X393" s="86" t="e">
        <f t="array" aca="1" ref="X393" ca="1">_xludf.IFNA(INDEX(#REF!,MATCH($U393,#REF!,0)),"")</f>
        <v>#NAME?</v>
      </c>
      <c r="Y393" s="86" t="e">
        <f t="array" aca="1" ref="Y393" ca="1">_xludf.IFNA(INDEX(#REF!,MATCH($U393,#REF!,0)),"")</f>
        <v>#NAME?</v>
      </c>
      <c r="Z393" s="86" t="e">
        <f t="array" aca="1" ref="Z393" ca="1">_xludf.IFNA(INDEX(#REF!,MATCH($U393,#REF!,0)),"")</f>
        <v>#NAME?</v>
      </c>
      <c r="AA393" s="86" t="e">
        <f t="array" aca="1" ref="AA393" ca="1">_xludf.IFNA(INDEX(#REF!,MATCH($U393,#REF!,0)),"")</f>
        <v>#NAME?</v>
      </c>
      <c r="AB393" s="86" t="e">
        <f t="array" aca="1" ref="AB393" ca="1">_xludf.IFNA(INDEX(#REF!,MATCH($U393,#REF!,0)),"")</f>
        <v>#NAME?</v>
      </c>
      <c r="AC393" s="86" t="e">
        <f t="array" aca="1" ref="AC393" ca="1">_xludf.IFNA(INDEX(#REF!,MATCH($U393,#REF!,0)),"")</f>
        <v>#NAME?</v>
      </c>
      <c r="AD393" s="87" t="e">
        <f t="array" aca="1" ref="AD393" ca="1">_xludf.IFNA(INDEX(#REF!,MATCH($U393,#REF!,0)),"")</f>
        <v>#NAME?</v>
      </c>
      <c r="AE393" s="102"/>
    </row>
    <row r="394" spans="1:31" ht="22.5" customHeight="1">
      <c r="A394" s="77"/>
      <c r="B394" s="133"/>
      <c r="C394" s="90"/>
      <c r="D394" s="90"/>
      <c r="E394" s="90"/>
      <c r="F394" s="90"/>
      <c r="G394" s="90"/>
      <c r="H394" s="90"/>
      <c r="I394" s="91" t="b">
        <v>0</v>
      </c>
      <c r="J394" s="91" t="b">
        <v>0</v>
      </c>
      <c r="K394" s="91" t="b">
        <v>0</v>
      </c>
      <c r="L394" s="91" t="b">
        <v>0</v>
      </c>
      <c r="M394" s="91" t="b">
        <v>0</v>
      </c>
      <c r="N394" s="90"/>
      <c r="O394" s="90"/>
      <c r="P394" s="90"/>
      <c r="Q394" s="92"/>
      <c r="R394" s="92"/>
      <c r="S394" s="110"/>
      <c r="T394" s="85"/>
      <c r="U394" s="86"/>
      <c r="V394" s="86" t="e">
        <f t="array" aca="1" ref="V394" ca="1">_xludf.IFNA(INDEX(#REF!,MATCH($U394,#REF!,0)),"")</f>
        <v>#NAME?</v>
      </c>
      <c r="W394" s="86" t="e">
        <f t="array" aca="1" ref="W394" ca="1">_xludf.IFNA(INDEX(#REF!,MATCH($U394,#REF!,0)),"")</f>
        <v>#NAME?</v>
      </c>
      <c r="X394" s="86" t="e">
        <f t="array" aca="1" ref="X394" ca="1">_xludf.IFNA(INDEX(#REF!,MATCH($U394,#REF!,0)),"")</f>
        <v>#NAME?</v>
      </c>
      <c r="Y394" s="86" t="e">
        <f t="array" aca="1" ref="Y394" ca="1">_xludf.IFNA(INDEX(#REF!,MATCH($U394,#REF!,0)),"")</f>
        <v>#NAME?</v>
      </c>
      <c r="Z394" s="86" t="e">
        <f t="array" aca="1" ref="Z394" ca="1">_xludf.IFNA(INDEX(#REF!,MATCH($U394,#REF!,0)),"")</f>
        <v>#NAME?</v>
      </c>
      <c r="AA394" s="86" t="e">
        <f t="array" aca="1" ref="AA394" ca="1">_xludf.IFNA(INDEX(#REF!,MATCH($U394,#REF!,0)),"")</f>
        <v>#NAME?</v>
      </c>
      <c r="AB394" s="86" t="e">
        <f t="array" aca="1" ref="AB394" ca="1">_xludf.IFNA(INDEX(#REF!,MATCH($U394,#REF!,0)),"")</f>
        <v>#NAME?</v>
      </c>
      <c r="AC394" s="86" t="e">
        <f t="array" aca="1" ref="AC394" ca="1">_xludf.IFNA(INDEX(#REF!,MATCH($U394,#REF!,0)),"")</f>
        <v>#NAME?</v>
      </c>
      <c r="AD394" s="87" t="e">
        <f t="array" aca="1" ref="AD394" ca="1">_xludf.IFNA(INDEX(#REF!,MATCH($U394,#REF!,0)),"")</f>
        <v>#NAME?</v>
      </c>
      <c r="AE394" s="102"/>
    </row>
    <row r="395" spans="1:31" ht="22.5" customHeight="1">
      <c r="A395" s="77"/>
      <c r="B395" s="133"/>
      <c r="C395" s="79"/>
      <c r="D395" s="79"/>
      <c r="E395" s="79"/>
      <c r="F395" s="79"/>
      <c r="G395" s="79"/>
      <c r="H395" s="79"/>
      <c r="I395" s="81" t="b">
        <v>0</v>
      </c>
      <c r="J395" s="81" t="b">
        <v>0</v>
      </c>
      <c r="K395" s="81" t="b">
        <v>0</v>
      </c>
      <c r="L395" s="81" t="b">
        <v>0</v>
      </c>
      <c r="M395" s="81" t="b">
        <v>0</v>
      </c>
      <c r="N395" s="79"/>
      <c r="O395" s="79"/>
      <c r="P395" s="79"/>
      <c r="Q395" s="92"/>
      <c r="R395" s="92"/>
      <c r="S395" s="96"/>
      <c r="T395" s="85"/>
      <c r="U395" s="86"/>
      <c r="V395" s="86" t="e">
        <f t="array" aca="1" ref="V395" ca="1">_xludf.IFNA(INDEX(#REF!,MATCH($U395,#REF!,0)),"")</f>
        <v>#NAME?</v>
      </c>
      <c r="W395" s="86" t="e">
        <f t="array" aca="1" ref="W395" ca="1">_xludf.IFNA(INDEX(#REF!,MATCH($U395,#REF!,0)),"")</f>
        <v>#NAME?</v>
      </c>
      <c r="X395" s="86" t="e">
        <f t="array" aca="1" ref="X395" ca="1">_xludf.IFNA(INDEX(#REF!,MATCH($U395,#REF!,0)),"")</f>
        <v>#NAME?</v>
      </c>
      <c r="Y395" s="86" t="e">
        <f t="array" aca="1" ref="Y395" ca="1">_xludf.IFNA(INDEX(#REF!,MATCH($U395,#REF!,0)),"")</f>
        <v>#NAME?</v>
      </c>
      <c r="Z395" s="86" t="e">
        <f t="array" aca="1" ref="Z395" ca="1">_xludf.IFNA(INDEX(#REF!,MATCH($U395,#REF!,0)),"")</f>
        <v>#NAME?</v>
      </c>
      <c r="AA395" s="86" t="e">
        <f t="array" aca="1" ref="AA395" ca="1">_xludf.IFNA(INDEX(#REF!,MATCH($U395,#REF!,0)),"")</f>
        <v>#NAME?</v>
      </c>
      <c r="AB395" s="86" t="e">
        <f t="array" aca="1" ref="AB395" ca="1">_xludf.IFNA(INDEX(#REF!,MATCH($U395,#REF!,0)),"")</f>
        <v>#NAME?</v>
      </c>
      <c r="AC395" s="86" t="e">
        <f t="array" aca="1" ref="AC395" ca="1">_xludf.IFNA(INDEX(#REF!,MATCH($U395,#REF!,0)),"")</f>
        <v>#NAME?</v>
      </c>
      <c r="AD395" s="87" t="e">
        <f t="array" aca="1" ref="AD395" ca="1">_xludf.IFNA(INDEX(#REF!,MATCH($U395,#REF!,0)),"")</f>
        <v>#NAME?</v>
      </c>
      <c r="AE395" s="102"/>
    </row>
    <row r="396" spans="1:31" ht="22.5" customHeight="1">
      <c r="A396" s="77"/>
      <c r="B396" s="133"/>
      <c r="C396" s="90"/>
      <c r="D396" s="90"/>
      <c r="E396" s="90"/>
      <c r="F396" s="90"/>
      <c r="G396" s="90"/>
      <c r="H396" s="90"/>
      <c r="I396" s="91" t="b">
        <v>0</v>
      </c>
      <c r="J396" s="91" t="b">
        <v>0</v>
      </c>
      <c r="K396" s="91" t="b">
        <v>0</v>
      </c>
      <c r="L396" s="91" t="b">
        <v>0</v>
      </c>
      <c r="M396" s="91" t="b">
        <v>0</v>
      </c>
      <c r="N396" s="90"/>
      <c r="O396" s="90"/>
      <c r="P396" s="90"/>
      <c r="Q396" s="92"/>
      <c r="R396" s="92"/>
      <c r="S396" s="110"/>
      <c r="T396" s="85"/>
      <c r="U396" s="86"/>
      <c r="V396" s="86" t="e">
        <f t="array" aca="1" ref="V396" ca="1">_xludf.IFNA(INDEX(#REF!,MATCH($U396,#REF!,0)),"")</f>
        <v>#NAME?</v>
      </c>
      <c r="W396" s="86" t="e">
        <f t="array" aca="1" ref="W396" ca="1">_xludf.IFNA(INDEX(#REF!,MATCH($U396,#REF!,0)),"")</f>
        <v>#NAME?</v>
      </c>
      <c r="X396" s="86" t="e">
        <f t="array" aca="1" ref="X396" ca="1">_xludf.IFNA(INDEX(#REF!,MATCH($U396,#REF!,0)),"")</f>
        <v>#NAME?</v>
      </c>
      <c r="Y396" s="86" t="e">
        <f t="array" aca="1" ref="Y396" ca="1">_xludf.IFNA(INDEX(#REF!,MATCH($U396,#REF!,0)),"")</f>
        <v>#NAME?</v>
      </c>
      <c r="Z396" s="86" t="e">
        <f t="array" aca="1" ref="Z396" ca="1">_xludf.IFNA(INDEX(#REF!,MATCH($U396,#REF!,0)),"")</f>
        <v>#NAME?</v>
      </c>
      <c r="AA396" s="86" t="e">
        <f t="array" aca="1" ref="AA396" ca="1">_xludf.IFNA(INDEX(#REF!,MATCH($U396,#REF!,0)),"")</f>
        <v>#NAME?</v>
      </c>
      <c r="AB396" s="86" t="e">
        <f t="array" aca="1" ref="AB396" ca="1">_xludf.IFNA(INDEX(#REF!,MATCH($U396,#REF!,0)),"")</f>
        <v>#NAME?</v>
      </c>
      <c r="AC396" s="86" t="e">
        <f t="array" aca="1" ref="AC396" ca="1">_xludf.IFNA(INDEX(#REF!,MATCH($U396,#REF!,0)),"")</f>
        <v>#NAME?</v>
      </c>
      <c r="AD396" s="87" t="e">
        <f t="array" aca="1" ref="AD396" ca="1">_xludf.IFNA(INDEX(#REF!,MATCH($U396,#REF!,0)),"")</f>
        <v>#NAME?</v>
      </c>
      <c r="AE396" s="102"/>
    </row>
    <row r="397" spans="1:31" ht="22.5" customHeight="1">
      <c r="A397" s="77"/>
      <c r="B397" s="133"/>
      <c r="C397" s="79"/>
      <c r="D397" s="79"/>
      <c r="E397" s="79"/>
      <c r="F397" s="79"/>
      <c r="G397" s="79"/>
      <c r="H397" s="79"/>
      <c r="I397" s="81" t="b">
        <v>0</v>
      </c>
      <c r="J397" s="81" t="b">
        <v>0</v>
      </c>
      <c r="K397" s="81" t="b">
        <v>0</v>
      </c>
      <c r="L397" s="81" t="b">
        <v>0</v>
      </c>
      <c r="M397" s="81" t="b">
        <v>0</v>
      </c>
      <c r="N397" s="79"/>
      <c r="O397" s="79"/>
      <c r="P397" s="79"/>
      <c r="Q397" s="92"/>
      <c r="R397" s="92"/>
      <c r="S397" s="96"/>
      <c r="T397" s="85"/>
      <c r="U397" s="86"/>
      <c r="V397" s="86" t="e">
        <f t="array" aca="1" ref="V397" ca="1">_xludf.IFNA(INDEX(#REF!,MATCH($U397,#REF!,0)),"")</f>
        <v>#NAME?</v>
      </c>
      <c r="W397" s="86" t="e">
        <f t="array" aca="1" ref="W397" ca="1">_xludf.IFNA(INDEX(#REF!,MATCH($U397,#REF!,0)),"")</f>
        <v>#NAME?</v>
      </c>
      <c r="X397" s="86" t="e">
        <f t="array" aca="1" ref="X397" ca="1">_xludf.IFNA(INDEX(#REF!,MATCH($U397,#REF!,0)),"")</f>
        <v>#NAME?</v>
      </c>
      <c r="Y397" s="86" t="e">
        <f t="array" aca="1" ref="Y397" ca="1">_xludf.IFNA(INDEX(#REF!,MATCH($U397,#REF!,0)),"")</f>
        <v>#NAME?</v>
      </c>
      <c r="Z397" s="86" t="e">
        <f t="array" aca="1" ref="Z397" ca="1">_xludf.IFNA(INDEX(#REF!,MATCH($U397,#REF!,0)),"")</f>
        <v>#NAME?</v>
      </c>
      <c r="AA397" s="86" t="e">
        <f t="array" aca="1" ref="AA397" ca="1">_xludf.IFNA(INDEX(#REF!,MATCH($U397,#REF!,0)),"")</f>
        <v>#NAME?</v>
      </c>
      <c r="AB397" s="86" t="e">
        <f t="array" aca="1" ref="AB397" ca="1">_xludf.IFNA(INDEX(#REF!,MATCH($U397,#REF!,0)),"")</f>
        <v>#NAME?</v>
      </c>
      <c r="AC397" s="86" t="e">
        <f t="array" aca="1" ref="AC397" ca="1">_xludf.IFNA(INDEX(#REF!,MATCH($U397,#REF!,0)),"")</f>
        <v>#NAME?</v>
      </c>
      <c r="AD397" s="87" t="e">
        <f t="array" aca="1" ref="AD397" ca="1">_xludf.IFNA(INDEX(#REF!,MATCH($U397,#REF!,0)),"")</f>
        <v>#NAME?</v>
      </c>
      <c r="AE397" s="102"/>
    </row>
    <row r="398" spans="1:31" ht="22.5" customHeight="1">
      <c r="A398" s="77"/>
      <c r="B398" s="133"/>
      <c r="C398" s="79"/>
      <c r="D398" s="79"/>
      <c r="E398" s="79"/>
      <c r="F398" s="79"/>
      <c r="G398" s="79"/>
      <c r="H398" s="79"/>
      <c r="I398" s="81" t="b">
        <v>0</v>
      </c>
      <c r="J398" s="81" t="b">
        <v>0</v>
      </c>
      <c r="K398" s="81" t="b">
        <v>0</v>
      </c>
      <c r="L398" s="81" t="b">
        <v>0</v>
      </c>
      <c r="M398" s="81" t="b">
        <v>0</v>
      </c>
      <c r="N398" s="79"/>
      <c r="O398" s="79"/>
      <c r="P398" s="79"/>
      <c r="Q398" s="92"/>
      <c r="R398" s="92"/>
      <c r="S398" s="96"/>
      <c r="T398" s="85"/>
      <c r="U398" s="86"/>
      <c r="V398" s="86" t="e">
        <f t="array" aca="1" ref="V398" ca="1">_xludf.IFNA(INDEX(#REF!,MATCH($U398,#REF!,0)),"")</f>
        <v>#NAME?</v>
      </c>
      <c r="W398" s="86" t="e">
        <f t="array" aca="1" ref="W398" ca="1">_xludf.IFNA(INDEX(#REF!,MATCH($U398,#REF!,0)),"")</f>
        <v>#NAME?</v>
      </c>
      <c r="X398" s="86" t="e">
        <f t="array" aca="1" ref="X398" ca="1">_xludf.IFNA(INDEX(#REF!,MATCH($U398,#REF!,0)),"")</f>
        <v>#NAME?</v>
      </c>
      <c r="Y398" s="86" t="e">
        <f t="array" aca="1" ref="Y398" ca="1">_xludf.IFNA(INDEX(#REF!,MATCH($U398,#REF!,0)),"")</f>
        <v>#NAME?</v>
      </c>
      <c r="Z398" s="86" t="e">
        <f t="array" aca="1" ref="Z398" ca="1">_xludf.IFNA(INDEX(#REF!,MATCH($U398,#REF!,0)),"")</f>
        <v>#NAME?</v>
      </c>
      <c r="AA398" s="86" t="e">
        <f t="array" aca="1" ref="AA398" ca="1">_xludf.IFNA(INDEX(#REF!,MATCH($U398,#REF!,0)),"")</f>
        <v>#NAME?</v>
      </c>
      <c r="AB398" s="86" t="e">
        <f t="array" aca="1" ref="AB398" ca="1">_xludf.IFNA(INDEX(#REF!,MATCH($U398,#REF!,0)),"")</f>
        <v>#NAME?</v>
      </c>
      <c r="AC398" s="86" t="e">
        <f t="array" aca="1" ref="AC398" ca="1">_xludf.IFNA(INDEX(#REF!,MATCH($U398,#REF!,0)),"")</f>
        <v>#NAME?</v>
      </c>
      <c r="AD398" s="87" t="e">
        <f t="array" aca="1" ref="AD398" ca="1">_xludf.IFNA(INDEX(#REF!,MATCH($U398,#REF!,0)),"")</f>
        <v>#NAME?</v>
      </c>
      <c r="AE398" s="102"/>
    </row>
    <row r="399" spans="1:31" ht="22.5" customHeight="1">
      <c r="A399" s="77"/>
      <c r="B399" s="133"/>
      <c r="C399" s="79"/>
      <c r="D399" s="79"/>
      <c r="E399" s="103"/>
      <c r="F399" s="103"/>
      <c r="G399" s="79"/>
      <c r="H399" s="79"/>
      <c r="I399" s="81" t="b">
        <v>0</v>
      </c>
      <c r="J399" s="81" t="b">
        <v>0</v>
      </c>
      <c r="K399" s="81" t="b">
        <v>0</v>
      </c>
      <c r="L399" s="81" t="b">
        <v>0</v>
      </c>
      <c r="M399" s="81" t="b">
        <v>0</v>
      </c>
      <c r="N399" s="79"/>
      <c r="O399" s="79"/>
      <c r="P399" s="79"/>
      <c r="Q399" s="92"/>
      <c r="R399" s="92"/>
      <c r="S399" s="96"/>
      <c r="T399" s="85"/>
      <c r="U399" s="86"/>
      <c r="V399" s="86" t="e">
        <f t="array" aca="1" ref="V399" ca="1">_xludf.IFNA(INDEX(#REF!,MATCH($U399,#REF!,0)),"")</f>
        <v>#NAME?</v>
      </c>
      <c r="W399" s="86" t="e">
        <f t="array" aca="1" ref="W399" ca="1">_xludf.IFNA(INDEX(#REF!,MATCH($U399,#REF!,0)),"")</f>
        <v>#NAME?</v>
      </c>
      <c r="X399" s="86" t="e">
        <f t="array" aca="1" ref="X399" ca="1">_xludf.IFNA(INDEX(#REF!,MATCH($U399,#REF!,0)),"")</f>
        <v>#NAME?</v>
      </c>
      <c r="Y399" s="86" t="e">
        <f t="array" aca="1" ref="Y399" ca="1">_xludf.IFNA(INDEX(#REF!,MATCH($U399,#REF!,0)),"")</f>
        <v>#NAME?</v>
      </c>
      <c r="Z399" s="86" t="e">
        <f t="array" aca="1" ref="Z399" ca="1">_xludf.IFNA(INDEX(#REF!,MATCH($U399,#REF!,0)),"")</f>
        <v>#NAME?</v>
      </c>
      <c r="AA399" s="86" t="e">
        <f t="array" aca="1" ref="AA399" ca="1">_xludf.IFNA(INDEX(#REF!,MATCH($U399,#REF!,0)),"")</f>
        <v>#NAME?</v>
      </c>
      <c r="AB399" s="86" t="e">
        <f t="array" aca="1" ref="AB399" ca="1">_xludf.IFNA(INDEX(#REF!,MATCH($U399,#REF!,0)),"")</f>
        <v>#NAME?</v>
      </c>
      <c r="AC399" s="86" t="e">
        <f t="array" aca="1" ref="AC399" ca="1">_xludf.IFNA(INDEX(#REF!,MATCH($U399,#REF!,0)),"")</f>
        <v>#NAME?</v>
      </c>
      <c r="AD399" s="87" t="e">
        <f t="array" aca="1" ref="AD399" ca="1">_xludf.IFNA(INDEX(#REF!,MATCH($U399,#REF!,0)),"")</f>
        <v>#NAME?</v>
      </c>
      <c r="AE399" s="102"/>
    </row>
    <row r="400" spans="1:31" ht="22.5" customHeight="1">
      <c r="A400" s="77"/>
      <c r="B400" s="133"/>
      <c r="C400" s="79"/>
      <c r="D400" s="79"/>
      <c r="E400" s="79"/>
      <c r="F400" s="79"/>
      <c r="G400" s="79"/>
      <c r="H400" s="79"/>
      <c r="I400" s="81" t="b">
        <v>0</v>
      </c>
      <c r="J400" s="81" t="b">
        <v>0</v>
      </c>
      <c r="K400" s="81" t="b">
        <v>0</v>
      </c>
      <c r="L400" s="81" t="b">
        <v>0</v>
      </c>
      <c r="M400" s="81" t="b">
        <v>0</v>
      </c>
      <c r="N400" s="79"/>
      <c r="O400" s="79"/>
      <c r="P400" s="79"/>
      <c r="Q400" s="92"/>
      <c r="R400" s="92"/>
      <c r="S400" s="96"/>
      <c r="T400" s="85"/>
      <c r="U400" s="86"/>
      <c r="V400" s="86" t="e">
        <f t="array" aca="1" ref="V400" ca="1">_xludf.IFNA(INDEX(#REF!,MATCH($U400,#REF!,0)),"")</f>
        <v>#NAME?</v>
      </c>
      <c r="W400" s="86" t="e">
        <f t="array" aca="1" ref="W400" ca="1">_xludf.IFNA(INDEX(#REF!,MATCH($U400,#REF!,0)),"")</f>
        <v>#NAME?</v>
      </c>
      <c r="X400" s="86" t="e">
        <f t="array" aca="1" ref="X400" ca="1">_xludf.IFNA(INDEX(#REF!,MATCH($U400,#REF!,0)),"")</f>
        <v>#NAME?</v>
      </c>
      <c r="Y400" s="86" t="e">
        <f t="array" aca="1" ref="Y400" ca="1">_xludf.IFNA(INDEX(#REF!,MATCH($U400,#REF!,0)),"")</f>
        <v>#NAME?</v>
      </c>
      <c r="Z400" s="86" t="e">
        <f t="array" aca="1" ref="Z400" ca="1">_xludf.IFNA(INDEX(#REF!,MATCH($U400,#REF!,0)),"")</f>
        <v>#NAME?</v>
      </c>
      <c r="AA400" s="86" t="e">
        <f t="array" aca="1" ref="AA400" ca="1">_xludf.IFNA(INDEX(#REF!,MATCH($U400,#REF!,0)),"")</f>
        <v>#NAME?</v>
      </c>
      <c r="AB400" s="86" t="e">
        <f t="array" aca="1" ref="AB400" ca="1">_xludf.IFNA(INDEX(#REF!,MATCH($U400,#REF!,0)),"")</f>
        <v>#NAME?</v>
      </c>
      <c r="AC400" s="86" t="e">
        <f t="array" aca="1" ref="AC400" ca="1">_xludf.IFNA(INDEX(#REF!,MATCH($U400,#REF!,0)),"")</f>
        <v>#NAME?</v>
      </c>
      <c r="AD400" s="87" t="e">
        <f t="array" aca="1" ref="AD400" ca="1">_xludf.IFNA(INDEX(#REF!,MATCH($U400,#REF!,0)),"")</f>
        <v>#NAME?</v>
      </c>
      <c r="AE400" s="102"/>
    </row>
    <row r="401" spans="1:31" ht="22.5" customHeight="1">
      <c r="A401" s="77"/>
      <c r="B401" s="133"/>
      <c r="C401" s="79"/>
      <c r="D401" s="79"/>
      <c r="E401" s="103"/>
      <c r="F401" s="103"/>
      <c r="G401" s="79"/>
      <c r="H401" s="79"/>
      <c r="I401" s="81" t="b">
        <v>0</v>
      </c>
      <c r="J401" s="81" t="b">
        <v>0</v>
      </c>
      <c r="K401" s="81" t="b">
        <v>0</v>
      </c>
      <c r="L401" s="81" t="b">
        <v>0</v>
      </c>
      <c r="M401" s="81" t="b">
        <v>0</v>
      </c>
      <c r="N401" s="79"/>
      <c r="O401" s="79"/>
      <c r="P401" s="79"/>
      <c r="Q401" s="92"/>
      <c r="R401" s="92"/>
      <c r="S401" s="96"/>
      <c r="T401" s="85"/>
      <c r="U401" s="86"/>
      <c r="V401" s="86" t="e">
        <f t="array" aca="1" ref="V401" ca="1">_xludf.IFNA(INDEX(#REF!,MATCH($U401,#REF!,0)),"")</f>
        <v>#NAME?</v>
      </c>
      <c r="W401" s="86" t="e">
        <f t="array" aca="1" ref="W401" ca="1">_xludf.IFNA(INDEX(#REF!,MATCH($U401,#REF!,0)),"")</f>
        <v>#NAME?</v>
      </c>
      <c r="X401" s="86" t="e">
        <f t="array" aca="1" ref="X401" ca="1">_xludf.IFNA(INDEX(#REF!,MATCH($U401,#REF!,0)),"")</f>
        <v>#NAME?</v>
      </c>
      <c r="Y401" s="86" t="e">
        <f t="array" aca="1" ref="Y401" ca="1">_xludf.IFNA(INDEX(#REF!,MATCH($U401,#REF!,0)),"")</f>
        <v>#NAME?</v>
      </c>
      <c r="Z401" s="86" t="e">
        <f t="array" aca="1" ref="Z401" ca="1">_xludf.IFNA(INDEX(#REF!,MATCH($U401,#REF!,0)),"")</f>
        <v>#NAME?</v>
      </c>
      <c r="AA401" s="86" t="e">
        <f t="array" aca="1" ref="AA401" ca="1">_xludf.IFNA(INDEX(#REF!,MATCH($U401,#REF!,0)),"")</f>
        <v>#NAME?</v>
      </c>
      <c r="AB401" s="86" t="e">
        <f t="array" aca="1" ref="AB401" ca="1">_xludf.IFNA(INDEX(#REF!,MATCH($U401,#REF!,0)),"")</f>
        <v>#NAME?</v>
      </c>
      <c r="AC401" s="86" t="e">
        <f t="array" aca="1" ref="AC401" ca="1">_xludf.IFNA(INDEX(#REF!,MATCH($U401,#REF!,0)),"")</f>
        <v>#NAME?</v>
      </c>
      <c r="AD401" s="87" t="e">
        <f t="array" aca="1" ref="AD401" ca="1">_xludf.IFNA(INDEX(#REF!,MATCH($U401,#REF!,0)),"")</f>
        <v>#NAME?</v>
      </c>
      <c r="AE401" s="102"/>
    </row>
    <row r="402" spans="1:31" ht="22.5" customHeight="1">
      <c r="A402" s="77"/>
      <c r="B402" s="133"/>
      <c r="C402" s="79"/>
      <c r="D402" s="79"/>
      <c r="E402" s="103"/>
      <c r="F402" s="103"/>
      <c r="G402" s="79"/>
      <c r="H402" s="79"/>
      <c r="I402" s="81" t="b">
        <v>0</v>
      </c>
      <c r="J402" s="81" t="b">
        <v>0</v>
      </c>
      <c r="K402" s="81" t="b">
        <v>0</v>
      </c>
      <c r="L402" s="81" t="b">
        <v>0</v>
      </c>
      <c r="M402" s="81" t="b">
        <v>0</v>
      </c>
      <c r="N402" s="79"/>
      <c r="O402" s="79"/>
      <c r="P402" s="79"/>
      <c r="Q402" s="92"/>
      <c r="R402" s="92"/>
      <c r="S402" s="96"/>
      <c r="T402" s="85"/>
      <c r="U402" s="86"/>
      <c r="V402" s="86" t="e">
        <f t="array" aca="1" ref="V402" ca="1">_xludf.IFNA(INDEX(#REF!,MATCH($U402,#REF!,0)),"")</f>
        <v>#NAME?</v>
      </c>
      <c r="W402" s="86" t="e">
        <f t="array" aca="1" ref="W402" ca="1">_xludf.IFNA(INDEX(#REF!,MATCH($U402,#REF!,0)),"")</f>
        <v>#NAME?</v>
      </c>
      <c r="X402" s="86" t="e">
        <f t="array" aca="1" ref="X402" ca="1">_xludf.IFNA(INDEX(#REF!,MATCH($U402,#REF!,0)),"")</f>
        <v>#NAME?</v>
      </c>
      <c r="Y402" s="86" t="e">
        <f t="array" aca="1" ref="Y402" ca="1">_xludf.IFNA(INDEX(#REF!,MATCH($U402,#REF!,0)),"")</f>
        <v>#NAME?</v>
      </c>
      <c r="Z402" s="86" t="e">
        <f t="array" aca="1" ref="Z402" ca="1">_xludf.IFNA(INDEX(#REF!,MATCH($U402,#REF!,0)),"")</f>
        <v>#NAME?</v>
      </c>
      <c r="AA402" s="86" t="e">
        <f t="array" aca="1" ref="AA402" ca="1">_xludf.IFNA(INDEX(#REF!,MATCH($U402,#REF!,0)),"")</f>
        <v>#NAME?</v>
      </c>
      <c r="AB402" s="86" t="e">
        <f t="array" aca="1" ref="AB402" ca="1">_xludf.IFNA(INDEX(#REF!,MATCH($U402,#REF!,0)),"")</f>
        <v>#NAME?</v>
      </c>
      <c r="AC402" s="86" t="e">
        <f t="array" aca="1" ref="AC402" ca="1">_xludf.IFNA(INDEX(#REF!,MATCH($U402,#REF!,0)),"")</f>
        <v>#NAME?</v>
      </c>
      <c r="AD402" s="87" t="e">
        <f t="array" aca="1" ref="AD402" ca="1">_xludf.IFNA(INDEX(#REF!,MATCH($U402,#REF!,0)),"")</f>
        <v>#NAME?</v>
      </c>
      <c r="AE402" s="102"/>
    </row>
    <row r="403" spans="1:31" ht="22.5" customHeight="1">
      <c r="A403" s="77"/>
      <c r="B403" s="133"/>
      <c r="C403" s="79"/>
      <c r="D403" s="79"/>
      <c r="E403" s="79"/>
      <c r="F403" s="79"/>
      <c r="G403" s="79"/>
      <c r="H403" s="79"/>
      <c r="I403" s="81" t="b">
        <v>0</v>
      </c>
      <c r="J403" s="81" t="b">
        <v>0</v>
      </c>
      <c r="K403" s="81" t="b">
        <v>0</v>
      </c>
      <c r="L403" s="81" t="b">
        <v>0</v>
      </c>
      <c r="M403" s="81" t="b">
        <v>0</v>
      </c>
      <c r="N403" s="79"/>
      <c r="O403" s="79"/>
      <c r="P403" s="79"/>
      <c r="Q403" s="92"/>
      <c r="R403" s="92"/>
      <c r="S403" s="96"/>
      <c r="T403" s="85"/>
      <c r="U403" s="86"/>
      <c r="V403" s="86" t="e">
        <f t="array" aca="1" ref="V403" ca="1">_xludf.IFNA(INDEX(#REF!,MATCH($U403,#REF!,0)),"")</f>
        <v>#NAME?</v>
      </c>
      <c r="W403" s="86" t="e">
        <f t="array" aca="1" ref="W403" ca="1">_xludf.IFNA(INDEX(#REF!,MATCH($U403,#REF!,0)),"")</f>
        <v>#NAME?</v>
      </c>
      <c r="X403" s="86" t="e">
        <f t="array" aca="1" ref="X403" ca="1">_xludf.IFNA(INDEX(#REF!,MATCH($U403,#REF!,0)),"")</f>
        <v>#NAME?</v>
      </c>
      <c r="Y403" s="86" t="e">
        <f t="array" aca="1" ref="Y403" ca="1">_xludf.IFNA(INDEX(#REF!,MATCH($U403,#REF!,0)),"")</f>
        <v>#NAME?</v>
      </c>
      <c r="Z403" s="86" t="e">
        <f t="array" aca="1" ref="Z403" ca="1">_xludf.IFNA(INDEX(#REF!,MATCH($U403,#REF!,0)),"")</f>
        <v>#NAME?</v>
      </c>
      <c r="AA403" s="86" t="e">
        <f t="array" aca="1" ref="AA403" ca="1">_xludf.IFNA(INDEX(#REF!,MATCH($U403,#REF!,0)),"")</f>
        <v>#NAME?</v>
      </c>
      <c r="AB403" s="86" t="e">
        <f t="array" aca="1" ref="AB403" ca="1">_xludf.IFNA(INDEX(#REF!,MATCH($U403,#REF!,0)),"")</f>
        <v>#NAME?</v>
      </c>
      <c r="AC403" s="86" t="e">
        <f t="array" aca="1" ref="AC403" ca="1">_xludf.IFNA(INDEX(#REF!,MATCH($U403,#REF!,0)),"")</f>
        <v>#NAME?</v>
      </c>
      <c r="AD403" s="87" t="e">
        <f t="array" aca="1" ref="AD403" ca="1">_xludf.IFNA(INDEX(#REF!,MATCH($U403,#REF!,0)),"")</f>
        <v>#NAME?</v>
      </c>
      <c r="AE403" s="102"/>
    </row>
    <row r="404" spans="1:31" ht="22.5" customHeight="1">
      <c r="A404" s="77"/>
      <c r="B404" s="133"/>
      <c r="C404" s="79"/>
      <c r="D404" s="79"/>
      <c r="E404" s="79"/>
      <c r="F404" s="79"/>
      <c r="G404" s="79"/>
      <c r="H404" s="79"/>
      <c r="I404" s="81" t="b">
        <v>0</v>
      </c>
      <c r="J404" s="81" t="b">
        <v>0</v>
      </c>
      <c r="K404" s="81" t="b">
        <v>0</v>
      </c>
      <c r="L404" s="81" t="b">
        <v>0</v>
      </c>
      <c r="M404" s="81" t="b">
        <v>0</v>
      </c>
      <c r="N404" s="79"/>
      <c r="O404" s="79"/>
      <c r="P404" s="79"/>
      <c r="Q404" s="92"/>
      <c r="R404" s="92"/>
      <c r="S404" s="96"/>
      <c r="T404" s="85"/>
      <c r="U404" s="86"/>
      <c r="V404" s="86" t="e">
        <f t="array" aca="1" ref="V404" ca="1">_xludf.IFNA(INDEX(#REF!,MATCH($U404,#REF!,0)),"")</f>
        <v>#NAME?</v>
      </c>
      <c r="W404" s="86" t="e">
        <f t="array" aca="1" ref="W404" ca="1">_xludf.IFNA(INDEX(#REF!,MATCH($U404,#REF!,0)),"")</f>
        <v>#NAME?</v>
      </c>
      <c r="X404" s="86" t="e">
        <f t="array" aca="1" ref="X404" ca="1">_xludf.IFNA(INDEX(#REF!,MATCH($U404,#REF!,0)),"")</f>
        <v>#NAME?</v>
      </c>
      <c r="Y404" s="86" t="e">
        <f t="array" aca="1" ref="Y404" ca="1">_xludf.IFNA(INDEX(#REF!,MATCH($U404,#REF!,0)),"")</f>
        <v>#NAME?</v>
      </c>
      <c r="Z404" s="86" t="e">
        <f t="array" aca="1" ref="Z404" ca="1">_xludf.IFNA(INDEX(#REF!,MATCH($U404,#REF!,0)),"")</f>
        <v>#NAME?</v>
      </c>
      <c r="AA404" s="86" t="e">
        <f t="array" aca="1" ref="AA404" ca="1">_xludf.IFNA(INDEX(#REF!,MATCH($U404,#REF!,0)),"")</f>
        <v>#NAME?</v>
      </c>
      <c r="AB404" s="86" t="e">
        <f t="array" aca="1" ref="AB404" ca="1">_xludf.IFNA(INDEX(#REF!,MATCH($U404,#REF!,0)),"")</f>
        <v>#NAME?</v>
      </c>
      <c r="AC404" s="86" t="e">
        <f t="array" aca="1" ref="AC404" ca="1">_xludf.IFNA(INDEX(#REF!,MATCH($U404,#REF!,0)),"")</f>
        <v>#NAME?</v>
      </c>
      <c r="AD404" s="87" t="e">
        <f t="array" aca="1" ref="AD404" ca="1">_xludf.IFNA(INDEX(#REF!,MATCH($U404,#REF!,0)),"")</f>
        <v>#NAME?</v>
      </c>
      <c r="AE404" s="102"/>
    </row>
    <row r="405" spans="1:31" ht="22.5" customHeight="1">
      <c r="A405" s="77"/>
      <c r="B405" s="133"/>
      <c r="C405" s="79"/>
      <c r="D405" s="79"/>
      <c r="E405" s="79"/>
      <c r="F405" s="79"/>
      <c r="G405" s="79"/>
      <c r="H405" s="79"/>
      <c r="I405" s="81" t="b">
        <v>0</v>
      </c>
      <c r="J405" s="81" t="b">
        <v>0</v>
      </c>
      <c r="K405" s="81" t="b">
        <v>0</v>
      </c>
      <c r="L405" s="81" t="b">
        <v>0</v>
      </c>
      <c r="M405" s="81" t="b">
        <v>0</v>
      </c>
      <c r="N405" s="79"/>
      <c r="O405" s="79"/>
      <c r="P405" s="79"/>
      <c r="Q405" s="92"/>
      <c r="R405" s="92"/>
      <c r="S405" s="96"/>
      <c r="T405" s="85"/>
      <c r="U405" s="86"/>
      <c r="V405" s="86" t="e">
        <f t="array" aca="1" ref="V405" ca="1">_xludf.IFNA(INDEX(#REF!,MATCH($U405,#REF!,0)),"")</f>
        <v>#NAME?</v>
      </c>
      <c r="W405" s="86" t="e">
        <f t="array" aca="1" ref="W405" ca="1">_xludf.IFNA(INDEX(#REF!,MATCH($U405,#REF!,0)),"")</f>
        <v>#NAME?</v>
      </c>
      <c r="X405" s="86" t="e">
        <f t="array" aca="1" ref="X405" ca="1">_xludf.IFNA(INDEX(#REF!,MATCH($U405,#REF!,0)),"")</f>
        <v>#NAME?</v>
      </c>
      <c r="Y405" s="86" t="e">
        <f t="array" aca="1" ref="Y405" ca="1">_xludf.IFNA(INDEX(#REF!,MATCH($U405,#REF!,0)),"")</f>
        <v>#NAME?</v>
      </c>
      <c r="Z405" s="86" t="e">
        <f t="array" aca="1" ref="Z405" ca="1">_xludf.IFNA(INDEX(#REF!,MATCH($U405,#REF!,0)),"")</f>
        <v>#NAME?</v>
      </c>
      <c r="AA405" s="86" t="e">
        <f t="array" aca="1" ref="AA405" ca="1">_xludf.IFNA(INDEX(#REF!,MATCH($U405,#REF!,0)),"")</f>
        <v>#NAME?</v>
      </c>
      <c r="AB405" s="86" t="e">
        <f t="array" aca="1" ref="AB405" ca="1">_xludf.IFNA(INDEX(#REF!,MATCH($U405,#REF!,0)),"")</f>
        <v>#NAME?</v>
      </c>
      <c r="AC405" s="86" t="e">
        <f t="array" aca="1" ref="AC405" ca="1">_xludf.IFNA(INDEX(#REF!,MATCH($U405,#REF!,0)),"")</f>
        <v>#NAME?</v>
      </c>
      <c r="AD405" s="87" t="e">
        <f t="array" aca="1" ref="AD405" ca="1">_xludf.IFNA(INDEX(#REF!,MATCH($U405,#REF!,0)),"")</f>
        <v>#NAME?</v>
      </c>
      <c r="AE405" s="102"/>
    </row>
    <row r="406" spans="1:31" ht="22.5" customHeight="1">
      <c r="A406" s="77"/>
      <c r="B406" s="133"/>
      <c r="C406" s="79"/>
      <c r="D406" s="79"/>
      <c r="E406" s="79"/>
      <c r="F406" s="79"/>
      <c r="G406" s="79"/>
      <c r="H406" s="79"/>
      <c r="I406" s="81" t="b">
        <v>0</v>
      </c>
      <c r="J406" s="81" t="b">
        <v>0</v>
      </c>
      <c r="K406" s="81" t="b">
        <v>0</v>
      </c>
      <c r="L406" s="81" t="b">
        <v>0</v>
      </c>
      <c r="M406" s="81" t="b">
        <v>0</v>
      </c>
      <c r="N406" s="79"/>
      <c r="O406" s="79"/>
      <c r="P406" s="79"/>
      <c r="Q406" s="92"/>
      <c r="R406" s="92"/>
      <c r="S406" s="96"/>
      <c r="T406" s="85"/>
      <c r="U406" s="86"/>
      <c r="V406" s="86" t="e">
        <f t="array" aca="1" ref="V406" ca="1">_xludf.IFNA(INDEX(#REF!,MATCH($U406,#REF!,0)),"")</f>
        <v>#NAME?</v>
      </c>
      <c r="W406" s="86" t="e">
        <f t="array" aca="1" ref="W406" ca="1">_xludf.IFNA(INDEX(#REF!,MATCH($U406,#REF!,0)),"")</f>
        <v>#NAME?</v>
      </c>
      <c r="X406" s="86" t="e">
        <f t="array" aca="1" ref="X406" ca="1">_xludf.IFNA(INDEX(#REF!,MATCH($U406,#REF!,0)),"")</f>
        <v>#NAME?</v>
      </c>
      <c r="Y406" s="86" t="e">
        <f t="array" aca="1" ref="Y406" ca="1">_xludf.IFNA(INDEX(#REF!,MATCH($U406,#REF!,0)),"")</f>
        <v>#NAME?</v>
      </c>
      <c r="Z406" s="86" t="e">
        <f t="array" aca="1" ref="Z406" ca="1">_xludf.IFNA(INDEX(#REF!,MATCH($U406,#REF!,0)),"")</f>
        <v>#NAME?</v>
      </c>
      <c r="AA406" s="86" t="e">
        <f t="array" aca="1" ref="AA406" ca="1">_xludf.IFNA(INDEX(#REF!,MATCH($U406,#REF!,0)),"")</f>
        <v>#NAME?</v>
      </c>
      <c r="AB406" s="86" t="e">
        <f t="array" aca="1" ref="AB406" ca="1">_xludf.IFNA(INDEX(#REF!,MATCH($U406,#REF!,0)),"")</f>
        <v>#NAME?</v>
      </c>
      <c r="AC406" s="86" t="e">
        <f t="array" aca="1" ref="AC406" ca="1">_xludf.IFNA(INDEX(#REF!,MATCH($U406,#REF!,0)),"")</f>
        <v>#NAME?</v>
      </c>
      <c r="AD406" s="87" t="e">
        <f t="array" aca="1" ref="AD406" ca="1">_xludf.IFNA(INDEX(#REF!,MATCH($U406,#REF!,0)),"")</f>
        <v>#NAME?</v>
      </c>
      <c r="AE406" s="102"/>
    </row>
    <row r="407" spans="1:31" ht="22.5" customHeight="1">
      <c r="A407" s="77"/>
      <c r="B407" s="133"/>
      <c r="C407" s="79"/>
      <c r="D407" s="79"/>
      <c r="E407" s="79"/>
      <c r="F407" s="79"/>
      <c r="G407" s="79"/>
      <c r="H407" s="79"/>
      <c r="I407" s="81" t="b">
        <v>0</v>
      </c>
      <c r="J407" s="81" t="b">
        <v>0</v>
      </c>
      <c r="K407" s="81" t="b">
        <v>0</v>
      </c>
      <c r="L407" s="81" t="b">
        <v>0</v>
      </c>
      <c r="M407" s="81" t="b">
        <v>0</v>
      </c>
      <c r="N407" s="79"/>
      <c r="O407" s="79"/>
      <c r="P407" s="79"/>
      <c r="Q407" s="92"/>
      <c r="R407" s="92"/>
      <c r="S407" s="96"/>
      <c r="T407" s="85"/>
      <c r="U407" s="86"/>
      <c r="V407" s="86" t="e">
        <f t="array" aca="1" ref="V407" ca="1">_xludf.IFNA(INDEX(#REF!,MATCH($U407,#REF!,0)),"")</f>
        <v>#NAME?</v>
      </c>
      <c r="W407" s="86" t="e">
        <f t="array" aca="1" ref="W407" ca="1">_xludf.IFNA(INDEX(#REF!,MATCH($U407,#REF!,0)),"")</f>
        <v>#NAME?</v>
      </c>
      <c r="X407" s="86" t="e">
        <f t="array" aca="1" ref="X407" ca="1">_xludf.IFNA(INDEX(#REF!,MATCH($U407,#REF!,0)),"")</f>
        <v>#NAME?</v>
      </c>
      <c r="Y407" s="86" t="e">
        <f t="array" aca="1" ref="Y407" ca="1">_xludf.IFNA(INDEX(#REF!,MATCH($U407,#REF!,0)),"")</f>
        <v>#NAME?</v>
      </c>
      <c r="Z407" s="86" t="e">
        <f t="array" aca="1" ref="Z407" ca="1">_xludf.IFNA(INDEX(#REF!,MATCH($U407,#REF!,0)),"")</f>
        <v>#NAME?</v>
      </c>
      <c r="AA407" s="86" t="e">
        <f t="array" aca="1" ref="AA407" ca="1">_xludf.IFNA(INDEX(#REF!,MATCH($U407,#REF!,0)),"")</f>
        <v>#NAME?</v>
      </c>
      <c r="AB407" s="86" t="e">
        <f t="array" aca="1" ref="AB407" ca="1">_xludf.IFNA(INDEX(#REF!,MATCH($U407,#REF!,0)),"")</f>
        <v>#NAME?</v>
      </c>
      <c r="AC407" s="86" t="e">
        <f t="array" aca="1" ref="AC407" ca="1">_xludf.IFNA(INDEX(#REF!,MATCH($U407,#REF!,0)),"")</f>
        <v>#NAME?</v>
      </c>
      <c r="AD407" s="87" t="e">
        <f t="array" aca="1" ref="AD407" ca="1">_xludf.IFNA(INDEX(#REF!,MATCH($U407,#REF!,0)),"")</f>
        <v>#NAME?</v>
      </c>
      <c r="AE407" s="102"/>
    </row>
    <row r="408" spans="1:31" ht="22.5" customHeight="1">
      <c r="A408" s="77"/>
      <c r="B408" s="133"/>
      <c r="C408" s="79"/>
      <c r="D408" s="79"/>
      <c r="E408" s="79"/>
      <c r="F408" s="79"/>
      <c r="G408" s="79"/>
      <c r="H408" s="79"/>
      <c r="I408" s="81" t="b">
        <v>0</v>
      </c>
      <c r="J408" s="81" t="b">
        <v>0</v>
      </c>
      <c r="K408" s="81" t="b">
        <v>0</v>
      </c>
      <c r="L408" s="81" t="b">
        <v>0</v>
      </c>
      <c r="M408" s="81" t="b">
        <v>0</v>
      </c>
      <c r="N408" s="79"/>
      <c r="O408" s="79"/>
      <c r="P408" s="79"/>
      <c r="Q408" s="92"/>
      <c r="R408" s="92"/>
      <c r="S408" s="96"/>
      <c r="T408" s="85"/>
      <c r="U408" s="86"/>
      <c r="V408" s="86" t="e">
        <f t="array" aca="1" ref="V408" ca="1">_xludf.IFNA(INDEX(#REF!,MATCH($U408,#REF!,0)),"")</f>
        <v>#NAME?</v>
      </c>
      <c r="W408" s="86" t="e">
        <f t="array" aca="1" ref="W408" ca="1">_xludf.IFNA(INDEX(#REF!,MATCH($U408,#REF!,0)),"")</f>
        <v>#NAME?</v>
      </c>
      <c r="X408" s="86" t="e">
        <f t="array" aca="1" ref="X408" ca="1">_xludf.IFNA(INDEX(#REF!,MATCH($U408,#REF!,0)),"")</f>
        <v>#NAME?</v>
      </c>
      <c r="Y408" s="86" t="e">
        <f t="array" aca="1" ref="Y408" ca="1">_xludf.IFNA(INDEX(#REF!,MATCH($U408,#REF!,0)),"")</f>
        <v>#NAME?</v>
      </c>
      <c r="Z408" s="86" t="e">
        <f t="array" aca="1" ref="Z408" ca="1">_xludf.IFNA(INDEX(#REF!,MATCH($U408,#REF!,0)),"")</f>
        <v>#NAME?</v>
      </c>
      <c r="AA408" s="86" t="e">
        <f t="array" aca="1" ref="AA408" ca="1">_xludf.IFNA(INDEX(#REF!,MATCH($U408,#REF!,0)),"")</f>
        <v>#NAME?</v>
      </c>
      <c r="AB408" s="86" t="e">
        <f t="array" aca="1" ref="AB408" ca="1">_xludf.IFNA(INDEX(#REF!,MATCH($U408,#REF!,0)),"")</f>
        <v>#NAME?</v>
      </c>
      <c r="AC408" s="86" t="e">
        <f t="array" aca="1" ref="AC408" ca="1">_xludf.IFNA(INDEX(#REF!,MATCH($U408,#REF!,0)),"")</f>
        <v>#NAME?</v>
      </c>
      <c r="AD408" s="87" t="e">
        <f t="array" aca="1" ref="AD408" ca="1">_xludf.IFNA(INDEX(#REF!,MATCH($U408,#REF!,0)),"")</f>
        <v>#NAME?</v>
      </c>
      <c r="AE408" s="102"/>
    </row>
    <row r="409" spans="1:31" ht="22.5" customHeight="1">
      <c r="A409" s="77"/>
      <c r="B409" s="133"/>
      <c r="C409" s="79"/>
      <c r="D409" s="79"/>
      <c r="E409" s="79"/>
      <c r="F409" s="79"/>
      <c r="G409" s="79"/>
      <c r="H409" s="79"/>
      <c r="I409" s="81" t="b">
        <v>0</v>
      </c>
      <c r="J409" s="81" t="b">
        <v>0</v>
      </c>
      <c r="K409" s="81" t="b">
        <v>0</v>
      </c>
      <c r="L409" s="81" t="b">
        <v>0</v>
      </c>
      <c r="M409" s="81" t="b">
        <v>0</v>
      </c>
      <c r="N409" s="79"/>
      <c r="O409" s="79"/>
      <c r="P409" s="79"/>
      <c r="Q409" s="92"/>
      <c r="R409" s="92"/>
      <c r="S409" s="96"/>
      <c r="T409" s="85"/>
      <c r="U409" s="86"/>
      <c r="V409" s="86" t="e">
        <f t="array" aca="1" ref="V409" ca="1">_xludf.IFNA(INDEX(#REF!,MATCH($U409,#REF!,0)),"")</f>
        <v>#NAME?</v>
      </c>
      <c r="W409" s="86" t="e">
        <f t="array" aca="1" ref="W409" ca="1">_xludf.IFNA(INDEX(#REF!,MATCH($U409,#REF!,0)),"")</f>
        <v>#NAME?</v>
      </c>
      <c r="X409" s="86" t="e">
        <f t="array" aca="1" ref="X409" ca="1">_xludf.IFNA(INDEX(#REF!,MATCH($U409,#REF!,0)),"")</f>
        <v>#NAME?</v>
      </c>
      <c r="Y409" s="86" t="e">
        <f t="array" aca="1" ref="Y409" ca="1">_xludf.IFNA(INDEX(#REF!,MATCH($U409,#REF!,0)),"")</f>
        <v>#NAME?</v>
      </c>
      <c r="Z409" s="86" t="e">
        <f t="array" aca="1" ref="Z409" ca="1">_xludf.IFNA(INDEX(#REF!,MATCH($U409,#REF!,0)),"")</f>
        <v>#NAME?</v>
      </c>
      <c r="AA409" s="86" t="e">
        <f t="array" aca="1" ref="AA409" ca="1">_xludf.IFNA(INDEX(#REF!,MATCH($U409,#REF!,0)),"")</f>
        <v>#NAME?</v>
      </c>
      <c r="AB409" s="86" t="e">
        <f t="array" aca="1" ref="AB409" ca="1">_xludf.IFNA(INDEX(#REF!,MATCH($U409,#REF!,0)),"")</f>
        <v>#NAME?</v>
      </c>
      <c r="AC409" s="86" t="e">
        <f t="array" aca="1" ref="AC409" ca="1">_xludf.IFNA(INDEX(#REF!,MATCH($U409,#REF!,0)),"")</f>
        <v>#NAME?</v>
      </c>
      <c r="AD409" s="87" t="e">
        <f t="array" aca="1" ref="AD409" ca="1">_xludf.IFNA(INDEX(#REF!,MATCH($U409,#REF!,0)),"")</f>
        <v>#NAME?</v>
      </c>
      <c r="AE409" s="102"/>
    </row>
    <row r="410" spans="1:31" ht="22.5" customHeight="1">
      <c r="A410" s="77"/>
      <c r="B410" s="133"/>
      <c r="C410" s="79"/>
      <c r="D410" s="79"/>
      <c r="E410" s="79"/>
      <c r="F410" s="79"/>
      <c r="G410" s="79"/>
      <c r="H410" s="79"/>
      <c r="I410" s="81" t="b">
        <v>0</v>
      </c>
      <c r="J410" s="81" t="b">
        <v>0</v>
      </c>
      <c r="K410" s="81" t="b">
        <v>0</v>
      </c>
      <c r="L410" s="81" t="b">
        <v>0</v>
      </c>
      <c r="M410" s="81" t="b">
        <v>0</v>
      </c>
      <c r="N410" s="79"/>
      <c r="O410" s="79"/>
      <c r="P410" s="79"/>
      <c r="Q410" s="92"/>
      <c r="R410" s="92"/>
      <c r="S410" s="96"/>
      <c r="T410" s="85"/>
      <c r="U410" s="86"/>
      <c r="V410" s="86" t="e">
        <f t="array" aca="1" ref="V410" ca="1">_xludf.IFNA(INDEX(#REF!,MATCH($U410,#REF!,0)),"")</f>
        <v>#NAME?</v>
      </c>
      <c r="W410" s="86" t="e">
        <f t="array" aca="1" ref="W410" ca="1">_xludf.IFNA(INDEX(#REF!,MATCH($U410,#REF!,0)),"")</f>
        <v>#NAME?</v>
      </c>
      <c r="X410" s="86" t="e">
        <f t="array" aca="1" ref="X410" ca="1">_xludf.IFNA(INDEX(#REF!,MATCH($U410,#REF!,0)),"")</f>
        <v>#NAME?</v>
      </c>
      <c r="Y410" s="86" t="e">
        <f t="array" aca="1" ref="Y410" ca="1">_xludf.IFNA(INDEX(#REF!,MATCH($U410,#REF!,0)),"")</f>
        <v>#NAME?</v>
      </c>
      <c r="Z410" s="86" t="e">
        <f t="array" aca="1" ref="Z410" ca="1">_xludf.IFNA(INDEX(#REF!,MATCH($U410,#REF!,0)),"")</f>
        <v>#NAME?</v>
      </c>
      <c r="AA410" s="86" t="e">
        <f t="array" aca="1" ref="AA410" ca="1">_xludf.IFNA(INDEX(#REF!,MATCH($U410,#REF!,0)),"")</f>
        <v>#NAME?</v>
      </c>
      <c r="AB410" s="86" t="e">
        <f t="array" aca="1" ref="AB410" ca="1">_xludf.IFNA(INDEX(#REF!,MATCH($U410,#REF!,0)),"")</f>
        <v>#NAME?</v>
      </c>
      <c r="AC410" s="86" t="e">
        <f t="array" aca="1" ref="AC410" ca="1">_xludf.IFNA(INDEX(#REF!,MATCH($U410,#REF!,0)),"")</f>
        <v>#NAME?</v>
      </c>
      <c r="AD410" s="87" t="e">
        <f t="array" aca="1" ref="AD410" ca="1">_xludf.IFNA(INDEX(#REF!,MATCH($U410,#REF!,0)),"")</f>
        <v>#NAME?</v>
      </c>
      <c r="AE410" s="102"/>
    </row>
    <row r="411" spans="1:31" ht="22.5" customHeight="1">
      <c r="A411" s="77"/>
      <c r="B411" s="133"/>
      <c r="C411" s="79"/>
      <c r="D411" s="79"/>
      <c r="E411" s="79"/>
      <c r="F411" s="79"/>
      <c r="G411" s="79"/>
      <c r="H411" s="79"/>
      <c r="I411" s="81" t="b">
        <v>0</v>
      </c>
      <c r="J411" s="81" t="b">
        <v>0</v>
      </c>
      <c r="K411" s="81" t="b">
        <v>0</v>
      </c>
      <c r="L411" s="81" t="b">
        <v>0</v>
      </c>
      <c r="M411" s="81" t="b">
        <v>0</v>
      </c>
      <c r="N411" s="79"/>
      <c r="O411" s="79"/>
      <c r="P411" s="79"/>
      <c r="Q411" s="92"/>
      <c r="R411" s="92"/>
      <c r="S411" s="96"/>
      <c r="T411" s="85"/>
      <c r="U411" s="86"/>
      <c r="V411" s="86" t="e">
        <f t="array" aca="1" ref="V411" ca="1">_xludf.IFNA(INDEX(#REF!,MATCH($U411,#REF!,0)),"")</f>
        <v>#NAME?</v>
      </c>
      <c r="W411" s="86" t="e">
        <f t="array" aca="1" ref="W411" ca="1">_xludf.IFNA(INDEX(#REF!,MATCH($U411,#REF!,0)),"")</f>
        <v>#NAME?</v>
      </c>
      <c r="X411" s="86" t="e">
        <f t="array" aca="1" ref="X411" ca="1">_xludf.IFNA(INDEX(#REF!,MATCH($U411,#REF!,0)),"")</f>
        <v>#NAME?</v>
      </c>
      <c r="Y411" s="86" t="e">
        <f t="array" aca="1" ref="Y411" ca="1">_xludf.IFNA(INDEX(#REF!,MATCH($U411,#REF!,0)),"")</f>
        <v>#NAME?</v>
      </c>
      <c r="Z411" s="86" t="e">
        <f t="array" aca="1" ref="Z411" ca="1">_xludf.IFNA(INDEX(#REF!,MATCH($U411,#REF!,0)),"")</f>
        <v>#NAME?</v>
      </c>
      <c r="AA411" s="86" t="e">
        <f t="array" aca="1" ref="AA411" ca="1">_xludf.IFNA(INDEX(#REF!,MATCH($U411,#REF!,0)),"")</f>
        <v>#NAME?</v>
      </c>
      <c r="AB411" s="86" t="e">
        <f t="array" aca="1" ref="AB411" ca="1">_xludf.IFNA(INDEX(#REF!,MATCH($U411,#REF!,0)),"")</f>
        <v>#NAME?</v>
      </c>
      <c r="AC411" s="86" t="e">
        <f t="array" aca="1" ref="AC411" ca="1">_xludf.IFNA(INDEX(#REF!,MATCH($U411,#REF!,0)),"")</f>
        <v>#NAME?</v>
      </c>
      <c r="AD411" s="87" t="e">
        <f t="array" aca="1" ref="AD411" ca="1">_xludf.IFNA(INDEX(#REF!,MATCH($U411,#REF!,0)),"")</f>
        <v>#NAME?</v>
      </c>
      <c r="AE411" s="102"/>
    </row>
    <row r="412" spans="1:31" ht="22.5" customHeight="1">
      <c r="A412" s="77"/>
      <c r="B412" s="133"/>
      <c r="C412" s="79"/>
      <c r="D412" s="79"/>
      <c r="E412" s="79"/>
      <c r="F412" s="79"/>
      <c r="G412" s="79"/>
      <c r="H412" s="79"/>
      <c r="I412" s="81" t="b">
        <v>0</v>
      </c>
      <c r="J412" s="81" t="b">
        <v>0</v>
      </c>
      <c r="K412" s="81" t="b">
        <v>0</v>
      </c>
      <c r="L412" s="81" t="b">
        <v>0</v>
      </c>
      <c r="M412" s="81" t="b">
        <v>0</v>
      </c>
      <c r="N412" s="79"/>
      <c r="O412" s="79"/>
      <c r="P412" s="79"/>
      <c r="Q412" s="92"/>
      <c r="R412" s="92"/>
      <c r="S412" s="96"/>
      <c r="T412" s="85"/>
      <c r="U412" s="86"/>
      <c r="V412" s="86" t="e">
        <f t="array" aca="1" ref="V412" ca="1">_xludf.IFNA(INDEX(#REF!,MATCH($U412,#REF!,0)),"")</f>
        <v>#NAME?</v>
      </c>
      <c r="W412" s="86" t="e">
        <f t="array" aca="1" ref="W412" ca="1">_xludf.IFNA(INDEX(#REF!,MATCH($U412,#REF!,0)),"")</f>
        <v>#NAME?</v>
      </c>
      <c r="X412" s="86" t="e">
        <f t="array" aca="1" ref="X412" ca="1">_xludf.IFNA(INDEX(#REF!,MATCH($U412,#REF!,0)),"")</f>
        <v>#NAME?</v>
      </c>
      <c r="Y412" s="86" t="e">
        <f t="array" aca="1" ref="Y412" ca="1">_xludf.IFNA(INDEX(#REF!,MATCH($U412,#REF!,0)),"")</f>
        <v>#NAME?</v>
      </c>
      <c r="Z412" s="86" t="e">
        <f t="array" aca="1" ref="Z412" ca="1">_xludf.IFNA(INDEX(#REF!,MATCH($U412,#REF!,0)),"")</f>
        <v>#NAME?</v>
      </c>
      <c r="AA412" s="86" t="e">
        <f t="array" aca="1" ref="AA412" ca="1">_xludf.IFNA(INDEX(#REF!,MATCH($U412,#REF!,0)),"")</f>
        <v>#NAME?</v>
      </c>
      <c r="AB412" s="86" t="e">
        <f t="array" aca="1" ref="AB412" ca="1">_xludf.IFNA(INDEX(#REF!,MATCH($U412,#REF!,0)),"")</f>
        <v>#NAME?</v>
      </c>
      <c r="AC412" s="86" t="e">
        <f t="array" aca="1" ref="AC412" ca="1">_xludf.IFNA(INDEX(#REF!,MATCH($U412,#REF!,0)),"")</f>
        <v>#NAME?</v>
      </c>
      <c r="AD412" s="87" t="e">
        <f t="array" aca="1" ref="AD412" ca="1">_xludf.IFNA(INDEX(#REF!,MATCH($U412,#REF!,0)),"")</f>
        <v>#NAME?</v>
      </c>
      <c r="AE412" s="102"/>
    </row>
    <row r="413" spans="1:31" ht="22.5" customHeight="1">
      <c r="A413" s="77"/>
      <c r="B413" s="133"/>
      <c r="C413" s="79"/>
      <c r="D413" s="79"/>
      <c r="E413" s="79"/>
      <c r="F413" s="79"/>
      <c r="G413" s="79"/>
      <c r="H413" s="79"/>
      <c r="I413" s="81" t="b">
        <v>0</v>
      </c>
      <c r="J413" s="81" t="b">
        <v>0</v>
      </c>
      <c r="K413" s="81" t="b">
        <v>0</v>
      </c>
      <c r="L413" s="81" t="b">
        <v>0</v>
      </c>
      <c r="M413" s="81" t="b">
        <v>0</v>
      </c>
      <c r="N413" s="79"/>
      <c r="O413" s="79"/>
      <c r="P413" s="79"/>
      <c r="Q413" s="92"/>
      <c r="R413" s="92"/>
      <c r="S413" s="96"/>
      <c r="T413" s="85"/>
      <c r="U413" s="86"/>
      <c r="V413" s="86" t="e">
        <f t="array" aca="1" ref="V413" ca="1">_xludf.IFNA(INDEX(#REF!,MATCH($U413,#REF!,0)),"")</f>
        <v>#NAME?</v>
      </c>
      <c r="W413" s="86" t="e">
        <f t="array" aca="1" ref="W413" ca="1">_xludf.IFNA(INDEX(#REF!,MATCH($U413,#REF!,0)),"")</f>
        <v>#NAME?</v>
      </c>
      <c r="X413" s="86" t="e">
        <f t="array" aca="1" ref="X413" ca="1">_xludf.IFNA(INDEX(#REF!,MATCH($U413,#REF!,0)),"")</f>
        <v>#NAME?</v>
      </c>
      <c r="Y413" s="86" t="e">
        <f t="array" aca="1" ref="Y413" ca="1">_xludf.IFNA(INDEX(#REF!,MATCH($U413,#REF!,0)),"")</f>
        <v>#NAME?</v>
      </c>
      <c r="Z413" s="86" t="e">
        <f t="array" aca="1" ref="Z413" ca="1">_xludf.IFNA(INDEX(#REF!,MATCH($U413,#REF!,0)),"")</f>
        <v>#NAME?</v>
      </c>
      <c r="AA413" s="86" t="e">
        <f t="array" aca="1" ref="AA413" ca="1">_xludf.IFNA(INDEX(#REF!,MATCH($U413,#REF!,0)),"")</f>
        <v>#NAME?</v>
      </c>
      <c r="AB413" s="86" t="e">
        <f t="array" aca="1" ref="AB413" ca="1">_xludf.IFNA(INDEX(#REF!,MATCH($U413,#REF!,0)),"")</f>
        <v>#NAME?</v>
      </c>
      <c r="AC413" s="86" t="e">
        <f t="array" aca="1" ref="AC413" ca="1">_xludf.IFNA(INDEX(#REF!,MATCH($U413,#REF!,0)),"")</f>
        <v>#NAME?</v>
      </c>
      <c r="AD413" s="87" t="e">
        <f t="array" aca="1" ref="AD413" ca="1">_xludf.IFNA(INDEX(#REF!,MATCH($U413,#REF!,0)),"")</f>
        <v>#NAME?</v>
      </c>
      <c r="AE413" s="102"/>
    </row>
    <row r="414" spans="1:31" ht="22.5" customHeight="1">
      <c r="A414" s="77"/>
      <c r="B414" s="133"/>
      <c r="C414" s="79"/>
      <c r="D414" s="79"/>
      <c r="E414" s="79"/>
      <c r="F414" s="79"/>
      <c r="G414" s="79"/>
      <c r="H414" s="79"/>
      <c r="I414" s="81" t="b">
        <v>0</v>
      </c>
      <c r="J414" s="81" t="b">
        <v>0</v>
      </c>
      <c r="K414" s="81" t="b">
        <v>0</v>
      </c>
      <c r="L414" s="81" t="b">
        <v>0</v>
      </c>
      <c r="M414" s="81" t="b">
        <v>0</v>
      </c>
      <c r="N414" s="79"/>
      <c r="O414" s="79"/>
      <c r="P414" s="79"/>
      <c r="Q414" s="92"/>
      <c r="R414" s="92"/>
      <c r="S414" s="96"/>
      <c r="T414" s="85"/>
      <c r="U414" s="86"/>
      <c r="V414" s="86" t="e">
        <f t="array" aca="1" ref="V414" ca="1">_xludf.IFNA(INDEX(#REF!,MATCH($U414,#REF!,0)),"")</f>
        <v>#NAME?</v>
      </c>
      <c r="W414" s="86" t="e">
        <f t="array" aca="1" ref="W414" ca="1">_xludf.IFNA(INDEX(#REF!,MATCH($U414,#REF!,0)),"")</f>
        <v>#NAME?</v>
      </c>
      <c r="X414" s="86" t="e">
        <f t="array" aca="1" ref="X414" ca="1">_xludf.IFNA(INDEX(#REF!,MATCH($U414,#REF!,0)),"")</f>
        <v>#NAME?</v>
      </c>
      <c r="Y414" s="86" t="e">
        <f t="array" aca="1" ref="Y414" ca="1">_xludf.IFNA(INDEX(#REF!,MATCH($U414,#REF!,0)),"")</f>
        <v>#NAME?</v>
      </c>
      <c r="Z414" s="86" t="e">
        <f t="array" aca="1" ref="Z414" ca="1">_xludf.IFNA(INDEX(#REF!,MATCH($U414,#REF!,0)),"")</f>
        <v>#NAME?</v>
      </c>
      <c r="AA414" s="86" t="e">
        <f t="array" aca="1" ref="AA414" ca="1">_xludf.IFNA(INDEX(#REF!,MATCH($U414,#REF!,0)),"")</f>
        <v>#NAME?</v>
      </c>
      <c r="AB414" s="86" t="e">
        <f t="array" aca="1" ref="AB414" ca="1">_xludf.IFNA(INDEX(#REF!,MATCH($U414,#REF!,0)),"")</f>
        <v>#NAME?</v>
      </c>
      <c r="AC414" s="86" t="e">
        <f t="array" aca="1" ref="AC414" ca="1">_xludf.IFNA(INDEX(#REF!,MATCH($U414,#REF!,0)),"")</f>
        <v>#NAME?</v>
      </c>
      <c r="AD414" s="87" t="e">
        <f t="array" aca="1" ref="AD414" ca="1">_xludf.IFNA(INDEX(#REF!,MATCH($U414,#REF!,0)),"")</f>
        <v>#NAME?</v>
      </c>
      <c r="AE414" s="102"/>
    </row>
    <row r="415" spans="1:31" ht="22.5" customHeight="1">
      <c r="A415" s="77"/>
      <c r="B415" s="133"/>
      <c r="C415" s="79"/>
      <c r="D415" s="79"/>
      <c r="E415" s="79"/>
      <c r="F415" s="79"/>
      <c r="G415" s="79"/>
      <c r="H415" s="79"/>
      <c r="I415" s="81" t="b">
        <v>0</v>
      </c>
      <c r="J415" s="81" t="b">
        <v>0</v>
      </c>
      <c r="K415" s="81" t="b">
        <v>0</v>
      </c>
      <c r="L415" s="81" t="b">
        <v>0</v>
      </c>
      <c r="M415" s="81" t="b">
        <v>0</v>
      </c>
      <c r="N415" s="79"/>
      <c r="O415" s="79"/>
      <c r="P415" s="79"/>
      <c r="Q415" s="92"/>
      <c r="R415" s="92"/>
      <c r="S415" s="96"/>
      <c r="T415" s="85"/>
      <c r="U415" s="86"/>
      <c r="V415" s="86" t="e">
        <f t="array" aca="1" ref="V415" ca="1">_xludf.IFNA(INDEX(#REF!,MATCH($U415,#REF!,0)),"")</f>
        <v>#NAME?</v>
      </c>
      <c r="W415" s="86" t="e">
        <f t="array" aca="1" ref="W415" ca="1">_xludf.IFNA(INDEX(#REF!,MATCH($U415,#REF!,0)),"")</f>
        <v>#NAME?</v>
      </c>
      <c r="X415" s="86" t="e">
        <f t="array" aca="1" ref="X415" ca="1">_xludf.IFNA(INDEX(#REF!,MATCH($U415,#REF!,0)),"")</f>
        <v>#NAME?</v>
      </c>
      <c r="Y415" s="86" t="e">
        <f t="array" aca="1" ref="Y415" ca="1">_xludf.IFNA(INDEX(#REF!,MATCH($U415,#REF!,0)),"")</f>
        <v>#NAME?</v>
      </c>
      <c r="Z415" s="86" t="e">
        <f t="array" aca="1" ref="Z415" ca="1">_xludf.IFNA(INDEX(#REF!,MATCH($U415,#REF!,0)),"")</f>
        <v>#NAME?</v>
      </c>
      <c r="AA415" s="86" t="e">
        <f t="array" aca="1" ref="AA415" ca="1">_xludf.IFNA(INDEX(#REF!,MATCH($U415,#REF!,0)),"")</f>
        <v>#NAME?</v>
      </c>
      <c r="AB415" s="86" t="e">
        <f t="array" aca="1" ref="AB415" ca="1">_xludf.IFNA(INDEX(#REF!,MATCH($U415,#REF!,0)),"")</f>
        <v>#NAME?</v>
      </c>
      <c r="AC415" s="86" t="e">
        <f t="array" aca="1" ref="AC415" ca="1">_xludf.IFNA(INDEX(#REF!,MATCH($U415,#REF!,0)),"")</f>
        <v>#NAME?</v>
      </c>
      <c r="AD415" s="87" t="e">
        <f t="array" aca="1" ref="AD415" ca="1">_xludf.IFNA(INDEX(#REF!,MATCH($U415,#REF!,0)),"")</f>
        <v>#NAME?</v>
      </c>
      <c r="AE415" s="102"/>
    </row>
    <row r="416" spans="1:31" ht="22.5" customHeight="1">
      <c r="A416" s="77"/>
      <c r="B416" s="133"/>
      <c r="C416" s="90"/>
      <c r="D416" s="90"/>
      <c r="E416" s="90"/>
      <c r="F416" s="90"/>
      <c r="G416" s="90"/>
      <c r="H416" s="90"/>
      <c r="I416" s="91" t="b">
        <v>0</v>
      </c>
      <c r="J416" s="91" t="b">
        <v>0</v>
      </c>
      <c r="K416" s="91" t="b">
        <v>0</v>
      </c>
      <c r="L416" s="91" t="b">
        <v>0</v>
      </c>
      <c r="M416" s="91" t="b">
        <v>0</v>
      </c>
      <c r="N416" s="90"/>
      <c r="O416" s="90"/>
      <c r="P416" s="90"/>
      <c r="Q416" s="92"/>
      <c r="R416" s="92"/>
      <c r="S416" s="110"/>
      <c r="T416" s="85"/>
      <c r="U416" s="86"/>
      <c r="V416" s="86" t="e">
        <f t="array" aca="1" ref="V416" ca="1">_xludf.IFNA(INDEX(#REF!,MATCH($U416,#REF!,0)),"")</f>
        <v>#NAME?</v>
      </c>
      <c r="W416" s="86" t="e">
        <f t="array" aca="1" ref="W416" ca="1">_xludf.IFNA(INDEX(#REF!,MATCH($U416,#REF!,0)),"")</f>
        <v>#NAME?</v>
      </c>
      <c r="X416" s="86" t="e">
        <f t="array" aca="1" ref="X416" ca="1">_xludf.IFNA(INDEX(#REF!,MATCH($U416,#REF!,0)),"")</f>
        <v>#NAME?</v>
      </c>
      <c r="Y416" s="86" t="e">
        <f t="array" aca="1" ref="Y416" ca="1">_xludf.IFNA(INDEX(#REF!,MATCH($U416,#REF!,0)),"")</f>
        <v>#NAME?</v>
      </c>
      <c r="Z416" s="86" t="e">
        <f t="array" aca="1" ref="Z416" ca="1">_xludf.IFNA(INDEX(#REF!,MATCH($U416,#REF!,0)),"")</f>
        <v>#NAME?</v>
      </c>
      <c r="AA416" s="86" t="e">
        <f t="array" aca="1" ref="AA416" ca="1">_xludf.IFNA(INDEX(#REF!,MATCH($U416,#REF!,0)),"")</f>
        <v>#NAME?</v>
      </c>
      <c r="AB416" s="86" t="e">
        <f t="array" aca="1" ref="AB416" ca="1">_xludf.IFNA(INDEX(#REF!,MATCH($U416,#REF!,0)),"")</f>
        <v>#NAME?</v>
      </c>
      <c r="AC416" s="86" t="e">
        <f t="array" aca="1" ref="AC416" ca="1">_xludf.IFNA(INDEX(#REF!,MATCH($U416,#REF!,0)),"")</f>
        <v>#NAME?</v>
      </c>
      <c r="AD416" s="87" t="e">
        <f t="array" aca="1" ref="AD416" ca="1">_xludf.IFNA(INDEX(#REF!,MATCH($U416,#REF!,0)),"")</f>
        <v>#NAME?</v>
      </c>
      <c r="AE416" s="102"/>
    </row>
    <row r="417" spans="1:31" ht="22.5" customHeight="1">
      <c r="A417" s="77"/>
      <c r="B417" s="133"/>
      <c r="C417" s="79"/>
      <c r="D417" s="79"/>
      <c r="E417" s="79"/>
      <c r="F417" s="79"/>
      <c r="G417" s="79"/>
      <c r="H417" s="79"/>
      <c r="I417" s="81" t="b">
        <v>0</v>
      </c>
      <c r="J417" s="81" t="b">
        <v>0</v>
      </c>
      <c r="K417" s="81" t="b">
        <v>0</v>
      </c>
      <c r="L417" s="81" t="b">
        <v>0</v>
      </c>
      <c r="M417" s="81" t="b">
        <v>0</v>
      </c>
      <c r="N417" s="79"/>
      <c r="O417" s="79"/>
      <c r="P417" s="79"/>
      <c r="Q417" s="92"/>
      <c r="R417" s="92"/>
      <c r="S417" s="96"/>
      <c r="T417" s="85"/>
      <c r="U417" s="86"/>
      <c r="V417" s="86" t="e">
        <f t="array" aca="1" ref="V417" ca="1">_xludf.IFNA(INDEX(#REF!,MATCH($U417,#REF!,0)),"")</f>
        <v>#NAME?</v>
      </c>
      <c r="W417" s="86" t="e">
        <f t="array" aca="1" ref="W417" ca="1">_xludf.IFNA(INDEX(#REF!,MATCH($U417,#REF!,0)),"")</f>
        <v>#NAME?</v>
      </c>
      <c r="X417" s="86" t="e">
        <f t="array" aca="1" ref="X417" ca="1">_xludf.IFNA(INDEX(#REF!,MATCH($U417,#REF!,0)),"")</f>
        <v>#NAME?</v>
      </c>
      <c r="Y417" s="86" t="e">
        <f t="array" aca="1" ref="Y417" ca="1">_xludf.IFNA(INDEX(#REF!,MATCH($U417,#REF!,0)),"")</f>
        <v>#NAME?</v>
      </c>
      <c r="Z417" s="86" t="e">
        <f t="array" aca="1" ref="Z417" ca="1">_xludf.IFNA(INDEX(#REF!,MATCH($U417,#REF!,0)),"")</f>
        <v>#NAME?</v>
      </c>
      <c r="AA417" s="86" t="e">
        <f t="array" aca="1" ref="AA417" ca="1">_xludf.IFNA(INDEX(#REF!,MATCH($U417,#REF!,0)),"")</f>
        <v>#NAME?</v>
      </c>
      <c r="AB417" s="86" t="e">
        <f t="array" aca="1" ref="AB417" ca="1">_xludf.IFNA(INDEX(#REF!,MATCH($U417,#REF!,0)),"")</f>
        <v>#NAME?</v>
      </c>
      <c r="AC417" s="86" t="e">
        <f t="array" aca="1" ref="AC417" ca="1">_xludf.IFNA(INDEX(#REF!,MATCH($U417,#REF!,0)),"")</f>
        <v>#NAME?</v>
      </c>
      <c r="AD417" s="87" t="e">
        <f t="array" aca="1" ref="AD417" ca="1">_xludf.IFNA(INDEX(#REF!,MATCH($U417,#REF!,0)),"")</f>
        <v>#NAME?</v>
      </c>
      <c r="AE417" s="102"/>
    </row>
    <row r="418" spans="1:31" ht="22.5" customHeight="1">
      <c r="A418" s="77"/>
      <c r="B418" s="133"/>
      <c r="C418" s="90"/>
      <c r="D418" s="90"/>
      <c r="E418" s="90"/>
      <c r="F418" s="90"/>
      <c r="G418" s="90"/>
      <c r="H418" s="90"/>
      <c r="I418" s="91" t="b">
        <v>0</v>
      </c>
      <c r="J418" s="91" t="b">
        <v>0</v>
      </c>
      <c r="K418" s="91" t="b">
        <v>0</v>
      </c>
      <c r="L418" s="91" t="b">
        <v>0</v>
      </c>
      <c r="M418" s="91" t="b">
        <v>0</v>
      </c>
      <c r="N418" s="90"/>
      <c r="O418" s="90"/>
      <c r="P418" s="90"/>
      <c r="Q418" s="92"/>
      <c r="R418" s="92"/>
      <c r="S418" s="110"/>
      <c r="T418" s="85"/>
      <c r="U418" s="86"/>
      <c r="V418" s="86" t="e">
        <f t="array" aca="1" ref="V418" ca="1">_xludf.IFNA(INDEX(#REF!,MATCH($U418,#REF!,0)),"")</f>
        <v>#NAME?</v>
      </c>
      <c r="W418" s="86" t="e">
        <f t="array" aca="1" ref="W418" ca="1">_xludf.IFNA(INDEX(#REF!,MATCH($U418,#REF!,0)),"")</f>
        <v>#NAME?</v>
      </c>
      <c r="X418" s="86" t="e">
        <f t="array" aca="1" ref="X418" ca="1">_xludf.IFNA(INDEX(#REF!,MATCH($U418,#REF!,0)),"")</f>
        <v>#NAME?</v>
      </c>
      <c r="Y418" s="86" t="e">
        <f t="array" aca="1" ref="Y418" ca="1">_xludf.IFNA(INDEX(#REF!,MATCH($U418,#REF!,0)),"")</f>
        <v>#NAME?</v>
      </c>
      <c r="Z418" s="86" t="e">
        <f t="array" aca="1" ref="Z418" ca="1">_xludf.IFNA(INDEX(#REF!,MATCH($U418,#REF!,0)),"")</f>
        <v>#NAME?</v>
      </c>
      <c r="AA418" s="86" t="e">
        <f t="array" aca="1" ref="AA418" ca="1">_xludf.IFNA(INDEX(#REF!,MATCH($U418,#REF!,0)),"")</f>
        <v>#NAME?</v>
      </c>
      <c r="AB418" s="86" t="e">
        <f t="array" aca="1" ref="AB418" ca="1">_xludf.IFNA(INDEX(#REF!,MATCH($U418,#REF!,0)),"")</f>
        <v>#NAME?</v>
      </c>
      <c r="AC418" s="86" t="e">
        <f t="array" aca="1" ref="AC418" ca="1">_xludf.IFNA(INDEX(#REF!,MATCH($U418,#REF!,0)),"")</f>
        <v>#NAME?</v>
      </c>
      <c r="AD418" s="87" t="e">
        <f t="array" aca="1" ref="AD418" ca="1">_xludf.IFNA(INDEX(#REF!,MATCH($U418,#REF!,0)),"")</f>
        <v>#NAME?</v>
      </c>
      <c r="AE418" s="102"/>
    </row>
    <row r="419" spans="1:31" ht="22.5" customHeight="1">
      <c r="A419" s="77"/>
      <c r="B419" s="133"/>
      <c r="C419" s="79"/>
      <c r="D419" s="79"/>
      <c r="E419" s="79"/>
      <c r="F419" s="79"/>
      <c r="G419" s="79"/>
      <c r="H419" s="79"/>
      <c r="I419" s="81" t="b">
        <v>0</v>
      </c>
      <c r="J419" s="81" t="b">
        <v>0</v>
      </c>
      <c r="K419" s="81" t="b">
        <v>0</v>
      </c>
      <c r="L419" s="81" t="b">
        <v>0</v>
      </c>
      <c r="M419" s="81" t="b">
        <v>0</v>
      </c>
      <c r="N419" s="79"/>
      <c r="O419" s="79"/>
      <c r="P419" s="79"/>
      <c r="Q419" s="92"/>
      <c r="R419" s="92"/>
      <c r="S419" s="96"/>
      <c r="T419" s="85"/>
      <c r="U419" s="86"/>
      <c r="V419" s="86" t="e">
        <f t="array" aca="1" ref="V419" ca="1">_xludf.IFNA(INDEX(#REF!,MATCH($U419,#REF!,0)),"")</f>
        <v>#NAME?</v>
      </c>
      <c r="W419" s="86" t="e">
        <f t="array" aca="1" ref="W419" ca="1">_xludf.IFNA(INDEX(#REF!,MATCH($U419,#REF!,0)),"")</f>
        <v>#NAME?</v>
      </c>
      <c r="X419" s="86" t="e">
        <f t="array" aca="1" ref="X419" ca="1">_xludf.IFNA(INDEX(#REF!,MATCH($U419,#REF!,0)),"")</f>
        <v>#NAME?</v>
      </c>
      <c r="Y419" s="86" t="e">
        <f t="array" aca="1" ref="Y419" ca="1">_xludf.IFNA(INDEX(#REF!,MATCH($U419,#REF!,0)),"")</f>
        <v>#NAME?</v>
      </c>
      <c r="Z419" s="86" t="e">
        <f t="array" aca="1" ref="Z419" ca="1">_xludf.IFNA(INDEX(#REF!,MATCH($U419,#REF!,0)),"")</f>
        <v>#NAME?</v>
      </c>
      <c r="AA419" s="86" t="e">
        <f t="array" aca="1" ref="AA419" ca="1">_xludf.IFNA(INDEX(#REF!,MATCH($U419,#REF!,0)),"")</f>
        <v>#NAME?</v>
      </c>
      <c r="AB419" s="86" t="e">
        <f t="array" aca="1" ref="AB419" ca="1">_xludf.IFNA(INDEX(#REF!,MATCH($U419,#REF!,0)),"")</f>
        <v>#NAME?</v>
      </c>
      <c r="AC419" s="86" t="e">
        <f t="array" aca="1" ref="AC419" ca="1">_xludf.IFNA(INDEX(#REF!,MATCH($U419,#REF!,0)),"")</f>
        <v>#NAME?</v>
      </c>
      <c r="AD419" s="87" t="e">
        <f t="array" aca="1" ref="AD419" ca="1">_xludf.IFNA(INDEX(#REF!,MATCH($U419,#REF!,0)),"")</f>
        <v>#NAME?</v>
      </c>
      <c r="AE419" s="102"/>
    </row>
    <row r="420" spans="1:31" ht="22.5" customHeight="1">
      <c r="A420" s="77"/>
      <c r="B420" s="133"/>
      <c r="C420" s="79"/>
      <c r="D420" s="79"/>
      <c r="E420" s="79"/>
      <c r="F420" s="79"/>
      <c r="G420" s="79"/>
      <c r="H420" s="79"/>
      <c r="I420" s="81" t="b">
        <v>0</v>
      </c>
      <c r="J420" s="81" t="b">
        <v>0</v>
      </c>
      <c r="K420" s="81" t="b">
        <v>0</v>
      </c>
      <c r="L420" s="81" t="b">
        <v>0</v>
      </c>
      <c r="M420" s="81" t="b">
        <v>0</v>
      </c>
      <c r="N420" s="79"/>
      <c r="O420" s="79"/>
      <c r="P420" s="79"/>
      <c r="Q420" s="92"/>
      <c r="R420" s="92"/>
      <c r="S420" s="96"/>
      <c r="T420" s="85"/>
      <c r="U420" s="86"/>
      <c r="V420" s="86" t="e">
        <f t="array" aca="1" ref="V420" ca="1">_xludf.IFNA(INDEX(#REF!,MATCH($U420,#REF!,0)),"")</f>
        <v>#NAME?</v>
      </c>
      <c r="W420" s="86" t="e">
        <f t="array" aca="1" ref="W420" ca="1">_xludf.IFNA(INDEX(#REF!,MATCH($U420,#REF!,0)),"")</f>
        <v>#NAME?</v>
      </c>
      <c r="X420" s="86" t="e">
        <f t="array" aca="1" ref="X420" ca="1">_xludf.IFNA(INDEX(#REF!,MATCH($U420,#REF!,0)),"")</f>
        <v>#NAME?</v>
      </c>
      <c r="Y420" s="86" t="e">
        <f t="array" aca="1" ref="Y420" ca="1">_xludf.IFNA(INDEX(#REF!,MATCH($U420,#REF!,0)),"")</f>
        <v>#NAME?</v>
      </c>
      <c r="Z420" s="86" t="e">
        <f t="array" aca="1" ref="Z420" ca="1">_xludf.IFNA(INDEX(#REF!,MATCH($U420,#REF!,0)),"")</f>
        <v>#NAME?</v>
      </c>
      <c r="AA420" s="86" t="e">
        <f t="array" aca="1" ref="AA420" ca="1">_xludf.IFNA(INDEX(#REF!,MATCH($U420,#REF!,0)),"")</f>
        <v>#NAME?</v>
      </c>
      <c r="AB420" s="86" t="e">
        <f t="array" aca="1" ref="AB420" ca="1">_xludf.IFNA(INDEX(#REF!,MATCH($U420,#REF!,0)),"")</f>
        <v>#NAME?</v>
      </c>
      <c r="AC420" s="86" t="e">
        <f t="array" aca="1" ref="AC420" ca="1">_xludf.IFNA(INDEX(#REF!,MATCH($U420,#REF!,0)),"")</f>
        <v>#NAME?</v>
      </c>
      <c r="AD420" s="87" t="e">
        <f t="array" aca="1" ref="AD420" ca="1">_xludf.IFNA(INDEX(#REF!,MATCH($U420,#REF!,0)),"")</f>
        <v>#NAME?</v>
      </c>
      <c r="AE420" s="102"/>
    </row>
    <row r="421" spans="1:31" ht="22.5" customHeight="1">
      <c r="A421" s="77"/>
      <c r="B421" s="133"/>
      <c r="C421" s="79"/>
      <c r="D421" s="79"/>
      <c r="E421" s="103"/>
      <c r="F421" s="103"/>
      <c r="G421" s="79"/>
      <c r="H421" s="79"/>
      <c r="I421" s="81" t="b">
        <v>0</v>
      </c>
      <c r="J421" s="81" t="b">
        <v>0</v>
      </c>
      <c r="K421" s="81" t="b">
        <v>0</v>
      </c>
      <c r="L421" s="81" t="b">
        <v>0</v>
      </c>
      <c r="M421" s="81" t="b">
        <v>0</v>
      </c>
      <c r="N421" s="79"/>
      <c r="O421" s="79"/>
      <c r="P421" s="79"/>
      <c r="Q421" s="92"/>
      <c r="R421" s="92"/>
      <c r="S421" s="96"/>
      <c r="T421" s="85"/>
      <c r="U421" s="86"/>
      <c r="V421" s="86" t="e">
        <f t="array" aca="1" ref="V421" ca="1">_xludf.IFNA(INDEX(#REF!,MATCH($U421,#REF!,0)),"")</f>
        <v>#NAME?</v>
      </c>
      <c r="W421" s="86" t="e">
        <f t="array" aca="1" ref="W421" ca="1">_xludf.IFNA(INDEX(#REF!,MATCH($U421,#REF!,0)),"")</f>
        <v>#NAME?</v>
      </c>
      <c r="X421" s="86" t="e">
        <f t="array" aca="1" ref="X421" ca="1">_xludf.IFNA(INDEX(#REF!,MATCH($U421,#REF!,0)),"")</f>
        <v>#NAME?</v>
      </c>
      <c r="Y421" s="86" t="e">
        <f t="array" aca="1" ref="Y421" ca="1">_xludf.IFNA(INDEX(#REF!,MATCH($U421,#REF!,0)),"")</f>
        <v>#NAME?</v>
      </c>
      <c r="Z421" s="86" t="e">
        <f t="array" aca="1" ref="Z421" ca="1">_xludf.IFNA(INDEX(#REF!,MATCH($U421,#REF!,0)),"")</f>
        <v>#NAME?</v>
      </c>
      <c r="AA421" s="86" t="e">
        <f t="array" aca="1" ref="AA421" ca="1">_xludf.IFNA(INDEX(#REF!,MATCH($U421,#REF!,0)),"")</f>
        <v>#NAME?</v>
      </c>
      <c r="AB421" s="86" t="e">
        <f t="array" aca="1" ref="AB421" ca="1">_xludf.IFNA(INDEX(#REF!,MATCH($U421,#REF!,0)),"")</f>
        <v>#NAME?</v>
      </c>
      <c r="AC421" s="86" t="e">
        <f t="array" aca="1" ref="AC421" ca="1">_xludf.IFNA(INDEX(#REF!,MATCH($U421,#REF!,0)),"")</f>
        <v>#NAME?</v>
      </c>
      <c r="AD421" s="87" t="e">
        <f t="array" aca="1" ref="AD421" ca="1">_xludf.IFNA(INDEX(#REF!,MATCH($U421,#REF!,0)),"")</f>
        <v>#NAME?</v>
      </c>
      <c r="AE421" s="102"/>
    </row>
    <row r="422" spans="1:31" ht="22.5" customHeight="1">
      <c r="A422" s="77"/>
      <c r="B422" s="133"/>
      <c r="C422" s="79"/>
      <c r="D422" s="79"/>
      <c r="E422" s="79"/>
      <c r="F422" s="79"/>
      <c r="G422" s="79"/>
      <c r="H422" s="79"/>
      <c r="I422" s="81" t="b">
        <v>0</v>
      </c>
      <c r="J422" s="81" t="b">
        <v>0</v>
      </c>
      <c r="K422" s="81" t="b">
        <v>0</v>
      </c>
      <c r="L422" s="81" t="b">
        <v>0</v>
      </c>
      <c r="M422" s="81" t="b">
        <v>0</v>
      </c>
      <c r="N422" s="79"/>
      <c r="O422" s="79"/>
      <c r="P422" s="79"/>
      <c r="Q422" s="92"/>
      <c r="R422" s="92"/>
      <c r="S422" s="96"/>
      <c r="T422" s="85"/>
      <c r="U422" s="86"/>
      <c r="V422" s="86" t="e">
        <f t="array" aca="1" ref="V422" ca="1">_xludf.IFNA(INDEX(#REF!,MATCH($U422,#REF!,0)),"")</f>
        <v>#NAME?</v>
      </c>
      <c r="W422" s="86" t="e">
        <f t="array" aca="1" ref="W422" ca="1">_xludf.IFNA(INDEX(#REF!,MATCH($U422,#REF!,0)),"")</f>
        <v>#NAME?</v>
      </c>
      <c r="X422" s="86" t="e">
        <f t="array" aca="1" ref="X422" ca="1">_xludf.IFNA(INDEX(#REF!,MATCH($U422,#REF!,0)),"")</f>
        <v>#NAME?</v>
      </c>
      <c r="Y422" s="86" t="e">
        <f t="array" aca="1" ref="Y422" ca="1">_xludf.IFNA(INDEX(#REF!,MATCH($U422,#REF!,0)),"")</f>
        <v>#NAME?</v>
      </c>
      <c r="Z422" s="86" t="e">
        <f t="array" aca="1" ref="Z422" ca="1">_xludf.IFNA(INDEX(#REF!,MATCH($U422,#REF!,0)),"")</f>
        <v>#NAME?</v>
      </c>
      <c r="AA422" s="86" t="e">
        <f t="array" aca="1" ref="AA422" ca="1">_xludf.IFNA(INDEX(#REF!,MATCH($U422,#REF!,0)),"")</f>
        <v>#NAME?</v>
      </c>
      <c r="AB422" s="86" t="e">
        <f t="array" aca="1" ref="AB422" ca="1">_xludf.IFNA(INDEX(#REF!,MATCH($U422,#REF!,0)),"")</f>
        <v>#NAME?</v>
      </c>
      <c r="AC422" s="86" t="e">
        <f t="array" aca="1" ref="AC422" ca="1">_xludf.IFNA(INDEX(#REF!,MATCH($U422,#REF!,0)),"")</f>
        <v>#NAME?</v>
      </c>
      <c r="AD422" s="87" t="e">
        <f t="array" aca="1" ref="AD422" ca="1">_xludf.IFNA(INDEX(#REF!,MATCH($U422,#REF!,0)),"")</f>
        <v>#NAME?</v>
      </c>
      <c r="AE422" s="102"/>
    </row>
    <row r="423" spans="1:31" ht="22.5" customHeight="1">
      <c r="A423" s="77"/>
      <c r="B423" s="133"/>
      <c r="C423" s="79"/>
      <c r="D423" s="79"/>
      <c r="E423" s="103"/>
      <c r="F423" s="103"/>
      <c r="G423" s="79"/>
      <c r="H423" s="79"/>
      <c r="I423" s="81" t="b">
        <v>0</v>
      </c>
      <c r="J423" s="81" t="b">
        <v>0</v>
      </c>
      <c r="K423" s="81" t="b">
        <v>0</v>
      </c>
      <c r="L423" s="81" t="b">
        <v>0</v>
      </c>
      <c r="M423" s="81" t="b">
        <v>0</v>
      </c>
      <c r="N423" s="79"/>
      <c r="O423" s="79"/>
      <c r="P423" s="79"/>
      <c r="Q423" s="92"/>
      <c r="R423" s="92"/>
      <c r="S423" s="96"/>
      <c r="T423" s="85"/>
      <c r="U423" s="86"/>
      <c r="V423" s="86" t="e">
        <f t="array" aca="1" ref="V423" ca="1">_xludf.IFNA(INDEX(#REF!,MATCH($U423,#REF!,0)),"")</f>
        <v>#NAME?</v>
      </c>
      <c r="W423" s="86" t="e">
        <f t="array" aca="1" ref="W423" ca="1">_xludf.IFNA(INDEX(#REF!,MATCH($U423,#REF!,0)),"")</f>
        <v>#NAME?</v>
      </c>
      <c r="X423" s="86" t="e">
        <f t="array" aca="1" ref="X423" ca="1">_xludf.IFNA(INDEX(#REF!,MATCH($U423,#REF!,0)),"")</f>
        <v>#NAME?</v>
      </c>
      <c r="Y423" s="86" t="e">
        <f t="array" aca="1" ref="Y423" ca="1">_xludf.IFNA(INDEX(#REF!,MATCH($U423,#REF!,0)),"")</f>
        <v>#NAME?</v>
      </c>
      <c r="Z423" s="86" t="e">
        <f t="array" aca="1" ref="Z423" ca="1">_xludf.IFNA(INDEX(#REF!,MATCH($U423,#REF!,0)),"")</f>
        <v>#NAME?</v>
      </c>
      <c r="AA423" s="86" t="e">
        <f t="array" aca="1" ref="AA423" ca="1">_xludf.IFNA(INDEX(#REF!,MATCH($U423,#REF!,0)),"")</f>
        <v>#NAME?</v>
      </c>
      <c r="AB423" s="86" t="e">
        <f t="array" aca="1" ref="AB423" ca="1">_xludf.IFNA(INDEX(#REF!,MATCH($U423,#REF!,0)),"")</f>
        <v>#NAME?</v>
      </c>
      <c r="AC423" s="86" t="e">
        <f t="array" aca="1" ref="AC423" ca="1">_xludf.IFNA(INDEX(#REF!,MATCH($U423,#REF!,0)),"")</f>
        <v>#NAME?</v>
      </c>
      <c r="AD423" s="87" t="e">
        <f t="array" aca="1" ref="AD423" ca="1">_xludf.IFNA(INDEX(#REF!,MATCH($U423,#REF!,0)),"")</f>
        <v>#NAME?</v>
      </c>
      <c r="AE423" s="102"/>
    </row>
    <row r="424" spans="1:31" ht="22.5" customHeight="1">
      <c r="A424" s="77"/>
      <c r="B424" s="133"/>
      <c r="C424" s="79"/>
      <c r="D424" s="79"/>
      <c r="E424" s="103"/>
      <c r="F424" s="103"/>
      <c r="G424" s="79"/>
      <c r="H424" s="79"/>
      <c r="I424" s="81" t="b">
        <v>0</v>
      </c>
      <c r="J424" s="81" t="b">
        <v>0</v>
      </c>
      <c r="K424" s="81" t="b">
        <v>0</v>
      </c>
      <c r="L424" s="81" t="b">
        <v>0</v>
      </c>
      <c r="M424" s="81" t="b">
        <v>0</v>
      </c>
      <c r="N424" s="79"/>
      <c r="O424" s="79"/>
      <c r="P424" s="79"/>
      <c r="Q424" s="92"/>
      <c r="R424" s="92"/>
      <c r="S424" s="96"/>
      <c r="T424" s="85"/>
      <c r="U424" s="86"/>
      <c r="V424" s="86" t="e">
        <f t="array" aca="1" ref="V424" ca="1">_xludf.IFNA(INDEX(#REF!,MATCH($U424,#REF!,0)),"")</f>
        <v>#NAME?</v>
      </c>
      <c r="W424" s="86" t="e">
        <f t="array" aca="1" ref="W424" ca="1">_xludf.IFNA(INDEX(#REF!,MATCH($U424,#REF!,0)),"")</f>
        <v>#NAME?</v>
      </c>
      <c r="X424" s="86" t="e">
        <f t="array" aca="1" ref="X424" ca="1">_xludf.IFNA(INDEX(#REF!,MATCH($U424,#REF!,0)),"")</f>
        <v>#NAME?</v>
      </c>
      <c r="Y424" s="86" t="e">
        <f t="array" aca="1" ref="Y424" ca="1">_xludf.IFNA(INDEX(#REF!,MATCH($U424,#REF!,0)),"")</f>
        <v>#NAME?</v>
      </c>
      <c r="Z424" s="86" t="e">
        <f t="array" aca="1" ref="Z424" ca="1">_xludf.IFNA(INDEX(#REF!,MATCH($U424,#REF!,0)),"")</f>
        <v>#NAME?</v>
      </c>
      <c r="AA424" s="86" t="e">
        <f t="array" aca="1" ref="AA424" ca="1">_xludf.IFNA(INDEX(#REF!,MATCH($U424,#REF!,0)),"")</f>
        <v>#NAME?</v>
      </c>
      <c r="AB424" s="86" t="e">
        <f t="array" aca="1" ref="AB424" ca="1">_xludf.IFNA(INDEX(#REF!,MATCH($U424,#REF!,0)),"")</f>
        <v>#NAME?</v>
      </c>
      <c r="AC424" s="86" t="e">
        <f t="array" aca="1" ref="AC424" ca="1">_xludf.IFNA(INDEX(#REF!,MATCH($U424,#REF!,0)),"")</f>
        <v>#NAME?</v>
      </c>
      <c r="AD424" s="87" t="e">
        <f t="array" aca="1" ref="AD424" ca="1">_xludf.IFNA(INDEX(#REF!,MATCH($U424,#REF!,0)),"")</f>
        <v>#NAME?</v>
      </c>
      <c r="AE424" s="102"/>
    </row>
    <row r="425" spans="1:31" ht="22.5" customHeight="1">
      <c r="A425" s="77"/>
      <c r="B425" s="133"/>
      <c r="C425" s="79"/>
      <c r="D425" s="79"/>
      <c r="E425" s="79"/>
      <c r="F425" s="79"/>
      <c r="G425" s="79"/>
      <c r="H425" s="79"/>
      <c r="I425" s="81" t="b">
        <v>0</v>
      </c>
      <c r="J425" s="81" t="b">
        <v>0</v>
      </c>
      <c r="K425" s="81" t="b">
        <v>0</v>
      </c>
      <c r="L425" s="81" t="b">
        <v>0</v>
      </c>
      <c r="M425" s="81" t="b">
        <v>0</v>
      </c>
      <c r="N425" s="79"/>
      <c r="O425" s="79"/>
      <c r="P425" s="79"/>
      <c r="Q425" s="92"/>
      <c r="R425" s="92"/>
      <c r="S425" s="96"/>
      <c r="T425" s="85"/>
      <c r="U425" s="86"/>
      <c r="V425" s="86" t="e">
        <f t="array" aca="1" ref="V425" ca="1">_xludf.IFNA(INDEX(#REF!,MATCH($U425,#REF!,0)),"")</f>
        <v>#NAME?</v>
      </c>
      <c r="W425" s="86" t="e">
        <f t="array" aca="1" ref="W425" ca="1">_xludf.IFNA(INDEX(#REF!,MATCH($U425,#REF!,0)),"")</f>
        <v>#NAME?</v>
      </c>
      <c r="X425" s="86" t="e">
        <f t="array" aca="1" ref="X425" ca="1">_xludf.IFNA(INDEX(#REF!,MATCH($U425,#REF!,0)),"")</f>
        <v>#NAME?</v>
      </c>
      <c r="Y425" s="86" t="e">
        <f t="array" aca="1" ref="Y425" ca="1">_xludf.IFNA(INDEX(#REF!,MATCH($U425,#REF!,0)),"")</f>
        <v>#NAME?</v>
      </c>
      <c r="Z425" s="86" t="e">
        <f t="array" aca="1" ref="Z425" ca="1">_xludf.IFNA(INDEX(#REF!,MATCH($U425,#REF!,0)),"")</f>
        <v>#NAME?</v>
      </c>
      <c r="AA425" s="86" t="e">
        <f t="array" aca="1" ref="AA425" ca="1">_xludf.IFNA(INDEX(#REF!,MATCH($U425,#REF!,0)),"")</f>
        <v>#NAME?</v>
      </c>
      <c r="AB425" s="86" t="e">
        <f t="array" aca="1" ref="AB425" ca="1">_xludf.IFNA(INDEX(#REF!,MATCH($U425,#REF!,0)),"")</f>
        <v>#NAME?</v>
      </c>
      <c r="AC425" s="86" t="e">
        <f t="array" aca="1" ref="AC425" ca="1">_xludf.IFNA(INDEX(#REF!,MATCH($U425,#REF!,0)),"")</f>
        <v>#NAME?</v>
      </c>
      <c r="AD425" s="87" t="e">
        <f t="array" aca="1" ref="AD425" ca="1">_xludf.IFNA(INDEX(#REF!,MATCH($U425,#REF!,0)),"")</f>
        <v>#NAME?</v>
      </c>
      <c r="AE425" s="102"/>
    </row>
    <row r="426" spans="1:31" ht="22.5" customHeight="1">
      <c r="A426" s="77"/>
      <c r="B426" s="133"/>
      <c r="C426" s="79"/>
      <c r="D426" s="79"/>
      <c r="E426" s="79"/>
      <c r="F426" s="79"/>
      <c r="G426" s="79"/>
      <c r="H426" s="79"/>
      <c r="I426" s="81" t="b">
        <v>0</v>
      </c>
      <c r="J426" s="81" t="b">
        <v>0</v>
      </c>
      <c r="K426" s="81" t="b">
        <v>0</v>
      </c>
      <c r="L426" s="81" t="b">
        <v>0</v>
      </c>
      <c r="M426" s="81" t="b">
        <v>0</v>
      </c>
      <c r="N426" s="79"/>
      <c r="O426" s="79"/>
      <c r="P426" s="79"/>
      <c r="Q426" s="92"/>
      <c r="R426" s="92"/>
      <c r="S426" s="96"/>
      <c r="T426" s="85"/>
      <c r="U426" s="86"/>
      <c r="V426" s="86" t="e">
        <f t="array" aca="1" ref="V426" ca="1">_xludf.IFNA(INDEX(#REF!,MATCH($U426,#REF!,0)),"")</f>
        <v>#NAME?</v>
      </c>
      <c r="W426" s="86" t="e">
        <f t="array" aca="1" ref="W426" ca="1">_xludf.IFNA(INDEX(#REF!,MATCH($U426,#REF!,0)),"")</f>
        <v>#NAME?</v>
      </c>
      <c r="X426" s="86" t="e">
        <f t="array" aca="1" ref="X426" ca="1">_xludf.IFNA(INDEX(#REF!,MATCH($U426,#REF!,0)),"")</f>
        <v>#NAME?</v>
      </c>
      <c r="Y426" s="86" t="e">
        <f t="array" aca="1" ref="Y426" ca="1">_xludf.IFNA(INDEX(#REF!,MATCH($U426,#REF!,0)),"")</f>
        <v>#NAME?</v>
      </c>
      <c r="Z426" s="86" t="e">
        <f t="array" aca="1" ref="Z426" ca="1">_xludf.IFNA(INDEX(#REF!,MATCH($U426,#REF!,0)),"")</f>
        <v>#NAME?</v>
      </c>
      <c r="AA426" s="86" t="e">
        <f t="array" aca="1" ref="AA426" ca="1">_xludf.IFNA(INDEX(#REF!,MATCH($U426,#REF!,0)),"")</f>
        <v>#NAME?</v>
      </c>
      <c r="AB426" s="86" t="e">
        <f t="array" aca="1" ref="AB426" ca="1">_xludf.IFNA(INDEX(#REF!,MATCH($U426,#REF!,0)),"")</f>
        <v>#NAME?</v>
      </c>
      <c r="AC426" s="86" t="e">
        <f t="array" aca="1" ref="AC426" ca="1">_xludf.IFNA(INDEX(#REF!,MATCH($U426,#REF!,0)),"")</f>
        <v>#NAME?</v>
      </c>
      <c r="AD426" s="87" t="e">
        <f t="array" aca="1" ref="AD426" ca="1">_xludf.IFNA(INDEX(#REF!,MATCH($U426,#REF!,0)),"")</f>
        <v>#NAME?</v>
      </c>
      <c r="AE426" s="102"/>
    </row>
    <row r="427" spans="1:31" ht="22.5" customHeight="1">
      <c r="A427" s="77"/>
      <c r="B427" s="133"/>
      <c r="C427" s="79"/>
      <c r="D427" s="79"/>
      <c r="E427" s="79"/>
      <c r="F427" s="79"/>
      <c r="G427" s="79"/>
      <c r="H427" s="79"/>
      <c r="I427" s="81" t="b">
        <v>0</v>
      </c>
      <c r="J427" s="81" t="b">
        <v>0</v>
      </c>
      <c r="K427" s="81" t="b">
        <v>0</v>
      </c>
      <c r="L427" s="81" t="b">
        <v>0</v>
      </c>
      <c r="M427" s="81" t="b">
        <v>0</v>
      </c>
      <c r="N427" s="79"/>
      <c r="O427" s="79"/>
      <c r="P427" s="79"/>
      <c r="Q427" s="92"/>
      <c r="R427" s="92"/>
      <c r="S427" s="96"/>
      <c r="T427" s="85"/>
      <c r="U427" s="86"/>
      <c r="V427" s="86" t="e">
        <f t="array" aca="1" ref="V427" ca="1">_xludf.IFNA(INDEX(#REF!,MATCH($U427,#REF!,0)),"")</f>
        <v>#NAME?</v>
      </c>
      <c r="W427" s="86" t="e">
        <f t="array" aca="1" ref="W427" ca="1">_xludf.IFNA(INDEX(#REF!,MATCH($U427,#REF!,0)),"")</f>
        <v>#NAME?</v>
      </c>
      <c r="X427" s="86" t="e">
        <f t="array" aca="1" ref="X427" ca="1">_xludf.IFNA(INDEX(#REF!,MATCH($U427,#REF!,0)),"")</f>
        <v>#NAME?</v>
      </c>
      <c r="Y427" s="86" t="e">
        <f t="array" aca="1" ref="Y427" ca="1">_xludf.IFNA(INDEX(#REF!,MATCH($U427,#REF!,0)),"")</f>
        <v>#NAME?</v>
      </c>
      <c r="Z427" s="86" t="e">
        <f t="array" aca="1" ref="Z427" ca="1">_xludf.IFNA(INDEX(#REF!,MATCH($U427,#REF!,0)),"")</f>
        <v>#NAME?</v>
      </c>
      <c r="AA427" s="86" t="e">
        <f t="array" aca="1" ref="AA427" ca="1">_xludf.IFNA(INDEX(#REF!,MATCH($U427,#REF!,0)),"")</f>
        <v>#NAME?</v>
      </c>
      <c r="AB427" s="86" t="e">
        <f t="array" aca="1" ref="AB427" ca="1">_xludf.IFNA(INDEX(#REF!,MATCH($U427,#REF!,0)),"")</f>
        <v>#NAME?</v>
      </c>
      <c r="AC427" s="86" t="e">
        <f t="array" aca="1" ref="AC427" ca="1">_xludf.IFNA(INDEX(#REF!,MATCH($U427,#REF!,0)),"")</f>
        <v>#NAME?</v>
      </c>
      <c r="AD427" s="87" t="e">
        <f t="array" aca="1" ref="AD427" ca="1">_xludf.IFNA(INDEX(#REF!,MATCH($U427,#REF!,0)),"")</f>
        <v>#NAME?</v>
      </c>
      <c r="AE427" s="102"/>
    </row>
    <row r="428" spans="1:31" ht="22.5" customHeight="1">
      <c r="A428" s="77"/>
      <c r="B428" s="133"/>
      <c r="C428" s="79"/>
      <c r="D428" s="79"/>
      <c r="E428" s="79"/>
      <c r="F428" s="79"/>
      <c r="G428" s="79"/>
      <c r="H428" s="79"/>
      <c r="I428" s="81" t="b">
        <v>0</v>
      </c>
      <c r="J428" s="81" t="b">
        <v>0</v>
      </c>
      <c r="K428" s="81" t="b">
        <v>0</v>
      </c>
      <c r="L428" s="81" t="b">
        <v>0</v>
      </c>
      <c r="M428" s="81" t="b">
        <v>0</v>
      </c>
      <c r="N428" s="79"/>
      <c r="O428" s="79"/>
      <c r="P428" s="79"/>
      <c r="Q428" s="92"/>
      <c r="R428" s="92"/>
      <c r="S428" s="96"/>
      <c r="T428" s="85"/>
      <c r="U428" s="86"/>
      <c r="V428" s="86" t="e">
        <f t="array" aca="1" ref="V428" ca="1">_xludf.IFNA(INDEX(#REF!,MATCH($U428,#REF!,0)),"")</f>
        <v>#NAME?</v>
      </c>
      <c r="W428" s="86" t="e">
        <f t="array" aca="1" ref="W428" ca="1">_xludf.IFNA(INDEX(#REF!,MATCH($U428,#REF!,0)),"")</f>
        <v>#NAME?</v>
      </c>
      <c r="X428" s="86" t="e">
        <f t="array" aca="1" ref="X428" ca="1">_xludf.IFNA(INDEX(#REF!,MATCH($U428,#REF!,0)),"")</f>
        <v>#NAME?</v>
      </c>
      <c r="Y428" s="86" t="e">
        <f t="array" aca="1" ref="Y428" ca="1">_xludf.IFNA(INDEX(#REF!,MATCH($U428,#REF!,0)),"")</f>
        <v>#NAME?</v>
      </c>
      <c r="Z428" s="86" t="e">
        <f t="array" aca="1" ref="Z428" ca="1">_xludf.IFNA(INDEX(#REF!,MATCH($U428,#REF!,0)),"")</f>
        <v>#NAME?</v>
      </c>
      <c r="AA428" s="86" t="e">
        <f t="array" aca="1" ref="AA428" ca="1">_xludf.IFNA(INDEX(#REF!,MATCH($U428,#REF!,0)),"")</f>
        <v>#NAME?</v>
      </c>
      <c r="AB428" s="86" t="e">
        <f t="array" aca="1" ref="AB428" ca="1">_xludf.IFNA(INDEX(#REF!,MATCH($U428,#REF!,0)),"")</f>
        <v>#NAME?</v>
      </c>
      <c r="AC428" s="86" t="e">
        <f t="array" aca="1" ref="AC428" ca="1">_xludf.IFNA(INDEX(#REF!,MATCH($U428,#REF!,0)),"")</f>
        <v>#NAME?</v>
      </c>
      <c r="AD428" s="87" t="e">
        <f t="array" aca="1" ref="AD428" ca="1">_xludf.IFNA(INDEX(#REF!,MATCH($U428,#REF!,0)),"")</f>
        <v>#NAME?</v>
      </c>
      <c r="AE428" s="102"/>
    </row>
    <row r="429" spans="1:31" ht="22.5" customHeight="1">
      <c r="A429" s="77"/>
      <c r="B429" s="133"/>
      <c r="C429" s="79"/>
      <c r="D429" s="79"/>
      <c r="E429" s="79"/>
      <c r="F429" s="79"/>
      <c r="G429" s="79"/>
      <c r="H429" s="79"/>
      <c r="I429" s="81" t="b">
        <v>0</v>
      </c>
      <c r="J429" s="81" t="b">
        <v>0</v>
      </c>
      <c r="K429" s="81" t="b">
        <v>0</v>
      </c>
      <c r="L429" s="81" t="b">
        <v>0</v>
      </c>
      <c r="M429" s="81" t="b">
        <v>0</v>
      </c>
      <c r="N429" s="79"/>
      <c r="O429" s="79"/>
      <c r="P429" s="79"/>
      <c r="Q429" s="92"/>
      <c r="R429" s="92"/>
      <c r="S429" s="96"/>
      <c r="T429" s="85"/>
      <c r="U429" s="86"/>
      <c r="V429" s="86" t="e">
        <f t="array" aca="1" ref="V429" ca="1">_xludf.IFNA(INDEX(#REF!,MATCH($U429,#REF!,0)),"")</f>
        <v>#NAME?</v>
      </c>
      <c r="W429" s="86" t="e">
        <f t="array" aca="1" ref="W429" ca="1">_xludf.IFNA(INDEX(#REF!,MATCH($U429,#REF!,0)),"")</f>
        <v>#NAME?</v>
      </c>
      <c r="X429" s="86" t="e">
        <f t="array" aca="1" ref="X429" ca="1">_xludf.IFNA(INDEX(#REF!,MATCH($U429,#REF!,0)),"")</f>
        <v>#NAME?</v>
      </c>
      <c r="Y429" s="86" t="e">
        <f t="array" aca="1" ref="Y429" ca="1">_xludf.IFNA(INDEX(#REF!,MATCH($U429,#REF!,0)),"")</f>
        <v>#NAME?</v>
      </c>
      <c r="Z429" s="86" t="e">
        <f t="array" aca="1" ref="Z429" ca="1">_xludf.IFNA(INDEX(#REF!,MATCH($U429,#REF!,0)),"")</f>
        <v>#NAME?</v>
      </c>
      <c r="AA429" s="86" t="e">
        <f t="array" aca="1" ref="AA429" ca="1">_xludf.IFNA(INDEX(#REF!,MATCH($U429,#REF!,0)),"")</f>
        <v>#NAME?</v>
      </c>
      <c r="AB429" s="86" t="e">
        <f t="array" aca="1" ref="AB429" ca="1">_xludf.IFNA(INDEX(#REF!,MATCH($U429,#REF!,0)),"")</f>
        <v>#NAME?</v>
      </c>
      <c r="AC429" s="86" t="e">
        <f t="array" aca="1" ref="AC429" ca="1">_xludf.IFNA(INDEX(#REF!,MATCH($U429,#REF!,0)),"")</f>
        <v>#NAME?</v>
      </c>
      <c r="AD429" s="87" t="e">
        <f t="array" aca="1" ref="AD429" ca="1">_xludf.IFNA(INDEX(#REF!,MATCH($U429,#REF!,0)),"")</f>
        <v>#NAME?</v>
      </c>
      <c r="AE429" s="102"/>
    </row>
    <row r="430" spans="1:31" ht="22.5" customHeight="1">
      <c r="A430" s="77"/>
      <c r="B430" s="133"/>
      <c r="C430" s="79"/>
      <c r="D430" s="79"/>
      <c r="E430" s="79"/>
      <c r="F430" s="79"/>
      <c r="G430" s="79"/>
      <c r="H430" s="79"/>
      <c r="I430" s="81" t="b">
        <v>0</v>
      </c>
      <c r="J430" s="81" t="b">
        <v>0</v>
      </c>
      <c r="K430" s="81" t="b">
        <v>0</v>
      </c>
      <c r="L430" s="81" t="b">
        <v>0</v>
      </c>
      <c r="M430" s="81" t="b">
        <v>0</v>
      </c>
      <c r="N430" s="79"/>
      <c r="O430" s="79"/>
      <c r="P430" s="79"/>
      <c r="Q430" s="92"/>
      <c r="R430" s="92"/>
      <c r="S430" s="96"/>
      <c r="T430" s="85"/>
      <c r="U430" s="86"/>
      <c r="V430" s="86" t="e">
        <f t="array" aca="1" ref="V430" ca="1">_xludf.IFNA(INDEX(#REF!,MATCH($U430,#REF!,0)),"")</f>
        <v>#NAME?</v>
      </c>
      <c r="W430" s="86" t="e">
        <f t="array" aca="1" ref="W430" ca="1">_xludf.IFNA(INDEX(#REF!,MATCH($U430,#REF!,0)),"")</f>
        <v>#NAME?</v>
      </c>
      <c r="X430" s="86" t="e">
        <f t="array" aca="1" ref="X430" ca="1">_xludf.IFNA(INDEX(#REF!,MATCH($U430,#REF!,0)),"")</f>
        <v>#NAME?</v>
      </c>
      <c r="Y430" s="86" t="e">
        <f t="array" aca="1" ref="Y430" ca="1">_xludf.IFNA(INDEX(#REF!,MATCH($U430,#REF!,0)),"")</f>
        <v>#NAME?</v>
      </c>
      <c r="Z430" s="86" t="e">
        <f t="array" aca="1" ref="Z430" ca="1">_xludf.IFNA(INDEX(#REF!,MATCH($U430,#REF!,0)),"")</f>
        <v>#NAME?</v>
      </c>
      <c r="AA430" s="86" t="e">
        <f t="array" aca="1" ref="AA430" ca="1">_xludf.IFNA(INDEX(#REF!,MATCH($U430,#REF!,0)),"")</f>
        <v>#NAME?</v>
      </c>
      <c r="AB430" s="86" t="e">
        <f t="array" aca="1" ref="AB430" ca="1">_xludf.IFNA(INDEX(#REF!,MATCH($U430,#REF!,0)),"")</f>
        <v>#NAME?</v>
      </c>
      <c r="AC430" s="86" t="e">
        <f t="array" aca="1" ref="AC430" ca="1">_xludf.IFNA(INDEX(#REF!,MATCH($U430,#REF!,0)),"")</f>
        <v>#NAME?</v>
      </c>
      <c r="AD430" s="87" t="e">
        <f t="array" aca="1" ref="AD430" ca="1">_xludf.IFNA(INDEX(#REF!,MATCH($U430,#REF!,0)),"")</f>
        <v>#NAME?</v>
      </c>
      <c r="AE430" s="102"/>
    </row>
    <row r="431" spans="1:31" ht="22.5" customHeight="1">
      <c r="A431" s="77"/>
      <c r="B431" s="133"/>
      <c r="C431" s="79"/>
      <c r="D431" s="79"/>
      <c r="E431" s="79"/>
      <c r="F431" s="79"/>
      <c r="G431" s="79"/>
      <c r="H431" s="79"/>
      <c r="I431" s="81" t="b">
        <v>0</v>
      </c>
      <c r="J431" s="81" t="b">
        <v>0</v>
      </c>
      <c r="K431" s="81" t="b">
        <v>0</v>
      </c>
      <c r="L431" s="81" t="b">
        <v>0</v>
      </c>
      <c r="M431" s="81" t="b">
        <v>0</v>
      </c>
      <c r="N431" s="79"/>
      <c r="O431" s="79"/>
      <c r="P431" s="79"/>
      <c r="Q431" s="92"/>
      <c r="R431" s="92"/>
      <c r="S431" s="96"/>
      <c r="T431" s="85"/>
      <c r="U431" s="86"/>
      <c r="V431" s="86" t="e">
        <f t="array" aca="1" ref="V431" ca="1">_xludf.IFNA(INDEX(#REF!,MATCH($U431,#REF!,0)),"")</f>
        <v>#NAME?</v>
      </c>
      <c r="W431" s="86" t="e">
        <f t="array" aca="1" ref="W431" ca="1">_xludf.IFNA(INDEX(#REF!,MATCH($U431,#REF!,0)),"")</f>
        <v>#NAME?</v>
      </c>
      <c r="X431" s="86" t="e">
        <f t="array" aca="1" ref="X431" ca="1">_xludf.IFNA(INDEX(#REF!,MATCH($U431,#REF!,0)),"")</f>
        <v>#NAME?</v>
      </c>
      <c r="Y431" s="86" t="e">
        <f t="array" aca="1" ref="Y431" ca="1">_xludf.IFNA(INDEX(#REF!,MATCH($U431,#REF!,0)),"")</f>
        <v>#NAME?</v>
      </c>
      <c r="Z431" s="86" t="e">
        <f t="array" aca="1" ref="Z431" ca="1">_xludf.IFNA(INDEX(#REF!,MATCH($U431,#REF!,0)),"")</f>
        <v>#NAME?</v>
      </c>
      <c r="AA431" s="86" t="e">
        <f t="array" aca="1" ref="AA431" ca="1">_xludf.IFNA(INDEX(#REF!,MATCH($U431,#REF!,0)),"")</f>
        <v>#NAME?</v>
      </c>
      <c r="AB431" s="86" t="e">
        <f t="array" aca="1" ref="AB431" ca="1">_xludf.IFNA(INDEX(#REF!,MATCH($U431,#REF!,0)),"")</f>
        <v>#NAME?</v>
      </c>
      <c r="AC431" s="86" t="e">
        <f t="array" aca="1" ref="AC431" ca="1">_xludf.IFNA(INDEX(#REF!,MATCH($U431,#REF!,0)),"")</f>
        <v>#NAME?</v>
      </c>
      <c r="AD431" s="87" t="e">
        <f t="array" aca="1" ref="AD431" ca="1">_xludf.IFNA(INDEX(#REF!,MATCH($U431,#REF!,0)),"")</f>
        <v>#NAME?</v>
      </c>
      <c r="AE431" s="102"/>
    </row>
    <row r="432" spans="1:31" ht="22.5" customHeight="1">
      <c r="A432" s="77"/>
      <c r="B432" s="133"/>
      <c r="C432" s="79"/>
      <c r="D432" s="79"/>
      <c r="E432" s="79"/>
      <c r="F432" s="79"/>
      <c r="G432" s="79"/>
      <c r="H432" s="79"/>
      <c r="I432" s="81" t="b">
        <v>0</v>
      </c>
      <c r="J432" s="81" t="b">
        <v>0</v>
      </c>
      <c r="K432" s="81" t="b">
        <v>0</v>
      </c>
      <c r="L432" s="81" t="b">
        <v>0</v>
      </c>
      <c r="M432" s="81" t="b">
        <v>0</v>
      </c>
      <c r="N432" s="79"/>
      <c r="O432" s="79"/>
      <c r="P432" s="79"/>
      <c r="Q432" s="92"/>
      <c r="R432" s="92"/>
      <c r="S432" s="96"/>
      <c r="T432" s="85"/>
      <c r="U432" s="86"/>
      <c r="V432" s="86" t="e">
        <f t="array" aca="1" ref="V432" ca="1">_xludf.IFNA(INDEX(#REF!,MATCH($U432,#REF!,0)),"")</f>
        <v>#NAME?</v>
      </c>
      <c r="W432" s="86" t="e">
        <f t="array" aca="1" ref="W432" ca="1">_xludf.IFNA(INDEX(#REF!,MATCH($U432,#REF!,0)),"")</f>
        <v>#NAME?</v>
      </c>
      <c r="X432" s="86" t="e">
        <f t="array" aca="1" ref="X432" ca="1">_xludf.IFNA(INDEX(#REF!,MATCH($U432,#REF!,0)),"")</f>
        <v>#NAME?</v>
      </c>
      <c r="Y432" s="86" t="e">
        <f t="array" aca="1" ref="Y432" ca="1">_xludf.IFNA(INDEX(#REF!,MATCH($U432,#REF!,0)),"")</f>
        <v>#NAME?</v>
      </c>
      <c r="Z432" s="86" t="e">
        <f t="array" aca="1" ref="Z432" ca="1">_xludf.IFNA(INDEX(#REF!,MATCH($U432,#REF!,0)),"")</f>
        <v>#NAME?</v>
      </c>
      <c r="AA432" s="86" t="e">
        <f t="array" aca="1" ref="AA432" ca="1">_xludf.IFNA(INDEX(#REF!,MATCH($U432,#REF!,0)),"")</f>
        <v>#NAME?</v>
      </c>
      <c r="AB432" s="86" t="e">
        <f t="array" aca="1" ref="AB432" ca="1">_xludf.IFNA(INDEX(#REF!,MATCH($U432,#REF!,0)),"")</f>
        <v>#NAME?</v>
      </c>
      <c r="AC432" s="86" t="e">
        <f t="array" aca="1" ref="AC432" ca="1">_xludf.IFNA(INDEX(#REF!,MATCH($U432,#REF!,0)),"")</f>
        <v>#NAME?</v>
      </c>
      <c r="AD432" s="87" t="e">
        <f t="array" aca="1" ref="AD432" ca="1">_xludf.IFNA(INDEX(#REF!,MATCH($U432,#REF!,0)),"")</f>
        <v>#NAME?</v>
      </c>
      <c r="AE432" s="102"/>
    </row>
    <row r="433" spans="1:31" ht="22.5" customHeight="1">
      <c r="A433" s="77"/>
      <c r="B433" s="133"/>
      <c r="C433" s="79"/>
      <c r="D433" s="79"/>
      <c r="E433" s="79"/>
      <c r="F433" s="79"/>
      <c r="G433" s="79"/>
      <c r="H433" s="79"/>
      <c r="I433" s="81" t="b">
        <v>0</v>
      </c>
      <c r="J433" s="81" t="b">
        <v>0</v>
      </c>
      <c r="K433" s="81" t="b">
        <v>0</v>
      </c>
      <c r="L433" s="81" t="b">
        <v>0</v>
      </c>
      <c r="M433" s="81" t="b">
        <v>0</v>
      </c>
      <c r="N433" s="79"/>
      <c r="O433" s="79"/>
      <c r="P433" s="79"/>
      <c r="Q433" s="92"/>
      <c r="R433" s="92"/>
      <c r="S433" s="96"/>
      <c r="T433" s="85"/>
      <c r="U433" s="86"/>
      <c r="V433" s="86" t="e">
        <f t="array" aca="1" ref="V433" ca="1">_xludf.IFNA(INDEX(#REF!,MATCH($U433,#REF!,0)),"")</f>
        <v>#NAME?</v>
      </c>
      <c r="W433" s="86" t="e">
        <f t="array" aca="1" ref="W433" ca="1">_xludf.IFNA(INDEX(#REF!,MATCH($U433,#REF!,0)),"")</f>
        <v>#NAME?</v>
      </c>
      <c r="X433" s="86" t="e">
        <f t="array" aca="1" ref="X433" ca="1">_xludf.IFNA(INDEX(#REF!,MATCH($U433,#REF!,0)),"")</f>
        <v>#NAME?</v>
      </c>
      <c r="Y433" s="86" t="e">
        <f t="array" aca="1" ref="Y433" ca="1">_xludf.IFNA(INDEX(#REF!,MATCH($U433,#REF!,0)),"")</f>
        <v>#NAME?</v>
      </c>
      <c r="Z433" s="86" t="e">
        <f t="array" aca="1" ref="Z433" ca="1">_xludf.IFNA(INDEX(#REF!,MATCH($U433,#REF!,0)),"")</f>
        <v>#NAME?</v>
      </c>
      <c r="AA433" s="86" t="e">
        <f t="array" aca="1" ref="AA433" ca="1">_xludf.IFNA(INDEX(#REF!,MATCH($U433,#REF!,0)),"")</f>
        <v>#NAME?</v>
      </c>
      <c r="AB433" s="86" t="e">
        <f t="array" aca="1" ref="AB433" ca="1">_xludf.IFNA(INDEX(#REF!,MATCH($U433,#REF!,0)),"")</f>
        <v>#NAME?</v>
      </c>
      <c r="AC433" s="86" t="e">
        <f t="array" aca="1" ref="AC433" ca="1">_xludf.IFNA(INDEX(#REF!,MATCH($U433,#REF!,0)),"")</f>
        <v>#NAME?</v>
      </c>
      <c r="AD433" s="87" t="e">
        <f t="array" aca="1" ref="AD433" ca="1">_xludf.IFNA(INDEX(#REF!,MATCH($U433,#REF!,0)),"")</f>
        <v>#NAME?</v>
      </c>
      <c r="AE433" s="102"/>
    </row>
    <row r="434" spans="1:31" ht="22.5" customHeight="1">
      <c r="A434" s="77"/>
      <c r="B434" s="133"/>
      <c r="C434" s="79"/>
      <c r="D434" s="79"/>
      <c r="E434" s="79"/>
      <c r="F434" s="79"/>
      <c r="G434" s="79"/>
      <c r="H434" s="79"/>
      <c r="I434" s="81" t="b">
        <v>0</v>
      </c>
      <c r="J434" s="81" t="b">
        <v>0</v>
      </c>
      <c r="K434" s="81" t="b">
        <v>0</v>
      </c>
      <c r="L434" s="81" t="b">
        <v>0</v>
      </c>
      <c r="M434" s="81" t="b">
        <v>0</v>
      </c>
      <c r="N434" s="79"/>
      <c r="O434" s="79"/>
      <c r="P434" s="79"/>
      <c r="Q434" s="92"/>
      <c r="R434" s="92"/>
      <c r="S434" s="96"/>
      <c r="T434" s="85"/>
      <c r="U434" s="86"/>
      <c r="V434" s="86" t="e">
        <f t="array" aca="1" ref="V434" ca="1">_xludf.IFNA(INDEX(#REF!,MATCH($U434,#REF!,0)),"")</f>
        <v>#NAME?</v>
      </c>
      <c r="W434" s="86" t="e">
        <f t="array" aca="1" ref="W434" ca="1">_xludf.IFNA(INDEX(#REF!,MATCH($U434,#REF!,0)),"")</f>
        <v>#NAME?</v>
      </c>
      <c r="X434" s="86" t="e">
        <f t="array" aca="1" ref="X434" ca="1">_xludf.IFNA(INDEX(#REF!,MATCH($U434,#REF!,0)),"")</f>
        <v>#NAME?</v>
      </c>
      <c r="Y434" s="86" t="e">
        <f t="array" aca="1" ref="Y434" ca="1">_xludf.IFNA(INDEX(#REF!,MATCH($U434,#REF!,0)),"")</f>
        <v>#NAME?</v>
      </c>
      <c r="Z434" s="86" t="e">
        <f t="array" aca="1" ref="Z434" ca="1">_xludf.IFNA(INDEX(#REF!,MATCH($U434,#REF!,0)),"")</f>
        <v>#NAME?</v>
      </c>
      <c r="AA434" s="86" t="e">
        <f t="array" aca="1" ref="AA434" ca="1">_xludf.IFNA(INDEX(#REF!,MATCH($U434,#REF!,0)),"")</f>
        <v>#NAME?</v>
      </c>
      <c r="AB434" s="86" t="e">
        <f t="array" aca="1" ref="AB434" ca="1">_xludf.IFNA(INDEX(#REF!,MATCH($U434,#REF!,0)),"")</f>
        <v>#NAME?</v>
      </c>
      <c r="AC434" s="86" t="e">
        <f t="array" aca="1" ref="AC434" ca="1">_xludf.IFNA(INDEX(#REF!,MATCH($U434,#REF!,0)),"")</f>
        <v>#NAME?</v>
      </c>
      <c r="AD434" s="87" t="e">
        <f t="array" aca="1" ref="AD434" ca="1">_xludf.IFNA(INDEX(#REF!,MATCH($U434,#REF!,0)),"")</f>
        <v>#NAME?</v>
      </c>
      <c r="AE434" s="102"/>
    </row>
    <row r="435" spans="1:31" ht="22.5" customHeight="1">
      <c r="A435" s="77"/>
      <c r="B435" s="133"/>
      <c r="C435" s="79"/>
      <c r="D435" s="79"/>
      <c r="E435" s="79"/>
      <c r="F435" s="79"/>
      <c r="G435" s="79"/>
      <c r="H435" s="79"/>
      <c r="I435" s="81" t="b">
        <v>0</v>
      </c>
      <c r="J435" s="81" t="b">
        <v>0</v>
      </c>
      <c r="K435" s="81" t="b">
        <v>0</v>
      </c>
      <c r="L435" s="81" t="b">
        <v>0</v>
      </c>
      <c r="M435" s="81" t="b">
        <v>0</v>
      </c>
      <c r="N435" s="79"/>
      <c r="O435" s="79"/>
      <c r="P435" s="79"/>
      <c r="Q435" s="92"/>
      <c r="R435" s="92"/>
      <c r="S435" s="96"/>
      <c r="T435" s="85"/>
      <c r="U435" s="86"/>
      <c r="V435" s="86" t="e">
        <f t="array" aca="1" ref="V435" ca="1">_xludf.IFNA(INDEX(#REF!,MATCH($U435,#REF!,0)),"")</f>
        <v>#NAME?</v>
      </c>
      <c r="W435" s="86" t="e">
        <f t="array" aca="1" ref="W435" ca="1">_xludf.IFNA(INDEX(#REF!,MATCH($U435,#REF!,0)),"")</f>
        <v>#NAME?</v>
      </c>
      <c r="X435" s="86" t="e">
        <f t="array" aca="1" ref="X435" ca="1">_xludf.IFNA(INDEX(#REF!,MATCH($U435,#REF!,0)),"")</f>
        <v>#NAME?</v>
      </c>
      <c r="Y435" s="86" t="e">
        <f t="array" aca="1" ref="Y435" ca="1">_xludf.IFNA(INDEX(#REF!,MATCH($U435,#REF!,0)),"")</f>
        <v>#NAME?</v>
      </c>
      <c r="Z435" s="86" t="e">
        <f t="array" aca="1" ref="Z435" ca="1">_xludf.IFNA(INDEX(#REF!,MATCH($U435,#REF!,0)),"")</f>
        <v>#NAME?</v>
      </c>
      <c r="AA435" s="86" t="e">
        <f t="array" aca="1" ref="AA435" ca="1">_xludf.IFNA(INDEX(#REF!,MATCH($U435,#REF!,0)),"")</f>
        <v>#NAME?</v>
      </c>
      <c r="AB435" s="86" t="e">
        <f t="array" aca="1" ref="AB435" ca="1">_xludf.IFNA(INDEX(#REF!,MATCH($U435,#REF!,0)),"")</f>
        <v>#NAME?</v>
      </c>
      <c r="AC435" s="86" t="e">
        <f t="array" aca="1" ref="AC435" ca="1">_xludf.IFNA(INDEX(#REF!,MATCH($U435,#REF!,0)),"")</f>
        <v>#NAME?</v>
      </c>
      <c r="AD435" s="87" t="e">
        <f t="array" aca="1" ref="AD435" ca="1">_xludf.IFNA(INDEX(#REF!,MATCH($U435,#REF!,0)),"")</f>
        <v>#NAME?</v>
      </c>
      <c r="AE435" s="102"/>
    </row>
    <row r="436" spans="1:31" ht="22.5" customHeight="1">
      <c r="A436" s="77"/>
      <c r="B436" s="133"/>
      <c r="C436" s="79"/>
      <c r="D436" s="79"/>
      <c r="E436" s="79"/>
      <c r="F436" s="79"/>
      <c r="G436" s="79"/>
      <c r="H436" s="79"/>
      <c r="I436" s="81" t="b">
        <v>0</v>
      </c>
      <c r="J436" s="81" t="b">
        <v>0</v>
      </c>
      <c r="K436" s="81" t="b">
        <v>0</v>
      </c>
      <c r="L436" s="81" t="b">
        <v>0</v>
      </c>
      <c r="M436" s="81" t="b">
        <v>0</v>
      </c>
      <c r="N436" s="79"/>
      <c r="O436" s="79"/>
      <c r="P436" s="79"/>
      <c r="Q436" s="92"/>
      <c r="R436" s="92"/>
      <c r="S436" s="96"/>
      <c r="T436" s="85"/>
      <c r="U436" s="86"/>
      <c r="V436" s="86" t="e">
        <f t="array" aca="1" ref="V436" ca="1">_xludf.IFNA(INDEX(#REF!,MATCH($U436,#REF!,0)),"")</f>
        <v>#NAME?</v>
      </c>
      <c r="W436" s="86" t="e">
        <f t="array" aca="1" ref="W436" ca="1">_xludf.IFNA(INDEX(#REF!,MATCH($U436,#REF!,0)),"")</f>
        <v>#NAME?</v>
      </c>
      <c r="X436" s="86" t="e">
        <f t="array" aca="1" ref="X436" ca="1">_xludf.IFNA(INDEX(#REF!,MATCH($U436,#REF!,0)),"")</f>
        <v>#NAME?</v>
      </c>
      <c r="Y436" s="86" t="e">
        <f t="array" aca="1" ref="Y436" ca="1">_xludf.IFNA(INDEX(#REF!,MATCH($U436,#REF!,0)),"")</f>
        <v>#NAME?</v>
      </c>
      <c r="Z436" s="86" t="e">
        <f t="array" aca="1" ref="Z436" ca="1">_xludf.IFNA(INDEX(#REF!,MATCH($U436,#REF!,0)),"")</f>
        <v>#NAME?</v>
      </c>
      <c r="AA436" s="86" t="e">
        <f t="array" aca="1" ref="AA436" ca="1">_xludf.IFNA(INDEX(#REF!,MATCH($U436,#REF!,0)),"")</f>
        <v>#NAME?</v>
      </c>
      <c r="AB436" s="86" t="e">
        <f t="array" aca="1" ref="AB436" ca="1">_xludf.IFNA(INDEX(#REF!,MATCH($U436,#REF!,0)),"")</f>
        <v>#NAME?</v>
      </c>
      <c r="AC436" s="86" t="e">
        <f t="array" aca="1" ref="AC436" ca="1">_xludf.IFNA(INDEX(#REF!,MATCH($U436,#REF!,0)),"")</f>
        <v>#NAME?</v>
      </c>
      <c r="AD436" s="87" t="e">
        <f t="array" aca="1" ref="AD436" ca="1">_xludf.IFNA(INDEX(#REF!,MATCH($U436,#REF!,0)),"")</f>
        <v>#NAME?</v>
      </c>
      <c r="AE436" s="102"/>
    </row>
    <row r="437" spans="1:31" ht="22.5" customHeight="1">
      <c r="A437" s="77"/>
      <c r="B437" s="133"/>
      <c r="C437" s="79"/>
      <c r="D437" s="79"/>
      <c r="E437" s="79"/>
      <c r="F437" s="79"/>
      <c r="G437" s="79"/>
      <c r="H437" s="79"/>
      <c r="I437" s="81" t="b">
        <v>0</v>
      </c>
      <c r="J437" s="81" t="b">
        <v>0</v>
      </c>
      <c r="K437" s="81" t="b">
        <v>0</v>
      </c>
      <c r="L437" s="81" t="b">
        <v>0</v>
      </c>
      <c r="M437" s="81" t="b">
        <v>0</v>
      </c>
      <c r="N437" s="79"/>
      <c r="O437" s="79"/>
      <c r="P437" s="79"/>
      <c r="Q437" s="92"/>
      <c r="R437" s="92"/>
      <c r="S437" s="96"/>
      <c r="T437" s="85"/>
      <c r="U437" s="86"/>
      <c r="V437" s="86" t="e">
        <f t="array" aca="1" ref="V437" ca="1">_xludf.IFNA(INDEX(#REF!,MATCH($U437,#REF!,0)),"")</f>
        <v>#NAME?</v>
      </c>
      <c r="W437" s="86" t="e">
        <f t="array" aca="1" ref="W437" ca="1">_xludf.IFNA(INDEX(#REF!,MATCH($U437,#REF!,0)),"")</f>
        <v>#NAME?</v>
      </c>
      <c r="X437" s="86" t="e">
        <f t="array" aca="1" ref="X437" ca="1">_xludf.IFNA(INDEX(#REF!,MATCH($U437,#REF!,0)),"")</f>
        <v>#NAME?</v>
      </c>
      <c r="Y437" s="86" t="e">
        <f t="array" aca="1" ref="Y437" ca="1">_xludf.IFNA(INDEX(#REF!,MATCH($U437,#REF!,0)),"")</f>
        <v>#NAME?</v>
      </c>
      <c r="Z437" s="86" t="e">
        <f t="array" aca="1" ref="Z437" ca="1">_xludf.IFNA(INDEX(#REF!,MATCH($U437,#REF!,0)),"")</f>
        <v>#NAME?</v>
      </c>
      <c r="AA437" s="86" t="e">
        <f t="array" aca="1" ref="AA437" ca="1">_xludf.IFNA(INDEX(#REF!,MATCH($U437,#REF!,0)),"")</f>
        <v>#NAME?</v>
      </c>
      <c r="AB437" s="86" t="e">
        <f t="array" aca="1" ref="AB437" ca="1">_xludf.IFNA(INDEX(#REF!,MATCH($U437,#REF!,0)),"")</f>
        <v>#NAME?</v>
      </c>
      <c r="AC437" s="86" t="e">
        <f t="array" aca="1" ref="AC437" ca="1">_xludf.IFNA(INDEX(#REF!,MATCH($U437,#REF!,0)),"")</f>
        <v>#NAME?</v>
      </c>
      <c r="AD437" s="87" t="e">
        <f t="array" aca="1" ref="AD437" ca="1">_xludf.IFNA(INDEX(#REF!,MATCH($U437,#REF!,0)),"")</f>
        <v>#NAME?</v>
      </c>
      <c r="AE437" s="102"/>
    </row>
    <row r="438" spans="1:31" ht="22.5" customHeight="1">
      <c r="A438" s="77"/>
      <c r="B438" s="133"/>
      <c r="C438" s="90"/>
      <c r="D438" s="90"/>
      <c r="E438" s="90"/>
      <c r="F438" s="90"/>
      <c r="G438" s="90"/>
      <c r="H438" s="90"/>
      <c r="I438" s="91" t="b">
        <v>0</v>
      </c>
      <c r="J438" s="91" t="b">
        <v>0</v>
      </c>
      <c r="K438" s="91" t="b">
        <v>0</v>
      </c>
      <c r="L438" s="91" t="b">
        <v>0</v>
      </c>
      <c r="M438" s="91" t="b">
        <v>0</v>
      </c>
      <c r="N438" s="90"/>
      <c r="O438" s="90"/>
      <c r="P438" s="90"/>
      <c r="Q438" s="92"/>
      <c r="R438" s="92"/>
      <c r="S438" s="110"/>
      <c r="T438" s="85"/>
      <c r="U438" s="86"/>
      <c r="V438" s="86" t="e">
        <f t="array" aca="1" ref="V438" ca="1">_xludf.IFNA(INDEX(#REF!,MATCH($U438,#REF!,0)),"")</f>
        <v>#NAME?</v>
      </c>
      <c r="W438" s="86" t="e">
        <f t="array" aca="1" ref="W438" ca="1">_xludf.IFNA(INDEX(#REF!,MATCH($U438,#REF!,0)),"")</f>
        <v>#NAME?</v>
      </c>
      <c r="X438" s="86" t="e">
        <f t="array" aca="1" ref="X438" ca="1">_xludf.IFNA(INDEX(#REF!,MATCH($U438,#REF!,0)),"")</f>
        <v>#NAME?</v>
      </c>
      <c r="Y438" s="86" t="e">
        <f t="array" aca="1" ref="Y438" ca="1">_xludf.IFNA(INDEX(#REF!,MATCH($U438,#REF!,0)),"")</f>
        <v>#NAME?</v>
      </c>
      <c r="Z438" s="86" t="e">
        <f t="array" aca="1" ref="Z438" ca="1">_xludf.IFNA(INDEX(#REF!,MATCH($U438,#REF!,0)),"")</f>
        <v>#NAME?</v>
      </c>
      <c r="AA438" s="86" t="e">
        <f t="array" aca="1" ref="AA438" ca="1">_xludf.IFNA(INDEX(#REF!,MATCH($U438,#REF!,0)),"")</f>
        <v>#NAME?</v>
      </c>
      <c r="AB438" s="86" t="e">
        <f t="array" aca="1" ref="AB438" ca="1">_xludf.IFNA(INDEX(#REF!,MATCH($U438,#REF!,0)),"")</f>
        <v>#NAME?</v>
      </c>
      <c r="AC438" s="86" t="e">
        <f t="array" aca="1" ref="AC438" ca="1">_xludf.IFNA(INDEX(#REF!,MATCH($U438,#REF!,0)),"")</f>
        <v>#NAME?</v>
      </c>
      <c r="AD438" s="87" t="e">
        <f t="array" aca="1" ref="AD438" ca="1">_xludf.IFNA(INDEX(#REF!,MATCH($U438,#REF!,0)),"")</f>
        <v>#NAME?</v>
      </c>
      <c r="AE438" s="102"/>
    </row>
    <row r="439" spans="1:31" ht="22.5" customHeight="1">
      <c r="A439" s="77"/>
      <c r="B439" s="133"/>
      <c r="C439" s="79"/>
      <c r="D439" s="79"/>
      <c r="E439" s="79"/>
      <c r="F439" s="79"/>
      <c r="G439" s="79"/>
      <c r="H439" s="79"/>
      <c r="I439" s="81" t="b">
        <v>0</v>
      </c>
      <c r="J439" s="81" t="b">
        <v>0</v>
      </c>
      <c r="K439" s="81" t="b">
        <v>0</v>
      </c>
      <c r="L439" s="81" t="b">
        <v>0</v>
      </c>
      <c r="M439" s="81" t="b">
        <v>0</v>
      </c>
      <c r="N439" s="79"/>
      <c r="O439" s="79"/>
      <c r="P439" s="79"/>
      <c r="Q439" s="92"/>
      <c r="R439" s="92"/>
      <c r="S439" s="96"/>
      <c r="T439" s="85"/>
      <c r="U439" s="86"/>
      <c r="V439" s="86" t="e">
        <f t="array" aca="1" ref="V439" ca="1">_xludf.IFNA(INDEX(#REF!,MATCH($U439,#REF!,0)),"")</f>
        <v>#NAME?</v>
      </c>
      <c r="W439" s="86" t="e">
        <f t="array" aca="1" ref="W439" ca="1">_xludf.IFNA(INDEX(#REF!,MATCH($U439,#REF!,0)),"")</f>
        <v>#NAME?</v>
      </c>
      <c r="X439" s="86" t="e">
        <f t="array" aca="1" ref="X439" ca="1">_xludf.IFNA(INDEX(#REF!,MATCH($U439,#REF!,0)),"")</f>
        <v>#NAME?</v>
      </c>
      <c r="Y439" s="86" t="e">
        <f t="array" aca="1" ref="Y439" ca="1">_xludf.IFNA(INDEX(#REF!,MATCH($U439,#REF!,0)),"")</f>
        <v>#NAME?</v>
      </c>
      <c r="Z439" s="86" t="e">
        <f t="array" aca="1" ref="Z439" ca="1">_xludf.IFNA(INDEX(#REF!,MATCH($U439,#REF!,0)),"")</f>
        <v>#NAME?</v>
      </c>
      <c r="AA439" s="86" t="e">
        <f t="array" aca="1" ref="AA439" ca="1">_xludf.IFNA(INDEX(#REF!,MATCH($U439,#REF!,0)),"")</f>
        <v>#NAME?</v>
      </c>
      <c r="AB439" s="86" t="e">
        <f t="array" aca="1" ref="AB439" ca="1">_xludf.IFNA(INDEX(#REF!,MATCH($U439,#REF!,0)),"")</f>
        <v>#NAME?</v>
      </c>
      <c r="AC439" s="86" t="e">
        <f t="array" aca="1" ref="AC439" ca="1">_xludf.IFNA(INDEX(#REF!,MATCH($U439,#REF!,0)),"")</f>
        <v>#NAME?</v>
      </c>
      <c r="AD439" s="87" t="e">
        <f t="array" aca="1" ref="AD439" ca="1">_xludf.IFNA(INDEX(#REF!,MATCH($U439,#REF!,0)),"")</f>
        <v>#NAME?</v>
      </c>
      <c r="AE439" s="102"/>
    </row>
    <row r="440" spans="1:31" ht="22.5" customHeight="1">
      <c r="A440" s="77"/>
      <c r="B440" s="133"/>
      <c r="C440" s="90"/>
      <c r="D440" s="90"/>
      <c r="E440" s="90"/>
      <c r="F440" s="90"/>
      <c r="G440" s="90"/>
      <c r="H440" s="90"/>
      <c r="I440" s="91" t="b">
        <v>0</v>
      </c>
      <c r="J440" s="91" t="b">
        <v>0</v>
      </c>
      <c r="K440" s="91" t="b">
        <v>0</v>
      </c>
      <c r="L440" s="91" t="b">
        <v>0</v>
      </c>
      <c r="M440" s="91" t="b">
        <v>0</v>
      </c>
      <c r="N440" s="90"/>
      <c r="O440" s="90"/>
      <c r="P440" s="90"/>
      <c r="Q440" s="92"/>
      <c r="R440" s="92"/>
      <c r="S440" s="110"/>
      <c r="T440" s="85"/>
      <c r="U440" s="86"/>
      <c r="V440" s="86" t="e">
        <f t="array" aca="1" ref="V440" ca="1">_xludf.IFNA(INDEX(#REF!,MATCH($U440,#REF!,0)),"")</f>
        <v>#NAME?</v>
      </c>
      <c r="W440" s="86" t="e">
        <f t="array" aca="1" ref="W440" ca="1">_xludf.IFNA(INDEX(#REF!,MATCH($U440,#REF!,0)),"")</f>
        <v>#NAME?</v>
      </c>
      <c r="X440" s="86" t="e">
        <f t="array" aca="1" ref="X440" ca="1">_xludf.IFNA(INDEX(#REF!,MATCH($U440,#REF!,0)),"")</f>
        <v>#NAME?</v>
      </c>
      <c r="Y440" s="86" t="e">
        <f t="array" aca="1" ref="Y440" ca="1">_xludf.IFNA(INDEX(#REF!,MATCH($U440,#REF!,0)),"")</f>
        <v>#NAME?</v>
      </c>
      <c r="Z440" s="86" t="e">
        <f t="array" aca="1" ref="Z440" ca="1">_xludf.IFNA(INDEX(#REF!,MATCH($U440,#REF!,0)),"")</f>
        <v>#NAME?</v>
      </c>
      <c r="AA440" s="86" t="e">
        <f t="array" aca="1" ref="AA440" ca="1">_xludf.IFNA(INDEX(#REF!,MATCH($U440,#REF!,0)),"")</f>
        <v>#NAME?</v>
      </c>
      <c r="AB440" s="86" t="e">
        <f t="array" aca="1" ref="AB440" ca="1">_xludf.IFNA(INDEX(#REF!,MATCH($U440,#REF!,0)),"")</f>
        <v>#NAME?</v>
      </c>
      <c r="AC440" s="86" t="e">
        <f t="array" aca="1" ref="AC440" ca="1">_xludf.IFNA(INDEX(#REF!,MATCH($U440,#REF!,0)),"")</f>
        <v>#NAME?</v>
      </c>
      <c r="AD440" s="87" t="e">
        <f t="array" aca="1" ref="AD440" ca="1">_xludf.IFNA(INDEX(#REF!,MATCH($U440,#REF!,0)),"")</f>
        <v>#NAME?</v>
      </c>
      <c r="AE440" s="102"/>
    </row>
    <row r="441" spans="1:31" ht="22.5" customHeight="1">
      <c r="A441" s="77"/>
      <c r="B441" s="133"/>
      <c r="C441" s="79"/>
      <c r="D441" s="79"/>
      <c r="E441" s="79"/>
      <c r="F441" s="79"/>
      <c r="G441" s="79"/>
      <c r="H441" s="79"/>
      <c r="I441" s="81" t="b">
        <v>0</v>
      </c>
      <c r="J441" s="81" t="b">
        <v>0</v>
      </c>
      <c r="K441" s="81" t="b">
        <v>0</v>
      </c>
      <c r="L441" s="81" t="b">
        <v>0</v>
      </c>
      <c r="M441" s="81" t="b">
        <v>0</v>
      </c>
      <c r="N441" s="79"/>
      <c r="O441" s="79"/>
      <c r="P441" s="79"/>
      <c r="Q441" s="92"/>
      <c r="R441" s="92"/>
      <c r="S441" s="96"/>
      <c r="T441" s="85"/>
      <c r="U441" s="86"/>
      <c r="V441" s="86" t="e">
        <f t="array" aca="1" ref="V441" ca="1">_xludf.IFNA(INDEX(#REF!,MATCH($U441,#REF!,0)),"")</f>
        <v>#NAME?</v>
      </c>
      <c r="W441" s="86" t="e">
        <f t="array" aca="1" ref="W441" ca="1">_xludf.IFNA(INDEX(#REF!,MATCH($U441,#REF!,0)),"")</f>
        <v>#NAME?</v>
      </c>
      <c r="X441" s="86" t="e">
        <f t="array" aca="1" ref="X441" ca="1">_xludf.IFNA(INDEX(#REF!,MATCH($U441,#REF!,0)),"")</f>
        <v>#NAME?</v>
      </c>
      <c r="Y441" s="86" t="e">
        <f t="array" aca="1" ref="Y441" ca="1">_xludf.IFNA(INDEX(#REF!,MATCH($U441,#REF!,0)),"")</f>
        <v>#NAME?</v>
      </c>
      <c r="Z441" s="86" t="e">
        <f t="array" aca="1" ref="Z441" ca="1">_xludf.IFNA(INDEX(#REF!,MATCH($U441,#REF!,0)),"")</f>
        <v>#NAME?</v>
      </c>
      <c r="AA441" s="86" t="e">
        <f t="array" aca="1" ref="AA441" ca="1">_xludf.IFNA(INDEX(#REF!,MATCH($U441,#REF!,0)),"")</f>
        <v>#NAME?</v>
      </c>
      <c r="AB441" s="86" t="e">
        <f t="array" aca="1" ref="AB441" ca="1">_xludf.IFNA(INDEX(#REF!,MATCH($U441,#REF!,0)),"")</f>
        <v>#NAME?</v>
      </c>
      <c r="AC441" s="86" t="e">
        <f t="array" aca="1" ref="AC441" ca="1">_xludf.IFNA(INDEX(#REF!,MATCH($U441,#REF!,0)),"")</f>
        <v>#NAME?</v>
      </c>
      <c r="AD441" s="87" t="e">
        <f t="array" aca="1" ref="AD441" ca="1">_xludf.IFNA(INDEX(#REF!,MATCH($U441,#REF!,0)),"")</f>
        <v>#NAME?</v>
      </c>
      <c r="AE441" s="102"/>
    </row>
    <row r="442" spans="1:31" ht="22.5" customHeight="1">
      <c r="A442" s="77"/>
      <c r="B442" s="133"/>
      <c r="C442" s="79"/>
      <c r="D442" s="79"/>
      <c r="E442" s="79"/>
      <c r="F442" s="79"/>
      <c r="G442" s="79"/>
      <c r="H442" s="79"/>
      <c r="I442" s="81" t="b">
        <v>0</v>
      </c>
      <c r="J442" s="81" t="b">
        <v>0</v>
      </c>
      <c r="K442" s="81" t="b">
        <v>0</v>
      </c>
      <c r="L442" s="81" t="b">
        <v>0</v>
      </c>
      <c r="M442" s="81" t="b">
        <v>0</v>
      </c>
      <c r="N442" s="79"/>
      <c r="O442" s="79"/>
      <c r="P442" s="79"/>
      <c r="Q442" s="92"/>
      <c r="R442" s="92"/>
      <c r="S442" s="96"/>
      <c r="T442" s="85"/>
      <c r="U442" s="86"/>
      <c r="V442" s="86" t="e">
        <f t="array" aca="1" ref="V442" ca="1">_xludf.IFNA(INDEX(#REF!,MATCH($U442,#REF!,0)),"")</f>
        <v>#NAME?</v>
      </c>
      <c r="W442" s="86" t="e">
        <f t="array" aca="1" ref="W442" ca="1">_xludf.IFNA(INDEX(#REF!,MATCH($U442,#REF!,0)),"")</f>
        <v>#NAME?</v>
      </c>
      <c r="X442" s="86" t="e">
        <f t="array" aca="1" ref="X442" ca="1">_xludf.IFNA(INDEX(#REF!,MATCH($U442,#REF!,0)),"")</f>
        <v>#NAME?</v>
      </c>
      <c r="Y442" s="86" t="e">
        <f t="array" aca="1" ref="Y442" ca="1">_xludf.IFNA(INDEX(#REF!,MATCH($U442,#REF!,0)),"")</f>
        <v>#NAME?</v>
      </c>
      <c r="Z442" s="86" t="e">
        <f t="array" aca="1" ref="Z442" ca="1">_xludf.IFNA(INDEX(#REF!,MATCH($U442,#REF!,0)),"")</f>
        <v>#NAME?</v>
      </c>
      <c r="AA442" s="86" t="e">
        <f t="array" aca="1" ref="AA442" ca="1">_xludf.IFNA(INDEX(#REF!,MATCH($U442,#REF!,0)),"")</f>
        <v>#NAME?</v>
      </c>
      <c r="AB442" s="86" t="e">
        <f t="array" aca="1" ref="AB442" ca="1">_xludf.IFNA(INDEX(#REF!,MATCH($U442,#REF!,0)),"")</f>
        <v>#NAME?</v>
      </c>
      <c r="AC442" s="86" t="e">
        <f t="array" aca="1" ref="AC442" ca="1">_xludf.IFNA(INDEX(#REF!,MATCH($U442,#REF!,0)),"")</f>
        <v>#NAME?</v>
      </c>
      <c r="AD442" s="87" t="e">
        <f t="array" aca="1" ref="AD442" ca="1">_xludf.IFNA(INDEX(#REF!,MATCH($U442,#REF!,0)),"")</f>
        <v>#NAME?</v>
      </c>
      <c r="AE442" s="102"/>
    </row>
    <row r="443" spans="1:31" ht="22.5" customHeight="1">
      <c r="A443" s="77"/>
      <c r="B443" s="133"/>
      <c r="C443" s="79"/>
      <c r="D443" s="79"/>
      <c r="E443" s="103"/>
      <c r="F443" s="103"/>
      <c r="G443" s="79"/>
      <c r="H443" s="79"/>
      <c r="I443" s="81" t="b">
        <v>0</v>
      </c>
      <c r="J443" s="81" t="b">
        <v>0</v>
      </c>
      <c r="K443" s="81" t="b">
        <v>0</v>
      </c>
      <c r="L443" s="81" t="b">
        <v>0</v>
      </c>
      <c r="M443" s="81" t="b">
        <v>0</v>
      </c>
      <c r="N443" s="79"/>
      <c r="O443" s="79"/>
      <c r="P443" s="79"/>
      <c r="Q443" s="92"/>
      <c r="R443" s="92"/>
      <c r="S443" s="96"/>
      <c r="T443" s="85"/>
      <c r="U443" s="86"/>
      <c r="V443" s="86" t="e">
        <f t="array" aca="1" ref="V443" ca="1">_xludf.IFNA(INDEX(#REF!,MATCH($U443,#REF!,0)),"")</f>
        <v>#NAME?</v>
      </c>
      <c r="W443" s="86" t="e">
        <f t="array" aca="1" ref="W443" ca="1">_xludf.IFNA(INDEX(#REF!,MATCH($U443,#REF!,0)),"")</f>
        <v>#NAME?</v>
      </c>
      <c r="X443" s="86" t="e">
        <f t="array" aca="1" ref="X443" ca="1">_xludf.IFNA(INDEX(#REF!,MATCH($U443,#REF!,0)),"")</f>
        <v>#NAME?</v>
      </c>
      <c r="Y443" s="86" t="e">
        <f t="array" aca="1" ref="Y443" ca="1">_xludf.IFNA(INDEX(#REF!,MATCH($U443,#REF!,0)),"")</f>
        <v>#NAME?</v>
      </c>
      <c r="Z443" s="86" t="e">
        <f t="array" aca="1" ref="Z443" ca="1">_xludf.IFNA(INDEX(#REF!,MATCH($U443,#REF!,0)),"")</f>
        <v>#NAME?</v>
      </c>
      <c r="AA443" s="86" t="e">
        <f t="array" aca="1" ref="AA443" ca="1">_xludf.IFNA(INDEX(#REF!,MATCH($U443,#REF!,0)),"")</f>
        <v>#NAME?</v>
      </c>
      <c r="AB443" s="86" t="e">
        <f t="array" aca="1" ref="AB443" ca="1">_xludf.IFNA(INDEX(#REF!,MATCH($U443,#REF!,0)),"")</f>
        <v>#NAME?</v>
      </c>
      <c r="AC443" s="86" t="e">
        <f t="array" aca="1" ref="AC443" ca="1">_xludf.IFNA(INDEX(#REF!,MATCH($U443,#REF!,0)),"")</f>
        <v>#NAME?</v>
      </c>
      <c r="AD443" s="87" t="e">
        <f t="array" aca="1" ref="AD443" ca="1">_xludf.IFNA(INDEX(#REF!,MATCH($U443,#REF!,0)),"")</f>
        <v>#NAME?</v>
      </c>
      <c r="AE443" s="102"/>
    </row>
    <row r="444" spans="1:31" ht="22.5" customHeight="1">
      <c r="A444" s="77"/>
      <c r="B444" s="133"/>
      <c r="C444" s="79"/>
      <c r="D444" s="79"/>
      <c r="E444" s="79"/>
      <c r="F444" s="79"/>
      <c r="G444" s="79"/>
      <c r="H444" s="79"/>
      <c r="I444" s="81" t="b">
        <v>0</v>
      </c>
      <c r="J444" s="81" t="b">
        <v>0</v>
      </c>
      <c r="K444" s="81" t="b">
        <v>0</v>
      </c>
      <c r="L444" s="81" t="b">
        <v>0</v>
      </c>
      <c r="M444" s="81" t="b">
        <v>0</v>
      </c>
      <c r="N444" s="79"/>
      <c r="O444" s="79"/>
      <c r="P444" s="79"/>
      <c r="Q444" s="92"/>
      <c r="R444" s="92"/>
      <c r="S444" s="96"/>
      <c r="T444" s="85"/>
      <c r="U444" s="86"/>
      <c r="V444" s="86" t="e">
        <f t="array" aca="1" ref="V444" ca="1">_xludf.IFNA(INDEX(#REF!,MATCH($U444,#REF!,0)),"")</f>
        <v>#NAME?</v>
      </c>
      <c r="W444" s="86" t="e">
        <f t="array" aca="1" ref="W444" ca="1">_xludf.IFNA(INDEX(#REF!,MATCH($U444,#REF!,0)),"")</f>
        <v>#NAME?</v>
      </c>
      <c r="X444" s="86" t="e">
        <f t="array" aca="1" ref="X444" ca="1">_xludf.IFNA(INDEX(#REF!,MATCH($U444,#REF!,0)),"")</f>
        <v>#NAME?</v>
      </c>
      <c r="Y444" s="86" t="e">
        <f t="array" aca="1" ref="Y444" ca="1">_xludf.IFNA(INDEX(#REF!,MATCH($U444,#REF!,0)),"")</f>
        <v>#NAME?</v>
      </c>
      <c r="Z444" s="86" t="e">
        <f t="array" aca="1" ref="Z444" ca="1">_xludf.IFNA(INDEX(#REF!,MATCH($U444,#REF!,0)),"")</f>
        <v>#NAME?</v>
      </c>
      <c r="AA444" s="86" t="e">
        <f t="array" aca="1" ref="AA444" ca="1">_xludf.IFNA(INDEX(#REF!,MATCH($U444,#REF!,0)),"")</f>
        <v>#NAME?</v>
      </c>
      <c r="AB444" s="86" t="e">
        <f t="array" aca="1" ref="AB444" ca="1">_xludf.IFNA(INDEX(#REF!,MATCH($U444,#REF!,0)),"")</f>
        <v>#NAME?</v>
      </c>
      <c r="AC444" s="86" t="e">
        <f t="array" aca="1" ref="AC444" ca="1">_xludf.IFNA(INDEX(#REF!,MATCH($U444,#REF!,0)),"")</f>
        <v>#NAME?</v>
      </c>
      <c r="AD444" s="87" t="e">
        <f t="array" aca="1" ref="AD444" ca="1">_xludf.IFNA(INDEX(#REF!,MATCH($U444,#REF!,0)),"")</f>
        <v>#NAME?</v>
      </c>
      <c r="AE444" s="102"/>
    </row>
    <row r="445" spans="1:31" ht="22.5" customHeight="1">
      <c r="A445" s="77"/>
      <c r="B445" s="133"/>
      <c r="C445" s="79"/>
      <c r="D445" s="79"/>
      <c r="E445" s="103"/>
      <c r="F445" s="103"/>
      <c r="G445" s="79"/>
      <c r="H445" s="79"/>
      <c r="I445" s="81" t="b">
        <v>0</v>
      </c>
      <c r="J445" s="81" t="b">
        <v>0</v>
      </c>
      <c r="K445" s="81" t="b">
        <v>0</v>
      </c>
      <c r="L445" s="81" t="b">
        <v>0</v>
      </c>
      <c r="M445" s="81" t="b">
        <v>0</v>
      </c>
      <c r="N445" s="79"/>
      <c r="O445" s="79"/>
      <c r="P445" s="79"/>
      <c r="Q445" s="92"/>
      <c r="R445" s="92"/>
      <c r="S445" s="96"/>
      <c r="T445" s="85"/>
      <c r="U445" s="86"/>
      <c r="V445" s="86" t="e">
        <f t="array" aca="1" ref="V445" ca="1">_xludf.IFNA(INDEX(#REF!,MATCH($U445,#REF!,0)),"")</f>
        <v>#NAME?</v>
      </c>
      <c r="W445" s="86" t="e">
        <f t="array" aca="1" ref="W445" ca="1">_xludf.IFNA(INDEX(#REF!,MATCH($U445,#REF!,0)),"")</f>
        <v>#NAME?</v>
      </c>
      <c r="X445" s="86" t="e">
        <f t="array" aca="1" ref="X445" ca="1">_xludf.IFNA(INDEX(#REF!,MATCH($U445,#REF!,0)),"")</f>
        <v>#NAME?</v>
      </c>
      <c r="Y445" s="86" t="e">
        <f t="array" aca="1" ref="Y445" ca="1">_xludf.IFNA(INDEX(#REF!,MATCH($U445,#REF!,0)),"")</f>
        <v>#NAME?</v>
      </c>
      <c r="Z445" s="86" t="e">
        <f t="array" aca="1" ref="Z445" ca="1">_xludf.IFNA(INDEX(#REF!,MATCH($U445,#REF!,0)),"")</f>
        <v>#NAME?</v>
      </c>
      <c r="AA445" s="86" t="e">
        <f t="array" aca="1" ref="AA445" ca="1">_xludf.IFNA(INDEX(#REF!,MATCH($U445,#REF!,0)),"")</f>
        <v>#NAME?</v>
      </c>
      <c r="AB445" s="86" t="e">
        <f t="array" aca="1" ref="AB445" ca="1">_xludf.IFNA(INDEX(#REF!,MATCH($U445,#REF!,0)),"")</f>
        <v>#NAME?</v>
      </c>
      <c r="AC445" s="86" t="e">
        <f t="array" aca="1" ref="AC445" ca="1">_xludf.IFNA(INDEX(#REF!,MATCH($U445,#REF!,0)),"")</f>
        <v>#NAME?</v>
      </c>
      <c r="AD445" s="87" t="e">
        <f t="array" aca="1" ref="AD445" ca="1">_xludf.IFNA(INDEX(#REF!,MATCH($U445,#REF!,0)),"")</f>
        <v>#NAME?</v>
      </c>
      <c r="AE445" s="102"/>
    </row>
    <row r="446" spans="1:31" ht="22.5" customHeight="1">
      <c r="A446" s="77"/>
      <c r="B446" s="133"/>
      <c r="C446" s="79"/>
      <c r="D446" s="79"/>
      <c r="E446" s="103"/>
      <c r="F446" s="103"/>
      <c r="G446" s="79"/>
      <c r="H446" s="79"/>
      <c r="I446" s="81" t="b">
        <v>0</v>
      </c>
      <c r="J446" s="81" t="b">
        <v>0</v>
      </c>
      <c r="K446" s="81" t="b">
        <v>0</v>
      </c>
      <c r="L446" s="81" t="b">
        <v>0</v>
      </c>
      <c r="M446" s="81" t="b">
        <v>0</v>
      </c>
      <c r="N446" s="79"/>
      <c r="O446" s="79"/>
      <c r="P446" s="79"/>
      <c r="Q446" s="92"/>
      <c r="R446" s="92"/>
      <c r="S446" s="96"/>
      <c r="T446" s="85"/>
      <c r="U446" s="86"/>
      <c r="V446" s="86" t="e">
        <f t="array" aca="1" ref="V446" ca="1">_xludf.IFNA(INDEX(#REF!,MATCH($U446,#REF!,0)),"")</f>
        <v>#NAME?</v>
      </c>
      <c r="W446" s="86" t="e">
        <f t="array" aca="1" ref="W446" ca="1">_xludf.IFNA(INDEX(#REF!,MATCH($U446,#REF!,0)),"")</f>
        <v>#NAME?</v>
      </c>
      <c r="X446" s="86" t="e">
        <f t="array" aca="1" ref="X446" ca="1">_xludf.IFNA(INDEX(#REF!,MATCH($U446,#REF!,0)),"")</f>
        <v>#NAME?</v>
      </c>
      <c r="Y446" s="86" t="e">
        <f t="array" aca="1" ref="Y446" ca="1">_xludf.IFNA(INDEX(#REF!,MATCH($U446,#REF!,0)),"")</f>
        <v>#NAME?</v>
      </c>
      <c r="Z446" s="86" t="e">
        <f t="array" aca="1" ref="Z446" ca="1">_xludf.IFNA(INDEX(#REF!,MATCH($U446,#REF!,0)),"")</f>
        <v>#NAME?</v>
      </c>
      <c r="AA446" s="86" t="e">
        <f t="array" aca="1" ref="AA446" ca="1">_xludf.IFNA(INDEX(#REF!,MATCH($U446,#REF!,0)),"")</f>
        <v>#NAME?</v>
      </c>
      <c r="AB446" s="86" t="e">
        <f t="array" aca="1" ref="AB446" ca="1">_xludf.IFNA(INDEX(#REF!,MATCH($U446,#REF!,0)),"")</f>
        <v>#NAME?</v>
      </c>
      <c r="AC446" s="86" t="e">
        <f t="array" aca="1" ref="AC446" ca="1">_xludf.IFNA(INDEX(#REF!,MATCH($U446,#REF!,0)),"")</f>
        <v>#NAME?</v>
      </c>
      <c r="AD446" s="87" t="e">
        <f t="array" aca="1" ref="AD446" ca="1">_xludf.IFNA(INDEX(#REF!,MATCH($U446,#REF!,0)),"")</f>
        <v>#NAME?</v>
      </c>
      <c r="AE446" s="102"/>
    </row>
    <row r="447" spans="1:31" ht="22.5" customHeight="1">
      <c r="A447" s="77"/>
      <c r="B447" s="133"/>
      <c r="C447" s="79"/>
      <c r="D447" s="79"/>
      <c r="E447" s="79"/>
      <c r="F447" s="79"/>
      <c r="G447" s="79"/>
      <c r="H447" s="79"/>
      <c r="I447" s="81" t="b">
        <v>0</v>
      </c>
      <c r="J447" s="81" t="b">
        <v>0</v>
      </c>
      <c r="K447" s="81" t="b">
        <v>0</v>
      </c>
      <c r="L447" s="81" t="b">
        <v>0</v>
      </c>
      <c r="M447" s="81" t="b">
        <v>0</v>
      </c>
      <c r="N447" s="79"/>
      <c r="O447" s="79"/>
      <c r="P447" s="79"/>
      <c r="Q447" s="92"/>
      <c r="R447" s="92"/>
      <c r="S447" s="96"/>
      <c r="T447" s="85"/>
      <c r="U447" s="86"/>
      <c r="V447" s="86" t="e">
        <f t="array" aca="1" ref="V447" ca="1">_xludf.IFNA(INDEX(#REF!,MATCH($U447,#REF!,0)),"")</f>
        <v>#NAME?</v>
      </c>
      <c r="W447" s="86" t="e">
        <f t="array" aca="1" ref="W447" ca="1">_xludf.IFNA(INDEX(#REF!,MATCH($U447,#REF!,0)),"")</f>
        <v>#NAME?</v>
      </c>
      <c r="X447" s="86" t="e">
        <f t="array" aca="1" ref="X447" ca="1">_xludf.IFNA(INDEX(#REF!,MATCH($U447,#REF!,0)),"")</f>
        <v>#NAME?</v>
      </c>
      <c r="Y447" s="86" t="e">
        <f t="array" aca="1" ref="Y447" ca="1">_xludf.IFNA(INDEX(#REF!,MATCH($U447,#REF!,0)),"")</f>
        <v>#NAME?</v>
      </c>
      <c r="Z447" s="86" t="e">
        <f t="array" aca="1" ref="Z447" ca="1">_xludf.IFNA(INDEX(#REF!,MATCH($U447,#REF!,0)),"")</f>
        <v>#NAME?</v>
      </c>
      <c r="AA447" s="86" t="e">
        <f t="array" aca="1" ref="AA447" ca="1">_xludf.IFNA(INDEX(#REF!,MATCH($U447,#REF!,0)),"")</f>
        <v>#NAME?</v>
      </c>
      <c r="AB447" s="86" t="e">
        <f t="array" aca="1" ref="AB447" ca="1">_xludf.IFNA(INDEX(#REF!,MATCH($U447,#REF!,0)),"")</f>
        <v>#NAME?</v>
      </c>
      <c r="AC447" s="86" t="e">
        <f t="array" aca="1" ref="AC447" ca="1">_xludf.IFNA(INDEX(#REF!,MATCH($U447,#REF!,0)),"")</f>
        <v>#NAME?</v>
      </c>
      <c r="AD447" s="87" t="e">
        <f t="array" aca="1" ref="AD447" ca="1">_xludf.IFNA(INDEX(#REF!,MATCH($U447,#REF!,0)),"")</f>
        <v>#NAME?</v>
      </c>
      <c r="AE447" s="102"/>
    </row>
    <row r="448" spans="1:31" ht="22.5" customHeight="1">
      <c r="A448" s="77"/>
      <c r="B448" s="133"/>
      <c r="C448" s="79"/>
      <c r="D448" s="79"/>
      <c r="E448" s="79"/>
      <c r="F448" s="79"/>
      <c r="G448" s="79"/>
      <c r="H448" s="79"/>
      <c r="I448" s="81" t="b">
        <v>0</v>
      </c>
      <c r="J448" s="81" t="b">
        <v>0</v>
      </c>
      <c r="K448" s="81" t="b">
        <v>0</v>
      </c>
      <c r="L448" s="81" t="b">
        <v>0</v>
      </c>
      <c r="M448" s="81" t="b">
        <v>0</v>
      </c>
      <c r="N448" s="79"/>
      <c r="O448" s="79"/>
      <c r="P448" s="79"/>
      <c r="Q448" s="92"/>
      <c r="R448" s="92"/>
      <c r="S448" s="96"/>
      <c r="T448" s="85"/>
      <c r="U448" s="86"/>
      <c r="V448" s="86" t="e">
        <f t="array" aca="1" ref="V448" ca="1">_xludf.IFNA(INDEX(#REF!,MATCH($U448,#REF!,0)),"")</f>
        <v>#NAME?</v>
      </c>
      <c r="W448" s="86" t="e">
        <f t="array" aca="1" ref="W448" ca="1">_xludf.IFNA(INDEX(#REF!,MATCH($U448,#REF!,0)),"")</f>
        <v>#NAME?</v>
      </c>
      <c r="X448" s="86" t="e">
        <f t="array" aca="1" ref="X448" ca="1">_xludf.IFNA(INDEX(#REF!,MATCH($U448,#REF!,0)),"")</f>
        <v>#NAME?</v>
      </c>
      <c r="Y448" s="86" t="e">
        <f t="array" aca="1" ref="Y448" ca="1">_xludf.IFNA(INDEX(#REF!,MATCH($U448,#REF!,0)),"")</f>
        <v>#NAME?</v>
      </c>
      <c r="Z448" s="86" t="e">
        <f t="array" aca="1" ref="Z448" ca="1">_xludf.IFNA(INDEX(#REF!,MATCH($U448,#REF!,0)),"")</f>
        <v>#NAME?</v>
      </c>
      <c r="AA448" s="86" t="e">
        <f t="array" aca="1" ref="AA448" ca="1">_xludf.IFNA(INDEX(#REF!,MATCH($U448,#REF!,0)),"")</f>
        <v>#NAME?</v>
      </c>
      <c r="AB448" s="86" t="e">
        <f t="array" aca="1" ref="AB448" ca="1">_xludf.IFNA(INDEX(#REF!,MATCH($U448,#REF!,0)),"")</f>
        <v>#NAME?</v>
      </c>
      <c r="AC448" s="86" t="e">
        <f t="array" aca="1" ref="AC448" ca="1">_xludf.IFNA(INDEX(#REF!,MATCH($U448,#REF!,0)),"")</f>
        <v>#NAME?</v>
      </c>
      <c r="AD448" s="87" t="e">
        <f t="array" aca="1" ref="AD448" ca="1">_xludf.IFNA(INDEX(#REF!,MATCH($U448,#REF!,0)),"")</f>
        <v>#NAME?</v>
      </c>
      <c r="AE448" s="102"/>
    </row>
    <row r="449" spans="1:31" ht="22.5" customHeight="1">
      <c r="A449" s="77"/>
      <c r="B449" s="133"/>
      <c r="C449" s="79"/>
      <c r="D449" s="79"/>
      <c r="E449" s="79"/>
      <c r="F449" s="79"/>
      <c r="G449" s="79"/>
      <c r="H449" s="79"/>
      <c r="I449" s="81" t="b">
        <v>0</v>
      </c>
      <c r="J449" s="81" t="b">
        <v>0</v>
      </c>
      <c r="K449" s="81" t="b">
        <v>0</v>
      </c>
      <c r="L449" s="81" t="b">
        <v>0</v>
      </c>
      <c r="M449" s="81" t="b">
        <v>0</v>
      </c>
      <c r="N449" s="79"/>
      <c r="O449" s="79"/>
      <c r="P449" s="79"/>
      <c r="Q449" s="92"/>
      <c r="R449" s="92"/>
      <c r="S449" s="96"/>
      <c r="T449" s="85"/>
      <c r="U449" s="86"/>
      <c r="V449" s="86" t="e">
        <f t="array" aca="1" ref="V449" ca="1">_xludf.IFNA(INDEX(#REF!,MATCH($U449,#REF!,0)),"")</f>
        <v>#NAME?</v>
      </c>
      <c r="W449" s="86" t="e">
        <f t="array" aca="1" ref="W449" ca="1">_xludf.IFNA(INDEX(#REF!,MATCH($U449,#REF!,0)),"")</f>
        <v>#NAME?</v>
      </c>
      <c r="X449" s="86" t="e">
        <f t="array" aca="1" ref="X449" ca="1">_xludf.IFNA(INDEX(#REF!,MATCH($U449,#REF!,0)),"")</f>
        <v>#NAME?</v>
      </c>
      <c r="Y449" s="86" t="e">
        <f t="array" aca="1" ref="Y449" ca="1">_xludf.IFNA(INDEX(#REF!,MATCH($U449,#REF!,0)),"")</f>
        <v>#NAME?</v>
      </c>
      <c r="Z449" s="86" t="e">
        <f t="array" aca="1" ref="Z449" ca="1">_xludf.IFNA(INDEX(#REF!,MATCH($U449,#REF!,0)),"")</f>
        <v>#NAME?</v>
      </c>
      <c r="AA449" s="86" t="e">
        <f t="array" aca="1" ref="AA449" ca="1">_xludf.IFNA(INDEX(#REF!,MATCH($U449,#REF!,0)),"")</f>
        <v>#NAME?</v>
      </c>
      <c r="AB449" s="86" t="e">
        <f t="array" aca="1" ref="AB449" ca="1">_xludf.IFNA(INDEX(#REF!,MATCH($U449,#REF!,0)),"")</f>
        <v>#NAME?</v>
      </c>
      <c r="AC449" s="86" t="e">
        <f t="array" aca="1" ref="AC449" ca="1">_xludf.IFNA(INDEX(#REF!,MATCH($U449,#REF!,0)),"")</f>
        <v>#NAME?</v>
      </c>
      <c r="AD449" s="87" t="e">
        <f t="array" aca="1" ref="AD449" ca="1">_xludf.IFNA(INDEX(#REF!,MATCH($U449,#REF!,0)),"")</f>
        <v>#NAME?</v>
      </c>
      <c r="AE449" s="102"/>
    </row>
    <row r="450" spans="1:31" ht="22.5" customHeight="1">
      <c r="A450" s="77"/>
      <c r="B450" s="133"/>
      <c r="C450" s="79"/>
      <c r="D450" s="79"/>
      <c r="E450" s="79"/>
      <c r="F450" s="79"/>
      <c r="G450" s="79"/>
      <c r="H450" s="79"/>
      <c r="I450" s="81" t="b">
        <v>0</v>
      </c>
      <c r="J450" s="81" t="b">
        <v>0</v>
      </c>
      <c r="K450" s="81" t="b">
        <v>0</v>
      </c>
      <c r="L450" s="81" t="b">
        <v>0</v>
      </c>
      <c r="M450" s="81" t="b">
        <v>0</v>
      </c>
      <c r="N450" s="79"/>
      <c r="O450" s="79"/>
      <c r="P450" s="79"/>
      <c r="Q450" s="92"/>
      <c r="R450" s="92"/>
      <c r="S450" s="96"/>
      <c r="T450" s="85"/>
      <c r="U450" s="86"/>
      <c r="V450" s="86" t="e">
        <f t="array" aca="1" ref="V450" ca="1">_xludf.IFNA(INDEX(#REF!,MATCH($U450,#REF!,0)),"")</f>
        <v>#NAME?</v>
      </c>
      <c r="W450" s="86" t="e">
        <f t="array" aca="1" ref="W450" ca="1">_xludf.IFNA(INDEX(#REF!,MATCH($U450,#REF!,0)),"")</f>
        <v>#NAME?</v>
      </c>
      <c r="X450" s="86" t="e">
        <f t="array" aca="1" ref="X450" ca="1">_xludf.IFNA(INDEX(#REF!,MATCH($U450,#REF!,0)),"")</f>
        <v>#NAME?</v>
      </c>
      <c r="Y450" s="86" t="e">
        <f t="array" aca="1" ref="Y450" ca="1">_xludf.IFNA(INDEX(#REF!,MATCH($U450,#REF!,0)),"")</f>
        <v>#NAME?</v>
      </c>
      <c r="Z450" s="86" t="e">
        <f t="array" aca="1" ref="Z450" ca="1">_xludf.IFNA(INDEX(#REF!,MATCH($U450,#REF!,0)),"")</f>
        <v>#NAME?</v>
      </c>
      <c r="AA450" s="86" t="e">
        <f t="array" aca="1" ref="AA450" ca="1">_xludf.IFNA(INDEX(#REF!,MATCH($U450,#REF!,0)),"")</f>
        <v>#NAME?</v>
      </c>
      <c r="AB450" s="86" t="e">
        <f t="array" aca="1" ref="AB450" ca="1">_xludf.IFNA(INDEX(#REF!,MATCH($U450,#REF!,0)),"")</f>
        <v>#NAME?</v>
      </c>
      <c r="AC450" s="86" t="e">
        <f t="array" aca="1" ref="AC450" ca="1">_xludf.IFNA(INDEX(#REF!,MATCH($U450,#REF!,0)),"")</f>
        <v>#NAME?</v>
      </c>
      <c r="AD450" s="87" t="e">
        <f t="array" aca="1" ref="AD450" ca="1">_xludf.IFNA(INDEX(#REF!,MATCH($U450,#REF!,0)),"")</f>
        <v>#NAME?</v>
      </c>
      <c r="AE450" s="102"/>
    </row>
    <row r="451" spans="1:31" ht="22.5" customHeight="1">
      <c r="A451" s="77"/>
      <c r="B451" s="133"/>
      <c r="C451" s="79"/>
      <c r="D451" s="79"/>
      <c r="E451" s="79"/>
      <c r="F451" s="79"/>
      <c r="G451" s="79"/>
      <c r="H451" s="79"/>
      <c r="I451" s="81" t="b">
        <v>0</v>
      </c>
      <c r="J451" s="81" t="b">
        <v>0</v>
      </c>
      <c r="K451" s="81" t="b">
        <v>0</v>
      </c>
      <c r="L451" s="81" t="b">
        <v>0</v>
      </c>
      <c r="M451" s="81" t="b">
        <v>0</v>
      </c>
      <c r="N451" s="79"/>
      <c r="O451" s="79"/>
      <c r="P451" s="79"/>
      <c r="Q451" s="92"/>
      <c r="R451" s="92"/>
      <c r="S451" s="96"/>
      <c r="T451" s="85"/>
      <c r="U451" s="86"/>
      <c r="V451" s="86" t="e">
        <f t="array" aca="1" ref="V451" ca="1">_xludf.IFNA(INDEX(#REF!,MATCH($U451,#REF!,0)),"")</f>
        <v>#NAME?</v>
      </c>
      <c r="W451" s="86" t="e">
        <f t="array" aca="1" ref="W451" ca="1">_xludf.IFNA(INDEX(#REF!,MATCH($U451,#REF!,0)),"")</f>
        <v>#NAME?</v>
      </c>
      <c r="X451" s="86" t="e">
        <f t="array" aca="1" ref="X451" ca="1">_xludf.IFNA(INDEX(#REF!,MATCH($U451,#REF!,0)),"")</f>
        <v>#NAME?</v>
      </c>
      <c r="Y451" s="86" t="e">
        <f t="array" aca="1" ref="Y451" ca="1">_xludf.IFNA(INDEX(#REF!,MATCH($U451,#REF!,0)),"")</f>
        <v>#NAME?</v>
      </c>
      <c r="Z451" s="86" t="e">
        <f t="array" aca="1" ref="Z451" ca="1">_xludf.IFNA(INDEX(#REF!,MATCH($U451,#REF!,0)),"")</f>
        <v>#NAME?</v>
      </c>
      <c r="AA451" s="86" t="e">
        <f t="array" aca="1" ref="AA451" ca="1">_xludf.IFNA(INDEX(#REF!,MATCH($U451,#REF!,0)),"")</f>
        <v>#NAME?</v>
      </c>
      <c r="AB451" s="86" t="e">
        <f t="array" aca="1" ref="AB451" ca="1">_xludf.IFNA(INDEX(#REF!,MATCH($U451,#REF!,0)),"")</f>
        <v>#NAME?</v>
      </c>
      <c r="AC451" s="86" t="e">
        <f t="array" aca="1" ref="AC451" ca="1">_xludf.IFNA(INDEX(#REF!,MATCH($U451,#REF!,0)),"")</f>
        <v>#NAME?</v>
      </c>
      <c r="AD451" s="87" t="e">
        <f t="array" aca="1" ref="AD451" ca="1">_xludf.IFNA(INDEX(#REF!,MATCH($U451,#REF!,0)),"")</f>
        <v>#NAME?</v>
      </c>
      <c r="AE451" s="102"/>
    </row>
    <row r="452" spans="1:31" ht="22.5" customHeight="1">
      <c r="A452" s="77"/>
      <c r="B452" s="133"/>
      <c r="C452" s="79"/>
      <c r="D452" s="79"/>
      <c r="E452" s="79"/>
      <c r="F452" s="79"/>
      <c r="G452" s="79"/>
      <c r="H452" s="79"/>
      <c r="I452" s="81" t="b">
        <v>0</v>
      </c>
      <c r="J452" s="81" t="b">
        <v>0</v>
      </c>
      <c r="K452" s="81" t="b">
        <v>0</v>
      </c>
      <c r="L452" s="81" t="b">
        <v>0</v>
      </c>
      <c r="M452" s="81" t="b">
        <v>0</v>
      </c>
      <c r="N452" s="79"/>
      <c r="O452" s="79"/>
      <c r="P452" s="79"/>
      <c r="Q452" s="92"/>
      <c r="R452" s="92"/>
      <c r="S452" s="96"/>
      <c r="T452" s="85"/>
      <c r="U452" s="86"/>
      <c r="V452" s="86" t="e">
        <f t="array" aca="1" ref="V452" ca="1">_xludf.IFNA(INDEX(#REF!,MATCH($U452,#REF!,0)),"")</f>
        <v>#NAME?</v>
      </c>
      <c r="W452" s="86" t="e">
        <f t="array" aca="1" ref="W452" ca="1">_xludf.IFNA(INDEX(#REF!,MATCH($U452,#REF!,0)),"")</f>
        <v>#NAME?</v>
      </c>
      <c r="X452" s="86" t="e">
        <f t="array" aca="1" ref="X452" ca="1">_xludf.IFNA(INDEX(#REF!,MATCH($U452,#REF!,0)),"")</f>
        <v>#NAME?</v>
      </c>
      <c r="Y452" s="86" t="e">
        <f t="array" aca="1" ref="Y452" ca="1">_xludf.IFNA(INDEX(#REF!,MATCH($U452,#REF!,0)),"")</f>
        <v>#NAME?</v>
      </c>
      <c r="Z452" s="86" t="e">
        <f t="array" aca="1" ref="Z452" ca="1">_xludf.IFNA(INDEX(#REF!,MATCH($U452,#REF!,0)),"")</f>
        <v>#NAME?</v>
      </c>
      <c r="AA452" s="86" t="e">
        <f t="array" aca="1" ref="AA452" ca="1">_xludf.IFNA(INDEX(#REF!,MATCH($U452,#REF!,0)),"")</f>
        <v>#NAME?</v>
      </c>
      <c r="AB452" s="86" t="e">
        <f t="array" aca="1" ref="AB452" ca="1">_xludf.IFNA(INDEX(#REF!,MATCH($U452,#REF!,0)),"")</f>
        <v>#NAME?</v>
      </c>
      <c r="AC452" s="86" t="e">
        <f t="array" aca="1" ref="AC452" ca="1">_xludf.IFNA(INDEX(#REF!,MATCH($U452,#REF!,0)),"")</f>
        <v>#NAME?</v>
      </c>
      <c r="AD452" s="87" t="e">
        <f t="array" aca="1" ref="AD452" ca="1">_xludf.IFNA(INDEX(#REF!,MATCH($U452,#REF!,0)),"")</f>
        <v>#NAME?</v>
      </c>
      <c r="AE452" s="102"/>
    </row>
    <row r="453" spans="1:31" ht="22.5" customHeight="1">
      <c r="A453" s="77"/>
      <c r="B453" s="133"/>
      <c r="C453" s="79"/>
      <c r="D453" s="79"/>
      <c r="E453" s="79"/>
      <c r="F453" s="79"/>
      <c r="G453" s="79"/>
      <c r="H453" s="79"/>
      <c r="I453" s="81" t="b">
        <v>0</v>
      </c>
      <c r="J453" s="81" t="b">
        <v>0</v>
      </c>
      <c r="K453" s="81" t="b">
        <v>0</v>
      </c>
      <c r="L453" s="81" t="b">
        <v>0</v>
      </c>
      <c r="M453" s="81" t="b">
        <v>0</v>
      </c>
      <c r="N453" s="79"/>
      <c r="O453" s="79"/>
      <c r="P453" s="79"/>
      <c r="Q453" s="92"/>
      <c r="R453" s="92"/>
      <c r="S453" s="96"/>
      <c r="T453" s="85"/>
      <c r="U453" s="86"/>
      <c r="V453" s="86" t="e">
        <f t="array" aca="1" ref="V453" ca="1">_xludf.IFNA(INDEX(#REF!,MATCH($U453,#REF!,0)),"")</f>
        <v>#NAME?</v>
      </c>
      <c r="W453" s="86" t="e">
        <f t="array" aca="1" ref="W453" ca="1">_xludf.IFNA(INDEX(#REF!,MATCH($U453,#REF!,0)),"")</f>
        <v>#NAME?</v>
      </c>
      <c r="X453" s="86" t="e">
        <f t="array" aca="1" ref="X453" ca="1">_xludf.IFNA(INDEX(#REF!,MATCH($U453,#REF!,0)),"")</f>
        <v>#NAME?</v>
      </c>
      <c r="Y453" s="86" t="e">
        <f t="array" aca="1" ref="Y453" ca="1">_xludf.IFNA(INDEX(#REF!,MATCH($U453,#REF!,0)),"")</f>
        <v>#NAME?</v>
      </c>
      <c r="Z453" s="86" t="e">
        <f t="array" aca="1" ref="Z453" ca="1">_xludf.IFNA(INDEX(#REF!,MATCH($U453,#REF!,0)),"")</f>
        <v>#NAME?</v>
      </c>
      <c r="AA453" s="86" t="e">
        <f t="array" aca="1" ref="AA453" ca="1">_xludf.IFNA(INDEX(#REF!,MATCH($U453,#REF!,0)),"")</f>
        <v>#NAME?</v>
      </c>
      <c r="AB453" s="86" t="e">
        <f t="array" aca="1" ref="AB453" ca="1">_xludf.IFNA(INDEX(#REF!,MATCH($U453,#REF!,0)),"")</f>
        <v>#NAME?</v>
      </c>
      <c r="AC453" s="86" t="e">
        <f t="array" aca="1" ref="AC453" ca="1">_xludf.IFNA(INDEX(#REF!,MATCH($U453,#REF!,0)),"")</f>
        <v>#NAME?</v>
      </c>
      <c r="AD453" s="87" t="e">
        <f t="array" aca="1" ref="AD453" ca="1">_xludf.IFNA(INDEX(#REF!,MATCH($U453,#REF!,0)),"")</f>
        <v>#NAME?</v>
      </c>
      <c r="AE453" s="102"/>
    </row>
    <row r="454" spans="1:31" ht="22.5" customHeight="1">
      <c r="A454" s="77"/>
      <c r="B454" s="133"/>
      <c r="C454" s="79"/>
      <c r="D454" s="79"/>
      <c r="E454" s="79"/>
      <c r="F454" s="79"/>
      <c r="G454" s="79"/>
      <c r="H454" s="79"/>
      <c r="I454" s="81" t="b">
        <v>0</v>
      </c>
      <c r="J454" s="81" t="b">
        <v>0</v>
      </c>
      <c r="K454" s="81" t="b">
        <v>0</v>
      </c>
      <c r="L454" s="81" t="b">
        <v>0</v>
      </c>
      <c r="M454" s="81" t="b">
        <v>0</v>
      </c>
      <c r="N454" s="79"/>
      <c r="O454" s="79"/>
      <c r="P454" s="79"/>
      <c r="Q454" s="92"/>
      <c r="R454" s="92"/>
      <c r="S454" s="96"/>
      <c r="T454" s="85"/>
      <c r="U454" s="86"/>
      <c r="V454" s="86" t="e">
        <f t="array" aca="1" ref="V454" ca="1">_xludf.IFNA(INDEX(#REF!,MATCH($U454,#REF!,0)),"")</f>
        <v>#NAME?</v>
      </c>
      <c r="W454" s="86" t="e">
        <f t="array" aca="1" ref="W454" ca="1">_xludf.IFNA(INDEX(#REF!,MATCH($U454,#REF!,0)),"")</f>
        <v>#NAME?</v>
      </c>
      <c r="X454" s="86" t="e">
        <f t="array" aca="1" ref="X454" ca="1">_xludf.IFNA(INDEX(#REF!,MATCH($U454,#REF!,0)),"")</f>
        <v>#NAME?</v>
      </c>
      <c r="Y454" s="86" t="e">
        <f t="array" aca="1" ref="Y454" ca="1">_xludf.IFNA(INDEX(#REF!,MATCH($U454,#REF!,0)),"")</f>
        <v>#NAME?</v>
      </c>
      <c r="Z454" s="86" t="e">
        <f t="array" aca="1" ref="Z454" ca="1">_xludf.IFNA(INDEX(#REF!,MATCH($U454,#REF!,0)),"")</f>
        <v>#NAME?</v>
      </c>
      <c r="AA454" s="86" t="e">
        <f t="array" aca="1" ref="AA454" ca="1">_xludf.IFNA(INDEX(#REF!,MATCH($U454,#REF!,0)),"")</f>
        <v>#NAME?</v>
      </c>
      <c r="AB454" s="86" t="e">
        <f t="array" aca="1" ref="AB454" ca="1">_xludf.IFNA(INDEX(#REF!,MATCH($U454,#REF!,0)),"")</f>
        <v>#NAME?</v>
      </c>
      <c r="AC454" s="86" t="e">
        <f t="array" aca="1" ref="AC454" ca="1">_xludf.IFNA(INDEX(#REF!,MATCH($U454,#REF!,0)),"")</f>
        <v>#NAME?</v>
      </c>
      <c r="AD454" s="87" t="e">
        <f t="array" aca="1" ref="AD454" ca="1">_xludf.IFNA(INDEX(#REF!,MATCH($U454,#REF!,0)),"")</f>
        <v>#NAME?</v>
      </c>
      <c r="AE454" s="102"/>
    </row>
    <row r="455" spans="1:31" ht="22.5" customHeight="1">
      <c r="A455" s="77"/>
      <c r="B455" s="133"/>
      <c r="C455" s="79"/>
      <c r="D455" s="79"/>
      <c r="E455" s="79"/>
      <c r="F455" s="79"/>
      <c r="G455" s="79"/>
      <c r="H455" s="79"/>
      <c r="I455" s="81" t="b">
        <v>0</v>
      </c>
      <c r="J455" s="81" t="b">
        <v>0</v>
      </c>
      <c r="K455" s="81" t="b">
        <v>0</v>
      </c>
      <c r="L455" s="81" t="b">
        <v>0</v>
      </c>
      <c r="M455" s="81" t="b">
        <v>0</v>
      </c>
      <c r="N455" s="79"/>
      <c r="O455" s="79"/>
      <c r="P455" s="79"/>
      <c r="Q455" s="92"/>
      <c r="R455" s="92"/>
      <c r="S455" s="96"/>
      <c r="T455" s="85"/>
      <c r="U455" s="86"/>
      <c r="V455" s="86" t="e">
        <f t="array" aca="1" ref="V455" ca="1">_xludf.IFNA(INDEX(#REF!,MATCH($U455,#REF!,0)),"")</f>
        <v>#NAME?</v>
      </c>
      <c r="W455" s="86" t="e">
        <f t="array" aca="1" ref="W455" ca="1">_xludf.IFNA(INDEX(#REF!,MATCH($U455,#REF!,0)),"")</f>
        <v>#NAME?</v>
      </c>
      <c r="X455" s="86" t="e">
        <f t="array" aca="1" ref="X455" ca="1">_xludf.IFNA(INDEX(#REF!,MATCH($U455,#REF!,0)),"")</f>
        <v>#NAME?</v>
      </c>
      <c r="Y455" s="86" t="e">
        <f t="array" aca="1" ref="Y455" ca="1">_xludf.IFNA(INDEX(#REF!,MATCH($U455,#REF!,0)),"")</f>
        <v>#NAME?</v>
      </c>
      <c r="Z455" s="86" t="e">
        <f t="array" aca="1" ref="Z455" ca="1">_xludf.IFNA(INDEX(#REF!,MATCH($U455,#REF!,0)),"")</f>
        <v>#NAME?</v>
      </c>
      <c r="AA455" s="86" t="e">
        <f t="array" aca="1" ref="AA455" ca="1">_xludf.IFNA(INDEX(#REF!,MATCH($U455,#REF!,0)),"")</f>
        <v>#NAME?</v>
      </c>
      <c r="AB455" s="86" t="e">
        <f t="array" aca="1" ref="AB455" ca="1">_xludf.IFNA(INDEX(#REF!,MATCH($U455,#REF!,0)),"")</f>
        <v>#NAME?</v>
      </c>
      <c r="AC455" s="86" t="e">
        <f t="array" aca="1" ref="AC455" ca="1">_xludf.IFNA(INDEX(#REF!,MATCH($U455,#REF!,0)),"")</f>
        <v>#NAME?</v>
      </c>
      <c r="AD455" s="87" t="e">
        <f t="array" aca="1" ref="AD455" ca="1">_xludf.IFNA(INDEX(#REF!,MATCH($U455,#REF!,0)),"")</f>
        <v>#NAME?</v>
      </c>
      <c r="AE455" s="102"/>
    </row>
    <row r="456" spans="1:31" ht="22.5" customHeight="1">
      <c r="A456" s="77"/>
      <c r="B456" s="133"/>
      <c r="C456" s="79"/>
      <c r="D456" s="79"/>
      <c r="E456" s="79"/>
      <c r="F456" s="79"/>
      <c r="G456" s="79"/>
      <c r="H456" s="79"/>
      <c r="I456" s="81" t="b">
        <v>0</v>
      </c>
      <c r="J456" s="81" t="b">
        <v>0</v>
      </c>
      <c r="K456" s="81" t="b">
        <v>0</v>
      </c>
      <c r="L456" s="81" t="b">
        <v>0</v>
      </c>
      <c r="M456" s="81" t="b">
        <v>0</v>
      </c>
      <c r="N456" s="79"/>
      <c r="O456" s="79"/>
      <c r="P456" s="79"/>
      <c r="Q456" s="92"/>
      <c r="R456" s="92"/>
      <c r="S456" s="96"/>
      <c r="T456" s="85"/>
      <c r="U456" s="86"/>
      <c r="V456" s="86" t="e">
        <f t="array" aca="1" ref="V456" ca="1">_xludf.IFNA(INDEX(#REF!,MATCH($U456,#REF!,0)),"")</f>
        <v>#NAME?</v>
      </c>
      <c r="W456" s="86" t="e">
        <f t="array" aca="1" ref="W456" ca="1">_xludf.IFNA(INDEX(#REF!,MATCH($U456,#REF!,0)),"")</f>
        <v>#NAME?</v>
      </c>
      <c r="X456" s="86" t="e">
        <f t="array" aca="1" ref="X456" ca="1">_xludf.IFNA(INDEX(#REF!,MATCH($U456,#REF!,0)),"")</f>
        <v>#NAME?</v>
      </c>
      <c r="Y456" s="86" t="e">
        <f t="array" aca="1" ref="Y456" ca="1">_xludf.IFNA(INDEX(#REF!,MATCH($U456,#REF!,0)),"")</f>
        <v>#NAME?</v>
      </c>
      <c r="Z456" s="86" t="e">
        <f t="array" aca="1" ref="Z456" ca="1">_xludf.IFNA(INDEX(#REF!,MATCH($U456,#REF!,0)),"")</f>
        <v>#NAME?</v>
      </c>
      <c r="AA456" s="86" t="e">
        <f t="array" aca="1" ref="AA456" ca="1">_xludf.IFNA(INDEX(#REF!,MATCH($U456,#REF!,0)),"")</f>
        <v>#NAME?</v>
      </c>
      <c r="AB456" s="86" t="e">
        <f t="array" aca="1" ref="AB456" ca="1">_xludf.IFNA(INDEX(#REF!,MATCH($U456,#REF!,0)),"")</f>
        <v>#NAME?</v>
      </c>
      <c r="AC456" s="86" t="e">
        <f t="array" aca="1" ref="AC456" ca="1">_xludf.IFNA(INDEX(#REF!,MATCH($U456,#REF!,0)),"")</f>
        <v>#NAME?</v>
      </c>
      <c r="AD456" s="87" t="e">
        <f t="array" aca="1" ref="AD456" ca="1">_xludf.IFNA(INDEX(#REF!,MATCH($U456,#REF!,0)),"")</f>
        <v>#NAME?</v>
      </c>
      <c r="AE456" s="102"/>
    </row>
    <row r="457" spans="1:31" ht="22.5" customHeight="1">
      <c r="A457" s="77"/>
      <c r="B457" s="133"/>
      <c r="C457" s="79"/>
      <c r="D457" s="79"/>
      <c r="E457" s="79"/>
      <c r="F457" s="79"/>
      <c r="G457" s="79"/>
      <c r="H457" s="79"/>
      <c r="I457" s="81" t="b">
        <v>0</v>
      </c>
      <c r="J457" s="81" t="b">
        <v>0</v>
      </c>
      <c r="K457" s="81" t="b">
        <v>0</v>
      </c>
      <c r="L457" s="81" t="b">
        <v>0</v>
      </c>
      <c r="M457" s="81" t="b">
        <v>0</v>
      </c>
      <c r="N457" s="79"/>
      <c r="O457" s="79"/>
      <c r="P457" s="79"/>
      <c r="Q457" s="92"/>
      <c r="R457" s="92"/>
      <c r="S457" s="96"/>
      <c r="T457" s="85"/>
      <c r="U457" s="86"/>
      <c r="V457" s="86" t="e">
        <f t="array" aca="1" ref="V457" ca="1">_xludf.IFNA(INDEX(#REF!,MATCH($U457,#REF!,0)),"")</f>
        <v>#NAME?</v>
      </c>
      <c r="W457" s="86" t="e">
        <f t="array" aca="1" ref="W457" ca="1">_xludf.IFNA(INDEX(#REF!,MATCH($U457,#REF!,0)),"")</f>
        <v>#NAME?</v>
      </c>
      <c r="X457" s="86" t="e">
        <f t="array" aca="1" ref="X457" ca="1">_xludf.IFNA(INDEX(#REF!,MATCH($U457,#REF!,0)),"")</f>
        <v>#NAME?</v>
      </c>
      <c r="Y457" s="86" t="e">
        <f t="array" aca="1" ref="Y457" ca="1">_xludf.IFNA(INDEX(#REF!,MATCH($U457,#REF!,0)),"")</f>
        <v>#NAME?</v>
      </c>
      <c r="Z457" s="86" t="e">
        <f t="array" aca="1" ref="Z457" ca="1">_xludf.IFNA(INDEX(#REF!,MATCH($U457,#REF!,0)),"")</f>
        <v>#NAME?</v>
      </c>
      <c r="AA457" s="86" t="e">
        <f t="array" aca="1" ref="AA457" ca="1">_xludf.IFNA(INDEX(#REF!,MATCH($U457,#REF!,0)),"")</f>
        <v>#NAME?</v>
      </c>
      <c r="AB457" s="86" t="e">
        <f t="array" aca="1" ref="AB457" ca="1">_xludf.IFNA(INDEX(#REF!,MATCH($U457,#REF!,0)),"")</f>
        <v>#NAME?</v>
      </c>
      <c r="AC457" s="86" t="e">
        <f t="array" aca="1" ref="AC457" ca="1">_xludf.IFNA(INDEX(#REF!,MATCH($U457,#REF!,0)),"")</f>
        <v>#NAME?</v>
      </c>
      <c r="AD457" s="87" t="e">
        <f t="array" aca="1" ref="AD457" ca="1">_xludf.IFNA(INDEX(#REF!,MATCH($U457,#REF!,0)),"")</f>
        <v>#NAME?</v>
      </c>
      <c r="AE457" s="102"/>
    </row>
    <row r="458" spans="1:31" ht="22.5" customHeight="1">
      <c r="A458" s="77"/>
      <c r="B458" s="133"/>
      <c r="C458" s="79"/>
      <c r="D458" s="79"/>
      <c r="E458" s="79"/>
      <c r="F458" s="79"/>
      <c r="G458" s="79"/>
      <c r="H458" s="79"/>
      <c r="I458" s="81" t="b">
        <v>0</v>
      </c>
      <c r="J458" s="81" t="b">
        <v>0</v>
      </c>
      <c r="K458" s="81" t="b">
        <v>0</v>
      </c>
      <c r="L458" s="81" t="b">
        <v>0</v>
      </c>
      <c r="M458" s="81" t="b">
        <v>0</v>
      </c>
      <c r="N458" s="79"/>
      <c r="O458" s="79"/>
      <c r="P458" s="79"/>
      <c r="Q458" s="92"/>
      <c r="R458" s="92"/>
      <c r="S458" s="96"/>
      <c r="T458" s="85"/>
      <c r="U458" s="86"/>
      <c r="V458" s="86" t="e">
        <f t="array" aca="1" ref="V458" ca="1">_xludf.IFNA(INDEX(#REF!,MATCH($U458,#REF!,0)),"")</f>
        <v>#NAME?</v>
      </c>
      <c r="W458" s="86" t="e">
        <f t="array" aca="1" ref="W458" ca="1">_xludf.IFNA(INDEX(#REF!,MATCH($U458,#REF!,0)),"")</f>
        <v>#NAME?</v>
      </c>
      <c r="X458" s="86" t="e">
        <f t="array" aca="1" ref="X458" ca="1">_xludf.IFNA(INDEX(#REF!,MATCH($U458,#REF!,0)),"")</f>
        <v>#NAME?</v>
      </c>
      <c r="Y458" s="86" t="e">
        <f t="array" aca="1" ref="Y458" ca="1">_xludf.IFNA(INDEX(#REF!,MATCH($U458,#REF!,0)),"")</f>
        <v>#NAME?</v>
      </c>
      <c r="Z458" s="86" t="e">
        <f t="array" aca="1" ref="Z458" ca="1">_xludf.IFNA(INDEX(#REF!,MATCH($U458,#REF!,0)),"")</f>
        <v>#NAME?</v>
      </c>
      <c r="AA458" s="86" t="e">
        <f t="array" aca="1" ref="AA458" ca="1">_xludf.IFNA(INDEX(#REF!,MATCH($U458,#REF!,0)),"")</f>
        <v>#NAME?</v>
      </c>
      <c r="AB458" s="86" t="e">
        <f t="array" aca="1" ref="AB458" ca="1">_xludf.IFNA(INDEX(#REF!,MATCH($U458,#REF!,0)),"")</f>
        <v>#NAME?</v>
      </c>
      <c r="AC458" s="86" t="e">
        <f t="array" aca="1" ref="AC458" ca="1">_xludf.IFNA(INDEX(#REF!,MATCH($U458,#REF!,0)),"")</f>
        <v>#NAME?</v>
      </c>
      <c r="AD458" s="87" t="e">
        <f t="array" aca="1" ref="AD458" ca="1">_xludf.IFNA(INDEX(#REF!,MATCH($U458,#REF!,0)),"")</f>
        <v>#NAME?</v>
      </c>
      <c r="AE458" s="102"/>
    </row>
    <row r="459" spans="1:31" ht="22.5" customHeight="1">
      <c r="A459" s="77"/>
      <c r="B459" s="133"/>
      <c r="C459" s="79"/>
      <c r="D459" s="79"/>
      <c r="E459" s="79"/>
      <c r="F459" s="79"/>
      <c r="G459" s="79"/>
      <c r="H459" s="79"/>
      <c r="I459" s="81" t="b">
        <v>0</v>
      </c>
      <c r="J459" s="81" t="b">
        <v>0</v>
      </c>
      <c r="K459" s="81" t="b">
        <v>0</v>
      </c>
      <c r="L459" s="81" t="b">
        <v>0</v>
      </c>
      <c r="M459" s="81" t="b">
        <v>0</v>
      </c>
      <c r="N459" s="79"/>
      <c r="O459" s="79"/>
      <c r="P459" s="79"/>
      <c r="Q459" s="92"/>
      <c r="R459" s="92"/>
      <c r="S459" s="96"/>
      <c r="T459" s="85"/>
      <c r="U459" s="86"/>
      <c r="V459" s="86" t="e">
        <f t="array" aca="1" ref="V459" ca="1">_xludf.IFNA(INDEX(#REF!,MATCH($U459,#REF!,0)),"")</f>
        <v>#NAME?</v>
      </c>
      <c r="W459" s="86" t="e">
        <f t="array" aca="1" ref="W459" ca="1">_xludf.IFNA(INDEX(#REF!,MATCH($U459,#REF!,0)),"")</f>
        <v>#NAME?</v>
      </c>
      <c r="X459" s="86" t="e">
        <f t="array" aca="1" ref="X459" ca="1">_xludf.IFNA(INDEX(#REF!,MATCH($U459,#REF!,0)),"")</f>
        <v>#NAME?</v>
      </c>
      <c r="Y459" s="86" t="e">
        <f t="array" aca="1" ref="Y459" ca="1">_xludf.IFNA(INDEX(#REF!,MATCH($U459,#REF!,0)),"")</f>
        <v>#NAME?</v>
      </c>
      <c r="Z459" s="86" t="e">
        <f t="array" aca="1" ref="Z459" ca="1">_xludf.IFNA(INDEX(#REF!,MATCH($U459,#REF!,0)),"")</f>
        <v>#NAME?</v>
      </c>
      <c r="AA459" s="86" t="e">
        <f t="array" aca="1" ref="AA459" ca="1">_xludf.IFNA(INDEX(#REF!,MATCH($U459,#REF!,0)),"")</f>
        <v>#NAME?</v>
      </c>
      <c r="AB459" s="86" t="e">
        <f t="array" aca="1" ref="AB459" ca="1">_xludf.IFNA(INDEX(#REF!,MATCH($U459,#REF!,0)),"")</f>
        <v>#NAME?</v>
      </c>
      <c r="AC459" s="86" t="e">
        <f t="array" aca="1" ref="AC459" ca="1">_xludf.IFNA(INDEX(#REF!,MATCH($U459,#REF!,0)),"")</f>
        <v>#NAME?</v>
      </c>
      <c r="AD459" s="87" t="e">
        <f t="array" aca="1" ref="AD459" ca="1">_xludf.IFNA(INDEX(#REF!,MATCH($U459,#REF!,0)),"")</f>
        <v>#NAME?</v>
      </c>
      <c r="AE459" s="102"/>
    </row>
    <row r="460" spans="1:31" ht="22.5" customHeight="1">
      <c r="A460" s="77"/>
      <c r="B460" s="133"/>
      <c r="C460" s="90"/>
      <c r="D460" s="90"/>
      <c r="E460" s="90"/>
      <c r="F460" s="90"/>
      <c r="G460" s="90"/>
      <c r="H460" s="90"/>
      <c r="I460" s="91" t="b">
        <v>0</v>
      </c>
      <c r="J460" s="91" t="b">
        <v>0</v>
      </c>
      <c r="K460" s="91" t="b">
        <v>0</v>
      </c>
      <c r="L460" s="91" t="b">
        <v>0</v>
      </c>
      <c r="M460" s="91" t="b">
        <v>0</v>
      </c>
      <c r="N460" s="90"/>
      <c r="O460" s="90"/>
      <c r="P460" s="90"/>
      <c r="Q460" s="92"/>
      <c r="R460" s="92"/>
      <c r="S460" s="110"/>
      <c r="T460" s="85"/>
      <c r="U460" s="86"/>
      <c r="V460" s="86" t="e">
        <f t="array" aca="1" ref="V460" ca="1">_xludf.IFNA(INDEX(#REF!,MATCH($U460,#REF!,0)),"")</f>
        <v>#NAME?</v>
      </c>
      <c r="W460" s="86" t="e">
        <f t="array" aca="1" ref="W460" ca="1">_xludf.IFNA(INDEX(#REF!,MATCH($U460,#REF!,0)),"")</f>
        <v>#NAME?</v>
      </c>
      <c r="X460" s="86" t="e">
        <f t="array" aca="1" ref="X460" ca="1">_xludf.IFNA(INDEX(#REF!,MATCH($U460,#REF!,0)),"")</f>
        <v>#NAME?</v>
      </c>
      <c r="Y460" s="86" t="e">
        <f t="array" aca="1" ref="Y460" ca="1">_xludf.IFNA(INDEX(#REF!,MATCH($U460,#REF!,0)),"")</f>
        <v>#NAME?</v>
      </c>
      <c r="Z460" s="86" t="e">
        <f t="array" aca="1" ref="Z460" ca="1">_xludf.IFNA(INDEX(#REF!,MATCH($U460,#REF!,0)),"")</f>
        <v>#NAME?</v>
      </c>
      <c r="AA460" s="86" t="e">
        <f t="array" aca="1" ref="AA460" ca="1">_xludf.IFNA(INDEX(#REF!,MATCH($U460,#REF!,0)),"")</f>
        <v>#NAME?</v>
      </c>
      <c r="AB460" s="86" t="e">
        <f t="array" aca="1" ref="AB460" ca="1">_xludf.IFNA(INDEX(#REF!,MATCH($U460,#REF!,0)),"")</f>
        <v>#NAME?</v>
      </c>
      <c r="AC460" s="86" t="e">
        <f t="array" aca="1" ref="AC460" ca="1">_xludf.IFNA(INDEX(#REF!,MATCH($U460,#REF!,0)),"")</f>
        <v>#NAME?</v>
      </c>
      <c r="AD460" s="87" t="e">
        <f t="array" aca="1" ref="AD460" ca="1">_xludf.IFNA(INDEX(#REF!,MATCH($U460,#REF!,0)),"")</f>
        <v>#NAME?</v>
      </c>
      <c r="AE460" s="102"/>
    </row>
    <row r="461" spans="1:31" ht="22.5" customHeight="1">
      <c r="A461" s="77"/>
      <c r="B461" s="133"/>
      <c r="C461" s="79"/>
      <c r="D461" s="79"/>
      <c r="E461" s="79"/>
      <c r="F461" s="79"/>
      <c r="G461" s="79"/>
      <c r="H461" s="79"/>
      <c r="I461" s="81" t="b">
        <v>0</v>
      </c>
      <c r="J461" s="81" t="b">
        <v>0</v>
      </c>
      <c r="K461" s="81" t="b">
        <v>0</v>
      </c>
      <c r="L461" s="81" t="b">
        <v>0</v>
      </c>
      <c r="M461" s="81" t="b">
        <v>0</v>
      </c>
      <c r="N461" s="79"/>
      <c r="O461" s="79"/>
      <c r="P461" s="79"/>
      <c r="Q461" s="92"/>
      <c r="R461" s="92"/>
      <c r="S461" s="96"/>
      <c r="T461" s="85"/>
      <c r="U461" s="86"/>
      <c r="V461" s="86" t="e">
        <f t="array" aca="1" ref="V461" ca="1">_xludf.IFNA(INDEX(#REF!,MATCH($U461,#REF!,0)),"")</f>
        <v>#NAME?</v>
      </c>
      <c r="W461" s="86" t="e">
        <f t="array" aca="1" ref="W461" ca="1">_xludf.IFNA(INDEX(#REF!,MATCH($U461,#REF!,0)),"")</f>
        <v>#NAME?</v>
      </c>
      <c r="X461" s="86" t="e">
        <f t="array" aca="1" ref="X461" ca="1">_xludf.IFNA(INDEX(#REF!,MATCH($U461,#REF!,0)),"")</f>
        <v>#NAME?</v>
      </c>
      <c r="Y461" s="86" t="e">
        <f t="array" aca="1" ref="Y461" ca="1">_xludf.IFNA(INDEX(#REF!,MATCH($U461,#REF!,0)),"")</f>
        <v>#NAME?</v>
      </c>
      <c r="Z461" s="86" t="e">
        <f t="array" aca="1" ref="Z461" ca="1">_xludf.IFNA(INDEX(#REF!,MATCH($U461,#REF!,0)),"")</f>
        <v>#NAME?</v>
      </c>
      <c r="AA461" s="86" t="e">
        <f t="array" aca="1" ref="AA461" ca="1">_xludf.IFNA(INDEX(#REF!,MATCH($U461,#REF!,0)),"")</f>
        <v>#NAME?</v>
      </c>
      <c r="AB461" s="86" t="e">
        <f t="array" aca="1" ref="AB461" ca="1">_xludf.IFNA(INDEX(#REF!,MATCH($U461,#REF!,0)),"")</f>
        <v>#NAME?</v>
      </c>
      <c r="AC461" s="86" t="e">
        <f t="array" aca="1" ref="AC461" ca="1">_xludf.IFNA(INDEX(#REF!,MATCH($U461,#REF!,0)),"")</f>
        <v>#NAME?</v>
      </c>
      <c r="AD461" s="87" t="e">
        <f t="array" aca="1" ref="AD461" ca="1">_xludf.IFNA(INDEX(#REF!,MATCH($U461,#REF!,0)),"")</f>
        <v>#NAME?</v>
      </c>
      <c r="AE461" s="102"/>
    </row>
    <row r="462" spans="1:31" ht="22.5" customHeight="1">
      <c r="A462" s="77"/>
      <c r="B462" s="133"/>
      <c r="C462" s="90"/>
      <c r="D462" s="90"/>
      <c r="E462" s="90"/>
      <c r="F462" s="90"/>
      <c r="G462" s="90"/>
      <c r="H462" s="90"/>
      <c r="I462" s="91" t="b">
        <v>0</v>
      </c>
      <c r="J462" s="91" t="b">
        <v>0</v>
      </c>
      <c r="K462" s="91" t="b">
        <v>0</v>
      </c>
      <c r="L462" s="91" t="b">
        <v>0</v>
      </c>
      <c r="M462" s="91" t="b">
        <v>0</v>
      </c>
      <c r="N462" s="90"/>
      <c r="O462" s="90"/>
      <c r="P462" s="90"/>
      <c r="Q462" s="92"/>
      <c r="R462" s="92"/>
      <c r="S462" s="110"/>
      <c r="T462" s="85"/>
      <c r="U462" s="86"/>
      <c r="V462" s="86" t="e">
        <f t="array" aca="1" ref="V462" ca="1">_xludf.IFNA(INDEX(#REF!,MATCH($U462,#REF!,0)),"")</f>
        <v>#NAME?</v>
      </c>
      <c r="W462" s="86" t="e">
        <f t="array" aca="1" ref="W462" ca="1">_xludf.IFNA(INDEX(#REF!,MATCH($U462,#REF!,0)),"")</f>
        <v>#NAME?</v>
      </c>
      <c r="X462" s="86" t="e">
        <f t="array" aca="1" ref="X462" ca="1">_xludf.IFNA(INDEX(#REF!,MATCH($U462,#REF!,0)),"")</f>
        <v>#NAME?</v>
      </c>
      <c r="Y462" s="86" t="e">
        <f t="array" aca="1" ref="Y462" ca="1">_xludf.IFNA(INDEX(#REF!,MATCH($U462,#REF!,0)),"")</f>
        <v>#NAME?</v>
      </c>
      <c r="Z462" s="86" t="e">
        <f t="array" aca="1" ref="Z462" ca="1">_xludf.IFNA(INDEX(#REF!,MATCH($U462,#REF!,0)),"")</f>
        <v>#NAME?</v>
      </c>
      <c r="AA462" s="86" t="e">
        <f t="array" aca="1" ref="AA462" ca="1">_xludf.IFNA(INDEX(#REF!,MATCH($U462,#REF!,0)),"")</f>
        <v>#NAME?</v>
      </c>
      <c r="AB462" s="86" t="e">
        <f t="array" aca="1" ref="AB462" ca="1">_xludf.IFNA(INDEX(#REF!,MATCH($U462,#REF!,0)),"")</f>
        <v>#NAME?</v>
      </c>
      <c r="AC462" s="86" t="e">
        <f t="array" aca="1" ref="AC462" ca="1">_xludf.IFNA(INDEX(#REF!,MATCH($U462,#REF!,0)),"")</f>
        <v>#NAME?</v>
      </c>
      <c r="AD462" s="87" t="e">
        <f t="array" aca="1" ref="AD462" ca="1">_xludf.IFNA(INDEX(#REF!,MATCH($U462,#REF!,0)),"")</f>
        <v>#NAME?</v>
      </c>
      <c r="AE462" s="102"/>
    </row>
    <row r="463" spans="1:31" ht="22.5" customHeight="1">
      <c r="A463" s="77"/>
      <c r="B463" s="133"/>
      <c r="C463" s="79"/>
      <c r="D463" s="79"/>
      <c r="E463" s="79"/>
      <c r="F463" s="79"/>
      <c r="G463" s="79"/>
      <c r="H463" s="79"/>
      <c r="I463" s="81" t="b">
        <v>0</v>
      </c>
      <c r="J463" s="81" t="b">
        <v>0</v>
      </c>
      <c r="K463" s="81" t="b">
        <v>0</v>
      </c>
      <c r="L463" s="81" t="b">
        <v>0</v>
      </c>
      <c r="M463" s="81" t="b">
        <v>0</v>
      </c>
      <c r="N463" s="79"/>
      <c r="O463" s="79"/>
      <c r="P463" s="79"/>
      <c r="Q463" s="92"/>
      <c r="R463" s="92"/>
      <c r="S463" s="96"/>
      <c r="T463" s="85"/>
      <c r="U463" s="86"/>
      <c r="V463" s="86" t="e">
        <f t="array" aca="1" ref="V463" ca="1">_xludf.IFNA(INDEX(#REF!,MATCH($U463,#REF!,0)),"")</f>
        <v>#NAME?</v>
      </c>
      <c r="W463" s="86" t="e">
        <f t="array" aca="1" ref="W463" ca="1">_xludf.IFNA(INDEX(#REF!,MATCH($U463,#REF!,0)),"")</f>
        <v>#NAME?</v>
      </c>
      <c r="X463" s="86" t="e">
        <f t="array" aca="1" ref="X463" ca="1">_xludf.IFNA(INDEX(#REF!,MATCH($U463,#REF!,0)),"")</f>
        <v>#NAME?</v>
      </c>
      <c r="Y463" s="86" t="e">
        <f t="array" aca="1" ref="Y463" ca="1">_xludf.IFNA(INDEX(#REF!,MATCH($U463,#REF!,0)),"")</f>
        <v>#NAME?</v>
      </c>
      <c r="Z463" s="86" t="e">
        <f t="array" aca="1" ref="Z463" ca="1">_xludf.IFNA(INDEX(#REF!,MATCH($U463,#REF!,0)),"")</f>
        <v>#NAME?</v>
      </c>
      <c r="AA463" s="86" t="e">
        <f t="array" aca="1" ref="AA463" ca="1">_xludf.IFNA(INDEX(#REF!,MATCH($U463,#REF!,0)),"")</f>
        <v>#NAME?</v>
      </c>
      <c r="AB463" s="86" t="e">
        <f t="array" aca="1" ref="AB463" ca="1">_xludf.IFNA(INDEX(#REF!,MATCH($U463,#REF!,0)),"")</f>
        <v>#NAME?</v>
      </c>
      <c r="AC463" s="86" t="e">
        <f t="array" aca="1" ref="AC463" ca="1">_xludf.IFNA(INDEX(#REF!,MATCH($U463,#REF!,0)),"")</f>
        <v>#NAME?</v>
      </c>
      <c r="AD463" s="87" t="e">
        <f t="array" aca="1" ref="AD463" ca="1">_xludf.IFNA(INDEX(#REF!,MATCH($U463,#REF!,0)),"")</f>
        <v>#NAME?</v>
      </c>
      <c r="AE463" s="102"/>
    </row>
    <row r="464" spans="1:31" ht="22.5" customHeight="1">
      <c r="A464" s="77"/>
      <c r="B464" s="133"/>
      <c r="C464" s="79"/>
      <c r="D464" s="79"/>
      <c r="E464" s="79"/>
      <c r="F464" s="79"/>
      <c r="G464" s="79"/>
      <c r="H464" s="79"/>
      <c r="I464" s="81" t="b">
        <v>0</v>
      </c>
      <c r="J464" s="81" t="b">
        <v>0</v>
      </c>
      <c r="K464" s="81" t="b">
        <v>0</v>
      </c>
      <c r="L464" s="81" t="b">
        <v>0</v>
      </c>
      <c r="M464" s="81" t="b">
        <v>0</v>
      </c>
      <c r="N464" s="79"/>
      <c r="O464" s="79"/>
      <c r="P464" s="79"/>
      <c r="Q464" s="92"/>
      <c r="R464" s="92"/>
      <c r="S464" s="96"/>
      <c r="T464" s="85"/>
      <c r="U464" s="86"/>
      <c r="V464" s="86" t="e">
        <f t="array" aca="1" ref="V464" ca="1">_xludf.IFNA(INDEX(#REF!,MATCH($U464,#REF!,0)),"")</f>
        <v>#NAME?</v>
      </c>
      <c r="W464" s="86" t="e">
        <f t="array" aca="1" ref="W464" ca="1">_xludf.IFNA(INDEX(#REF!,MATCH($U464,#REF!,0)),"")</f>
        <v>#NAME?</v>
      </c>
      <c r="X464" s="86" t="e">
        <f t="array" aca="1" ref="X464" ca="1">_xludf.IFNA(INDEX(#REF!,MATCH($U464,#REF!,0)),"")</f>
        <v>#NAME?</v>
      </c>
      <c r="Y464" s="86" t="e">
        <f t="array" aca="1" ref="Y464" ca="1">_xludf.IFNA(INDEX(#REF!,MATCH($U464,#REF!,0)),"")</f>
        <v>#NAME?</v>
      </c>
      <c r="Z464" s="86" t="e">
        <f t="array" aca="1" ref="Z464" ca="1">_xludf.IFNA(INDEX(#REF!,MATCH($U464,#REF!,0)),"")</f>
        <v>#NAME?</v>
      </c>
      <c r="AA464" s="86" t="e">
        <f t="array" aca="1" ref="AA464" ca="1">_xludf.IFNA(INDEX(#REF!,MATCH($U464,#REF!,0)),"")</f>
        <v>#NAME?</v>
      </c>
      <c r="AB464" s="86" t="e">
        <f t="array" aca="1" ref="AB464" ca="1">_xludf.IFNA(INDEX(#REF!,MATCH($U464,#REF!,0)),"")</f>
        <v>#NAME?</v>
      </c>
      <c r="AC464" s="86" t="e">
        <f t="array" aca="1" ref="AC464" ca="1">_xludf.IFNA(INDEX(#REF!,MATCH($U464,#REF!,0)),"")</f>
        <v>#NAME?</v>
      </c>
      <c r="AD464" s="87" t="e">
        <f t="array" aca="1" ref="AD464" ca="1">_xludf.IFNA(INDEX(#REF!,MATCH($U464,#REF!,0)),"")</f>
        <v>#NAME?</v>
      </c>
      <c r="AE464" s="102"/>
    </row>
    <row r="465" spans="1:31" ht="22.5" customHeight="1">
      <c r="A465" s="77"/>
      <c r="B465" s="133"/>
      <c r="C465" s="79"/>
      <c r="D465" s="79"/>
      <c r="E465" s="103"/>
      <c r="F465" s="103"/>
      <c r="G465" s="79"/>
      <c r="H465" s="79"/>
      <c r="I465" s="81" t="b">
        <v>0</v>
      </c>
      <c r="J465" s="81" t="b">
        <v>0</v>
      </c>
      <c r="K465" s="81" t="b">
        <v>0</v>
      </c>
      <c r="L465" s="81" t="b">
        <v>0</v>
      </c>
      <c r="M465" s="81" t="b">
        <v>0</v>
      </c>
      <c r="N465" s="79"/>
      <c r="O465" s="79"/>
      <c r="P465" s="79"/>
      <c r="Q465" s="92"/>
      <c r="R465" s="92"/>
      <c r="S465" s="96"/>
      <c r="T465" s="85"/>
      <c r="U465" s="86"/>
      <c r="V465" s="86" t="e">
        <f t="array" aca="1" ref="V465" ca="1">_xludf.IFNA(INDEX(#REF!,MATCH($U465,#REF!,0)),"")</f>
        <v>#NAME?</v>
      </c>
      <c r="W465" s="86" t="e">
        <f t="array" aca="1" ref="W465" ca="1">_xludf.IFNA(INDEX(#REF!,MATCH($U465,#REF!,0)),"")</f>
        <v>#NAME?</v>
      </c>
      <c r="X465" s="86" t="e">
        <f t="array" aca="1" ref="X465" ca="1">_xludf.IFNA(INDEX(#REF!,MATCH($U465,#REF!,0)),"")</f>
        <v>#NAME?</v>
      </c>
      <c r="Y465" s="86" t="e">
        <f t="array" aca="1" ref="Y465" ca="1">_xludf.IFNA(INDEX(#REF!,MATCH($U465,#REF!,0)),"")</f>
        <v>#NAME?</v>
      </c>
      <c r="Z465" s="86" t="e">
        <f t="array" aca="1" ref="Z465" ca="1">_xludf.IFNA(INDEX(#REF!,MATCH($U465,#REF!,0)),"")</f>
        <v>#NAME?</v>
      </c>
      <c r="AA465" s="86" t="e">
        <f t="array" aca="1" ref="AA465" ca="1">_xludf.IFNA(INDEX(#REF!,MATCH($U465,#REF!,0)),"")</f>
        <v>#NAME?</v>
      </c>
      <c r="AB465" s="86" t="e">
        <f t="array" aca="1" ref="AB465" ca="1">_xludf.IFNA(INDEX(#REF!,MATCH($U465,#REF!,0)),"")</f>
        <v>#NAME?</v>
      </c>
      <c r="AC465" s="86" t="e">
        <f t="array" aca="1" ref="AC465" ca="1">_xludf.IFNA(INDEX(#REF!,MATCH($U465,#REF!,0)),"")</f>
        <v>#NAME?</v>
      </c>
      <c r="AD465" s="87" t="e">
        <f t="array" aca="1" ref="AD465" ca="1">_xludf.IFNA(INDEX(#REF!,MATCH($U465,#REF!,0)),"")</f>
        <v>#NAME?</v>
      </c>
      <c r="AE465" s="102"/>
    </row>
    <row r="466" spans="1:31" ht="22.5" customHeight="1">
      <c r="A466" s="77"/>
      <c r="B466" s="133"/>
      <c r="C466" s="79"/>
      <c r="D466" s="79"/>
      <c r="E466" s="79"/>
      <c r="F466" s="79"/>
      <c r="G466" s="79"/>
      <c r="H466" s="79"/>
      <c r="I466" s="81" t="b">
        <v>0</v>
      </c>
      <c r="J466" s="81" t="b">
        <v>0</v>
      </c>
      <c r="K466" s="81" t="b">
        <v>0</v>
      </c>
      <c r="L466" s="81" t="b">
        <v>0</v>
      </c>
      <c r="M466" s="81" t="b">
        <v>0</v>
      </c>
      <c r="N466" s="79"/>
      <c r="O466" s="79"/>
      <c r="P466" s="79"/>
      <c r="Q466" s="92"/>
      <c r="R466" s="92"/>
      <c r="S466" s="96"/>
      <c r="T466" s="85"/>
      <c r="U466" s="86"/>
      <c r="V466" s="86" t="e">
        <f t="array" aca="1" ref="V466" ca="1">_xludf.IFNA(INDEX(#REF!,MATCH($U466,#REF!,0)),"")</f>
        <v>#NAME?</v>
      </c>
      <c r="W466" s="86" t="e">
        <f t="array" aca="1" ref="W466" ca="1">_xludf.IFNA(INDEX(#REF!,MATCH($U466,#REF!,0)),"")</f>
        <v>#NAME?</v>
      </c>
      <c r="X466" s="86" t="e">
        <f t="array" aca="1" ref="X466" ca="1">_xludf.IFNA(INDEX(#REF!,MATCH($U466,#REF!,0)),"")</f>
        <v>#NAME?</v>
      </c>
      <c r="Y466" s="86" t="e">
        <f t="array" aca="1" ref="Y466" ca="1">_xludf.IFNA(INDEX(#REF!,MATCH($U466,#REF!,0)),"")</f>
        <v>#NAME?</v>
      </c>
      <c r="Z466" s="86" t="e">
        <f t="array" aca="1" ref="Z466" ca="1">_xludf.IFNA(INDEX(#REF!,MATCH($U466,#REF!,0)),"")</f>
        <v>#NAME?</v>
      </c>
      <c r="AA466" s="86" t="e">
        <f t="array" aca="1" ref="AA466" ca="1">_xludf.IFNA(INDEX(#REF!,MATCH($U466,#REF!,0)),"")</f>
        <v>#NAME?</v>
      </c>
      <c r="AB466" s="86" t="e">
        <f t="array" aca="1" ref="AB466" ca="1">_xludf.IFNA(INDEX(#REF!,MATCH($U466,#REF!,0)),"")</f>
        <v>#NAME?</v>
      </c>
      <c r="AC466" s="86" t="e">
        <f t="array" aca="1" ref="AC466" ca="1">_xludf.IFNA(INDEX(#REF!,MATCH($U466,#REF!,0)),"")</f>
        <v>#NAME?</v>
      </c>
      <c r="AD466" s="87" t="e">
        <f t="array" aca="1" ref="AD466" ca="1">_xludf.IFNA(INDEX(#REF!,MATCH($U466,#REF!,0)),"")</f>
        <v>#NAME?</v>
      </c>
      <c r="AE466" s="102"/>
    </row>
    <row r="467" spans="1:31" ht="22.5" customHeight="1">
      <c r="A467" s="77"/>
      <c r="B467" s="133"/>
      <c r="C467" s="79"/>
      <c r="D467" s="79"/>
      <c r="E467" s="103"/>
      <c r="F467" s="103"/>
      <c r="G467" s="79"/>
      <c r="H467" s="79"/>
      <c r="I467" s="81" t="b">
        <v>0</v>
      </c>
      <c r="J467" s="81" t="b">
        <v>0</v>
      </c>
      <c r="K467" s="81" t="b">
        <v>0</v>
      </c>
      <c r="L467" s="81" t="b">
        <v>0</v>
      </c>
      <c r="M467" s="81" t="b">
        <v>0</v>
      </c>
      <c r="N467" s="79"/>
      <c r="O467" s="79"/>
      <c r="P467" s="79"/>
      <c r="Q467" s="92"/>
      <c r="R467" s="92"/>
      <c r="S467" s="96"/>
      <c r="T467" s="85"/>
      <c r="U467" s="86"/>
      <c r="V467" s="86" t="e">
        <f t="array" aca="1" ref="V467" ca="1">_xludf.IFNA(INDEX(#REF!,MATCH($U467,#REF!,0)),"")</f>
        <v>#NAME?</v>
      </c>
      <c r="W467" s="86" t="e">
        <f t="array" aca="1" ref="W467" ca="1">_xludf.IFNA(INDEX(#REF!,MATCH($U467,#REF!,0)),"")</f>
        <v>#NAME?</v>
      </c>
      <c r="X467" s="86" t="e">
        <f t="array" aca="1" ref="X467" ca="1">_xludf.IFNA(INDEX(#REF!,MATCH($U467,#REF!,0)),"")</f>
        <v>#NAME?</v>
      </c>
      <c r="Y467" s="86" t="e">
        <f t="array" aca="1" ref="Y467" ca="1">_xludf.IFNA(INDEX(#REF!,MATCH($U467,#REF!,0)),"")</f>
        <v>#NAME?</v>
      </c>
      <c r="Z467" s="86" t="e">
        <f t="array" aca="1" ref="Z467" ca="1">_xludf.IFNA(INDEX(#REF!,MATCH($U467,#REF!,0)),"")</f>
        <v>#NAME?</v>
      </c>
      <c r="AA467" s="86" t="e">
        <f t="array" aca="1" ref="AA467" ca="1">_xludf.IFNA(INDEX(#REF!,MATCH($U467,#REF!,0)),"")</f>
        <v>#NAME?</v>
      </c>
      <c r="AB467" s="86" t="e">
        <f t="array" aca="1" ref="AB467" ca="1">_xludf.IFNA(INDEX(#REF!,MATCH($U467,#REF!,0)),"")</f>
        <v>#NAME?</v>
      </c>
      <c r="AC467" s="86" t="e">
        <f t="array" aca="1" ref="AC467" ca="1">_xludf.IFNA(INDEX(#REF!,MATCH($U467,#REF!,0)),"")</f>
        <v>#NAME?</v>
      </c>
      <c r="AD467" s="87" t="e">
        <f t="array" aca="1" ref="AD467" ca="1">_xludf.IFNA(INDEX(#REF!,MATCH($U467,#REF!,0)),"")</f>
        <v>#NAME?</v>
      </c>
      <c r="AE467" s="102"/>
    </row>
    <row r="468" spans="1:31" ht="22.5" customHeight="1">
      <c r="A468" s="77"/>
      <c r="B468" s="133"/>
      <c r="C468" s="79"/>
      <c r="D468" s="79"/>
      <c r="E468" s="103"/>
      <c r="F468" s="103"/>
      <c r="G468" s="79"/>
      <c r="H468" s="79"/>
      <c r="I468" s="81" t="b">
        <v>0</v>
      </c>
      <c r="J468" s="81" t="b">
        <v>0</v>
      </c>
      <c r="K468" s="81" t="b">
        <v>0</v>
      </c>
      <c r="L468" s="81" t="b">
        <v>0</v>
      </c>
      <c r="M468" s="81" t="b">
        <v>0</v>
      </c>
      <c r="N468" s="79"/>
      <c r="O468" s="79"/>
      <c r="P468" s="79"/>
      <c r="Q468" s="92"/>
      <c r="R468" s="92"/>
      <c r="S468" s="96"/>
      <c r="T468" s="85"/>
      <c r="U468" s="86"/>
      <c r="V468" s="86" t="e">
        <f t="array" aca="1" ref="V468" ca="1">_xludf.IFNA(INDEX(#REF!,MATCH($U468,#REF!,0)),"")</f>
        <v>#NAME?</v>
      </c>
      <c r="W468" s="86" t="e">
        <f t="array" aca="1" ref="W468" ca="1">_xludf.IFNA(INDEX(#REF!,MATCH($U468,#REF!,0)),"")</f>
        <v>#NAME?</v>
      </c>
      <c r="X468" s="86" t="e">
        <f t="array" aca="1" ref="X468" ca="1">_xludf.IFNA(INDEX(#REF!,MATCH($U468,#REF!,0)),"")</f>
        <v>#NAME?</v>
      </c>
      <c r="Y468" s="86" t="e">
        <f t="array" aca="1" ref="Y468" ca="1">_xludf.IFNA(INDEX(#REF!,MATCH($U468,#REF!,0)),"")</f>
        <v>#NAME?</v>
      </c>
      <c r="Z468" s="86" t="e">
        <f t="array" aca="1" ref="Z468" ca="1">_xludf.IFNA(INDEX(#REF!,MATCH($U468,#REF!,0)),"")</f>
        <v>#NAME?</v>
      </c>
      <c r="AA468" s="86" t="e">
        <f t="array" aca="1" ref="AA468" ca="1">_xludf.IFNA(INDEX(#REF!,MATCH($U468,#REF!,0)),"")</f>
        <v>#NAME?</v>
      </c>
      <c r="AB468" s="86" t="e">
        <f t="array" aca="1" ref="AB468" ca="1">_xludf.IFNA(INDEX(#REF!,MATCH($U468,#REF!,0)),"")</f>
        <v>#NAME?</v>
      </c>
      <c r="AC468" s="86" t="e">
        <f t="array" aca="1" ref="AC468" ca="1">_xludf.IFNA(INDEX(#REF!,MATCH($U468,#REF!,0)),"")</f>
        <v>#NAME?</v>
      </c>
      <c r="AD468" s="87" t="e">
        <f t="array" aca="1" ref="AD468" ca="1">_xludf.IFNA(INDEX(#REF!,MATCH($U468,#REF!,0)),"")</f>
        <v>#NAME?</v>
      </c>
      <c r="AE468" s="102"/>
    </row>
    <row r="469" spans="1:31" ht="22.5" customHeight="1">
      <c r="A469" s="77"/>
      <c r="B469" s="133"/>
      <c r="C469" s="79"/>
      <c r="D469" s="79"/>
      <c r="E469" s="79"/>
      <c r="F469" s="79"/>
      <c r="G469" s="79"/>
      <c r="H469" s="79"/>
      <c r="I469" s="81" t="b">
        <v>0</v>
      </c>
      <c r="J469" s="81" t="b">
        <v>0</v>
      </c>
      <c r="K469" s="81" t="b">
        <v>0</v>
      </c>
      <c r="L469" s="81" t="b">
        <v>0</v>
      </c>
      <c r="M469" s="81" t="b">
        <v>0</v>
      </c>
      <c r="N469" s="79"/>
      <c r="O469" s="79"/>
      <c r="P469" s="79"/>
      <c r="Q469" s="92"/>
      <c r="R469" s="92"/>
      <c r="S469" s="96"/>
      <c r="T469" s="85"/>
      <c r="U469" s="86"/>
      <c r="V469" s="86" t="e">
        <f t="array" aca="1" ref="V469" ca="1">_xludf.IFNA(INDEX(#REF!,MATCH($U469,#REF!,0)),"")</f>
        <v>#NAME?</v>
      </c>
      <c r="W469" s="86" t="e">
        <f t="array" aca="1" ref="W469" ca="1">_xludf.IFNA(INDEX(#REF!,MATCH($U469,#REF!,0)),"")</f>
        <v>#NAME?</v>
      </c>
      <c r="X469" s="86" t="e">
        <f t="array" aca="1" ref="X469" ca="1">_xludf.IFNA(INDEX(#REF!,MATCH($U469,#REF!,0)),"")</f>
        <v>#NAME?</v>
      </c>
      <c r="Y469" s="86" t="e">
        <f t="array" aca="1" ref="Y469" ca="1">_xludf.IFNA(INDEX(#REF!,MATCH($U469,#REF!,0)),"")</f>
        <v>#NAME?</v>
      </c>
      <c r="Z469" s="86" t="e">
        <f t="array" aca="1" ref="Z469" ca="1">_xludf.IFNA(INDEX(#REF!,MATCH($U469,#REF!,0)),"")</f>
        <v>#NAME?</v>
      </c>
      <c r="AA469" s="86" t="e">
        <f t="array" aca="1" ref="AA469" ca="1">_xludf.IFNA(INDEX(#REF!,MATCH($U469,#REF!,0)),"")</f>
        <v>#NAME?</v>
      </c>
      <c r="AB469" s="86" t="e">
        <f t="array" aca="1" ref="AB469" ca="1">_xludf.IFNA(INDEX(#REF!,MATCH($U469,#REF!,0)),"")</f>
        <v>#NAME?</v>
      </c>
      <c r="AC469" s="86" t="e">
        <f t="array" aca="1" ref="AC469" ca="1">_xludf.IFNA(INDEX(#REF!,MATCH($U469,#REF!,0)),"")</f>
        <v>#NAME?</v>
      </c>
      <c r="AD469" s="87" t="e">
        <f t="array" aca="1" ref="AD469" ca="1">_xludf.IFNA(INDEX(#REF!,MATCH($U469,#REF!,0)),"")</f>
        <v>#NAME?</v>
      </c>
      <c r="AE469" s="102"/>
    </row>
    <row r="470" spans="1:31" ht="22.5" customHeight="1">
      <c r="A470" s="77"/>
      <c r="B470" s="133"/>
      <c r="C470" s="79"/>
      <c r="D470" s="79"/>
      <c r="E470" s="79"/>
      <c r="F470" s="79"/>
      <c r="G470" s="79"/>
      <c r="H470" s="79"/>
      <c r="I470" s="81" t="b">
        <v>0</v>
      </c>
      <c r="J470" s="81" t="b">
        <v>0</v>
      </c>
      <c r="K470" s="81" t="b">
        <v>0</v>
      </c>
      <c r="L470" s="81" t="b">
        <v>0</v>
      </c>
      <c r="M470" s="81" t="b">
        <v>0</v>
      </c>
      <c r="N470" s="79"/>
      <c r="O470" s="79"/>
      <c r="P470" s="79"/>
      <c r="Q470" s="92"/>
      <c r="R470" s="92"/>
      <c r="S470" s="96"/>
      <c r="T470" s="85"/>
      <c r="U470" s="86"/>
      <c r="V470" s="86" t="e">
        <f t="array" aca="1" ref="V470" ca="1">_xludf.IFNA(INDEX(#REF!,MATCH($U470,#REF!,0)),"")</f>
        <v>#NAME?</v>
      </c>
      <c r="W470" s="86" t="e">
        <f t="array" aca="1" ref="W470" ca="1">_xludf.IFNA(INDEX(#REF!,MATCH($U470,#REF!,0)),"")</f>
        <v>#NAME?</v>
      </c>
      <c r="X470" s="86" t="e">
        <f t="array" aca="1" ref="X470" ca="1">_xludf.IFNA(INDEX(#REF!,MATCH($U470,#REF!,0)),"")</f>
        <v>#NAME?</v>
      </c>
      <c r="Y470" s="86" t="e">
        <f t="array" aca="1" ref="Y470" ca="1">_xludf.IFNA(INDEX(#REF!,MATCH($U470,#REF!,0)),"")</f>
        <v>#NAME?</v>
      </c>
      <c r="Z470" s="86" t="e">
        <f t="array" aca="1" ref="Z470" ca="1">_xludf.IFNA(INDEX(#REF!,MATCH($U470,#REF!,0)),"")</f>
        <v>#NAME?</v>
      </c>
      <c r="AA470" s="86" t="e">
        <f t="array" aca="1" ref="AA470" ca="1">_xludf.IFNA(INDEX(#REF!,MATCH($U470,#REF!,0)),"")</f>
        <v>#NAME?</v>
      </c>
      <c r="AB470" s="86" t="e">
        <f t="array" aca="1" ref="AB470" ca="1">_xludf.IFNA(INDEX(#REF!,MATCH($U470,#REF!,0)),"")</f>
        <v>#NAME?</v>
      </c>
      <c r="AC470" s="86" t="e">
        <f t="array" aca="1" ref="AC470" ca="1">_xludf.IFNA(INDEX(#REF!,MATCH($U470,#REF!,0)),"")</f>
        <v>#NAME?</v>
      </c>
      <c r="AD470" s="87" t="e">
        <f t="array" aca="1" ref="AD470" ca="1">_xludf.IFNA(INDEX(#REF!,MATCH($U470,#REF!,0)),"")</f>
        <v>#NAME?</v>
      </c>
      <c r="AE470" s="102"/>
    </row>
    <row r="471" spans="1:31" ht="22.5" customHeight="1">
      <c r="A471" s="77"/>
      <c r="B471" s="133"/>
      <c r="C471" s="79"/>
      <c r="D471" s="79"/>
      <c r="E471" s="79"/>
      <c r="F471" s="79"/>
      <c r="G471" s="79"/>
      <c r="H471" s="79"/>
      <c r="I471" s="81" t="b">
        <v>0</v>
      </c>
      <c r="J471" s="81" t="b">
        <v>0</v>
      </c>
      <c r="K471" s="81" t="b">
        <v>0</v>
      </c>
      <c r="L471" s="81" t="b">
        <v>0</v>
      </c>
      <c r="M471" s="81" t="b">
        <v>0</v>
      </c>
      <c r="N471" s="79"/>
      <c r="O471" s="79"/>
      <c r="P471" s="79"/>
      <c r="Q471" s="92"/>
      <c r="R471" s="92"/>
      <c r="S471" s="96"/>
      <c r="T471" s="85"/>
      <c r="U471" s="86"/>
      <c r="V471" s="86" t="e">
        <f t="array" aca="1" ref="V471" ca="1">_xludf.IFNA(INDEX(#REF!,MATCH($U471,#REF!,0)),"")</f>
        <v>#NAME?</v>
      </c>
      <c r="W471" s="86" t="e">
        <f t="array" aca="1" ref="W471" ca="1">_xludf.IFNA(INDEX(#REF!,MATCH($U471,#REF!,0)),"")</f>
        <v>#NAME?</v>
      </c>
      <c r="X471" s="86" t="e">
        <f t="array" aca="1" ref="X471" ca="1">_xludf.IFNA(INDEX(#REF!,MATCH($U471,#REF!,0)),"")</f>
        <v>#NAME?</v>
      </c>
      <c r="Y471" s="86" t="e">
        <f t="array" aca="1" ref="Y471" ca="1">_xludf.IFNA(INDEX(#REF!,MATCH($U471,#REF!,0)),"")</f>
        <v>#NAME?</v>
      </c>
      <c r="Z471" s="86" t="e">
        <f t="array" aca="1" ref="Z471" ca="1">_xludf.IFNA(INDEX(#REF!,MATCH($U471,#REF!,0)),"")</f>
        <v>#NAME?</v>
      </c>
      <c r="AA471" s="86" t="e">
        <f t="array" aca="1" ref="AA471" ca="1">_xludf.IFNA(INDEX(#REF!,MATCH($U471,#REF!,0)),"")</f>
        <v>#NAME?</v>
      </c>
      <c r="AB471" s="86" t="e">
        <f t="array" aca="1" ref="AB471" ca="1">_xludf.IFNA(INDEX(#REF!,MATCH($U471,#REF!,0)),"")</f>
        <v>#NAME?</v>
      </c>
      <c r="AC471" s="86" t="e">
        <f t="array" aca="1" ref="AC471" ca="1">_xludf.IFNA(INDEX(#REF!,MATCH($U471,#REF!,0)),"")</f>
        <v>#NAME?</v>
      </c>
      <c r="AD471" s="87" t="e">
        <f t="array" aca="1" ref="AD471" ca="1">_xludf.IFNA(INDEX(#REF!,MATCH($U471,#REF!,0)),"")</f>
        <v>#NAME?</v>
      </c>
      <c r="AE471" s="102"/>
    </row>
    <row r="472" spans="1:31" ht="22.5" customHeight="1">
      <c r="A472" s="77"/>
      <c r="B472" s="133"/>
      <c r="C472" s="79"/>
      <c r="D472" s="79"/>
      <c r="E472" s="79"/>
      <c r="F472" s="79"/>
      <c r="G472" s="79"/>
      <c r="H472" s="79"/>
      <c r="I472" s="81" t="b">
        <v>0</v>
      </c>
      <c r="J472" s="81" t="b">
        <v>0</v>
      </c>
      <c r="K472" s="81" t="b">
        <v>0</v>
      </c>
      <c r="L472" s="81" t="b">
        <v>0</v>
      </c>
      <c r="M472" s="81" t="b">
        <v>0</v>
      </c>
      <c r="N472" s="79"/>
      <c r="O472" s="79"/>
      <c r="P472" s="79"/>
      <c r="Q472" s="92"/>
      <c r="R472" s="92"/>
      <c r="S472" s="96"/>
      <c r="T472" s="85"/>
      <c r="U472" s="86"/>
      <c r="V472" s="86" t="e">
        <f t="array" aca="1" ref="V472" ca="1">_xludf.IFNA(INDEX(#REF!,MATCH($U472,#REF!,0)),"")</f>
        <v>#NAME?</v>
      </c>
      <c r="W472" s="86" t="e">
        <f t="array" aca="1" ref="W472" ca="1">_xludf.IFNA(INDEX(#REF!,MATCH($U472,#REF!,0)),"")</f>
        <v>#NAME?</v>
      </c>
      <c r="X472" s="86" t="e">
        <f t="array" aca="1" ref="X472" ca="1">_xludf.IFNA(INDEX(#REF!,MATCH($U472,#REF!,0)),"")</f>
        <v>#NAME?</v>
      </c>
      <c r="Y472" s="86" t="e">
        <f t="array" aca="1" ref="Y472" ca="1">_xludf.IFNA(INDEX(#REF!,MATCH($U472,#REF!,0)),"")</f>
        <v>#NAME?</v>
      </c>
      <c r="Z472" s="86" t="e">
        <f t="array" aca="1" ref="Z472" ca="1">_xludf.IFNA(INDEX(#REF!,MATCH($U472,#REF!,0)),"")</f>
        <v>#NAME?</v>
      </c>
      <c r="AA472" s="86" t="e">
        <f t="array" aca="1" ref="AA472" ca="1">_xludf.IFNA(INDEX(#REF!,MATCH($U472,#REF!,0)),"")</f>
        <v>#NAME?</v>
      </c>
      <c r="AB472" s="86" t="e">
        <f t="array" aca="1" ref="AB472" ca="1">_xludf.IFNA(INDEX(#REF!,MATCH($U472,#REF!,0)),"")</f>
        <v>#NAME?</v>
      </c>
      <c r="AC472" s="86" t="e">
        <f t="array" aca="1" ref="AC472" ca="1">_xludf.IFNA(INDEX(#REF!,MATCH($U472,#REF!,0)),"")</f>
        <v>#NAME?</v>
      </c>
      <c r="AD472" s="87" t="e">
        <f t="array" aca="1" ref="AD472" ca="1">_xludf.IFNA(INDEX(#REF!,MATCH($U472,#REF!,0)),"")</f>
        <v>#NAME?</v>
      </c>
      <c r="AE472" s="102"/>
    </row>
    <row r="473" spans="1:31" ht="22.5" customHeight="1">
      <c r="A473" s="77"/>
      <c r="B473" s="133"/>
      <c r="C473" s="79"/>
      <c r="D473" s="79"/>
      <c r="E473" s="79"/>
      <c r="F473" s="79"/>
      <c r="G473" s="79"/>
      <c r="H473" s="79"/>
      <c r="I473" s="81" t="b">
        <v>0</v>
      </c>
      <c r="J473" s="81" t="b">
        <v>0</v>
      </c>
      <c r="K473" s="81" t="b">
        <v>0</v>
      </c>
      <c r="L473" s="81" t="b">
        <v>0</v>
      </c>
      <c r="M473" s="81" t="b">
        <v>0</v>
      </c>
      <c r="N473" s="79"/>
      <c r="O473" s="79"/>
      <c r="P473" s="79"/>
      <c r="Q473" s="92"/>
      <c r="R473" s="92"/>
      <c r="S473" s="96"/>
      <c r="T473" s="85"/>
      <c r="U473" s="86"/>
      <c r="V473" s="86" t="e">
        <f t="array" aca="1" ref="V473" ca="1">_xludf.IFNA(INDEX(#REF!,MATCH($U473,#REF!,0)),"")</f>
        <v>#NAME?</v>
      </c>
      <c r="W473" s="86" t="e">
        <f t="array" aca="1" ref="W473" ca="1">_xludf.IFNA(INDEX(#REF!,MATCH($U473,#REF!,0)),"")</f>
        <v>#NAME?</v>
      </c>
      <c r="X473" s="86" t="e">
        <f t="array" aca="1" ref="X473" ca="1">_xludf.IFNA(INDEX(#REF!,MATCH($U473,#REF!,0)),"")</f>
        <v>#NAME?</v>
      </c>
      <c r="Y473" s="86" t="e">
        <f t="array" aca="1" ref="Y473" ca="1">_xludf.IFNA(INDEX(#REF!,MATCH($U473,#REF!,0)),"")</f>
        <v>#NAME?</v>
      </c>
      <c r="Z473" s="86" t="e">
        <f t="array" aca="1" ref="Z473" ca="1">_xludf.IFNA(INDEX(#REF!,MATCH($U473,#REF!,0)),"")</f>
        <v>#NAME?</v>
      </c>
      <c r="AA473" s="86" t="e">
        <f t="array" aca="1" ref="AA473" ca="1">_xludf.IFNA(INDEX(#REF!,MATCH($U473,#REF!,0)),"")</f>
        <v>#NAME?</v>
      </c>
      <c r="AB473" s="86" t="e">
        <f t="array" aca="1" ref="AB473" ca="1">_xludf.IFNA(INDEX(#REF!,MATCH($U473,#REF!,0)),"")</f>
        <v>#NAME?</v>
      </c>
      <c r="AC473" s="86" t="e">
        <f t="array" aca="1" ref="AC473" ca="1">_xludf.IFNA(INDEX(#REF!,MATCH($U473,#REF!,0)),"")</f>
        <v>#NAME?</v>
      </c>
      <c r="AD473" s="87" t="e">
        <f t="array" aca="1" ref="AD473" ca="1">_xludf.IFNA(INDEX(#REF!,MATCH($U473,#REF!,0)),"")</f>
        <v>#NAME?</v>
      </c>
      <c r="AE473" s="102"/>
    </row>
    <row r="474" spans="1:31" ht="22.5" customHeight="1">
      <c r="A474" s="77"/>
      <c r="B474" s="133"/>
      <c r="C474" s="79"/>
      <c r="D474" s="79"/>
      <c r="E474" s="79"/>
      <c r="F474" s="79"/>
      <c r="G474" s="79"/>
      <c r="H474" s="79"/>
      <c r="I474" s="81" t="b">
        <v>0</v>
      </c>
      <c r="J474" s="81" t="b">
        <v>0</v>
      </c>
      <c r="K474" s="81" t="b">
        <v>0</v>
      </c>
      <c r="L474" s="81" t="b">
        <v>0</v>
      </c>
      <c r="M474" s="81" t="b">
        <v>0</v>
      </c>
      <c r="N474" s="79"/>
      <c r="O474" s="79"/>
      <c r="P474" s="79"/>
      <c r="Q474" s="92"/>
      <c r="R474" s="92"/>
      <c r="S474" s="96"/>
      <c r="T474" s="85"/>
      <c r="U474" s="86"/>
      <c r="V474" s="86" t="e">
        <f t="array" aca="1" ref="V474" ca="1">_xludf.IFNA(INDEX(#REF!,MATCH($U474,#REF!,0)),"")</f>
        <v>#NAME?</v>
      </c>
      <c r="W474" s="86" t="e">
        <f t="array" aca="1" ref="W474" ca="1">_xludf.IFNA(INDEX(#REF!,MATCH($U474,#REF!,0)),"")</f>
        <v>#NAME?</v>
      </c>
      <c r="X474" s="86" t="e">
        <f t="array" aca="1" ref="X474" ca="1">_xludf.IFNA(INDEX(#REF!,MATCH($U474,#REF!,0)),"")</f>
        <v>#NAME?</v>
      </c>
      <c r="Y474" s="86" t="e">
        <f t="array" aca="1" ref="Y474" ca="1">_xludf.IFNA(INDEX(#REF!,MATCH($U474,#REF!,0)),"")</f>
        <v>#NAME?</v>
      </c>
      <c r="Z474" s="86" t="e">
        <f t="array" aca="1" ref="Z474" ca="1">_xludf.IFNA(INDEX(#REF!,MATCH($U474,#REF!,0)),"")</f>
        <v>#NAME?</v>
      </c>
      <c r="AA474" s="86" t="e">
        <f t="array" aca="1" ref="AA474" ca="1">_xludf.IFNA(INDEX(#REF!,MATCH($U474,#REF!,0)),"")</f>
        <v>#NAME?</v>
      </c>
      <c r="AB474" s="86" t="e">
        <f t="array" aca="1" ref="AB474" ca="1">_xludf.IFNA(INDEX(#REF!,MATCH($U474,#REF!,0)),"")</f>
        <v>#NAME?</v>
      </c>
      <c r="AC474" s="86" t="e">
        <f t="array" aca="1" ref="AC474" ca="1">_xludf.IFNA(INDEX(#REF!,MATCH($U474,#REF!,0)),"")</f>
        <v>#NAME?</v>
      </c>
      <c r="AD474" s="87" t="e">
        <f t="array" aca="1" ref="AD474" ca="1">_xludf.IFNA(INDEX(#REF!,MATCH($U474,#REF!,0)),"")</f>
        <v>#NAME?</v>
      </c>
      <c r="AE474" s="102"/>
    </row>
    <row r="475" spans="1:31" ht="22.5" customHeight="1">
      <c r="A475" s="77"/>
      <c r="B475" s="133"/>
      <c r="C475" s="79"/>
      <c r="D475" s="79"/>
      <c r="E475" s="79"/>
      <c r="F475" s="79"/>
      <c r="G475" s="79"/>
      <c r="H475" s="79"/>
      <c r="I475" s="81" t="b">
        <v>0</v>
      </c>
      <c r="J475" s="81" t="b">
        <v>0</v>
      </c>
      <c r="K475" s="81" t="b">
        <v>0</v>
      </c>
      <c r="L475" s="81" t="b">
        <v>0</v>
      </c>
      <c r="M475" s="81" t="b">
        <v>0</v>
      </c>
      <c r="N475" s="79"/>
      <c r="O475" s="79"/>
      <c r="P475" s="79"/>
      <c r="Q475" s="92"/>
      <c r="R475" s="92"/>
      <c r="S475" s="96"/>
      <c r="T475" s="85"/>
      <c r="U475" s="86"/>
      <c r="V475" s="86" t="e">
        <f t="array" aca="1" ref="V475" ca="1">_xludf.IFNA(INDEX(#REF!,MATCH($U475,#REF!,0)),"")</f>
        <v>#NAME?</v>
      </c>
      <c r="W475" s="86" t="e">
        <f t="array" aca="1" ref="W475" ca="1">_xludf.IFNA(INDEX(#REF!,MATCH($U475,#REF!,0)),"")</f>
        <v>#NAME?</v>
      </c>
      <c r="X475" s="86" t="e">
        <f t="array" aca="1" ref="X475" ca="1">_xludf.IFNA(INDEX(#REF!,MATCH($U475,#REF!,0)),"")</f>
        <v>#NAME?</v>
      </c>
      <c r="Y475" s="86" t="e">
        <f t="array" aca="1" ref="Y475" ca="1">_xludf.IFNA(INDEX(#REF!,MATCH($U475,#REF!,0)),"")</f>
        <v>#NAME?</v>
      </c>
      <c r="Z475" s="86" t="e">
        <f t="array" aca="1" ref="Z475" ca="1">_xludf.IFNA(INDEX(#REF!,MATCH($U475,#REF!,0)),"")</f>
        <v>#NAME?</v>
      </c>
      <c r="AA475" s="86" t="e">
        <f t="array" aca="1" ref="AA475" ca="1">_xludf.IFNA(INDEX(#REF!,MATCH($U475,#REF!,0)),"")</f>
        <v>#NAME?</v>
      </c>
      <c r="AB475" s="86" t="e">
        <f t="array" aca="1" ref="AB475" ca="1">_xludf.IFNA(INDEX(#REF!,MATCH($U475,#REF!,0)),"")</f>
        <v>#NAME?</v>
      </c>
      <c r="AC475" s="86" t="e">
        <f t="array" aca="1" ref="AC475" ca="1">_xludf.IFNA(INDEX(#REF!,MATCH($U475,#REF!,0)),"")</f>
        <v>#NAME?</v>
      </c>
      <c r="AD475" s="87" t="e">
        <f t="array" aca="1" ref="AD475" ca="1">_xludf.IFNA(INDEX(#REF!,MATCH($U475,#REF!,0)),"")</f>
        <v>#NAME?</v>
      </c>
      <c r="AE475" s="102"/>
    </row>
    <row r="476" spans="1:31" ht="22.5" customHeight="1">
      <c r="A476" s="77"/>
      <c r="B476" s="133"/>
      <c r="C476" s="79"/>
      <c r="D476" s="79"/>
      <c r="E476" s="79"/>
      <c r="F476" s="79"/>
      <c r="G476" s="79"/>
      <c r="H476" s="79"/>
      <c r="I476" s="81" t="b">
        <v>0</v>
      </c>
      <c r="J476" s="81" t="b">
        <v>0</v>
      </c>
      <c r="K476" s="81" t="b">
        <v>0</v>
      </c>
      <c r="L476" s="81" t="b">
        <v>0</v>
      </c>
      <c r="M476" s="81" t="b">
        <v>0</v>
      </c>
      <c r="N476" s="79"/>
      <c r="O476" s="79"/>
      <c r="P476" s="79"/>
      <c r="Q476" s="92"/>
      <c r="R476" s="92"/>
      <c r="S476" s="96"/>
      <c r="T476" s="85"/>
      <c r="U476" s="86"/>
      <c r="V476" s="86" t="e">
        <f t="array" aca="1" ref="V476" ca="1">_xludf.IFNA(INDEX(#REF!,MATCH($U476,#REF!,0)),"")</f>
        <v>#NAME?</v>
      </c>
      <c r="W476" s="86" t="e">
        <f t="array" aca="1" ref="W476" ca="1">_xludf.IFNA(INDEX(#REF!,MATCH($U476,#REF!,0)),"")</f>
        <v>#NAME?</v>
      </c>
      <c r="X476" s="86" t="e">
        <f t="array" aca="1" ref="X476" ca="1">_xludf.IFNA(INDEX(#REF!,MATCH($U476,#REF!,0)),"")</f>
        <v>#NAME?</v>
      </c>
      <c r="Y476" s="86" t="e">
        <f t="array" aca="1" ref="Y476" ca="1">_xludf.IFNA(INDEX(#REF!,MATCH($U476,#REF!,0)),"")</f>
        <v>#NAME?</v>
      </c>
      <c r="Z476" s="86" t="e">
        <f t="array" aca="1" ref="Z476" ca="1">_xludf.IFNA(INDEX(#REF!,MATCH($U476,#REF!,0)),"")</f>
        <v>#NAME?</v>
      </c>
      <c r="AA476" s="86" t="e">
        <f t="array" aca="1" ref="AA476" ca="1">_xludf.IFNA(INDEX(#REF!,MATCH($U476,#REF!,0)),"")</f>
        <v>#NAME?</v>
      </c>
      <c r="AB476" s="86" t="e">
        <f t="array" aca="1" ref="AB476" ca="1">_xludf.IFNA(INDEX(#REF!,MATCH($U476,#REF!,0)),"")</f>
        <v>#NAME?</v>
      </c>
      <c r="AC476" s="86" t="e">
        <f t="array" aca="1" ref="AC476" ca="1">_xludf.IFNA(INDEX(#REF!,MATCH($U476,#REF!,0)),"")</f>
        <v>#NAME?</v>
      </c>
      <c r="AD476" s="87" t="e">
        <f t="array" aca="1" ref="AD476" ca="1">_xludf.IFNA(INDEX(#REF!,MATCH($U476,#REF!,0)),"")</f>
        <v>#NAME?</v>
      </c>
      <c r="AE476" s="102"/>
    </row>
    <row r="477" spans="1:31" ht="22.5" customHeight="1">
      <c r="A477" s="77"/>
      <c r="B477" s="133"/>
      <c r="C477" s="79"/>
      <c r="D477" s="79"/>
      <c r="E477" s="79"/>
      <c r="F477" s="79"/>
      <c r="G477" s="79"/>
      <c r="H477" s="79"/>
      <c r="I477" s="81" t="b">
        <v>0</v>
      </c>
      <c r="J477" s="81" t="b">
        <v>0</v>
      </c>
      <c r="K477" s="81" t="b">
        <v>0</v>
      </c>
      <c r="L477" s="81" t="b">
        <v>0</v>
      </c>
      <c r="M477" s="81" t="b">
        <v>0</v>
      </c>
      <c r="N477" s="79"/>
      <c r="O477" s="79"/>
      <c r="P477" s="79"/>
      <c r="Q477" s="92"/>
      <c r="R477" s="92"/>
      <c r="S477" s="96"/>
      <c r="T477" s="85"/>
      <c r="U477" s="86"/>
      <c r="V477" s="86" t="e">
        <f t="array" aca="1" ref="V477" ca="1">_xludf.IFNA(INDEX(#REF!,MATCH($U477,#REF!,0)),"")</f>
        <v>#NAME?</v>
      </c>
      <c r="W477" s="86" t="e">
        <f t="array" aca="1" ref="W477" ca="1">_xludf.IFNA(INDEX(#REF!,MATCH($U477,#REF!,0)),"")</f>
        <v>#NAME?</v>
      </c>
      <c r="X477" s="86" t="e">
        <f t="array" aca="1" ref="X477" ca="1">_xludf.IFNA(INDEX(#REF!,MATCH($U477,#REF!,0)),"")</f>
        <v>#NAME?</v>
      </c>
      <c r="Y477" s="86" t="e">
        <f t="array" aca="1" ref="Y477" ca="1">_xludf.IFNA(INDEX(#REF!,MATCH($U477,#REF!,0)),"")</f>
        <v>#NAME?</v>
      </c>
      <c r="Z477" s="86" t="e">
        <f t="array" aca="1" ref="Z477" ca="1">_xludf.IFNA(INDEX(#REF!,MATCH($U477,#REF!,0)),"")</f>
        <v>#NAME?</v>
      </c>
      <c r="AA477" s="86" t="e">
        <f t="array" aca="1" ref="AA477" ca="1">_xludf.IFNA(INDEX(#REF!,MATCH($U477,#REF!,0)),"")</f>
        <v>#NAME?</v>
      </c>
      <c r="AB477" s="86" t="e">
        <f t="array" aca="1" ref="AB477" ca="1">_xludf.IFNA(INDEX(#REF!,MATCH($U477,#REF!,0)),"")</f>
        <v>#NAME?</v>
      </c>
      <c r="AC477" s="86" t="e">
        <f t="array" aca="1" ref="AC477" ca="1">_xludf.IFNA(INDEX(#REF!,MATCH($U477,#REF!,0)),"")</f>
        <v>#NAME?</v>
      </c>
      <c r="AD477" s="87" t="e">
        <f t="array" aca="1" ref="AD477" ca="1">_xludf.IFNA(INDEX(#REF!,MATCH($U477,#REF!,0)),"")</f>
        <v>#NAME?</v>
      </c>
      <c r="AE477" s="102"/>
    </row>
    <row r="478" spans="1:31" ht="22.5" customHeight="1">
      <c r="A478" s="77"/>
      <c r="B478" s="133"/>
      <c r="C478" s="79"/>
      <c r="D478" s="79"/>
      <c r="E478" s="79"/>
      <c r="F478" s="79"/>
      <c r="G478" s="79"/>
      <c r="H478" s="79"/>
      <c r="I478" s="81" t="b">
        <v>0</v>
      </c>
      <c r="J478" s="81" t="b">
        <v>0</v>
      </c>
      <c r="K478" s="81" t="b">
        <v>0</v>
      </c>
      <c r="L478" s="81" t="b">
        <v>0</v>
      </c>
      <c r="M478" s="81" t="b">
        <v>0</v>
      </c>
      <c r="N478" s="79"/>
      <c r="O478" s="79"/>
      <c r="P478" s="79"/>
      <c r="Q478" s="92"/>
      <c r="R478" s="92"/>
      <c r="S478" s="96"/>
      <c r="T478" s="85"/>
      <c r="U478" s="86"/>
      <c r="V478" s="86" t="e">
        <f t="array" aca="1" ref="V478" ca="1">_xludf.IFNA(INDEX(#REF!,MATCH($U478,#REF!,0)),"")</f>
        <v>#NAME?</v>
      </c>
      <c r="W478" s="86" t="e">
        <f t="array" aca="1" ref="W478" ca="1">_xludf.IFNA(INDEX(#REF!,MATCH($U478,#REF!,0)),"")</f>
        <v>#NAME?</v>
      </c>
      <c r="X478" s="86" t="e">
        <f t="array" aca="1" ref="X478" ca="1">_xludf.IFNA(INDEX(#REF!,MATCH($U478,#REF!,0)),"")</f>
        <v>#NAME?</v>
      </c>
      <c r="Y478" s="86" t="e">
        <f t="array" aca="1" ref="Y478" ca="1">_xludf.IFNA(INDEX(#REF!,MATCH($U478,#REF!,0)),"")</f>
        <v>#NAME?</v>
      </c>
      <c r="Z478" s="86" t="e">
        <f t="array" aca="1" ref="Z478" ca="1">_xludf.IFNA(INDEX(#REF!,MATCH($U478,#REF!,0)),"")</f>
        <v>#NAME?</v>
      </c>
      <c r="AA478" s="86" t="e">
        <f t="array" aca="1" ref="AA478" ca="1">_xludf.IFNA(INDEX(#REF!,MATCH($U478,#REF!,0)),"")</f>
        <v>#NAME?</v>
      </c>
      <c r="AB478" s="86" t="e">
        <f t="array" aca="1" ref="AB478" ca="1">_xludf.IFNA(INDEX(#REF!,MATCH($U478,#REF!,0)),"")</f>
        <v>#NAME?</v>
      </c>
      <c r="AC478" s="86" t="e">
        <f t="array" aca="1" ref="AC478" ca="1">_xludf.IFNA(INDEX(#REF!,MATCH($U478,#REF!,0)),"")</f>
        <v>#NAME?</v>
      </c>
      <c r="AD478" s="87" t="e">
        <f t="array" aca="1" ref="AD478" ca="1">_xludf.IFNA(INDEX(#REF!,MATCH($U478,#REF!,0)),"")</f>
        <v>#NAME?</v>
      </c>
      <c r="AE478" s="102"/>
    </row>
    <row r="479" spans="1:31" ht="22.5" customHeight="1">
      <c r="A479" s="77"/>
      <c r="B479" s="133"/>
      <c r="C479" s="79"/>
      <c r="D479" s="79"/>
      <c r="E479" s="79"/>
      <c r="F479" s="79"/>
      <c r="G479" s="79"/>
      <c r="H479" s="79"/>
      <c r="I479" s="81" t="b">
        <v>0</v>
      </c>
      <c r="J479" s="81" t="b">
        <v>0</v>
      </c>
      <c r="K479" s="81" t="b">
        <v>0</v>
      </c>
      <c r="L479" s="81" t="b">
        <v>0</v>
      </c>
      <c r="M479" s="81" t="b">
        <v>0</v>
      </c>
      <c r="N479" s="79"/>
      <c r="O479" s="79"/>
      <c r="P479" s="79"/>
      <c r="Q479" s="92"/>
      <c r="R479" s="92"/>
      <c r="S479" s="96"/>
      <c r="T479" s="85"/>
      <c r="U479" s="86"/>
      <c r="V479" s="86" t="e">
        <f t="array" aca="1" ref="V479" ca="1">_xludf.IFNA(INDEX(#REF!,MATCH($U479,#REF!,0)),"")</f>
        <v>#NAME?</v>
      </c>
      <c r="W479" s="86" t="e">
        <f t="array" aca="1" ref="W479" ca="1">_xludf.IFNA(INDEX(#REF!,MATCH($U479,#REF!,0)),"")</f>
        <v>#NAME?</v>
      </c>
      <c r="X479" s="86" t="e">
        <f t="array" aca="1" ref="X479" ca="1">_xludf.IFNA(INDEX(#REF!,MATCH($U479,#REF!,0)),"")</f>
        <v>#NAME?</v>
      </c>
      <c r="Y479" s="86" t="e">
        <f t="array" aca="1" ref="Y479" ca="1">_xludf.IFNA(INDEX(#REF!,MATCH($U479,#REF!,0)),"")</f>
        <v>#NAME?</v>
      </c>
      <c r="Z479" s="86" t="e">
        <f t="array" aca="1" ref="Z479" ca="1">_xludf.IFNA(INDEX(#REF!,MATCH($U479,#REF!,0)),"")</f>
        <v>#NAME?</v>
      </c>
      <c r="AA479" s="86" t="e">
        <f t="array" aca="1" ref="AA479" ca="1">_xludf.IFNA(INDEX(#REF!,MATCH($U479,#REF!,0)),"")</f>
        <v>#NAME?</v>
      </c>
      <c r="AB479" s="86" t="e">
        <f t="array" aca="1" ref="AB479" ca="1">_xludf.IFNA(INDEX(#REF!,MATCH($U479,#REF!,0)),"")</f>
        <v>#NAME?</v>
      </c>
      <c r="AC479" s="86" t="e">
        <f t="array" aca="1" ref="AC479" ca="1">_xludf.IFNA(INDEX(#REF!,MATCH($U479,#REF!,0)),"")</f>
        <v>#NAME?</v>
      </c>
      <c r="AD479" s="87" t="e">
        <f t="array" aca="1" ref="AD479" ca="1">_xludf.IFNA(INDEX(#REF!,MATCH($U479,#REF!,0)),"")</f>
        <v>#NAME?</v>
      </c>
      <c r="AE479" s="102"/>
    </row>
    <row r="480" spans="1:31" ht="22.5" customHeight="1">
      <c r="A480" s="77"/>
      <c r="B480" s="133"/>
      <c r="C480" s="79"/>
      <c r="D480" s="79"/>
      <c r="E480" s="79"/>
      <c r="F480" s="79"/>
      <c r="G480" s="79"/>
      <c r="H480" s="79"/>
      <c r="I480" s="81" t="b">
        <v>0</v>
      </c>
      <c r="J480" s="81" t="b">
        <v>0</v>
      </c>
      <c r="K480" s="81" t="b">
        <v>0</v>
      </c>
      <c r="L480" s="81" t="b">
        <v>0</v>
      </c>
      <c r="M480" s="81" t="b">
        <v>0</v>
      </c>
      <c r="N480" s="79"/>
      <c r="O480" s="79"/>
      <c r="P480" s="79"/>
      <c r="Q480" s="92"/>
      <c r="R480" s="92"/>
      <c r="S480" s="96"/>
      <c r="T480" s="85"/>
      <c r="U480" s="86"/>
      <c r="V480" s="86" t="e">
        <f t="array" aca="1" ref="V480" ca="1">_xludf.IFNA(INDEX(#REF!,MATCH($U480,#REF!,0)),"")</f>
        <v>#NAME?</v>
      </c>
      <c r="W480" s="86" t="e">
        <f t="array" aca="1" ref="W480" ca="1">_xludf.IFNA(INDEX(#REF!,MATCH($U480,#REF!,0)),"")</f>
        <v>#NAME?</v>
      </c>
      <c r="X480" s="86" t="e">
        <f t="array" aca="1" ref="X480" ca="1">_xludf.IFNA(INDEX(#REF!,MATCH($U480,#REF!,0)),"")</f>
        <v>#NAME?</v>
      </c>
      <c r="Y480" s="86" t="e">
        <f t="array" aca="1" ref="Y480" ca="1">_xludf.IFNA(INDEX(#REF!,MATCH($U480,#REF!,0)),"")</f>
        <v>#NAME?</v>
      </c>
      <c r="Z480" s="86" t="e">
        <f t="array" aca="1" ref="Z480" ca="1">_xludf.IFNA(INDEX(#REF!,MATCH($U480,#REF!,0)),"")</f>
        <v>#NAME?</v>
      </c>
      <c r="AA480" s="86" t="e">
        <f t="array" aca="1" ref="AA480" ca="1">_xludf.IFNA(INDEX(#REF!,MATCH($U480,#REF!,0)),"")</f>
        <v>#NAME?</v>
      </c>
      <c r="AB480" s="86" t="e">
        <f t="array" aca="1" ref="AB480" ca="1">_xludf.IFNA(INDEX(#REF!,MATCH($U480,#REF!,0)),"")</f>
        <v>#NAME?</v>
      </c>
      <c r="AC480" s="86" t="e">
        <f t="array" aca="1" ref="AC480" ca="1">_xludf.IFNA(INDEX(#REF!,MATCH($U480,#REF!,0)),"")</f>
        <v>#NAME?</v>
      </c>
      <c r="AD480" s="87" t="e">
        <f t="array" aca="1" ref="AD480" ca="1">_xludf.IFNA(INDEX(#REF!,MATCH($U480,#REF!,0)),"")</f>
        <v>#NAME?</v>
      </c>
      <c r="AE480" s="102"/>
    </row>
    <row r="481" spans="1:31" ht="22.5" customHeight="1">
      <c r="A481" s="77"/>
      <c r="B481" s="133"/>
      <c r="C481" s="79"/>
      <c r="D481" s="79"/>
      <c r="E481" s="79"/>
      <c r="F481" s="79"/>
      <c r="G481" s="79"/>
      <c r="H481" s="79"/>
      <c r="I481" s="81" t="b">
        <v>0</v>
      </c>
      <c r="J481" s="81" t="b">
        <v>0</v>
      </c>
      <c r="K481" s="81" t="b">
        <v>0</v>
      </c>
      <c r="L481" s="81" t="b">
        <v>0</v>
      </c>
      <c r="M481" s="81" t="b">
        <v>0</v>
      </c>
      <c r="N481" s="79"/>
      <c r="O481" s="79"/>
      <c r="P481" s="79"/>
      <c r="Q481" s="92"/>
      <c r="R481" s="92"/>
      <c r="S481" s="96"/>
      <c r="T481" s="85"/>
      <c r="U481" s="86"/>
      <c r="V481" s="86" t="e">
        <f t="array" aca="1" ref="V481" ca="1">_xludf.IFNA(INDEX(#REF!,MATCH($U481,#REF!,0)),"")</f>
        <v>#NAME?</v>
      </c>
      <c r="W481" s="86" t="e">
        <f t="array" aca="1" ref="W481" ca="1">_xludf.IFNA(INDEX(#REF!,MATCH($U481,#REF!,0)),"")</f>
        <v>#NAME?</v>
      </c>
      <c r="X481" s="86" t="e">
        <f t="array" aca="1" ref="X481" ca="1">_xludf.IFNA(INDEX(#REF!,MATCH($U481,#REF!,0)),"")</f>
        <v>#NAME?</v>
      </c>
      <c r="Y481" s="86" t="e">
        <f t="array" aca="1" ref="Y481" ca="1">_xludf.IFNA(INDEX(#REF!,MATCH($U481,#REF!,0)),"")</f>
        <v>#NAME?</v>
      </c>
      <c r="Z481" s="86" t="e">
        <f t="array" aca="1" ref="Z481" ca="1">_xludf.IFNA(INDEX(#REF!,MATCH($U481,#REF!,0)),"")</f>
        <v>#NAME?</v>
      </c>
      <c r="AA481" s="86" t="e">
        <f t="array" aca="1" ref="AA481" ca="1">_xludf.IFNA(INDEX(#REF!,MATCH($U481,#REF!,0)),"")</f>
        <v>#NAME?</v>
      </c>
      <c r="AB481" s="86" t="e">
        <f t="array" aca="1" ref="AB481" ca="1">_xludf.IFNA(INDEX(#REF!,MATCH($U481,#REF!,0)),"")</f>
        <v>#NAME?</v>
      </c>
      <c r="AC481" s="86" t="e">
        <f t="array" aca="1" ref="AC481" ca="1">_xludf.IFNA(INDEX(#REF!,MATCH($U481,#REF!,0)),"")</f>
        <v>#NAME?</v>
      </c>
      <c r="AD481" s="87" t="e">
        <f t="array" aca="1" ref="AD481" ca="1">_xludf.IFNA(INDEX(#REF!,MATCH($U481,#REF!,0)),"")</f>
        <v>#NAME?</v>
      </c>
      <c r="AE481" s="102"/>
    </row>
    <row r="482" spans="1:31" ht="22.5" customHeight="1">
      <c r="A482" s="77"/>
      <c r="B482" s="133"/>
      <c r="C482" s="90"/>
      <c r="D482" s="90"/>
      <c r="E482" s="90"/>
      <c r="F482" s="90"/>
      <c r="G482" s="90"/>
      <c r="H482" s="90"/>
      <c r="I482" s="91" t="b">
        <v>0</v>
      </c>
      <c r="J482" s="91" t="b">
        <v>0</v>
      </c>
      <c r="K482" s="91" t="b">
        <v>0</v>
      </c>
      <c r="L482" s="91" t="b">
        <v>0</v>
      </c>
      <c r="M482" s="91" t="b">
        <v>0</v>
      </c>
      <c r="N482" s="90"/>
      <c r="O482" s="90"/>
      <c r="P482" s="90"/>
      <c r="Q482" s="92"/>
      <c r="R482" s="92"/>
      <c r="S482" s="110"/>
      <c r="T482" s="85"/>
      <c r="U482" s="86"/>
      <c r="V482" s="86" t="e">
        <f t="array" aca="1" ref="V482" ca="1">_xludf.IFNA(INDEX(#REF!,MATCH($U482,#REF!,0)),"")</f>
        <v>#NAME?</v>
      </c>
      <c r="W482" s="86" t="e">
        <f t="array" aca="1" ref="W482" ca="1">_xludf.IFNA(INDEX(#REF!,MATCH($U482,#REF!,0)),"")</f>
        <v>#NAME?</v>
      </c>
      <c r="X482" s="86" t="e">
        <f t="array" aca="1" ref="X482" ca="1">_xludf.IFNA(INDEX(#REF!,MATCH($U482,#REF!,0)),"")</f>
        <v>#NAME?</v>
      </c>
      <c r="Y482" s="86" t="e">
        <f t="array" aca="1" ref="Y482" ca="1">_xludf.IFNA(INDEX(#REF!,MATCH($U482,#REF!,0)),"")</f>
        <v>#NAME?</v>
      </c>
      <c r="Z482" s="86" t="e">
        <f t="array" aca="1" ref="Z482" ca="1">_xludf.IFNA(INDEX(#REF!,MATCH($U482,#REF!,0)),"")</f>
        <v>#NAME?</v>
      </c>
      <c r="AA482" s="86" t="e">
        <f t="array" aca="1" ref="AA482" ca="1">_xludf.IFNA(INDEX(#REF!,MATCH($U482,#REF!,0)),"")</f>
        <v>#NAME?</v>
      </c>
      <c r="AB482" s="86" t="e">
        <f t="array" aca="1" ref="AB482" ca="1">_xludf.IFNA(INDEX(#REF!,MATCH($U482,#REF!,0)),"")</f>
        <v>#NAME?</v>
      </c>
      <c r="AC482" s="86" t="e">
        <f t="array" aca="1" ref="AC482" ca="1">_xludf.IFNA(INDEX(#REF!,MATCH($U482,#REF!,0)),"")</f>
        <v>#NAME?</v>
      </c>
      <c r="AD482" s="87" t="e">
        <f t="array" aca="1" ref="AD482" ca="1">_xludf.IFNA(INDEX(#REF!,MATCH($U482,#REF!,0)),"")</f>
        <v>#NAME?</v>
      </c>
      <c r="AE482" s="102"/>
    </row>
    <row r="483" spans="1:31" ht="22.5" customHeight="1">
      <c r="A483" s="77"/>
      <c r="B483" s="133"/>
      <c r="C483" s="79"/>
      <c r="D483" s="79"/>
      <c r="E483" s="79"/>
      <c r="F483" s="79"/>
      <c r="G483" s="79"/>
      <c r="H483" s="79"/>
      <c r="I483" s="81" t="b">
        <v>0</v>
      </c>
      <c r="J483" s="81" t="b">
        <v>0</v>
      </c>
      <c r="K483" s="81" t="b">
        <v>0</v>
      </c>
      <c r="L483" s="81" t="b">
        <v>0</v>
      </c>
      <c r="M483" s="81" t="b">
        <v>0</v>
      </c>
      <c r="N483" s="79"/>
      <c r="O483" s="79"/>
      <c r="P483" s="79"/>
      <c r="Q483" s="92"/>
      <c r="R483" s="92"/>
      <c r="S483" s="96"/>
      <c r="T483" s="85"/>
      <c r="U483" s="86"/>
      <c r="V483" s="86" t="e">
        <f t="array" aca="1" ref="V483" ca="1">_xludf.IFNA(INDEX(#REF!,MATCH($U483,#REF!,0)),"")</f>
        <v>#NAME?</v>
      </c>
      <c r="W483" s="86" t="e">
        <f t="array" aca="1" ref="W483" ca="1">_xludf.IFNA(INDEX(#REF!,MATCH($U483,#REF!,0)),"")</f>
        <v>#NAME?</v>
      </c>
      <c r="X483" s="86" t="e">
        <f t="array" aca="1" ref="X483" ca="1">_xludf.IFNA(INDEX(#REF!,MATCH($U483,#REF!,0)),"")</f>
        <v>#NAME?</v>
      </c>
      <c r="Y483" s="86" t="e">
        <f t="array" aca="1" ref="Y483" ca="1">_xludf.IFNA(INDEX(#REF!,MATCH($U483,#REF!,0)),"")</f>
        <v>#NAME?</v>
      </c>
      <c r="Z483" s="86" t="e">
        <f t="array" aca="1" ref="Z483" ca="1">_xludf.IFNA(INDEX(#REF!,MATCH($U483,#REF!,0)),"")</f>
        <v>#NAME?</v>
      </c>
      <c r="AA483" s="86" t="e">
        <f t="array" aca="1" ref="AA483" ca="1">_xludf.IFNA(INDEX(#REF!,MATCH($U483,#REF!,0)),"")</f>
        <v>#NAME?</v>
      </c>
      <c r="AB483" s="86" t="e">
        <f t="array" aca="1" ref="AB483" ca="1">_xludf.IFNA(INDEX(#REF!,MATCH($U483,#REF!,0)),"")</f>
        <v>#NAME?</v>
      </c>
      <c r="AC483" s="86" t="e">
        <f t="array" aca="1" ref="AC483" ca="1">_xludf.IFNA(INDEX(#REF!,MATCH($U483,#REF!,0)),"")</f>
        <v>#NAME?</v>
      </c>
      <c r="AD483" s="87" t="e">
        <f t="array" aca="1" ref="AD483" ca="1">_xludf.IFNA(INDEX(#REF!,MATCH($U483,#REF!,0)),"")</f>
        <v>#NAME?</v>
      </c>
      <c r="AE483" s="102"/>
    </row>
    <row r="484" spans="1:31" ht="22.5" customHeight="1">
      <c r="A484" s="77"/>
      <c r="B484" s="133"/>
      <c r="C484" s="90"/>
      <c r="D484" s="90"/>
      <c r="E484" s="90"/>
      <c r="F484" s="90"/>
      <c r="G484" s="90"/>
      <c r="H484" s="90"/>
      <c r="I484" s="91" t="b">
        <v>0</v>
      </c>
      <c r="J484" s="91" t="b">
        <v>0</v>
      </c>
      <c r="K484" s="91" t="b">
        <v>0</v>
      </c>
      <c r="L484" s="91" t="b">
        <v>0</v>
      </c>
      <c r="M484" s="91" t="b">
        <v>0</v>
      </c>
      <c r="N484" s="90"/>
      <c r="O484" s="90"/>
      <c r="P484" s="90"/>
      <c r="Q484" s="92"/>
      <c r="R484" s="92"/>
      <c r="S484" s="110"/>
      <c r="T484" s="85"/>
      <c r="U484" s="86"/>
      <c r="V484" s="86" t="e">
        <f t="array" aca="1" ref="V484" ca="1">_xludf.IFNA(INDEX(#REF!,MATCH($U484,#REF!,0)),"")</f>
        <v>#NAME?</v>
      </c>
      <c r="W484" s="86" t="e">
        <f t="array" aca="1" ref="W484" ca="1">_xludf.IFNA(INDEX(#REF!,MATCH($U484,#REF!,0)),"")</f>
        <v>#NAME?</v>
      </c>
      <c r="X484" s="86" t="e">
        <f t="array" aca="1" ref="X484" ca="1">_xludf.IFNA(INDEX(#REF!,MATCH($U484,#REF!,0)),"")</f>
        <v>#NAME?</v>
      </c>
      <c r="Y484" s="86" t="e">
        <f t="array" aca="1" ref="Y484" ca="1">_xludf.IFNA(INDEX(#REF!,MATCH($U484,#REF!,0)),"")</f>
        <v>#NAME?</v>
      </c>
      <c r="Z484" s="86" t="e">
        <f t="array" aca="1" ref="Z484" ca="1">_xludf.IFNA(INDEX(#REF!,MATCH($U484,#REF!,0)),"")</f>
        <v>#NAME?</v>
      </c>
      <c r="AA484" s="86" t="e">
        <f t="array" aca="1" ref="AA484" ca="1">_xludf.IFNA(INDEX(#REF!,MATCH($U484,#REF!,0)),"")</f>
        <v>#NAME?</v>
      </c>
      <c r="AB484" s="86" t="e">
        <f t="array" aca="1" ref="AB484" ca="1">_xludf.IFNA(INDEX(#REF!,MATCH($U484,#REF!,0)),"")</f>
        <v>#NAME?</v>
      </c>
      <c r="AC484" s="86" t="e">
        <f t="array" aca="1" ref="AC484" ca="1">_xludf.IFNA(INDEX(#REF!,MATCH($U484,#REF!,0)),"")</f>
        <v>#NAME?</v>
      </c>
      <c r="AD484" s="87" t="e">
        <f t="array" aca="1" ref="AD484" ca="1">_xludf.IFNA(INDEX(#REF!,MATCH($U484,#REF!,0)),"")</f>
        <v>#NAME?</v>
      </c>
      <c r="AE484" s="102"/>
    </row>
    <row r="485" spans="1:31" ht="22.5" customHeight="1">
      <c r="A485" s="77"/>
      <c r="B485" s="133"/>
      <c r="C485" s="79"/>
      <c r="D485" s="79"/>
      <c r="E485" s="79"/>
      <c r="F485" s="79"/>
      <c r="G485" s="79"/>
      <c r="H485" s="79"/>
      <c r="I485" s="81" t="b">
        <v>0</v>
      </c>
      <c r="J485" s="81" t="b">
        <v>0</v>
      </c>
      <c r="K485" s="81" t="b">
        <v>0</v>
      </c>
      <c r="L485" s="81" t="b">
        <v>0</v>
      </c>
      <c r="M485" s="81" t="b">
        <v>0</v>
      </c>
      <c r="N485" s="79"/>
      <c r="O485" s="79"/>
      <c r="P485" s="79"/>
      <c r="Q485" s="92"/>
      <c r="R485" s="92"/>
      <c r="S485" s="96"/>
      <c r="T485" s="85"/>
      <c r="U485" s="86"/>
      <c r="V485" s="86" t="e">
        <f t="array" aca="1" ref="V485" ca="1">_xludf.IFNA(INDEX(#REF!,MATCH($U485,#REF!,0)),"")</f>
        <v>#NAME?</v>
      </c>
      <c r="W485" s="86" t="e">
        <f t="array" aca="1" ref="W485" ca="1">_xludf.IFNA(INDEX(#REF!,MATCH($U485,#REF!,0)),"")</f>
        <v>#NAME?</v>
      </c>
      <c r="X485" s="86" t="e">
        <f t="array" aca="1" ref="X485" ca="1">_xludf.IFNA(INDEX(#REF!,MATCH($U485,#REF!,0)),"")</f>
        <v>#NAME?</v>
      </c>
      <c r="Y485" s="86" t="e">
        <f t="array" aca="1" ref="Y485" ca="1">_xludf.IFNA(INDEX(#REF!,MATCH($U485,#REF!,0)),"")</f>
        <v>#NAME?</v>
      </c>
      <c r="Z485" s="86" t="e">
        <f t="array" aca="1" ref="Z485" ca="1">_xludf.IFNA(INDEX(#REF!,MATCH($U485,#REF!,0)),"")</f>
        <v>#NAME?</v>
      </c>
      <c r="AA485" s="86" t="e">
        <f t="array" aca="1" ref="AA485" ca="1">_xludf.IFNA(INDEX(#REF!,MATCH($U485,#REF!,0)),"")</f>
        <v>#NAME?</v>
      </c>
      <c r="AB485" s="86" t="e">
        <f t="array" aca="1" ref="AB485" ca="1">_xludf.IFNA(INDEX(#REF!,MATCH($U485,#REF!,0)),"")</f>
        <v>#NAME?</v>
      </c>
      <c r="AC485" s="86" t="e">
        <f t="array" aca="1" ref="AC485" ca="1">_xludf.IFNA(INDEX(#REF!,MATCH($U485,#REF!,0)),"")</f>
        <v>#NAME?</v>
      </c>
      <c r="AD485" s="87" t="e">
        <f t="array" aca="1" ref="AD485" ca="1">_xludf.IFNA(INDEX(#REF!,MATCH($U485,#REF!,0)),"")</f>
        <v>#NAME?</v>
      </c>
      <c r="AE485" s="102"/>
    </row>
    <row r="486" spans="1:31" ht="22.5" customHeight="1">
      <c r="A486" s="77"/>
      <c r="B486" s="133"/>
      <c r="C486" s="79"/>
      <c r="D486" s="79"/>
      <c r="E486" s="79"/>
      <c r="F486" s="79"/>
      <c r="G486" s="79"/>
      <c r="H486" s="79"/>
      <c r="I486" s="81" t="b">
        <v>0</v>
      </c>
      <c r="J486" s="81" t="b">
        <v>0</v>
      </c>
      <c r="K486" s="81" t="b">
        <v>0</v>
      </c>
      <c r="L486" s="81" t="b">
        <v>0</v>
      </c>
      <c r="M486" s="81" t="b">
        <v>0</v>
      </c>
      <c r="N486" s="79"/>
      <c r="O486" s="79"/>
      <c r="P486" s="79"/>
      <c r="Q486" s="92"/>
      <c r="R486" s="92"/>
      <c r="S486" s="96"/>
      <c r="T486" s="85"/>
      <c r="U486" s="86"/>
      <c r="V486" s="86" t="e">
        <f t="array" aca="1" ref="V486" ca="1">_xludf.IFNA(INDEX(#REF!,MATCH($U486,#REF!,0)),"")</f>
        <v>#NAME?</v>
      </c>
      <c r="W486" s="86" t="e">
        <f t="array" aca="1" ref="W486" ca="1">_xludf.IFNA(INDEX(#REF!,MATCH($U486,#REF!,0)),"")</f>
        <v>#NAME?</v>
      </c>
      <c r="X486" s="86" t="e">
        <f t="array" aca="1" ref="X486" ca="1">_xludf.IFNA(INDEX(#REF!,MATCH($U486,#REF!,0)),"")</f>
        <v>#NAME?</v>
      </c>
      <c r="Y486" s="86" t="e">
        <f t="array" aca="1" ref="Y486" ca="1">_xludf.IFNA(INDEX(#REF!,MATCH($U486,#REF!,0)),"")</f>
        <v>#NAME?</v>
      </c>
      <c r="Z486" s="86" t="e">
        <f t="array" aca="1" ref="Z486" ca="1">_xludf.IFNA(INDEX(#REF!,MATCH($U486,#REF!,0)),"")</f>
        <v>#NAME?</v>
      </c>
      <c r="AA486" s="86" t="e">
        <f t="array" aca="1" ref="AA486" ca="1">_xludf.IFNA(INDEX(#REF!,MATCH($U486,#REF!,0)),"")</f>
        <v>#NAME?</v>
      </c>
      <c r="AB486" s="86" t="e">
        <f t="array" aca="1" ref="AB486" ca="1">_xludf.IFNA(INDEX(#REF!,MATCH($U486,#REF!,0)),"")</f>
        <v>#NAME?</v>
      </c>
      <c r="AC486" s="86" t="e">
        <f t="array" aca="1" ref="AC486" ca="1">_xludf.IFNA(INDEX(#REF!,MATCH($U486,#REF!,0)),"")</f>
        <v>#NAME?</v>
      </c>
      <c r="AD486" s="87" t="e">
        <f t="array" aca="1" ref="AD486" ca="1">_xludf.IFNA(INDEX(#REF!,MATCH($U486,#REF!,0)),"")</f>
        <v>#NAME?</v>
      </c>
      <c r="AE486" s="102"/>
    </row>
    <row r="487" spans="1:31" ht="22.5" customHeight="1">
      <c r="A487" s="77"/>
      <c r="B487" s="133"/>
      <c r="C487" s="79"/>
      <c r="D487" s="79"/>
      <c r="E487" s="103"/>
      <c r="F487" s="103"/>
      <c r="G487" s="79"/>
      <c r="H487" s="79"/>
      <c r="I487" s="81" t="b">
        <v>0</v>
      </c>
      <c r="J487" s="81" t="b">
        <v>0</v>
      </c>
      <c r="K487" s="81" t="b">
        <v>0</v>
      </c>
      <c r="L487" s="81" t="b">
        <v>0</v>
      </c>
      <c r="M487" s="81" t="b">
        <v>0</v>
      </c>
      <c r="N487" s="79"/>
      <c r="O487" s="79"/>
      <c r="P487" s="79"/>
      <c r="Q487" s="92"/>
      <c r="R487" s="92"/>
      <c r="S487" s="96"/>
      <c r="T487" s="85"/>
      <c r="U487" s="86"/>
      <c r="V487" s="86" t="e">
        <f t="array" aca="1" ref="V487" ca="1">_xludf.IFNA(INDEX(#REF!,MATCH($U487,#REF!,0)),"")</f>
        <v>#NAME?</v>
      </c>
      <c r="W487" s="86" t="e">
        <f t="array" aca="1" ref="W487" ca="1">_xludf.IFNA(INDEX(#REF!,MATCH($U487,#REF!,0)),"")</f>
        <v>#NAME?</v>
      </c>
      <c r="X487" s="86" t="e">
        <f t="array" aca="1" ref="X487" ca="1">_xludf.IFNA(INDEX(#REF!,MATCH($U487,#REF!,0)),"")</f>
        <v>#NAME?</v>
      </c>
      <c r="Y487" s="86" t="e">
        <f t="array" aca="1" ref="Y487" ca="1">_xludf.IFNA(INDEX(#REF!,MATCH($U487,#REF!,0)),"")</f>
        <v>#NAME?</v>
      </c>
      <c r="Z487" s="86" t="e">
        <f t="array" aca="1" ref="Z487" ca="1">_xludf.IFNA(INDEX(#REF!,MATCH($U487,#REF!,0)),"")</f>
        <v>#NAME?</v>
      </c>
      <c r="AA487" s="86" t="e">
        <f t="array" aca="1" ref="AA487" ca="1">_xludf.IFNA(INDEX(#REF!,MATCH($U487,#REF!,0)),"")</f>
        <v>#NAME?</v>
      </c>
      <c r="AB487" s="86" t="e">
        <f t="array" aca="1" ref="AB487" ca="1">_xludf.IFNA(INDEX(#REF!,MATCH($U487,#REF!,0)),"")</f>
        <v>#NAME?</v>
      </c>
      <c r="AC487" s="86" t="e">
        <f t="array" aca="1" ref="AC487" ca="1">_xludf.IFNA(INDEX(#REF!,MATCH($U487,#REF!,0)),"")</f>
        <v>#NAME?</v>
      </c>
      <c r="AD487" s="87" t="e">
        <f t="array" aca="1" ref="AD487" ca="1">_xludf.IFNA(INDEX(#REF!,MATCH($U487,#REF!,0)),"")</f>
        <v>#NAME?</v>
      </c>
      <c r="AE487" s="102"/>
    </row>
    <row r="488" spans="1:31" ht="22.5" customHeight="1">
      <c r="A488" s="77"/>
      <c r="B488" s="133"/>
      <c r="C488" s="79"/>
      <c r="D488" s="79"/>
      <c r="E488" s="79"/>
      <c r="F488" s="79"/>
      <c r="G488" s="79"/>
      <c r="H488" s="79"/>
      <c r="I488" s="81" t="b">
        <v>0</v>
      </c>
      <c r="J488" s="81" t="b">
        <v>0</v>
      </c>
      <c r="K488" s="81" t="b">
        <v>0</v>
      </c>
      <c r="L488" s="81" t="b">
        <v>0</v>
      </c>
      <c r="M488" s="81" t="b">
        <v>0</v>
      </c>
      <c r="N488" s="79"/>
      <c r="O488" s="79"/>
      <c r="P488" s="79"/>
      <c r="Q488" s="92"/>
      <c r="R488" s="92"/>
      <c r="S488" s="96"/>
      <c r="T488" s="85"/>
      <c r="U488" s="86"/>
      <c r="V488" s="86" t="e">
        <f t="array" aca="1" ref="V488" ca="1">_xludf.IFNA(INDEX(#REF!,MATCH($U488,#REF!,0)),"")</f>
        <v>#NAME?</v>
      </c>
      <c r="W488" s="86" t="e">
        <f t="array" aca="1" ref="W488" ca="1">_xludf.IFNA(INDEX(#REF!,MATCH($U488,#REF!,0)),"")</f>
        <v>#NAME?</v>
      </c>
      <c r="X488" s="86" t="e">
        <f t="array" aca="1" ref="X488" ca="1">_xludf.IFNA(INDEX(#REF!,MATCH($U488,#REF!,0)),"")</f>
        <v>#NAME?</v>
      </c>
      <c r="Y488" s="86" t="e">
        <f t="array" aca="1" ref="Y488" ca="1">_xludf.IFNA(INDEX(#REF!,MATCH($U488,#REF!,0)),"")</f>
        <v>#NAME?</v>
      </c>
      <c r="Z488" s="86" t="e">
        <f t="array" aca="1" ref="Z488" ca="1">_xludf.IFNA(INDEX(#REF!,MATCH($U488,#REF!,0)),"")</f>
        <v>#NAME?</v>
      </c>
      <c r="AA488" s="86" t="e">
        <f t="array" aca="1" ref="AA488" ca="1">_xludf.IFNA(INDEX(#REF!,MATCH($U488,#REF!,0)),"")</f>
        <v>#NAME?</v>
      </c>
      <c r="AB488" s="86" t="e">
        <f t="array" aca="1" ref="AB488" ca="1">_xludf.IFNA(INDEX(#REF!,MATCH($U488,#REF!,0)),"")</f>
        <v>#NAME?</v>
      </c>
      <c r="AC488" s="86" t="e">
        <f t="array" aca="1" ref="AC488" ca="1">_xludf.IFNA(INDEX(#REF!,MATCH($U488,#REF!,0)),"")</f>
        <v>#NAME?</v>
      </c>
      <c r="AD488" s="87" t="e">
        <f t="array" aca="1" ref="AD488" ca="1">_xludf.IFNA(INDEX(#REF!,MATCH($U488,#REF!,0)),"")</f>
        <v>#NAME?</v>
      </c>
      <c r="AE488" s="102"/>
    </row>
    <row r="489" spans="1:31" ht="22.5" customHeight="1">
      <c r="A489" s="77"/>
      <c r="B489" s="133"/>
      <c r="C489" s="79"/>
      <c r="D489" s="79"/>
      <c r="E489" s="103"/>
      <c r="F489" s="103"/>
      <c r="G489" s="79"/>
      <c r="H489" s="79"/>
      <c r="I489" s="81" t="b">
        <v>0</v>
      </c>
      <c r="J489" s="81" t="b">
        <v>0</v>
      </c>
      <c r="K489" s="81" t="b">
        <v>0</v>
      </c>
      <c r="L489" s="81" t="b">
        <v>0</v>
      </c>
      <c r="M489" s="81" t="b">
        <v>0</v>
      </c>
      <c r="N489" s="79"/>
      <c r="O489" s="79"/>
      <c r="P489" s="79"/>
      <c r="Q489" s="92"/>
      <c r="R489" s="92"/>
      <c r="S489" s="96"/>
      <c r="T489" s="85"/>
      <c r="U489" s="86"/>
      <c r="V489" s="86" t="e">
        <f t="array" aca="1" ref="V489" ca="1">_xludf.IFNA(INDEX(#REF!,MATCH($U489,#REF!,0)),"")</f>
        <v>#NAME?</v>
      </c>
      <c r="W489" s="86" t="e">
        <f t="array" aca="1" ref="W489" ca="1">_xludf.IFNA(INDEX(#REF!,MATCH($U489,#REF!,0)),"")</f>
        <v>#NAME?</v>
      </c>
      <c r="X489" s="86" t="e">
        <f t="array" aca="1" ref="X489" ca="1">_xludf.IFNA(INDEX(#REF!,MATCH($U489,#REF!,0)),"")</f>
        <v>#NAME?</v>
      </c>
      <c r="Y489" s="86" t="e">
        <f t="array" aca="1" ref="Y489" ca="1">_xludf.IFNA(INDEX(#REF!,MATCH($U489,#REF!,0)),"")</f>
        <v>#NAME?</v>
      </c>
      <c r="Z489" s="86" t="e">
        <f t="array" aca="1" ref="Z489" ca="1">_xludf.IFNA(INDEX(#REF!,MATCH($U489,#REF!,0)),"")</f>
        <v>#NAME?</v>
      </c>
      <c r="AA489" s="86" t="e">
        <f t="array" aca="1" ref="AA489" ca="1">_xludf.IFNA(INDEX(#REF!,MATCH($U489,#REF!,0)),"")</f>
        <v>#NAME?</v>
      </c>
      <c r="AB489" s="86" t="e">
        <f t="array" aca="1" ref="AB489" ca="1">_xludf.IFNA(INDEX(#REF!,MATCH($U489,#REF!,0)),"")</f>
        <v>#NAME?</v>
      </c>
      <c r="AC489" s="86" t="e">
        <f t="array" aca="1" ref="AC489" ca="1">_xludf.IFNA(INDEX(#REF!,MATCH($U489,#REF!,0)),"")</f>
        <v>#NAME?</v>
      </c>
      <c r="AD489" s="87" t="e">
        <f t="array" aca="1" ref="AD489" ca="1">_xludf.IFNA(INDEX(#REF!,MATCH($U489,#REF!,0)),"")</f>
        <v>#NAME?</v>
      </c>
      <c r="AE489" s="102"/>
    </row>
    <row r="490" spans="1:31" ht="22.5" customHeight="1">
      <c r="A490" s="77"/>
      <c r="B490" s="133"/>
      <c r="C490" s="79"/>
      <c r="D490" s="79"/>
      <c r="E490" s="103"/>
      <c r="F490" s="103"/>
      <c r="G490" s="79"/>
      <c r="H490" s="79"/>
      <c r="I490" s="81" t="b">
        <v>0</v>
      </c>
      <c r="J490" s="81" t="b">
        <v>0</v>
      </c>
      <c r="K490" s="81" t="b">
        <v>0</v>
      </c>
      <c r="L490" s="81" t="b">
        <v>0</v>
      </c>
      <c r="M490" s="81" t="b">
        <v>0</v>
      </c>
      <c r="N490" s="79"/>
      <c r="O490" s="79"/>
      <c r="P490" s="79"/>
      <c r="Q490" s="92"/>
      <c r="R490" s="92"/>
      <c r="S490" s="96"/>
      <c r="T490" s="85"/>
      <c r="U490" s="86"/>
      <c r="V490" s="86" t="e">
        <f t="array" aca="1" ref="V490" ca="1">_xludf.IFNA(INDEX(#REF!,MATCH($U490,#REF!,0)),"")</f>
        <v>#NAME?</v>
      </c>
      <c r="W490" s="86" t="e">
        <f t="array" aca="1" ref="W490" ca="1">_xludf.IFNA(INDEX(#REF!,MATCH($U490,#REF!,0)),"")</f>
        <v>#NAME?</v>
      </c>
      <c r="X490" s="86" t="e">
        <f t="array" aca="1" ref="X490" ca="1">_xludf.IFNA(INDEX(#REF!,MATCH($U490,#REF!,0)),"")</f>
        <v>#NAME?</v>
      </c>
      <c r="Y490" s="86" t="e">
        <f t="array" aca="1" ref="Y490" ca="1">_xludf.IFNA(INDEX(#REF!,MATCH($U490,#REF!,0)),"")</f>
        <v>#NAME?</v>
      </c>
      <c r="Z490" s="86" t="e">
        <f t="array" aca="1" ref="Z490" ca="1">_xludf.IFNA(INDEX(#REF!,MATCH($U490,#REF!,0)),"")</f>
        <v>#NAME?</v>
      </c>
      <c r="AA490" s="86" t="e">
        <f t="array" aca="1" ref="AA490" ca="1">_xludf.IFNA(INDEX(#REF!,MATCH($U490,#REF!,0)),"")</f>
        <v>#NAME?</v>
      </c>
      <c r="AB490" s="86" t="e">
        <f t="array" aca="1" ref="AB490" ca="1">_xludf.IFNA(INDEX(#REF!,MATCH($U490,#REF!,0)),"")</f>
        <v>#NAME?</v>
      </c>
      <c r="AC490" s="86" t="e">
        <f t="array" aca="1" ref="AC490" ca="1">_xludf.IFNA(INDEX(#REF!,MATCH($U490,#REF!,0)),"")</f>
        <v>#NAME?</v>
      </c>
      <c r="AD490" s="87" t="e">
        <f t="array" aca="1" ref="AD490" ca="1">_xludf.IFNA(INDEX(#REF!,MATCH($U490,#REF!,0)),"")</f>
        <v>#NAME?</v>
      </c>
      <c r="AE490" s="102"/>
    </row>
    <row r="491" spans="1:31" ht="22.5" customHeight="1">
      <c r="A491" s="77"/>
      <c r="B491" s="133"/>
      <c r="C491" s="79"/>
      <c r="D491" s="79"/>
      <c r="E491" s="79"/>
      <c r="F491" s="79"/>
      <c r="G491" s="79"/>
      <c r="H491" s="79"/>
      <c r="I491" s="81" t="b">
        <v>0</v>
      </c>
      <c r="J491" s="81" t="b">
        <v>0</v>
      </c>
      <c r="K491" s="81" t="b">
        <v>0</v>
      </c>
      <c r="L491" s="81" t="b">
        <v>0</v>
      </c>
      <c r="M491" s="81" t="b">
        <v>0</v>
      </c>
      <c r="N491" s="79"/>
      <c r="O491" s="79"/>
      <c r="P491" s="79"/>
      <c r="Q491" s="92"/>
      <c r="R491" s="92"/>
      <c r="S491" s="96"/>
      <c r="T491" s="85"/>
      <c r="U491" s="86"/>
      <c r="V491" s="86" t="e">
        <f t="array" aca="1" ref="V491" ca="1">_xludf.IFNA(INDEX(#REF!,MATCH($U491,#REF!,0)),"")</f>
        <v>#NAME?</v>
      </c>
      <c r="W491" s="86" t="e">
        <f t="array" aca="1" ref="W491" ca="1">_xludf.IFNA(INDEX(#REF!,MATCH($U491,#REF!,0)),"")</f>
        <v>#NAME?</v>
      </c>
      <c r="X491" s="86" t="e">
        <f t="array" aca="1" ref="X491" ca="1">_xludf.IFNA(INDEX(#REF!,MATCH($U491,#REF!,0)),"")</f>
        <v>#NAME?</v>
      </c>
      <c r="Y491" s="86" t="e">
        <f t="array" aca="1" ref="Y491" ca="1">_xludf.IFNA(INDEX(#REF!,MATCH($U491,#REF!,0)),"")</f>
        <v>#NAME?</v>
      </c>
      <c r="Z491" s="86" t="e">
        <f t="array" aca="1" ref="Z491" ca="1">_xludf.IFNA(INDEX(#REF!,MATCH($U491,#REF!,0)),"")</f>
        <v>#NAME?</v>
      </c>
      <c r="AA491" s="86" t="e">
        <f t="array" aca="1" ref="AA491" ca="1">_xludf.IFNA(INDEX(#REF!,MATCH($U491,#REF!,0)),"")</f>
        <v>#NAME?</v>
      </c>
      <c r="AB491" s="86" t="e">
        <f t="array" aca="1" ref="AB491" ca="1">_xludf.IFNA(INDEX(#REF!,MATCH($U491,#REF!,0)),"")</f>
        <v>#NAME?</v>
      </c>
      <c r="AC491" s="86" t="e">
        <f t="array" aca="1" ref="AC491" ca="1">_xludf.IFNA(INDEX(#REF!,MATCH($U491,#REF!,0)),"")</f>
        <v>#NAME?</v>
      </c>
      <c r="AD491" s="87" t="e">
        <f t="array" aca="1" ref="AD491" ca="1">_xludf.IFNA(INDEX(#REF!,MATCH($U491,#REF!,0)),"")</f>
        <v>#NAME?</v>
      </c>
      <c r="AE491" s="102"/>
    </row>
    <row r="492" spans="1:31" ht="22.5" customHeight="1">
      <c r="A492" s="77"/>
      <c r="B492" s="133"/>
      <c r="C492" s="79"/>
      <c r="D492" s="79"/>
      <c r="E492" s="79"/>
      <c r="F492" s="79"/>
      <c r="G492" s="79"/>
      <c r="H492" s="79"/>
      <c r="I492" s="81" t="b">
        <v>0</v>
      </c>
      <c r="J492" s="81" t="b">
        <v>0</v>
      </c>
      <c r="K492" s="81" t="b">
        <v>0</v>
      </c>
      <c r="L492" s="81" t="b">
        <v>0</v>
      </c>
      <c r="M492" s="81" t="b">
        <v>0</v>
      </c>
      <c r="N492" s="79"/>
      <c r="O492" s="79"/>
      <c r="P492" s="79"/>
      <c r="Q492" s="92"/>
      <c r="R492" s="92"/>
      <c r="S492" s="96"/>
      <c r="T492" s="85"/>
      <c r="U492" s="86"/>
      <c r="V492" s="86" t="e">
        <f t="array" aca="1" ref="V492" ca="1">_xludf.IFNA(INDEX(#REF!,MATCH($U492,#REF!,0)),"")</f>
        <v>#NAME?</v>
      </c>
      <c r="W492" s="86" t="e">
        <f t="array" aca="1" ref="W492" ca="1">_xludf.IFNA(INDEX(#REF!,MATCH($U492,#REF!,0)),"")</f>
        <v>#NAME?</v>
      </c>
      <c r="X492" s="86" t="e">
        <f t="array" aca="1" ref="X492" ca="1">_xludf.IFNA(INDEX(#REF!,MATCH($U492,#REF!,0)),"")</f>
        <v>#NAME?</v>
      </c>
      <c r="Y492" s="86" t="e">
        <f t="array" aca="1" ref="Y492" ca="1">_xludf.IFNA(INDEX(#REF!,MATCH($U492,#REF!,0)),"")</f>
        <v>#NAME?</v>
      </c>
      <c r="Z492" s="86" t="e">
        <f t="array" aca="1" ref="Z492" ca="1">_xludf.IFNA(INDEX(#REF!,MATCH($U492,#REF!,0)),"")</f>
        <v>#NAME?</v>
      </c>
      <c r="AA492" s="86" t="e">
        <f t="array" aca="1" ref="AA492" ca="1">_xludf.IFNA(INDEX(#REF!,MATCH($U492,#REF!,0)),"")</f>
        <v>#NAME?</v>
      </c>
      <c r="AB492" s="86" t="e">
        <f t="array" aca="1" ref="AB492" ca="1">_xludf.IFNA(INDEX(#REF!,MATCH($U492,#REF!,0)),"")</f>
        <v>#NAME?</v>
      </c>
      <c r="AC492" s="86" t="e">
        <f t="array" aca="1" ref="AC492" ca="1">_xludf.IFNA(INDEX(#REF!,MATCH($U492,#REF!,0)),"")</f>
        <v>#NAME?</v>
      </c>
      <c r="AD492" s="87" t="e">
        <f t="array" aca="1" ref="AD492" ca="1">_xludf.IFNA(INDEX(#REF!,MATCH($U492,#REF!,0)),"")</f>
        <v>#NAME?</v>
      </c>
      <c r="AE492" s="102"/>
    </row>
    <row r="493" spans="1:31" ht="22.5" customHeight="1">
      <c r="A493" s="77"/>
      <c r="B493" s="133"/>
      <c r="C493" s="79"/>
      <c r="D493" s="79"/>
      <c r="E493" s="79"/>
      <c r="F493" s="79"/>
      <c r="G493" s="79"/>
      <c r="H493" s="79"/>
      <c r="I493" s="81" t="b">
        <v>0</v>
      </c>
      <c r="J493" s="81" t="b">
        <v>0</v>
      </c>
      <c r="K493" s="81" t="b">
        <v>0</v>
      </c>
      <c r="L493" s="81" t="b">
        <v>0</v>
      </c>
      <c r="M493" s="81" t="b">
        <v>0</v>
      </c>
      <c r="N493" s="79"/>
      <c r="O493" s="79"/>
      <c r="P493" s="79"/>
      <c r="Q493" s="92"/>
      <c r="R493" s="92"/>
      <c r="S493" s="96"/>
      <c r="T493" s="85"/>
      <c r="U493" s="86"/>
      <c r="V493" s="86" t="e">
        <f t="array" aca="1" ref="V493" ca="1">_xludf.IFNA(INDEX(#REF!,MATCH($U493,#REF!,0)),"")</f>
        <v>#NAME?</v>
      </c>
      <c r="W493" s="86" t="e">
        <f t="array" aca="1" ref="W493" ca="1">_xludf.IFNA(INDEX(#REF!,MATCH($U493,#REF!,0)),"")</f>
        <v>#NAME?</v>
      </c>
      <c r="X493" s="86" t="e">
        <f t="array" aca="1" ref="X493" ca="1">_xludf.IFNA(INDEX(#REF!,MATCH($U493,#REF!,0)),"")</f>
        <v>#NAME?</v>
      </c>
      <c r="Y493" s="86" t="e">
        <f t="array" aca="1" ref="Y493" ca="1">_xludf.IFNA(INDEX(#REF!,MATCH($U493,#REF!,0)),"")</f>
        <v>#NAME?</v>
      </c>
      <c r="Z493" s="86" t="e">
        <f t="array" aca="1" ref="Z493" ca="1">_xludf.IFNA(INDEX(#REF!,MATCH($U493,#REF!,0)),"")</f>
        <v>#NAME?</v>
      </c>
      <c r="AA493" s="86" t="e">
        <f t="array" aca="1" ref="AA493" ca="1">_xludf.IFNA(INDEX(#REF!,MATCH($U493,#REF!,0)),"")</f>
        <v>#NAME?</v>
      </c>
      <c r="AB493" s="86" t="e">
        <f t="array" aca="1" ref="AB493" ca="1">_xludf.IFNA(INDEX(#REF!,MATCH($U493,#REF!,0)),"")</f>
        <v>#NAME?</v>
      </c>
      <c r="AC493" s="86" t="e">
        <f t="array" aca="1" ref="AC493" ca="1">_xludf.IFNA(INDEX(#REF!,MATCH($U493,#REF!,0)),"")</f>
        <v>#NAME?</v>
      </c>
      <c r="AD493" s="87" t="e">
        <f t="array" aca="1" ref="AD493" ca="1">_xludf.IFNA(INDEX(#REF!,MATCH($U493,#REF!,0)),"")</f>
        <v>#NAME?</v>
      </c>
      <c r="AE493" s="102"/>
    </row>
    <row r="494" spans="1:31" ht="22.5" customHeight="1">
      <c r="A494" s="77"/>
      <c r="B494" s="133"/>
      <c r="C494" s="79"/>
      <c r="D494" s="79"/>
      <c r="E494" s="79"/>
      <c r="F494" s="79"/>
      <c r="G494" s="79"/>
      <c r="H494" s="79"/>
      <c r="I494" s="81" t="b">
        <v>0</v>
      </c>
      <c r="J494" s="81" t="b">
        <v>0</v>
      </c>
      <c r="K494" s="81" t="b">
        <v>0</v>
      </c>
      <c r="L494" s="81" t="b">
        <v>0</v>
      </c>
      <c r="M494" s="81" t="b">
        <v>0</v>
      </c>
      <c r="N494" s="79"/>
      <c r="O494" s="79"/>
      <c r="P494" s="79"/>
      <c r="Q494" s="92"/>
      <c r="R494" s="92"/>
      <c r="S494" s="96"/>
      <c r="T494" s="85"/>
      <c r="U494" s="86"/>
      <c r="V494" s="86" t="e">
        <f t="array" aca="1" ref="V494" ca="1">_xludf.IFNA(INDEX(#REF!,MATCH($U494,#REF!,0)),"")</f>
        <v>#NAME?</v>
      </c>
      <c r="W494" s="86" t="e">
        <f t="array" aca="1" ref="W494" ca="1">_xludf.IFNA(INDEX(#REF!,MATCH($U494,#REF!,0)),"")</f>
        <v>#NAME?</v>
      </c>
      <c r="X494" s="86" t="e">
        <f t="array" aca="1" ref="X494" ca="1">_xludf.IFNA(INDEX(#REF!,MATCH($U494,#REF!,0)),"")</f>
        <v>#NAME?</v>
      </c>
      <c r="Y494" s="86" t="e">
        <f t="array" aca="1" ref="Y494" ca="1">_xludf.IFNA(INDEX(#REF!,MATCH($U494,#REF!,0)),"")</f>
        <v>#NAME?</v>
      </c>
      <c r="Z494" s="86" t="e">
        <f t="array" aca="1" ref="Z494" ca="1">_xludf.IFNA(INDEX(#REF!,MATCH($U494,#REF!,0)),"")</f>
        <v>#NAME?</v>
      </c>
      <c r="AA494" s="86" t="e">
        <f t="array" aca="1" ref="AA494" ca="1">_xludf.IFNA(INDEX(#REF!,MATCH($U494,#REF!,0)),"")</f>
        <v>#NAME?</v>
      </c>
      <c r="AB494" s="86" t="e">
        <f t="array" aca="1" ref="AB494" ca="1">_xludf.IFNA(INDEX(#REF!,MATCH($U494,#REF!,0)),"")</f>
        <v>#NAME?</v>
      </c>
      <c r="AC494" s="86" t="e">
        <f t="array" aca="1" ref="AC494" ca="1">_xludf.IFNA(INDEX(#REF!,MATCH($U494,#REF!,0)),"")</f>
        <v>#NAME?</v>
      </c>
      <c r="AD494" s="87" t="e">
        <f t="array" aca="1" ref="AD494" ca="1">_xludf.IFNA(INDEX(#REF!,MATCH($U494,#REF!,0)),"")</f>
        <v>#NAME?</v>
      </c>
      <c r="AE494" s="102"/>
    </row>
    <row r="495" spans="1:31" ht="22.5" customHeight="1">
      <c r="A495" s="77"/>
      <c r="B495" s="133"/>
      <c r="C495" s="79"/>
      <c r="D495" s="79"/>
      <c r="E495" s="79"/>
      <c r="F495" s="79"/>
      <c r="G495" s="79"/>
      <c r="H495" s="79"/>
      <c r="I495" s="81" t="b">
        <v>0</v>
      </c>
      <c r="J495" s="81" t="b">
        <v>0</v>
      </c>
      <c r="K495" s="81" t="b">
        <v>0</v>
      </c>
      <c r="L495" s="81" t="b">
        <v>0</v>
      </c>
      <c r="M495" s="81" t="b">
        <v>0</v>
      </c>
      <c r="N495" s="79"/>
      <c r="O495" s="79"/>
      <c r="P495" s="79"/>
      <c r="Q495" s="92"/>
      <c r="R495" s="92"/>
      <c r="S495" s="96"/>
      <c r="T495" s="85"/>
      <c r="U495" s="86"/>
      <c r="V495" s="86" t="e">
        <f t="array" aca="1" ref="V495" ca="1">_xludf.IFNA(INDEX(#REF!,MATCH($U495,#REF!,0)),"")</f>
        <v>#NAME?</v>
      </c>
      <c r="W495" s="86" t="e">
        <f t="array" aca="1" ref="W495" ca="1">_xludf.IFNA(INDEX(#REF!,MATCH($U495,#REF!,0)),"")</f>
        <v>#NAME?</v>
      </c>
      <c r="X495" s="86" t="e">
        <f t="array" aca="1" ref="X495" ca="1">_xludf.IFNA(INDEX(#REF!,MATCH($U495,#REF!,0)),"")</f>
        <v>#NAME?</v>
      </c>
      <c r="Y495" s="86" t="e">
        <f t="array" aca="1" ref="Y495" ca="1">_xludf.IFNA(INDEX(#REF!,MATCH($U495,#REF!,0)),"")</f>
        <v>#NAME?</v>
      </c>
      <c r="Z495" s="86" t="e">
        <f t="array" aca="1" ref="Z495" ca="1">_xludf.IFNA(INDEX(#REF!,MATCH($U495,#REF!,0)),"")</f>
        <v>#NAME?</v>
      </c>
      <c r="AA495" s="86" t="e">
        <f t="array" aca="1" ref="AA495" ca="1">_xludf.IFNA(INDEX(#REF!,MATCH($U495,#REF!,0)),"")</f>
        <v>#NAME?</v>
      </c>
      <c r="AB495" s="86" t="e">
        <f t="array" aca="1" ref="AB495" ca="1">_xludf.IFNA(INDEX(#REF!,MATCH($U495,#REF!,0)),"")</f>
        <v>#NAME?</v>
      </c>
      <c r="AC495" s="86" t="e">
        <f t="array" aca="1" ref="AC495" ca="1">_xludf.IFNA(INDEX(#REF!,MATCH($U495,#REF!,0)),"")</f>
        <v>#NAME?</v>
      </c>
      <c r="AD495" s="87" t="e">
        <f t="array" aca="1" ref="AD495" ca="1">_xludf.IFNA(INDEX(#REF!,MATCH($U495,#REF!,0)),"")</f>
        <v>#NAME?</v>
      </c>
      <c r="AE495" s="102"/>
    </row>
    <row r="496" spans="1:31" ht="22.5" customHeight="1">
      <c r="A496" s="77"/>
      <c r="B496" s="133"/>
      <c r="C496" s="79"/>
      <c r="D496" s="79"/>
      <c r="E496" s="79"/>
      <c r="F496" s="79"/>
      <c r="G496" s="79"/>
      <c r="H496" s="79"/>
      <c r="I496" s="81" t="b">
        <v>0</v>
      </c>
      <c r="J496" s="81" t="b">
        <v>0</v>
      </c>
      <c r="K496" s="81" t="b">
        <v>0</v>
      </c>
      <c r="L496" s="81" t="b">
        <v>0</v>
      </c>
      <c r="M496" s="81" t="b">
        <v>0</v>
      </c>
      <c r="N496" s="79"/>
      <c r="O496" s="79"/>
      <c r="P496" s="79"/>
      <c r="Q496" s="92"/>
      <c r="R496" s="92"/>
      <c r="S496" s="96"/>
      <c r="T496" s="85"/>
      <c r="U496" s="86"/>
      <c r="V496" s="86" t="e">
        <f t="array" aca="1" ref="V496" ca="1">_xludf.IFNA(INDEX(#REF!,MATCH($U496,#REF!,0)),"")</f>
        <v>#NAME?</v>
      </c>
      <c r="W496" s="86" t="e">
        <f t="array" aca="1" ref="W496" ca="1">_xludf.IFNA(INDEX(#REF!,MATCH($U496,#REF!,0)),"")</f>
        <v>#NAME?</v>
      </c>
      <c r="X496" s="86" t="e">
        <f t="array" aca="1" ref="X496" ca="1">_xludf.IFNA(INDEX(#REF!,MATCH($U496,#REF!,0)),"")</f>
        <v>#NAME?</v>
      </c>
      <c r="Y496" s="86" t="e">
        <f t="array" aca="1" ref="Y496" ca="1">_xludf.IFNA(INDEX(#REF!,MATCH($U496,#REF!,0)),"")</f>
        <v>#NAME?</v>
      </c>
      <c r="Z496" s="86" t="e">
        <f t="array" aca="1" ref="Z496" ca="1">_xludf.IFNA(INDEX(#REF!,MATCH($U496,#REF!,0)),"")</f>
        <v>#NAME?</v>
      </c>
      <c r="AA496" s="86" t="e">
        <f t="array" aca="1" ref="AA496" ca="1">_xludf.IFNA(INDEX(#REF!,MATCH($U496,#REF!,0)),"")</f>
        <v>#NAME?</v>
      </c>
      <c r="AB496" s="86" t="e">
        <f t="array" aca="1" ref="AB496" ca="1">_xludf.IFNA(INDEX(#REF!,MATCH($U496,#REF!,0)),"")</f>
        <v>#NAME?</v>
      </c>
      <c r="AC496" s="86" t="e">
        <f t="array" aca="1" ref="AC496" ca="1">_xludf.IFNA(INDEX(#REF!,MATCH($U496,#REF!,0)),"")</f>
        <v>#NAME?</v>
      </c>
      <c r="AD496" s="87" t="e">
        <f t="array" aca="1" ref="AD496" ca="1">_xludf.IFNA(INDEX(#REF!,MATCH($U496,#REF!,0)),"")</f>
        <v>#NAME?</v>
      </c>
      <c r="AE496" s="102"/>
    </row>
    <row r="497" spans="1:31" ht="22.5" customHeight="1">
      <c r="A497" s="77"/>
      <c r="B497" s="133"/>
      <c r="C497" s="79"/>
      <c r="D497" s="79"/>
      <c r="E497" s="79"/>
      <c r="F497" s="79"/>
      <c r="G497" s="79"/>
      <c r="H497" s="79"/>
      <c r="I497" s="81" t="b">
        <v>0</v>
      </c>
      <c r="J497" s="81" t="b">
        <v>0</v>
      </c>
      <c r="K497" s="81" t="b">
        <v>0</v>
      </c>
      <c r="L497" s="81" t="b">
        <v>0</v>
      </c>
      <c r="M497" s="81" t="b">
        <v>0</v>
      </c>
      <c r="N497" s="79"/>
      <c r="O497" s="79"/>
      <c r="P497" s="79"/>
      <c r="Q497" s="92"/>
      <c r="R497" s="92"/>
      <c r="S497" s="96"/>
      <c r="T497" s="85"/>
      <c r="U497" s="86"/>
      <c r="V497" s="86" t="e">
        <f t="array" aca="1" ref="V497" ca="1">_xludf.IFNA(INDEX(#REF!,MATCH($U497,#REF!,0)),"")</f>
        <v>#NAME?</v>
      </c>
      <c r="W497" s="86" t="e">
        <f t="array" aca="1" ref="W497" ca="1">_xludf.IFNA(INDEX(#REF!,MATCH($U497,#REF!,0)),"")</f>
        <v>#NAME?</v>
      </c>
      <c r="X497" s="86" t="e">
        <f t="array" aca="1" ref="X497" ca="1">_xludf.IFNA(INDEX(#REF!,MATCH($U497,#REF!,0)),"")</f>
        <v>#NAME?</v>
      </c>
      <c r="Y497" s="86" t="e">
        <f t="array" aca="1" ref="Y497" ca="1">_xludf.IFNA(INDEX(#REF!,MATCH($U497,#REF!,0)),"")</f>
        <v>#NAME?</v>
      </c>
      <c r="Z497" s="86" t="e">
        <f t="array" aca="1" ref="Z497" ca="1">_xludf.IFNA(INDEX(#REF!,MATCH($U497,#REF!,0)),"")</f>
        <v>#NAME?</v>
      </c>
      <c r="AA497" s="86" t="e">
        <f t="array" aca="1" ref="AA497" ca="1">_xludf.IFNA(INDEX(#REF!,MATCH($U497,#REF!,0)),"")</f>
        <v>#NAME?</v>
      </c>
      <c r="AB497" s="86" t="e">
        <f t="array" aca="1" ref="AB497" ca="1">_xludf.IFNA(INDEX(#REF!,MATCH($U497,#REF!,0)),"")</f>
        <v>#NAME?</v>
      </c>
      <c r="AC497" s="86" t="e">
        <f t="array" aca="1" ref="AC497" ca="1">_xludf.IFNA(INDEX(#REF!,MATCH($U497,#REF!,0)),"")</f>
        <v>#NAME?</v>
      </c>
      <c r="AD497" s="87" t="e">
        <f t="array" aca="1" ref="AD497" ca="1">_xludf.IFNA(INDEX(#REF!,MATCH($U497,#REF!,0)),"")</f>
        <v>#NAME?</v>
      </c>
      <c r="AE497" s="102"/>
    </row>
    <row r="498" spans="1:31" ht="22.5" customHeight="1">
      <c r="A498" s="77"/>
      <c r="B498" s="133"/>
      <c r="C498" s="79"/>
      <c r="D498" s="79"/>
      <c r="E498" s="79"/>
      <c r="F498" s="79"/>
      <c r="G498" s="79"/>
      <c r="H498" s="79"/>
      <c r="I498" s="81" t="b">
        <v>0</v>
      </c>
      <c r="J498" s="81" t="b">
        <v>0</v>
      </c>
      <c r="K498" s="81" t="b">
        <v>0</v>
      </c>
      <c r="L498" s="81" t="b">
        <v>0</v>
      </c>
      <c r="M498" s="81" t="b">
        <v>0</v>
      </c>
      <c r="N498" s="79"/>
      <c r="O498" s="79"/>
      <c r="P498" s="79"/>
      <c r="Q498" s="92"/>
      <c r="R498" s="92"/>
      <c r="S498" s="96"/>
      <c r="T498" s="85"/>
      <c r="U498" s="86"/>
      <c r="V498" s="86" t="e">
        <f t="array" aca="1" ref="V498" ca="1">_xludf.IFNA(INDEX(#REF!,MATCH($U498,#REF!,0)),"")</f>
        <v>#NAME?</v>
      </c>
      <c r="W498" s="86" t="e">
        <f t="array" aca="1" ref="W498" ca="1">_xludf.IFNA(INDEX(#REF!,MATCH($U498,#REF!,0)),"")</f>
        <v>#NAME?</v>
      </c>
      <c r="X498" s="86" t="e">
        <f t="array" aca="1" ref="X498" ca="1">_xludf.IFNA(INDEX(#REF!,MATCH($U498,#REF!,0)),"")</f>
        <v>#NAME?</v>
      </c>
      <c r="Y498" s="86" t="e">
        <f t="array" aca="1" ref="Y498" ca="1">_xludf.IFNA(INDEX(#REF!,MATCH($U498,#REF!,0)),"")</f>
        <v>#NAME?</v>
      </c>
      <c r="Z498" s="86" t="e">
        <f t="array" aca="1" ref="Z498" ca="1">_xludf.IFNA(INDEX(#REF!,MATCH($U498,#REF!,0)),"")</f>
        <v>#NAME?</v>
      </c>
      <c r="AA498" s="86" t="e">
        <f t="array" aca="1" ref="AA498" ca="1">_xludf.IFNA(INDEX(#REF!,MATCH($U498,#REF!,0)),"")</f>
        <v>#NAME?</v>
      </c>
      <c r="AB498" s="86" t="e">
        <f t="array" aca="1" ref="AB498" ca="1">_xludf.IFNA(INDEX(#REF!,MATCH($U498,#REF!,0)),"")</f>
        <v>#NAME?</v>
      </c>
      <c r="AC498" s="86" t="e">
        <f t="array" aca="1" ref="AC498" ca="1">_xludf.IFNA(INDEX(#REF!,MATCH($U498,#REF!,0)),"")</f>
        <v>#NAME?</v>
      </c>
      <c r="AD498" s="87" t="e">
        <f t="array" aca="1" ref="AD498" ca="1">_xludf.IFNA(INDEX(#REF!,MATCH($U498,#REF!,0)),"")</f>
        <v>#NAME?</v>
      </c>
      <c r="AE498" s="102"/>
    </row>
    <row r="499" spans="1:31" ht="22.5" customHeight="1">
      <c r="A499" s="77"/>
      <c r="B499" s="133"/>
      <c r="C499" s="79"/>
      <c r="D499" s="79"/>
      <c r="E499" s="79"/>
      <c r="F499" s="79"/>
      <c r="G499" s="79"/>
      <c r="H499" s="79"/>
      <c r="I499" s="81" t="b">
        <v>0</v>
      </c>
      <c r="J499" s="81" t="b">
        <v>0</v>
      </c>
      <c r="K499" s="81" t="b">
        <v>0</v>
      </c>
      <c r="L499" s="81" t="b">
        <v>0</v>
      </c>
      <c r="M499" s="81" t="b">
        <v>0</v>
      </c>
      <c r="N499" s="79"/>
      <c r="O499" s="79"/>
      <c r="P499" s="79"/>
      <c r="Q499" s="92"/>
      <c r="R499" s="92"/>
      <c r="S499" s="96"/>
      <c r="T499" s="85"/>
      <c r="U499" s="86"/>
      <c r="V499" s="86" t="e">
        <f t="array" aca="1" ref="V499" ca="1">_xludf.IFNA(INDEX(#REF!,MATCH($U499,#REF!,0)),"")</f>
        <v>#NAME?</v>
      </c>
      <c r="W499" s="86" t="e">
        <f t="array" aca="1" ref="W499" ca="1">_xludf.IFNA(INDEX(#REF!,MATCH($U499,#REF!,0)),"")</f>
        <v>#NAME?</v>
      </c>
      <c r="X499" s="86" t="e">
        <f t="array" aca="1" ref="X499" ca="1">_xludf.IFNA(INDEX(#REF!,MATCH($U499,#REF!,0)),"")</f>
        <v>#NAME?</v>
      </c>
      <c r="Y499" s="86" t="e">
        <f t="array" aca="1" ref="Y499" ca="1">_xludf.IFNA(INDEX(#REF!,MATCH($U499,#REF!,0)),"")</f>
        <v>#NAME?</v>
      </c>
      <c r="Z499" s="86" t="e">
        <f t="array" aca="1" ref="Z499" ca="1">_xludf.IFNA(INDEX(#REF!,MATCH($U499,#REF!,0)),"")</f>
        <v>#NAME?</v>
      </c>
      <c r="AA499" s="86" t="e">
        <f t="array" aca="1" ref="AA499" ca="1">_xludf.IFNA(INDEX(#REF!,MATCH($U499,#REF!,0)),"")</f>
        <v>#NAME?</v>
      </c>
      <c r="AB499" s="86" t="e">
        <f t="array" aca="1" ref="AB499" ca="1">_xludf.IFNA(INDEX(#REF!,MATCH($U499,#REF!,0)),"")</f>
        <v>#NAME?</v>
      </c>
      <c r="AC499" s="86" t="e">
        <f t="array" aca="1" ref="AC499" ca="1">_xludf.IFNA(INDEX(#REF!,MATCH($U499,#REF!,0)),"")</f>
        <v>#NAME?</v>
      </c>
      <c r="AD499" s="87" t="e">
        <f t="array" aca="1" ref="AD499" ca="1">_xludf.IFNA(INDEX(#REF!,MATCH($U499,#REF!,0)),"")</f>
        <v>#NAME?</v>
      </c>
      <c r="AE499" s="102"/>
    </row>
    <row r="500" spans="1:31" ht="22.5" customHeight="1">
      <c r="A500" s="77"/>
      <c r="B500" s="133"/>
      <c r="C500" s="79"/>
      <c r="D500" s="79"/>
      <c r="E500" s="79"/>
      <c r="F500" s="79"/>
      <c r="G500" s="79"/>
      <c r="H500" s="79"/>
      <c r="I500" s="81" t="b">
        <v>0</v>
      </c>
      <c r="J500" s="81" t="b">
        <v>0</v>
      </c>
      <c r="K500" s="81" t="b">
        <v>0</v>
      </c>
      <c r="L500" s="81" t="b">
        <v>0</v>
      </c>
      <c r="M500" s="81" t="b">
        <v>0</v>
      </c>
      <c r="N500" s="79"/>
      <c r="O500" s="79"/>
      <c r="P500" s="79"/>
      <c r="Q500" s="92"/>
      <c r="R500" s="92"/>
      <c r="S500" s="96"/>
      <c r="T500" s="85"/>
      <c r="U500" s="86"/>
      <c r="V500" s="86" t="e">
        <f t="array" aca="1" ref="V500" ca="1">_xludf.IFNA(INDEX(#REF!,MATCH($U500,#REF!,0)),"")</f>
        <v>#NAME?</v>
      </c>
      <c r="W500" s="86" t="e">
        <f t="array" aca="1" ref="W500" ca="1">_xludf.IFNA(INDEX(#REF!,MATCH($U500,#REF!,0)),"")</f>
        <v>#NAME?</v>
      </c>
      <c r="X500" s="86" t="e">
        <f t="array" aca="1" ref="X500" ca="1">_xludf.IFNA(INDEX(#REF!,MATCH($U500,#REF!,0)),"")</f>
        <v>#NAME?</v>
      </c>
      <c r="Y500" s="86" t="e">
        <f t="array" aca="1" ref="Y500" ca="1">_xludf.IFNA(INDEX(#REF!,MATCH($U500,#REF!,0)),"")</f>
        <v>#NAME?</v>
      </c>
      <c r="Z500" s="86" t="e">
        <f t="array" aca="1" ref="Z500" ca="1">_xludf.IFNA(INDEX(#REF!,MATCH($U500,#REF!,0)),"")</f>
        <v>#NAME?</v>
      </c>
      <c r="AA500" s="86" t="e">
        <f t="array" aca="1" ref="AA500" ca="1">_xludf.IFNA(INDEX(#REF!,MATCH($U500,#REF!,0)),"")</f>
        <v>#NAME?</v>
      </c>
      <c r="AB500" s="86" t="e">
        <f t="array" aca="1" ref="AB500" ca="1">_xludf.IFNA(INDEX(#REF!,MATCH($U500,#REF!,0)),"")</f>
        <v>#NAME?</v>
      </c>
      <c r="AC500" s="86" t="e">
        <f t="array" aca="1" ref="AC500" ca="1">_xludf.IFNA(INDEX(#REF!,MATCH($U500,#REF!,0)),"")</f>
        <v>#NAME?</v>
      </c>
      <c r="AD500" s="87" t="e">
        <f t="array" aca="1" ref="AD500" ca="1">_xludf.IFNA(INDEX(#REF!,MATCH($U500,#REF!,0)),"")</f>
        <v>#NAME?</v>
      </c>
      <c r="AE500" s="102"/>
    </row>
    <row r="501" spans="1:31" ht="22.5" customHeight="1">
      <c r="A501" s="77"/>
      <c r="B501" s="133"/>
      <c r="C501" s="79"/>
      <c r="D501" s="79"/>
      <c r="E501" s="79"/>
      <c r="F501" s="79"/>
      <c r="G501" s="79"/>
      <c r="H501" s="79"/>
      <c r="I501" s="81" t="b">
        <v>0</v>
      </c>
      <c r="J501" s="81" t="b">
        <v>0</v>
      </c>
      <c r="K501" s="81" t="b">
        <v>0</v>
      </c>
      <c r="L501" s="81" t="b">
        <v>0</v>
      </c>
      <c r="M501" s="81" t="b">
        <v>0</v>
      </c>
      <c r="N501" s="79"/>
      <c r="O501" s="79"/>
      <c r="P501" s="79"/>
      <c r="Q501" s="92"/>
      <c r="R501" s="92"/>
      <c r="S501" s="96"/>
      <c r="T501" s="85"/>
      <c r="U501" s="86"/>
      <c r="V501" s="86" t="e">
        <f t="array" aca="1" ref="V501" ca="1">_xludf.IFNA(INDEX(#REF!,MATCH($U501,#REF!,0)),"")</f>
        <v>#NAME?</v>
      </c>
      <c r="W501" s="86" t="e">
        <f t="array" aca="1" ref="W501" ca="1">_xludf.IFNA(INDEX(#REF!,MATCH($U501,#REF!,0)),"")</f>
        <v>#NAME?</v>
      </c>
      <c r="X501" s="86" t="e">
        <f t="array" aca="1" ref="X501" ca="1">_xludf.IFNA(INDEX(#REF!,MATCH($U501,#REF!,0)),"")</f>
        <v>#NAME?</v>
      </c>
      <c r="Y501" s="86" t="e">
        <f t="array" aca="1" ref="Y501" ca="1">_xludf.IFNA(INDEX(#REF!,MATCH($U501,#REF!,0)),"")</f>
        <v>#NAME?</v>
      </c>
      <c r="Z501" s="86" t="e">
        <f t="array" aca="1" ref="Z501" ca="1">_xludf.IFNA(INDEX(#REF!,MATCH($U501,#REF!,0)),"")</f>
        <v>#NAME?</v>
      </c>
      <c r="AA501" s="86" t="e">
        <f t="array" aca="1" ref="AA501" ca="1">_xludf.IFNA(INDEX(#REF!,MATCH($U501,#REF!,0)),"")</f>
        <v>#NAME?</v>
      </c>
      <c r="AB501" s="86" t="e">
        <f t="array" aca="1" ref="AB501" ca="1">_xludf.IFNA(INDEX(#REF!,MATCH($U501,#REF!,0)),"")</f>
        <v>#NAME?</v>
      </c>
      <c r="AC501" s="86" t="e">
        <f t="array" aca="1" ref="AC501" ca="1">_xludf.IFNA(INDEX(#REF!,MATCH($U501,#REF!,0)),"")</f>
        <v>#NAME?</v>
      </c>
      <c r="AD501" s="87" t="e">
        <f t="array" aca="1" ref="AD501" ca="1">_xludf.IFNA(INDEX(#REF!,MATCH($U501,#REF!,0)),"")</f>
        <v>#NAME?</v>
      </c>
      <c r="AE501" s="102"/>
    </row>
    <row r="502" spans="1:31" ht="22.5" customHeight="1">
      <c r="A502" s="77"/>
      <c r="B502" s="133"/>
      <c r="C502" s="79"/>
      <c r="D502" s="79"/>
      <c r="E502" s="79"/>
      <c r="F502" s="79"/>
      <c r="G502" s="79"/>
      <c r="H502" s="79"/>
      <c r="I502" s="81" t="b">
        <v>0</v>
      </c>
      <c r="J502" s="81" t="b">
        <v>0</v>
      </c>
      <c r="K502" s="81" t="b">
        <v>0</v>
      </c>
      <c r="L502" s="81" t="b">
        <v>0</v>
      </c>
      <c r="M502" s="81" t="b">
        <v>0</v>
      </c>
      <c r="N502" s="79"/>
      <c r="O502" s="79"/>
      <c r="P502" s="79"/>
      <c r="Q502" s="92"/>
      <c r="R502" s="92"/>
      <c r="S502" s="96"/>
      <c r="T502" s="85"/>
      <c r="U502" s="86"/>
      <c r="V502" s="86" t="e">
        <f t="array" aca="1" ref="V502" ca="1">_xludf.IFNA(INDEX(#REF!,MATCH($U502,#REF!,0)),"")</f>
        <v>#NAME?</v>
      </c>
      <c r="W502" s="86" t="e">
        <f t="array" aca="1" ref="W502" ca="1">_xludf.IFNA(INDEX(#REF!,MATCH($U502,#REF!,0)),"")</f>
        <v>#NAME?</v>
      </c>
      <c r="X502" s="86" t="e">
        <f t="array" aca="1" ref="X502" ca="1">_xludf.IFNA(INDEX(#REF!,MATCH($U502,#REF!,0)),"")</f>
        <v>#NAME?</v>
      </c>
      <c r="Y502" s="86" t="e">
        <f t="array" aca="1" ref="Y502" ca="1">_xludf.IFNA(INDEX(#REF!,MATCH($U502,#REF!,0)),"")</f>
        <v>#NAME?</v>
      </c>
      <c r="Z502" s="86" t="e">
        <f t="array" aca="1" ref="Z502" ca="1">_xludf.IFNA(INDEX(#REF!,MATCH($U502,#REF!,0)),"")</f>
        <v>#NAME?</v>
      </c>
      <c r="AA502" s="86" t="e">
        <f t="array" aca="1" ref="AA502" ca="1">_xludf.IFNA(INDEX(#REF!,MATCH($U502,#REF!,0)),"")</f>
        <v>#NAME?</v>
      </c>
      <c r="AB502" s="86" t="e">
        <f t="array" aca="1" ref="AB502" ca="1">_xludf.IFNA(INDEX(#REF!,MATCH($U502,#REF!,0)),"")</f>
        <v>#NAME?</v>
      </c>
      <c r="AC502" s="86" t="e">
        <f t="array" aca="1" ref="AC502" ca="1">_xludf.IFNA(INDEX(#REF!,MATCH($U502,#REF!,0)),"")</f>
        <v>#NAME?</v>
      </c>
      <c r="AD502" s="87" t="e">
        <f t="array" aca="1" ref="AD502" ca="1">_xludf.IFNA(INDEX(#REF!,MATCH($U502,#REF!,0)),"")</f>
        <v>#NAME?</v>
      </c>
      <c r="AE502" s="102"/>
    </row>
    <row r="503" spans="1:31" ht="22.5" customHeight="1">
      <c r="A503" s="77"/>
      <c r="B503" s="133"/>
      <c r="C503" s="79"/>
      <c r="D503" s="79"/>
      <c r="E503" s="79"/>
      <c r="F503" s="79"/>
      <c r="G503" s="79"/>
      <c r="H503" s="79"/>
      <c r="I503" s="81" t="b">
        <v>0</v>
      </c>
      <c r="J503" s="81" t="b">
        <v>0</v>
      </c>
      <c r="K503" s="81" t="b">
        <v>0</v>
      </c>
      <c r="L503" s="81" t="b">
        <v>0</v>
      </c>
      <c r="M503" s="81" t="b">
        <v>0</v>
      </c>
      <c r="N503" s="79"/>
      <c r="O503" s="79"/>
      <c r="P503" s="79"/>
      <c r="Q503" s="92"/>
      <c r="R503" s="92"/>
      <c r="S503" s="96"/>
      <c r="T503" s="85"/>
      <c r="U503" s="86"/>
      <c r="V503" s="86" t="e">
        <f t="array" aca="1" ref="V503" ca="1">_xludf.IFNA(INDEX(#REF!,MATCH($U503,#REF!,0)),"")</f>
        <v>#NAME?</v>
      </c>
      <c r="W503" s="86" t="e">
        <f t="array" aca="1" ref="W503" ca="1">_xludf.IFNA(INDEX(#REF!,MATCH($U503,#REF!,0)),"")</f>
        <v>#NAME?</v>
      </c>
      <c r="X503" s="86" t="e">
        <f t="array" aca="1" ref="X503" ca="1">_xludf.IFNA(INDEX(#REF!,MATCH($U503,#REF!,0)),"")</f>
        <v>#NAME?</v>
      </c>
      <c r="Y503" s="86" t="e">
        <f t="array" aca="1" ref="Y503" ca="1">_xludf.IFNA(INDEX(#REF!,MATCH($U503,#REF!,0)),"")</f>
        <v>#NAME?</v>
      </c>
      <c r="Z503" s="86" t="e">
        <f t="array" aca="1" ref="Z503" ca="1">_xludf.IFNA(INDEX(#REF!,MATCH($U503,#REF!,0)),"")</f>
        <v>#NAME?</v>
      </c>
      <c r="AA503" s="86" t="e">
        <f t="array" aca="1" ref="AA503" ca="1">_xludf.IFNA(INDEX(#REF!,MATCH($U503,#REF!,0)),"")</f>
        <v>#NAME?</v>
      </c>
      <c r="AB503" s="86" t="e">
        <f t="array" aca="1" ref="AB503" ca="1">_xludf.IFNA(INDEX(#REF!,MATCH($U503,#REF!,0)),"")</f>
        <v>#NAME?</v>
      </c>
      <c r="AC503" s="86" t="e">
        <f t="array" aca="1" ref="AC503" ca="1">_xludf.IFNA(INDEX(#REF!,MATCH($U503,#REF!,0)),"")</f>
        <v>#NAME?</v>
      </c>
      <c r="AD503" s="87" t="e">
        <f t="array" aca="1" ref="AD503" ca="1">_xludf.IFNA(INDEX(#REF!,MATCH($U503,#REF!,0)),"")</f>
        <v>#NAME?</v>
      </c>
      <c r="AE503" s="102"/>
    </row>
    <row r="504" spans="1:31" ht="22.5" customHeight="1">
      <c r="A504" s="77"/>
      <c r="B504" s="133"/>
      <c r="C504" s="90"/>
      <c r="D504" s="90"/>
      <c r="E504" s="90"/>
      <c r="F504" s="90"/>
      <c r="G504" s="90"/>
      <c r="H504" s="90"/>
      <c r="I504" s="91" t="b">
        <v>0</v>
      </c>
      <c r="J504" s="91" t="b">
        <v>0</v>
      </c>
      <c r="K504" s="91" t="b">
        <v>0</v>
      </c>
      <c r="L504" s="91" t="b">
        <v>0</v>
      </c>
      <c r="M504" s="91" t="b">
        <v>0</v>
      </c>
      <c r="N504" s="90"/>
      <c r="O504" s="90"/>
      <c r="P504" s="90"/>
      <c r="Q504" s="92"/>
      <c r="R504" s="92"/>
      <c r="S504" s="110"/>
      <c r="T504" s="85"/>
      <c r="U504" s="86"/>
      <c r="V504" s="86" t="e">
        <f t="array" aca="1" ref="V504" ca="1">_xludf.IFNA(INDEX(#REF!,MATCH($U504,#REF!,0)),"")</f>
        <v>#NAME?</v>
      </c>
      <c r="W504" s="86" t="e">
        <f t="array" aca="1" ref="W504" ca="1">_xludf.IFNA(INDEX(#REF!,MATCH($U504,#REF!,0)),"")</f>
        <v>#NAME?</v>
      </c>
      <c r="X504" s="86" t="e">
        <f t="array" aca="1" ref="X504" ca="1">_xludf.IFNA(INDEX(#REF!,MATCH($U504,#REF!,0)),"")</f>
        <v>#NAME?</v>
      </c>
      <c r="Y504" s="86" t="e">
        <f t="array" aca="1" ref="Y504" ca="1">_xludf.IFNA(INDEX(#REF!,MATCH($U504,#REF!,0)),"")</f>
        <v>#NAME?</v>
      </c>
      <c r="Z504" s="86" t="e">
        <f t="array" aca="1" ref="Z504" ca="1">_xludf.IFNA(INDEX(#REF!,MATCH($U504,#REF!,0)),"")</f>
        <v>#NAME?</v>
      </c>
      <c r="AA504" s="86" t="e">
        <f t="array" aca="1" ref="AA504" ca="1">_xludf.IFNA(INDEX(#REF!,MATCH($U504,#REF!,0)),"")</f>
        <v>#NAME?</v>
      </c>
      <c r="AB504" s="86" t="e">
        <f t="array" aca="1" ref="AB504" ca="1">_xludf.IFNA(INDEX(#REF!,MATCH($U504,#REF!,0)),"")</f>
        <v>#NAME?</v>
      </c>
      <c r="AC504" s="86" t="e">
        <f t="array" aca="1" ref="AC504" ca="1">_xludf.IFNA(INDEX(#REF!,MATCH($U504,#REF!,0)),"")</f>
        <v>#NAME?</v>
      </c>
      <c r="AD504" s="87" t="e">
        <f t="array" aca="1" ref="AD504" ca="1">_xludf.IFNA(INDEX(#REF!,MATCH($U504,#REF!,0)),"")</f>
        <v>#NAME?</v>
      </c>
      <c r="AE504" s="102"/>
    </row>
    <row r="505" spans="1:31" ht="22.5" customHeight="1">
      <c r="A505" s="77"/>
      <c r="B505" s="133"/>
      <c r="C505" s="79"/>
      <c r="D505" s="79"/>
      <c r="E505" s="79"/>
      <c r="F505" s="79"/>
      <c r="G505" s="79"/>
      <c r="H505" s="79"/>
      <c r="I505" s="81" t="b">
        <v>0</v>
      </c>
      <c r="J505" s="81" t="b">
        <v>0</v>
      </c>
      <c r="K505" s="81" t="b">
        <v>0</v>
      </c>
      <c r="L505" s="81" t="b">
        <v>0</v>
      </c>
      <c r="M505" s="81" t="b">
        <v>0</v>
      </c>
      <c r="N505" s="79"/>
      <c r="O505" s="79"/>
      <c r="P505" s="79"/>
      <c r="Q505" s="92"/>
      <c r="R505" s="92"/>
      <c r="S505" s="96"/>
      <c r="T505" s="85"/>
      <c r="U505" s="86"/>
      <c r="V505" s="86" t="e">
        <f t="array" aca="1" ref="V505" ca="1">_xludf.IFNA(INDEX(#REF!,MATCH($U505,#REF!,0)),"")</f>
        <v>#NAME?</v>
      </c>
      <c r="W505" s="86" t="e">
        <f t="array" aca="1" ref="W505" ca="1">_xludf.IFNA(INDEX(#REF!,MATCH($U505,#REF!,0)),"")</f>
        <v>#NAME?</v>
      </c>
      <c r="X505" s="86" t="e">
        <f t="array" aca="1" ref="X505" ca="1">_xludf.IFNA(INDEX(#REF!,MATCH($U505,#REF!,0)),"")</f>
        <v>#NAME?</v>
      </c>
      <c r="Y505" s="86" t="e">
        <f t="array" aca="1" ref="Y505" ca="1">_xludf.IFNA(INDEX(#REF!,MATCH($U505,#REF!,0)),"")</f>
        <v>#NAME?</v>
      </c>
      <c r="Z505" s="86" t="e">
        <f t="array" aca="1" ref="Z505" ca="1">_xludf.IFNA(INDEX(#REF!,MATCH($U505,#REF!,0)),"")</f>
        <v>#NAME?</v>
      </c>
      <c r="AA505" s="86" t="e">
        <f t="array" aca="1" ref="AA505" ca="1">_xludf.IFNA(INDEX(#REF!,MATCH($U505,#REF!,0)),"")</f>
        <v>#NAME?</v>
      </c>
      <c r="AB505" s="86" t="e">
        <f t="array" aca="1" ref="AB505" ca="1">_xludf.IFNA(INDEX(#REF!,MATCH($U505,#REF!,0)),"")</f>
        <v>#NAME?</v>
      </c>
      <c r="AC505" s="86" t="e">
        <f t="array" aca="1" ref="AC505" ca="1">_xludf.IFNA(INDEX(#REF!,MATCH($U505,#REF!,0)),"")</f>
        <v>#NAME?</v>
      </c>
      <c r="AD505" s="87" t="e">
        <f t="array" aca="1" ref="AD505" ca="1">_xludf.IFNA(INDEX(#REF!,MATCH($U505,#REF!,0)),"")</f>
        <v>#NAME?</v>
      </c>
      <c r="AE505" s="102"/>
    </row>
    <row r="506" spans="1:31" ht="22.5" customHeight="1">
      <c r="A506" s="77"/>
      <c r="B506" s="133"/>
      <c r="C506" s="79"/>
      <c r="D506" s="79"/>
      <c r="E506" s="79"/>
      <c r="F506" s="79"/>
      <c r="G506" s="79"/>
      <c r="H506" s="79"/>
      <c r="I506" s="81" t="b">
        <v>0</v>
      </c>
      <c r="J506" s="81" t="b">
        <v>0</v>
      </c>
      <c r="K506" s="81" t="b">
        <v>0</v>
      </c>
      <c r="L506" s="81" t="b">
        <v>0</v>
      </c>
      <c r="M506" s="81" t="b">
        <v>0</v>
      </c>
      <c r="N506" s="79"/>
      <c r="O506" s="79"/>
      <c r="P506" s="79"/>
      <c r="Q506" s="92"/>
      <c r="R506" s="92"/>
      <c r="S506" s="96"/>
      <c r="T506" s="85"/>
      <c r="U506" s="86"/>
      <c r="V506" s="86" t="e">
        <f t="array" aca="1" ref="V506" ca="1">_xludf.IFNA(INDEX(#REF!,MATCH($U506,#REF!,0)),"")</f>
        <v>#NAME?</v>
      </c>
      <c r="W506" s="86" t="e">
        <f t="array" aca="1" ref="W506" ca="1">_xludf.IFNA(INDEX(#REF!,MATCH($U506,#REF!,0)),"")</f>
        <v>#NAME?</v>
      </c>
      <c r="X506" s="86" t="e">
        <f t="array" aca="1" ref="X506" ca="1">_xludf.IFNA(INDEX(#REF!,MATCH($U506,#REF!,0)),"")</f>
        <v>#NAME?</v>
      </c>
      <c r="Y506" s="86" t="e">
        <f t="array" aca="1" ref="Y506" ca="1">_xludf.IFNA(INDEX(#REF!,MATCH($U506,#REF!,0)),"")</f>
        <v>#NAME?</v>
      </c>
      <c r="Z506" s="86" t="e">
        <f t="array" aca="1" ref="Z506" ca="1">_xludf.IFNA(INDEX(#REF!,MATCH($U506,#REF!,0)),"")</f>
        <v>#NAME?</v>
      </c>
      <c r="AA506" s="86" t="e">
        <f t="array" aca="1" ref="AA506" ca="1">_xludf.IFNA(INDEX(#REF!,MATCH($U506,#REF!,0)),"")</f>
        <v>#NAME?</v>
      </c>
      <c r="AB506" s="86" t="e">
        <f t="array" aca="1" ref="AB506" ca="1">_xludf.IFNA(INDEX(#REF!,MATCH($U506,#REF!,0)),"")</f>
        <v>#NAME?</v>
      </c>
      <c r="AC506" s="86" t="e">
        <f t="array" aca="1" ref="AC506" ca="1">_xludf.IFNA(INDEX(#REF!,MATCH($U506,#REF!,0)),"")</f>
        <v>#NAME?</v>
      </c>
      <c r="AD506" s="87" t="e">
        <f t="array" aca="1" ref="AD506" ca="1">_xludf.IFNA(INDEX(#REF!,MATCH($U506,#REF!,0)),"")</f>
        <v>#NAME?</v>
      </c>
      <c r="AE506" s="102"/>
    </row>
    <row r="507" spans="1:31" ht="22.5" customHeight="1">
      <c r="A507" s="77"/>
      <c r="B507" s="133"/>
      <c r="C507" s="79"/>
      <c r="D507" s="79"/>
      <c r="E507" s="79"/>
      <c r="F507" s="79"/>
      <c r="G507" s="79"/>
      <c r="H507" s="79"/>
      <c r="I507" s="81" t="b">
        <v>0</v>
      </c>
      <c r="J507" s="81" t="b">
        <v>0</v>
      </c>
      <c r="K507" s="81" t="b">
        <v>0</v>
      </c>
      <c r="L507" s="81" t="b">
        <v>0</v>
      </c>
      <c r="M507" s="81" t="b">
        <v>0</v>
      </c>
      <c r="N507" s="79"/>
      <c r="O507" s="79"/>
      <c r="P507" s="79"/>
      <c r="Q507" s="92"/>
      <c r="R507" s="92"/>
      <c r="S507" s="96"/>
      <c r="T507" s="85"/>
      <c r="U507" s="86"/>
      <c r="V507" s="86" t="e">
        <f t="array" aca="1" ref="V507" ca="1">_xludf.IFNA(INDEX(#REF!,MATCH($U507,#REF!,0)),"")</f>
        <v>#NAME?</v>
      </c>
      <c r="W507" s="86" t="e">
        <f t="array" aca="1" ref="W507" ca="1">_xludf.IFNA(INDEX(#REF!,MATCH($U507,#REF!,0)),"")</f>
        <v>#NAME?</v>
      </c>
      <c r="X507" s="86" t="e">
        <f t="array" aca="1" ref="X507" ca="1">_xludf.IFNA(INDEX(#REF!,MATCH($U507,#REF!,0)),"")</f>
        <v>#NAME?</v>
      </c>
      <c r="Y507" s="86" t="e">
        <f t="array" aca="1" ref="Y507" ca="1">_xludf.IFNA(INDEX(#REF!,MATCH($U507,#REF!,0)),"")</f>
        <v>#NAME?</v>
      </c>
      <c r="Z507" s="86" t="e">
        <f t="array" aca="1" ref="Z507" ca="1">_xludf.IFNA(INDEX(#REF!,MATCH($U507,#REF!,0)),"")</f>
        <v>#NAME?</v>
      </c>
      <c r="AA507" s="86" t="e">
        <f t="array" aca="1" ref="AA507" ca="1">_xludf.IFNA(INDEX(#REF!,MATCH($U507,#REF!,0)),"")</f>
        <v>#NAME?</v>
      </c>
      <c r="AB507" s="86" t="e">
        <f t="array" aca="1" ref="AB507" ca="1">_xludf.IFNA(INDEX(#REF!,MATCH($U507,#REF!,0)),"")</f>
        <v>#NAME?</v>
      </c>
      <c r="AC507" s="86" t="e">
        <f t="array" aca="1" ref="AC507" ca="1">_xludf.IFNA(INDEX(#REF!,MATCH($U507,#REF!,0)),"")</f>
        <v>#NAME?</v>
      </c>
      <c r="AD507" s="87" t="e">
        <f t="array" aca="1" ref="AD507" ca="1">_xludf.IFNA(INDEX(#REF!,MATCH($U507,#REF!,0)),"")</f>
        <v>#NAME?</v>
      </c>
      <c r="AE507" s="102"/>
    </row>
    <row r="508" spans="1:31" ht="22.5" customHeight="1">
      <c r="A508" s="77"/>
      <c r="B508" s="133"/>
      <c r="C508" s="79"/>
      <c r="D508" s="79"/>
      <c r="E508" s="103"/>
      <c r="F508" s="103"/>
      <c r="G508" s="79"/>
      <c r="H508" s="79"/>
      <c r="I508" s="81" t="b">
        <v>0</v>
      </c>
      <c r="J508" s="81" t="b">
        <v>0</v>
      </c>
      <c r="K508" s="81" t="b">
        <v>0</v>
      </c>
      <c r="L508" s="81" t="b">
        <v>0</v>
      </c>
      <c r="M508" s="81" t="b">
        <v>0</v>
      </c>
      <c r="N508" s="79"/>
      <c r="O508" s="79"/>
      <c r="P508" s="79"/>
      <c r="Q508" s="92"/>
      <c r="R508" s="92"/>
      <c r="S508" s="96"/>
      <c r="T508" s="85"/>
      <c r="U508" s="86"/>
      <c r="V508" s="86" t="e">
        <f t="array" aca="1" ref="V508" ca="1">_xludf.IFNA(INDEX(#REF!,MATCH($U508,#REF!,0)),"")</f>
        <v>#NAME?</v>
      </c>
      <c r="W508" s="86" t="e">
        <f t="array" aca="1" ref="W508" ca="1">_xludf.IFNA(INDEX(#REF!,MATCH($U508,#REF!,0)),"")</f>
        <v>#NAME?</v>
      </c>
      <c r="X508" s="86" t="e">
        <f t="array" aca="1" ref="X508" ca="1">_xludf.IFNA(INDEX(#REF!,MATCH($U508,#REF!,0)),"")</f>
        <v>#NAME?</v>
      </c>
      <c r="Y508" s="86" t="e">
        <f t="array" aca="1" ref="Y508" ca="1">_xludf.IFNA(INDEX(#REF!,MATCH($U508,#REF!,0)),"")</f>
        <v>#NAME?</v>
      </c>
      <c r="Z508" s="86" t="e">
        <f t="array" aca="1" ref="Z508" ca="1">_xludf.IFNA(INDEX(#REF!,MATCH($U508,#REF!,0)),"")</f>
        <v>#NAME?</v>
      </c>
      <c r="AA508" s="86" t="e">
        <f t="array" aca="1" ref="AA508" ca="1">_xludf.IFNA(INDEX(#REF!,MATCH($U508,#REF!,0)),"")</f>
        <v>#NAME?</v>
      </c>
      <c r="AB508" s="86" t="e">
        <f t="array" aca="1" ref="AB508" ca="1">_xludf.IFNA(INDEX(#REF!,MATCH($U508,#REF!,0)),"")</f>
        <v>#NAME?</v>
      </c>
      <c r="AC508" s="86" t="e">
        <f t="array" aca="1" ref="AC508" ca="1">_xludf.IFNA(INDEX(#REF!,MATCH($U508,#REF!,0)),"")</f>
        <v>#NAME?</v>
      </c>
      <c r="AD508" s="87" t="e">
        <f t="array" aca="1" ref="AD508" ca="1">_xludf.IFNA(INDEX(#REF!,MATCH($U508,#REF!,0)),"")</f>
        <v>#NAME?</v>
      </c>
      <c r="AE508" s="102"/>
    </row>
    <row r="509" spans="1:31" ht="22.5" customHeight="1">
      <c r="A509" s="77"/>
      <c r="B509" s="133"/>
      <c r="C509" s="79"/>
      <c r="D509" s="79"/>
      <c r="E509" s="79"/>
      <c r="F509" s="79"/>
      <c r="G509" s="79"/>
      <c r="H509" s="79"/>
      <c r="I509" s="81" t="b">
        <v>0</v>
      </c>
      <c r="J509" s="81" t="b">
        <v>0</v>
      </c>
      <c r="K509" s="81" t="b">
        <v>0</v>
      </c>
      <c r="L509" s="81" t="b">
        <v>0</v>
      </c>
      <c r="M509" s="81" t="b">
        <v>0</v>
      </c>
      <c r="N509" s="79"/>
      <c r="O509" s="79"/>
      <c r="P509" s="79"/>
      <c r="Q509" s="92"/>
      <c r="R509" s="92"/>
      <c r="S509" s="96"/>
      <c r="T509" s="85"/>
      <c r="U509" s="86"/>
      <c r="V509" s="86" t="e">
        <f t="array" aca="1" ref="V509" ca="1">_xludf.IFNA(INDEX(#REF!,MATCH($U509,#REF!,0)),"")</f>
        <v>#NAME?</v>
      </c>
      <c r="W509" s="86" t="e">
        <f t="array" aca="1" ref="W509" ca="1">_xludf.IFNA(INDEX(#REF!,MATCH($U509,#REF!,0)),"")</f>
        <v>#NAME?</v>
      </c>
      <c r="X509" s="86" t="e">
        <f t="array" aca="1" ref="X509" ca="1">_xludf.IFNA(INDEX(#REF!,MATCH($U509,#REF!,0)),"")</f>
        <v>#NAME?</v>
      </c>
      <c r="Y509" s="86" t="e">
        <f t="array" aca="1" ref="Y509" ca="1">_xludf.IFNA(INDEX(#REF!,MATCH($U509,#REF!,0)),"")</f>
        <v>#NAME?</v>
      </c>
      <c r="Z509" s="86" t="e">
        <f t="array" aca="1" ref="Z509" ca="1">_xludf.IFNA(INDEX(#REF!,MATCH($U509,#REF!,0)),"")</f>
        <v>#NAME?</v>
      </c>
      <c r="AA509" s="86" t="e">
        <f t="array" aca="1" ref="AA509" ca="1">_xludf.IFNA(INDEX(#REF!,MATCH($U509,#REF!,0)),"")</f>
        <v>#NAME?</v>
      </c>
      <c r="AB509" s="86" t="e">
        <f t="array" aca="1" ref="AB509" ca="1">_xludf.IFNA(INDEX(#REF!,MATCH($U509,#REF!,0)),"")</f>
        <v>#NAME?</v>
      </c>
      <c r="AC509" s="86" t="e">
        <f t="array" aca="1" ref="AC509" ca="1">_xludf.IFNA(INDEX(#REF!,MATCH($U509,#REF!,0)),"")</f>
        <v>#NAME?</v>
      </c>
      <c r="AD509" s="87" t="e">
        <f t="array" aca="1" ref="AD509" ca="1">_xludf.IFNA(INDEX(#REF!,MATCH($U509,#REF!,0)),"")</f>
        <v>#NAME?</v>
      </c>
      <c r="AE509" s="102"/>
    </row>
    <row r="510" spans="1:31" ht="22.5" customHeight="1">
      <c r="A510" s="77"/>
      <c r="B510" s="133"/>
      <c r="C510" s="79"/>
      <c r="D510" s="79"/>
      <c r="E510" s="103"/>
      <c r="F510" s="103"/>
      <c r="G510" s="79"/>
      <c r="H510" s="79"/>
      <c r="I510" s="81" t="b">
        <v>0</v>
      </c>
      <c r="J510" s="81" t="b">
        <v>0</v>
      </c>
      <c r="K510" s="81" t="b">
        <v>0</v>
      </c>
      <c r="L510" s="81" t="b">
        <v>0</v>
      </c>
      <c r="M510" s="81" t="b">
        <v>0</v>
      </c>
      <c r="N510" s="79"/>
      <c r="O510" s="79"/>
      <c r="P510" s="79"/>
      <c r="Q510" s="92"/>
      <c r="R510" s="92"/>
      <c r="S510" s="96"/>
      <c r="T510" s="85"/>
      <c r="U510" s="86"/>
      <c r="V510" s="86" t="e">
        <f t="array" aca="1" ref="V510" ca="1">_xludf.IFNA(INDEX(#REF!,MATCH($U510,#REF!,0)),"")</f>
        <v>#NAME?</v>
      </c>
      <c r="W510" s="86" t="e">
        <f t="array" aca="1" ref="W510" ca="1">_xludf.IFNA(INDEX(#REF!,MATCH($U510,#REF!,0)),"")</f>
        <v>#NAME?</v>
      </c>
      <c r="X510" s="86" t="e">
        <f t="array" aca="1" ref="X510" ca="1">_xludf.IFNA(INDEX(#REF!,MATCH($U510,#REF!,0)),"")</f>
        <v>#NAME?</v>
      </c>
      <c r="Y510" s="86" t="e">
        <f t="array" aca="1" ref="Y510" ca="1">_xludf.IFNA(INDEX(#REF!,MATCH($U510,#REF!,0)),"")</f>
        <v>#NAME?</v>
      </c>
      <c r="Z510" s="86" t="e">
        <f t="array" aca="1" ref="Z510" ca="1">_xludf.IFNA(INDEX(#REF!,MATCH($U510,#REF!,0)),"")</f>
        <v>#NAME?</v>
      </c>
      <c r="AA510" s="86" t="e">
        <f t="array" aca="1" ref="AA510" ca="1">_xludf.IFNA(INDEX(#REF!,MATCH($U510,#REF!,0)),"")</f>
        <v>#NAME?</v>
      </c>
      <c r="AB510" s="86" t="e">
        <f t="array" aca="1" ref="AB510" ca="1">_xludf.IFNA(INDEX(#REF!,MATCH($U510,#REF!,0)),"")</f>
        <v>#NAME?</v>
      </c>
      <c r="AC510" s="86" t="e">
        <f t="array" aca="1" ref="AC510" ca="1">_xludf.IFNA(INDEX(#REF!,MATCH($U510,#REF!,0)),"")</f>
        <v>#NAME?</v>
      </c>
      <c r="AD510" s="87" t="e">
        <f t="array" aca="1" ref="AD510" ca="1">_xludf.IFNA(INDEX(#REF!,MATCH($U510,#REF!,0)),"")</f>
        <v>#NAME?</v>
      </c>
      <c r="AE510" s="102"/>
    </row>
    <row r="511" spans="1:31" ht="22.5" customHeight="1">
      <c r="A511" s="77"/>
      <c r="B511" s="133"/>
      <c r="C511" s="79"/>
      <c r="D511" s="79"/>
      <c r="E511" s="103"/>
      <c r="F511" s="103"/>
      <c r="G511" s="79"/>
      <c r="H511" s="79"/>
      <c r="I511" s="81" t="b">
        <v>0</v>
      </c>
      <c r="J511" s="81" t="b">
        <v>0</v>
      </c>
      <c r="K511" s="81" t="b">
        <v>0</v>
      </c>
      <c r="L511" s="81" t="b">
        <v>0</v>
      </c>
      <c r="M511" s="81" t="b">
        <v>0</v>
      </c>
      <c r="N511" s="79"/>
      <c r="O511" s="79"/>
      <c r="P511" s="79"/>
      <c r="Q511" s="92"/>
      <c r="R511" s="92"/>
      <c r="S511" s="96"/>
      <c r="T511" s="85"/>
      <c r="U511" s="86"/>
      <c r="V511" s="86" t="e">
        <f t="array" aca="1" ref="V511" ca="1">_xludf.IFNA(INDEX(#REF!,MATCH($U511,#REF!,0)),"")</f>
        <v>#NAME?</v>
      </c>
      <c r="W511" s="86" t="e">
        <f t="array" aca="1" ref="W511" ca="1">_xludf.IFNA(INDEX(#REF!,MATCH($U511,#REF!,0)),"")</f>
        <v>#NAME?</v>
      </c>
      <c r="X511" s="86" t="e">
        <f t="array" aca="1" ref="X511" ca="1">_xludf.IFNA(INDEX(#REF!,MATCH($U511,#REF!,0)),"")</f>
        <v>#NAME?</v>
      </c>
      <c r="Y511" s="86" t="e">
        <f t="array" aca="1" ref="Y511" ca="1">_xludf.IFNA(INDEX(#REF!,MATCH($U511,#REF!,0)),"")</f>
        <v>#NAME?</v>
      </c>
      <c r="Z511" s="86" t="e">
        <f t="array" aca="1" ref="Z511" ca="1">_xludf.IFNA(INDEX(#REF!,MATCH($U511,#REF!,0)),"")</f>
        <v>#NAME?</v>
      </c>
      <c r="AA511" s="86" t="e">
        <f t="array" aca="1" ref="AA511" ca="1">_xludf.IFNA(INDEX(#REF!,MATCH($U511,#REF!,0)),"")</f>
        <v>#NAME?</v>
      </c>
      <c r="AB511" s="86" t="e">
        <f t="array" aca="1" ref="AB511" ca="1">_xludf.IFNA(INDEX(#REF!,MATCH($U511,#REF!,0)),"")</f>
        <v>#NAME?</v>
      </c>
      <c r="AC511" s="86" t="e">
        <f t="array" aca="1" ref="AC511" ca="1">_xludf.IFNA(INDEX(#REF!,MATCH($U511,#REF!,0)),"")</f>
        <v>#NAME?</v>
      </c>
      <c r="AD511" s="87" t="e">
        <f t="array" aca="1" ref="AD511" ca="1">_xludf.IFNA(INDEX(#REF!,MATCH($U511,#REF!,0)),"")</f>
        <v>#NAME?</v>
      </c>
      <c r="AE511" s="102"/>
    </row>
    <row r="512" spans="1:31" ht="22.5" customHeight="1">
      <c r="A512" s="77"/>
      <c r="B512" s="133"/>
      <c r="C512" s="79"/>
      <c r="D512" s="79"/>
      <c r="E512" s="79"/>
      <c r="F512" s="79"/>
      <c r="G512" s="79"/>
      <c r="H512" s="79"/>
      <c r="I512" s="81" t="b">
        <v>0</v>
      </c>
      <c r="J512" s="81" t="b">
        <v>0</v>
      </c>
      <c r="K512" s="81" t="b">
        <v>0</v>
      </c>
      <c r="L512" s="81" t="b">
        <v>0</v>
      </c>
      <c r="M512" s="81" t="b">
        <v>0</v>
      </c>
      <c r="N512" s="79"/>
      <c r="O512" s="79"/>
      <c r="P512" s="79"/>
      <c r="Q512" s="92"/>
      <c r="R512" s="92"/>
      <c r="S512" s="96"/>
      <c r="T512" s="85"/>
      <c r="U512" s="86"/>
      <c r="V512" s="86" t="e">
        <f t="array" aca="1" ref="V512" ca="1">_xludf.IFNA(INDEX(#REF!,MATCH($U512,#REF!,0)),"")</f>
        <v>#NAME?</v>
      </c>
      <c r="W512" s="86" t="e">
        <f t="array" aca="1" ref="W512" ca="1">_xludf.IFNA(INDEX(#REF!,MATCH($U512,#REF!,0)),"")</f>
        <v>#NAME?</v>
      </c>
      <c r="X512" s="86" t="e">
        <f t="array" aca="1" ref="X512" ca="1">_xludf.IFNA(INDEX(#REF!,MATCH($U512,#REF!,0)),"")</f>
        <v>#NAME?</v>
      </c>
      <c r="Y512" s="86" t="e">
        <f t="array" aca="1" ref="Y512" ca="1">_xludf.IFNA(INDEX(#REF!,MATCH($U512,#REF!,0)),"")</f>
        <v>#NAME?</v>
      </c>
      <c r="Z512" s="86" t="e">
        <f t="array" aca="1" ref="Z512" ca="1">_xludf.IFNA(INDEX(#REF!,MATCH($U512,#REF!,0)),"")</f>
        <v>#NAME?</v>
      </c>
      <c r="AA512" s="86" t="e">
        <f t="array" aca="1" ref="AA512" ca="1">_xludf.IFNA(INDEX(#REF!,MATCH($U512,#REF!,0)),"")</f>
        <v>#NAME?</v>
      </c>
      <c r="AB512" s="86" t="e">
        <f t="array" aca="1" ref="AB512" ca="1">_xludf.IFNA(INDEX(#REF!,MATCH($U512,#REF!,0)),"")</f>
        <v>#NAME?</v>
      </c>
      <c r="AC512" s="86" t="e">
        <f t="array" aca="1" ref="AC512" ca="1">_xludf.IFNA(INDEX(#REF!,MATCH($U512,#REF!,0)),"")</f>
        <v>#NAME?</v>
      </c>
      <c r="AD512" s="87" t="e">
        <f t="array" aca="1" ref="AD512" ca="1">_xludf.IFNA(INDEX(#REF!,MATCH($U512,#REF!,0)),"")</f>
        <v>#NAME?</v>
      </c>
      <c r="AE512" s="102"/>
    </row>
    <row r="513" spans="1:31" ht="22.5" customHeight="1">
      <c r="A513" s="77"/>
      <c r="B513" s="133"/>
      <c r="C513" s="79"/>
      <c r="D513" s="79"/>
      <c r="E513" s="79"/>
      <c r="F513" s="79"/>
      <c r="G513" s="79"/>
      <c r="H513" s="79"/>
      <c r="I513" s="81" t="b">
        <v>0</v>
      </c>
      <c r="J513" s="81" t="b">
        <v>0</v>
      </c>
      <c r="K513" s="81" t="b">
        <v>0</v>
      </c>
      <c r="L513" s="81" t="b">
        <v>0</v>
      </c>
      <c r="M513" s="81" t="b">
        <v>0</v>
      </c>
      <c r="N513" s="79"/>
      <c r="O513" s="79"/>
      <c r="P513" s="79"/>
      <c r="Q513" s="92"/>
      <c r="R513" s="92"/>
      <c r="S513" s="96"/>
      <c r="T513" s="85"/>
      <c r="U513" s="86"/>
      <c r="V513" s="86" t="e">
        <f t="array" aca="1" ref="V513" ca="1">_xludf.IFNA(INDEX(#REF!,MATCH($U513,#REF!,0)),"")</f>
        <v>#NAME?</v>
      </c>
      <c r="W513" s="86" t="e">
        <f t="array" aca="1" ref="W513" ca="1">_xludf.IFNA(INDEX(#REF!,MATCH($U513,#REF!,0)),"")</f>
        <v>#NAME?</v>
      </c>
      <c r="X513" s="86" t="e">
        <f t="array" aca="1" ref="X513" ca="1">_xludf.IFNA(INDEX(#REF!,MATCH($U513,#REF!,0)),"")</f>
        <v>#NAME?</v>
      </c>
      <c r="Y513" s="86" t="e">
        <f t="array" aca="1" ref="Y513" ca="1">_xludf.IFNA(INDEX(#REF!,MATCH($U513,#REF!,0)),"")</f>
        <v>#NAME?</v>
      </c>
      <c r="Z513" s="86" t="e">
        <f t="array" aca="1" ref="Z513" ca="1">_xludf.IFNA(INDEX(#REF!,MATCH($U513,#REF!,0)),"")</f>
        <v>#NAME?</v>
      </c>
      <c r="AA513" s="86" t="e">
        <f t="array" aca="1" ref="AA513" ca="1">_xludf.IFNA(INDEX(#REF!,MATCH($U513,#REF!,0)),"")</f>
        <v>#NAME?</v>
      </c>
      <c r="AB513" s="86" t="e">
        <f t="array" aca="1" ref="AB513" ca="1">_xludf.IFNA(INDEX(#REF!,MATCH($U513,#REF!,0)),"")</f>
        <v>#NAME?</v>
      </c>
      <c r="AC513" s="86" t="e">
        <f t="array" aca="1" ref="AC513" ca="1">_xludf.IFNA(INDEX(#REF!,MATCH($U513,#REF!,0)),"")</f>
        <v>#NAME?</v>
      </c>
      <c r="AD513" s="87" t="e">
        <f t="array" aca="1" ref="AD513" ca="1">_xludf.IFNA(INDEX(#REF!,MATCH($U513,#REF!,0)),"")</f>
        <v>#NAME?</v>
      </c>
      <c r="AE513" s="102"/>
    </row>
    <row r="514" spans="1:31" ht="22.5" customHeight="1">
      <c r="A514" s="77"/>
      <c r="B514" s="133"/>
      <c r="C514" s="79"/>
      <c r="D514" s="79"/>
      <c r="E514" s="79"/>
      <c r="F514" s="79"/>
      <c r="G514" s="79"/>
      <c r="H514" s="79"/>
      <c r="I514" s="81" t="b">
        <v>0</v>
      </c>
      <c r="J514" s="81" t="b">
        <v>0</v>
      </c>
      <c r="K514" s="81" t="b">
        <v>0</v>
      </c>
      <c r="L514" s="81" t="b">
        <v>0</v>
      </c>
      <c r="M514" s="81" t="b">
        <v>0</v>
      </c>
      <c r="N514" s="79"/>
      <c r="O514" s="79"/>
      <c r="P514" s="79"/>
      <c r="Q514" s="92"/>
      <c r="R514" s="92"/>
      <c r="S514" s="96"/>
      <c r="T514" s="85"/>
      <c r="U514" s="86"/>
      <c r="V514" s="86" t="e">
        <f t="array" aca="1" ref="V514" ca="1">_xludf.IFNA(INDEX(#REF!,MATCH($U514,#REF!,0)),"")</f>
        <v>#NAME?</v>
      </c>
      <c r="W514" s="86" t="e">
        <f t="array" aca="1" ref="W514" ca="1">_xludf.IFNA(INDEX(#REF!,MATCH($U514,#REF!,0)),"")</f>
        <v>#NAME?</v>
      </c>
      <c r="X514" s="86" t="e">
        <f t="array" aca="1" ref="X514" ca="1">_xludf.IFNA(INDEX(#REF!,MATCH($U514,#REF!,0)),"")</f>
        <v>#NAME?</v>
      </c>
      <c r="Y514" s="86" t="e">
        <f t="array" aca="1" ref="Y514" ca="1">_xludf.IFNA(INDEX(#REF!,MATCH($U514,#REF!,0)),"")</f>
        <v>#NAME?</v>
      </c>
      <c r="Z514" s="86" t="e">
        <f t="array" aca="1" ref="Z514" ca="1">_xludf.IFNA(INDEX(#REF!,MATCH($U514,#REF!,0)),"")</f>
        <v>#NAME?</v>
      </c>
      <c r="AA514" s="86" t="e">
        <f t="array" aca="1" ref="AA514" ca="1">_xludf.IFNA(INDEX(#REF!,MATCH($U514,#REF!,0)),"")</f>
        <v>#NAME?</v>
      </c>
      <c r="AB514" s="86" t="e">
        <f t="array" aca="1" ref="AB514" ca="1">_xludf.IFNA(INDEX(#REF!,MATCH($U514,#REF!,0)),"")</f>
        <v>#NAME?</v>
      </c>
      <c r="AC514" s="86" t="e">
        <f t="array" aca="1" ref="AC514" ca="1">_xludf.IFNA(INDEX(#REF!,MATCH($U514,#REF!,0)),"")</f>
        <v>#NAME?</v>
      </c>
      <c r="AD514" s="87" t="e">
        <f t="array" aca="1" ref="AD514" ca="1">_xludf.IFNA(INDEX(#REF!,MATCH($U514,#REF!,0)),"")</f>
        <v>#NAME?</v>
      </c>
      <c r="AE514" s="102"/>
    </row>
    <row r="515" spans="1:31" ht="22.5" customHeight="1">
      <c r="A515" s="77"/>
      <c r="B515" s="133"/>
      <c r="C515" s="79"/>
      <c r="D515" s="79"/>
      <c r="E515" s="79"/>
      <c r="F515" s="79"/>
      <c r="G515" s="79"/>
      <c r="H515" s="79"/>
      <c r="I515" s="81" t="b">
        <v>0</v>
      </c>
      <c r="J515" s="81" t="b">
        <v>0</v>
      </c>
      <c r="K515" s="81" t="b">
        <v>0</v>
      </c>
      <c r="L515" s="81" t="b">
        <v>0</v>
      </c>
      <c r="M515" s="81" t="b">
        <v>0</v>
      </c>
      <c r="N515" s="79"/>
      <c r="O515" s="79"/>
      <c r="P515" s="79"/>
      <c r="Q515" s="92"/>
      <c r="R515" s="92"/>
      <c r="S515" s="96"/>
      <c r="T515" s="85"/>
      <c r="U515" s="86"/>
      <c r="V515" s="86" t="e">
        <f t="array" aca="1" ref="V515" ca="1">_xludf.IFNA(INDEX(#REF!,MATCH($U515,#REF!,0)),"")</f>
        <v>#NAME?</v>
      </c>
      <c r="W515" s="86" t="e">
        <f t="array" aca="1" ref="W515" ca="1">_xludf.IFNA(INDEX(#REF!,MATCH($U515,#REF!,0)),"")</f>
        <v>#NAME?</v>
      </c>
      <c r="X515" s="86" t="e">
        <f t="array" aca="1" ref="X515" ca="1">_xludf.IFNA(INDEX(#REF!,MATCH($U515,#REF!,0)),"")</f>
        <v>#NAME?</v>
      </c>
      <c r="Y515" s="86" t="e">
        <f t="array" aca="1" ref="Y515" ca="1">_xludf.IFNA(INDEX(#REF!,MATCH($U515,#REF!,0)),"")</f>
        <v>#NAME?</v>
      </c>
      <c r="Z515" s="86" t="e">
        <f t="array" aca="1" ref="Z515" ca="1">_xludf.IFNA(INDEX(#REF!,MATCH($U515,#REF!,0)),"")</f>
        <v>#NAME?</v>
      </c>
      <c r="AA515" s="86" t="e">
        <f t="array" aca="1" ref="AA515" ca="1">_xludf.IFNA(INDEX(#REF!,MATCH($U515,#REF!,0)),"")</f>
        <v>#NAME?</v>
      </c>
      <c r="AB515" s="86" t="e">
        <f t="array" aca="1" ref="AB515" ca="1">_xludf.IFNA(INDEX(#REF!,MATCH($U515,#REF!,0)),"")</f>
        <v>#NAME?</v>
      </c>
      <c r="AC515" s="86" t="e">
        <f t="array" aca="1" ref="AC515" ca="1">_xludf.IFNA(INDEX(#REF!,MATCH($U515,#REF!,0)),"")</f>
        <v>#NAME?</v>
      </c>
      <c r="AD515" s="87" t="e">
        <f t="array" aca="1" ref="AD515" ca="1">_xludf.IFNA(INDEX(#REF!,MATCH($U515,#REF!,0)),"")</f>
        <v>#NAME?</v>
      </c>
      <c r="AE515" s="102"/>
    </row>
    <row r="516" spans="1:31" ht="22.5" customHeight="1">
      <c r="A516" s="77"/>
      <c r="B516" s="133"/>
      <c r="C516" s="79"/>
      <c r="D516" s="79"/>
      <c r="E516" s="79"/>
      <c r="F516" s="79"/>
      <c r="G516" s="79"/>
      <c r="H516" s="79"/>
      <c r="I516" s="81" t="b">
        <v>0</v>
      </c>
      <c r="J516" s="81" t="b">
        <v>0</v>
      </c>
      <c r="K516" s="81" t="b">
        <v>0</v>
      </c>
      <c r="L516" s="81" t="b">
        <v>0</v>
      </c>
      <c r="M516" s="81" t="b">
        <v>0</v>
      </c>
      <c r="N516" s="79"/>
      <c r="O516" s="79"/>
      <c r="P516" s="79"/>
      <c r="Q516" s="92"/>
      <c r="R516" s="92"/>
      <c r="S516" s="96"/>
      <c r="T516" s="85"/>
      <c r="U516" s="86"/>
      <c r="V516" s="86" t="e">
        <f t="array" aca="1" ref="V516" ca="1">_xludf.IFNA(INDEX(#REF!,MATCH($U516,#REF!,0)),"")</f>
        <v>#NAME?</v>
      </c>
      <c r="W516" s="86" t="e">
        <f t="array" aca="1" ref="W516" ca="1">_xludf.IFNA(INDEX(#REF!,MATCH($U516,#REF!,0)),"")</f>
        <v>#NAME?</v>
      </c>
      <c r="X516" s="86" t="e">
        <f t="array" aca="1" ref="X516" ca="1">_xludf.IFNA(INDEX(#REF!,MATCH($U516,#REF!,0)),"")</f>
        <v>#NAME?</v>
      </c>
      <c r="Y516" s="86" t="e">
        <f t="array" aca="1" ref="Y516" ca="1">_xludf.IFNA(INDEX(#REF!,MATCH($U516,#REF!,0)),"")</f>
        <v>#NAME?</v>
      </c>
      <c r="Z516" s="86" t="e">
        <f t="array" aca="1" ref="Z516" ca="1">_xludf.IFNA(INDEX(#REF!,MATCH($U516,#REF!,0)),"")</f>
        <v>#NAME?</v>
      </c>
      <c r="AA516" s="86" t="e">
        <f t="array" aca="1" ref="AA516" ca="1">_xludf.IFNA(INDEX(#REF!,MATCH($U516,#REF!,0)),"")</f>
        <v>#NAME?</v>
      </c>
      <c r="AB516" s="86" t="e">
        <f t="array" aca="1" ref="AB516" ca="1">_xludf.IFNA(INDEX(#REF!,MATCH($U516,#REF!,0)),"")</f>
        <v>#NAME?</v>
      </c>
      <c r="AC516" s="86" t="e">
        <f t="array" aca="1" ref="AC516" ca="1">_xludf.IFNA(INDEX(#REF!,MATCH($U516,#REF!,0)),"")</f>
        <v>#NAME?</v>
      </c>
      <c r="AD516" s="87" t="e">
        <f t="array" aca="1" ref="AD516" ca="1">_xludf.IFNA(INDEX(#REF!,MATCH($U516,#REF!,0)),"")</f>
        <v>#NAME?</v>
      </c>
      <c r="AE516" s="102"/>
    </row>
    <row r="517" spans="1:31" ht="22.5" customHeight="1">
      <c r="A517" s="77"/>
      <c r="B517" s="133"/>
      <c r="C517" s="79"/>
      <c r="D517" s="79"/>
      <c r="E517" s="79"/>
      <c r="F517" s="79"/>
      <c r="G517" s="79"/>
      <c r="H517" s="79"/>
      <c r="I517" s="81" t="b">
        <v>0</v>
      </c>
      <c r="J517" s="81" t="b">
        <v>0</v>
      </c>
      <c r="K517" s="81" t="b">
        <v>0</v>
      </c>
      <c r="L517" s="81" t="b">
        <v>0</v>
      </c>
      <c r="M517" s="81" t="b">
        <v>0</v>
      </c>
      <c r="N517" s="79"/>
      <c r="O517" s="79"/>
      <c r="P517" s="79"/>
      <c r="Q517" s="92"/>
      <c r="R517" s="92"/>
      <c r="S517" s="96"/>
      <c r="T517" s="85"/>
      <c r="U517" s="86"/>
      <c r="V517" s="86" t="e">
        <f t="array" aca="1" ref="V517" ca="1">_xludf.IFNA(INDEX(#REF!,MATCH($U517,#REF!,0)),"")</f>
        <v>#NAME?</v>
      </c>
      <c r="W517" s="86" t="e">
        <f t="array" aca="1" ref="W517" ca="1">_xludf.IFNA(INDEX(#REF!,MATCH($U517,#REF!,0)),"")</f>
        <v>#NAME?</v>
      </c>
      <c r="X517" s="86" t="e">
        <f t="array" aca="1" ref="X517" ca="1">_xludf.IFNA(INDEX(#REF!,MATCH($U517,#REF!,0)),"")</f>
        <v>#NAME?</v>
      </c>
      <c r="Y517" s="86" t="e">
        <f t="array" aca="1" ref="Y517" ca="1">_xludf.IFNA(INDEX(#REF!,MATCH($U517,#REF!,0)),"")</f>
        <v>#NAME?</v>
      </c>
      <c r="Z517" s="86" t="e">
        <f t="array" aca="1" ref="Z517" ca="1">_xludf.IFNA(INDEX(#REF!,MATCH($U517,#REF!,0)),"")</f>
        <v>#NAME?</v>
      </c>
      <c r="AA517" s="86" t="e">
        <f t="array" aca="1" ref="AA517" ca="1">_xludf.IFNA(INDEX(#REF!,MATCH($U517,#REF!,0)),"")</f>
        <v>#NAME?</v>
      </c>
      <c r="AB517" s="86" t="e">
        <f t="array" aca="1" ref="AB517" ca="1">_xludf.IFNA(INDEX(#REF!,MATCH($U517,#REF!,0)),"")</f>
        <v>#NAME?</v>
      </c>
      <c r="AC517" s="86" t="e">
        <f t="array" aca="1" ref="AC517" ca="1">_xludf.IFNA(INDEX(#REF!,MATCH($U517,#REF!,0)),"")</f>
        <v>#NAME?</v>
      </c>
      <c r="AD517" s="87" t="e">
        <f t="array" aca="1" ref="AD517" ca="1">_xludf.IFNA(INDEX(#REF!,MATCH($U517,#REF!,0)),"")</f>
        <v>#NAME?</v>
      </c>
      <c r="AE517" s="102"/>
    </row>
    <row r="518" spans="1:31" ht="22.5" customHeight="1">
      <c r="A518" s="77"/>
      <c r="B518" s="133"/>
      <c r="C518" s="79"/>
      <c r="D518" s="79"/>
      <c r="E518" s="79"/>
      <c r="F518" s="79"/>
      <c r="G518" s="79"/>
      <c r="H518" s="79"/>
      <c r="I518" s="81" t="b">
        <v>0</v>
      </c>
      <c r="J518" s="81" t="b">
        <v>0</v>
      </c>
      <c r="K518" s="81" t="b">
        <v>0</v>
      </c>
      <c r="L518" s="81" t="b">
        <v>0</v>
      </c>
      <c r="M518" s="81" t="b">
        <v>0</v>
      </c>
      <c r="N518" s="79"/>
      <c r="O518" s="79"/>
      <c r="P518" s="79"/>
      <c r="Q518" s="92"/>
      <c r="R518" s="92"/>
      <c r="S518" s="96"/>
      <c r="T518" s="85"/>
      <c r="U518" s="86"/>
      <c r="V518" s="86" t="e">
        <f t="array" aca="1" ref="V518" ca="1">_xludf.IFNA(INDEX(#REF!,MATCH($U518,#REF!,0)),"")</f>
        <v>#NAME?</v>
      </c>
      <c r="W518" s="86" t="e">
        <f t="array" aca="1" ref="W518" ca="1">_xludf.IFNA(INDEX(#REF!,MATCH($U518,#REF!,0)),"")</f>
        <v>#NAME?</v>
      </c>
      <c r="X518" s="86" t="e">
        <f t="array" aca="1" ref="X518" ca="1">_xludf.IFNA(INDEX(#REF!,MATCH($U518,#REF!,0)),"")</f>
        <v>#NAME?</v>
      </c>
      <c r="Y518" s="86" t="e">
        <f t="array" aca="1" ref="Y518" ca="1">_xludf.IFNA(INDEX(#REF!,MATCH($U518,#REF!,0)),"")</f>
        <v>#NAME?</v>
      </c>
      <c r="Z518" s="86" t="e">
        <f t="array" aca="1" ref="Z518" ca="1">_xludf.IFNA(INDEX(#REF!,MATCH($U518,#REF!,0)),"")</f>
        <v>#NAME?</v>
      </c>
      <c r="AA518" s="86" t="e">
        <f t="array" aca="1" ref="AA518" ca="1">_xludf.IFNA(INDEX(#REF!,MATCH($U518,#REF!,0)),"")</f>
        <v>#NAME?</v>
      </c>
      <c r="AB518" s="86" t="e">
        <f t="array" aca="1" ref="AB518" ca="1">_xludf.IFNA(INDEX(#REF!,MATCH($U518,#REF!,0)),"")</f>
        <v>#NAME?</v>
      </c>
      <c r="AC518" s="86" t="e">
        <f t="array" aca="1" ref="AC518" ca="1">_xludf.IFNA(INDEX(#REF!,MATCH($U518,#REF!,0)),"")</f>
        <v>#NAME?</v>
      </c>
      <c r="AD518" s="87" t="e">
        <f t="array" aca="1" ref="AD518" ca="1">_xludf.IFNA(INDEX(#REF!,MATCH($U518,#REF!,0)),"")</f>
        <v>#NAME?</v>
      </c>
      <c r="AE518" s="102"/>
    </row>
    <row r="519" spans="1:31" ht="22.5" customHeight="1">
      <c r="A519" s="77"/>
      <c r="B519" s="133"/>
      <c r="C519" s="79"/>
      <c r="D519" s="79"/>
      <c r="E519" s="79"/>
      <c r="F519" s="79"/>
      <c r="G519" s="79"/>
      <c r="H519" s="79"/>
      <c r="I519" s="81" t="b">
        <v>0</v>
      </c>
      <c r="J519" s="81" t="b">
        <v>0</v>
      </c>
      <c r="K519" s="81" t="b">
        <v>0</v>
      </c>
      <c r="L519" s="81" t="b">
        <v>0</v>
      </c>
      <c r="M519" s="81" t="b">
        <v>0</v>
      </c>
      <c r="N519" s="79"/>
      <c r="O519" s="79"/>
      <c r="P519" s="79"/>
      <c r="Q519" s="92"/>
      <c r="R519" s="92"/>
      <c r="S519" s="96"/>
      <c r="T519" s="85"/>
      <c r="U519" s="86"/>
      <c r="V519" s="86" t="e">
        <f t="array" aca="1" ref="V519" ca="1">_xludf.IFNA(INDEX(#REF!,MATCH($U519,#REF!,0)),"")</f>
        <v>#NAME?</v>
      </c>
      <c r="W519" s="86" t="e">
        <f t="array" aca="1" ref="W519" ca="1">_xludf.IFNA(INDEX(#REF!,MATCH($U519,#REF!,0)),"")</f>
        <v>#NAME?</v>
      </c>
      <c r="X519" s="86" t="e">
        <f t="array" aca="1" ref="X519" ca="1">_xludf.IFNA(INDEX(#REF!,MATCH($U519,#REF!,0)),"")</f>
        <v>#NAME?</v>
      </c>
      <c r="Y519" s="86" t="e">
        <f t="array" aca="1" ref="Y519" ca="1">_xludf.IFNA(INDEX(#REF!,MATCH($U519,#REF!,0)),"")</f>
        <v>#NAME?</v>
      </c>
      <c r="Z519" s="86" t="e">
        <f t="array" aca="1" ref="Z519" ca="1">_xludf.IFNA(INDEX(#REF!,MATCH($U519,#REF!,0)),"")</f>
        <v>#NAME?</v>
      </c>
      <c r="AA519" s="86" t="e">
        <f t="array" aca="1" ref="AA519" ca="1">_xludf.IFNA(INDEX(#REF!,MATCH($U519,#REF!,0)),"")</f>
        <v>#NAME?</v>
      </c>
      <c r="AB519" s="86" t="e">
        <f t="array" aca="1" ref="AB519" ca="1">_xludf.IFNA(INDEX(#REF!,MATCH($U519,#REF!,0)),"")</f>
        <v>#NAME?</v>
      </c>
      <c r="AC519" s="86" t="e">
        <f t="array" aca="1" ref="AC519" ca="1">_xludf.IFNA(INDEX(#REF!,MATCH($U519,#REF!,0)),"")</f>
        <v>#NAME?</v>
      </c>
      <c r="AD519" s="87" t="e">
        <f t="array" aca="1" ref="AD519" ca="1">_xludf.IFNA(INDEX(#REF!,MATCH($U519,#REF!,0)),"")</f>
        <v>#NAME?</v>
      </c>
      <c r="AE519" s="102"/>
    </row>
    <row r="520" spans="1:31" ht="22.5" customHeight="1">
      <c r="A520" s="77"/>
      <c r="B520" s="133"/>
      <c r="C520" s="79"/>
      <c r="D520" s="79"/>
      <c r="E520" s="79"/>
      <c r="F520" s="79"/>
      <c r="G520" s="79"/>
      <c r="H520" s="79"/>
      <c r="I520" s="81" t="b">
        <v>0</v>
      </c>
      <c r="J520" s="81" t="b">
        <v>0</v>
      </c>
      <c r="K520" s="81" t="b">
        <v>0</v>
      </c>
      <c r="L520" s="81" t="b">
        <v>0</v>
      </c>
      <c r="M520" s="81" t="b">
        <v>0</v>
      </c>
      <c r="N520" s="79"/>
      <c r="O520" s="79"/>
      <c r="P520" s="79"/>
      <c r="Q520" s="92"/>
      <c r="R520" s="92"/>
      <c r="S520" s="96"/>
      <c r="T520" s="85"/>
      <c r="U520" s="86"/>
      <c r="V520" s="86" t="e">
        <f t="array" aca="1" ref="V520" ca="1">_xludf.IFNA(INDEX(#REF!,MATCH($U520,#REF!,0)),"")</f>
        <v>#NAME?</v>
      </c>
      <c r="W520" s="86" t="e">
        <f t="array" aca="1" ref="W520" ca="1">_xludf.IFNA(INDEX(#REF!,MATCH($U520,#REF!,0)),"")</f>
        <v>#NAME?</v>
      </c>
      <c r="X520" s="86" t="e">
        <f t="array" aca="1" ref="X520" ca="1">_xludf.IFNA(INDEX(#REF!,MATCH($U520,#REF!,0)),"")</f>
        <v>#NAME?</v>
      </c>
      <c r="Y520" s="86" t="e">
        <f t="array" aca="1" ref="Y520" ca="1">_xludf.IFNA(INDEX(#REF!,MATCH($U520,#REF!,0)),"")</f>
        <v>#NAME?</v>
      </c>
      <c r="Z520" s="86" t="e">
        <f t="array" aca="1" ref="Z520" ca="1">_xludf.IFNA(INDEX(#REF!,MATCH($U520,#REF!,0)),"")</f>
        <v>#NAME?</v>
      </c>
      <c r="AA520" s="86" t="e">
        <f t="array" aca="1" ref="AA520" ca="1">_xludf.IFNA(INDEX(#REF!,MATCH($U520,#REF!,0)),"")</f>
        <v>#NAME?</v>
      </c>
      <c r="AB520" s="86" t="e">
        <f t="array" aca="1" ref="AB520" ca="1">_xludf.IFNA(INDEX(#REF!,MATCH($U520,#REF!,0)),"")</f>
        <v>#NAME?</v>
      </c>
      <c r="AC520" s="86" t="e">
        <f t="array" aca="1" ref="AC520" ca="1">_xludf.IFNA(INDEX(#REF!,MATCH($U520,#REF!,0)),"")</f>
        <v>#NAME?</v>
      </c>
      <c r="AD520" s="87" t="e">
        <f t="array" aca="1" ref="AD520" ca="1">_xludf.IFNA(INDEX(#REF!,MATCH($U520,#REF!,0)),"")</f>
        <v>#NAME?</v>
      </c>
      <c r="AE520" s="102"/>
    </row>
    <row r="521" spans="1:31" ht="22.5" customHeight="1">
      <c r="A521" s="77"/>
      <c r="B521" s="133"/>
      <c r="C521" s="79"/>
      <c r="D521" s="79"/>
      <c r="E521" s="79"/>
      <c r="F521" s="79"/>
      <c r="G521" s="79"/>
      <c r="H521" s="79"/>
      <c r="I521" s="81" t="b">
        <v>0</v>
      </c>
      <c r="J521" s="81" t="b">
        <v>0</v>
      </c>
      <c r="K521" s="81" t="b">
        <v>0</v>
      </c>
      <c r="L521" s="81" t="b">
        <v>0</v>
      </c>
      <c r="M521" s="81" t="b">
        <v>0</v>
      </c>
      <c r="N521" s="79"/>
      <c r="O521" s="79"/>
      <c r="P521" s="79"/>
      <c r="Q521" s="92"/>
      <c r="R521" s="92"/>
      <c r="S521" s="96"/>
      <c r="T521" s="85"/>
      <c r="U521" s="86"/>
      <c r="V521" s="86" t="e">
        <f t="array" aca="1" ref="V521" ca="1">_xludf.IFNA(INDEX(#REF!,MATCH($U521,#REF!,0)),"")</f>
        <v>#NAME?</v>
      </c>
      <c r="W521" s="86" t="e">
        <f t="array" aca="1" ref="W521" ca="1">_xludf.IFNA(INDEX(#REF!,MATCH($U521,#REF!,0)),"")</f>
        <v>#NAME?</v>
      </c>
      <c r="X521" s="86" t="e">
        <f t="array" aca="1" ref="X521" ca="1">_xludf.IFNA(INDEX(#REF!,MATCH($U521,#REF!,0)),"")</f>
        <v>#NAME?</v>
      </c>
      <c r="Y521" s="86" t="e">
        <f t="array" aca="1" ref="Y521" ca="1">_xludf.IFNA(INDEX(#REF!,MATCH($U521,#REF!,0)),"")</f>
        <v>#NAME?</v>
      </c>
      <c r="Z521" s="86" t="e">
        <f t="array" aca="1" ref="Z521" ca="1">_xludf.IFNA(INDEX(#REF!,MATCH($U521,#REF!,0)),"")</f>
        <v>#NAME?</v>
      </c>
      <c r="AA521" s="86" t="e">
        <f t="array" aca="1" ref="AA521" ca="1">_xludf.IFNA(INDEX(#REF!,MATCH($U521,#REF!,0)),"")</f>
        <v>#NAME?</v>
      </c>
      <c r="AB521" s="86" t="e">
        <f t="array" aca="1" ref="AB521" ca="1">_xludf.IFNA(INDEX(#REF!,MATCH($U521,#REF!,0)),"")</f>
        <v>#NAME?</v>
      </c>
      <c r="AC521" s="86" t="e">
        <f t="array" aca="1" ref="AC521" ca="1">_xludf.IFNA(INDEX(#REF!,MATCH($U521,#REF!,0)),"")</f>
        <v>#NAME?</v>
      </c>
      <c r="AD521" s="87" t="e">
        <f t="array" aca="1" ref="AD521" ca="1">_xludf.IFNA(INDEX(#REF!,MATCH($U521,#REF!,0)),"")</f>
        <v>#NAME?</v>
      </c>
      <c r="AE521" s="102"/>
    </row>
    <row r="522" spans="1:31" ht="22.5" customHeight="1">
      <c r="A522" s="77"/>
      <c r="B522" s="133"/>
      <c r="C522" s="79"/>
      <c r="D522" s="79"/>
      <c r="E522" s="79"/>
      <c r="F522" s="79"/>
      <c r="G522" s="79"/>
      <c r="H522" s="79"/>
      <c r="I522" s="81" t="b">
        <v>0</v>
      </c>
      <c r="J522" s="81" t="b">
        <v>0</v>
      </c>
      <c r="K522" s="81" t="b">
        <v>0</v>
      </c>
      <c r="L522" s="81" t="b">
        <v>0</v>
      </c>
      <c r="M522" s="81" t="b">
        <v>0</v>
      </c>
      <c r="N522" s="79"/>
      <c r="O522" s="79"/>
      <c r="P522" s="79"/>
      <c r="Q522" s="92"/>
      <c r="R522" s="92"/>
      <c r="S522" s="96"/>
      <c r="T522" s="85"/>
      <c r="U522" s="86"/>
      <c r="V522" s="86" t="e">
        <f t="array" aca="1" ref="V522" ca="1">_xludf.IFNA(INDEX(#REF!,MATCH($U522,#REF!,0)),"")</f>
        <v>#NAME?</v>
      </c>
      <c r="W522" s="86" t="e">
        <f t="array" aca="1" ref="W522" ca="1">_xludf.IFNA(INDEX(#REF!,MATCH($U522,#REF!,0)),"")</f>
        <v>#NAME?</v>
      </c>
      <c r="X522" s="86" t="e">
        <f t="array" aca="1" ref="X522" ca="1">_xludf.IFNA(INDEX(#REF!,MATCH($U522,#REF!,0)),"")</f>
        <v>#NAME?</v>
      </c>
      <c r="Y522" s="86" t="e">
        <f t="array" aca="1" ref="Y522" ca="1">_xludf.IFNA(INDEX(#REF!,MATCH($U522,#REF!,0)),"")</f>
        <v>#NAME?</v>
      </c>
      <c r="Z522" s="86" t="e">
        <f t="array" aca="1" ref="Z522" ca="1">_xludf.IFNA(INDEX(#REF!,MATCH($U522,#REF!,0)),"")</f>
        <v>#NAME?</v>
      </c>
      <c r="AA522" s="86" t="e">
        <f t="array" aca="1" ref="AA522" ca="1">_xludf.IFNA(INDEX(#REF!,MATCH($U522,#REF!,0)),"")</f>
        <v>#NAME?</v>
      </c>
      <c r="AB522" s="86" t="e">
        <f t="array" aca="1" ref="AB522" ca="1">_xludf.IFNA(INDEX(#REF!,MATCH($U522,#REF!,0)),"")</f>
        <v>#NAME?</v>
      </c>
      <c r="AC522" s="86" t="e">
        <f t="array" aca="1" ref="AC522" ca="1">_xludf.IFNA(INDEX(#REF!,MATCH($U522,#REF!,0)),"")</f>
        <v>#NAME?</v>
      </c>
      <c r="AD522" s="87" t="e">
        <f t="array" aca="1" ref="AD522" ca="1">_xludf.IFNA(INDEX(#REF!,MATCH($U522,#REF!,0)),"")</f>
        <v>#NAME?</v>
      </c>
      <c r="AE522" s="102"/>
    </row>
    <row r="523" spans="1:31" ht="22.5" customHeight="1">
      <c r="A523" s="77"/>
      <c r="B523" s="133"/>
      <c r="C523" s="79"/>
      <c r="D523" s="79"/>
      <c r="E523" s="79"/>
      <c r="F523" s="79"/>
      <c r="G523" s="79"/>
      <c r="H523" s="79"/>
      <c r="I523" s="81" t="b">
        <v>0</v>
      </c>
      <c r="J523" s="81" t="b">
        <v>0</v>
      </c>
      <c r="K523" s="81" t="b">
        <v>0</v>
      </c>
      <c r="L523" s="81" t="b">
        <v>0</v>
      </c>
      <c r="M523" s="81" t="b">
        <v>0</v>
      </c>
      <c r="N523" s="79"/>
      <c r="O523" s="79"/>
      <c r="P523" s="79"/>
      <c r="Q523" s="92"/>
      <c r="R523" s="92"/>
      <c r="S523" s="96"/>
      <c r="T523" s="85"/>
      <c r="U523" s="86"/>
      <c r="V523" s="86" t="e">
        <f t="array" aca="1" ref="V523" ca="1">_xludf.IFNA(INDEX(#REF!,MATCH($U523,#REF!,0)),"")</f>
        <v>#NAME?</v>
      </c>
      <c r="W523" s="86" t="e">
        <f t="array" aca="1" ref="W523" ca="1">_xludf.IFNA(INDEX(#REF!,MATCH($U523,#REF!,0)),"")</f>
        <v>#NAME?</v>
      </c>
      <c r="X523" s="86" t="e">
        <f t="array" aca="1" ref="X523" ca="1">_xludf.IFNA(INDEX(#REF!,MATCH($U523,#REF!,0)),"")</f>
        <v>#NAME?</v>
      </c>
      <c r="Y523" s="86" t="e">
        <f t="array" aca="1" ref="Y523" ca="1">_xludf.IFNA(INDEX(#REF!,MATCH($U523,#REF!,0)),"")</f>
        <v>#NAME?</v>
      </c>
      <c r="Z523" s="86" t="e">
        <f t="array" aca="1" ref="Z523" ca="1">_xludf.IFNA(INDEX(#REF!,MATCH($U523,#REF!,0)),"")</f>
        <v>#NAME?</v>
      </c>
      <c r="AA523" s="86" t="e">
        <f t="array" aca="1" ref="AA523" ca="1">_xludf.IFNA(INDEX(#REF!,MATCH($U523,#REF!,0)),"")</f>
        <v>#NAME?</v>
      </c>
      <c r="AB523" s="86" t="e">
        <f t="array" aca="1" ref="AB523" ca="1">_xludf.IFNA(INDEX(#REF!,MATCH($U523,#REF!,0)),"")</f>
        <v>#NAME?</v>
      </c>
      <c r="AC523" s="86" t="e">
        <f t="array" aca="1" ref="AC523" ca="1">_xludf.IFNA(INDEX(#REF!,MATCH($U523,#REF!,0)),"")</f>
        <v>#NAME?</v>
      </c>
      <c r="AD523" s="87" t="e">
        <f t="array" aca="1" ref="AD523" ca="1">_xludf.IFNA(INDEX(#REF!,MATCH($U523,#REF!,0)),"")</f>
        <v>#NAME?</v>
      </c>
      <c r="AE523" s="102"/>
    </row>
    <row r="524" spans="1:31" ht="22.5" customHeight="1">
      <c r="A524" s="77"/>
      <c r="B524" s="133"/>
      <c r="C524" s="79"/>
      <c r="D524" s="79"/>
      <c r="E524" s="79"/>
      <c r="F524" s="79"/>
      <c r="G524" s="79"/>
      <c r="H524" s="79"/>
      <c r="I524" s="81" t="b">
        <v>0</v>
      </c>
      <c r="J524" s="81" t="b">
        <v>0</v>
      </c>
      <c r="K524" s="81" t="b">
        <v>0</v>
      </c>
      <c r="L524" s="81" t="b">
        <v>0</v>
      </c>
      <c r="M524" s="81" t="b">
        <v>0</v>
      </c>
      <c r="N524" s="79"/>
      <c r="O524" s="79"/>
      <c r="P524" s="79"/>
      <c r="Q524" s="92"/>
      <c r="R524" s="92"/>
      <c r="S524" s="96"/>
      <c r="T524" s="85"/>
      <c r="U524" s="86"/>
      <c r="V524" s="86" t="e">
        <f t="array" aca="1" ref="V524" ca="1">_xludf.IFNA(INDEX(#REF!,MATCH($U524,#REF!,0)),"")</f>
        <v>#NAME?</v>
      </c>
      <c r="W524" s="86" t="e">
        <f t="array" aca="1" ref="W524" ca="1">_xludf.IFNA(INDEX(#REF!,MATCH($U524,#REF!,0)),"")</f>
        <v>#NAME?</v>
      </c>
      <c r="X524" s="86" t="e">
        <f t="array" aca="1" ref="X524" ca="1">_xludf.IFNA(INDEX(#REF!,MATCH($U524,#REF!,0)),"")</f>
        <v>#NAME?</v>
      </c>
      <c r="Y524" s="86" t="e">
        <f t="array" aca="1" ref="Y524" ca="1">_xludf.IFNA(INDEX(#REF!,MATCH($U524,#REF!,0)),"")</f>
        <v>#NAME?</v>
      </c>
      <c r="Z524" s="86" t="e">
        <f t="array" aca="1" ref="Z524" ca="1">_xludf.IFNA(INDEX(#REF!,MATCH($U524,#REF!,0)),"")</f>
        <v>#NAME?</v>
      </c>
      <c r="AA524" s="86" t="e">
        <f t="array" aca="1" ref="AA524" ca="1">_xludf.IFNA(INDEX(#REF!,MATCH($U524,#REF!,0)),"")</f>
        <v>#NAME?</v>
      </c>
      <c r="AB524" s="86" t="e">
        <f t="array" aca="1" ref="AB524" ca="1">_xludf.IFNA(INDEX(#REF!,MATCH($U524,#REF!,0)),"")</f>
        <v>#NAME?</v>
      </c>
      <c r="AC524" s="86" t="e">
        <f t="array" aca="1" ref="AC524" ca="1">_xludf.IFNA(INDEX(#REF!,MATCH($U524,#REF!,0)),"")</f>
        <v>#NAME?</v>
      </c>
      <c r="AD524" s="87" t="e">
        <f t="array" aca="1" ref="AD524" ca="1">_xludf.IFNA(INDEX(#REF!,MATCH($U524,#REF!,0)),"")</f>
        <v>#NAME?</v>
      </c>
      <c r="AE524" s="102"/>
    </row>
    <row r="525" spans="1:31" ht="22.5" customHeight="1">
      <c r="A525" s="77"/>
      <c r="B525" s="133"/>
      <c r="C525" s="90"/>
      <c r="D525" s="90"/>
      <c r="E525" s="90"/>
      <c r="F525" s="90"/>
      <c r="G525" s="90"/>
      <c r="H525" s="90"/>
      <c r="I525" s="91" t="b">
        <v>0</v>
      </c>
      <c r="J525" s="91" t="b">
        <v>0</v>
      </c>
      <c r="K525" s="91" t="b">
        <v>0</v>
      </c>
      <c r="L525" s="91" t="b">
        <v>0</v>
      </c>
      <c r="M525" s="91" t="b">
        <v>0</v>
      </c>
      <c r="N525" s="90"/>
      <c r="O525" s="90"/>
      <c r="P525" s="90"/>
      <c r="Q525" s="92"/>
      <c r="R525" s="92"/>
      <c r="S525" s="110"/>
      <c r="T525" s="85"/>
      <c r="U525" s="86"/>
      <c r="V525" s="86" t="e">
        <f t="array" aca="1" ref="V525" ca="1">_xludf.IFNA(INDEX(#REF!,MATCH($U525,#REF!,0)),"")</f>
        <v>#NAME?</v>
      </c>
      <c r="W525" s="86" t="e">
        <f t="array" aca="1" ref="W525" ca="1">_xludf.IFNA(INDEX(#REF!,MATCH($U525,#REF!,0)),"")</f>
        <v>#NAME?</v>
      </c>
      <c r="X525" s="86" t="e">
        <f t="array" aca="1" ref="X525" ca="1">_xludf.IFNA(INDEX(#REF!,MATCH($U525,#REF!,0)),"")</f>
        <v>#NAME?</v>
      </c>
      <c r="Y525" s="86" t="e">
        <f t="array" aca="1" ref="Y525" ca="1">_xludf.IFNA(INDEX(#REF!,MATCH($U525,#REF!,0)),"")</f>
        <v>#NAME?</v>
      </c>
      <c r="Z525" s="86" t="e">
        <f t="array" aca="1" ref="Z525" ca="1">_xludf.IFNA(INDEX(#REF!,MATCH($U525,#REF!,0)),"")</f>
        <v>#NAME?</v>
      </c>
      <c r="AA525" s="86" t="e">
        <f t="array" aca="1" ref="AA525" ca="1">_xludf.IFNA(INDEX(#REF!,MATCH($U525,#REF!,0)),"")</f>
        <v>#NAME?</v>
      </c>
      <c r="AB525" s="86" t="e">
        <f t="array" aca="1" ref="AB525" ca="1">_xludf.IFNA(INDEX(#REF!,MATCH($U525,#REF!,0)),"")</f>
        <v>#NAME?</v>
      </c>
      <c r="AC525" s="86" t="e">
        <f t="array" aca="1" ref="AC525" ca="1">_xludf.IFNA(INDEX(#REF!,MATCH($U525,#REF!,0)),"")</f>
        <v>#NAME?</v>
      </c>
      <c r="AD525" s="87" t="e">
        <f t="array" aca="1" ref="AD525" ca="1">_xludf.IFNA(INDEX(#REF!,MATCH($U525,#REF!,0)),"")</f>
        <v>#NAME?</v>
      </c>
      <c r="AE525" s="102"/>
    </row>
    <row r="526" spans="1:31" ht="22.5" customHeight="1">
      <c r="A526" s="77"/>
      <c r="B526" s="133"/>
      <c r="C526" s="79"/>
      <c r="D526" s="79"/>
      <c r="E526" s="79"/>
      <c r="F526" s="79"/>
      <c r="G526" s="79"/>
      <c r="H526" s="79"/>
      <c r="I526" s="81" t="b">
        <v>0</v>
      </c>
      <c r="J526" s="81" t="b">
        <v>0</v>
      </c>
      <c r="K526" s="81" t="b">
        <v>0</v>
      </c>
      <c r="L526" s="81" t="b">
        <v>0</v>
      </c>
      <c r="M526" s="81" t="b">
        <v>0</v>
      </c>
      <c r="N526" s="79"/>
      <c r="O526" s="79"/>
      <c r="P526" s="79"/>
      <c r="Q526" s="92"/>
      <c r="R526" s="92"/>
      <c r="S526" s="96"/>
      <c r="T526" s="85"/>
      <c r="U526" s="86"/>
      <c r="V526" s="86" t="e">
        <f t="array" aca="1" ref="V526" ca="1">_xludf.IFNA(INDEX(#REF!,MATCH($U526,#REF!,0)),"")</f>
        <v>#NAME?</v>
      </c>
      <c r="W526" s="86" t="e">
        <f t="array" aca="1" ref="W526" ca="1">_xludf.IFNA(INDEX(#REF!,MATCH($U526,#REF!,0)),"")</f>
        <v>#NAME?</v>
      </c>
      <c r="X526" s="86" t="e">
        <f t="array" aca="1" ref="X526" ca="1">_xludf.IFNA(INDEX(#REF!,MATCH($U526,#REF!,0)),"")</f>
        <v>#NAME?</v>
      </c>
      <c r="Y526" s="86" t="e">
        <f t="array" aca="1" ref="Y526" ca="1">_xludf.IFNA(INDEX(#REF!,MATCH($U526,#REF!,0)),"")</f>
        <v>#NAME?</v>
      </c>
      <c r="Z526" s="86" t="e">
        <f t="array" aca="1" ref="Z526" ca="1">_xludf.IFNA(INDEX(#REF!,MATCH($U526,#REF!,0)),"")</f>
        <v>#NAME?</v>
      </c>
      <c r="AA526" s="86" t="e">
        <f t="array" aca="1" ref="AA526" ca="1">_xludf.IFNA(INDEX(#REF!,MATCH($U526,#REF!,0)),"")</f>
        <v>#NAME?</v>
      </c>
      <c r="AB526" s="86" t="e">
        <f t="array" aca="1" ref="AB526" ca="1">_xludf.IFNA(INDEX(#REF!,MATCH($U526,#REF!,0)),"")</f>
        <v>#NAME?</v>
      </c>
      <c r="AC526" s="86" t="e">
        <f t="array" aca="1" ref="AC526" ca="1">_xludf.IFNA(INDEX(#REF!,MATCH($U526,#REF!,0)),"")</f>
        <v>#NAME?</v>
      </c>
      <c r="AD526" s="87" t="e">
        <f t="array" aca="1" ref="AD526" ca="1">_xludf.IFNA(INDEX(#REF!,MATCH($U526,#REF!,0)),"")</f>
        <v>#NAME?</v>
      </c>
      <c r="AE526" s="102"/>
    </row>
    <row r="527" spans="1:31" ht="22.5" customHeight="1">
      <c r="A527" s="77"/>
      <c r="B527" s="133"/>
      <c r="C527" s="90"/>
      <c r="D527" s="90"/>
      <c r="E527" s="90"/>
      <c r="F527" s="90"/>
      <c r="G527" s="90"/>
      <c r="H527" s="90"/>
      <c r="I527" s="91" t="b">
        <v>0</v>
      </c>
      <c r="J527" s="91" t="b">
        <v>0</v>
      </c>
      <c r="K527" s="91" t="b">
        <v>0</v>
      </c>
      <c r="L527" s="91" t="b">
        <v>0</v>
      </c>
      <c r="M527" s="91" t="b">
        <v>0</v>
      </c>
      <c r="N527" s="90"/>
      <c r="O527" s="90"/>
      <c r="P527" s="90"/>
      <c r="Q527" s="92"/>
      <c r="R527" s="92"/>
      <c r="S527" s="110"/>
      <c r="T527" s="85"/>
      <c r="U527" s="86"/>
      <c r="V527" s="86" t="e">
        <f t="array" aca="1" ref="V527" ca="1">_xludf.IFNA(INDEX(#REF!,MATCH($U527,#REF!,0)),"")</f>
        <v>#NAME?</v>
      </c>
      <c r="W527" s="86" t="e">
        <f t="array" aca="1" ref="W527" ca="1">_xludf.IFNA(INDEX(#REF!,MATCH($U527,#REF!,0)),"")</f>
        <v>#NAME?</v>
      </c>
      <c r="X527" s="86" t="e">
        <f t="array" aca="1" ref="X527" ca="1">_xludf.IFNA(INDEX(#REF!,MATCH($U527,#REF!,0)),"")</f>
        <v>#NAME?</v>
      </c>
      <c r="Y527" s="86" t="e">
        <f t="array" aca="1" ref="Y527" ca="1">_xludf.IFNA(INDEX(#REF!,MATCH($U527,#REF!,0)),"")</f>
        <v>#NAME?</v>
      </c>
      <c r="Z527" s="86" t="e">
        <f t="array" aca="1" ref="Z527" ca="1">_xludf.IFNA(INDEX(#REF!,MATCH($U527,#REF!,0)),"")</f>
        <v>#NAME?</v>
      </c>
      <c r="AA527" s="86" t="e">
        <f t="array" aca="1" ref="AA527" ca="1">_xludf.IFNA(INDEX(#REF!,MATCH($U527,#REF!,0)),"")</f>
        <v>#NAME?</v>
      </c>
      <c r="AB527" s="86" t="e">
        <f t="array" aca="1" ref="AB527" ca="1">_xludf.IFNA(INDEX(#REF!,MATCH($U527,#REF!,0)),"")</f>
        <v>#NAME?</v>
      </c>
      <c r="AC527" s="86" t="e">
        <f t="array" aca="1" ref="AC527" ca="1">_xludf.IFNA(INDEX(#REF!,MATCH($U527,#REF!,0)),"")</f>
        <v>#NAME?</v>
      </c>
      <c r="AD527" s="87" t="e">
        <f t="array" aca="1" ref="AD527" ca="1">_xludf.IFNA(INDEX(#REF!,MATCH($U527,#REF!,0)),"")</f>
        <v>#NAME?</v>
      </c>
      <c r="AE527" s="102"/>
    </row>
    <row r="528" spans="1:31" ht="22.5" customHeight="1">
      <c r="A528" s="77"/>
      <c r="B528" s="133"/>
      <c r="C528" s="79"/>
      <c r="D528" s="79"/>
      <c r="E528" s="79"/>
      <c r="F528" s="79"/>
      <c r="G528" s="79"/>
      <c r="H528" s="79"/>
      <c r="I528" s="81" t="b">
        <v>0</v>
      </c>
      <c r="J528" s="81" t="b">
        <v>0</v>
      </c>
      <c r="K528" s="81" t="b">
        <v>0</v>
      </c>
      <c r="L528" s="81" t="b">
        <v>0</v>
      </c>
      <c r="M528" s="81" t="b">
        <v>0</v>
      </c>
      <c r="N528" s="79"/>
      <c r="O528" s="79"/>
      <c r="P528" s="79"/>
      <c r="Q528" s="92"/>
      <c r="R528" s="92"/>
      <c r="S528" s="96"/>
      <c r="T528" s="85"/>
      <c r="U528" s="86"/>
      <c r="V528" s="86" t="e">
        <f t="array" aca="1" ref="V528" ca="1">_xludf.IFNA(INDEX(#REF!,MATCH($U528,#REF!,0)),"")</f>
        <v>#NAME?</v>
      </c>
      <c r="W528" s="86" t="e">
        <f t="array" aca="1" ref="W528" ca="1">_xludf.IFNA(INDEX(#REF!,MATCH($U528,#REF!,0)),"")</f>
        <v>#NAME?</v>
      </c>
      <c r="X528" s="86" t="e">
        <f t="array" aca="1" ref="X528" ca="1">_xludf.IFNA(INDEX(#REF!,MATCH($U528,#REF!,0)),"")</f>
        <v>#NAME?</v>
      </c>
      <c r="Y528" s="86" t="e">
        <f t="array" aca="1" ref="Y528" ca="1">_xludf.IFNA(INDEX(#REF!,MATCH($U528,#REF!,0)),"")</f>
        <v>#NAME?</v>
      </c>
      <c r="Z528" s="86" t="e">
        <f t="array" aca="1" ref="Z528" ca="1">_xludf.IFNA(INDEX(#REF!,MATCH($U528,#REF!,0)),"")</f>
        <v>#NAME?</v>
      </c>
      <c r="AA528" s="86" t="e">
        <f t="array" aca="1" ref="AA528" ca="1">_xludf.IFNA(INDEX(#REF!,MATCH($U528,#REF!,0)),"")</f>
        <v>#NAME?</v>
      </c>
      <c r="AB528" s="86" t="e">
        <f t="array" aca="1" ref="AB528" ca="1">_xludf.IFNA(INDEX(#REF!,MATCH($U528,#REF!,0)),"")</f>
        <v>#NAME?</v>
      </c>
      <c r="AC528" s="86" t="e">
        <f t="array" aca="1" ref="AC528" ca="1">_xludf.IFNA(INDEX(#REF!,MATCH($U528,#REF!,0)),"")</f>
        <v>#NAME?</v>
      </c>
      <c r="AD528" s="87" t="e">
        <f t="array" aca="1" ref="AD528" ca="1">_xludf.IFNA(INDEX(#REF!,MATCH($U528,#REF!,0)),"")</f>
        <v>#NAME?</v>
      </c>
      <c r="AE528" s="102"/>
    </row>
    <row r="529" spans="1:31" ht="22.5" customHeight="1">
      <c r="A529" s="77"/>
      <c r="B529" s="133"/>
      <c r="C529" s="79"/>
      <c r="D529" s="79"/>
      <c r="E529" s="79"/>
      <c r="F529" s="79"/>
      <c r="G529" s="79"/>
      <c r="H529" s="79"/>
      <c r="I529" s="81" t="b">
        <v>0</v>
      </c>
      <c r="J529" s="81" t="b">
        <v>0</v>
      </c>
      <c r="K529" s="81" t="b">
        <v>0</v>
      </c>
      <c r="L529" s="81" t="b">
        <v>0</v>
      </c>
      <c r="M529" s="81" t="b">
        <v>0</v>
      </c>
      <c r="N529" s="79"/>
      <c r="O529" s="79"/>
      <c r="P529" s="79"/>
      <c r="Q529" s="92"/>
      <c r="R529" s="92"/>
      <c r="S529" s="96"/>
      <c r="T529" s="85"/>
      <c r="U529" s="86"/>
      <c r="V529" s="86" t="e">
        <f t="array" aca="1" ref="V529" ca="1">_xludf.IFNA(INDEX(#REF!,MATCH($U529,#REF!,0)),"")</f>
        <v>#NAME?</v>
      </c>
      <c r="W529" s="86" t="e">
        <f t="array" aca="1" ref="W529" ca="1">_xludf.IFNA(INDEX(#REF!,MATCH($U529,#REF!,0)),"")</f>
        <v>#NAME?</v>
      </c>
      <c r="X529" s="86" t="e">
        <f t="array" aca="1" ref="X529" ca="1">_xludf.IFNA(INDEX(#REF!,MATCH($U529,#REF!,0)),"")</f>
        <v>#NAME?</v>
      </c>
      <c r="Y529" s="86" t="e">
        <f t="array" aca="1" ref="Y529" ca="1">_xludf.IFNA(INDEX(#REF!,MATCH($U529,#REF!,0)),"")</f>
        <v>#NAME?</v>
      </c>
      <c r="Z529" s="86" t="e">
        <f t="array" aca="1" ref="Z529" ca="1">_xludf.IFNA(INDEX(#REF!,MATCH($U529,#REF!,0)),"")</f>
        <v>#NAME?</v>
      </c>
      <c r="AA529" s="86" t="e">
        <f t="array" aca="1" ref="AA529" ca="1">_xludf.IFNA(INDEX(#REF!,MATCH($U529,#REF!,0)),"")</f>
        <v>#NAME?</v>
      </c>
      <c r="AB529" s="86" t="e">
        <f t="array" aca="1" ref="AB529" ca="1">_xludf.IFNA(INDEX(#REF!,MATCH($U529,#REF!,0)),"")</f>
        <v>#NAME?</v>
      </c>
      <c r="AC529" s="86" t="e">
        <f t="array" aca="1" ref="AC529" ca="1">_xludf.IFNA(INDEX(#REF!,MATCH($U529,#REF!,0)),"")</f>
        <v>#NAME?</v>
      </c>
      <c r="AD529" s="87" t="e">
        <f t="array" aca="1" ref="AD529" ca="1">_xludf.IFNA(INDEX(#REF!,MATCH($U529,#REF!,0)),"")</f>
        <v>#NAME?</v>
      </c>
      <c r="AE529" s="102"/>
    </row>
    <row r="530" spans="1:31" ht="22.5" customHeight="1">
      <c r="A530" s="77"/>
      <c r="B530" s="133"/>
      <c r="C530" s="79"/>
      <c r="D530" s="79"/>
      <c r="E530" s="103"/>
      <c r="F530" s="103"/>
      <c r="G530" s="79"/>
      <c r="H530" s="79"/>
      <c r="I530" s="81" t="b">
        <v>0</v>
      </c>
      <c r="J530" s="81" t="b">
        <v>0</v>
      </c>
      <c r="K530" s="81" t="b">
        <v>0</v>
      </c>
      <c r="L530" s="81" t="b">
        <v>0</v>
      </c>
      <c r="M530" s="81" t="b">
        <v>0</v>
      </c>
      <c r="N530" s="79"/>
      <c r="O530" s="79"/>
      <c r="P530" s="79"/>
      <c r="Q530" s="92"/>
      <c r="R530" s="92"/>
      <c r="S530" s="96"/>
      <c r="T530" s="85"/>
      <c r="U530" s="86"/>
      <c r="V530" s="86" t="e">
        <f t="array" aca="1" ref="V530" ca="1">_xludf.IFNA(INDEX(#REF!,MATCH($U530,#REF!,0)),"")</f>
        <v>#NAME?</v>
      </c>
      <c r="W530" s="86" t="e">
        <f t="array" aca="1" ref="W530" ca="1">_xludf.IFNA(INDEX(#REF!,MATCH($U530,#REF!,0)),"")</f>
        <v>#NAME?</v>
      </c>
      <c r="X530" s="86" t="e">
        <f t="array" aca="1" ref="X530" ca="1">_xludf.IFNA(INDEX(#REF!,MATCH($U530,#REF!,0)),"")</f>
        <v>#NAME?</v>
      </c>
      <c r="Y530" s="86" t="e">
        <f t="array" aca="1" ref="Y530" ca="1">_xludf.IFNA(INDEX(#REF!,MATCH($U530,#REF!,0)),"")</f>
        <v>#NAME?</v>
      </c>
      <c r="Z530" s="86" t="e">
        <f t="array" aca="1" ref="Z530" ca="1">_xludf.IFNA(INDEX(#REF!,MATCH($U530,#REF!,0)),"")</f>
        <v>#NAME?</v>
      </c>
      <c r="AA530" s="86" t="e">
        <f t="array" aca="1" ref="AA530" ca="1">_xludf.IFNA(INDEX(#REF!,MATCH($U530,#REF!,0)),"")</f>
        <v>#NAME?</v>
      </c>
      <c r="AB530" s="86" t="e">
        <f t="array" aca="1" ref="AB530" ca="1">_xludf.IFNA(INDEX(#REF!,MATCH($U530,#REF!,0)),"")</f>
        <v>#NAME?</v>
      </c>
      <c r="AC530" s="86" t="e">
        <f t="array" aca="1" ref="AC530" ca="1">_xludf.IFNA(INDEX(#REF!,MATCH($U530,#REF!,0)),"")</f>
        <v>#NAME?</v>
      </c>
      <c r="AD530" s="87" t="e">
        <f t="array" aca="1" ref="AD530" ca="1">_xludf.IFNA(INDEX(#REF!,MATCH($U530,#REF!,0)),"")</f>
        <v>#NAME?</v>
      </c>
      <c r="AE530" s="102"/>
    </row>
    <row r="531" spans="1:31" ht="22.5" customHeight="1">
      <c r="A531" s="77"/>
      <c r="B531" s="133"/>
      <c r="C531" s="79"/>
      <c r="D531" s="79"/>
      <c r="E531" s="79"/>
      <c r="F531" s="79"/>
      <c r="G531" s="79"/>
      <c r="H531" s="79"/>
      <c r="I531" s="81" t="b">
        <v>0</v>
      </c>
      <c r="J531" s="81" t="b">
        <v>0</v>
      </c>
      <c r="K531" s="81" t="b">
        <v>0</v>
      </c>
      <c r="L531" s="81" t="b">
        <v>0</v>
      </c>
      <c r="M531" s="81" t="b">
        <v>0</v>
      </c>
      <c r="N531" s="79"/>
      <c r="O531" s="79"/>
      <c r="P531" s="79"/>
      <c r="Q531" s="92"/>
      <c r="R531" s="92"/>
      <c r="S531" s="96"/>
      <c r="T531" s="85"/>
      <c r="U531" s="86"/>
      <c r="V531" s="86" t="e">
        <f t="array" aca="1" ref="V531" ca="1">_xludf.IFNA(INDEX(#REF!,MATCH($U531,#REF!,0)),"")</f>
        <v>#NAME?</v>
      </c>
      <c r="W531" s="86" t="e">
        <f t="array" aca="1" ref="W531" ca="1">_xludf.IFNA(INDEX(#REF!,MATCH($U531,#REF!,0)),"")</f>
        <v>#NAME?</v>
      </c>
      <c r="X531" s="86" t="e">
        <f t="array" aca="1" ref="X531" ca="1">_xludf.IFNA(INDEX(#REF!,MATCH($U531,#REF!,0)),"")</f>
        <v>#NAME?</v>
      </c>
      <c r="Y531" s="86" t="e">
        <f t="array" aca="1" ref="Y531" ca="1">_xludf.IFNA(INDEX(#REF!,MATCH($U531,#REF!,0)),"")</f>
        <v>#NAME?</v>
      </c>
      <c r="Z531" s="86" t="e">
        <f t="array" aca="1" ref="Z531" ca="1">_xludf.IFNA(INDEX(#REF!,MATCH($U531,#REF!,0)),"")</f>
        <v>#NAME?</v>
      </c>
      <c r="AA531" s="86" t="e">
        <f t="array" aca="1" ref="AA531" ca="1">_xludf.IFNA(INDEX(#REF!,MATCH($U531,#REF!,0)),"")</f>
        <v>#NAME?</v>
      </c>
      <c r="AB531" s="86" t="e">
        <f t="array" aca="1" ref="AB531" ca="1">_xludf.IFNA(INDEX(#REF!,MATCH($U531,#REF!,0)),"")</f>
        <v>#NAME?</v>
      </c>
      <c r="AC531" s="86" t="e">
        <f t="array" aca="1" ref="AC531" ca="1">_xludf.IFNA(INDEX(#REF!,MATCH($U531,#REF!,0)),"")</f>
        <v>#NAME?</v>
      </c>
      <c r="AD531" s="87" t="e">
        <f t="array" aca="1" ref="AD531" ca="1">_xludf.IFNA(INDEX(#REF!,MATCH($U531,#REF!,0)),"")</f>
        <v>#NAME?</v>
      </c>
      <c r="AE531" s="102"/>
    </row>
    <row r="532" spans="1:31" ht="22.5" customHeight="1">
      <c r="A532" s="77"/>
      <c r="B532" s="133"/>
      <c r="C532" s="79"/>
      <c r="D532" s="79"/>
      <c r="E532" s="103"/>
      <c r="F532" s="103"/>
      <c r="G532" s="79"/>
      <c r="H532" s="79"/>
      <c r="I532" s="81" t="b">
        <v>0</v>
      </c>
      <c r="J532" s="81" t="b">
        <v>0</v>
      </c>
      <c r="K532" s="81" t="b">
        <v>0</v>
      </c>
      <c r="L532" s="81" t="b">
        <v>0</v>
      </c>
      <c r="M532" s="81" t="b">
        <v>0</v>
      </c>
      <c r="N532" s="79"/>
      <c r="O532" s="79"/>
      <c r="P532" s="79"/>
      <c r="Q532" s="92"/>
      <c r="R532" s="92"/>
      <c r="S532" s="96"/>
      <c r="T532" s="85"/>
      <c r="U532" s="86"/>
      <c r="V532" s="86" t="e">
        <f t="array" aca="1" ref="V532" ca="1">_xludf.IFNA(INDEX(#REF!,MATCH($U532,#REF!,0)),"")</f>
        <v>#NAME?</v>
      </c>
      <c r="W532" s="86" t="e">
        <f t="array" aca="1" ref="W532" ca="1">_xludf.IFNA(INDEX(#REF!,MATCH($U532,#REF!,0)),"")</f>
        <v>#NAME?</v>
      </c>
      <c r="X532" s="86" t="e">
        <f t="array" aca="1" ref="X532" ca="1">_xludf.IFNA(INDEX(#REF!,MATCH($U532,#REF!,0)),"")</f>
        <v>#NAME?</v>
      </c>
      <c r="Y532" s="86" t="e">
        <f t="array" aca="1" ref="Y532" ca="1">_xludf.IFNA(INDEX(#REF!,MATCH($U532,#REF!,0)),"")</f>
        <v>#NAME?</v>
      </c>
      <c r="Z532" s="86" t="e">
        <f t="array" aca="1" ref="Z532" ca="1">_xludf.IFNA(INDEX(#REF!,MATCH($U532,#REF!,0)),"")</f>
        <v>#NAME?</v>
      </c>
      <c r="AA532" s="86" t="e">
        <f t="array" aca="1" ref="AA532" ca="1">_xludf.IFNA(INDEX(#REF!,MATCH($U532,#REF!,0)),"")</f>
        <v>#NAME?</v>
      </c>
      <c r="AB532" s="86" t="e">
        <f t="array" aca="1" ref="AB532" ca="1">_xludf.IFNA(INDEX(#REF!,MATCH($U532,#REF!,0)),"")</f>
        <v>#NAME?</v>
      </c>
      <c r="AC532" s="86" t="e">
        <f t="array" aca="1" ref="AC532" ca="1">_xludf.IFNA(INDEX(#REF!,MATCH($U532,#REF!,0)),"")</f>
        <v>#NAME?</v>
      </c>
      <c r="AD532" s="87" t="e">
        <f t="array" aca="1" ref="AD532" ca="1">_xludf.IFNA(INDEX(#REF!,MATCH($U532,#REF!,0)),"")</f>
        <v>#NAME?</v>
      </c>
      <c r="AE532" s="102"/>
    </row>
    <row r="533" spans="1:31" ht="22.5" customHeight="1">
      <c r="A533" s="77"/>
      <c r="B533" s="133"/>
      <c r="C533" s="79"/>
      <c r="D533" s="79"/>
      <c r="E533" s="103"/>
      <c r="F533" s="103"/>
      <c r="G533" s="79"/>
      <c r="H533" s="79"/>
      <c r="I533" s="81" t="b">
        <v>0</v>
      </c>
      <c r="J533" s="81" t="b">
        <v>0</v>
      </c>
      <c r="K533" s="81" t="b">
        <v>0</v>
      </c>
      <c r="L533" s="81" t="b">
        <v>0</v>
      </c>
      <c r="M533" s="81" t="b">
        <v>0</v>
      </c>
      <c r="N533" s="79"/>
      <c r="O533" s="79"/>
      <c r="P533" s="79"/>
      <c r="Q533" s="92"/>
      <c r="R533" s="92"/>
      <c r="S533" s="96"/>
      <c r="T533" s="85"/>
      <c r="U533" s="86"/>
      <c r="V533" s="86" t="e">
        <f t="array" aca="1" ref="V533" ca="1">_xludf.IFNA(INDEX(#REF!,MATCH($U533,#REF!,0)),"")</f>
        <v>#NAME?</v>
      </c>
      <c r="W533" s="86" t="e">
        <f t="array" aca="1" ref="W533" ca="1">_xludf.IFNA(INDEX(#REF!,MATCH($U533,#REF!,0)),"")</f>
        <v>#NAME?</v>
      </c>
      <c r="X533" s="86" t="e">
        <f t="array" aca="1" ref="X533" ca="1">_xludf.IFNA(INDEX(#REF!,MATCH($U533,#REF!,0)),"")</f>
        <v>#NAME?</v>
      </c>
      <c r="Y533" s="86" t="e">
        <f t="array" aca="1" ref="Y533" ca="1">_xludf.IFNA(INDEX(#REF!,MATCH($U533,#REF!,0)),"")</f>
        <v>#NAME?</v>
      </c>
      <c r="Z533" s="86" t="e">
        <f t="array" aca="1" ref="Z533" ca="1">_xludf.IFNA(INDEX(#REF!,MATCH($U533,#REF!,0)),"")</f>
        <v>#NAME?</v>
      </c>
      <c r="AA533" s="86" t="e">
        <f t="array" aca="1" ref="AA533" ca="1">_xludf.IFNA(INDEX(#REF!,MATCH($U533,#REF!,0)),"")</f>
        <v>#NAME?</v>
      </c>
      <c r="AB533" s="86" t="e">
        <f t="array" aca="1" ref="AB533" ca="1">_xludf.IFNA(INDEX(#REF!,MATCH($U533,#REF!,0)),"")</f>
        <v>#NAME?</v>
      </c>
      <c r="AC533" s="86" t="e">
        <f t="array" aca="1" ref="AC533" ca="1">_xludf.IFNA(INDEX(#REF!,MATCH($U533,#REF!,0)),"")</f>
        <v>#NAME?</v>
      </c>
      <c r="AD533" s="87" t="e">
        <f t="array" aca="1" ref="AD533" ca="1">_xludf.IFNA(INDEX(#REF!,MATCH($U533,#REF!,0)),"")</f>
        <v>#NAME?</v>
      </c>
      <c r="AE533" s="102"/>
    </row>
    <row r="534" spans="1:31" ht="22.5" customHeight="1">
      <c r="A534" s="77"/>
      <c r="B534" s="133"/>
      <c r="C534" s="79"/>
      <c r="D534" s="79"/>
      <c r="E534" s="79"/>
      <c r="F534" s="79"/>
      <c r="G534" s="79"/>
      <c r="H534" s="79"/>
      <c r="I534" s="81" t="b">
        <v>0</v>
      </c>
      <c r="J534" s="81" t="b">
        <v>0</v>
      </c>
      <c r="K534" s="81" t="b">
        <v>0</v>
      </c>
      <c r="L534" s="81" t="b">
        <v>0</v>
      </c>
      <c r="M534" s="81" t="b">
        <v>0</v>
      </c>
      <c r="N534" s="79"/>
      <c r="O534" s="79"/>
      <c r="P534" s="79"/>
      <c r="Q534" s="92"/>
      <c r="R534" s="92"/>
      <c r="S534" s="96"/>
      <c r="T534" s="85"/>
      <c r="U534" s="86"/>
      <c r="V534" s="86" t="e">
        <f t="array" aca="1" ref="V534" ca="1">_xludf.IFNA(INDEX(#REF!,MATCH($U534,#REF!,0)),"")</f>
        <v>#NAME?</v>
      </c>
      <c r="W534" s="86" t="e">
        <f t="array" aca="1" ref="W534" ca="1">_xludf.IFNA(INDEX(#REF!,MATCH($U534,#REF!,0)),"")</f>
        <v>#NAME?</v>
      </c>
      <c r="X534" s="86" t="e">
        <f t="array" aca="1" ref="X534" ca="1">_xludf.IFNA(INDEX(#REF!,MATCH($U534,#REF!,0)),"")</f>
        <v>#NAME?</v>
      </c>
      <c r="Y534" s="86" t="e">
        <f t="array" aca="1" ref="Y534" ca="1">_xludf.IFNA(INDEX(#REF!,MATCH($U534,#REF!,0)),"")</f>
        <v>#NAME?</v>
      </c>
      <c r="Z534" s="86" t="e">
        <f t="array" aca="1" ref="Z534" ca="1">_xludf.IFNA(INDEX(#REF!,MATCH($U534,#REF!,0)),"")</f>
        <v>#NAME?</v>
      </c>
      <c r="AA534" s="86" t="e">
        <f t="array" aca="1" ref="AA534" ca="1">_xludf.IFNA(INDEX(#REF!,MATCH($U534,#REF!,0)),"")</f>
        <v>#NAME?</v>
      </c>
      <c r="AB534" s="86" t="e">
        <f t="array" aca="1" ref="AB534" ca="1">_xludf.IFNA(INDEX(#REF!,MATCH($U534,#REF!,0)),"")</f>
        <v>#NAME?</v>
      </c>
      <c r="AC534" s="86" t="e">
        <f t="array" aca="1" ref="AC534" ca="1">_xludf.IFNA(INDEX(#REF!,MATCH($U534,#REF!,0)),"")</f>
        <v>#NAME?</v>
      </c>
      <c r="AD534" s="87" t="e">
        <f t="array" aca="1" ref="AD534" ca="1">_xludf.IFNA(INDEX(#REF!,MATCH($U534,#REF!,0)),"")</f>
        <v>#NAME?</v>
      </c>
      <c r="AE534" s="102"/>
    </row>
    <row r="535" spans="1:31" ht="22.5" customHeight="1">
      <c r="A535" s="77"/>
      <c r="B535" s="133"/>
      <c r="C535" s="79"/>
      <c r="D535" s="79"/>
      <c r="E535" s="79"/>
      <c r="F535" s="79"/>
      <c r="G535" s="79"/>
      <c r="H535" s="79"/>
      <c r="I535" s="81" t="b">
        <v>0</v>
      </c>
      <c r="J535" s="81" t="b">
        <v>0</v>
      </c>
      <c r="K535" s="81" t="b">
        <v>0</v>
      </c>
      <c r="L535" s="81" t="b">
        <v>0</v>
      </c>
      <c r="M535" s="81" t="b">
        <v>0</v>
      </c>
      <c r="N535" s="79"/>
      <c r="O535" s="79"/>
      <c r="P535" s="79"/>
      <c r="Q535" s="92"/>
      <c r="R535" s="92"/>
      <c r="S535" s="96"/>
      <c r="T535" s="85"/>
      <c r="U535" s="86"/>
      <c r="V535" s="86" t="e">
        <f t="array" aca="1" ref="V535" ca="1">_xludf.IFNA(INDEX(#REF!,MATCH($U535,#REF!,0)),"")</f>
        <v>#NAME?</v>
      </c>
      <c r="W535" s="86" t="e">
        <f t="array" aca="1" ref="W535" ca="1">_xludf.IFNA(INDEX(#REF!,MATCH($U535,#REF!,0)),"")</f>
        <v>#NAME?</v>
      </c>
      <c r="X535" s="86" t="e">
        <f t="array" aca="1" ref="X535" ca="1">_xludf.IFNA(INDEX(#REF!,MATCH($U535,#REF!,0)),"")</f>
        <v>#NAME?</v>
      </c>
      <c r="Y535" s="86" t="e">
        <f t="array" aca="1" ref="Y535" ca="1">_xludf.IFNA(INDEX(#REF!,MATCH($U535,#REF!,0)),"")</f>
        <v>#NAME?</v>
      </c>
      <c r="Z535" s="86" t="e">
        <f t="array" aca="1" ref="Z535" ca="1">_xludf.IFNA(INDEX(#REF!,MATCH($U535,#REF!,0)),"")</f>
        <v>#NAME?</v>
      </c>
      <c r="AA535" s="86" t="e">
        <f t="array" aca="1" ref="AA535" ca="1">_xludf.IFNA(INDEX(#REF!,MATCH($U535,#REF!,0)),"")</f>
        <v>#NAME?</v>
      </c>
      <c r="AB535" s="86" t="e">
        <f t="array" aca="1" ref="AB535" ca="1">_xludf.IFNA(INDEX(#REF!,MATCH($U535,#REF!,0)),"")</f>
        <v>#NAME?</v>
      </c>
      <c r="AC535" s="86" t="e">
        <f t="array" aca="1" ref="AC535" ca="1">_xludf.IFNA(INDEX(#REF!,MATCH($U535,#REF!,0)),"")</f>
        <v>#NAME?</v>
      </c>
      <c r="AD535" s="87" t="e">
        <f t="array" aca="1" ref="AD535" ca="1">_xludf.IFNA(INDEX(#REF!,MATCH($U535,#REF!,0)),"")</f>
        <v>#NAME?</v>
      </c>
      <c r="AE535" s="102"/>
    </row>
    <row r="536" spans="1:31" ht="22.5" customHeight="1">
      <c r="A536" s="77"/>
      <c r="B536" s="133"/>
      <c r="C536" s="79"/>
      <c r="D536" s="79"/>
      <c r="E536" s="79"/>
      <c r="F536" s="79"/>
      <c r="G536" s="79"/>
      <c r="H536" s="79"/>
      <c r="I536" s="81" t="b">
        <v>0</v>
      </c>
      <c r="J536" s="81" t="b">
        <v>0</v>
      </c>
      <c r="K536" s="81" t="b">
        <v>0</v>
      </c>
      <c r="L536" s="81" t="b">
        <v>0</v>
      </c>
      <c r="M536" s="81" t="b">
        <v>0</v>
      </c>
      <c r="N536" s="79"/>
      <c r="O536" s="79"/>
      <c r="P536" s="79"/>
      <c r="Q536" s="92"/>
      <c r="R536" s="92"/>
      <c r="S536" s="96"/>
      <c r="T536" s="85"/>
      <c r="U536" s="86"/>
      <c r="V536" s="86" t="e">
        <f t="array" aca="1" ref="V536" ca="1">_xludf.IFNA(INDEX(#REF!,MATCH($U536,#REF!,0)),"")</f>
        <v>#NAME?</v>
      </c>
      <c r="W536" s="86" t="e">
        <f t="array" aca="1" ref="W536" ca="1">_xludf.IFNA(INDEX(#REF!,MATCH($U536,#REF!,0)),"")</f>
        <v>#NAME?</v>
      </c>
      <c r="X536" s="86" t="e">
        <f t="array" aca="1" ref="X536" ca="1">_xludf.IFNA(INDEX(#REF!,MATCH($U536,#REF!,0)),"")</f>
        <v>#NAME?</v>
      </c>
      <c r="Y536" s="86" t="e">
        <f t="array" aca="1" ref="Y536" ca="1">_xludf.IFNA(INDEX(#REF!,MATCH($U536,#REF!,0)),"")</f>
        <v>#NAME?</v>
      </c>
      <c r="Z536" s="86" t="e">
        <f t="array" aca="1" ref="Z536" ca="1">_xludf.IFNA(INDEX(#REF!,MATCH($U536,#REF!,0)),"")</f>
        <v>#NAME?</v>
      </c>
      <c r="AA536" s="86" t="e">
        <f t="array" aca="1" ref="AA536" ca="1">_xludf.IFNA(INDEX(#REF!,MATCH($U536,#REF!,0)),"")</f>
        <v>#NAME?</v>
      </c>
      <c r="AB536" s="86" t="e">
        <f t="array" aca="1" ref="AB536" ca="1">_xludf.IFNA(INDEX(#REF!,MATCH($U536,#REF!,0)),"")</f>
        <v>#NAME?</v>
      </c>
      <c r="AC536" s="86" t="e">
        <f t="array" aca="1" ref="AC536" ca="1">_xludf.IFNA(INDEX(#REF!,MATCH($U536,#REF!,0)),"")</f>
        <v>#NAME?</v>
      </c>
      <c r="AD536" s="87" t="e">
        <f t="array" aca="1" ref="AD536" ca="1">_xludf.IFNA(INDEX(#REF!,MATCH($U536,#REF!,0)),"")</f>
        <v>#NAME?</v>
      </c>
      <c r="AE536" s="102"/>
    </row>
    <row r="537" spans="1:31" ht="22.5" customHeight="1">
      <c r="A537" s="77"/>
      <c r="B537" s="133"/>
      <c r="C537" s="79"/>
      <c r="D537" s="79"/>
      <c r="E537" s="79"/>
      <c r="F537" s="79"/>
      <c r="G537" s="79"/>
      <c r="H537" s="79"/>
      <c r="I537" s="81" t="b">
        <v>0</v>
      </c>
      <c r="J537" s="81" t="b">
        <v>0</v>
      </c>
      <c r="K537" s="81" t="b">
        <v>0</v>
      </c>
      <c r="L537" s="81" t="b">
        <v>0</v>
      </c>
      <c r="M537" s="81" t="b">
        <v>0</v>
      </c>
      <c r="N537" s="79"/>
      <c r="O537" s="79"/>
      <c r="P537" s="79"/>
      <c r="Q537" s="92"/>
      <c r="R537" s="92"/>
      <c r="S537" s="96"/>
      <c r="T537" s="85"/>
      <c r="U537" s="86"/>
      <c r="V537" s="86" t="e">
        <f t="array" aca="1" ref="V537" ca="1">_xludf.IFNA(INDEX(#REF!,MATCH($U537,#REF!,0)),"")</f>
        <v>#NAME?</v>
      </c>
      <c r="W537" s="86" t="e">
        <f t="array" aca="1" ref="W537" ca="1">_xludf.IFNA(INDEX(#REF!,MATCH($U537,#REF!,0)),"")</f>
        <v>#NAME?</v>
      </c>
      <c r="X537" s="86" t="e">
        <f t="array" aca="1" ref="X537" ca="1">_xludf.IFNA(INDEX(#REF!,MATCH($U537,#REF!,0)),"")</f>
        <v>#NAME?</v>
      </c>
      <c r="Y537" s="86" t="e">
        <f t="array" aca="1" ref="Y537" ca="1">_xludf.IFNA(INDEX(#REF!,MATCH($U537,#REF!,0)),"")</f>
        <v>#NAME?</v>
      </c>
      <c r="Z537" s="86" t="e">
        <f t="array" aca="1" ref="Z537" ca="1">_xludf.IFNA(INDEX(#REF!,MATCH($U537,#REF!,0)),"")</f>
        <v>#NAME?</v>
      </c>
      <c r="AA537" s="86" t="e">
        <f t="array" aca="1" ref="AA537" ca="1">_xludf.IFNA(INDEX(#REF!,MATCH($U537,#REF!,0)),"")</f>
        <v>#NAME?</v>
      </c>
      <c r="AB537" s="86" t="e">
        <f t="array" aca="1" ref="AB537" ca="1">_xludf.IFNA(INDEX(#REF!,MATCH($U537,#REF!,0)),"")</f>
        <v>#NAME?</v>
      </c>
      <c r="AC537" s="86" t="e">
        <f t="array" aca="1" ref="AC537" ca="1">_xludf.IFNA(INDEX(#REF!,MATCH($U537,#REF!,0)),"")</f>
        <v>#NAME?</v>
      </c>
      <c r="AD537" s="87" t="e">
        <f t="array" aca="1" ref="AD537" ca="1">_xludf.IFNA(INDEX(#REF!,MATCH($U537,#REF!,0)),"")</f>
        <v>#NAME?</v>
      </c>
      <c r="AE537" s="102"/>
    </row>
    <row r="538" spans="1:31" ht="22.5" customHeight="1">
      <c r="A538" s="77"/>
      <c r="B538" s="133"/>
      <c r="C538" s="79"/>
      <c r="D538" s="79"/>
      <c r="E538" s="79"/>
      <c r="F538" s="79"/>
      <c r="G538" s="79"/>
      <c r="H538" s="79"/>
      <c r="I538" s="81" t="b">
        <v>0</v>
      </c>
      <c r="J538" s="81" t="b">
        <v>0</v>
      </c>
      <c r="K538" s="81" t="b">
        <v>0</v>
      </c>
      <c r="L538" s="81" t="b">
        <v>0</v>
      </c>
      <c r="M538" s="81" t="b">
        <v>0</v>
      </c>
      <c r="N538" s="79"/>
      <c r="O538" s="79"/>
      <c r="P538" s="79"/>
      <c r="Q538" s="92"/>
      <c r="R538" s="92"/>
      <c r="S538" s="96"/>
      <c r="T538" s="85"/>
      <c r="U538" s="86"/>
      <c r="V538" s="86" t="e">
        <f t="array" aca="1" ref="V538" ca="1">_xludf.IFNA(INDEX(#REF!,MATCH($U538,#REF!,0)),"")</f>
        <v>#NAME?</v>
      </c>
      <c r="W538" s="86" t="e">
        <f t="array" aca="1" ref="W538" ca="1">_xludf.IFNA(INDEX(#REF!,MATCH($U538,#REF!,0)),"")</f>
        <v>#NAME?</v>
      </c>
      <c r="X538" s="86" t="e">
        <f t="array" aca="1" ref="X538" ca="1">_xludf.IFNA(INDEX(#REF!,MATCH($U538,#REF!,0)),"")</f>
        <v>#NAME?</v>
      </c>
      <c r="Y538" s="86" t="e">
        <f t="array" aca="1" ref="Y538" ca="1">_xludf.IFNA(INDEX(#REF!,MATCH($U538,#REF!,0)),"")</f>
        <v>#NAME?</v>
      </c>
      <c r="Z538" s="86" t="e">
        <f t="array" aca="1" ref="Z538" ca="1">_xludf.IFNA(INDEX(#REF!,MATCH($U538,#REF!,0)),"")</f>
        <v>#NAME?</v>
      </c>
      <c r="AA538" s="86" t="e">
        <f t="array" aca="1" ref="AA538" ca="1">_xludf.IFNA(INDEX(#REF!,MATCH($U538,#REF!,0)),"")</f>
        <v>#NAME?</v>
      </c>
      <c r="AB538" s="86" t="e">
        <f t="array" aca="1" ref="AB538" ca="1">_xludf.IFNA(INDEX(#REF!,MATCH($U538,#REF!,0)),"")</f>
        <v>#NAME?</v>
      </c>
      <c r="AC538" s="86" t="e">
        <f t="array" aca="1" ref="AC538" ca="1">_xludf.IFNA(INDEX(#REF!,MATCH($U538,#REF!,0)),"")</f>
        <v>#NAME?</v>
      </c>
      <c r="AD538" s="87" t="e">
        <f t="array" aca="1" ref="AD538" ca="1">_xludf.IFNA(INDEX(#REF!,MATCH($U538,#REF!,0)),"")</f>
        <v>#NAME?</v>
      </c>
      <c r="AE538" s="102"/>
    </row>
    <row r="539" spans="1:31" ht="22.5" customHeight="1">
      <c r="A539" s="77"/>
      <c r="B539" s="133"/>
      <c r="C539" s="79"/>
      <c r="D539" s="79"/>
      <c r="E539" s="79"/>
      <c r="F539" s="79"/>
      <c r="G539" s="79"/>
      <c r="H539" s="79"/>
      <c r="I539" s="81" t="b">
        <v>0</v>
      </c>
      <c r="J539" s="81" t="b">
        <v>0</v>
      </c>
      <c r="K539" s="81" t="b">
        <v>0</v>
      </c>
      <c r="L539" s="81" t="b">
        <v>0</v>
      </c>
      <c r="M539" s="81" t="b">
        <v>0</v>
      </c>
      <c r="N539" s="79"/>
      <c r="O539" s="79"/>
      <c r="P539" s="79"/>
      <c r="Q539" s="92"/>
      <c r="R539" s="92"/>
      <c r="S539" s="96"/>
      <c r="T539" s="85"/>
      <c r="U539" s="86"/>
      <c r="V539" s="86" t="e">
        <f t="array" aca="1" ref="V539" ca="1">_xludf.IFNA(INDEX(#REF!,MATCH($U539,#REF!,0)),"")</f>
        <v>#NAME?</v>
      </c>
      <c r="W539" s="86" t="e">
        <f t="array" aca="1" ref="W539" ca="1">_xludf.IFNA(INDEX(#REF!,MATCH($U539,#REF!,0)),"")</f>
        <v>#NAME?</v>
      </c>
      <c r="X539" s="86" t="e">
        <f t="array" aca="1" ref="X539" ca="1">_xludf.IFNA(INDEX(#REF!,MATCH($U539,#REF!,0)),"")</f>
        <v>#NAME?</v>
      </c>
      <c r="Y539" s="86" t="e">
        <f t="array" aca="1" ref="Y539" ca="1">_xludf.IFNA(INDEX(#REF!,MATCH($U539,#REF!,0)),"")</f>
        <v>#NAME?</v>
      </c>
      <c r="Z539" s="86" t="e">
        <f t="array" aca="1" ref="Z539" ca="1">_xludf.IFNA(INDEX(#REF!,MATCH($U539,#REF!,0)),"")</f>
        <v>#NAME?</v>
      </c>
      <c r="AA539" s="86" t="e">
        <f t="array" aca="1" ref="AA539" ca="1">_xludf.IFNA(INDEX(#REF!,MATCH($U539,#REF!,0)),"")</f>
        <v>#NAME?</v>
      </c>
      <c r="AB539" s="86" t="e">
        <f t="array" aca="1" ref="AB539" ca="1">_xludf.IFNA(INDEX(#REF!,MATCH($U539,#REF!,0)),"")</f>
        <v>#NAME?</v>
      </c>
      <c r="AC539" s="86" t="e">
        <f t="array" aca="1" ref="AC539" ca="1">_xludf.IFNA(INDEX(#REF!,MATCH($U539,#REF!,0)),"")</f>
        <v>#NAME?</v>
      </c>
      <c r="AD539" s="87" t="e">
        <f t="array" aca="1" ref="AD539" ca="1">_xludf.IFNA(INDEX(#REF!,MATCH($U539,#REF!,0)),"")</f>
        <v>#NAME?</v>
      </c>
      <c r="AE539" s="102"/>
    </row>
    <row r="540" spans="1:31" ht="22.5" customHeight="1">
      <c r="A540" s="77"/>
      <c r="B540" s="133"/>
      <c r="C540" s="79"/>
      <c r="D540" s="79"/>
      <c r="E540" s="79"/>
      <c r="F540" s="79"/>
      <c r="G540" s="79"/>
      <c r="H540" s="79"/>
      <c r="I540" s="81" t="b">
        <v>0</v>
      </c>
      <c r="J540" s="81" t="b">
        <v>0</v>
      </c>
      <c r="K540" s="81" t="b">
        <v>0</v>
      </c>
      <c r="L540" s="81" t="b">
        <v>0</v>
      </c>
      <c r="M540" s="81" t="b">
        <v>0</v>
      </c>
      <c r="N540" s="79"/>
      <c r="O540" s="79"/>
      <c r="P540" s="79"/>
      <c r="Q540" s="92"/>
      <c r="R540" s="92"/>
      <c r="S540" s="96"/>
      <c r="T540" s="85"/>
      <c r="U540" s="86"/>
      <c r="V540" s="86" t="e">
        <f t="array" aca="1" ref="V540" ca="1">_xludf.IFNA(INDEX(#REF!,MATCH($U540,#REF!,0)),"")</f>
        <v>#NAME?</v>
      </c>
      <c r="W540" s="86" t="e">
        <f t="array" aca="1" ref="W540" ca="1">_xludf.IFNA(INDEX(#REF!,MATCH($U540,#REF!,0)),"")</f>
        <v>#NAME?</v>
      </c>
      <c r="X540" s="86" t="e">
        <f t="array" aca="1" ref="X540" ca="1">_xludf.IFNA(INDEX(#REF!,MATCH($U540,#REF!,0)),"")</f>
        <v>#NAME?</v>
      </c>
      <c r="Y540" s="86" t="e">
        <f t="array" aca="1" ref="Y540" ca="1">_xludf.IFNA(INDEX(#REF!,MATCH($U540,#REF!,0)),"")</f>
        <v>#NAME?</v>
      </c>
      <c r="Z540" s="86" t="e">
        <f t="array" aca="1" ref="Z540" ca="1">_xludf.IFNA(INDEX(#REF!,MATCH($U540,#REF!,0)),"")</f>
        <v>#NAME?</v>
      </c>
      <c r="AA540" s="86" t="e">
        <f t="array" aca="1" ref="AA540" ca="1">_xludf.IFNA(INDEX(#REF!,MATCH($U540,#REF!,0)),"")</f>
        <v>#NAME?</v>
      </c>
      <c r="AB540" s="86" t="e">
        <f t="array" aca="1" ref="AB540" ca="1">_xludf.IFNA(INDEX(#REF!,MATCH($U540,#REF!,0)),"")</f>
        <v>#NAME?</v>
      </c>
      <c r="AC540" s="86" t="e">
        <f t="array" aca="1" ref="AC540" ca="1">_xludf.IFNA(INDEX(#REF!,MATCH($U540,#REF!,0)),"")</f>
        <v>#NAME?</v>
      </c>
      <c r="AD540" s="87" t="e">
        <f t="array" aca="1" ref="AD540" ca="1">_xludf.IFNA(INDEX(#REF!,MATCH($U540,#REF!,0)),"")</f>
        <v>#NAME?</v>
      </c>
      <c r="AE540" s="102"/>
    </row>
    <row r="541" spans="1:31" ht="22.5" customHeight="1">
      <c r="A541" s="77"/>
      <c r="B541" s="133"/>
      <c r="C541" s="79"/>
      <c r="D541" s="79"/>
      <c r="E541" s="79"/>
      <c r="F541" s="79"/>
      <c r="G541" s="79"/>
      <c r="H541" s="79"/>
      <c r="I541" s="81" t="b">
        <v>0</v>
      </c>
      <c r="J541" s="81" t="b">
        <v>0</v>
      </c>
      <c r="K541" s="81" t="b">
        <v>0</v>
      </c>
      <c r="L541" s="81" t="b">
        <v>0</v>
      </c>
      <c r="M541" s="81" t="b">
        <v>0</v>
      </c>
      <c r="N541" s="79"/>
      <c r="O541" s="79"/>
      <c r="P541" s="79"/>
      <c r="Q541" s="92"/>
      <c r="R541" s="92"/>
      <c r="S541" s="96"/>
      <c r="T541" s="85"/>
      <c r="U541" s="86"/>
      <c r="V541" s="86" t="e">
        <f t="array" aca="1" ref="V541" ca="1">_xludf.IFNA(INDEX(#REF!,MATCH($U541,#REF!,0)),"")</f>
        <v>#NAME?</v>
      </c>
      <c r="W541" s="86" t="e">
        <f t="array" aca="1" ref="W541" ca="1">_xludf.IFNA(INDEX(#REF!,MATCH($U541,#REF!,0)),"")</f>
        <v>#NAME?</v>
      </c>
      <c r="X541" s="86" t="e">
        <f t="array" aca="1" ref="X541" ca="1">_xludf.IFNA(INDEX(#REF!,MATCH($U541,#REF!,0)),"")</f>
        <v>#NAME?</v>
      </c>
      <c r="Y541" s="86" t="e">
        <f t="array" aca="1" ref="Y541" ca="1">_xludf.IFNA(INDEX(#REF!,MATCH($U541,#REF!,0)),"")</f>
        <v>#NAME?</v>
      </c>
      <c r="Z541" s="86" t="e">
        <f t="array" aca="1" ref="Z541" ca="1">_xludf.IFNA(INDEX(#REF!,MATCH($U541,#REF!,0)),"")</f>
        <v>#NAME?</v>
      </c>
      <c r="AA541" s="86" t="e">
        <f t="array" aca="1" ref="AA541" ca="1">_xludf.IFNA(INDEX(#REF!,MATCH($U541,#REF!,0)),"")</f>
        <v>#NAME?</v>
      </c>
      <c r="AB541" s="86" t="e">
        <f t="array" aca="1" ref="AB541" ca="1">_xludf.IFNA(INDEX(#REF!,MATCH($U541,#REF!,0)),"")</f>
        <v>#NAME?</v>
      </c>
      <c r="AC541" s="86" t="e">
        <f t="array" aca="1" ref="AC541" ca="1">_xludf.IFNA(INDEX(#REF!,MATCH($U541,#REF!,0)),"")</f>
        <v>#NAME?</v>
      </c>
      <c r="AD541" s="87" t="e">
        <f t="array" aca="1" ref="AD541" ca="1">_xludf.IFNA(INDEX(#REF!,MATCH($U541,#REF!,0)),"")</f>
        <v>#NAME?</v>
      </c>
      <c r="AE541" s="102"/>
    </row>
    <row r="542" spans="1:31" ht="22.5" customHeight="1">
      <c r="A542" s="77"/>
      <c r="B542" s="133"/>
      <c r="C542" s="79"/>
      <c r="D542" s="79"/>
      <c r="E542" s="79"/>
      <c r="F542" s="79"/>
      <c r="G542" s="79"/>
      <c r="H542" s="79"/>
      <c r="I542" s="81" t="b">
        <v>0</v>
      </c>
      <c r="J542" s="81" t="b">
        <v>0</v>
      </c>
      <c r="K542" s="81" t="b">
        <v>0</v>
      </c>
      <c r="L542" s="81" t="b">
        <v>0</v>
      </c>
      <c r="M542" s="81" t="b">
        <v>0</v>
      </c>
      <c r="N542" s="79"/>
      <c r="O542" s="79"/>
      <c r="P542" s="79"/>
      <c r="Q542" s="92"/>
      <c r="R542" s="92"/>
      <c r="S542" s="96"/>
      <c r="T542" s="85"/>
      <c r="U542" s="86"/>
      <c r="V542" s="86" t="e">
        <f t="array" aca="1" ref="V542" ca="1">_xludf.IFNA(INDEX(#REF!,MATCH($U542,#REF!,0)),"")</f>
        <v>#NAME?</v>
      </c>
      <c r="W542" s="86" t="e">
        <f t="array" aca="1" ref="W542" ca="1">_xludf.IFNA(INDEX(#REF!,MATCH($U542,#REF!,0)),"")</f>
        <v>#NAME?</v>
      </c>
      <c r="X542" s="86" t="e">
        <f t="array" aca="1" ref="X542" ca="1">_xludf.IFNA(INDEX(#REF!,MATCH($U542,#REF!,0)),"")</f>
        <v>#NAME?</v>
      </c>
      <c r="Y542" s="86" t="e">
        <f t="array" aca="1" ref="Y542" ca="1">_xludf.IFNA(INDEX(#REF!,MATCH($U542,#REF!,0)),"")</f>
        <v>#NAME?</v>
      </c>
      <c r="Z542" s="86" t="e">
        <f t="array" aca="1" ref="Z542" ca="1">_xludf.IFNA(INDEX(#REF!,MATCH($U542,#REF!,0)),"")</f>
        <v>#NAME?</v>
      </c>
      <c r="AA542" s="86" t="e">
        <f t="array" aca="1" ref="AA542" ca="1">_xludf.IFNA(INDEX(#REF!,MATCH($U542,#REF!,0)),"")</f>
        <v>#NAME?</v>
      </c>
      <c r="AB542" s="86" t="e">
        <f t="array" aca="1" ref="AB542" ca="1">_xludf.IFNA(INDEX(#REF!,MATCH($U542,#REF!,0)),"")</f>
        <v>#NAME?</v>
      </c>
      <c r="AC542" s="86" t="e">
        <f t="array" aca="1" ref="AC542" ca="1">_xludf.IFNA(INDEX(#REF!,MATCH($U542,#REF!,0)),"")</f>
        <v>#NAME?</v>
      </c>
      <c r="AD542" s="87" t="e">
        <f t="array" aca="1" ref="AD542" ca="1">_xludf.IFNA(INDEX(#REF!,MATCH($U542,#REF!,0)),"")</f>
        <v>#NAME?</v>
      </c>
      <c r="AE542" s="102"/>
    </row>
    <row r="543" spans="1:31" ht="22.5" customHeight="1">
      <c r="A543" s="77"/>
      <c r="B543" s="133"/>
      <c r="C543" s="79"/>
      <c r="D543" s="79"/>
      <c r="E543" s="79"/>
      <c r="F543" s="79"/>
      <c r="G543" s="79"/>
      <c r="H543" s="79"/>
      <c r="I543" s="81" t="b">
        <v>0</v>
      </c>
      <c r="J543" s="81" t="b">
        <v>0</v>
      </c>
      <c r="K543" s="81" t="b">
        <v>0</v>
      </c>
      <c r="L543" s="81" t="b">
        <v>0</v>
      </c>
      <c r="M543" s="81" t="b">
        <v>0</v>
      </c>
      <c r="N543" s="79"/>
      <c r="O543" s="79"/>
      <c r="P543" s="79"/>
      <c r="Q543" s="92"/>
      <c r="R543" s="92"/>
      <c r="S543" s="96"/>
      <c r="T543" s="85"/>
      <c r="U543" s="86"/>
      <c r="V543" s="86" t="e">
        <f t="array" aca="1" ref="V543" ca="1">_xludf.IFNA(INDEX(#REF!,MATCH($U543,#REF!,0)),"")</f>
        <v>#NAME?</v>
      </c>
      <c r="W543" s="86" t="e">
        <f t="array" aca="1" ref="W543" ca="1">_xludf.IFNA(INDEX(#REF!,MATCH($U543,#REF!,0)),"")</f>
        <v>#NAME?</v>
      </c>
      <c r="X543" s="86" t="e">
        <f t="array" aca="1" ref="X543" ca="1">_xludf.IFNA(INDEX(#REF!,MATCH($U543,#REF!,0)),"")</f>
        <v>#NAME?</v>
      </c>
      <c r="Y543" s="86" t="e">
        <f t="array" aca="1" ref="Y543" ca="1">_xludf.IFNA(INDEX(#REF!,MATCH($U543,#REF!,0)),"")</f>
        <v>#NAME?</v>
      </c>
      <c r="Z543" s="86" t="e">
        <f t="array" aca="1" ref="Z543" ca="1">_xludf.IFNA(INDEX(#REF!,MATCH($U543,#REF!,0)),"")</f>
        <v>#NAME?</v>
      </c>
      <c r="AA543" s="86" t="e">
        <f t="array" aca="1" ref="AA543" ca="1">_xludf.IFNA(INDEX(#REF!,MATCH($U543,#REF!,0)),"")</f>
        <v>#NAME?</v>
      </c>
      <c r="AB543" s="86" t="e">
        <f t="array" aca="1" ref="AB543" ca="1">_xludf.IFNA(INDEX(#REF!,MATCH($U543,#REF!,0)),"")</f>
        <v>#NAME?</v>
      </c>
      <c r="AC543" s="86" t="e">
        <f t="array" aca="1" ref="AC543" ca="1">_xludf.IFNA(INDEX(#REF!,MATCH($U543,#REF!,0)),"")</f>
        <v>#NAME?</v>
      </c>
      <c r="AD543" s="87" t="e">
        <f t="array" aca="1" ref="AD543" ca="1">_xludf.IFNA(INDEX(#REF!,MATCH($U543,#REF!,0)),"")</f>
        <v>#NAME?</v>
      </c>
      <c r="AE543" s="102"/>
    </row>
    <row r="544" spans="1:31" ht="22.5" customHeight="1">
      <c r="A544" s="77"/>
      <c r="B544" s="133"/>
      <c r="C544" s="79"/>
      <c r="D544" s="79"/>
      <c r="E544" s="79"/>
      <c r="F544" s="79"/>
      <c r="G544" s="79"/>
      <c r="H544" s="79"/>
      <c r="I544" s="81" t="b">
        <v>0</v>
      </c>
      <c r="J544" s="81" t="b">
        <v>0</v>
      </c>
      <c r="K544" s="81" t="b">
        <v>0</v>
      </c>
      <c r="L544" s="81" t="b">
        <v>0</v>
      </c>
      <c r="M544" s="81" t="b">
        <v>0</v>
      </c>
      <c r="N544" s="79"/>
      <c r="O544" s="79"/>
      <c r="P544" s="79"/>
      <c r="Q544" s="92"/>
      <c r="R544" s="92"/>
      <c r="S544" s="96"/>
      <c r="T544" s="85"/>
      <c r="U544" s="86"/>
      <c r="V544" s="86" t="e">
        <f t="array" aca="1" ref="V544" ca="1">_xludf.IFNA(INDEX(#REF!,MATCH($U544,#REF!,0)),"")</f>
        <v>#NAME?</v>
      </c>
      <c r="W544" s="86" t="e">
        <f t="array" aca="1" ref="W544" ca="1">_xludf.IFNA(INDEX(#REF!,MATCH($U544,#REF!,0)),"")</f>
        <v>#NAME?</v>
      </c>
      <c r="X544" s="86" t="e">
        <f t="array" aca="1" ref="X544" ca="1">_xludf.IFNA(INDEX(#REF!,MATCH($U544,#REF!,0)),"")</f>
        <v>#NAME?</v>
      </c>
      <c r="Y544" s="86" t="e">
        <f t="array" aca="1" ref="Y544" ca="1">_xludf.IFNA(INDEX(#REF!,MATCH($U544,#REF!,0)),"")</f>
        <v>#NAME?</v>
      </c>
      <c r="Z544" s="86" t="e">
        <f t="array" aca="1" ref="Z544" ca="1">_xludf.IFNA(INDEX(#REF!,MATCH($U544,#REF!,0)),"")</f>
        <v>#NAME?</v>
      </c>
      <c r="AA544" s="86" t="e">
        <f t="array" aca="1" ref="AA544" ca="1">_xludf.IFNA(INDEX(#REF!,MATCH($U544,#REF!,0)),"")</f>
        <v>#NAME?</v>
      </c>
      <c r="AB544" s="86" t="e">
        <f t="array" aca="1" ref="AB544" ca="1">_xludf.IFNA(INDEX(#REF!,MATCH($U544,#REF!,0)),"")</f>
        <v>#NAME?</v>
      </c>
      <c r="AC544" s="86" t="e">
        <f t="array" aca="1" ref="AC544" ca="1">_xludf.IFNA(INDEX(#REF!,MATCH($U544,#REF!,0)),"")</f>
        <v>#NAME?</v>
      </c>
      <c r="AD544" s="87" t="e">
        <f t="array" aca="1" ref="AD544" ca="1">_xludf.IFNA(INDEX(#REF!,MATCH($U544,#REF!,0)),"")</f>
        <v>#NAME?</v>
      </c>
      <c r="AE544" s="102"/>
    </row>
    <row r="545" spans="1:31" ht="22.5" customHeight="1">
      <c r="A545" s="77"/>
      <c r="B545" s="133"/>
      <c r="C545" s="79"/>
      <c r="D545" s="79"/>
      <c r="E545" s="79"/>
      <c r="F545" s="79"/>
      <c r="G545" s="79"/>
      <c r="H545" s="79"/>
      <c r="I545" s="81" t="b">
        <v>0</v>
      </c>
      <c r="J545" s="81" t="b">
        <v>0</v>
      </c>
      <c r="K545" s="81" t="b">
        <v>0</v>
      </c>
      <c r="L545" s="81" t="b">
        <v>0</v>
      </c>
      <c r="M545" s="81" t="b">
        <v>0</v>
      </c>
      <c r="N545" s="79"/>
      <c r="O545" s="79"/>
      <c r="P545" s="79"/>
      <c r="Q545" s="92"/>
      <c r="R545" s="92"/>
      <c r="S545" s="96"/>
      <c r="T545" s="85"/>
      <c r="U545" s="86"/>
      <c r="V545" s="86" t="e">
        <f t="array" aca="1" ref="V545" ca="1">_xludf.IFNA(INDEX(#REF!,MATCH($U545,#REF!,0)),"")</f>
        <v>#NAME?</v>
      </c>
      <c r="W545" s="86" t="e">
        <f t="array" aca="1" ref="W545" ca="1">_xludf.IFNA(INDEX(#REF!,MATCH($U545,#REF!,0)),"")</f>
        <v>#NAME?</v>
      </c>
      <c r="X545" s="86" t="e">
        <f t="array" aca="1" ref="X545" ca="1">_xludf.IFNA(INDEX(#REF!,MATCH($U545,#REF!,0)),"")</f>
        <v>#NAME?</v>
      </c>
      <c r="Y545" s="86" t="e">
        <f t="array" aca="1" ref="Y545" ca="1">_xludf.IFNA(INDEX(#REF!,MATCH($U545,#REF!,0)),"")</f>
        <v>#NAME?</v>
      </c>
      <c r="Z545" s="86" t="e">
        <f t="array" aca="1" ref="Z545" ca="1">_xludf.IFNA(INDEX(#REF!,MATCH($U545,#REF!,0)),"")</f>
        <v>#NAME?</v>
      </c>
      <c r="AA545" s="86" t="e">
        <f t="array" aca="1" ref="AA545" ca="1">_xludf.IFNA(INDEX(#REF!,MATCH($U545,#REF!,0)),"")</f>
        <v>#NAME?</v>
      </c>
      <c r="AB545" s="86" t="e">
        <f t="array" aca="1" ref="AB545" ca="1">_xludf.IFNA(INDEX(#REF!,MATCH($U545,#REF!,0)),"")</f>
        <v>#NAME?</v>
      </c>
      <c r="AC545" s="86" t="e">
        <f t="array" aca="1" ref="AC545" ca="1">_xludf.IFNA(INDEX(#REF!,MATCH($U545,#REF!,0)),"")</f>
        <v>#NAME?</v>
      </c>
      <c r="AD545" s="87" t="e">
        <f t="array" aca="1" ref="AD545" ca="1">_xludf.IFNA(INDEX(#REF!,MATCH($U545,#REF!,0)),"")</f>
        <v>#NAME?</v>
      </c>
      <c r="AE545" s="102"/>
    </row>
    <row r="546" spans="1:31" ht="22.5" customHeight="1">
      <c r="A546" s="77"/>
      <c r="B546" s="133"/>
      <c r="C546" s="79"/>
      <c r="D546" s="79"/>
      <c r="E546" s="79"/>
      <c r="F546" s="79"/>
      <c r="G546" s="79"/>
      <c r="H546" s="79"/>
      <c r="I546" s="81" t="b">
        <v>0</v>
      </c>
      <c r="J546" s="81" t="b">
        <v>0</v>
      </c>
      <c r="K546" s="81" t="b">
        <v>0</v>
      </c>
      <c r="L546" s="81" t="b">
        <v>0</v>
      </c>
      <c r="M546" s="81" t="b">
        <v>0</v>
      </c>
      <c r="N546" s="79"/>
      <c r="O546" s="79"/>
      <c r="P546" s="79"/>
      <c r="Q546" s="92"/>
      <c r="R546" s="92"/>
      <c r="S546" s="96"/>
      <c r="T546" s="85"/>
      <c r="U546" s="86"/>
      <c r="V546" s="86" t="e">
        <f t="array" aca="1" ref="V546" ca="1">_xludf.IFNA(INDEX(#REF!,MATCH($U546,#REF!,0)),"")</f>
        <v>#NAME?</v>
      </c>
      <c r="W546" s="86" t="e">
        <f t="array" aca="1" ref="W546" ca="1">_xludf.IFNA(INDEX(#REF!,MATCH($U546,#REF!,0)),"")</f>
        <v>#NAME?</v>
      </c>
      <c r="X546" s="86" t="e">
        <f t="array" aca="1" ref="X546" ca="1">_xludf.IFNA(INDEX(#REF!,MATCH($U546,#REF!,0)),"")</f>
        <v>#NAME?</v>
      </c>
      <c r="Y546" s="86" t="e">
        <f t="array" aca="1" ref="Y546" ca="1">_xludf.IFNA(INDEX(#REF!,MATCH($U546,#REF!,0)),"")</f>
        <v>#NAME?</v>
      </c>
      <c r="Z546" s="86" t="e">
        <f t="array" aca="1" ref="Z546" ca="1">_xludf.IFNA(INDEX(#REF!,MATCH($U546,#REF!,0)),"")</f>
        <v>#NAME?</v>
      </c>
      <c r="AA546" s="86" t="e">
        <f t="array" aca="1" ref="AA546" ca="1">_xludf.IFNA(INDEX(#REF!,MATCH($U546,#REF!,0)),"")</f>
        <v>#NAME?</v>
      </c>
      <c r="AB546" s="86" t="e">
        <f t="array" aca="1" ref="AB546" ca="1">_xludf.IFNA(INDEX(#REF!,MATCH($U546,#REF!,0)),"")</f>
        <v>#NAME?</v>
      </c>
      <c r="AC546" s="86" t="e">
        <f t="array" aca="1" ref="AC546" ca="1">_xludf.IFNA(INDEX(#REF!,MATCH($U546,#REF!,0)),"")</f>
        <v>#NAME?</v>
      </c>
      <c r="AD546" s="87" t="e">
        <f t="array" aca="1" ref="AD546" ca="1">_xludf.IFNA(INDEX(#REF!,MATCH($U546,#REF!,0)),"")</f>
        <v>#NAME?</v>
      </c>
      <c r="AE546" s="102"/>
    </row>
    <row r="547" spans="1:31" ht="22.5" customHeight="1">
      <c r="A547" s="77"/>
      <c r="B547" s="133"/>
      <c r="C547" s="90"/>
      <c r="D547" s="90"/>
      <c r="E547" s="90"/>
      <c r="F547" s="90"/>
      <c r="G547" s="90"/>
      <c r="H547" s="90"/>
      <c r="I547" s="91" t="b">
        <v>0</v>
      </c>
      <c r="J547" s="91" t="b">
        <v>0</v>
      </c>
      <c r="K547" s="91" t="b">
        <v>0</v>
      </c>
      <c r="L547" s="91" t="b">
        <v>0</v>
      </c>
      <c r="M547" s="91" t="b">
        <v>0</v>
      </c>
      <c r="N547" s="90"/>
      <c r="O547" s="90"/>
      <c r="P547" s="90"/>
      <c r="Q547" s="92"/>
      <c r="R547" s="92"/>
      <c r="S547" s="110"/>
      <c r="T547" s="85"/>
      <c r="U547" s="86"/>
      <c r="V547" s="86" t="e">
        <f t="array" aca="1" ref="V547" ca="1">_xludf.IFNA(INDEX(#REF!,MATCH($U547,#REF!,0)),"")</f>
        <v>#NAME?</v>
      </c>
      <c r="W547" s="86" t="e">
        <f t="array" aca="1" ref="W547" ca="1">_xludf.IFNA(INDEX(#REF!,MATCH($U547,#REF!,0)),"")</f>
        <v>#NAME?</v>
      </c>
      <c r="X547" s="86" t="e">
        <f t="array" aca="1" ref="X547" ca="1">_xludf.IFNA(INDEX(#REF!,MATCH($U547,#REF!,0)),"")</f>
        <v>#NAME?</v>
      </c>
      <c r="Y547" s="86" t="e">
        <f t="array" aca="1" ref="Y547" ca="1">_xludf.IFNA(INDEX(#REF!,MATCH($U547,#REF!,0)),"")</f>
        <v>#NAME?</v>
      </c>
      <c r="Z547" s="86" t="e">
        <f t="array" aca="1" ref="Z547" ca="1">_xludf.IFNA(INDEX(#REF!,MATCH($U547,#REF!,0)),"")</f>
        <v>#NAME?</v>
      </c>
      <c r="AA547" s="86" t="e">
        <f t="array" aca="1" ref="AA547" ca="1">_xludf.IFNA(INDEX(#REF!,MATCH($U547,#REF!,0)),"")</f>
        <v>#NAME?</v>
      </c>
      <c r="AB547" s="86" t="e">
        <f t="array" aca="1" ref="AB547" ca="1">_xludf.IFNA(INDEX(#REF!,MATCH($U547,#REF!,0)),"")</f>
        <v>#NAME?</v>
      </c>
      <c r="AC547" s="86" t="e">
        <f t="array" aca="1" ref="AC547" ca="1">_xludf.IFNA(INDEX(#REF!,MATCH($U547,#REF!,0)),"")</f>
        <v>#NAME?</v>
      </c>
      <c r="AD547" s="87" t="e">
        <f t="array" aca="1" ref="AD547" ca="1">_xludf.IFNA(INDEX(#REF!,MATCH($U547,#REF!,0)),"")</f>
        <v>#NAME?</v>
      </c>
      <c r="AE547" s="102"/>
    </row>
    <row r="548" spans="1:31" ht="22.5" customHeight="1">
      <c r="A548" s="77"/>
      <c r="B548" s="133"/>
      <c r="C548" s="79"/>
      <c r="D548" s="79"/>
      <c r="E548" s="79"/>
      <c r="F548" s="79"/>
      <c r="G548" s="79"/>
      <c r="H548" s="79"/>
      <c r="I548" s="81" t="b">
        <v>0</v>
      </c>
      <c r="J548" s="81" t="b">
        <v>0</v>
      </c>
      <c r="K548" s="81" t="b">
        <v>0</v>
      </c>
      <c r="L548" s="81" t="b">
        <v>0</v>
      </c>
      <c r="M548" s="81" t="b">
        <v>0</v>
      </c>
      <c r="N548" s="79"/>
      <c r="O548" s="79"/>
      <c r="P548" s="79"/>
      <c r="Q548" s="92"/>
      <c r="R548" s="92"/>
      <c r="S548" s="96"/>
      <c r="T548" s="85"/>
      <c r="U548" s="86"/>
      <c r="V548" s="86" t="e">
        <f t="array" aca="1" ref="V548" ca="1">_xludf.IFNA(INDEX(#REF!,MATCH($U548,#REF!,0)),"")</f>
        <v>#NAME?</v>
      </c>
      <c r="W548" s="86" t="e">
        <f t="array" aca="1" ref="W548" ca="1">_xludf.IFNA(INDEX(#REF!,MATCH($U548,#REF!,0)),"")</f>
        <v>#NAME?</v>
      </c>
      <c r="X548" s="86" t="e">
        <f t="array" aca="1" ref="X548" ca="1">_xludf.IFNA(INDEX(#REF!,MATCH($U548,#REF!,0)),"")</f>
        <v>#NAME?</v>
      </c>
      <c r="Y548" s="86" t="e">
        <f t="array" aca="1" ref="Y548" ca="1">_xludf.IFNA(INDEX(#REF!,MATCH($U548,#REF!,0)),"")</f>
        <v>#NAME?</v>
      </c>
      <c r="Z548" s="86" t="e">
        <f t="array" aca="1" ref="Z548" ca="1">_xludf.IFNA(INDEX(#REF!,MATCH($U548,#REF!,0)),"")</f>
        <v>#NAME?</v>
      </c>
      <c r="AA548" s="86" t="e">
        <f t="array" aca="1" ref="AA548" ca="1">_xludf.IFNA(INDEX(#REF!,MATCH($U548,#REF!,0)),"")</f>
        <v>#NAME?</v>
      </c>
      <c r="AB548" s="86" t="e">
        <f t="array" aca="1" ref="AB548" ca="1">_xludf.IFNA(INDEX(#REF!,MATCH($U548,#REF!,0)),"")</f>
        <v>#NAME?</v>
      </c>
      <c r="AC548" s="86" t="e">
        <f t="array" aca="1" ref="AC548" ca="1">_xludf.IFNA(INDEX(#REF!,MATCH($U548,#REF!,0)),"")</f>
        <v>#NAME?</v>
      </c>
      <c r="AD548" s="87" t="e">
        <f t="array" aca="1" ref="AD548" ca="1">_xludf.IFNA(INDEX(#REF!,MATCH($U548,#REF!,0)),"")</f>
        <v>#NAME?</v>
      </c>
      <c r="AE548" s="102"/>
    </row>
    <row r="549" spans="1:31" ht="22.5" customHeight="1">
      <c r="A549" s="77"/>
      <c r="B549" s="133"/>
      <c r="C549" s="90"/>
      <c r="D549" s="90"/>
      <c r="E549" s="90"/>
      <c r="F549" s="90"/>
      <c r="G549" s="90"/>
      <c r="H549" s="90"/>
      <c r="I549" s="91" t="b">
        <v>0</v>
      </c>
      <c r="J549" s="91" t="b">
        <v>0</v>
      </c>
      <c r="K549" s="91" t="b">
        <v>0</v>
      </c>
      <c r="L549" s="91" t="b">
        <v>0</v>
      </c>
      <c r="M549" s="91" t="b">
        <v>0</v>
      </c>
      <c r="N549" s="90"/>
      <c r="O549" s="90"/>
      <c r="P549" s="90"/>
      <c r="Q549" s="92"/>
      <c r="R549" s="92"/>
      <c r="S549" s="110"/>
      <c r="T549" s="85"/>
      <c r="U549" s="86"/>
      <c r="V549" s="86" t="e">
        <f t="array" aca="1" ref="V549" ca="1">_xludf.IFNA(INDEX(#REF!,MATCH($U549,#REF!,0)),"")</f>
        <v>#NAME?</v>
      </c>
      <c r="W549" s="86" t="e">
        <f t="array" aca="1" ref="W549" ca="1">_xludf.IFNA(INDEX(#REF!,MATCH($U549,#REF!,0)),"")</f>
        <v>#NAME?</v>
      </c>
      <c r="X549" s="86" t="e">
        <f t="array" aca="1" ref="X549" ca="1">_xludf.IFNA(INDEX(#REF!,MATCH($U549,#REF!,0)),"")</f>
        <v>#NAME?</v>
      </c>
      <c r="Y549" s="86" t="e">
        <f t="array" aca="1" ref="Y549" ca="1">_xludf.IFNA(INDEX(#REF!,MATCH($U549,#REF!,0)),"")</f>
        <v>#NAME?</v>
      </c>
      <c r="Z549" s="86" t="e">
        <f t="array" aca="1" ref="Z549" ca="1">_xludf.IFNA(INDEX(#REF!,MATCH($U549,#REF!,0)),"")</f>
        <v>#NAME?</v>
      </c>
      <c r="AA549" s="86" t="e">
        <f t="array" aca="1" ref="AA549" ca="1">_xludf.IFNA(INDEX(#REF!,MATCH($U549,#REF!,0)),"")</f>
        <v>#NAME?</v>
      </c>
      <c r="AB549" s="86" t="e">
        <f t="array" aca="1" ref="AB549" ca="1">_xludf.IFNA(INDEX(#REF!,MATCH($U549,#REF!,0)),"")</f>
        <v>#NAME?</v>
      </c>
      <c r="AC549" s="86" t="e">
        <f t="array" aca="1" ref="AC549" ca="1">_xludf.IFNA(INDEX(#REF!,MATCH($U549,#REF!,0)),"")</f>
        <v>#NAME?</v>
      </c>
      <c r="AD549" s="87" t="e">
        <f t="array" aca="1" ref="AD549" ca="1">_xludf.IFNA(INDEX(#REF!,MATCH($U549,#REF!,0)),"")</f>
        <v>#NAME?</v>
      </c>
      <c r="AE549" s="102"/>
    </row>
    <row r="550" spans="1:31" ht="22.5" customHeight="1">
      <c r="A550" s="77"/>
      <c r="B550" s="133"/>
      <c r="C550" s="79"/>
      <c r="D550" s="79"/>
      <c r="E550" s="79"/>
      <c r="F550" s="79"/>
      <c r="G550" s="79"/>
      <c r="H550" s="79"/>
      <c r="I550" s="81" t="b">
        <v>0</v>
      </c>
      <c r="J550" s="81" t="b">
        <v>0</v>
      </c>
      <c r="K550" s="81" t="b">
        <v>0</v>
      </c>
      <c r="L550" s="81" t="b">
        <v>0</v>
      </c>
      <c r="M550" s="81" t="b">
        <v>0</v>
      </c>
      <c r="N550" s="79"/>
      <c r="O550" s="79"/>
      <c r="P550" s="79"/>
      <c r="Q550" s="92"/>
      <c r="R550" s="92"/>
      <c r="S550" s="96"/>
      <c r="T550" s="85"/>
      <c r="U550" s="86"/>
      <c r="V550" s="86" t="e">
        <f t="array" aca="1" ref="V550" ca="1">_xludf.IFNA(INDEX(#REF!,MATCH($U550,#REF!,0)),"")</f>
        <v>#NAME?</v>
      </c>
      <c r="W550" s="86" t="e">
        <f t="array" aca="1" ref="W550" ca="1">_xludf.IFNA(INDEX(#REF!,MATCH($U550,#REF!,0)),"")</f>
        <v>#NAME?</v>
      </c>
      <c r="X550" s="86" t="e">
        <f t="array" aca="1" ref="X550" ca="1">_xludf.IFNA(INDEX(#REF!,MATCH($U550,#REF!,0)),"")</f>
        <v>#NAME?</v>
      </c>
      <c r="Y550" s="86" t="e">
        <f t="array" aca="1" ref="Y550" ca="1">_xludf.IFNA(INDEX(#REF!,MATCH($U550,#REF!,0)),"")</f>
        <v>#NAME?</v>
      </c>
      <c r="Z550" s="86" t="e">
        <f t="array" aca="1" ref="Z550" ca="1">_xludf.IFNA(INDEX(#REF!,MATCH($U550,#REF!,0)),"")</f>
        <v>#NAME?</v>
      </c>
      <c r="AA550" s="86" t="e">
        <f t="array" aca="1" ref="AA550" ca="1">_xludf.IFNA(INDEX(#REF!,MATCH($U550,#REF!,0)),"")</f>
        <v>#NAME?</v>
      </c>
      <c r="AB550" s="86" t="e">
        <f t="array" aca="1" ref="AB550" ca="1">_xludf.IFNA(INDEX(#REF!,MATCH($U550,#REF!,0)),"")</f>
        <v>#NAME?</v>
      </c>
      <c r="AC550" s="86" t="e">
        <f t="array" aca="1" ref="AC550" ca="1">_xludf.IFNA(INDEX(#REF!,MATCH($U550,#REF!,0)),"")</f>
        <v>#NAME?</v>
      </c>
      <c r="AD550" s="87" t="e">
        <f t="array" aca="1" ref="AD550" ca="1">_xludf.IFNA(INDEX(#REF!,MATCH($U550,#REF!,0)),"")</f>
        <v>#NAME?</v>
      </c>
      <c r="AE550" s="102"/>
    </row>
    <row r="551" spans="1:31" ht="22.5" customHeight="1">
      <c r="A551" s="77"/>
      <c r="B551" s="133"/>
      <c r="C551" s="79"/>
      <c r="D551" s="79"/>
      <c r="E551" s="79"/>
      <c r="F551" s="79"/>
      <c r="G551" s="79"/>
      <c r="H551" s="79"/>
      <c r="I551" s="81" t="b">
        <v>0</v>
      </c>
      <c r="J551" s="81" t="b">
        <v>0</v>
      </c>
      <c r="K551" s="81" t="b">
        <v>0</v>
      </c>
      <c r="L551" s="81" t="b">
        <v>0</v>
      </c>
      <c r="M551" s="81" t="b">
        <v>0</v>
      </c>
      <c r="N551" s="79"/>
      <c r="O551" s="79"/>
      <c r="P551" s="79"/>
      <c r="Q551" s="92"/>
      <c r="R551" s="92"/>
      <c r="S551" s="96"/>
      <c r="T551" s="85"/>
      <c r="U551" s="86"/>
      <c r="V551" s="86" t="e">
        <f t="array" aca="1" ref="V551" ca="1">_xludf.IFNA(INDEX(#REF!,MATCH($U551,#REF!,0)),"")</f>
        <v>#NAME?</v>
      </c>
      <c r="W551" s="86" t="e">
        <f t="array" aca="1" ref="W551" ca="1">_xludf.IFNA(INDEX(#REF!,MATCH($U551,#REF!,0)),"")</f>
        <v>#NAME?</v>
      </c>
      <c r="X551" s="86" t="e">
        <f t="array" aca="1" ref="X551" ca="1">_xludf.IFNA(INDEX(#REF!,MATCH($U551,#REF!,0)),"")</f>
        <v>#NAME?</v>
      </c>
      <c r="Y551" s="86" t="e">
        <f t="array" aca="1" ref="Y551" ca="1">_xludf.IFNA(INDEX(#REF!,MATCH($U551,#REF!,0)),"")</f>
        <v>#NAME?</v>
      </c>
      <c r="Z551" s="86" t="e">
        <f t="array" aca="1" ref="Z551" ca="1">_xludf.IFNA(INDEX(#REF!,MATCH($U551,#REF!,0)),"")</f>
        <v>#NAME?</v>
      </c>
      <c r="AA551" s="86" t="e">
        <f t="array" aca="1" ref="AA551" ca="1">_xludf.IFNA(INDEX(#REF!,MATCH($U551,#REF!,0)),"")</f>
        <v>#NAME?</v>
      </c>
      <c r="AB551" s="86" t="e">
        <f t="array" aca="1" ref="AB551" ca="1">_xludf.IFNA(INDEX(#REF!,MATCH($U551,#REF!,0)),"")</f>
        <v>#NAME?</v>
      </c>
      <c r="AC551" s="86" t="e">
        <f t="array" aca="1" ref="AC551" ca="1">_xludf.IFNA(INDEX(#REF!,MATCH($U551,#REF!,0)),"")</f>
        <v>#NAME?</v>
      </c>
      <c r="AD551" s="87" t="e">
        <f t="array" aca="1" ref="AD551" ca="1">_xludf.IFNA(INDEX(#REF!,MATCH($U551,#REF!,0)),"")</f>
        <v>#NAME?</v>
      </c>
      <c r="AE551" s="102"/>
    </row>
    <row r="552" spans="1:31" ht="22.5" customHeight="1">
      <c r="A552" s="77"/>
      <c r="B552" s="133"/>
      <c r="C552" s="79"/>
      <c r="D552" s="79"/>
      <c r="E552" s="103"/>
      <c r="F552" s="103"/>
      <c r="G552" s="79"/>
      <c r="H552" s="79"/>
      <c r="I552" s="81" t="b">
        <v>0</v>
      </c>
      <c r="J552" s="81" t="b">
        <v>0</v>
      </c>
      <c r="K552" s="81" t="b">
        <v>0</v>
      </c>
      <c r="L552" s="81" t="b">
        <v>0</v>
      </c>
      <c r="M552" s="81" t="b">
        <v>0</v>
      </c>
      <c r="N552" s="79"/>
      <c r="O552" s="79"/>
      <c r="P552" s="79"/>
      <c r="Q552" s="92"/>
      <c r="R552" s="92"/>
      <c r="S552" s="96"/>
      <c r="T552" s="85"/>
      <c r="U552" s="86"/>
      <c r="V552" s="86" t="e">
        <f t="array" aca="1" ref="V552" ca="1">_xludf.IFNA(INDEX(#REF!,MATCH($U552,#REF!,0)),"")</f>
        <v>#NAME?</v>
      </c>
      <c r="W552" s="86" t="e">
        <f t="array" aca="1" ref="W552" ca="1">_xludf.IFNA(INDEX(#REF!,MATCH($U552,#REF!,0)),"")</f>
        <v>#NAME?</v>
      </c>
      <c r="X552" s="86" t="e">
        <f t="array" aca="1" ref="X552" ca="1">_xludf.IFNA(INDEX(#REF!,MATCH($U552,#REF!,0)),"")</f>
        <v>#NAME?</v>
      </c>
      <c r="Y552" s="86" t="e">
        <f t="array" aca="1" ref="Y552" ca="1">_xludf.IFNA(INDEX(#REF!,MATCH($U552,#REF!,0)),"")</f>
        <v>#NAME?</v>
      </c>
      <c r="Z552" s="86" t="e">
        <f t="array" aca="1" ref="Z552" ca="1">_xludf.IFNA(INDEX(#REF!,MATCH($U552,#REF!,0)),"")</f>
        <v>#NAME?</v>
      </c>
      <c r="AA552" s="86" t="e">
        <f t="array" aca="1" ref="AA552" ca="1">_xludf.IFNA(INDEX(#REF!,MATCH($U552,#REF!,0)),"")</f>
        <v>#NAME?</v>
      </c>
      <c r="AB552" s="86" t="e">
        <f t="array" aca="1" ref="AB552" ca="1">_xludf.IFNA(INDEX(#REF!,MATCH($U552,#REF!,0)),"")</f>
        <v>#NAME?</v>
      </c>
      <c r="AC552" s="86" t="e">
        <f t="array" aca="1" ref="AC552" ca="1">_xludf.IFNA(INDEX(#REF!,MATCH($U552,#REF!,0)),"")</f>
        <v>#NAME?</v>
      </c>
      <c r="AD552" s="87" t="e">
        <f t="array" aca="1" ref="AD552" ca="1">_xludf.IFNA(INDEX(#REF!,MATCH($U552,#REF!,0)),"")</f>
        <v>#NAME?</v>
      </c>
      <c r="AE552" s="102"/>
    </row>
    <row r="553" spans="1:31" ht="22.5" customHeight="1">
      <c r="A553" s="77"/>
      <c r="B553" s="133"/>
      <c r="C553" s="79"/>
      <c r="D553" s="79"/>
      <c r="E553" s="79"/>
      <c r="F553" s="79"/>
      <c r="G553" s="79"/>
      <c r="H553" s="79"/>
      <c r="I553" s="81" t="b">
        <v>0</v>
      </c>
      <c r="J553" s="81" t="b">
        <v>0</v>
      </c>
      <c r="K553" s="81" t="b">
        <v>0</v>
      </c>
      <c r="L553" s="81" t="b">
        <v>0</v>
      </c>
      <c r="M553" s="81" t="b">
        <v>0</v>
      </c>
      <c r="N553" s="79"/>
      <c r="O553" s="79"/>
      <c r="P553" s="79"/>
      <c r="Q553" s="92"/>
      <c r="R553" s="92"/>
      <c r="S553" s="96"/>
      <c r="T553" s="85"/>
      <c r="U553" s="86"/>
      <c r="V553" s="86" t="e">
        <f t="array" aca="1" ref="V553" ca="1">_xludf.IFNA(INDEX(#REF!,MATCH($U553,#REF!,0)),"")</f>
        <v>#NAME?</v>
      </c>
      <c r="W553" s="86" t="e">
        <f t="array" aca="1" ref="W553" ca="1">_xludf.IFNA(INDEX(#REF!,MATCH($U553,#REF!,0)),"")</f>
        <v>#NAME?</v>
      </c>
      <c r="X553" s="86" t="e">
        <f t="array" aca="1" ref="X553" ca="1">_xludf.IFNA(INDEX(#REF!,MATCH($U553,#REF!,0)),"")</f>
        <v>#NAME?</v>
      </c>
      <c r="Y553" s="86" t="e">
        <f t="array" aca="1" ref="Y553" ca="1">_xludf.IFNA(INDEX(#REF!,MATCH($U553,#REF!,0)),"")</f>
        <v>#NAME?</v>
      </c>
      <c r="Z553" s="86" t="e">
        <f t="array" aca="1" ref="Z553" ca="1">_xludf.IFNA(INDEX(#REF!,MATCH($U553,#REF!,0)),"")</f>
        <v>#NAME?</v>
      </c>
      <c r="AA553" s="86" t="e">
        <f t="array" aca="1" ref="AA553" ca="1">_xludf.IFNA(INDEX(#REF!,MATCH($U553,#REF!,0)),"")</f>
        <v>#NAME?</v>
      </c>
      <c r="AB553" s="86" t="e">
        <f t="array" aca="1" ref="AB553" ca="1">_xludf.IFNA(INDEX(#REF!,MATCH($U553,#REF!,0)),"")</f>
        <v>#NAME?</v>
      </c>
      <c r="AC553" s="86" t="e">
        <f t="array" aca="1" ref="AC553" ca="1">_xludf.IFNA(INDEX(#REF!,MATCH($U553,#REF!,0)),"")</f>
        <v>#NAME?</v>
      </c>
      <c r="AD553" s="87" t="e">
        <f t="array" aca="1" ref="AD553" ca="1">_xludf.IFNA(INDEX(#REF!,MATCH($U553,#REF!,0)),"")</f>
        <v>#NAME?</v>
      </c>
      <c r="AE553" s="102"/>
    </row>
    <row r="554" spans="1:31" ht="22.5" customHeight="1">
      <c r="A554" s="77"/>
      <c r="B554" s="133"/>
      <c r="C554" s="79"/>
      <c r="D554" s="79"/>
      <c r="E554" s="103"/>
      <c r="F554" s="103"/>
      <c r="G554" s="79"/>
      <c r="H554" s="79"/>
      <c r="I554" s="81" t="b">
        <v>0</v>
      </c>
      <c r="J554" s="81" t="b">
        <v>0</v>
      </c>
      <c r="K554" s="81" t="b">
        <v>0</v>
      </c>
      <c r="L554" s="81" t="b">
        <v>0</v>
      </c>
      <c r="M554" s="81" t="b">
        <v>0</v>
      </c>
      <c r="N554" s="79"/>
      <c r="O554" s="79"/>
      <c r="P554" s="79"/>
      <c r="Q554" s="92"/>
      <c r="R554" s="92"/>
      <c r="S554" s="96"/>
      <c r="T554" s="85"/>
      <c r="U554" s="86"/>
      <c r="V554" s="86" t="e">
        <f t="array" aca="1" ref="V554" ca="1">_xludf.IFNA(INDEX(#REF!,MATCH($U554,#REF!,0)),"")</f>
        <v>#NAME?</v>
      </c>
      <c r="W554" s="86" t="e">
        <f t="array" aca="1" ref="W554" ca="1">_xludf.IFNA(INDEX(#REF!,MATCH($U554,#REF!,0)),"")</f>
        <v>#NAME?</v>
      </c>
      <c r="X554" s="86" t="e">
        <f t="array" aca="1" ref="X554" ca="1">_xludf.IFNA(INDEX(#REF!,MATCH($U554,#REF!,0)),"")</f>
        <v>#NAME?</v>
      </c>
      <c r="Y554" s="86" t="e">
        <f t="array" aca="1" ref="Y554" ca="1">_xludf.IFNA(INDEX(#REF!,MATCH($U554,#REF!,0)),"")</f>
        <v>#NAME?</v>
      </c>
      <c r="Z554" s="86" t="e">
        <f t="array" aca="1" ref="Z554" ca="1">_xludf.IFNA(INDEX(#REF!,MATCH($U554,#REF!,0)),"")</f>
        <v>#NAME?</v>
      </c>
      <c r="AA554" s="86" t="e">
        <f t="array" aca="1" ref="AA554" ca="1">_xludf.IFNA(INDEX(#REF!,MATCH($U554,#REF!,0)),"")</f>
        <v>#NAME?</v>
      </c>
      <c r="AB554" s="86" t="e">
        <f t="array" aca="1" ref="AB554" ca="1">_xludf.IFNA(INDEX(#REF!,MATCH($U554,#REF!,0)),"")</f>
        <v>#NAME?</v>
      </c>
      <c r="AC554" s="86" t="e">
        <f t="array" aca="1" ref="AC554" ca="1">_xludf.IFNA(INDEX(#REF!,MATCH($U554,#REF!,0)),"")</f>
        <v>#NAME?</v>
      </c>
      <c r="AD554" s="87" t="e">
        <f t="array" aca="1" ref="AD554" ca="1">_xludf.IFNA(INDEX(#REF!,MATCH($U554,#REF!,0)),"")</f>
        <v>#NAME?</v>
      </c>
      <c r="AE554" s="102"/>
    </row>
    <row r="555" spans="1:31" ht="22.5" customHeight="1">
      <c r="A555" s="77"/>
      <c r="B555" s="133"/>
      <c r="C555" s="79"/>
      <c r="D555" s="79"/>
      <c r="E555" s="103"/>
      <c r="F555" s="103"/>
      <c r="G555" s="79"/>
      <c r="H555" s="79"/>
      <c r="I555" s="81" t="b">
        <v>0</v>
      </c>
      <c r="J555" s="81" t="b">
        <v>0</v>
      </c>
      <c r="K555" s="81" t="b">
        <v>0</v>
      </c>
      <c r="L555" s="81" t="b">
        <v>0</v>
      </c>
      <c r="M555" s="81" t="b">
        <v>0</v>
      </c>
      <c r="N555" s="79"/>
      <c r="O555" s="79"/>
      <c r="P555" s="79"/>
      <c r="Q555" s="92"/>
      <c r="R555" s="92"/>
      <c r="S555" s="96"/>
      <c r="T555" s="85"/>
      <c r="U555" s="86"/>
      <c r="V555" s="86" t="e">
        <f t="array" aca="1" ref="V555" ca="1">_xludf.IFNA(INDEX(#REF!,MATCH($U555,#REF!,0)),"")</f>
        <v>#NAME?</v>
      </c>
      <c r="W555" s="86" t="e">
        <f t="array" aca="1" ref="W555" ca="1">_xludf.IFNA(INDEX(#REF!,MATCH($U555,#REF!,0)),"")</f>
        <v>#NAME?</v>
      </c>
      <c r="X555" s="86" t="e">
        <f t="array" aca="1" ref="X555" ca="1">_xludf.IFNA(INDEX(#REF!,MATCH($U555,#REF!,0)),"")</f>
        <v>#NAME?</v>
      </c>
      <c r="Y555" s="86" t="e">
        <f t="array" aca="1" ref="Y555" ca="1">_xludf.IFNA(INDEX(#REF!,MATCH($U555,#REF!,0)),"")</f>
        <v>#NAME?</v>
      </c>
      <c r="Z555" s="86" t="e">
        <f t="array" aca="1" ref="Z555" ca="1">_xludf.IFNA(INDEX(#REF!,MATCH($U555,#REF!,0)),"")</f>
        <v>#NAME?</v>
      </c>
      <c r="AA555" s="86" t="e">
        <f t="array" aca="1" ref="AA555" ca="1">_xludf.IFNA(INDEX(#REF!,MATCH($U555,#REF!,0)),"")</f>
        <v>#NAME?</v>
      </c>
      <c r="AB555" s="86" t="e">
        <f t="array" aca="1" ref="AB555" ca="1">_xludf.IFNA(INDEX(#REF!,MATCH($U555,#REF!,0)),"")</f>
        <v>#NAME?</v>
      </c>
      <c r="AC555" s="86" t="e">
        <f t="array" aca="1" ref="AC555" ca="1">_xludf.IFNA(INDEX(#REF!,MATCH($U555,#REF!,0)),"")</f>
        <v>#NAME?</v>
      </c>
      <c r="AD555" s="87" t="e">
        <f t="array" aca="1" ref="AD555" ca="1">_xludf.IFNA(INDEX(#REF!,MATCH($U555,#REF!,0)),"")</f>
        <v>#NAME?</v>
      </c>
      <c r="AE555" s="102"/>
    </row>
    <row r="556" spans="1:31" ht="22.5" customHeight="1">
      <c r="A556" s="77"/>
      <c r="B556" s="133"/>
      <c r="C556" s="79"/>
      <c r="D556" s="79"/>
      <c r="E556" s="79"/>
      <c r="F556" s="79"/>
      <c r="G556" s="79"/>
      <c r="H556" s="79"/>
      <c r="I556" s="81" t="b">
        <v>0</v>
      </c>
      <c r="J556" s="81" t="b">
        <v>0</v>
      </c>
      <c r="K556" s="81" t="b">
        <v>0</v>
      </c>
      <c r="L556" s="81" t="b">
        <v>0</v>
      </c>
      <c r="M556" s="81" t="b">
        <v>0</v>
      </c>
      <c r="N556" s="79"/>
      <c r="O556" s="79"/>
      <c r="P556" s="79"/>
      <c r="Q556" s="92"/>
      <c r="R556" s="92"/>
      <c r="S556" s="96"/>
      <c r="T556" s="85"/>
      <c r="U556" s="86"/>
      <c r="V556" s="86" t="e">
        <f t="array" aca="1" ref="V556" ca="1">_xludf.IFNA(INDEX(#REF!,MATCH($U556,#REF!,0)),"")</f>
        <v>#NAME?</v>
      </c>
      <c r="W556" s="86" t="e">
        <f t="array" aca="1" ref="W556" ca="1">_xludf.IFNA(INDEX(#REF!,MATCH($U556,#REF!,0)),"")</f>
        <v>#NAME?</v>
      </c>
      <c r="X556" s="86" t="e">
        <f t="array" aca="1" ref="X556" ca="1">_xludf.IFNA(INDEX(#REF!,MATCH($U556,#REF!,0)),"")</f>
        <v>#NAME?</v>
      </c>
      <c r="Y556" s="86" t="e">
        <f t="array" aca="1" ref="Y556" ca="1">_xludf.IFNA(INDEX(#REF!,MATCH($U556,#REF!,0)),"")</f>
        <v>#NAME?</v>
      </c>
      <c r="Z556" s="86" t="e">
        <f t="array" aca="1" ref="Z556" ca="1">_xludf.IFNA(INDEX(#REF!,MATCH($U556,#REF!,0)),"")</f>
        <v>#NAME?</v>
      </c>
      <c r="AA556" s="86" t="e">
        <f t="array" aca="1" ref="AA556" ca="1">_xludf.IFNA(INDEX(#REF!,MATCH($U556,#REF!,0)),"")</f>
        <v>#NAME?</v>
      </c>
      <c r="AB556" s="86" t="e">
        <f t="array" aca="1" ref="AB556" ca="1">_xludf.IFNA(INDEX(#REF!,MATCH($U556,#REF!,0)),"")</f>
        <v>#NAME?</v>
      </c>
      <c r="AC556" s="86" t="e">
        <f t="array" aca="1" ref="AC556" ca="1">_xludf.IFNA(INDEX(#REF!,MATCH($U556,#REF!,0)),"")</f>
        <v>#NAME?</v>
      </c>
      <c r="AD556" s="87" t="e">
        <f t="array" aca="1" ref="AD556" ca="1">_xludf.IFNA(INDEX(#REF!,MATCH($U556,#REF!,0)),"")</f>
        <v>#NAME?</v>
      </c>
      <c r="AE556" s="102"/>
    </row>
    <row r="557" spans="1:31" ht="22.5" customHeight="1">
      <c r="A557" s="77"/>
      <c r="B557" s="133"/>
      <c r="C557" s="79"/>
      <c r="D557" s="79"/>
      <c r="E557" s="79"/>
      <c r="F557" s="79"/>
      <c r="G557" s="79"/>
      <c r="H557" s="79"/>
      <c r="I557" s="81" t="b">
        <v>0</v>
      </c>
      <c r="J557" s="81" t="b">
        <v>0</v>
      </c>
      <c r="K557" s="81" t="b">
        <v>0</v>
      </c>
      <c r="L557" s="81" t="b">
        <v>0</v>
      </c>
      <c r="M557" s="81" t="b">
        <v>0</v>
      </c>
      <c r="N557" s="79"/>
      <c r="O557" s="79"/>
      <c r="P557" s="79"/>
      <c r="Q557" s="92"/>
      <c r="R557" s="92"/>
      <c r="S557" s="96"/>
      <c r="T557" s="85"/>
      <c r="U557" s="86"/>
      <c r="V557" s="86" t="e">
        <f t="array" aca="1" ref="V557" ca="1">_xludf.IFNA(INDEX(#REF!,MATCH($U557,#REF!,0)),"")</f>
        <v>#NAME?</v>
      </c>
      <c r="W557" s="86" t="e">
        <f t="array" aca="1" ref="W557" ca="1">_xludf.IFNA(INDEX(#REF!,MATCH($U557,#REF!,0)),"")</f>
        <v>#NAME?</v>
      </c>
      <c r="X557" s="86" t="e">
        <f t="array" aca="1" ref="X557" ca="1">_xludf.IFNA(INDEX(#REF!,MATCH($U557,#REF!,0)),"")</f>
        <v>#NAME?</v>
      </c>
      <c r="Y557" s="86" t="e">
        <f t="array" aca="1" ref="Y557" ca="1">_xludf.IFNA(INDEX(#REF!,MATCH($U557,#REF!,0)),"")</f>
        <v>#NAME?</v>
      </c>
      <c r="Z557" s="86" t="e">
        <f t="array" aca="1" ref="Z557" ca="1">_xludf.IFNA(INDEX(#REF!,MATCH($U557,#REF!,0)),"")</f>
        <v>#NAME?</v>
      </c>
      <c r="AA557" s="86" t="e">
        <f t="array" aca="1" ref="AA557" ca="1">_xludf.IFNA(INDEX(#REF!,MATCH($U557,#REF!,0)),"")</f>
        <v>#NAME?</v>
      </c>
      <c r="AB557" s="86" t="e">
        <f t="array" aca="1" ref="AB557" ca="1">_xludf.IFNA(INDEX(#REF!,MATCH($U557,#REF!,0)),"")</f>
        <v>#NAME?</v>
      </c>
      <c r="AC557" s="86" t="e">
        <f t="array" aca="1" ref="AC557" ca="1">_xludf.IFNA(INDEX(#REF!,MATCH($U557,#REF!,0)),"")</f>
        <v>#NAME?</v>
      </c>
      <c r="AD557" s="87" t="e">
        <f t="array" aca="1" ref="AD557" ca="1">_xludf.IFNA(INDEX(#REF!,MATCH($U557,#REF!,0)),"")</f>
        <v>#NAME?</v>
      </c>
      <c r="AE557" s="102"/>
    </row>
    <row r="558" spans="1:31" ht="22.5" customHeight="1">
      <c r="A558" s="77"/>
      <c r="B558" s="133"/>
      <c r="C558" s="79"/>
      <c r="D558" s="79"/>
      <c r="E558" s="79"/>
      <c r="F558" s="79"/>
      <c r="G558" s="79"/>
      <c r="H558" s="79"/>
      <c r="I558" s="81" t="b">
        <v>0</v>
      </c>
      <c r="J558" s="81" t="b">
        <v>0</v>
      </c>
      <c r="K558" s="81" t="b">
        <v>0</v>
      </c>
      <c r="L558" s="81" t="b">
        <v>0</v>
      </c>
      <c r="M558" s="81" t="b">
        <v>0</v>
      </c>
      <c r="N558" s="79"/>
      <c r="O558" s="79"/>
      <c r="P558" s="79"/>
      <c r="Q558" s="92"/>
      <c r="R558" s="92"/>
      <c r="S558" s="96"/>
      <c r="T558" s="85"/>
      <c r="U558" s="86"/>
      <c r="V558" s="86" t="e">
        <f t="array" aca="1" ref="V558" ca="1">_xludf.IFNA(INDEX(#REF!,MATCH($U558,#REF!,0)),"")</f>
        <v>#NAME?</v>
      </c>
      <c r="W558" s="86" t="e">
        <f t="array" aca="1" ref="W558" ca="1">_xludf.IFNA(INDEX(#REF!,MATCH($U558,#REF!,0)),"")</f>
        <v>#NAME?</v>
      </c>
      <c r="X558" s="86" t="e">
        <f t="array" aca="1" ref="X558" ca="1">_xludf.IFNA(INDEX(#REF!,MATCH($U558,#REF!,0)),"")</f>
        <v>#NAME?</v>
      </c>
      <c r="Y558" s="86" t="e">
        <f t="array" aca="1" ref="Y558" ca="1">_xludf.IFNA(INDEX(#REF!,MATCH($U558,#REF!,0)),"")</f>
        <v>#NAME?</v>
      </c>
      <c r="Z558" s="86" t="e">
        <f t="array" aca="1" ref="Z558" ca="1">_xludf.IFNA(INDEX(#REF!,MATCH($U558,#REF!,0)),"")</f>
        <v>#NAME?</v>
      </c>
      <c r="AA558" s="86" t="e">
        <f t="array" aca="1" ref="AA558" ca="1">_xludf.IFNA(INDEX(#REF!,MATCH($U558,#REF!,0)),"")</f>
        <v>#NAME?</v>
      </c>
      <c r="AB558" s="86" t="e">
        <f t="array" aca="1" ref="AB558" ca="1">_xludf.IFNA(INDEX(#REF!,MATCH($U558,#REF!,0)),"")</f>
        <v>#NAME?</v>
      </c>
      <c r="AC558" s="86" t="e">
        <f t="array" aca="1" ref="AC558" ca="1">_xludf.IFNA(INDEX(#REF!,MATCH($U558,#REF!,0)),"")</f>
        <v>#NAME?</v>
      </c>
      <c r="AD558" s="87" t="e">
        <f t="array" aca="1" ref="AD558" ca="1">_xludf.IFNA(INDEX(#REF!,MATCH($U558,#REF!,0)),"")</f>
        <v>#NAME?</v>
      </c>
      <c r="AE558" s="102"/>
    </row>
    <row r="559" spans="1:31" ht="22.5" customHeight="1">
      <c r="A559" s="77"/>
      <c r="B559" s="133"/>
      <c r="C559" s="79"/>
      <c r="D559" s="79"/>
      <c r="E559" s="79"/>
      <c r="F559" s="79"/>
      <c r="G559" s="79"/>
      <c r="H559" s="79"/>
      <c r="I559" s="81" t="b">
        <v>0</v>
      </c>
      <c r="J559" s="81" t="b">
        <v>0</v>
      </c>
      <c r="K559" s="81" t="b">
        <v>0</v>
      </c>
      <c r="L559" s="81" t="b">
        <v>0</v>
      </c>
      <c r="M559" s="81" t="b">
        <v>0</v>
      </c>
      <c r="N559" s="79"/>
      <c r="O559" s="79"/>
      <c r="P559" s="79"/>
      <c r="Q559" s="92"/>
      <c r="R559" s="92"/>
      <c r="S559" s="96"/>
      <c r="T559" s="85"/>
      <c r="U559" s="86"/>
      <c r="V559" s="86" t="e">
        <f t="array" aca="1" ref="V559" ca="1">_xludf.IFNA(INDEX(#REF!,MATCH($U559,#REF!,0)),"")</f>
        <v>#NAME?</v>
      </c>
      <c r="W559" s="86" t="e">
        <f t="array" aca="1" ref="W559" ca="1">_xludf.IFNA(INDEX(#REF!,MATCH($U559,#REF!,0)),"")</f>
        <v>#NAME?</v>
      </c>
      <c r="X559" s="86" t="e">
        <f t="array" aca="1" ref="X559" ca="1">_xludf.IFNA(INDEX(#REF!,MATCH($U559,#REF!,0)),"")</f>
        <v>#NAME?</v>
      </c>
      <c r="Y559" s="86" t="e">
        <f t="array" aca="1" ref="Y559" ca="1">_xludf.IFNA(INDEX(#REF!,MATCH($U559,#REF!,0)),"")</f>
        <v>#NAME?</v>
      </c>
      <c r="Z559" s="86" t="e">
        <f t="array" aca="1" ref="Z559" ca="1">_xludf.IFNA(INDEX(#REF!,MATCH($U559,#REF!,0)),"")</f>
        <v>#NAME?</v>
      </c>
      <c r="AA559" s="86" t="e">
        <f t="array" aca="1" ref="AA559" ca="1">_xludf.IFNA(INDEX(#REF!,MATCH($U559,#REF!,0)),"")</f>
        <v>#NAME?</v>
      </c>
      <c r="AB559" s="86" t="e">
        <f t="array" aca="1" ref="AB559" ca="1">_xludf.IFNA(INDEX(#REF!,MATCH($U559,#REF!,0)),"")</f>
        <v>#NAME?</v>
      </c>
      <c r="AC559" s="86" t="e">
        <f t="array" aca="1" ref="AC559" ca="1">_xludf.IFNA(INDEX(#REF!,MATCH($U559,#REF!,0)),"")</f>
        <v>#NAME?</v>
      </c>
      <c r="AD559" s="87" t="e">
        <f t="array" aca="1" ref="AD559" ca="1">_xludf.IFNA(INDEX(#REF!,MATCH($U559,#REF!,0)),"")</f>
        <v>#NAME?</v>
      </c>
      <c r="AE559" s="102"/>
    </row>
    <row r="560" spans="1:31" ht="22.5" customHeight="1">
      <c r="A560" s="77"/>
      <c r="B560" s="133"/>
      <c r="C560" s="79"/>
      <c r="D560" s="79"/>
      <c r="E560" s="79"/>
      <c r="F560" s="79"/>
      <c r="G560" s="79"/>
      <c r="H560" s="79"/>
      <c r="I560" s="81" t="b">
        <v>0</v>
      </c>
      <c r="J560" s="81" t="b">
        <v>0</v>
      </c>
      <c r="K560" s="81" t="b">
        <v>0</v>
      </c>
      <c r="L560" s="81" t="b">
        <v>0</v>
      </c>
      <c r="M560" s="81" t="b">
        <v>0</v>
      </c>
      <c r="N560" s="79"/>
      <c r="O560" s="79"/>
      <c r="P560" s="79"/>
      <c r="Q560" s="92"/>
      <c r="R560" s="92"/>
      <c r="S560" s="96"/>
      <c r="T560" s="85"/>
      <c r="U560" s="86"/>
      <c r="V560" s="86" t="e">
        <f t="array" aca="1" ref="V560" ca="1">_xludf.IFNA(INDEX(#REF!,MATCH($U560,#REF!,0)),"")</f>
        <v>#NAME?</v>
      </c>
      <c r="W560" s="86" t="e">
        <f t="array" aca="1" ref="W560" ca="1">_xludf.IFNA(INDEX(#REF!,MATCH($U560,#REF!,0)),"")</f>
        <v>#NAME?</v>
      </c>
      <c r="X560" s="86" t="e">
        <f t="array" aca="1" ref="X560" ca="1">_xludf.IFNA(INDEX(#REF!,MATCH($U560,#REF!,0)),"")</f>
        <v>#NAME?</v>
      </c>
      <c r="Y560" s="86" t="e">
        <f t="array" aca="1" ref="Y560" ca="1">_xludf.IFNA(INDEX(#REF!,MATCH($U560,#REF!,0)),"")</f>
        <v>#NAME?</v>
      </c>
      <c r="Z560" s="86" t="e">
        <f t="array" aca="1" ref="Z560" ca="1">_xludf.IFNA(INDEX(#REF!,MATCH($U560,#REF!,0)),"")</f>
        <v>#NAME?</v>
      </c>
      <c r="AA560" s="86" t="e">
        <f t="array" aca="1" ref="AA560" ca="1">_xludf.IFNA(INDEX(#REF!,MATCH($U560,#REF!,0)),"")</f>
        <v>#NAME?</v>
      </c>
      <c r="AB560" s="86" t="e">
        <f t="array" aca="1" ref="AB560" ca="1">_xludf.IFNA(INDEX(#REF!,MATCH($U560,#REF!,0)),"")</f>
        <v>#NAME?</v>
      </c>
      <c r="AC560" s="86" t="e">
        <f t="array" aca="1" ref="AC560" ca="1">_xludf.IFNA(INDEX(#REF!,MATCH($U560,#REF!,0)),"")</f>
        <v>#NAME?</v>
      </c>
      <c r="AD560" s="87" t="e">
        <f t="array" aca="1" ref="AD560" ca="1">_xludf.IFNA(INDEX(#REF!,MATCH($U560,#REF!,0)),"")</f>
        <v>#NAME?</v>
      </c>
      <c r="AE560" s="102"/>
    </row>
    <row r="561" spans="1:31" ht="22.5" customHeight="1">
      <c r="A561" s="77"/>
      <c r="B561" s="133"/>
      <c r="C561" s="79"/>
      <c r="D561" s="79"/>
      <c r="E561" s="79"/>
      <c r="F561" s="79"/>
      <c r="G561" s="79"/>
      <c r="H561" s="79"/>
      <c r="I561" s="81" t="b">
        <v>0</v>
      </c>
      <c r="J561" s="81" t="b">
        <v>0</v>
      </c>
      <c r="K561" s="81" t="b">
        <v>0</v>
      </c>
      <c r="L561" s="81" t="b">
        <v>0</v>
      </c>
      <c r="M561" s="81" t="b">
        <v>0</v>
      </c>
      <c r="N561" s="79"/>
      <c r="O561" s="79"/>
      <c r="P561" s="79"/>
      <c r="Q561" s="92"/>
      <c r="R561" s="92"/>
      <c r="S561" s="96"/>
      <c r="T561" s="85"/>
      <c r="U561" s="86"/>
      <c r="V561" s="86" t="e">
        <f t="array" aca="1" ref="V561" ca="1">_xludf.IFNA(INDEX(#REF!,MATCH($U561,#REF!,0)),"")</f>
        <v>#NAME?</v>
      </c>
      <c r="W561" s="86" t="e">
        <f t="array" aca="1" ref="W561" ca="1">_xludf.IFNA(INDEX(#REF!,MATCH($U561,#REF!,0)),"")</f>
        <v>#NAME?</v>
      </c>
      <c r="X561" s="86" t="e">
        <f t="array" aca="1" ref="X561" ca="1">_xludf.IFNA(INDEX(#REF!,MATCH($U561,#REF!,0)),"")</f>
        <v>#NAME?</v>
      </c>
      <c r="Y561" s="86" t="e">
        <f t="array" aca="1" ref="Y561" ca="1">_xludf.IFNA(INDEX(#REF!,MATCH($U561,#REF!,0)),"")</f>
        <v>#NAME?</v>
      </c>
      <c r="Z561" s="86" t="e">
        <f t="array" aca="1" ref="Z561" ca="1">_xludf.IFNA(INDEX(#REF!,MATCH($U561,#REF!,0)),"")</f>
        <v>#NAME?</v>
      </c>
      <c r="AA561" s="86" t="e">
        <f t="array" aca="1" ref="AA561" ca="1">_xludf.IFNA(INDEX(#REF!,MATCH($U561,#REF!,0)),"")</f>
        <v>#NAME?</v>
      </c>
      <c r="AB561" s="86" t="e">
        <f t="array" aca="1" ref="AB561" ca="1">_xludf.IFNA(INDEX(#REF!,MATCH($U561,#REF!,0)),"")</f>
        <v>#NAME?</v>
      </c>
      <c r="AC561" s="86" t="e">
        <f t="array" aca="1" ref="AC561" ca="1">_xludf.IFNA(INDEX(#REF!,MATCH($U561,#REF!,0)),"")</f>
        <v>#NAME?</v>
      </c>
      <c r="AD561" s="87" t="e">
        <f t="array" aca="1" ref="AD561" ca="1">_xludf.IFNA(INDEX(#REF!,MATCH($U561,#REF!,0)),"")</f>
        <v>#NAME?</v>
      </c>
      <c r="AE561" s="102"/>
    </row>
    <row r="562" spans="1:31" ht="22.5" customHeight="1">
      <c r="A562" s="77"/>
      <c r="B562" s="133"/>
      <c r="C562" s="79"/>
      <c r="D562" s="79"/>
      <c r="E562" s="79"/>
      <c r="F562" s="79"/>
      <c r="G562" s="79"/>
      <c r="H562" s="79"/>
      <c r="I562" s="81" t="b">
        <v>0</v>
      </c>
      <c r="J562" s="81" t="b">
        <v>0</v>
      </c>
      <c r="K562" s="81" t="b">
        <v>0</v>
      </c>
      <c r="L562" s="81" t="b">
        <v>0</v>
      </c>
      <c r="M562" s="81" t="b">
        <v>0</v>
      </c>
      <c r="N562" s="79"/>
      <c r="O562" s="79"/>
      <c r="P562" s="79"/>
      <c r="Q562" s="92"/>
      <c r="R562" s="92"/>
      <c r="S562" s="96"/>
      <c r="T562" s="85"/>
      <c r="U562" s="86"/>
      <c r="V562" s="86" t="e">
        <f t="array" aca="1" ref="V562" ca="1">_xludf.IFNA(INDEX(#REF!,MATCH($U562,#REF!,0)),"")</f>
        <v>#NAME?</v>
      </c>
      <c r="W562" s="86" t="e">
        <f t="array" aca="1" ref="W562" ca="1">_xludf.IFNA(INDEX(#REF!,MATCH($U562,#REF!,0)),"")</f>
        <v>#NAME?</v>
      </c>
      <c r="X562" s="86" t="e">
        <f t="array" aca="1" ref="X562" ca="1">_xludf.IFNA(INDEX(#REF!,MATCH($U562,#REF!,0)),"")</f>
        <v>#NAME?</v>
      </c>
      <c r="Y562" s="86" t="e">
        <f t="array" aca="1" ref="Y562" ca="1">_xludf.IFNA(INDEX(#REF!,MATCH($U562,#REF!,0)),"")</f>
        <v>#NAME?</v>
      </c>
      <c r="Z562" s="86" t="e">
        <f t="array" aca="1" ref="Z562" ca="1">_xludf.IFNA(INDEX(#REF!,MATCH($U562,#REF!,0)),"")</f>
        <v>#NAME?</v>
      </c>
      <c r="AA562" s="86" t="e">
        <f t="array" aca="1" ref="AA562" ca="1">_xludf.IFNA(INDEX(#REF!,MATCH($U562,#REF!,0)),"")</f>
        <v>#NAME?</v>
      </c>
      <c r="AB562" s="86" t="e">
        <f t="array" aca="1" ref="AB562" ca="1">_xludf.IFNA(INDEX(#REF!,MATCH($U562,#REF!,0)),"")</f>
        <v>#NAME?</v>
      </c>
      <c r="AC562" s="86" t="e">
        <f t="array" aca="1" ref="AC562" ca="1">_xludf.IFNA(INDEX(#REF!,MATCH($U562,#REF!,0)),"")</f>
        <v>#NAME?</v>
      </c>
      <c r="AD562" s="87" t="e">
        <f t="array" aca="1" ref="AD562" ca="1">_xludf.IFNA(INDEX(#REF!,MATCH($U562,#REF!,0)),"")</f>
        <v>#NAME?</v>
      </c>
      <c r="AE562" s="102"/>
    </row>
    <row r="563" spans="1:31" ht="22.5" customHeight="1">
      <c r="A563" s="77"/>
      <c r="B563" s="133"/>
      <c r="C563" s="79"/>
      <c r="D563" s="79"/>
      <c r="E563" s="79"/>
      <c r="F563" s="79"/>
      <c r="G563" s="79"/>
      <c r="H563" s="79"/>
      <c r="I563" s="81" t="b">
        <v>0</v>
      </c>
      <c r="J563" s="81" t="b">
        <v>0</v>
      </c>
      <c r="K563" s="81" t="b">
        <v>0</v>
      </c>
      <c r="L563" s="81" t="b">
        <v>0</v>
      </c>
      <c r="M563" s="81" t="b">
        <v>0</v>
      </c>
      <c r="N563" s="79"/>
      <c r="O563" s="79"/>
      <c r="P563" s="79"/>
      <c r="Q563" s="92"/>
      <c r="R563" s="92"/>
      <c r="S563" s="96"/>
      <c r="T563" s="85"/>
      <c r="U563" s="86"/>
      <c r="V563" s="86" t="e">
        <f t="array" aca="1" ref="V563" ca="1">_xludf.IFNA(INDEX(#REF!,MATCH($U563,#REF!,0)),"")</f>
        <v>#NAME?</v>
      </c>
      <c r="W563" s="86" t="e">
        <f t="array" aca="1" ref="W563" ca="1">_xludf.IFNA(INDEX(#REF!,MATCH($U563,#REF!,0)),"")</f>
        <v>#NAME?</v>
      </c>
      <c r="X563" s="86" t="e">
        <f t="array" aca="1" ref="X563" ca="1">_xludf.IFNA(INDEX(#REF!,MATCH($U563,#REF!,0)),"")</f>
        <v>#NAME?</v>
      </c>
      <c r="Y563" s="86" t="e">
        <f t="array" aca="1" ref="Y563" ca="1">_xludf.IFNA(INDEX(#REF!,MATCH($U563,#REF!,0)),"")</f>
        <v>#NAME?</v>
      </c>
      <c r="Z563" s="86" t="e">
        <f t="array" aca="1" ref="Z563" ca="1">_xludf.IFNA(INDEX(#REF!,MATCH($U563,#REF!,0)),"")</f>
        <v>#NAME?</v>
      </c>
      <c r="AA563" s="86" t="e">
        <f t="array" aca="1" ref="AA563" ca="1">_xludf.IFNA(INDEX(#REF!,MATCH($U563,#REF!,0)),"")</f>
        <v>#NAME?</v>
      </c>
      <c r="AB563" s="86" t="e">
        <f t="array" aca="1" ref="AB563" ca="1">_xludf.IFNA(INDEX(#REF!,MATCH($U563,#REF!,0)),"")</f>
        <v>#NAME?</v>
      </c>
      <c r="AC563" s="86" t="e">
        <f t="array" aca="1" ref="AC563" ca="1">_xludf.IFNA(INDEX(#REF!,MATCH($U563,#REF!,0)),"")</f>
        <v>#NAME?</v>
      </c>
      <c r="AD563" s="87" t="e">
        <f t="array" aca="1" ref="AD563" ca="1">_xludf.IFNA(INDEX(#REF!,MATCH($U563,#REF!,0)),"")</f>
        <v>#NAME?</v>
      </c>
      <c r="AE563" s="102"/>
    </row>
    <row r="564" spans="1:31" ht="22.5" customHeight="1">
      <c r="A564" s="77"/>
      <c r="B564" s="133"/>
      <c r="C564" s="79"/>
      <c r="D564" s="79"/>
      <c r="E564" s="79"/>
      <c r="F564" s="79"/>
      <c r="G564" s="79"/>
      <c r="H564" s="79"/>
      <c r="I564" s="81" t="b">
        <v>0</v>
      </c>
      <c r="J564" s="81" t="b">
        <v>0</v>
      </c>
      <c r="K564" s="81" t="b">
        <v>0</v>
      </c>
      <c r="L564" s="81" t="b">
        <v>0</v>
      </c>
      <c r="M564" s="81" t="b">
        <v>0</v>
      </c>
      <c r="N564" s="79"/>
      <c r="O564" s="79"/>
      <c r="P564" s="79"/>
      <c r="Q564" s="92"/>
      <c r="R564" s="92"/>
      <c r="S564" s="96"/>
      <c r="T564" s="85"/>
      <c r="U564" s="86"/>
      <c r="V564" s="86" t="e">
        <f t="array" aca="1" ref="V564" ca="1">_xludf.IFNA(INDEX(#REF!,MATCH($U564,#REF!,0)),"")</f>
        <v>#NAME?</v>
      </c>
      <c r="W564" s="86" t="e">
        <f t="array" aca="1" ref="W564" ca="1">_xludf.IFNA(INDEX(#REF!,MATCH($U564,#REF!,0)),"")</f>
        <v>#NAME?</v>
      </c>
      <c r="X564" s="86" t="e">
        <f t="array" aca="1" ref="X564" ca="1">_xludf.IFNA(INDEX(#REF!,MATCH($U564,#REF!,0)),"")</f>
        <v>#NAME?</v>
      </c>
      <c r="Y564" s="86" t="e">
        <f t="array" aca="1" ref="Y564" ca="1">_xludf.IFNA(INDEX(#REF!,MATCH($U564,#REF!,0)),"")</f>
        <v>#NAME?</v>
      </c>
      <c r="Z564" s="86" t="e">
        <f t="array" aca="1" ref="Z564" ca="1">_xludf.IFNA(INDEX(#REF!,MATCH($U564,#REF!,0)),"")</f>
        <v>#NAME?</v>
      </c>
      <c r="AA564" s="86" t="e">
        <f t="array" aca="1" ref="AA564" ca="1">_xludf.IFNA(INDEX(#REF!,MATCH($U564,#REF!,0)),"")</f>
        <v>#NAME?</v>
      </c>
      <c r="AB564" s="86" t="e">
        <f t="array" aca="1" ref="AB564" ca="1">_xludf.IFNA(INDEX(#REF!,MATCH($U564,#REF!,0)),"")</f>
        <v>#NAME?</v>
      </c>
      <c r="AC564" s="86" t="e">
        <f t="array" aca="1" ref="AC564" ca="1">_xludf.IFNA(INDEX(#REF!,MATCH($U564,#REF!,0)),"")</f>
        <v>#NAME?</v>
      </c>
      <c r="AD564" s="87" t="e">
        <f t="array" aca="1" ref="AD564" ca="1">_xludf.IFNA(INDEX(#REF!,MATCH($U564,#REF!,0)),"")</f>
        <v>#NAME?</v>
      </c>
      <c r="AE564" s="102"/>
    </row>
    <row r="565" spans="1:31" ht="22.5" customHeight="1">
      <c r="A565" s="77"/>
      <c r="B565" s="133"/>
      <c r="C565" s="79"/>
      <c r="D565" s="79"/>
      <c r="E565" s="79"/>
      <c r="F565" s="79"/>
      <c r="G565" s="79"/>
      <c r="H565" s="79"/>
      <c r="I565" s="81" t="b">
        <v>0</v>
      </c>
      <c r="J565" s="81" t="b">
        <v>0</v>
      </c>
      <c r="K565" s="81" t="b">
        <v>0</v>
      </c>
      <c r="L565" s="81" t="b">
        <v>0</v>
      </c>
      <c r="M565" s="81" t="b">
        <v>0</v>
      </c>
      <c r="N565" s="79"/>
      <c r="O565" s="79"/>
      <c r="P565" s="79"/>
      <c r="Q565" s="92"/>
      <c r="R565" s="92"/>
      <c r="S565" s="96"/>
      <c r="T565" s="85"/>
      <c r="U565" s="86"/>
      <c r="V565" s="86" t="e">
        <f t="array" aca="1" ref="V565" ca="1">_xludf.IFNA(INDEX(#REF!,MATCH($U565,#REF!,0)),"")</f>
        <v>#NAME?</v>
      </c>
      <c r="W565" s="86" t="e">
        <f t="array" aca="1" ref="W565" ca="1">_xludf.IFNA(INDEX(#REF!,MATCH($U565,#REF!,0)),"")</f>
        <v>#NAME?</v>
      </c>
      <c r="X565" s="86" t="e">
        <f t="array" aca="1" ref="X565" ca="1">_xludf.IFNA(INDEX(#REF!,MATCH($U565,#REF!,0)),"")</f>
        <v>#NAME?</v>
      </c>
      <c r="Y565" s="86" t="e">
        <f t="array" aca="1" ref="Y565" ca="1">_xludf.IFNA(INDEX(#REF!,MATCH($U565,#REF!,0)),"")</f>
        <v>#NAME?</v>
      </c>
      <c r="Z565" s="86" t="e">
        <f t="array" aca="1" ref="Z565" ca="1">_xludf.IFNA(INDEX(#REF!,MATCH($U565,#REF!,0)),"")</f>
        <v>#NAME?</v>
      </c>
      <c r="AA565" s="86" t="e">
        <f t="array" aca="1" ref="AA565" ca="1">_xludf.IFNA(INDEX(#REF!,MATCH($U565,#REF!,0)),"")</f>
        <v>#NAME?</v>
      </c>
      <c r="AB565" s="86" t="e">
        <f t="array" aca="1" ref="AB565" ca="1">_xludf.IFNA(INDEX(#REF!,MATCH($U565,#REF!,0)),"")</f>
        <v>#NAME?</v>
      </c>
      <c r="AC565" s="86" t="e">
        <f t="array" aca="1" ref="AC565" ca="1">_xludf.IFNA(INDEX(#REF!,MATCH($U565,#REF!,0)),"")</f>
        <v>#NAME?</v>
      </c>
      <c r="AD565" s="87" t="e">
        <f t="array" aca="1" ref="AD565" ca="1">_xludf.IFNA(INDEX(#REF!,MATCH($U565,#REF!,0)),"")</f>
        <v>#NAME?</v>
      </c>
      <c r="AE565" s="102"/>
    </row>
    <row r="566" spans="1:31" ht="22.5" customHeight="1">
      <c r="A566" s="77"/>
      <c r="B566" s="133"/>
      <c r="C566" s="79"/>
      <c r="D566" s="79"/>
      <c r="E566" s="79"/>
      <c r="F566" s="79"/>
      <c r="G566" s="79"/>
      <c r="H566" s="79"/>
      <c r="I566" s="81" t="b">
        <v>0</v>
      </c>
      <c r="J566" s="81" t="b">
        <v>0</v>
      </c>
      <c r="K566" s="81" t="b">
        <v>0</v>
      </c>
      <c r="L566" s="81" t="b">
        <v>0</v>
      </c>
      <c r="M566" s="81" t="b">
        <v>0</v>
      </c>
      <c r="N566" s="79"/>
      <c r="O566" s="79"/>
      <c r="P566" s="79"/>
      <c r="Q566" s="92"/>
      <c r="R566" s="92"/>
      <c r="S566" s="96"/>
      <c r="T566" s="85"/>
      <c r="U566" s="86"/>
      <c r="V566" s="86" t="e">
        <f t="array" aca="1" ref="V566" ca="1">_xludf.IFNA(INDEX(#REF!,MATCH($U566,#REF!,0)),"")</f>
        <v>#NAME?</v>
      </c>
      <c r="W566" s="86" t="e">
        <f t="array" aca="1" ref="W566" ca="1">_xludf.IFNA(INDEX(#REF!,MATCH($U566,#REF!,0)),"")</f>
        <v>#NAME?</v>
      </c>
      <c r="X566" s="86" t="e">
        <f t="array" aca="1" ref="X566" ca="1">_xludf.IFNA(INDEX(#REF!,MATCH($U566,#REF!,0)),"")</f>
        <v>#NAME?</v>
      </c>
      <c r="Y566" s="86" t="e">
        <f t="array" aca="1" ref="Y566" ca="1">_xludf.IFNA(INDEX(#REF!,MATCH($U566,#REF!,0)),"")</f>
        <v>#NAME?</v>
      </c>
      <c r="Z566" s="86" t="e">
        <f t="array" aca="1" ref="Z566" ca="1">_xludf.IFNA(INDEX(#REF!,MATCH($U566,#REF!,0)),"")</f>
        <v>#NAME?</v>
      </c>
      <c r="AA566" s="86" t="e">
        <f t="array" aca="1" ref="AA566" ca="1">_xludf.IFNA(INDEX(#REF!,MATCH($U566,#REF!,0)),"")</f>
        <v>#NAME?</v>
      </c>
      <c r="AB566" s="86" t="e">
        <f t="array" aca="1" ref="AB566" ca="1">_xludf.IFNA(INDEX(#REF!,MATCH($U566,#REF!,0)),"")</f>
        <v>#NAME?</v>
      </c>
      <c r="AC566" s="86" t="e">
        <f t="array" aca="1" ref="AC566" ca="1">_xludf.IFNA(INDEX(#REF!,MATCH($U566,#REF!,0)),"")</f>
        <v>#NAME?</v>
      </c>
      <c r="AD566" s="87" t="e">
        <f t="array" aca="1" ref="AD566" ca="1">_xludf.IFNA(INDEX(#REF!,MATCH($U566,#REF!,0)),"")</f>
        <v>#NAME?</v>
      </c>
      <c r="AE566" s="102"/>
    </row>
    <row r="567" spans="1:31" ht="22.5" customHeight="1">
      <c r="A567" s="77"/>
      <c r="B567" s="133"/>
      <c r="C567" s="79"/>
      <c r="D567" s="79"/>
      <c r="E567" s="79"/>
      <c r="F567" s="79"/>
      <c r="G567" s="79"/>
      <c r="H567" s="79"/>
      <c r="I567" s="81" t="b">
        <v>0</v>
      </c>
      <c r="J567" s="81" t="b">
        <v>0</v>
      </c>
      <c r="K567" s="81" t="b">
        <v>0</v>
      </c>
      <c r="L567" s="81" t="b">
        <v>0</v>
      </c>
      <c r="M567" s="81" t="b">
        <v>0</v>
      </c>
      <c r="N567" s="79"/>
      <c r="O567" s="79"/>
      <c r="P567" s="79"/>
      <c r="Q567" s="92"/>
      <c r="R567" s="92"/>
      <c r="S567" s="96"/>
      <c r="T567" s="85"/>
      <c r="U567" s="86"/>
      <c r="V567" s="86" t="e">
        <f t="array" aca="1" ref="V567" ca="1">_xludf.IFNA(INDEX(#REF!,MATCH($U567,#REF!,0)),"")</f>
        <v>#NAME?</v>
      </c>
      <c r="W567" s="86" t="e">
        <f t="array" aca="1" ref="W567" ca="1">_xludf.IFNA(INDEX(#REF!,MATCH($U567,#REF!,0)),"")</f>
        <v>#NAME?</v>
      </c>
      <c r="X567" s="86" t="e">
        <f t="array" aca="1" ref="X567" ca="1">_xludf.IFNA(INDEX(#REF!,MATCH($U567,#REF!,0)),"")</f>
        <v>#NAME?</v>
      </c>
      <c r="Y567" s="86" t="e">
        <f t="array" aca="1" ref="Y567" ca="1">_xludf.IFNA(INDEX(#REF!,MATCH($U567,#REF!,0)),"")</f>
        <v>#NAME?</v>
      </c>
      <c r="Z567" s="86" t="e">
        <f t="array" aca="1" ref="Z567" ca="1">_xludf.IFNA(INDEX(#REF!,MATCH($U567,#REF!,0)),"")</f>
        <v>#NAME?</v>
      </c>
      <c r="AA567" s="86" t="e">
        <f t="array" aca="1" ref="AA567" ca="1">_xludf.IFNA(INDEX(#REF!,MATCH($U567,#REF!,0)),"")</f>
        <v>#NAME?</v>
      </c>
      <c r="AB567" s="86" t="e">
        <f t="array" aca="1" ref="AB567" ca="1">_xludf.IFNA(INDEX(#REF!,MATCH($U567,#REF!,0)),"")</f>
        <v>#NAME?</v>
      </c>
      <c r="AC567" s="86" t="e">
        <f t="array" aca="1" ref="AC567" ca="1">_xludf.IFNA(INDEX(#REF!,MATCH($U567,#REF!,0)),"")</f>
        <v>#NAME?</v>
      </c>
      <c r="AD567" s="87" t="e">
        <f t="array" aca="1" ref="AD567" ca="1">_xludf.IFNA(INDEX(#REF!,MATCH($U567,#REF!,0)),"")</f>
        <v>#NAME?</v>
      </c>
      <c r="AE567" s="102"/>
    </row>
    <row r="568" spans="1:31" ht="22.5" customHeight="1">
      <c r="A568" s="77"/>
      <c r="B568" s="133"/>
      <c r="C568" s="79"/>
      <c r="D568" s="79"/>
      <c r="E568" s="79"/>
      <c r="F568" s="79"/>
      <c r="G568" s="79"/>
      <c r="H568" s="79"/>
      <c r="I568" s="81" t="b">
        <v>0</v>
      </c>
      <c r="J568" s="81" t="b">
        <v>0</v>
      </c>
      <c r="K568" s="81" t="b">
        <v>0</v>
      </c>
      <c r="L568" s="81" t="b">
        <v>0</v>
      </c>
      <c r="M568" s="81" t="b">
        <v>0</v>
      </c>
      <c r="N568" s="79"/>
      <c r="O568" s="79"/>
      <c r="P568" s="79"/>
      <c r="Q568" s="92"/>
      <c r="R568" s="92"/>
      <c r="S568" s="96"/>
      <c r="T568" s="85"/>
      <c r="U568" s="86"/>
      <c r="V568" s="86" t="e">
        <f t="array" aca="1" ref="V568" ca="1">_xludf.IFNA(INDEX(#REF!,MATCH($U568,#REF!,0)),"")</f>
        <v>#NAME?</v>
      </c>
      <c r="W568" s="86" t="e">
        <f t="array" aca="1" ref="W568" ca="1">_xludf.IFNA(INDEX(#REF!,MATCH($U568,#REF!,0)),"")</f>
        <v>#NAME?</v>
      </c>
      <c r="X568" s="86" t="e">
        <f t="array" aca="1" ref="X568" ca="1">_xludf.IFNA(INDEX(#REF!,MATCH($U568,#REF!,0)),"")</f>
        <v>#NAME?</v>
      </c>
      <c r="Y568" s="86" t="e">
        <f t="array" aca="1" ref="Y568" ca="1">_xludf.IFNA(INDEX(#REF!,MATCH($U568,#REF!,0)),"")</f>
        <v>#NAME?</v>
      </c>
      <c r="Z568" s="86" t="e">
        <f t="array" aca="1" ref="Z568" ca="1">_xludf.IFNA(INDEX(#REF!,MATCH($U568,#REF!,0)),"")</f>
        <v>#NAME?</v>
      </c>
      <c r="AA568" s="86" t="e">
        <f t="array" aca="1" ref="AA568" ca="1">_xludf.IFNA(INDEX(#REF!,MATCH($U568,#REF!,0)),"")</f>
        <v>#NAME?</v>
      </c>
      <c r="AB568" s="86" t="e">
        <f t="array" aca="1" ref="AB568" ca="1">_xludf.IFNA(INDEX(#REF!,MATCH($U568,#REF!,0)),"")</f>
        <v>#NAME?</v>
      </c>
      <c r="AC568" s="86" t="e">
        <f t="array" aca="1" ref="AC568" ca="1">_xludf.IFNA(INDEX(#REF!,MATCH($U568,#REF!,0)),"")</f>
        <v>#NAME?</v>
      </c>
      <c r="AD568" s="87" t="e">
        <f t="array" aca="1" ref="AD568" ca="1">_xludf.IFNA(INDEX(#REF!,MATCH($U568,#REF!,0)),"")</f>
        <v>#NAME?</v>
      </c>
      <c r="AE568" s="102"/>
    </row>
    <row r="569" spans="1:31" ht="22.5" customHeight="1">
      <c r="A569" s="77"/>
      <c r="B569" s="133"/>
      <c r="C569" s="90"/>
      <c r="D569" s="90"/>
      <c r="E569" s="90"/>
      <c r="F569" s="90"/>
      <c r="G569" s="90"/>
      <c r="H569" s="90"/>
      <c r="I569" s="91" t="b">
        <v>0</v>
      </c>
      <c r="J569" s="91" t="b">
        <v>0</v>
      </c>
      <c r="K569" s="91" t="b">
        <v>0</v>
      </c>
      <c r="L569" s="91" t="b">
        <v>0</v>
      </c>
      <c r="M569" s="91" t="b">
        <v>0</v>
      </c>
      <c r="N569" s="90"/>
      <c r="O569" s="90"/>
      <c r="P569" s="90"/>
      <c r="Q569" s="92"/>
      <c r="R569" s="92"/>
      <c r="S569" s="110"/>
      <c r="T569" s="85"/>
      <c r="U569" s="86"/>
      <c r="V569" s="86" t="e">
        <f t="array" aca="1" ref="V569" ca="1">_xludf.IFNA(INDEX(#REF!,MATCH($U569,#REF!,0)),"")</f>
        <v>#NAME?</v>
      </c>
      <c r="W569" s="86" t="e">
        <f t="array" aca="1" ref="W569" ca="1">_xludf.IFNA(INDEX(#REF!,MATCH($U569,#REF!,0)),"")</f>
        <v>#NAME?</v>
      </c>
      <c r="X569" s="86" t="e">
        <f t="array" aca="1" ref="X569" ca="1">_xludf.IFNA(INDEX(#REF!,MATCH($U569,#REF!,0)),"")</f>
        <v>#NAME?</v>
      </c>
      <c r="Y569" s="86" t="e">
        <f t="array" aca="1" ref="Y569" ca="1">_xludf.IFNA(INDEX(#REF!,MATCH($U569,#REF!,0)),"")</f>
        <v>#NAME?</v>
      </c>
      <c r="Z569" s="86" t="e">
        <f t="array" aca="1" ref="Z569" ca="1">_xludf.IFNA(INDEX(#REF!,MATCH($U569,#REF!,0)),"")</f>
        <v>#NAME?</v>
      </c>
      <c r="AA569" s="86" t="e">
        <f t="array" aca="1" ref="AA569" ca="1">_xludf.IFNA(INDEX(#REF!,MATCH($U569,#REF!,0)),"")</f>
        <v>#NAME?</v>
      </c>
      <c r="AB569" s="86" t="e">
        <f t="array" aca="1" ref="AB569" ca="1">_xludf.IFNA(INDEX(#REF!,MATCH($U569,#REF!,0)),"")</f>
        <v>#NAME?</v>
      </c>
      <c r="AC569" s="86" t="e">
        <f t="array" aca="1" ref="AC569" ca="1">_xludf.IFNA(INDEX(#REF!,MATCH($U569,#REF!,0)),"")</f>
        <v>#NAME?</v>
      </c>
      <c r="AD569" s="87" t="e">
        <f t="array" aca="1" ref="AD569" ca="1">_xludf.IFNA(INDEX(#REF!,MATCH($U569,#REF!,0)),"")</f>
        <v>#NAME?</v>
      </c>
      <c r="AE569" s="102"/>
    </row>
    <row r="570" spans="1:31" ht="22.5" customHeight="1">
      <c r="A570" s="77"/>
      <c r="B570" s="133"/>
      <c r="C570" s="79"/>
      <c r="D570" s="79"/>
      <c r="E570" s="79"/>
      <c r="F570" s="79"/>
      <c r="G570" s="79"/>
      <c r="H570" s="79"/>
      <c r="I570" s="81" t="b">
        <v>0</v>
      </c>
      <c r="J570" s="81" t="b">
        <v>0</v>
      </c>
      <c r="K570" s="81" t="b">
        <v>0</v>
      </c>
      <c r="L570" s="81" t="b">
        <v>0</v>
      </c>
      <c r="M570" s="81" t="b">
        <v>0</v>
      </c>
      <c r="N570" s="79"/>
      <c r="O570" s="79"/>
      <c r="P570" s="79"/>
      <c r="Q570" s="92"/>
      <c r="R570" s="92"/>
      <c r="S570" s="96"/>
      <c r="T570" s="85"/>
      <c r="U570" s="86"/>
      <c r="V570" s="86" t="e">
        <f t="array" aca="1" ref="V570" ca="1">_xludf.IFNA(INDEX(#REF!,MATCH($U570,#REF!,0)),"")</f>
        <v>#NAME?</v>
      </c>
      <c r="W570" s="86" t="e">
        <f t="array" aca="1" ref="W570" ca="1">_xludf.IFNA(INDEX(#REF!,MATCH($U570,#REF!,0)),"")</f>
        <v>#NAME?</v>
      </c>
      <c r="X570" s="86" t="e">
        <f t="array" aca="1" ref="X570" ca="1">_xludf.IFNA(INDEX(#REF!,MATCH($U570,#REF!,0)),"")</f>
        <v>#NAME?</v>
      </c>
      <c r="Y570" s="86" t="e">
        <f t="array" aca="1" ref="Y570" ca="1">_xludf.IFNA(INDEX(#REF!,MATCH($U570,#REF!,0)),"")</f>
        <v>#NAME?</v>
      </c>
      <c r="Z570" s="86" t="e">
        <f t="array" aca="1" ref="Z570" ca="1">_xludf.IFNA(INDEX(#REF!,MATCH($U570,#REF!,0)),"")</f>
        <v>#NAME?</v>
      </c>
      <c r="AA570" s="86" t="e">
        <f t="array" aca="1" ref="AA570" ca="1">_xludf.IFNA(INDEX(#REF!,MATCH($U570,#REF!,0)),"")</f>
        <v>#NAME?</v>
      </c>
      <c r="AB570" s="86" t="e">
        <f t="array" aca="1" ref="AB570" ca="1">_xludf.IFNA(INDEX(#REF!,MATCH($U570,#REF!,0)),"")</f>
        <v>#NAME?</v>
      </c>
      <c r="AC570" s="86" t="e">
        <f t="array" aca="1" ref="AC570" ca="1">_xludf.IFNA(INDEX(#REF!,MATCH($U570,#REF!,0)),"")</f>
        <v>#NAME?</v>
      </c>
      <c r="AD570" s="87" t="e">
        <f t="array" aca="1" ref="AD570" ca="1">_xludf.IFNA(INDEX(#REF!,MATCH($U570,#REF!,0)),"")</f>
        <v>#NAME?</v>
      </c>
      <c r="AE570" s="102"/>
    </row>
    <row r="571" spans="1:31" ht="22.5" customHeight="1">
      <c r="A571" s="77"/>
      <c r="B571" s="133"/>
      <c r="C571" s="90"/>
      <c r="D571" s="90"/>
      <c r="E571" s="90"/>
      <c r="F571" s="90"/>
      <c r="G571" s="90"/>
      <c r="H571" s="90"/>
      <c r="I571" s="91" t="b">
        <v>0</v>
      </c>
      <c r="J571" s="91" t="b">
        <v>0</v>
      </c>
      <c r="K571" s="91" t="b">
        <v>0</v>
      </c>
      <c r="L571" s="91" t="b">
        <v>0</v>
      </c>
      <c r="M571" s="91" t="b">
        <v>0</v>
      </c>
      <c r="N571" s="90"/>
      <c r="O571" s="90"/>
      <c r="P571" s="90"/>
      <c r="Q571" s="92"/>
      <c r="R571" s="92"/>
      <c r="S571" s="110"/>
      <c r="T571" s="85"/>
      <c r="U571" s="86"/>
      <c r="V571" s="86" t="e">
        <f t="array" aca="1" ref="V571" ca="1">_xludf.IFNA(INDEX(#REF!,MATCH($U571,#REF!,0)),"")</f>
        <v>#NAME?</v>
      </c>
      <c r="W571" s="86" t="e">
        <f t="array" aca="1" ref="W571" ca="1">_xludf.IFNA(INDEX(#REF!,MATCH($U571,#REF!,0)),"")</f>
        <v>#NAME?</v>
      </c>
      <c r="X571" s="86" t="e">
        <f t="array" aca="1" ref="X571" ca="1">_xludf.IFNA(INDEX(#REF!,MATCH($U571,#REF!,0)),"")</f>
        <v>#NAME?</v>
      </c>
      <c r="Y571" s="86" t="e">
        <f t="array" aca="1" ref="Y571" ca="1">_xludf.IFNA(INDEX(#REF!,MATCH($U571,#REF!,0)),"")</f>
        <v>#NAME?</v>
      </c>
      <c r="Z571" s="86" t="e">
        <f t="array" aca="1" ref="Z571" ca="1">_xludf.IFNA(INDEX(#REF!,MATCH($U571,#REF!,0)),"")</f>
        <v>#NAME?</v>
      </c>
      <c r="AA571" s="86" t="e">
        <f t="array" aca="1" ref="AA571" ca="1">_xludf.IFNA(INDEX(#REF!,MATCH($U571,#REF!,0)),"")</f>
        <v>#NAME?</v>
      </c>
      <c r="AB571" s="86" t="e">
        <f t="array" aca="1" ref="AB571" ca="1">_xludf.IFNA(INDEX(#REF!,MATCH($U571,#REF!,0)),"")</f>
        <v>#NAME?</v>
      </c>
      <c r="AC571" s="86" t="e">
        <f t="array" aca="1" ref="AC571" ca="1">_xludf.IFNA(INDEX(#REF!,MATCH($U571,#REF!,0)),"")</f>
        <v>#NAME?</v>
      </c>
      <c r="AD571" s="87" t="e">
        <f t="array" aca="1" ref="AD571" ca="1">_xludf.IFNA(INDEX(#REF!,MATCH($U571,#REF!,0)),"")</f>
        <v>#NAME?</v>
      </c>
      <c r="AE571" s="102"/>
    </row>
    <row r="572" spans="1:31" ht="22.5" customHeight="1">
      <c r="A572" s="77"/>
      <c r="B572" s="133"/>
      <c r="C572" s="79"/>
      <c r="D572" s="79"/>
      <c r="E572" s="79"/>
      <c r="F572" s="79"/>
      <c r="G572" s="79"/>
      <c r="H572" s="79"/>
      <c r="I572" s="81" t="b">
        <v>0</v>
      </c>
      <c r="J572" s="81" t="b">
        <v>0</v>
      </c>
      <c r="K572" s="81" t="b">
        <v>0</v>
      </c>
      <c r="L572" s="81" t="b">
        <v>0</v>
      </c>
      <c r="M572" s="81" t="b">
        <v>0</v>
      </c>
      <c r="N572" s="79"/>
      <c r="O572" s="79"/>
      <c r="P572" s="79"/>
      <c r="Q572" s="92"/>
      <c r="R572" s="92"/>
      <c r="S572" s="96"/>
      <c r="T572" s="85"/>
      <c r="U572" s="86"/>
      <c r="V572" s="86" t="e">
        <f t="array" aca="1" ref="V572" ca="1">_xludf.IFNA(INDEX(#REF!,MATCH($U572,#REF!,0)),"")</f>
        <v>#NAME?</v>
      </c>
      <c r="W572" s="86" t="e">
        <f t="array" aca="1" ref="W572" ca="1">_xludf.IFNA(INDEX(#REF!,MATCH($U572,#REF!,0)),"")</f>
        <v>#NAME?</v>
      </c>
      <c r="X572" s="86" t="e">
        <f t="array" aca="1" ref="X572" ca="1">_xludf.IFNA(INDEX(#REF!,MATCH($U572,#REF!,0)),"")</f>
        <v>#NAME?</v>
      </c>
      <c r="Y572" s="86" t="e">
        <f t="array" aca="1" ref="Y572" ca="1">_xludf.IFNA(INDEX(#REF!,MATCH($U572,#REF!,0)),"")</f>
        <v>#NAME?</v>
      </c>
      <c r="Z572" s="86" t="e">
        <f t="array" aca="1" ref="Z572" ca="1">_xludf.IFNA(INDEX(#REF!,MATCH($U572,#REF!,0)),"")</f>
        <v>#NAME?</v>
      </c>
      <c r="AA572" s="86" t="e">
        <f t="array" aca="1" ref="AA572" ca="1">_xludf.IFNA(INDEX(#REF!,MATCH($U572,#REF!,0)),"")</f>
        <v>#NAME?</v>
      </c>
      <c r="AB572" s="86" t="e">
        <f t="array" aca="1" ref="AB572" ca="1">_xludf.IFNA(INDEX(#REF!,MATCH($U572,#REF!,0)),"")</f>
        <v>#NAME?</v>
      </c>
      <c r="AC572" s="86" t="e">
        <f t="array" aca="1" ref="AC572" ca="1">_xludf.IFNA(INDEX(#REF!,MATCH($U572,#REF!,0)),"")</f>
        <v>#NAME?</v>
      </c>
      <c r="AD572" s="87" t="e">
        <f t="array" aca="1" ref="AD572" ca="1">_xludf.IFNA(INDEX(#REF!,MATCH($U572,#REF!,0)),"")</f>
        <v>#NAME?</v>
      </c>
      <c r="AE572" s="102"/>
    </row>
    <row r="573" spans="1:31" ht="22.5" customHeight="1">
      <c r="A573" s="77"/>
      <c r="B573" s="133"/>
      <c r="C573" s="79"/>
      <c r="D573" s="79"/>
      <c r="E573" s="79"/>
      <c r="F573" s="79"/>
      <c r="G573" s="79"/>
      <c r="H573" s="79"/>
      <c r="I573" s="81" t="b">
        <v>0</v>
      </c>
      <c r="J573" s="81" t="b">
        <v>0</v>
      </c>
      <c r="K573" s="81" t="b">
        <v>0</v>
      </c>
      <c r="L573" s="81" t="b">
        <v>0</v>
      </c>
      <c r="M573" s="81" t="b">
        <v>0</v>
      </c>
      <c r="N573" s="79"/>
      <c r="O573" s="79"/>
      <c r="P573" s="79"/>
      <c r="Q573" s="92"/>
      <c r="R573" s="92"/>
      <c r="S573" s="96"/>
      <c r="T573" s="85"/>
      <c r="U573" s="86"/>
      <c r="V573" s="86" t="e">
        <f t="array" aca="1" ref="V573" ca="1">_xludf.IFNA(INDEX(#REF!,MATCH($U573,#REF!,0)),"")</f>
        <v>#NAME?</v>
      </c>
      <c r="W573" s="86" t="e">
        <f t="array" aca="1" ref="W573" ca="1">_xludf.IFNA(INDEX(#REF!,MATCH($U573,#REF!,0)),"")</f>
        <v>#NAME?</v>
      </c>
      <c r="X573" s="86" t="e">
        <f t="array" aca="1" ref="X573" ca="1">_xludf.IFNA(INDEX(#REF!,MATCH($U573,#REF!,0)),"")</f>
        <v>#NAME?</v>
      </c>
      <c r="Y573" s="86" t="e">
        <f t="array" aca="1" ref="Y573" ca="1">_xludf.IFNA(INDEX(#REF!,MATCH($U573,#REF!,0)),"")</f>
        <v>#NAME?</v>
      </c>
      <c r="Z573" s="86" t="e">
        <f t="array" aca="1" ref="Z573" ca="1">_xludf.IFNA(INDEX(#REF!,MATCH($U573,#REF!,0)),"")</f>
        <v>#NAME?</v>
      </c>
      <c r="AA573" s="86" t="e">
        <f t="array" aca="1" ref="AA573" ca="1">_xludf.IFNA(INDEX(#REF!,MATCH($U573,#REF!,0)),"")</f>
        <v>#NAME?</v>
      </c>
      <c r="AB573" s="86" t="e">
        <f t="array" aca="1" ref="AB573" ca="1">_xludf.IFNA(INDEX(#REF!,MATCH($U573,#REF!,0)),"")</f>
        <v>#NAME?</v>
      </c>
      <c r="AC573" s="86" t="e">
        <f t="array" aca="1" ref="AC573" ca="1">_xludf.IFNA(INDEX(#REF!,MATCH($U573,#REF!,0)),"")</f>
        <v>#NAME?</v>
      </c>
      <c r="AD573" s="87" t="e">
        <f t="array" aca="1" ref="AD573" ca="1">_xludf.IFNA(INDEX(#REF!,MATCH($U573,#REF!,0)),"")</f>
        <v>#NAME?</v>
      </c>
      <c r="AE573" s="102"/>
    </row>
    <row r="574" spans="1:31" ht="22.5" customHeight="1">
      <c r="A574" s="77"/>
      <c r="B574" s="133"/>
      <c r="C574" s="79"/>
      <c r="D574" s="79"/>
      <c r="E574" s="103"/>
      <c r="F574" s="103"/>
      <c r="G574" s="79"/>
      <c r="H574" s="79"/>
      <c r="I574" s="81" t="b">
        <v>0</v>
      </c>
      <c r="J574" s="81" t="b">
        <v>0</v>
      </c>
      <c r="K574" s="81" t="b">
        <v>0</v>
      </c>
      <c r="L574" s="81" t="b">
        <v>0</v>
      </c>
      <c r="M574" s="81" t="b">
        <v>0</v>
      </c>
      <c r="N574" s="79"/>
      <c r="O574" s="79"/>
      <c r="P574" s="79"/>
      <c r="Q574" s="92"/>
      <c r="R574" s="92"/>
      <c r="S574" s="96"/>
      <c r="T574" s="85"/>
      <c r="U574" s="86"/>
      <c r="V574" s="86" t="e">
        <f t="array" aca="1" ref="V574" ca="1">_xludf.IFNA(INDEX(#REF!,MATCH($U574,#REF!,0)),"")</f>
        <v>#NAME?</v>
      </c>
      <c r="W574" s="86" t="e">
        <f t="array" aca="1" ref="W574" ca="1">_xludf.IFNA(INDEX(#REF!,MATCH($U574,#REF!,0)),"")</f>
        <v>#NAME?</v>
      </c>
      <c r="X574" s="86" t="e">
        <f t="array" aca="1" ref="X574" ca="1">_xludf.IFNA(INDEX(#REF!,MATCH($U574,#REF!,0)),"")</f>
        <v>#NAME?</v>
      </c>
      <c r="Y574" s="86" t="e">
        <f t="array" aca="1" ref="Y574" ca="1">_xludf.IFNA(INDEX(#REF!,MATCH($U574,#REF!,0)),"")</f>
        <v>#NAME?</v>
      </c>
      <c r="Z574" s="86" t="e">
        <f t="array" aca="1" ref="Z574" ca="1">_xludf.IFNA(INDEX(#REF!,MATCH($U574,#REF!,0)),"")</f>
        <v>#NAME?</v>
      </c>
      <c r="AA574" s="86" t="e">
        <f t="array" aca="1" ref="AA574" ca="1">_xludf.IFNA(INDEX(#REF!,MATCH($U574,#REF!,0)),"")</f>
        <v>#NAME?</v>
      </c>
      <c r="AB574" s="86" t="e">
        <f t="array" aca="1" ref="AB574" ca="1">_xludf.IFNA(INDEX(#REF!,MATCH($U574,#REF!,0)),"")</f>
        <v>#NAME?</v>
      </c>
      <c r="AC574" s="86" t="e">
        <f t="array" aca="1" ref="AC574" ca="1">_xludf.IFNA(INDEX(#REF!,MATCH($U574,#REF!,0)),"")</f>
        <v>#NAME?</v>
      </c>
      <c r="AD574" s="87" t="e">
        <f t="array" aca="1" ref="AD574" ca="1">_xludf.IFNA(INDEX(#REF!,MATCH($U574,#REF!,0)),"")</f>
        <v>#NAME?</v>
      </c>
      <c r="AE574" s="102"/>
    </row>
    <row r="575" spans="1:31" ht="22.5" customHeight="1">
      <c r="A575" s="77"/>
      <c r="B575" s="133"/>
      <c r="C575" s="79"/>
      <c r="D575" s="79"/>
      <c r="E575" s="79"/>
      <c r="F575" s="79"/>
      <c r="G575" s="79"/>
      <c r="H575" s="79"/>
      <c r="I575" s="81" t="b">
        <v>0</v>
      </c>
      <c r="J575" s="81" t="b">
        <v>0</v>
      </c>
      <c r="K575" s="81" t="b">
        <v>0</v>
      </c>
      <c r="L575" s="81" t="b">
        <v>0</v>
      </c>
      <c r="M575" s="81" t="b">
        <v>0</v>
      </c>
      <c r="N575" s="79"/>
      <c r="O575" s="79"/>
      <c r="P575" s="79"/>
      <c r="Q575" s="92"/>
      <c r="R575" s="92"/>
      <c r="S575" s="96"/>
      <c r="T575" s="85"/>
      <c r="U575" s="86"/>
      <c r="V575" s="86" t="e">
        <f t="array" aca="1" ref="V575" ca="1">_xludf.IFNA(INDEX(#REF!,MATCH($U575,#REF!,0)),"")</f>
        <v>#NAME?</v>
      </c>
      <c r="W575" s="86" t="e">
        <f t="array" aca="1" ref="W575" ca="1">_xludf.IFNA(INDEX(#REF!,MATCH($U575,#REF!,0)),"")</f>
        <v>#NAME?</v>
      </c>
      <c r="X575" s="86" t="e">
        <f t="array" aca="1" ref="X575" ca="1">_xludf.IFNA(INDEX(#REF!,MATCH($U575,#REF!,0)),"")</f>
        <v>#NAME?</v>
      </c>
      <c r="Y575" s="86" t="e">
        <f t="array" aca="1" ref="Y575" ca="1">_xludf.IFNA(INDEX(#REF!,MATCH($U575,#REF!,0)),"")</f>
        <v>#NAME?</v>
      </c>
      <c r="Z575" s="86" t="e">
        <f t="array" aca="1" ref="Z575" ca="1">_xludf.IFNA(INDEX(#REF!,MATCH($U575,#REF!,0)),"")</f>
        <v>#NAME?</v>
      </c>
      <c r="AA575" s="86" t="e">
        <f t="array" aca="1" ref="AA575" ca="1">_xludf.IFNA(INDEX(#REF!,MATCH($U575,#REF!,0)),"")</f>
        <v>#NAME?</v>
      </c>
      <c r="AB575" s="86" t="e">
        <f t="array" aca="1" ref="AB575" ca="1">_xludf.IFNA(INDEX(#REF!,MATCH($U575,#REF!,0)),"")</f>
        <v>#NAME?</v>
      </c>
      <c r="AC575" s="86" t="e">
        <f t="array" aca="1" ref="AC575" ca="1">_xludf.IFNA(INDEX(#REF!,MATCH($U575,#REF!,0)),"")</f>
        <v>#NAME?</v>
      </c>
      <c r="AD575" s="87" t="e">
        <f t="array" aca="1" ref="AD575" ca="1">_xludf.IFNA(INDEX(#REF!,MATCH($U575,#REF!,0)),"")</f>
        <v>#NAME?</v>
      </c>
      <c r="AE575" s="102"/>
    </row>
    <row r="576" spans="1:31" ht="22.5" customHeight="1">
      <c r="A576" s="77"/>
      <c r="B576" s="133"/>
      <c r="C576" s="79"/>
      <c r="D576" s="79"/>
      <c r="E576" s="103"/>
      <c r="F576" s="103"/>
      <c r="G576" s="79"/>
      <c r="H576" s="79"/>
      <c r="I576" s="81" t="b">
        <v>0</v>
      </c>
      <c r="J576" s="81" t="b">
        <v>0</v>
      </c>
      <c r="K576" s="81" t="b">
        <v>0</v>
      </c>
      <c r="L576" s="81" t="b">
        <v>0</v>
      </c>
      <c r="M576" s="81" t="b">
        <v>0</v>
      </c>
      <c r="N576" s="79"/>
      <c r="O576" s="79"/>
      <c r="P576" s="79"/>
      <c r="Q576" s="92"/>
      <c r="R576" s="92"/>
      <c r="S576" s="96"/>
      <c r="T576" s="85"/>
      <c r="U576" s="86"/>
      <c r="V576" s="86" t="e">
        <f t="array" aca="1" ref="V576" ca="1">_xludf.IFNA(INDEX(#REF!,MATCH($U576,#REF!,0)),"")</f>
        <v>#NAME?</v>
      </c>
      <c r="W576" s="86" t="e">
        <f t="array" aca="1" ref="W576" ca="1">_xludf.IFNA(INDEX(#REF!,MATCH($U576,#REF!,0)),"")</f>
        <v>#NAME?</v>
      </c>
      <c r="X576" s="86" t="e">
        <f t="array" aca="1" ref="X576" ca="1">_xludf.IFNA(INDEX(#REF!,MATCH($U576,#REF!,0)),"")</f>
        <v>#NAME?</v>
      </c>
      <c r="Y576" s="86" t="e">
        <f t="array" aca="1" ref="Y576" ca="1">_xludf.IFNA(INDEX(#REF!,MATCH($U576,#REF!,0)),"")</f>
        <v>#NAME?</v>
      </c>
      <c r="Z576" s="86" t="e">
        <f t="array" aca="1" ref="Z576" ca="1">_xludf.IFNA(INDEX(#REF!,MATCH($U576,#REF!,0)),"")</f>
        <v>#NAME?</v>
      </c>
      <c r="AA576" s="86" t="e">
        <f t="array" aca="1" ref="AA576" ca="1">_xludf.IFNA(INDEX(#REF!,MATCH($U576,#REF!,0)),"")</f>
        <v>#NAME?</v>
      </c>
      <c r="AB576" s="86" t="e">
        <f t="array" aca="1" ref="AB576" ca="1">_xludf.IFNA(INDEX(#REF!,MATCH($U576,#REF!,0)),"")</f>
        <v>#NAME?</v>
      </c>
      <c r="AC576" s="86" t="e">
        <f t="array" aca="1" ref="AC576" ca="1">_xludf.IFNA(INDEX(#REF!,MATCH($U576,#REF!,0)),"")</f>
        <v>#NAME?</v>
      </c>
      <c r="AD576" s="87" t="e">
        <f t="array" aca="1" ref="AD576" ca="1">_xludf.IFNA(INDEX(#REF!,MATCH($U576,#REF!,0)),"")</f>
        <v>#NAME?</v>
      </c>
      <c r="AE576" s="102"/>
    </row>
    <row r="577" spans="1:31" ht="22.5" customHeight="1">
      <c r="A577" s="77"/>
      <c r="B577" s="133"/>
      <c r="C577" s="79"/>
      <c r="D577" s="79"/>
      <c r="E577" s="103"/>
      <c r="F577" s="103"/>
      <c r="G577" s="79"/>
      <c r="H577" s="79"/>
      <c r="I577" s="81" t="b">
        <v>0</v>
      </c>
      <c r="J577" s="81" t="b">
        <v>0</v>
      </c>
      <c r="K577" s="81" t="b">
        <v>0</v>
      </c>
      <c r="L577" s="81" t="b">
        <v>0</v>
      </c>
      <c r="M577" s="81" t="b">
        <v>0</v>
      </c>
      <c r="N577" s="79"/>
      <c r="O577" s="79"/>
      <c r="P577" s="79"/>
      <c r="Q577" s="92"/>
      <c r="R577" s="92"/>
      <c r="S577" s="96"/>
      <c r="T577" s="85"/>
      <c r="U577" s="86"/>
      <c r="V577" s="86" t="e">
        <f t="array" aca="1" ref="V577" ca="1">_xludf.IFNA(INDEX(#REF!,MATCH($U577,#REF!,0)),"")</f>
        <v>#NAME?</v>
      </c>
      <c r="W577" s="86" t="e">
        <f t="array" aca="1" ref="W577" ca="1">_xludf.IFNA(INDEX(#REF!,MATCH($U577,#REF!,0)),"")</f>
        <v>#NAME?</v>
      </c>
      <c r="X577" s="86" t="e">
        <f t="array" aca="1" ref="X577" ca="1">_xludf.IFNA(INDEX(#REF!,MATCH($U577,#REF!,0)),"")</f>
        <v>#NAME?</v>
      </c>
      <c r="Y577" s="86" t="e">
        <f t="array" aca="1" ref="Y577" ca="1">_xludf.IFNA(INDEX(#REF!,MATCH($U577,#REF!,0)),"")</f>
        <v>#NAME?</v>
      </c>
      <c r="Z577" s="86" t="e">
        <f t="array" aca="1" ref="Z577" ca="1">_xludf.IFNA(INDEX(#REF!,MATCH($U577,#REF!,0)),"")</f>
        <v>#NAME?</v>
      </c>
      <c r="AA577" s="86" t="e">
        <f t="array" aca="1" ref="AA577" ca="1">_xludf.IFNA(INDEX(#REF!,MATCH($U577,#REF!,0)),"")</f>
        <v>#NAME?</v>
      </c>
      <c r="AB577" s="86" t="e">
        <f t="array" aca="1" ref="AB577" ca="1">_xludf.IFNA(INDEX(#REF!,MATCH($U577,#REF!,0)),"")</f>
        <v>#NAME?</v>
      </c>
      <c r="AC577" s="86" t="e">
        <f t="array" aca="1" ref="AC577" ca="1">_xludf.IFNA(INDEX(#REF!,MATCH($U577,#REF!,0)),"")</f>
        <v>#NAME?</v>
      </c>
      <c r="AD577" s="87" t="e">
        <f t="array" aca="1" ref="AD577" ca="1">_xludf.IFNA(INDEX(#REF!,MATCH($U577,#REF!,0)),"")</f>
        <v>#NAME?</v>
      </c>
      <c r="AE577" s="102"/>
    </row>
    <row r="578" spans="1:31" ht="22.5" customHeight="1">
      <c r="A578" s="77"/>
      <c r="B578" s="133"/>
      <c r="C578" s="79"/>
      <c r="D578" s="79"/>
      <c r="E578" s="79"/>
      <c r="F578" s="79"/>
      <c r="G578" s="79"/>
      <c r="H578" s="79"/>
      <c r="I578" s="81" t="b">
        <v>0</v>
      </c>
      <c r="J578" s="81" t="b">
        <v>0</v>
      </c>
      <c r="K578" s="81" t="b">
        <v>0</v>
      </c>
      <c r="L578" s="81" t="b">
        <v>0</v>
      </c>
      <c r="M578" s="81" t="b">
        <v>0</v>
      </c>
      <c r="N578" s="79"/>
      <c r="O578" s="79"/>
      <c r="P578" s="79"/>
      <c r="Q578" s="92"/>
      <c r="R578" s="92"/>
      <c r="S578" s="96"/>
      <c r="T578" s="85"/>
      <c r="U578" s="86"/>
      <c r="V578" s="86" t="e">
        <f t="array" aca="1" ref="V578" ca="1">_xludf.IFNA(INDEX(#REF!,MATCH($U578,#REF!,0)),"")</f>
        <v>#NAME?</v>
      </c>
      <c r="W578" s="86" t="e">
        <f t="array" aca="1" ref="W578" ca="1">_xludf.IFNA(INDEX(#REF!,MATCH($U578,#REF!,0)),"")</f>
        <v>#NAME?</v>
      </c>
      <c r="X578" s="86" t="e">
        <f t="array" aca="1" ref="X578" ca="1">_xludf.IFNA(INDEX(#REF!,MATCH($U578,#REF!,0)),"")</f>
        <v>#NAME?</v>
      </c>
      <c r="Y578" s="86" t="e">
        <f t="array" aca="1" ref="Y578" ca="1">_xludf.IFNA(INDEX(#REF!,MATCH($U578,#REF!,0)),"")</f>
        <v>#NAME?</v>
      </c>
      <c r="Z578" s="86" t="e">
        <f t="array" aca="1" ref="Z578" ca="1">_xludf.IFNA(INDEX(#REF!,MATCH($U578,#REF!,0)),"")</f>
        <v>#NAME?</v>
      </c>
      <c r="AA578" s="86" t="e">
        <f t="array" aca="1" ref="AA578" ca="1">_xludf.IFNA(INDEX(#REF!,MATCH($U578,#REF!,0)),"")</f>
        <v>#NAME?</v>
      </c>
      <c r="AB578" s="86" t="e">
        <f t="array" aca="1" ref="AB578" ca="1">_xludf.IFNA(INDEX(#REF!,MATCH($U578,#REF!,0)),"")</f>
        <v>#NAME?</v>
      </c>
      <c r="AC578" s="86" t="e">
        <f t="array" aca="1" ref="AC578" ca="1">_xludf.IFNA(INDEX(#REF!,MATCH($U578,#REF!,0)),"")</f>
        <v>#NAME?</v>
      </c>
      <c r="AD578" s="87" t="e">
        <f t="array" aca="1" ref="AD578" ca="1">_xludf.IFNA(INDEX(#REF!,MATCH($U578,#REF!,0)),"")</f>
        <v>#NAME?</v>
      </c>
      <c r="AE578" s="102"/>
    </row>
    <row r="579" spans="1:31" ht="22.5" customHeight="1">
      <c r="A579" s="77"/>
      <c r="B579" s="133"/>
      <c r="C579" s="79"/>
      <c r="D579" s="79"/>
      <c r="E579" s="79"/>
      <c r="F579" s="79"/>
      <c r="G579" s="79"/>
      <c r="H579" s="79"/>
      <c r="I579" s="81" t="b">
        <v>0</v>
      </c>
      <c r="J579" s="81" t="b">
        <v>0</v>
      </c>
      <c r="K579" s="81" t="b">
        <v>0</v>
      </c>
      <c r="L579" s="81" t="b">
        <v>0</v>
      </c>
      <c r="M579" s="81" t="b">
        <v>0</v>
      </c>
      <c r="N579" s="79"/>
      <c r="O579" s="79"/>
      <c r="P579" s="79"/>
      <c r="Q579" s="92"/>
      <c r="R579" s="92"/>
      <c r="S579" s="96"/>
      <c r="T579" s="85"/>
      <c r="U579" s="86"/>
      <c r="V579" s="86" t="e">
        <f t="array" aca="1" ref="V579" ca="1">_xludf.IFNA(INDEX(#REF!,MATCH($U579,#REF!,0)),"")</f>
        <v>#NAME?</v>
      </c>
      <c r="W579" s="86" t="e">
        <f t="array" aca="1" ref="W579" ca="1">_xludf.IFNA(INDEX(#REF!,MATCH($U579,#REF!,0)),"")</f>
        <v>#NAME?</v>
      </c>
      <c r="X579" s="86" t="e">
        <f t="array" aca="1" ref="X579" ca="1">_xludf.IFNA(INDEX(#REF!,MATCH($U579,#REF!,0)),"")</f>
        <v>#NAME?</v>
      </c>
      <c r="Y579" s="86" t="e">
        <f t="array" aca="1" ref="Y579" ca="1">_xludf.IFNA(INDEX(#REF!,MATCH($U579,#REF!,0)),"")</f>
        <v>#NAME?</v>
      </c>
      <c r="Z579" s="86" t="e">
        <f t="array" aca="1" ref="Z579" ca="1">_xludf.IFNA(INDEX(#REF!,MATCH($U579,#REF!,0)),"")</f>
        <v>#NAME?</v>
      </c>
      <c r="AA579" s="86" t="e">
        <f t="array" aca="1" ref="AA579" ca="1">_xludf.IFNA(INDEX(#REF!,MATCH($U579,#REF!,0)),"")</f>
        <v>#NAME?</v>
      </c>
      <c r="AB579" s="86" t="e">
        <f t="array" aca="1" ref="AB579" ca="1">_xludf.IFNA(INDEX(#REF!,MATCH($U579,#REF!,0)),"")</f>
        <v>#NAME?</v>
      </c>
      <c r="AC579" s="86" t="e">
        <f t="array" aca="1" ref="AC579" ca="1">_xludf.IFNA(INDEX(#REF!,MATCH($U579,#REF!,0)),"")</f>
        <v>#NAME?</v>
      </c>
      <c r="AD579" s="87" t="e">
        <f t="array" aca="1" ref="AD579" ca="1">_xludf.IFNA(INDEX(#REF!,MATCH($U579,#REF!,0)),"")</f>
        <v>#NAME?</v>
      </c>
      <c r="AE579" s="102"/>
    </row>
    <row r="580" spans="1:31" ht="22.5" customHeight="1">
      <c r="A580" s="77"/>
      <c r="B580" s="133"/>
      <c r="C580" s="79"/>
      <c r="D580" s="79"/>
      <c r="E580" s="79"/>
      <c r="F580" s="79"/>
      <c r="G580" s="79"/>
      <c r="H580" s="79"/>
      <c r="I580" s="81" t="b">
        <v>0</v>
      </c>
      <c r="J580" s="81" t="b">
        <v>0</v>
      </c>
      <c r="K580" s="81" t="b">
        <v>0</v>
      </c>
      <c r="L580" s="81" t="b">
        <v>0</v>
      </c>
      <c r="M580" s="81" t="b">
        <v>0</v>
      </c>
      <c r="N580" s="79"/>
      <c r="O580" s="79"/>
      <c r="P580" s="79"/>
      <c r="Q580" s="92"/>
      <c r="R580" s="92"/>
      <c r="S580" s="96"/>
      <c r="T580" s="85"/>
      <c r="U580" s="86"/>
      <c r="V580" s="86" t="e">
        <f t="array" aca="1" ref="V580" ca="1">_xludf.IFNA(INDEX(#REF!,MATCH($U580,#REF!,0)),"")</f>
        <v>#NAME?</v>
      </c>
      <c r="W580" s="86" t="e">
        <f t="array" aca="1" ref="W580" ca="1">_xludf.IFNA(INDEX(#REF!,MATCH($U580,#REF!,0)),"")</f>
        <v>#NAME?</v>
      </c>
      <c r="X580" s="86" t="e">
        <f t="array" aca="1" ref="X580" ca="1">_xludf.IFNA(INDEX(#REF!,MATCH($U580,#REF!,0)),"")</f>
        <v>#NAME?</v>
      </c>
      <c r="Y580" s="86" t="e">
        <f t="array" aca="1" ref="Y580" ca="1">_xludf.IFNA(INDEX(#REF!,MATCH($U580,#REF!,0)),"")</f>
        <v>#NAME?</v>
      </c>
      <c r="Z580" s="86" t="e">
        <f t="array" aca="1" ref="Z580" ca="1">_xludf.IFNA(INDEX(#REF!,MATCH($U580,#REF!,0)),"")</f>
        <v>#NAME?</v>
      </c>
      <c r="AA580" s="86" t="e">
        <f t="array" aca="1" ref="AA580" ca="1">_xludf.IFNA(INDEX(#REF!,MATCH($U580,#REF!,0)),"")</f>
        <v>#NAME?</v>
      </c>
      <c r="AB580" s="86" t="e">
        <f t="array" aca="1" ref="AB580" ca="1">_xludf.IFNA(INDEX(#REF!,MATCH($U580,#REF!,0)),"")</f>
        <v>#NAME?</v>
      </c>
      <c r="AC580" s="86" t="e">
        <f t="array" aca="1" ref="AC580" ca="1">_xludf.IFNA(INDEX(#REF!,MATCH($U580,#REF!,0)),"")</f>
        <v>#NAME?</v>
      </c>
      <c r="AD580" s="87" t="e">
        <f t="array" aca="1" ref="AD580" ca="1">_xludf.IFNA(INDEX(#REF!,MATCH($U580,#REF!,0)),"")</f>
        <v>#NAME?</v>
      </c>
      <c r="AE580" s="102"/>
    </row>
    <row r="581" spans="1:31" ht="22.5" customHeight="1">
      <c r="A581" s="77"/>
      <c r="B581" s="133"/>
      <c r="C581" s="79"/>
      <c r="D581" s="79"/>
      <c r="E581" s="79"/>
      <c r="F581" s="79"/>
      <c r="G581" s="79"/>
      <c r="H581" s="79"/>
      <c r="I581" s="81" t="b">
        <v>0</v>
      </c>
      <c r="J581" s="81" t="b">
        <v>0</v>
      </c>
      <c r="K581" s="81" t="b">
        <v>0</v>
      </c>
      <c r="L581" s="81" t="b">
        <v>0</v>
      </c>
      <c r="M581" s="81" t="b">
        <v>0</v>
      </c>
      <c r="N581" s="79"/>
      <c r="O581" s="79"/>
      <c r="P581" s="79"/>
      <c r="Q581" s="92"/>
      <c r="R581" s="92"/>
      <c r="S581" s="96"/>
      <c r="T581" s="85"/>
      <c r="U581" s="86"/>
      <c r="V581" s="86" t="e">
        <f t="array" aca="1" ref="V581" ca="1">_xludf.IFNA(INDEX(#REF!,MATCH($U581,#REF!,0)),"")</f>
        <v>#NAME?</v>
      </c>
      <c r="W581" s="86" t="e">
        <f t="array" aca="1" ref="W581" ca="1">_xludf.IFNA(INDEX(#REF!,MATCH($U581,#REF!,0)),"")</f>
        <v>#NAME?</v>
      </c>
      <c r="X581" s="86" t="e">
        <f t="array" aca="1" ref="X581" ca="1">_xludf.IFNA(INDEX(#REF!,MATCH($U581,#REF!,0)),"")</f>
        <v>#NAME?</v>
      </c>
      <c r="Y581" s="86" t="e">
        <f t="array" aca="1" ref="Y581" ca="1">_xludf.IFNA(INDEX(#REF!,MATCH($U581,#REF!,0)),"")</f>
        <v>#NAME?</v>
      </c>
      <c r="Z581" s="86" t="e">
        <f t="array" aca="1" ref="Z581" ca="1">_xludf.IFNA(INDEX(#REF!,MATCH($U581,#REF!,0)),"")</f>
        <v>#NAME?</v>
      </c>
      <c r="AA581" s="86" t="e">
        <f t="array" aca="1" ref="AA581" ca="1">_xludf.IFNA(INDEX(#REF!,MATCH($U581,#REF!,0)),"")</f>
        <v>#NAME?</v>
      </c>
      <c r="AB581" s="86" t="e">
        <f t="array" aca="1" ref="AB581" ca="1">_xludf.IFNA(INDEX(#REF!,MATCH($U581,#REF!,0)),"")</f>
        <v>#NAME?</v>
      </c>
      <c r="AC581" s="86" t="e">
        <f t="array" aca="1" ref="AC581" ca="1">_xludf.IFNA(INDEX(#REF!,MATCH($U581,#REF!,0)),"")</f>
        <v>#NAME?</v>
      </c>
      <c r="AD581" s="87" t="e">
        <f t="array" aca="1" ref="AD581" ca="1">_xludf.IFNA(INDEX(#REF!,MATCH($U581,#REF!,0)),"")</f>
        <v>#NAME?</v>
      </c>
      <c r="AE581" s="102"/>
    </row>
    <row r="582" spans="1:31" ht="22.5" customHeight="1">
      <c r="A582" s="77"/>
      <c r="B582" s="133"/>
      <c r="C582" s="79"/>
      <c r="D582" s="79"/>
      <c r="E582" s="79"/>
      <c r="F582" s="79"/>
      <c r="G582" s="79"/>
      <c r="H582" s="79"/>
      <c r="I582" s="81" t="b">
        <v>0</v>
      </c>
      <c r="J582" s="81" t="b">
        <v>0</v>
      </c>
      <c r="K582" s="81" t="b">
        <v>0</v>
      </c>
      <c r="L582" s="81" t="b">
        <v>0</v>
      </c>
      <c r="M582" s="81" t="b">
        <v>0</v>
      </c>
      <c r="N582" s="79"/>
      <c r="O582" s="79"/>
      <c r="P582" s="79"/>
      <c r="Q582" s="92"/>
      <c r="R582" s="92"/>
      <c r="S582" s="96"/>
      <c r="T582" s="85"/>
      <c r="U582" s="86"/>
      <c r="V582" s="86" t="e">
        <f t="array" aca="1" ref="V582" ca="1">_xludf.IFNA(INDEX(#REF!,MATCH($U582,#REF!,0)),"")</f>
        <v>#NAME?</v>
      </c>
      <c r="W582" s="86" t="e">
        <f t="array" aca="1" ref="W582" ca="1">_xludf.IFNA(INDEX(#REF!,MATCH($U582,#REF!,0)),"")</f>
        <v>#NAME?</v>
      </c>
      <c r="X582" s="86" t="e">
        <f t="array" aca="1" ref="X582" ca="1">_xludf.IFNA(INDEX(#REF!,MATCH($U582,#REF!,0)),"")</f>
        <v>#NAME?</v>
      </c>
      <c r="Y582" s="86" t="e">
        <f t="array" aca="1" ref="Y582" ca="1">_xludf.IFNA(INDEX(#REF!,MATCH($U582,#REF!,0)),"")</f>
        <v>#NAME?</v>
      </c>
      <c r="Z582" s="86" t="e">
        <f t="array" aca="1" ref="Z582" ca="1">_xludf.IFNA(INDEX(#REF!,MATCH($U582,#REF!,0)),"")</f>
        <v>#NAME?</v>
      </c>
      <c r="AA582" s="86" t="e">
        <f t="array" aca="1" ref="AA582" ca="1">_xludf.IFNA(INDEX(#REF!,MATCH($U582,#REF!,0)),"")</f>
        <v>#NAME?</v>
      </c>
      <c r="AB582" s="86" t="e">
        <f t="array" aca="1" ref="AB582" ca="1">_xludf.IFNA(INDEX(#REF!,MATCH($U582,#REF!,0)),"")</f>
        <v>#NAME?</v>
      </c>
      <c r="AC582" s="86" t="e">
        <f t="array" aca="1" ref="AC582" ca="1">_xludf.IFNA(INDEX(#REF!,MATCH($U582,#REF!,0)),"")</f>
        <v>#NAME?</v>
      </c>
      <c r="AD582" s="87" t="e">
        <f t="array" aca="1" ref="AD582" ca="1">_xludf.IFNA(INDEX(#REF!,MATCH($U582,#REF!,0)),"")</f>
        <v>#NAME?</v>
      </c>
      <c r="AE582" s="102"/>
    </row>
    <row r="583" spans="1:31" ht="22.5" customHeight="1">
      <c r="A583" s="77"/>
      <c r="B583" s="133"/>
      <c r="C583" s="79"/>
      <c r="D583" s="79"/>
      <c r="E583" s="79"/>
      <c r="F583" s="79"/>
      <c r="G583" s="79"/>
      <c r="H583" s="79"/>
      <c r="I583" s="81" t="b">
        <v>0</v>
      </c>
      <c r="J583" s="81" t="b">
        <v>0</v>
      </c>
      <c r="K583" s="81" t="b">
        <v>0</v>
      </c>
      <c r="L583" s="81" t="b">
        <v>0</v>
      </c>
      <c r="M583" s="81" t="b">
        <v>0</v>
      </c>
      <c r="N583" s="79"/>
      <c r="O583" s="79"/>
      <c r="P583" s="79"/>
      <c r="Q583" s="92"/>
      <c r="R583" s="92"/>
      <c r="S583" s="96"/>
      <c r="T583" s="85"/>
      <c r="U583" s="86"/>
      <c r="V583" s="86" t="e">
        <f t="array" aca="1" ref="V583" ca="1">_xludf.IFNA(INDEX(#REF!,MATCH($U583,#REF!,0)),"")</f>
        <v>#NAME?</v>
      </c>
      <c r="W583" s="86" t="e">
        <f t="array" aca="1" ref="W583" ca="1">_xludf.IFNA(INDEX(#REF!,MATCH($U583,#REF!,0)),"")</f>
        <v>#NAME?</v>
      </c>
      <c r="X583" s="86" t="e">
        <f t="array" aca="1" ref="X583" ca="1">_xludf.IFNA(INDEX(#REF!,MATCH($U583,#REF!,0)),"")</f>
        <v>#NAME?</v>
      </c>
      <c r="Y583" s="86" t="e">
        <f t="array" aca="1" ref="Y583" ca="1">_xludf.IFNA(INDEX(#REF!,MATCH($U583,#REF!,0)),"")</f>
        <v>#NAME?</v>
      </c>
      <c r="Z583" s="86" t="e">
        <f t="array" aca="1" ref="Z583" ca="1">_xludf.IFNA(INDEX(#REF!,MATCH($U583,#REF!,0)),"")</f>
        <v>#NAME?</v>
      </c>
      <c r="AA583" s="86" t="e">
        <f t="array" aca="1" ref="AA583" ca="1">_xludf.IFNA(INDEX(#REF!,MATCH($U583,#REF!,0)),"")</f>
        <v>#NAME?</v>
      </c>
      <c r="AB583" s="86" t="e">
        <f t="array" aca="1" ref="AB583" ca="1">_xludf.IFNA(INDEX(#REF!,MATCH($U583,#REF!,0)),"")</f>
        <v>#NAME?</v>
      </c>
      <c r="AC583" s="86" t="e">
        <f t="array" aca="1" ref="AC583" ca="1">_xludf.IFNA(INDEX(#REF!,MATCH($U583,#REF!,0)),"")</f>
        <v>#NAME?</v>
      </c>
      <c r="AD583" s="87" t="e">
        <f t="array" aca="1" ref="AD583" ca="1">_xludf.IFNA(INDEX(#REF!,MATCH($U583,#REF!,0)),"")</f>
        <v>#NAME?</v>
      </c>
      <c r="AE583" s="102"/>
    </row>
    <row r="584" spans="1:31" ht="22.5" customHeight="1">
      <c r="A584" s="77"/>
      <c r="B584" s="133"/>
      <c r="C584" s="79"/>
      <c r="D584" s="79"/>
      <c r="E584" s="79"/>
      <c r="F584" s="79"/>
      <c r="G584" s="79"/>
      <c r="H584" s="79"/>
      <c r="I584" s="81" t="b">
        <v>0</v>
      </c>
      <c r="J584" s="81" t="b">
        <v>0</v>
      </c>
      <c r="K584" s="81" t="b">
        <v>0</v>
      </c>
      <c r="L584" s="81" t="b">
        <v>0</v>
      </c>
      <c r="M584" s="81" t="b">
        <v>0</v>
      </c>
      <c r="N584" s="79"/>
      <c r="O584" s="79"/>
      <c r="P584" s="79"/>
      <c r="Q584" s="92"/>
      <c r="R584" s="92"/>
      <c r="S584" s="96"/>
      <c r="T584" s="85"/>
      <c r="U584" s="86"/>
      <c r="V584" s="86" t="e">
        <f t="array" aca="1" ref="V584" ca="1">_xludf.IFNA(INDEX(#REF!,MATCH($U584,#REF!,0)),"")</f>
        <v>#NAME?</v>
      </c>
      <c r="W584" s="86" t="e">
        <f t="array" aca="1" ref="W584" ca="1">_xludf.IFNA(INDEX(#REF!,MATCH($U584,#REF!,0)),"")</f>
        <v>#NAME?</v>
      </c>
      <c r="X584" s="86" t="e">
        <f t="array" aca="1" ref="X584" ca="1">_xludf.IFNA(INDEX(#REF!,MATCH($U584,#REF!,0)),"")</f>
        <v>#NAME?</v>
      </c>
      <c r="Y584" s="86" t="e">
        <f t="array" aca="1" ref="Y584" ca="1">_xludf.IFNA(INDEX(#REF!,MATCH($U584,#REF!,0)),"")</f>
        <v>#NAME?</v>
      </c>
      <c r="Z584" s="86" t="e">
        <f t="array" aca="1" ref="Z584" ca="1">_xludf.IFNA(INDEX(#REF!,MATCH($U584,#REF!,0)),"")</f>
        <v>#NAME?</v>
      </c>
      <c r="AA584" s="86" t="e">
        <f t="array" aca="1" ref="AA584" ca="1">_xludf.IFNA(INDEX(#REF!,MATCH($U584,#REF!,0)),"")</f>
        <v>#NAME?</v>
      </c>
      <c r="AB584" s="86" t="e">
        <f t="array" aca="1" ref="AB584" ca="1">_xludf.IFNA(INDEX(#REF!,MATCH($U584,#REF!,0)),"")</f>
        <v>#NAME?</v>
      </c>
      <c r="AC584" s="86" t="e">
        <f t="array" aca="1" ref="AC584" ca="1">_xludf.IFNA(INDEX(#REF!,MATCH($U584,#REF!,0)),"")</f>
        <v>#NAME?</v>
      </c>
      <c r="AD584" s="87" t="e">
        <f t="array" aca="1" ref="AD584" ca="1">_xludf.IFNA(INDEX(#REF!,MATCH($U584,#REF!,0)),"")</f>
        <v>#NAME?</v>
      </c>
      <c r="AE584" s="102"/>
    </row>
    <row r="585" spans="1:31" ht="22.5" customHeight="1">
      <c r="A585" s="77"/>
      <c r="B585" s="133"/>
      <c r="C585" s="79"/>
      <c r="D585" s="79"/>
      <c r="E585" s="79"/>
      <c r="F585" s="79"/>
      <c r="G585" s="79"/>
      <c r="H585" s="79"/>
      <c r="I585" s="81" t="b">
        <v>0</v>
      </c>
      <c r="J585" s="81" t="b">
        <v>0</v>
      </c>
      <c r="K585" s="81" t="b">
        <v>0</v>
      </c>
      <c r="L585" s="81" t="b">
        <v>0</v>
      </c>
      <c r="M585" s="81" t="b">
        <v>0</v>
      </c>
      <c r="N585" s="79"/>
      <c r="O585" s="79"/>
      <c r="P585" s="79"/>
      <c r="Q585" s="92"/>
      <c r="R585" s="92"/>
      <c r="S585" s="96"/>
      <c r="T585" s="85"/>
      <c r="U585" s="86"/>
      <c r="V585" s="86" t="e">
        <f t="array" aca="1" ref="V585" ca="1">_xludf.IFNA(INDEX(#REF!,MATCH($U585,#REF!,0)),"")</f>
        <v>#NAME?</v>
      </c>
      <c r="W585" s="86" t="e">
        <f t="array" aca="1" ref="W585" ca="1">_xludf.IFNA(INDEX(#REF!,MATCH($U585,#REF!,0)),"")</f>
        <v>#NAME?</v>
      </c>
      <c r="X585" s="86" t="e">
        <f t="array" aca="1" ref="X585" ca="1">_xludf.IFNA(INDEX(#REF!,MATCH($U585,#REF!,0)),"")</f>
        <v>#NAME?</v>
      </c>
      <c r="Y585" s="86" t="e">
        <f t="array" aca="1" ref="Y585" ca="1">_xludf.IFNA(INDEX(#REF!,MATCH($U585,#REF!,0)),"")</f>
        <v>#NAME?</v>
      </c>
      <c r="Z585" s="86" t="e">
        <f t="array" aca="1" ref="Z585" ca="1">_xludf.IFNA(INDEX(#REF!,MATCH($U585,#REF!,0)),"")</f>
        <v>#NAME?</v>
      </c>
      <c r="AA585" s="86" t="e">
        <f t="array" aca="1" ref="AA585" ca="1">_xludf.IFNA(INDEX(#REF!,MATCH($U585,#REF!,0)),"")</f>
        <v>#NAME?</v>
      </c>
      <c r="AB585" s="86" t="e">
        <f t="array" aca="1" ref="AB585" ca="1">_xludf.IFNA(INDEX(#REF!,MATCH($U585,#REF!,0)),"")</f>
        <v>#NAME?</v>
      </c>
      <c r="AC585" s="86" t="e">
        <f t="array" aca="1" ref="AC585" ca="1">_xludf.IFNA(INDEX(#REF!,MATCH($U585,#REF!,0)),"")</f>
        <v>#NAME?</v>
      </c>
      <c r="AD585" s="87" t="e">
        <f t="array" aca="1" ref="AD585" ca="1">_xludf.IFNA(INDEX(#REF!,MATCH($U585,#REF!,0)),"")</f>
        <v>#NAME?</v>
      </c>
      <c r="AE585" s="102"/>
    </row>
    <row r="586" spans="1:31" ht="22.5" customHeight="1">
      <c r="A586" s="77"/>
      <c r="B586" s="133"/>
      <c r="C586" s="79"/>
      <c r="D586" s="79"/>
      <c r="E586" s="79"/>
      <c r="F586" s="79"/>
      <c r="G586" s="79"/>
      <c r="H586" s="79"/>
      <c r="I586" s="81" t="b">
        <v>0</v>
      </c>
      <c r="J586" s="81" t="b">
        <v>0</v>
      </c>
      <c r="K586" s="81" t="b">
        <v>0</v>
      </c>
      <c r="L586" s="81" t="b">
        <v>0</v>
      </c>
      <c r="M586" s="81" t="b">
        <v>0</v>
      </c>
      <c r="N586" s="79"/>
      <c r="O586" s="79"/>
      <c r="P586" s="79"/>
      <c r="Q586" s="92"/>
      <c r="R586" s="92"/>
      <c r="S586" s="96"/>
      <c r="T586" s="85"/>
      <c r="U586" s="86"/>
      <c r="V586" s="86" t="e">
        <f t="array" aca="1" ref="V586" ca="1">_xludf.IFNA(INDEX(#REF!,MATCH($U586,#REF!,0)),"")</f>
        <v>#NAME?</v>
      </c>
      <c r="W586" s="86" t="e">
        <f t="array" aca="1" ref="W586" ca="1">_xludf.IFNA(INDEX(#REF!,MATCH($U586,#REF!,0)),"")</f>
        <v>#NAME?</v>
      </c>
      <c r="X586" s="86" t="e">
        <f t="array" aca="1" ref="X586" ca="1">_xludf.IFNA(INDEX(#REF!,MATCH($U586,#REF!,0)),"")</f>
        <v>#NAME?</v>
      </c>
      <c r="Y586" s="86" t="e">
        <f t="array" aca="1" ref="Y586" ca="1">_xludf.IFNA(INDEX(#REF!,MATCH($U586,#REF!,0)),"")</f>
        <v>#NAME?</v>
      </c>
      <c r="Z586" s="86" t="e">
        <f t="array" aca="1" ref="Z586" ca="1">_xludf.IFNA(INDEX(#REF!,MATCH($U586,#REF!,0)),"")</f>
        <v>#NAME?</v>
      </c>
      <c r="AA586" s="86" t="e">
        <f t="array" aca="1" ref="AA586" ca="1">_xludf.IFNA(INDEX(#REF!,MATCH($U586,#REF!,0)),"")</f>
        <v>#NAME?</v>
      </c>
      <c r="AB586" s="86" t="e">
        <f t="array" aca="1" ref="AB586" ca="1">_xludf.IFNA(INDEX(#REF!,MATCH($U586,#REF!,0)),"")</f>
        <v>#NAME?</v>
      </c>
      <c r="AC586" s="86" t="e">
        <f t="array" aca="1" ref="AC586" ca="1">_xludf.IFNA(INDEX(#REF!,MATCH($U586,#REF!,0)),"")</f>
        <v>#NAME?</v>
      </c>
      <c r="AD586" s="87" t="e">
        <f t="array" aca="1" ref="AD586" ca="1">_xludf.IFNA(INDEX(#REF!,MATCH($U586,#REF!,0)),"")</f>
        <v>#NAME?</v>
      </c>
      <c r="AE586" s="102"/>
    </row>
    <row r="587" spans="1:31" ht="22.5" customHeight="1">
      <c r="A587" s="77"/>
      <c r="B587" s="133"/>
      <c r="C587" s="79"/>
      <c r="D587" s="79"/>
      <c r="E587" s="79"/>
      <c r="F587" s="79"/>
      <c r="G587" s="79"/>
      <c r="H587" s="79"/>
      <c r="I587" s="81" t="b">
        <v>0</v>
      </c>
      <c r="J587" s="81" t="b">
        <v>0</v>
      </c>
      <c r="K587" s="81" t="b">
        <v>0</v>
      </c>
      <c r="L587" s="81" t="b">
        <v>0</v>
      </c>
      <c r="M587" s="81" t="b">
        <v>0</v>
      </c>
      <c r="N587" s="79"/>
      <c r="O587" s="79"/>
      <c r="P587" s="79"/>
      <c r="Q587" s="92"/>
      <c r="R587" s="92"/>
      <c r="S587" s="96"/>
      <c r="T587" s="85"/>
      <c r="U587" s="86"/>
      <c r="V587" s="86" t="e">
        <f t="array" aca="1" ref="V587" ca="1">_xludf.IFNA(INDEX(#REF!,MATCH($U587,#REF!,0)),"")</f>
        <v>#NAME?</v>
      </c>
      <c r="W587" s="86" t="e">
        <f t="array" aca="1" ref="W587" ca="1">_xludf.IFNA(INDEX(#REF!,MATCH($U587,#REF!,0)),"")</f>
        <v>#NAME?</v>
      </c>
      <c r="X587" s="86" t="e">
        <f t="array" aca="1" ref="X587" ca="1">_xludf.IFNA(INDEX(#REF!,MATCH($U587,#REF!,0)),"")</f>
        <v>#NAME?</v>
      </c>
      <c r="Y587" s="86" t="e">
        <f t="array" aca="1" ref="Y587" ca="1">_xludf.IFNA(INDEX(#REF!,MATCH($U587,#REF!,0)),"")</f>
        <v>#NAME?</v>
      </c>
      <c r="Z587" s="86" t="e">
        <f t="array" aca="1" ref="Z587" ca="1">_xludf.IFNA(INDEX(#REF!,MATCH($U587,#REF!,0)),"")</f>
        <v>#NAME?</v>
      </c>
      <c r="AA587" s="86" t="e">
        <f t="array" aca="1" ref="AA587" ca="1">_xludf.IFNA(INDEX(#REF!,MATCH($U587,#REF!,0)),"")</f>
        <v>#NAME?</v>
      </c>
      <c r="AB587" s="86" t="e">
        <f t="array" aca="1" ref="AB587" ca="1">_xludf.IFNA(INDEX(#REF!,MATCH($U587,#REF!,0)),"")</f>
        <v>#NAME?</v>
      </c>
      <c r="AC587" s="86" t="e">
        <f t="array" aca="1" ref="AC587" ca="1">_xludf.IFNA(INDEX(#REF!,MATCH($U587,#REF!,0)),"")</f>
        <v>#NAME?</v>
      </c>
      <c r="AD587" s="87" t="e">
        <f t="array" aca="1" ref="AD587" ca="1">_xludf.IFNA(INDEX(#REF!,MATCH($U587,#REF!,0)),"")</f>
        <v>#NAME?</v>
      </c>
      <c r="AE587" s="102"/>
    </row>
    <row r="588" spans="1:31" ht="22.5" customHeight="1">
      <c r="A588" s="77"/>
      <c r="B588" s="133"/>
      <c r="C588" s="79"/>
      <c r="D588" s="79"/>
      <c r="E588" s="79"/>
      <c r="F588" s="79"/>
      <c r="G588" s="79"/>
      <c r="H588" s="79"/>
      <c r="I588" s="81" t="b">
        <v>0</v>
      </c>
      <c r="J588" s="81" t="b">
        <v>0</v>
      </c>
      <c r="K588" s="81" t="b">
        <v>0</v>
      </c>
      <c r="L588" s="81" t="b">
        <v>0</v>
      </c>
      <c r="M588" s="81" t="b">
        <v>0</v>
      </c>
      <c r="N588" s="79"/>
      <c r="O588" s="79"/>
      <c r="P588" s="79"/>
      <c r="Q588" s="92"/>
      <c r="R588" s="92"/>
      <c r="S588" s="96"/>
      <c r="T588" s="85"/>
      <c r="U588" s="86"/>
      <c r="V588" s="86" t="e">
        <f t="array" aca="1" ref="V588" ca="1">_xludf.IFNA(INDEX(#REF!,MATCH($U588,#REF!,0)),"")</f>
        <v>#NAME?</v>
      </c>
      <c r="W588" s="86" t="e">
        <f t="array" aca="1" ref="W588" ca="1">_xludf.IFNA(INDEX(#REF!,MATCH($U588,#REF!,0)),"")</f>
        <v>#NAME?</v>
      </c>
      <c r="X588" s="86" t="e">
        <f t="array" aca="1" ref="X588" ca="1">_xludf.IFNA(INDEX(#REF!,MATCH($U588,#REF!,0)),"")</f>
        <v>#NAME?</v>
      </c>
      <c r="Y588" s="86" t="e">
        <f t="array" aca="1" ref="Y588" ca="1">_xludf.IFNA(INDEX(#REF!,MATCH($U588,#REF!,0)),"")</f>
        <v>#NAME?</v>
      </c>
      <c r="Z588" s="86" t="e">
        <f t="array" aca="1" ref="Z588" ca="1">_xludf.IFNA(INDEX(#REF!,MATCH($U588,#REF!,0)),"")</f>
        <v>#NAME?</v>
      </c>
      <c r="AA588" s="86" t="e">
        <f t="array" aca="1" ref="AA588" ca="1">_xludf.IFNA(INDEX(#REF!,MATCH($U588,#REF!,0)),"")</f>
        <v>#NAME?</v>
      </c>
      <c r="AB588" s="86" t="e">
        <f t="array" aca="1" ref="AB588" ca="1">_xludf.IFNA(INDEX(#REF!,MATCH($U588,#REF!,0)),"")</f>
        <v>#NAME?</v>
      </c>
      <c r="AC588" s="86" t="e">
        <f t="array" aca="1" ref="AC588" ca="1">_xludf.IFNA(INDEX(#REF!,MATCH($U588,#REF!,0)),"")</f>
        <v>#NAME?</v>
      </c>
      <c r="AD588" s="87" t="e">
        <f t="array" aca="1" ref="AD588" ca="1">_xludf.IFNA(INDEX(#REF!,MATCH($U588,#REF!,0)),"")</f>
        <v>#NAME?</v>
      </c>
      <c r="AE588" s="102"/>
    </row>
    <row r="589" spans="1:31" ht="22.5" customHeight="1">
      <c r="A589" s="77"/>
      <c r="B589" s="133"/>
      <c r="C589" s="79"/>
      <c r="D589" s="79"/>
      <c r="E589" s="79"/>
      <c r="F589" s="79"/>
      <c r="G589" s="79"/>
      <c r="H589" s="79"/>
      <c r="I589" s="81" t="b">
        <v>0</v>
      </c>
      <c r="J589" s="81" t="b">
        <v>0</v>
      </c>
      <c r="K589" s="81" t="b">
        <v>0</v>
      </c>
      <c r="L589" s="81" t="b">
        <v>0</v>
      </c>
      <c r="M589" s="81" t="b">
        <v>0</v>
      </c>
      <c r="N589" s="79"/>
      <c r="O589" s="79"/>
      <c r="P589" s="79"/>
      <c r="Q589" s="92"/>
      <c r="R589" s="92"/>
      <c r="S589" s="96"/>
      <c r="T589" s="85"/>
      <c r="U589" s="86"/>
      <c r="V589" s="86" t="e">
        <f t="array" aca="1" ref="V589" ca="1">_xludf.IFNA(INDEX(#REF!,MATCH($U589,#REF!,0)),"")</f>
        <v>#NAME?</v>
      </c>
      <c r="W589" s="86" t="e">
        <f t="array" aca="1" ref="W589" ca="1">_xludf.IFNA(INDEX(#REF!,MATCH($U589,#REF!,0)),"")</f>
        <v>#NAME?</v>
      </c>
      <c r="X589" s="86" t="e">
        <f t="array" aca="1" ref="X589" ca="1">_xludf.IFNA(INDEX(#REF!,MATCH($U589,#REF!,0)),"")</f>
        <v>#NAME?</v>
      </c>
      <c r="Y589" s="86" t="e">
        <f t="array" aca="1" ref="Y589" ca="1">_xludf.IFNA(INDEX(#REF!,MATCH($U589,#REF!,0)),"")</f>
        <v>#NAME?</v>
      </c>
      <c r="Z589" s="86" t="e">
        <f t="array" aca="1" ref="Z589" ca="1">_xludf.IFNA(INDEX(#REF!,MATCH($U589,#REF!,0)),"")</f>
        <v>#NAME?</v>
      </c>
      <c r="AA589" s="86" t="e">
        <f t="array" aca="1" ref="AA589" ca="1">_xludf.IFNA(INDEX(#REF!,MATCH($U589,#REF!,0)),"")</f>
        <v>#NAME?</v>
      </c>
      <c r="AB589" s="86" t="e">
        <f t="array" aca="1" ref="AB589" ca="1">_xludf.IFNA(INDEX(#REF!,MATCH($U589,#REF!,0)),"")</f>
        <v>#NAME?</v>
      </c>
      <c r="AC589" s="86" t="e">
        <f t="array" aca="1" ref="AC589" ca="1">_xludf.IFNA(INDEX(#REF!,MATCH($U589,#REF!,0)),"")</f>
        <v>#NAME?</v>
      </c>
      <c r="AD589" s="87" t="e">
        <f t="array" aca="1" ref="AD589" ca="1">_xludf.IFNA(INDEX(#REF!,MATCH($U589,#REF!,0)),"")</f>
        <v>#NAME?</v>
      </c>
      <c r="AE589" s="102"/>
    </row>
    <row r="590" spans="1:31" ht="22.5" customHeight="1">
      <c r="A590" s="77"/>
      <c r="B590" s="133"/>
      <c r="C590" s="79"/>
      <c r="D590" s="79"/>
      <c r="E590" s="79"/>
      <c r="F590" s="79"/>
      <c r="G590" s="79"/>
      <c r="H590" s="79"/>
      <c r="I590" s="81" t="b">
        <v>0</v>
      </c>
      <c r="J590" s="81" t="b">
        <v>0</v>
      </c>
      <c r="K590" s="81" t="b">
        <v>0</v>
      </c>
      <c r="L590" s="81" t="b">
        <v>0</v>
      </c>
      <c r="M590" s="81" t="b">
        <v>0</v>
      </c>
      <c r="N590" s="79"/>
      <c r="O590" s="79"/>
      <c r="P590" s="79"/>
      <c r="Q590" s="92"/>
      <c r="R590" s="92"/>
      <c r="S590" s="96"/>
      <c r="T590" s="85"/>
      <c r="U590" s="86"/>
      <c r="V590" s="86" t="e">
        <f t="array" aca="1" ref="V590" ca="1">_xludf.IFNA(INDEX(#REF!,MATCH($U590,#REF!,0)),"")</f>
        <v>#NAME?</v>
      </c>
      <c r="W590" s="86" t="e">
        <f t="array" aca="1" ref="W590" ca="1">_xludf.IFNA(INDEX(#REF!,MATCH($U590,#REF!,0)),"")</f>
        <v>#NAME?</v>
      </c>
      <c r="X590" s="86" t="e">
        <f t="array" aca="1" ref="X590" ca="1">_xludf.IFNA(INDEX(#REF!,MATCH($U590,#REF!,0)),"")</f>
        <v>#NAME?</v>
      </c>
      <c r="Y590" s="86" t="e">
        <f t="array" aca="1" ref="Y590" ca="1">_xludf.IFNA(INDEX(#REF!,MATCH($U590,#REF!,0)),"")</f>
        <v>#NAME?</v>
      </c>
      <c r="Z590" s="86" t="e">
        <f t="array" aca="1" ref="Z590" ca="1">_xludf.IFNA(INDEX(#REF!,MATCH($U590,#REF!,0)),"")</f>
        <v>#NAME?</v>
      </c>
      <c r="AA590" s="86" t="e">
        <f t="array" aca="1" ref="AA590" ca="1">_xludf.IFNA(INDEX(#REF!,MATCH($U590,#REF!,0)),"")</f>
        <v>#NAME?</v>
      </c>
      <c r="AB590" s="86" t="e">
        <f t="array" aca="1" ref="AB590" ca="1">_xludf.IFNA(INDEX(#REF!,MATCH($U590,#REF!,0)),"")</f>
        <v>#NAME?</v>
      </c>
      <c r="AC590" s="86" t="e">
        <f t="array" aca="1" ref="AC590" ca="1">_xludf.IFNA(INDEX(#REF!,MATCH($U590,#REF!,0)),"")</f>
        <v>#NAME?</v>
      </c>
      <c r="AD590" s="87" t="e">
        <f t="array" aca="1" ref="AD590" ca="1">_xludf.IFNA(INDEX(#REF!,MATCH($U590,#REF!,0)),"")</f>
        <v>#NAME?</v>
      </c>
      <c r="AE590" s="102"/>
    </row>
    <row r="591" spans="1:31" ht="22.5" customHeight="1">
      <c r="A591" s="77"/>
      <c r="B591" s="133"/>
      <c r="C591" s="90"/>
      <c r="D591" s="90"/>
      <c r="E591" s="90"/>
      <c r="F591" s="90"/>
      <c r="G591" s="90"/>
      <c r="H591" s="90"/>
      <c r="I591" s="91" t="b">
        <v>0</v>
      </c>
      <c r="J591" s="91" t="b">
        <v>0</v>
      </c>
      <c r="K591" s="91" t="b">
        <v>0</v>
      </c>
      <c r="L591" s="91" t="b">
        <v>0</v>
      </c>
      <c r="M591" s="91" t="b">
        <v>0</v>
      </c>
      <c r="N591" s="90"/>
      <c r="O591" s="90"/>
      <c r="P591" s="90"/>
      <c r="Q591" s="92"/>
      <c r="R591" s="92"/>
      <c r="S591" s="110"/>
      <c r="T591" s="85"/>
      <c r="U591" s="86"/>
      <c r="V591" s="86" t="e">
        <f t="array" aca="1" ref="V591" ca="1">_xludf.IFNA(INDEX(#REF!,MATCH($U591,#REF!,0)),"")</f>
        <v>#NAME?</v>
      </c>
      <c r="W591" s="86" t="e">
        <f t="array" aca="1" ref="W591" ca="1">_xludf.IFNA(INDEX(#REF!,MATCH($U591,#REF!,0)),"")</f>
        <v>#NAME?</v>
      </c>
      <c r="X591" s="86" t="e">
        <f t="array" aca="1" ref="X591" ca="1">_xludf.IFNA(INDEX(#REF!,MATCH($U591,#REF!,0)),"")</f>
        <v>#NAME?</v>
      </c>
      <c r="Y591" s="86" t="e">
        <f t="array" aca="1" ref="Y591" ca="1">_xludf.IFNA(INDEX(#REF!,MATCH($U591,#REF!,0)),"")</f>
        <v>#NAME?</v>
      </c>
      <c r="Z591" s="86" t="e">
        <f t="array" aca="1" ref="Z591" ca="1">_xludf.IFNA(INDEX(#REF!,MATCH($U591,#REF!,0)),"")</f>
        <v>#NAME?</v>
      </c>
      <c r="AA591" s="86" t="e">
        <f t="array" aca="1" ref="AA591" ca="1">_xludf.IFNA(INDEX(#REF!,MATCH($U591,#REF!,0)),"")</f>
        <v>#NAME?</v>
      </c>
      <c r="AB591" s="86" t="e">
        <f t="array" aca="1" ref="AB591" ca="1">_xludf.IFNA(INDEX(#REF!,MATCH($U591,#REF!,0)),"")</f>
        <v>#NAME?</v>
      </c>
      <c r="AC591" s="86" t="e">
        <f t="array" aca="1" ref="AC591" ca="1">_xludf.IFNA(INDEX(#REF!,MATCH($U591,#REF!,0)),"")</f>
        <v>#NAME?</v>
      </c>
      <c r="AD591" s="87" t="e">
        <f t="array" aca="1" ref="AD591" ca="1">_xludf.IFNA(INDEX(#REF!,MATCH($U591,#REF!,0)),"")</f>
        <v>#NAME?</v>
      </c>
      <c r="AE591" s="102"/>
    </row>
    <row r="592" spans="1:31" ht="22.5" customHeight="1">
      <c r="A592" s="77"/>
      <c r="B592" s="133"/>
      <c r="C592" s="79"/>
      <c r="D592" s="79"/>
      <c r="E592" s="79"/>
      <c r="F592" s="79"/>
      <c r="G592" s="79"/>
      <c r="H592" s="79"/>
      <c r="I592" s="81" t="b">
        <v>0</v>
      </c>
      <c r="J592" s="81" t="b">
        <v>0</v>
      </c>
      <c r="K592" s="81" t="b">
        <v>0</v>
      </c>
      <c r="L592" s="81" t="b">
        <v>0</v>
      </c>
      <c r="M592" s="81" t="b">
        <v>0</v>
      </c>
      <c r="N592" s="79"/>
      <c r="O592" s="79"/>
      <c r="P592" s="79"/>
      <c r="Q592" s="92"/>
      <c r="R592" s="92"/>
      <c r="S592" s="96"/>
      <c r="T592" s="85"/>
      <c r="U592" s="86"/>
      <c r="V592" s="86" t="e">
        <f t="array" aca="1" ref="V592" ca="1">_xludf.IFNA(INDEX(#REF!,MATCH($U592,#REF!,0)),"")</f>
        <v>#NAME?</v>
      </c>
      <c r="W592" s="86" t="e">
        <f t="array" aca="1" ref="W592" ca="1">_xludf.IFNA(INDEX(#REF!,MATCH($U592,#REF!,0)),"")</f>
        <v>#NAME?</v>
      </c>
      <c r="X592" s="86" t="e">
        <f t="array" aca="1" ref="X592" ca="1">_xludf.IFNA(INDEX(#REF!,MATCH($U592,#REF!,0)),"")</f>
        <v>#NAME?</v>
      </c>
      <c r="Y592" s="86" t="e">
        <f t="array" aca="1" ref="Y592" ca="1">_xludf.IFNA(INDEX(#REF!,MATCH($U592,#REF!,0)),"")</f>
        <v>#NAME?</v>
      </c>
      <c r="Z592" s="86" t="e">
        <f t="array" aca="1" ref="Z592" ca="1">_xludf.IFNA(INDEX(#REF!,MATCH($U592,#REF!,0)),"")</f>
        <v>#NAME?</v>
      </c>
      <c r="AA592" s="86" t="e">
        <f t="array" aca="1" ref="AA592" ca="1">_xludf.IFNA(INDEX(#REF!,MATCH($U592,#REF!,0)),"")</f>
        <v>#NAME?</v>
      </c>
      <c r="AB592" s="86" t="e">
        <f t="array" aca="1" ref="AB592" ca="1">_xludf.IFNA(INDEX(#REF!,MATCH($U592,#REF!,0)),"")</f>
        <v>#NAME?</v>
      </c>
      <c r="AC592" s="86" t="e">
        <f t="array" aca="1" ref="AC592" ca="1">_xludf.IFNA(INDEX(#REF!,MATCH($U592,#REF!,0)),"")</f>
        <v>#NAME?</v>
      </c>
      <c r="AD592" s="87" t="e">
        <f t="array" aca="1" ref="AD592" ca="1">_xludf.IFNA(INDEX(#REF!,MATCH($U592,#REF!,0)),"")</f>
        <v>#NAME?</v>
      </c>
      <c r="AE592" s="102"/>
    </row>
    <row r="593" spans="1:31" ht="22.5" customHeight="1">
      <c r="A593" s="77"/>
      <c r="B593" s="133"/>
      <c r="C593" s="90"/>
      <c r="D593" s="90"/>
      <c r="E593" s="90"/>
      <c r="F593" s="90"/>
      <c r="G593" s="90"/>
      <c r="H593" s="90"/>
      <c r="I593" s="91" t="b">
        <v>0</v>
      </c>
      <c r="J593" s="91" t="b">
        <v>0</v>
      </c>
      <c r="K593" s="91" t="b">
        <v>0</v>
      </c>
      <c r="L593" s="91" t="b">
        <v>0</v>
      </c>
      <c r="M593" s="91" t="b">
        <v>0</v>
      </c>
      <c r="N593" s="90"/>
      <c r="O593" s="90"/>
      <c r="P593" s="90"/>
      <c r="Q593" s="92"/>
      <c r="R593" s="92"/>
      <c r="S593" s="110"/>
      <c r="T593" s="85"/>
      <c r="U593" s="86"/>
      <c r="V593" s="86" t="e">
        <f t="array" aca="1" ref="V593" ca="1">_xludf.IFNA(INDEX(#REF!,MATCH($U593,#REF!,0)),"")</f>
        <v>#NAME?</v>
      </c>
      <c r="W593" s="86" t="e">
        <f t="array" aca="1" ref="W593" ca="1">_xludf.IFNA(INDEX(#REF!,MATCH($U593,#REF!,0)),"")</f>
        <v>#NAME?</v>
      </c>
      <c r="X593" s="86" t="e">
        <f t="array" aca="1" ref="X593" ca="1">_xludf.IFNA(INDEX(#REF!,MATCH($U593,#REF!,0)),"")</f>
        <v>#NAME?</v>
      </c>
      <c r="Y593" s="86" t="e">
        <f t="array" aca="1" ref="Y593" ca="1">_xludf.IFNA(INDEX(#REF!,MATCH($U593,#REF!,0)),"")</f>
        <v>#NAME?</v>
      </c>
      <c r="Z593" s="86" t="e">
        <f t="array" aca="1" ref="Z593" ca="1">_xludf.IFNA(INDEX(#REF!,MATCH($U593,#REF!,0)),"")</f>
        <v>#NAME?</v>
      </c>
      <c r="AA593" s="86" t="e">
        <f t="array" aca="1" ref="AA593" ca="1">_xludf.IFNA(INDEX(#REF!,MATCH($U593,#REF!,0)),"")</f>
        <v>#NAME?</v>
      </c>
      <c r="AB593" s="86" t="e">
        <f t="array" aca="1" ref="AB593" ca="1">_xludf.IFNA(INDEX(#REF!,MATCH($U593,#REF!,0)),"")</f>
        <v>#NAME?</v>
      </c>
      <c r="AC593" s="86" t="e">
        <f t="array" aca="1" ref="AC593" ca="1">_xludf.IFNA(INDEX(#REF!,MATCH($U593,#REF!,0)),"")</f>
        <v>#NAME?</v>
      </c>
      <c r="AD593" s="87" t="e">
        <f t="array" aca="1" ref="AD593" ca="1">_xludf.IFNA(INDEX(#REF!,MATCH($U593,#REF!,0)),"")</f>
        <v>#NAME?</v>
      </c>
      <c r="AE593" s="102"/>
    </row>
    <row r="594" spans="1:31" ht="22.5" customHeight="1">
      <c r="A594" s="77"/>
      <c r="B594" s="133"/>
      <c r="C594" s="79"/>
      <c r="D594" s="79"/>
      <c r="E594" s="79"/>
      <c r="F594" s="79"/>
      <c r="G594" s="79"/>
      <c r="H594" s="79"/>
      <c r="I594" s="81" t="b">
        <v>0</v>
      </c>
      <c r="J594" s="81" t="b">
        <v>0</v>
      </c>
      <c r="K594" s="81" t="b">
        <v>0</v>
      </c>
      <c r="L594" s="81" t="b">
        <v>0</v>
      </c>
      <c r="M594" s="81" t="b">
        <v>0</v>
      </c>
      <c r="N594" s="79"/>
      <c r="O594" s="79"/>
      <c r="P594" s="79"/>
      <c r="Q594" s="92"/>
      <c r="R594" s="92"/>
      <c r="S594" s="96"/>
      <c r="T594" s="85"/>
      <c r="U594" s="86"/>
      <c r="V594" s="86" t="e">
        <f t="array" aca="1" ref="V594" ca="1">_xludf.IFNA(INDEX(#REF!,MATCH($U594,#REF!,0)),"")</f>
        <v>#NAME?</v>
      </c>
      <c r="W594" s="86" t="e">
        <f t="array" aca="1" ref="W594" ca="1">_xludf.IFNA(INDEX(#REF!,MATCH($U594,#REF!,0)),"")</f>
        <v>#NAME?</v>
      </c>
      <c r="X594" s="86" t="e">
        <f t="array" aca="1" ref="X594" ca="1">_xludf.IFNA(INDEX(#REF!,MATCH($U594,#REF!,0)),"")</f>
        <v>#NAME?</v>
      </c>
      <c r="Y594" s="86" t="e">
        <f t="array" aca="1" ref="Y594" ca="1">_xludf.IFNA(INDEX(#REF!,MATCH($U594,#REF!,0)),"")</f>
        <v>#NAME?</v>
      </c>
      <c r="Z594" s="86" t="e">
        <f t="array" aca="1" ref="Z594" ca="1">_xludf.IFNA(INDEX(#REF!,MATCH($U594,#REF!,0)),"")</f>
        <v>#NAME?</v>
      </c>
      <c r="AA594" s="86" t="e">
        <f t="array" aca="1" ref="AA594" ca="1">_xludf.IFNA(INDEX(#REF!,MATCH($U594,#REF!,0)),"")</f>
        <v>#NAME?</v>
      </c>
      <c r="AB594" s="86" t="e">
        <f t="array" aca="1" ref="AB594" ca="1">_xludf.IFNA(INDEX(#REF!,MATCH($U594,#REF!,0)),"")</f>
        <v>#NAME?</v>
      </c>
      <c r="AC594" s="86" t="e">
        <f t="array" aca="1" ref="AC594" ca="1">_xludf.IFNA(INDEX(#REF!,MATCH($U594,#REF!,0)),"")</f>
        <v>#NAME?</v>
      </c>
      <c r="AD594" s="87" t="e">
        <f t="array" aca="1" ref="AD594" ca="1">_xludf.IFNA(INDEX(#REF!,MATCH($U594,#REF!,0)),"")</f>
        <v>#NAME?</v>
      </c>
      <c r="AE594" s="102"/>
    </row>
    <row r="595" spans="1:31" ht="22.5" customHeight="1">
      <c r="A595" s="77"/>
      <c r="B595" s="133"/>
      <c r="C595" s="79"/>
      <c r="D595" s="79"/>
      <c r="E595" s="79"/>
      <c r="F595" s="79"/>
      <c r="G595" s="79"/>
      <c r="H595" s="79"/>
      <c r="I595" s="81" t="b">
        <v>0</v>
      </c>
      <c r="J595" s="81" t="b">
        <v>0</v>
      </c>
      <c r="K595" s="81" t="b">
        <v>0</v>
      </c>
      <c r="L595" s="81" t="b">
        <v>0</v>
      </c>
      <c r="M595" s="81" t="b">
        <v>0</v>
      </c>
      <c r="N595" s="79"/>
      <c r="O595" s="79"/>
      <c r="P595" s="79"/>
      <c r="Q595" s="92"/>
      <c r="R595" s="92"/>
      <c r="S595" s="96"/>
      <c r="T595" s="85"/>
      <c r="U595" s="86"/>
      <c r="V595" s="86" t="e">
        <f t="array" aca="1" ref="V595" ca="1">_xludf.IFNA(INDEX(#REF!,MATCH($U595,#REF!,0)),"")</f>
        <v>#NAME?</v>
      </c>
      <c r="W595" s="86" t="e">
        <f t="array" aca="1" ref="W595" ca="1">_xludf.IFNA(INDEX(#REF!,MATCH($U595,#REF!,0)),"")</f>
        <v>#NAME?</v>
      </c>
      <c r="X595" s="86" t="e">
        <f t="array" aca="1" ref="X595" ca="1">_xludf.IFNA(INDEX(#REF!,MATCH($U595,#REF!,0)),"")</f>
        <v>#NAME?</v>
      </c>
      <c r="Y595" s="86" t="e">
        <f t="array" aca="1" ref="Y595" ca="1">_xludf.IFNA(INDEX(#REF!,MATCH($U595,#REF!,0)),"")</f>
        <v>#NAME?</v>
      </c>
      <c r="Z595" s="86" t="e">
        <f t="array" aca="1" ref="Z595" ca="1">_xludf.IFNA(INDEX(#REF!,MATCH($U595,#REF!,0)),"")</f>
        <v>#NAME?</v>
      </c>
      <c r="AA595" s="86" t="e">
        <f t="array" aca="1" ref="AA595" ca="1">_xludf.IFNA(INDEX(#REF!,MATCH($U595,#REF!,0)),"")</f>
        <v>#NAME?</v>
      </c>
      <c r="AB595" s="86" t="e">
        <f t="array" aca="1" ref="AB595" ca="1">_xludf.IFNA(INDEX(#REF!,MATCH($U595,#REF!,0)),"")</f>
        <v>#NAME?</v>
      </c>
      <c r="AC595" s="86" t="e">
        <f t="array" aca="1" ref="AC595" ca="1">_xludf.IFNA(INDEX(#REF!,MATCH($U595,#REF!,0)),"")</f>
        <v>#NAME?</v>
      </c>
      <c r="AD595" s="87" t="e">
        <f t="array" aca="1" ref="AD595" ca="1">_xludf.IFNA(INDEX(#REF!,MATCH($U595,#REF!,0)),"")</f>
        <v>#NAME?</v>
      </c>
      <c r="AE595" s="102"/>
    </row>
    <row r="596" spans="1:31" ht="22.5" customHeight="1">
      <c r="A596" s="77"/>
      <c r="B596" s="133"/>
      <c r="C596" s="79"/>
      <c r="D596" s="79"/>
      <c r="E596" s="103"/>
      <c r="F596" s="103"/>
      <c r="G596" s="79"/>
      <c r="H596" s="79"/>
      <c r="I596" s="81" t="b">
        <v>0</v>
      </c>
      <c r="J596" s="81" t="b">
        <v>0</v>
      </c>
      <c r="K596" s="81" t="b">
        <v>0</v>
      </c>
      <c r="L596" s="81" t="b">
        <v>0</v>
      </c>
      <c r="M596" s="81" t="b">
        <v>0</v>
      </c>
      <c r="N596" s="79"/>
      <c r="O596" s="79"/>
      <c r="P596" s="79"/>
      <c r="Q596" s="92"/>
      <c r="R596" s="92"/>
      <c r="S596" s="96"/>
      <c r="T596" s="85"/>
      <c r="U596" s="86"/>
      <c r="V596" s="86" t="e">
        <f t="array" aca="1" ref="V596" ca="1">_xludf.IFNA(INDEX(#REF!,MATCH($U596,#REF!,0)),"")</f>
        <v>#NAME?</v>
      </c>
      <c r="W596" s="86" t="e">
        <f t="array" aca="1" ref="W596" ca="1">_xludf.IFNA(INDEX(#REF!,MATCH($U596,#REF!,0)),"")</f>
        <v>#NAME?</v>
      </c>
      <c r="X596" s="86" t="e">
        <f t="array" aca="1" ref="X596" ca="1">_xludf.IFNA(INDEX(#REF!,MATCH($U596,#REF!,0)),"")</f>
        <v>#NAME?</v>
      </c>
      <c r="Y596" s="86" t="e">
        <f t="array" aca="1" ref="Y596" ca="1">_xludf.IFNA(INDEX(#REF!,MATCH($U596,#REF!,0)),"")</f>
        <v>#NAME?</v>
      </c>
      <c r="Z596" s="86" t="e">
        <f t="array" aca="1" ref="Z596" ca="1">_xludf.IFNA(INDEX(#REF!,MATCH($U596,#REF!,0)),"")</f>
        <v>#NAME?</v>
      </c>
      <c r="AA596" s="86" t="e">
        <f t="array" aca="1" ref="AA596" ca="1">_xludf.IFNA(INDEX(#REF!,MATCH($U596,#REF!,0)),"")</f>
        <v>#NAME?</v>
      </c>
      <c r="AB596" s="86" t="e">
        <f t="array" aca="1" ref="AB596" ca="1">_xludf.IFNA(INDEX(#REF!,MATCH($U596,#REF!,0)),"")</f>
        <v>#NAME?</v>
      </c>
      <c r="AC596" s="86" t="e">
        <f t="array" aca="1" ref="AC596" ca="1">_xludf.IFNA(INDEX(#REF!,MATCH($U596,#REF!,0)),"")</f>
        <v>#NAME?</v>
      </c>
      <c r="AD596" s="87" t="e">
        <f t="array" aca="1" ref="AD596" ca="1">_xludf.IFNA(INDEX(#REF!,MATCH($U596,#REF!,0)),"")</f>
        <v>#NAME?</v>
      </c>
      <c r="AE596" s="102"/>
    </row>
    <row r="597" spans="1:31" ht="22.5" customHeight="1">
      <c r="A597" s="77"/>
      <c r="B597" s="133"/>
      <c r="C597" s="79"/>
      <c r="D597" s="79"/>
      <c r="E597" s="79"/>
      <c r="F597" s="79"/>
      <c r="G597" s="79"/>
      <c r="H597" s="79"/>
      <c r="I597" s="81" t="b">
        <v>0</v>
      </c>
      <c r="J597" s="81" t="b">
        <v>0</v>
      </c>
      <c r="K597" s="81" t="b">
        <v>0</v>
      </c>
      <c r="L597" s="81" t="b">
        <v>0</v>
      </c>
      <c r="M597" s="81" t="b">
        <v>0</v>
      </c>
      <c r="N597" s="79"/>
      <c r="O597" s="79"/>
      <c r="P597" s="79"/>
      <c r="Q597" s="92"/>
      <c r="R597" s="92"/>
      <c r="S597" s="96"/>
      <c r="T597" s="85"/>
      <c r="U597" s="86"/>
      <c r="V597" s="86" t="e">
        <f t="array" aca="1" ref="V597" ca="1">_xludf.IFNA(INDEX(#REF!,MATCH($U597,#REF!,0)),"")</f>
        <v>#NAME?</v>
      </c>
      <c r="W597" s="86" t="e">
        <f t="array" aca="1" ref="W597" ca="1">_xludf.IFNA(INDEX(#REF!,MATCH($U597,#REF!,0)),"")</f>
        <v>#NAME?</v>
      </c>
      <c r="X597" s="86" t="e">
        <f t="array" aca="1" ref="X597" ca="1">_xludf.IFNA(INDEX(#REF!,MATCH($U597,#REF!,0)),"")</f>
        <v>#NAME?</v>
      </c>
      <c r="Y597" s="86" t="e">
        <f t="array" aca="1" ref="Y597" ca="1">_xludf.IFNA(INDEX(#REF!,MATCH($U597,#REF!,0)),"")</f>
        <v>#NAME?</v>
      </c>
      <c r="Z597" s="86" t="e">
        <f t="array" aca="1" ref="Z597" ca="1">_xludf.IFNA(INDEX(#REF!,MATCH($U597,#REF!,0)),"")</f>
        <v>#NAME?</v>
      </c>
      <c r="AA597" s="86" t="e">
        <f t="array" aca="1" ref="AA597" ca="1">_xludf.IFNA(INDEX(#REF!,MATCH($U597,#REF!,0)),"")</f>
        <v>#NAME?</v>
      </c>
      <c r="AB597" s="86" t="e">
        <f t="array" aca="1" ref="AB597" ca="1">_xludf.IFNA(INDEX(#REF!,MATCH($U597,#REF!,0)),"")</f>
        <v>#NAME?</v>
      </c>
      <c r="AC597" s="86" t="e">
        <f t="array" aca="1" ref="AC597" ca="1">_xludf.IFNA(INDEX(#REF!,MATCH($U597,#REF!,0)),"")</f>
        <v>#NAME?</v>
      </c>
      <c r="AD597" s="87" t="e">
        <f t="array" aca="1" ref="AD597" ca="1">_xludf.IFNA(INDEX(#REF!,MATCH($U597,#REF!,0)),"")</f>
        <v>#NAME?</v>
      </c>
      <c r="AE597" s="102"/>
    </row>
    <row r="598" spans="1:31" ht="22.5" customHeight="1">
      <c r="A598" s="77"/>
      <c r="B598" s="133"/>
      <c r="C598" s="79"/>
      <c r="D598" s="79"/>
      <c r="E598" s="103"/>
      <c r="F598" s="103"/>
      <c r="G598" s="79"/>
      <c r="H598" s="79"/>
      <c r="I598" s="81" t="b">
        <v>0</v>
      </c>
      <c r="J598" s="81" t="b">
        <v>0</v>
      </c>
      <c r="K598" s="81" t="b">
        <v>0</v>
      </c>
      <c r="L598" s="81" t="b">
        <v>0</v>
      </c>
      <c r="M598" s="81" t="b">
        <v>0</v>
      </c>
      <c r="N598" s="79"/>
      <c r="O598" s="79"/>
      <c r="P598" s="79"/>
      <c r="Q598" s="92"/>
      <c r="R598" s="92"/>
      <c r="S598" s="96"/>
      <c r="T598" s="85"/>
      <c r="U598" s="86"/>
      <c r="V598" s="86" t="e">
        <f t="array" aca="1" ref="V598" ca="1">_xludf.IFNA(INDEX(#REF!,MATCH($U598,#REF!,0)),"")</f>
        <v>#NAME?</v>
      </c>
      <c r="W598" s="86" t="e">
        <f t="array" aca="1" ref="W598" ca="1">_xludf.IFNA(INDEX(#REF!,MATCH($U598,#REF!,0)),"")</f>
        <v>#NAME?</v>
      </c>
      <c r="X598" s="86" t="e">
        <f t="array" aca="1" ref="X598" ca="1">_xludf.IFNA(INDEX(#REF!,MATCH($U598,#REF!,0)),"")</f>
        <v>#NAME?</v>
      </c>
      <c r="Y598" s="86" t="e">
        <f t="array" aca="1" ref="Y598" ca="1">_xludf.IFNA(INDEX(#REF!,MATCH($U598,#REF!,0)),"")</f>
        <v>#NAME?</v>
      </c>
      <c r="Z598" s="86" t="e">
        <f t="array" aca="1" ref="Z598" ca="1">_xludf.IFNA(INDEX(#REF!,MATCH($U598,#REF!,0)),"")</f>
        <v>#NAME?</v>
      </c>
      <c r="AA598" s="86" t="e">
        <f t="array" aca="1" ref="AA598" ca="1">_xludf.IFNA(INDEX(#REF!,MATCH($U598,#REF!,0)),"")</f>
        <v>#NAME?</v>
      </c>
      <c r="AB598" s="86" t="e">
        <f t="array" aca="1" ref="AB598" ca="1">_xludf.IFNA(INDEX(#REF!,MATCH($U598,#REF!,0)),"")</f>
        <v>#NAME?</v>
      </c>
      <c r="AC598" s="86" t="e">
        <f t="array" aca="1" ref="AC598" ca="1">_xludf.IFNA(INDEX(#REF!,MATCH($U598,#REF!,0)),"")</f>
        <v>#NAME?</v>
      </c>
      <c r="AD598" s="87" t="e">
        <f t="array" aca="1" ref="AD598" ca="1">_xludf.IFNA(INDEX(#REF!,MATCH($U598,#REF!,0)),"")</f>
        <v>#NAME?</v>
      </c>
      <c r="AE598" s="102"/>
    </row>
    <row r="599" spans="1:31" ht="22.5" customHeight="1">
      <c r="A599" s="77"/>
      <c r="B599" s="133"/>
      <c r="C599" s="79"/>
      <c r="D599" s="79"/>
      <c r="E599" s="103"/>
      <c r="F599" s="103"/>
      <c r="G599" s="79"/>
      <c r="H599" s="79"/>
      <c r="I599" s="81" t="b">
        <v>0</v>
      </c>
      <c r="J599" s="81" t="b">
        <v>0</v>
      </c>
      <c r="K599" s="81" t="b">
        <v>0</v>
      </c>
      <c r="L599" s="81" t="b">
        <v>0</v>
      </c>
      <c r="M599" s="81" t="b">
        <v>0</v>
      </c>
      <c r="N599" s="79"/>
      <c r="O599" s="79"/>
      <c r="P599" s="79"/>
      <c r="Q599" s="92"/>
      <c r="R599" s="92"/>
      <c r="S599" s="96"/>
      <c r="T599" s="85"/>
      <c r="U599" s="86"/>
      <c r="V599" s="86" t="e">
        <f t="array" aca="1" ref="V599" ca="1">_xludf.IFNA(INDEX(#REF!,MATCH($U599,#REF!,0)),"")</f>
        <v>#NAME?</v>
      </c>
      <c r="W599" s="86" t="e">
        <f t="array" aca="1" ref="W599" ca="1">_xludf.IFNA(INDEX(#REF!,MATCH($U599,#REF!,0)),"")</f>
        <v>#NAME?</v>
      </c>
      <c r="X599" s="86" t="e">
        <f t="array" aca="1" ref="X599" ca="1">_xludf.IFNA(INDEX(#REF!,MATCH($U599,#REF!,0)),"")</f>
        <v>#NAME?</v>
      </c>
      <c r="Y599" s="86" t="e">
        <f t="array" aca="1" ref="Y599" ca="1">_xludf.IFNA(INDEX(#REF!,MATCH($U599,#REF!,0)),"")</f>
        <v>#NAME?</v>
      </c>
      <c r="Z599" s="86" t="e">
        <f t="array" aca="1" ref="Z599" ca="1">_xludf.IFNA(INDEX(#REF!,MATCH($U599,#REF!,0)),"")</f>
        <v>#NAME?</v>
      </c>
      <c r="AA599" s="86" t="e">
        <f t="array" aca="1" ref="AA599" ca="1">_xludf.IFNA(INDEX(#REF!,MATCH($U599,#REF!,0)),"")</f>
        <v>#NAME?</v>
      </c>
      <c r="AB599" s="86" t="e">
        <f t="array" aca="1" ref="AB599" ca="1">_xludf.IFNA(INDEX(#REF!,MATCH($U599,#REF!,0)),"")</f>
        <v>#NAME?</v>
      </c>
      <c r="AC599" s="86" t="e">
        <f t="array" aca="1" ref="AC599" ca="1">_xludf.IFNA(INDEX(#REF!,MATCH($U599,#REF!,0)),"")</f>
        <v>#NAME?</v>
      </c>
      <c r="AD599" s="87" t="e">
        <f t="array" aca="1" ref="AD599" ca="1">_xludf.IFNA(INDEX(#REF!,MATCH($U599,#REF!,0)),"")</f>
        <v>#NAME?</v>
      </c>
      <c r="AE599" s="102"/>
    </row>
    <row r="600" spans="1:31" ht="22.5" customHeight="1">
      <c r="A600" s="77"/>
      <c r="B600" s="133"/>
      <c r="C600" s="79"/>
      <c r="D600" s="79"/>
      <c r="E600" s="79"/>
      <c r="F600" s="79"/>
      <c r="G600" s="79"/>
      <c r="H600" s="79"/>
      <c r="I600" s="81" t="b">
        <v>0</v>
      </c>
      <c r="J600" s="81" t="b">
        <v>0</v>
      </c>
      <c r="K600" s="81" t="b">
        <v>0</v>
      </c>
      <c r="L600" s="81" t="b">
        <v>0</v>
      </c>
      <c r="M600" s="81" t="b">
        <v>0</v>
      </c>
      <c r="N600" s="79"/>
      <c r="O600" s="79"/>
      <c r="P600" s="79"/>
      <c r="Q600" s="92"/>
      <c r="R600" s="92"/>
      <c r="S600" s="96"/>
      <c r="T600" s="85"/>
      <c r="U600" s="86"/>
      <c r="V600" s="86" t="e">
        <f t="array" aca="1" ref="V600" ca="1">_xludf.IFNA(INDEX(#REF!,MATCH($U600,#REF!,0)),"")</f>
        <v>#NAME?</v>
      </c>
      <c r="W600" s="86" t="e">
        <f t="array" aca="1" ref="W600" ca="1">_xludf.IFNA(INDEX(#REF!,MATCH($U600,#REF!,0)),"")</f>
        <v>#NAME?</v>
      </c>
      <c r="X600" s="86" t="e">
        <f t="array" aca="1" ref="X600" ca="1">_xludf.IFNA(INDEX(#REF!,MATCH($U600,#REF!,0)),"")</f>
        <v>#NAME?</v>
      </c>
      <c r="Y600" s="86" t="e">
        <f t="array" aca="1" ref="Y600" ca="1">_xludf.IFNA(INDEX(#REF!,MATCH($U600,#REF!,0)),"")</f>
        <v>#NAME?</v>
      </c>
      <c r="Z600" s="86" t="e">
        <f t="array" aca="1" ref="Z600" ca="1">_xludf.IFNA(INDEX(#REF!,MATCH($U600,#REF!,0)),"")</f>
        <v>#NAME?</v>
      </c>
      <c r="AA600" s="86" t="e">
        <f t="array" aca="1" ref="AA600" ca="1">_xludf.IFNA(INDEX(#REF!,MATCH($U600,#REF!,0)),"")</f>
        <v>#NAME?</v>
      </c>
      <c r="AB600" s="86" t="e">
        <f t="array" aca="1" ref="AB600" ca="1">_xludf.IFNA(INDEX(#REF!,MATCH($U600,#REF!,0)),"")</f>
        <v>#NAME?</v>
      </c>
      <c r="AC600" s="86" t="e">
        <f t="array" aca="1" ref="AC600" ca="1">_xludf.IFNA(INDEX(#REF!,MATCH($U600,#REF!,0)),"")</f>
        <v>#NAME?</v>
      </c>
      <c r="AD600" s="87" t="e">
        <f t="array" aca="1" ref="AD600" ca="1">_xludf.IFNA(INDEX(#REF!,MATCH($U600,#REF!,0)),"")</f>
        <v>#NAME?</v>
      </c>
      <c r="AE600" s="102"/>
    </row>
    <row r="601" spans="1:31" ht="22.5" customHeight="1">
      <c r="A601" s="77"/>
      <c r="B601" s="133"/>
      <c r="C601" s="79"/>
      <c r="D601" s="79"/>
      <c r="E601" s="79"/>
      <c r="F601" s="79"/>
      <c r="G601" s="79"/>
      <c r="H601" s="79"/>
      <c r="I601" s="81" t="b">
        <v>0</v>
      </c>
      <c r="J601" s="81" t="b">
        <v>0</v>
      </c>
      <c r="K601" s="81" t="b">
        <v>0</v>
      </c>
      <c r="L601" s="81" t="b">
        <v>0</v>
      </c>
      <c r="M601" s="81" t="b">
        <v>0</v>
      </c>
      <c r="N601" s="79"/>
      <c r="O601" s="79"/>
      <c r="P601" s="79"/>
      <c r="Q601" s="92"/>
      <c r="R601" s="92"/>
      <c r="S601" s="96"/>
      <c r="T601" s="85"/>
      <c r="U601" s="86"/>
      <c r="V601" s="86" t="e">
        <f t="array" aca="1" ref="V601" ca="1">_xludf.IFNA(INDEX(#REF!,MATCH($U601,#REF!,0)),"")</f>
        <v>#NAME?</v>
      </c>
      <c r="W601" s="86" t="e">
        <f t="array" aca="1" ref="W601" ca="1">_xludf.IFNA(INDEX(#REF!,MATCH($U601,#REF!,0)),"")</f>
        <v>#NAME?</v>
      </c>
      <c r="X601" s="86" t="e">
        <f t="array" aca="1" ref="X601" ca="1">_xludf.IFNA(INDEX(#REF!,MATCH($U601,#REF!,0)),"")</f>
        <v>#NAME?</v>
      </c>
      <c r="Y601" s="86" t="e">
        <f t="array" aca="1" ref="Y601" ca="1">_xludf.IFNA(INDEX(#REF!,MATCH($U601,#REF!,0)),"")</f>
        <v>#NAME?</v>
      </c>
      <c r="Z601" s="86" t="e">
        <f t="array" aca="1" ref="Z601" ca="1">_xludf.IFNA(INDEX(#REF!,MATCH($U601,#REF!,0)),"")</f>
        <v>#NAME?</v>
      </c>
      <c r="AA601" s="86" t="e">
        <f t="array" aca="1" ref="AA601" ca="1">_xludf.IFNA(INDEX(#REF!,MATCH($U601,#REF!,0)),"")</f>
        <v>#NAME?</v>
      </c>
      <c r="AB601" s="86" t="e">
        <f t="array" aca="1" ref="AB601" ca="1">_xludf.IFNA(INDEX(#REF!,MATCH($U601,#REF!,0)),"")</f>
        <v>#NAME?</v>
      </c>
      <c r="AC601" s="86" t="e">
        <f t="array" aca="1" ref="AC601" ca="1">_xludf.IFNA(INDEX(#REF!,MATCH($U601,#REF!,0)),"")</f>
        <v>#NAME?</v>
      </c>
      <c r="AD601" s="87" t="e">
        <f t="array" aca="1" ref="AD601" ca="1">_xludf.IFNA(INDEX(#REF!,MATCH($U601,#REF!,0)),"")</f>
        <v>#NAME?</v>
      </c>
      <c r="AE601" s="102"/>
    </row>
    <row r="602" spans="1:31" ht="22.5" customHeight="1">
      <c r="A602" s="77"/>
      <c r="B602" s="133"/>
      <c r="C602" s="79"/>
      <c r="D602" s="79"/>
      <c r="E602" s="79"/>
      <c r="F602" s="79"/>
      <c r="G602" s="79"/>
      <c r="H602" s="79"/>
      <c r="I602" s="81" t="b">
        <v>0</v>
      </c>
      <c r="J602" s="81" t="b">
        <v>0</v>
      </c>
      <c r="K602" s="81" t="b">
        <v>0</v>
      </c>
      <c r="L602" s="81" t="b">
        <v>0</v>
      </c>
      <c r="M602" s="81" t="b">
        <v>0</v>
      </c>
      <c r="N602" s="79"/>
      <c r="O602" s="79"/>
      <c r="P602" s="79"/>
      <c r="Q602" s="92"/>
      <c r="R602" s="92"/>
      <c r="S602" s="96"/>
      <c r="T602" s="85"/>
      <c r="U602" s="86"/>
      <c r="V602" s="86" t="e">
        <f t="array" aca="1" ref="V602" ca="1">_xludf.IFNA(INDEX(#REF!,MATCH($U602,#REF!,0)),"")</f>
        <v>#NAME?</v>
      </c>
      <c r="W602" s="86" t="e">
        <f t="array" aca="1" ref="W602" ca="1">_xludf.IFNA(INDEX(#REF!,MATCH($U602,#REF!,0)),"")</f>
        <v>#NAME?</v>
      </c>
      <c r="X602" s="86" t="e">
        <f t="array" aca="1" ref="X602" ca="1">_xludf.IFNA(INDEX(#REF!,MATCH($U602,#REF!,0)),"")</f>
        <v>#NAME?</v>
      </c>
      <c r="Y602" s="86" t="e">
        <f t="array" aca="1" ref="Y602" ca="1">_xludf.IFNA(INDEX(#REF!,MATCH($U602,#REF!,0)),"")</f>
        <v>#NAME?</v>
      </c>
      <c r="Z602" s="86" t="e">
        <f t="array" aca="1" ref="Z602" ca="1">_xludf.IFNA(INDEX(#REF!,MATCH($U602,#REF!,0)),"")</f>
        <v>#NAME?</v>
      </c>
      <c r="AA602" s="86" t="e">
        <f t="array" aca="1" ref="AA602" ca="1">_xludf.IFNA(INDEX(#REF!,MATCH($U602,#REF!,0)),"")</f>
        <v>#NAME?</v>
      </c>
      <c r="AB602" s="86" t="e">
        <f t="array" aca="1" ref="AB602" ca="1">_xludf.IFNA(INDEX(#REF!,MATCH($U602,#REF!,0)),"")</f>
        <v>#NAME?</v>
      </c>
      <c r="AC602" s="86" t="e">
        <f t="array" aca="1" ref="AC602" ca="1">_xludf.IFNA(INDEX(#REF!,MATCH($U602,#REF!,0)),"")</f>
        <v>#NAME?</v>
      </c>
      <c r="AD602" s="87" t="e">
        <f t="array" aca="1" ref="AD602" ca="1">_xludf.IFNA(INDEX(#REF!,MATCH($U602,#REF!,0)),"")</f>
        <v>#NAME?</v>
      </c>
      <c r="AE602" s="102"/>
    </row>
    <row r="603" spans="1:31" ht="22.5" customHeight="1">
      <c r="A603" s="77"/>
      <c r="B603" s="133"/>
      <c r="C603" s="79"/>
      <c r="D603" s="79"/>
      <c r="E603" s="79"/>
      <c r="F603" s="79"/>
      <c r="G603" s="79"/>
      <c r="H603" s="79"/>
      <c r="I603" s="81" t="b">
        <v>0</v>
      </c>
      <c r="J603" s="81" t="b">
        <v>0</v>
      </c>
      <c r="K603" s="81" t="b">
        <v>0</v>
      </c>
      <c r="L603" s="81" t="b">
        <v>0</v>
      </c>
      <c r="M603" s="81" t="b">
        <v>0</v>
      </c>
      <c r="N603" s="79"/>
      <c r="O603" s="79"/>
      <c r="P603" s="79"/>
      <c r="Q603" s="92"/>
      <c r="R603" s="92"/>
      <c r="S603" s="96"/>
      <c r="T603" s="85"/>
      <c r="U603" s="86"/>
      <c r="V603" s="86" t="e">
        <f t="array" aca="1" ref="V603" ca="1">_xludf.IFNA(INDEX(#REF!,MATCH($U603,#REF!,0)),"")</f>
        <v>#NAME?</v>
      </c>
      <c r="W603" s="86" t="e">
        <f t="array" aca="1" ref="W603" ca="1">_xludf.IFNA(INDEX(#REF!,MATCH($U603,#REF!,0)),"")</f>
        <v>#NAME?</v>
      </c>
      <c r="X603" s="86" t="e">
        <f t="array" aca="1" ref="X603" ca="1">_xludf.IFNA(INDEX(#REF!,MATCH($U603,#REF!,0)),"")</f>
        <v>#NAME?</v>
      </c>
      <c r="Y603" s="86" t="e">
        <f t="array" aca="1" ref="Y603" ca="1">_xludf.IFNA(INDEX(#REF!,MATCH($U603,#REF!,0)),"")</f>
        <v>#NAME?</v>
      </c>
      <c r="Z603" s="86" t="e">
        <f t="array" aca="1" ref="Z603" ca="1">_xludf.IFNA(INDEX(#REF!,MATCH($U603,#REF!,0)),"")</f>
        <v>#NAME?</v>
      </c>
      <c r="AA603" s="86" t="e">
        <f t="array" aca="1" ref="AA603" ca="1">_xludf.IFNA(INDEX(#REF!,MATCH($U603,#REF!,0)),"")</f>
        <v>#NAME?</v>
      </c>
      <c r="AB603" s="86" t="e">
        <f t="array" aca="1" ref="AB603" ca="1">_xludf.IFNA(INDEX(#REF!,MATCH($U603,#REF!,0)),"")</f>
        <v>#NAME?</v>
      </c>
      <c r="AC603" s="86" t="e">
        <f t="array" aca="1" ref="AC603" ca="1">_xludf.IFNA(INDEX(#REF!,MATCH($U603,#REF!,0)),"")</f>
        <v>#NAME?</v>
      </c>
      <c r="AD603" s="87" t="e">
        <f t="array" aca="1" ref="AD603" ca="1">_xludf.IFNA(INDEX(#REF!,MATCH($U603,#REF!,0)),"")</f>
        <v>#NAME?</v>
      </c>
      <c r="AE603" s="102"/>
    </row>
    <row r="604" spans="1:31" ht="22.5" customHeight="1">
      <c r="A604" s="77"/>
      <c r="B604" s="133"/>
      <c r="C604" s="79"/>
      <c r="D604" s="79"/>
      <c r="E604" s="79"/>
      <c r="F604" s="79"/>
      <c r="G604" s="79"/>
      <c r="H604" s="79"/>
      <c r="I604" s="81" t="b">
        <v>0</v>
      </c>
      <c r="J604" s="81" t="b">
        <v>0</v>
      </c>
      <c r="K604" s="81" t="b">
        <v>0</v>
      </c>
      <c r="L604" s="81" t="b">
        <v>0</v>
      </c>
      <c r="M604" s="81" t="b">
        <v>0</v>
      </c>
      <c r="N604" s="79"/>
      <c r="O604" s="79"/>
      <c r="P604" s="79"/>
      <c r="Q604" s="92"/>
      <c r="R604" s="92"/>
      <c r="S604" s="96"/>
      <c r="T604" s="85"/>
      <c r="U604" s="86"/>
      <c r="V604" s="86" t="e">
        <f t="array" aca="1" ref="V604" ca="1">_xludf.IFNA(INDEX(#REF!,MATCH($U604,#REF!,0)),"")</f>
        <v>#NAME?</v>
      </c>
      <c r="W604" s="86" t="e">
        <f t="array" aca="1" ref="W604" ca="1">_xludf.IFNA(INDEX(#REF!,MATCH($U604,#REF!,0)),"")</f>
        <v>#NAME?</v>
      </c>
      <c r="X604" s="86" t="e">
        <f t="array" aca="1" ref="X604" ca="1">_xludf.IFNA(INDEX(#REF!,MATCH($U604,#REF!,0)),"")</f>
        <v>#NAME?</v>
      </c>
      <c r="Y604" s="86" t="e">
        <f t="array" aca="1" ref="Y604" ca="1">_xludf.IFNA(INDEX(#REF!,MATCH($U604,#REF!,0)),"")</f>
        <v>#NAME?</v>
      </c>
      <c r="Z604" s="86" t="e">
        <f t="array" aca="1" ref="Z604" ca="1">_xludf.IFNA(INDEX(#REF!,MATCH($U604,#REF!,0)),"")</f>
        <v>#NAME?</v>
      </c>
      <c r="AA604" s="86" t="e">
        <f t="array" aca="1" ref="AA604" ca="1">_xludf.IFNA(INDEX(#REF!,MATCH($U604,#REF!,0)),"")</f>
        <v>#NAME?</v>
      </c>
      <c r="AB604" s="86" t="e">
        <f t="array" aca="1" ref="AB604" ca="1">_xludf.IFNA(INDEX(#REF!,MATCH($U604,#REF!,0)),"")</f>
        <v>#NAME?</v>
      </c>
      <c r="AC604" s="86" t="e">
        <f t="array" aca="1" ref="AC604" ca="1">_xludf.IFNA(INDEX(#REF!,MATCH($U604,#REF!,0)),"")</f>
        <v>#NAME?</v>
      </c>
      <c r="AD604" s="87" t="e">
        <f t="array" aca="1" ref="AD604" ca="1">_xludf.IFNA(INDEX(#REF!,MATCH($U604,#REF!,0)),"")</f>
        <v>#NAME?</v>
      </c>
      <c r="AE604" s="102"/>
    </row>
    <row r="605" spans="1:31" ht="22.5" customHeight="1">
      <c r="A605" s="77"/>
      <c r="B605" s="133"/>
      <c r="C605" s="79"/>
      <c r="D605" s="79"/>
      <c r="E605" s="79"/>
      <c r="F605" s="79"/>
      <c r="G605" s="79"/>
      <c r="H605" s="79"/>
      <c r="I605" s="81" t="b">
        <v>0</v>
      </c>
      <c r="J605" s="81" t="b">
        <v>0</v>
      </c>
      <c r="K605" s="81" t="b">
        <v>0</v>
      </c>
      <c r="L605" s="81" t="b">
        <v>0</v>
      </c>
      <c r="M605" s="81" t="b">
        <v>0</v>
      </c>
      <c r="N605" s="79"/>
      <c r="O605" s="79"/>
      <c r="P605" s="79"/>
      <c r="Q605" s="92"/>
      <c r="R605" s="92"/>
      <c r="S605" s="96"/>
      <c r="T605" s="85"/>
      <c r="U605" s="86"/>
      <c r="V605" s="86" t="e">
        <f t="array" aca="1" ref="V605" ca="1">_xludf.IFNA(INDEX(#REF!,MATCH($U605,#REF!,0)),"")</f>
        <v>#NAME?</v>
      </c>
      <c r="W605" s="86" t="e">
        <f t="array" aca="1" ref="W605" ca="1">_xludf.IFNA(INDEX(#REF!,MATCH($U605,#REF!,0)),"")</f>
        <v>#NAME?</v>
      </c>
      <c r="X605" s="86" t="e">
        <f t="array" aca="1" ref="X605" ca="1">_xludf.IFNA(INDEX(#REF!,MATCH($U605,#REF!,0)),"")</f>
        <v>#NAME?</v>
      </c>
      <c r="Y605" s="86" t="e">
        <f t="array" aca="1" ref="Y605" ca="1">_xludf.IFNA(INDEX(#REF!,MATCH($U605,#REF!,0)),"")</f>
        <v>#NAME?</v>
      </c>
      <c r="Z605" s="86" t="e">
        <f t="array" aca="1" ref="Z605" ca="1">_xludf.IFNA(INDEX(#REF!,MATCH($U605,#REF!,0)),"")</f>
        <v>#NAME?</v>
      </c>
      <c r="AA605" s="86" t="e">
        <f t="array" aca="1" ref="AA605" ca="1">_xludf.IFNA(INDEX(#REF!,MATCH($U605,#REF!,0)),"")</f>
        <v>#NAME?</v>
      </c>
      <c r="AB605" s="86" t="e">
        <f t="array" aca="1" ref="AB605" ca="1">_xludf.IFNA(INDEX(#REF!,MATCH($U605,#REF!,0)),"")</f>
        <v>#NAME?</v>
      </c>
      <c r="AC605" s="86" t="e">
        <f t="array" aca="1" ref="AC605" ca="1">_xludf.IFNA(INDEX(#REF!,MATCH($U605,#REF!,0)),"")</f>
        <v>#NAME?</v>
      </c>
      <c r="AD605" s="87" t="e">
        <f t="array" aca="1" ref="AD605" ca="1">_xludf.IFNA(INDEX(#REF!,MATCH($U605,#REF!,0)),"")</f>
        <v>#NAME?</v>
      </c>
      <c r="AE605" s="102"/>
    </row>
    <row r="606" spans="1:31" ht="22.5" customHeight="1">
      <c r="A606" s="77"/>
      <c r="B606" s="133"/>
      <c r="C606" s="79"/>
      <c r="D606" s="79"/>
      <c r="E606" s="79"/>
      <c r="F606" s="79"/>
      <c r="G606" s="79"/>
      <c r="H606" s="79"/>
      <c r="I606" s="81" t="b">
        <v>0</v>
      </c>
      <c r="J606" s="81" t="b">
        <v>0</v>
      </c>
      <c r="K606" s="81" t="b">
        <v>0</v>
      </c>
      <c r="L606" s="81" t="b">
        <v>0</v>
      </c>
      <c r="M606" s="81" t="b">
        <v>0</v>
      </c>
      <c r="N606" s="79"/>
      <c r="O606" s="79"/>
      <c r="P606" s="79"/>
      <c r="Q606" s="92"/>
      <c r="R606" s="92"/>
      <c r="S606" s="96"/>
      <c r="T606" s="85"/>
      <c r="U606" s="86"/>
      <c r="V606" s="86" t="e">
        <f t="array" aca="1" ref="V606" ca="1">_xludf.IFNA(INDEX(#REF!,MATCH($U606,#REF!,0)),"")</f>
        <v>#NAME?</v>
      </c>
      <c r="W606" s="86" t="e">
        <f t="array" aca="1" ref="W606" ca="1">_xludf.IFNA(INDEX(#REF!,MATCH($U606,#REF!,0)),"")</f>
        <v>#NAME?</v>
      </c>
      <c r="X606" s="86" t="e">
        <f t="array" aca="1" ref="X606" ca="1">_xludf.IFNA(INDEX(#REF!,MATCH($U606,#REF!,0)),"")</f>
        <v>#NAME?</v>
      </c>
      <c r="Y606" s="86" t="e">
        <f t="array" aca="1" ref="Y606" ca="1">_xludf.IFNA(INDEX(#REF!,MATCH($U606,#REF!,0)),"")</f>
        <v>#NAME?</v>
      </c>
      <c r="Z606" s="86" t="e">
        <f t="array" aca="1" ref="Z606" ca="1">_xludf.IFNA(INDEX(#REF!,MATCH($U606,#REF!,0)),"")</f>
        <v>#NAME?</v>
      </c>
      <c r="AA606" s="86" t="e">
        <f t="array" aca="1" ref="AA606" ca="1">_xludf.IFNA(INDEX(#REF!,MATCH($U606,#REF!,0)),"")</f>
        <v>#NAME?</v>
      </c>
      <c r="AB606" s="86" t="e">
        <f t="array" aca="1" ref="AB606" ca="1">_xludf.IFNA(INDEX(#REF!,MATCH($U606,#REF!,0)),"")</f>
        <v>#NAME?</v>
      </c>
      <c r="AC606" s="86" t="e">
        <f t="array" aca="1" ref="AC606" ca="1">_xludf.IFNA(INDEX(#REF!,MATCH($U606,#REF!,0)),"")</f>
        <v>#NAME?</v>
      </c>
      <c r="AD606" s="87" t="e">
        <f t="array" aca="1" ref="AD606" ca="1">_xludf.IFNA(INDEX(#REF!,MATCH($U606,#REF!,0)),"")</f>
        <v>#NAME?</v>
      </c>
      <c r="AE606" s="102"/>
    </row>
    <row r="607" spans="1:31" ht="22.5" customHeight="1">
      <c r="A607" s="77"/>
      <c r="B607" s="133"/>
      <c r="C607" s="79"/>
      <c r="D607" s="79"/>
      <c r="E607" s="79"/>
      <c r="F607" s="79"/>
      <c r="G607" s="79"/>
      <c r="H607" s="79"/>
      <c r="I607" s="81" t="b">
        <v>0</v>
      </c>
      <c r="J607" s="81" t="b">
        <v>0</v>
      </c>
      <c r="K607" s="81" t="b">
        <v>0</v>
      </c>
      <c r="L607" s="81" t="b">
        <v>0</v>
      </c>
      <c r="M607" s="81" t="b">
        <v>0</v>
      </c>
      <c r="N607" s="79"/>
      <c r="O607" s="79"/>
      <c r="P607" s="79"/>
      <c r="Q607" s="92"/>
      <c r="R607" s="92"/>
      <c r="S607" s="96"/>
      <c r="T607" s="85"/>
      <c r="U607" s="86"/>
      <c r="V607" s="86" t="e">
        <f t="array" aca="1" ref="V607" ca="1">_xludf.IFNA(INDEX(#REF!,MATCH($U607,#REF!,0)),"")</f>
        <v>#NAME?</v>
      </c>
      <c r="W607" s="86" t="e">
        <f t="array" aca="1" ref="W607" ca="1">_xludf.IFNA(INDEX(#REF!,MATCH($U607,#REF!,0)),"")</f>
        <v>#NAME?</v>
      </c>
      <c r="X607" s="86" t="e">
        <f t="array" aca="1" ref="X607" ca="1">_xludf.IFNA(INDEX(#REF!,MATCH($U607,#REF!,0)),"")</f>
        <v>#NAME?</v>
      </c>
      <c r="Y607" s="86" t="e">
        <f t="array" aca="1" ref="Y607" ca="1">_xludf.IFNA(INDEX(#REF!,MATCH($U607,#REF!,0)),"")</f>
        <v>#NAME?</v>
      </c>
      <c r="Z607" s="86" t="e">
        <f t="array" aca="1" ref="Z607" ca="1">_xludf.IFNA(INDEX(#REF!,MATCH($U607,#REF!,0)),"")</f>
        <v>#NAME?</v>
      </c>
      <c r="AA607" s="86" t="e">
        <f t="array" aca="1" ref="AA607" ca="1">_xludf.IFNA(INDEX(#REF!,MATCH($U607,#REF!,0)),"")</f>
        <v>#NAME?</v>
      </c>
      <c r="AB607" s="86" t="e">
        <f t="array" aca="1" ref="AB607" ca="1">_xludf.IFNA(INDEX(#REF!,MATCH($U607,#REF!,0)),"")</f>
        <v>#NAME?</v>
      </c>
      <c r="AC607" s="86" t="e">
        <f t="array" aca="1" ref="AC607" ca="1">_xludf.IFNA(INDEX(#REF!,MATCH($U607,#REF!,0)),"")</f>
        <v>#NAME?</v>
      </c>
      <c r="AD607" s="87" t="e">
        <f t="array" aca="1" ref="AD607" ca="1">_xludf.IFNA(INDEX(#REF!,MATCH($U607,#REF!,0)),"")</f>
        <v>#NAME?</v>
      </c>
      <c r="AE607" s="102"/>
    </row>
    <row r="608" spans="1:31" ht="22.5" customHeight="1">
      <c r="A608" s="77"/>
      <c r="B608" s="133"/>
      <c r="C608" s="79"/>
      <c r="D608" s="79"/>
      <c r="E608" s="79"/>
      <c r="F608" s="79"/>
      <c r="G608" s="79"/>
      <c r="H608" s="79"/>
      <c r="I608" s="81" t="b">
        <v>0</v>
      </c>
      <c r="J608" s="81" t="b">
        <v>0</v>
      </c>
      <c r="K608" s="81" t="b">
        <v>0</v>
      </c>
      <c r="L608" s="81" t="b">
        <v>0</v>
      </c>
      <c r="M608" s="81" t="b">
        <v>0</v>
      </c>
      <c r="N608" s="79"/>
      <c r="O608" s="79"/>
      <c r="P608" s="79"/>
      <c r="Q608" s="92"/>
      <c r="R608" s="92"/>
      <c r="S608" s="96"/>
      <c r="T608" s="85"/>
      <c r="U608" s="86"/>
      <c r="V608" s="86" t="e">
        <f t="array" aca="1" ref="V608" ca="1">_xludf.IFNA(INDEX(#REF!,MATCH($U608,#REF!,0)),"")</f>
        <v>#NAME?</v>
      </c>
      <c r="W608" s="86" t="e">
        <f t="array" aca="1" ref="W608" ca="1">_xludf.IFNA(INDEX(#REF!,MATCH($U608,#REF!,0)),"")</f>
        <v>#NAME?</v>
      </c>
      <c r="X608" s="86" t="e">
        <f t="array" aca="1" ref="X608" ca="1">_xludf.IFNA(INDEX(#REF!,MATCH($U608,#REF!,0)),"")</f>
        <v>#NAME?</v>
      </c>
      <c r="Y608" s="86" t="e">
        <f t="array" aca="1" ref="Y608" ca="1">_xludf.IFNA(INDEX(#REF!,MATCH($U608,#REF!,0)),"")</f>
        <v>#NAME?</v>
      </c>
      <c r="Z608" s="86" t="e">
        <f t="array" aca="1" ref="Z608" ca="1">_xludf.IFNA(INDEX(#REF!,MATCH($U608,#REF!,0)),"")</f>
        <v>#NAME?</v>
      </c>
      <c r="AA608" s="86" t="e">
        <f t="array" aca="1" ref="AA608" ca="1">_xludf.IFNA(INDEX(#REF!,MATCH($U608,#REF!,0)),"")</f>
        <v>#NAME?</v>
      </c>
      <c r="AB608" s="86" t="e">
        <f t="array" aca="1" ref="AB608" ca="1">_xludf.IFNA(INDEX(#REF!,MATCH($U608,#REF!,0)),"")</f>
        <v>#NAME?</v>
      </c>
      <c r="AC608" s="86" t="e">
        <f t="array" aca="1" ref="AC608" ca="1">_xludf.IFNA(INDEX(#REF!,MATCH($U608,#REF!,0)),"")</f>
        <v>#NAME?</v>
      </c>
      <c r="AD608" s="87" t="e">
        <f t="array" aca="1" ref="AD608" ca="1">_xludf.IFNA(INDEX(#REF!,MATCH($U608,#REF!,0)),"")</f>
        <v>#NAME?</v>
      </c>
      <c r="AE608" s="102"/>
    </row>
    <row r="609" spans="1:31" ht="22.5" customHeight="1">
      <c r="A609" s="77"/>
      <c r="B609" s="133"/>
      <c r="C609" s="79"/>
      <c r="D609" s="79"/>
      <c r="E609" s="79"/>
      <c r="F609" s="79"/>
      <c r="G609" s="79"/>
      <c r="H609" s="79"/>
      <c r="I609" s="81" t="b">
        <v>0</v>
      </c>
      <c r="J609" s="81" t="b">
        <v>0</v>
      </c>
      <c r="K609" s="81" t="b">
        <v>0</v>
      </c>
      <c r="L609" s="81" t="b">
        <v>0</v>
      </c>
      <c r="M609" s="81" t="b">
        <v>0</v>
      </c>
      <c r="N609" s="79"/>
      <c r="O609" s="79"/>
      <c r="P609" s="79"/>
      <c r="Q609" s="92"/>
      <c r="R609" s="92"/>
      <c r="S609" s="96"/>
      <c r="T609" s="85"/>
      <c r="U609" s="86"/>
      <c r="V609" s="86" t="e">
        <f t="array" aca="1" ref="V609" ca="1">_xludf.IFNA(INDEX(#REF!,MATCH($U609,#REF!,0)),"")</f>
        <v>#NAME?</v>
      </c>
      <c r="W609" s="86" t="e">
        <f t="array" aca="1" ref="W609" ca="1">_xludf.IFNA(INDEX(#REF!,MATCH($U609,#REF!,0)),"")</f>
        <v>#NAME?</v>
      </c>
      <c r="X609" s="86" t="e">
        <f t="array" aca="1" ref="X609" ca="1">_xludf.IFNA(INDEX(#REF!,MATCH($U609,#REF!,0)),"")</f>
        <v>#NAME?</v>
      </c>
      <c r="Y609" s="86" t="e">
        <f t="array" aca="1" ref="Y609" ca="1">_xludf.IFNA(INDEX(#REF!,MATCH($U609,#REF!,0)),"")</f>
        <v>#NAME?</v>
      </c>
      <c r="Z609" s="86" t="e">
        <f t="array" aca="1" ref="Z609" ca="1">_xludf.IFNA(INDEX(#REF!,MATCH($U609,#REF!,0)),"")</f>
        <v>#NAME?</v>
      </c>
      <c r="AA609" s="86" t="e">
        <f t="array" aca="1" ref="AA609" ca="1">_xludf.IFNA(INDEX(#REF!,MATCH($U609,#REF!,0)),"")</f>
        <v>#NAME?</v>
      </c>
      <c r="AB609" s="86" t="e">
        <f t="array" aca="1" ref="AB609" ca="1">_xludf.IFNA(INDEX(#REF!,MATCH($U609,#REF!,0)),"")</f>
        <v>#NAME?</v>
      </c>
      <c r="AC609" s="86" t="e">
        <f t="array" aca="1" ref="AC609" ca="1">_xludf.IFNA(INDEX(#REF!,MATCH($U609,#REF!,0)),"")</f>
        <v>#NAME?</v>
      </c>
      <c r="AD609" s="87" t="e">
        <f t="array" aca="1" ref="AD609" ca="1">_xludf.IFNA(INDEX(#REF!,MATCH($U609,#REF!,0)),"")</f>
        <v>#NAME?</v>
      </c>
      <c r="AE609" s="102"/>
    </row>
    <row r="610" spans="1:31" ht="22.5" customHeight="1">
      <c r="A610" s="77"/>
      <c r="B610" s="133"/>
      <c r="C610" s="79"/>
      <c r="D610" s="79"/>
      <c r="E610" s="79"/>
      <c r="F610" s="79"/>
      <c r="G610" s="79"/>
      <c r="H610" s="79"/>
      <c r="I610" s="81" t="b">
        <v>0</v>
      </c>
      <c r="J610" s="81" t="b">
        <v>0</v>
      </c>
      <c r="K610" s="81" t="b">
        <v>0</v>
      </c>
      <c r="L610" s="81" t="b">
        <v>0</v>
      </c>
      <c r="M610" s="81" t="b">
        <v>0</v>
      </c>
      <c r="N610" s="79"/>
      <c r="O610" s="79"/>
      <c r="P610" s="79"/>
      <c r="Q610" s="92"/>
      <c r="R610" s="92"/>
      <c r="S610" s="96"/>
      <c r="T610" s="85"/>
      <c r="U610" s="86"/>
      <c r="V610" s="86" t="e">
        <f t="array" aca="1" ref="V610" ca="1">_xludf.IFNA(INDEX(#REF!,MATCH($U610,#REF!,0)),"")</f>
        <v>#NAME?</v>
      </c>
      <c r="W610" s="86" t="e">
        <f t="array" aca="1" ref="W610" ca="1">_xludf.IFNA(INDEX(#REF!,MATCH($U610,#REF!,0)),"")</f>
        <v>#NAME?</v>
      </c>
      <c r="X610" s="86" t="e">
        <f t="array" aca="1" ref="X610" ca="1">_xludf.IFNA(INDEX(#REF!,MATCH($U610,#REF!,0)),"")</f>
        <v>#NAME?</v>
      </c>
      <c r="Y610" s="86" t="e">
        <f t="array" aca="1" ref="Y610" ca="1">_xludf.IFNA(INDEX(#REF!,MATCH($U610,#REF!,0)),"")</f>
        <v>#NAME?</v>
      </c>
      <c r="Z610" s="86" t="e">
        <f t="array" aca="1" ref="Z610" ca="1">_xludf.IFNA(INDEX(#REF!,MATCH($U610,#REF!,0)),"")</f>
        <v>#NAME?</v>
      </c>
      <c r="AA610" s="86" t="e">
        <f t="array" aca="1" ref="AA610" ca="1">_xludf.IFNA(INDEX(#REF!,MATCH($U610,#REF!,0)),"")</f>
        <v>#NAME?</v>
      </c>
      <c r="AB610" s="86" t="e">
        <f t="array" aca="1" ref="AB610" ca="1">_xludf.IFNA(INDEX(#REF!,MATCH($U610,#REF!,0)),"")</f>
        <v>#NAME?</v>
      </c>
      <c r="AC610" s="86" t="e">
        <f t="array" aca="1" ref="AC610" ca="1">_xludf.IFNA(INDEX(#REF!,MATCH($U610,#REF!,0)),"")</f>
        <v>#NAME?</v>
      </c>
      <c r="AD610" s="87" t="e">
        <f t="array" aca="1" ref="AD610" ca="1">_xludf.IFNA(INDEX(#REF!,MATCH($U610,#REF!,0)),"")</f>
        <v>#NAME?</v>
      </c>
      <c r="AE610" s="102"/>
    </row>
    <row r="611" spans="1:31" ht="22.5" customHeight="1">
      <c r="A611" s="77"/>
      <c r="B611" s="133"/>
      <c r="C611" s="79"/>
      <c r="D611" s="79"/>
      <c r="E611" s="79"/>
      <c r="F611" s="79"/>
      <c r="G611" s="79"/>
      <c r="H611" s="79"/>
      <c r="I611" s="81" t="b">
        <v>0</v>
      </c>
      <c r="J611" s="81" t="b">
        <v>0</v>
      </c>
      <c r="K611" s="81" t="b">
        <v>0</v>
      </c>
      <c r="L611" s="81" t="b">
        <v>0</v>
      </c>
      <c r="M611" s="81" t="b">
        <v>0</v>
      </c>
      <c r="N611" s="79"/>
      <c r="O611" s="79"/>
      <c r="P611" s="79"/>
      <c r="Q611" s="92"/>
      <c r="R611" s="92"/>
      <c r="S611" s="96"/>
      <c r="T611" s="85"/>
      <c r="U611" s="86"/>
      <c r="V611" s="86" t="e">
        <f t="array" aca="1" ref="V611" ca="1">_xludf.IFNA(INDEX(#REF!,MATCH($U611,#REF!,0)),"")</f>
        <v>#NAME?</v>
      </c>
      <c r="W611" s="86" t="e">
        <f t="array" aca="1" ref="W611" ca="1">_xludf.IFNA(INDEX(#REF!,MATCH($U611,#REF!,0)),"")</f>
        <v>#NAME?</v>
      </c>
      <c r="X611" s="86" t="e">
        <f t="array" aca="1" ref="X611" ca="1">_xludf.IFNA(INDEX(#REF!,MATCH($U611,#REF!,0)),"")</f>
        <v>#NAME?</v>
      </c>
      <c r="Y611" s="86" t="e">
        <f t="array" aca="1" ref="Y611" ca="1">_xludf.IFNA(INDEX(#REF!,MATCH($U611,#REF!,0)),"")</f>
        <v>#NAME?</v>
      </c>
      <c r="Z611" s="86" t="e">
        <f t="array" aca="1" ref="Z611" ca="1">_xludf.IFNA(INDEX(#REF!,MATCH($U611,#REF!,0)),"")</f>
        <v>#NAME?</v>
      </c>
      <c r="AA611" s="86" t="e">
        <f t="array" aca="1" ref="AA611" ca="1">_xludf.IFNA(INDEX(#REF!,MATCH($U611,#REF!,0)),"")</f>
        <v>#NAME?</v>
      </c>
      <c r="AB611" s="86" t="e">
        <f t="array" aca="1" ref="AB611" ca="1">_xludf.IFNA(INDEX(#REF!,MATCH($U611,#REF!,0)),"")</f>
        <v>#NAME?</v>
      </c>
      <c r="AC611" s="86" t="e">
        <f t="array" aca="1" ref="AC611" ca="1">_xludf.IFNA(INDEX(#REF!,MATCH($U611,#REF!,0)),"")</f>
        <v>#NAME?</v>
      </c>
      <c r="AD611" s="87" t="e">
        <f t="array" aca="1" ref="AD611" ca="1">_xludf.IFNA(INDEX(#REF!,MATCH($U611,#REF!,0)),"")</f>
        <v>#NAME?</v>
      </c>
      <c r="AE611" s="102"/>
    </row>
    <row r="612" spans="1:31" ht="22.5" customHeight="1">
      <c r="A612" s="77"/>
      <c r="B612" s="133"/>
      <c r="C612" s="79"/>
      <c r="D612" s="79"/>
      <c r="E612" s="79"/>
      <c r="F612" s="79"/>
      <c r="G612" s="79"/>
      <c r="H612" s="79"/>
      <c r="I612" s="81" t="b">
        <v>0</v>
      </c>
      <c r="J612" s="81" t="b">
        <v>0</v>
      </c>
      <c r="K612" s="81" t="b">
        <v>0</v>
      </c>
      <c r="L612" s="81" t="b">
        <v>0</v>
      </c>
      <c r="M612" s="81" t="b">
        <v>0</v>
      </c>
      <c r="N612" s="79"/>
      <c r="O612" s="79"/>
      <c r="P612" s="79"/>
      <c r="Q612" s="92"/>
      <c r="R612" s="92"/>
      <c r="S612" s="96"/>
      <c r="T612" s="85"/>
      <c r="U612" s="86"/>
      <c r="V612" s="86" t="e">
        <f t="array" aca="1" ref="V612" ca="1">_xludf.IFNA(INDEX(#REF!,MATCH($U612,#REF!,0)),"")</f>
        <v>#NAME?</v>
      </c>
      <c r="W612" s="86" t="e">
        <f t="array" aca="1" ref="W612" ca="1">_xludf.IFNA(INDEX(#REF!,MATCH($U612,#REF!,0)),"")</f>
        <v>#NAME?</v>
      </c>
      <c r="X612" s="86" t="e">
        <f t="array" aca="1" ref="X612" ca="1">_xludf.IFNA(INDEX(#REF!,MATCH($U612,#REF!,0)),"")</f>
        <v>#NAME?</v>
      </c>
      <c r="Y612" s="86" t="e">
        <f t="array" aca="1" ref="Y612" ca="1">_xludf.IFNA(INDEX(#REF!,MATCH($U612,#REF!,0)),"")</f>
        <v>#NAME?</v>
      </c>
      <c r="Z612" s="86" t="e">
        <f t="array" aca="1" ref="Z612" ca="1">_xludf.IFNA(INDEX(#REF!,MATCH($U612,#REF!,0)),"")</f>
        <v>#NAME?</v>
      </c>
      <c r="AA612" s="86" t="e">
        <f t="array" aca="1" ref="AA612" ca="1">_xludf.IFNA(INDEX(#REF!,MATCH($U612,#REF!,0)),"")</f>
        <v>#NAME?</v>
      </c>
      <c r="AB612" s="86" t="e">
        <f t="array" aca="1" ref="AB612" ca="1">_xludf.IFNA(INDEX(#REF!,MATCH($U612,#REF!,0)),"")</f>
        <v>#NAME?</v>
      </c>
      <c r="AC612" s="86" t="e">
        <f t="array" aca="1" ref="AC612" ca="1">_xludf.IFNA(INDEX(#REF!,MATCH($U612,#REF!,0)),"")</f>
        <v>#NAME?</v>
      </c>
      <c r="AD612" s="87" t="e">
        <f t="array" aca="1" ref="AD612" ca="1">_xludf.IFNA(INDEX(#REF!,MATCH($U612,#REF!,0)),"")</f>
        <v>#NAME?</v>
      </c>
      <c r="AE612" s="102"/>
    </row>
    <row r="613" spans="1:31" ht="22.5" customHeight="1">
      <c r="A613" s="77"/>
      <c r="B613" s="133"/>
      <c r="C613" s="90"/>
      <c r="D613" s="90"/>
      <c r="E613" s="90"/>
      <c r="F613" s="90"/>
      <c r="G613" s="90"/>
      <c r="H613" s="90"/>
      <c r="I613" s="91" t="b">
        <v>0</v>
      </c>
      <c r="J613" s="91" t="b">
        <v>0</v>
      </c>
      <c r="K613" s="91" t="b">
        <v>0</v>
      </c>
      <c r="L613" s="91" t="b">
        <v>0</v>
      </c>
      <c r="M613" s="91" t="b">
        <v>0</v>
      </c>
      <c r="N613" s="90"/>
      <c r="O613" s="90"/>
      <c r="P613" s="90"/>
      <c r="Q613" s="92"/>
      <c r="R613" s="92"/>
      <c r="S613" s="110"/>
      <c r="T613" s="85"/>
      <c r="U613" s="86"/>
      <c r="V613" s="86" t="e">
        <f t="array" aca="1" ref="V613" ca="1">_xludf.IFNA(INDEX(#REF!,MATCH($U613,#REF!,0)),"")</f>
        <v>#NAME?</v>
      </c>
      <c r="W613" s="86" t="e">
        <f t="array" aca="1" ref="W613" ca="1">_xludf.IFNA(INDEX(#REF!,MATCH($U613,#REF!,0)),"")</f>
        <v>#NAME?</v>
      </c>
      <c r="X613" s="86" t="e">
        <f t="array" aca="1" ref="X613" ca="1">_xludf.IFNA(INDEX(#REF!,MATCH($U613,#REF!,0)),"")</f>
        <v>#NAME?</v>
      </c>
      <c r="Y613" s="86" t="e">
        <f t="array" aca="1" ref="Y613" ca="1">_xludf.IFNA(INDEX(#REF!,MATCH($U613,#REF!,0)),"")</f>
        <v>#NAME?</v>
      </c>
      <c r="Z613" s="86" t="e">
        <f t="array" aca="1" ref="Z613" ca="1">_xludf.IFNA(INDEX(#REF!,MATCH($U613,#REF!,0)),"")</f>
        <v>#NAME?</v>
      </c>
      <c r="AA613" s="86" t="e">
        <f t="array" aca="1" ref="AA613" ca="1">_xludf.IFNA(INDEX(#REF!,MATCH($U613,#REF!,0)),"")</f>
        <v>#NAME?</v>
      </c>
      <c r="AB613" s="86" t="e">
        <f t="array" aca="1" ref="AB613" ca="1">_xludf.IFNA(INDEX(#REF!,MATCH($U613,#REF!,0)),"")</f>
        <v>#NAME?</v>
      </c>
      <c r="AC613" s="86" t="e">
        <f t="array" aca="1" ref="AC613" ca="1">_xludf.IFNA(INDEX(#REF!,MATCH($U613,#REF!,0)),"")</f>
        <v>#NAME?</v>
      </c>
      <c r="AD613" s="87" t="e">
        <f t="array" aca="1" ref="AD613" ca="1">_xludf.IFNA(INDEX(#REF!,MATCH($U613,#REF!,0)),"")</f>
        <v>#NAME?</v>
      </c>
      <c r="AE613" s="102"/>
    </row>
    <row r="614" spans="1:31" ht="22.5" customHeight="1">
      <c r="A614" s="77"/>
      <c r="B614" s="133"/>
      <c r="C614" s="79"/>
      <c r="D614" s="79"/>
      <c r="E614" s="79"/>
      <c r="F614" s="79"/>
      <c r="G614" s="79"/>
      <c r="H614" s="79"/>
      <c r="I614" s="81" t="b">
        <v>0</v>
      </c>
      <c r="J614" s="81" t="b">
        <v>0</v>
      </c>
      <c r="K614" s="81" t="b">
        <v>0</v>
      </c>
      <c r="L614" s="81" t="b">
        <v>0</v>
      </c>
      <c r="M614" s="81" t="b">
        <v>0</v>
      </c>
      <c r="N614" s="79"/>
      <c r="O614" s="79"/>
      <c r="P614" s="79"/>
      <c r="Q614" s="92"/>
      <c r="R614" s="92"/>
      <c r="S614" s="96"/>
      <c r="T614" s="85"/>
      <c r="U614" s="86"/>
      <c r="V614" s="86" t="e">
        <f t="array" aca="1" ref="V614" ca="1">_xludf.IFNA(INDEX(#REF!,MATCH($U614,#REF!,0)),"")</f>
        <v>#NAME?</v>
      </c>
      <c r="W614" s="86" t="e">
        <f t="array" aca="1" ref="W614" ca="1">_xludf.IFNA(INDEX(#REF!,MATCH($U614,#REF!,0)),"")</f>
        <v>#NAME?</v>
      </c>
      <c r="X614" s="86" t="e">
        <f t="array" aca="1" ref="X614" ca="1">_xludf.IFNA(INDEX(#REF!,MATCH($U614,#REF!,0)),"")</f>
        <v>#NAME?</v>
      </c>
      <c r="Y614" s="86" t="e">
        <f t="array" aca="1" ref="Y614" ca="1">_xludf.IFNA(INDEX(#REF!,MATCH($U614,#REF!,0)),"")</f>
        <v>#NAME?</v>
      </c>
      <c r="Z614" s="86" t="e">
        <f t="array" aca="1" ref="Z614" ca="1">_xludf.IFNA(INDEX(#REF!,MATCH($U614,#REF!,0)),"")</f>
        <v>#NAME?</v>
      </c>
      <c r="AA614" s="86" t="e">
        <f t="array" aca="1" ref="AA614" ca="1">_xludf.IFNA(INDEX(#REF!,MATCH($U614,#REF!,0)),"")</f>
        <v>#NAME?</v>
      </c>
      <c r="AB614" s="86" t="e">
        <f t="array" aca="1" ref="AB614" ca="1">_xludf.IFNA(INDEX(#REF!,MATCH($U614,#REF!,0)),"")</f>
        <v>#NAME?</v>
      </c>
      <c r="AC614" s="86" t="e">
        <f t="array" aca="1" ref="AC614" ca="1">_xludf.IFNA(INDEX(#REF!,MATCH($U614,#REF!,0)),"")</f>
        <v>#NAME?</v>
      </c>
      <c r="AD614" s="87" t="e">
        <f t="array" aca="1" ref="AD614" ca="1">_xludf.IFNA(INDEX(#REF!,MATCH($U614,#REF!,0)),"")</f>
        <v>#NAME?</v>
      </c>
      <c r="AE614" s="102"/>
    </row>
    <row r="615" spans="1:31" ht="22.5" customHeight="1">
      <c r="A615" s="77"/>
      <c r="B615" s="133"/>
      <c r="C615" s="90"/>
      <c r="D615" s="90"/>
      <c r="E615" s="90"/>
      <c r="F615" s="90"/>
      <c r="G615" s="90"/>
      <c r="H615" s="90"/>
      <c r="I615" s="91" t="b">
        <v>0</v>
      </c>
      <c r="J615" s="91" t="b">
        <v>0</v>
      </c>
      <c r="K615" s="91" t="b">
        <v>0</v>
      </c>
      <c r="L615" s="91" t="b">
        <v>0</v>
      </c>
      <c r="M615" s="91" t="b">
        <v>0</v>
      </c>
      <c r="N615" s="90"/>
      <c r="O615" s="90"/>
      <c r="P615" s="90"/>
      <c r="Q615" s="92"/>
      <c r="R615" s="92"/>
      <c r="S615" s="110"/>
      <c r="T615" s="85"/>
      <c r="U615" s="86"/>
      <c r="V615" s="86" t="e">
        <f t="array" aca="1" ref="V615" ca="1">_xludf.IFNA(INDEX(#REF!,MATCH($U615,#REF!,0)),"")</f>
        <v>#NAME?</v>
      </c>
      <c r="W615" s="86" t="e">
        <f t="array" aca="1" ref="W615" ca="1">_xludf.IFNA(INDEX(#REF!,MATCH($U615,#REF!,0)),"")</f>
        <v>#NAME?</v>
      </c>
      <c r="X615" s="86" t="e">
        <f t="array" aca="1" ref="X615" ca="1">_xludf.IFNA(INDEX(#REF!,MATCH($U615,#REF!,0)),"")</f>
        <v>#NAME?</v>
      </c>
      <c r="Y615" s="86" t="e">
        <f t="array" aca="1" ref="Y615" ca="1">_xludf.IFNA(INDEX(#REF!,MATCH($U615,#REF!,0)),"")</f>
        <v>#NAME?</v>
      </c>
      <c r="Z615" s="86" t="e">
        <f t="array" aca="1" ref="Z615" ca="1">_xludf.IFNA(INDEX(#REF!,MATCH($U615,#REF!,0)),"")</f>
        <v>#NAME?</v>
      </c>
      <c r="AA615" s="86" t="e">
        <f t="array" aca="1" ref="AA615" ca="1">_xludf.IFNA(INDEX(#REF!,MATCH($U615,#REF!,0)),"")</f>
        <v>#NAME?</v>
      </c>
      <c r="AB615" s="86" t="e">
        <f t="array" aca="1" ref="AB615" ca="1">_xludf.IFNA(INDEX(#REF!,MATCH($U615,#REF!,0)),"")</f>
        <v>#NAME?</v>
      </c>
      <c r="AC615" s="86" t="e">
        <f t="array" aca="1" ref="AC615" ca="1">_xludf.IFNA(INDEX(#REF!,MATCH($U615,#REF!,0)),"")</f>
        <v>#NAME?</v>
      </c>
      <c r="AD615" s="87" t="e">
        <f t="array" aca="1" ref="AD615" ca="1">_xludf.IFNA(INDEX(#REF!,MATCH($U615,#REF!,0)),"")</f>
        <v>#NAME?</v>
      </c>
      <c r="AE615" s="102"/>
    </row>
    <row r="616" spans="1:31" ht="22.5" customHeight="1">
      <c r="A616" s="77"/>
      <c r="B616" s="133"/>
      <c r="C616" s="79"/>
      <c r="D616" s="79"/>
      <c r="E616" s="79"/>
      <c r="F616" s="79"/>
      <c r="G616" s="79"/>
      <c r="H616" s="79"/>
      <c r="I616" s="81" t="b">
        <v>0</v>
      </c>
      <c r="J616" s="81" t="b">
        <v>0</v>
      </c>
      <c r="K616" s="81" t="b">
        <v>0</v>
      </c>
      <c r="L616" s="81" t="b">
        <v>0</v>
      </c>
      <c r="M616" s="81" t="b">
        <v>0</v>
      </c>
      <c r="N616" s="79"/>
      <c r="O616" s="79"/>
      <c r="P616" s="79"/>
      <c r="Q616" s="92"/>
      <c r="R616" s="92"/>
      <c r="S616" s="96"/>
      <c r="T616" s="85"/>
      <c r="U616" s="86"/>
      <c r="V616" s="86" t="e">
        <f t="array" aca="1" ref="V616" ca="1">_xludf.IFNA(INDEX(#REF!,MATCH($U616,#REF!,0)),"")</f>
        <v>#NAME?</v>
      </c>
      <c r="W616" s="86" t="e">
        <f t="array" aca="1" ref="W616" ca="1">_xludf.IFNA(INDEX(#REF!,MATCH($U616,#REF!,0)),"")</f>
        <v>#NAME?</v>
      </c>
      <c r="X616" s="86" t="e">
        <f t="array" aca="1" ref="X616" ca="1">_xludf.IFNA(INDEX(#REF!,MATCH($U616,#REF!,0)),"")</f>
        <v>#NAME?</v>
      </c>
      <c r="Y616" s="86" t="e">
        <f t="array" aca="1" ref="Y616" ca="1">_xludf.IFNA(INDEX(#REF!,MATCH($U616,#REF!,0)),"")</f>
        <v>#NAME?</v>
      </c>
      <c r="Z616" s="86" t="e">
        <f t="array" aca="1" ref="Z616" ca="1">_xludf.IFNA(INDEX(#REF!,MATCH($U616,#REF!,0)),"")</f>
        <v>#NAME?</v>
      </c>
      <c r="AA616" s="86" t="e">
        <f t="array" aca="1" ref="AA616" ca="1">_xludf.IFNA(INDEX(#REF!,MATCH($U616,#REF!,0)),"")</f>
        <v>#NAME?</v>
      </c>
      <c r="AB616" s="86" t="e">
        <f t="array" aca="1" ref="AB616" ca="1">_xludf.IFNA(INDEX(#REF!,MATCH($U616,#REF!,0)),"")</f>
        <v>#NAME?</v>
      </c>
      <c r="AC616" s="86" t="e">
        <f t="array" aca="1" ref="AC616" ca="1">_xludf.IFNA(INDEX(#REF!,MATCH($U616,#REF!,0)),"")</f>
        <v>#NAME?</v>
      </c>
      <c r="AD616" s="87" t="e">
        <f t="array" aca="1" ref="AD616" ca="1">_xludf.IFNA(INDEX(#REF!,MATCH($U616,#REF!,0)),"")</f>
        <v>#NAME?</v>
      </c>
      <c r="AE616" s="102"/>
    </row>
    <row r="617" spans="1:31" ht="22.5" customHeight="1">
      <c r="A617" s="77"/>
      <c r="B617" s="133"/>
      <c r="C617" s="79"/>
      <c r="D617" s="79"/>
      <c r="E617" s="79"/>
      <c r="F617" s="79"/>
      <c r="G617" s="79"/>
      <c r="H617" s="79"/>
      <c r="I617" s="81" t="b">
        <v>0</v>
      </c>
      <c r="J617" s="81" t="b">
        <v>0</v>
      </c>
      <c r="K617" s="81" t="b">
        <v>0</v>
      </c>
      <c r="L617" s="81" t="b">
        <v>0</v>
      </c>
      <c r="M617" s="81" t="b">
        <v>0</v>
      </c>
      <c r="N617" s="79"/>
      <c r="O617" s="79"/>
      <c r="P617" s="79"/>
      <c r="Q617" s="92"/>
      <c r="R617" s="92"/>
      <c r="S617" s="96"/>
      <c r="T617" s="85"/>
      <c r="U617" s="86"/>
      <c r="V617" s="86" t="e">
        <f t="array" aca="1" ref="V617" ca="1">_xludf.IFNA(INDEX(#REF!,MATCH($U617,#REF!,0)),"")</f>
        <v>#NAME?</v>
      </c>
      <c r="W617" s="86" t="e">
        <f t="array" aca="1" ref="W617" ca="1">_xludf.IFNA(INDEX(#REF!,MATCH($U617,#REF!,0)),"")</f>
        <v>#NAME?</v>
      </c>
      <c r="X617" s="86" t="e">
        <f t="array" aca="1" ref="X617" ca="1">_xludf.IFNA(INDEX(#REF!,MATCH($U617,#REF!,0)),"")</f>
        <v>#NAME?</v>
      </c>
      <c r="Y617" s="86" t="e">
        <f t="array" aca="1" ref="Y617" ca="1">_xludf.IFNA(INDEX(#REF!,MATCH($U617,#REF!,0)),"")</f>
        <v>#NAME?</v>
      </c>
      <c r="Z617" s="86" t="e">
        <f t="array" aca="1" ref="Z617" ca="1">_xludf.IFNA(INDEX(#REF!,MATCH($U617,#REF!,0)),"")</f>
        <v>#NAME?</v>
      </c>
      <c r="AA617" s="86" t="e">
        <f t="array" aca="1" ref="AA617" ca="1">_xludf.IFNA(INDEX(#REF!,MATCH($U617,#REF!,0)),"")</f>
        <v>#NAME?</v>
      </c>
      <c r="AB617" s="86" t="e">
        <f t="array" aca="1" ref="AB617" ca="1">_xludf.IFNA(INDEX(#REF!,MATCH($U617,#REF!,0)),"")</f>
        <v>#NAME?</v>
      </c>
      <c r="AC617" s="86" t="e">
        <f t="array" aca="1" ref="AC617" ca="1">_xludf.IFNA(INDEX(#REF!,MATCH($U617,#REF!,0)),"")</f>
        <v>#NAME?</v>
      </c>
      <c r="AD617" s="87" t="e">
        <f t="array" aca="1" ref="AD617" ca="1">_xludf.IFNA(INDEX(#REF!,MATCH($U617,#REF!,0)),"")</f>
        <v>#NAME?</v>
      </c>
      <c r="AE617" s="102"/>
    </row>
    <row r="618" spans="1:31" ht="22.5" customHeight="1">
      <c r="A618" s="77"/>
      <c r="B618" s="133"/>
      <c r="C618" s="79"/>
      <c r="D618" s="79"/>
      <c r="E618" s="103"/>
      <c r="F618" s="103"/>
      <c r="G618" s="79"/>
      <c r="H618" s="79"/>
      <c r="I618" s="81" t="b">
        <v>0</v>
      </c>
      <c r="J618" s="81" t="b">
        <v>0</v>
      </c>
      <c r="K618" s="81" t="b">
        <v>0</v>
      </c>
      <c r="L618" s="81" t="b">
        <v>0</v>
      </c>
      <c r="M618" s="81" t="b">
        <v>0</v>
      </c>
      <c r="N618" s="79"/>
      <c r="O618" s="79"/>
      <c r="P618" s="79"/>
      <c r="Q618" s="92"/>
      <c r="R618" s="92"/>
      <c r="S618" s="96"/>
      <c r="T618" s="85"/>
      <c r="U618" s="86"/>
      <c r="V618" s="86" t="e">
        <f t="array" aca="1" ref="V618" ca="1">_xludf.IFNA(INDEX(#REF!,MATCH($U618,#REF!,0)),"")</f>
        <v>#NAME?</v>
      </c>
      <c r="W618" s="86" t="e">
        <f t="array" aca="1" ref="W618" ca="1">_xludf.IFNA(INDEX(#REF!,MATCH($U618,#REF!,0)),"")</f>
        <v>#NAME?</v>
      </c>
      <c r="X618" s="86" t="e">
        <f t="array" aca="1" ref="X618" ca="1">_xludf.IFNA(INDEX(#REF!,MATCH($U618,#REF!,0)),"")</f>
        <v>#NAME?</v>
      </c>
      <c r="Y618" s="86" t="e">
        <f t="array" aca="1" ref="Y618" ca="1">_xludf.IFNA(INDEX(#REF!,MATCH($U618,#REF!,0)),"")</f>
        <v>#NAME?</v>
      </c>
      <c r="Z618" s="86" t="e">
        <f t="array" aca="1" ref="Z618" ca="1">_xludf.IFNA(INDEX(#REF!,MATCH($U618,#REF!,0)),"")</f>
        <v>#NAME?</v>
      </c>
      <c r="AA618" s="86" t="e">
        <f t="array" aca="1" ref="AA618" ca="1">_xludf.IFNA(INDEX(#REF!,MATCH($U618,#REF!,0)),"")</f>
        <v>#NAME?</v>
      </c>
      <c r="AB618" s="86" t="e">
        <f t="array" aca="1" ref="AB618" ca="1">_xludf.IFNA(INDEX(#REF!,MATCH($U618,#REF!,0)),"")</f>
        <v>#NAME?</v>
      </c>
      <c r="AC618" s="86" t="e">
        <f t="array" aca="1" ref="AC618" ca="1">_xludf.IFNA(INDEX(#REF!,MATCH($U618,#REF!,0)),"")</f>
        <v>#NAME?</v>
      </c>
      <c r="AD618" s="87" t="e">
        <f t="array" aca="1" ref="AD618" ca="1">_xludf.IFNA(INDEX(#REF!,MATCH($U618,#REF!,0)),"")</f>
        <v>#NAME?</v>
      </c>
      <c r="AE618" s="102"/>
    </row>
    <row r="619" spans="1:31" ht="22.5" customHeight="1">
      <c r="A619" s="77"/>
      <c r="B619" s="133"/>
      <c r="C619" s="79"/>
      <c r="D619" s="79"/>
      <c r="E619" s="79"/>
      <c r="F619" s="79"/>
      <c r="G619" s="79"/>
      <c r="H619" s="79"/>
      <c r="I619" s="81" t="b">
        <v>0</v>
      </c>
      <c r="J619" s="81" t="b">
        <v>0</v>
      </c>
      <c r="K619" s="81" t="b">
        <v>0</v>
      </c>
      <c r="L619" s="81" t="b">
        <v>0</v>
      </c>
      <c r="M619" s="81" t="b">
        <v>0</v>
      </c>
      <c r="N619" s="79"/>
      <c r="O619" s="79"/>
      <c r="P619" s="79"/>
      <c r="Q619" s="92"/>
      <c r="R619" s="92"/>
      <c r="S619" s="96"/>
      <c r="T619" s="85"/>
      <c r="U619" s="86"/>
      <c r="V619" s="86" t="e">
        <f t="array" aca="1" ref="V619" ca="1">_xludf.IFNA(INDEX(#REF!,MATCH($U619,#REF!,0)),"")</f>
        <v>#NAME?</v>
      </c>
      <c r="W619" s="86" t="e">
        <f t="array" aca="1" ref="W619" ca="1">_xludf.IFNA(INDEX(#REF!,MATCH($U619,#REF!,0)),"")</f>
        <v>#NAME?</v>
      </c>
      <c r="X619" s="86" t="e">
        <f t="array" aca="1" ref="X619" ca="1">_xludf.IFNA(INDEX(#REF!,MATCH($U619,#REF!,0)),"")</f>
        <v>#NAME?</v>
      </c>
      <c r="Y619" s="86" t="e">
        <f t="array" aca="1" ref="Y619" ca="1">_xludf.IFNA(INDEX(#REF!,MATCH($U619,#REF!,0)),"")</f>
        <v>#NAME?</v>
      </c>
      <c r="Z619" s="86" t="e">
        <f t="array" aca="1" ref="Z619" ca="1">_xludf.IFNA(INDEX(#REF!,MATCH($U619,#REF!,0)),"")</f>
        <v>#NAME?</v>
      </c>
      <c r="AA619" s="86" t="e">
        <f t="array" aca="1" ref="AA619" ca="1">_xludf.IFNA(INDEX(#REF!,MATCH($U619,#REF!,0)),"")</f>
        <v>#NAME?</v>
      </c>
      <c r="AB619" s="86" t="e">
        <f t="array" aca="1" ref="AB619" ca="1">_xludf.IFNA(INDEX(#REF!,MATCH($U619,#REF!,0)),"")</f>
        <v>#NAME?</v>
      </c>
      <c r="AC619" s="86" t="e">
        <f t="array" aca="1" ref="AC619" ca="1">_xludf.IFNA(INDEX(#REF!,MATCH($U619,#REF!,0)),"")</f>
        <v>#NAME?</v>
      </c>
      <c r="AD619" s="87" t="e">
        <f t="array" aca="1" ref="AD619" ca="1">_xludf.IFNA(INDEX(#REF!,MATCH($U619,#REF!,0)),"")</f>
        <v>#NAME?</v>
      </c>
      <c r="AE619" s="102"/>
    </row>
    <row r="620" spans="1:31" ht="22.5" customHeight="1">
      <c r="A620" s="77"/>
      <c r="B620" s="133"/>
      <c r="C620" s="79"/>
      <c r="D620" s="79"/>
      <c r="E620" s="103"/>
      <c r="F620" s="103"/>
      <c r="G620" s="79"/>
      <c r="H620" s="79"/>
      <c r="I620" s="81" t="b">
        <v>0</v>
      </c>
      <c r="J620" s="81" t="b">
        <v>0</v>
      </c>
      <c r="K620" s="81" t="b">
        <v>0</v>
      </c>
      <c r="L620" s="81" t="b">
        <v>0</v>
      </c>
      <c r="M620" s="81" t="b">
        <v>0</v>
      </c>
      <c r="N620" s="79"/>
      <c r="O620" s="79"/>
      <c r="P620" s="79"/>
      <c r="Q620" s="92"/>
      <c r="R620" s="92"/>
      <c r="S620" s="96"/>
      <c r="T620" s="85"/>
      <c r="U620" s="86"/>
      <c r="V620" s="86" t="e">
        <f t="array" aca="1" ref="V620" ca="1">_xludf.IFNA(INDEX(#REF!,MATCH($U620,#REF!,0)),"")</f>
        <v>#NAME?</v>
      </c>
      <c r="W620" s="86" t="e">
        <f t="array" aca="1" ref="W620" ca="1">_xludf.IFNA(INDEX(#REF!,MATCH($U620,#REF!,0)),"")</f>
        <v>#NAME?</v>
      </c>
      <c r="X620" s="86" t="e">
        <f t="array" aca="1" ref="X620" ca="1">_xludf.IFNA(INDEX(#REF!,MATCH($U620,#REF!,0)),"")</f>
        <v>#NAME?</v>
      </c>
      <c r="Y620" s="86" t="e">
        <f t="array" aca="1" ref="Y620" ca="1">_xludf.IFNA(INDEX(#REF!,MATCH($U620,#REF!,0)),"")</f>
        <v>#NAME?</v>
      </c>
      <c r="Z620" s="86" t="e">
        <f t="array" aca="1" ref="Z620" ca="1">_xludf.IFNA(INDEX(#REF!,MATCH($U620,#REF!,0)),"")</f>
        <v>#NAME?</v>
      </c>
      <c r="AA620" s="86" t="e">
        <f t="array" aca="1" ref="AA620" ca="1">_xludf.IFNA(INDEX(#REF!,MATCH($U620,#REF!,0)),"")</f>
        <v>#NAME?</v>
      </c>
      <c r="AB620" s="86" t="e">
        <f t="array" aca="1" ref="AB620" ca="1">_xludf.IFNA(INDEX(#REF!,MATCH($U620,#REF!,0)),"")</f>
        <v>#NAME?</v>
      </c>
      <c r="AC620" s="86" t="e">
        <f t="array" aca="1" ref="AC620" ca="1">_xludf.IFNA(INDEX(#REF!,MATCH($U620,#REF!,0)),"")</f>
        <v>#NAME?</v>
      </c>
      <c r="AD620" s="87" t="e">
        <f t="array" aca="1" ref="AD620" ca="1">_xludf.IFNA(INDEX(#REF!,MATCH($U620,#REF!,0)),"")</f>
        <v>#NAME?</v>
      </c>
      <c r="AE620" s="102"/>
    </row>
    <row r="621" spans="1:31" ht="22.5" customHeight="1">
      <c r="A621" s="77"/>
      <c r="B621" s="133"/>
      <c r="C621" s="79"/>
      <c r="D621" s="79"/>
      <c r="E621" s="103"/>
      <c r="F621" s="103"/>
      <c r="G621" s="79"/>
      <c r="H621" s="79"/>
      <c r="I621" s="81" t="b">
        <v>0</v>
      </c>
      <c r="J621" s="81" t="b">
        <v>0</v>
      </c>
      <c r="K621" s="81" t="b">
        <v>0</v>
      </c>
      <c r="L621" s="81" t="b">
        <v>0</v>
      </c>
      <c r="M621" s="81" t="b">
        <v>0</v>
      </c>
      <c r="N621" s="79"/>
      <c r="O621" s="79"/>
      <c r="P621" s="79"/>
      <c r="Q621" s="92"/>
      <c r="R621" s="92"/>
      <c r="S621" s="96"/>
      <c r="T621" s="85"/>
      <c r="U621" s="86"/>
      <c r="V621" s="86" t="e">
        <f t="array" aca="1" ref="V621" ca="1">_xludf.IFNA(INDEX(#REF!,MATCH($U621,#REF!,0)),"")</f>
        <v>#NAME?</v>
      </c>
      <c r="W621" s="86" t="e">
        <f t="array" aca="1" ref="W621" ca="1">_xludf.IFNA(INDEX(#REF!,MATCH($U621,#REF!,0)),"")</f>
        <v>#NAME?</v>
      </c>
      <c r="X621" s="86" t="e">
        <f t="array" aca="1" ref="X621" ca="1">_xludf.IFNA(INDEX(#REF!,MATCH($U621,#REF!,0)),"")</f>
        <v>#NAME?</v>
      </c>
      <c r="Y621" s="86" t="e">
        <f t="array" aca="1" ref="Y621" ca="1">_xludf.IFNA(INDEX(#REF!,MATCH($U621,#REF!,0)),"")</f>
        <v>#NAME?</v>
      </c>
      <c r="Z621" s="86" t="e">
        <f t="array" aca="1" ref="Z621" ca="1">_xludf.IFNA(INDEX(#REF!,MATCH($U621,#REF!,0)),"")</f>
        <v>#NAME?</v>
      </c>
      <c r="AA621" s="86" t="e">
        <f t="array" aca="1" ref="AA621" ca="1">_xludf.IFNA(INDEX(#REF!,MATCH($U621,#REF!,0)),"")</f>
        <v>#NAME?</v>
      </c>
      <c r="AB621" s="86" t="e">
        <f t="array" aca="1" ref="AB621" ca="1">_xludf.IFNA(INDEX(#REF!,MATCH($U621,#REF!,0)),"")</f>
        <v>#NAME?</v>
      </c>
      <c r="AC621" s="86" t="e">
        <f t="array" aca="1" ref="AC621" ca="1">_xludf.IFNA(INDEX(#REF!,MATCH($U621,#REF!,0)),"")</f>
        <v>#NAME?</v>
      </c>
      <c r="AD621" s="87" t="e">
        <f t="array" aca="1" ref="AD621" ca="1">_xludf.IFNA(INDEX(#REF!,MATCH($U621,#REF!,0)),"")</f>
        <v>#NAME?</v>
      </c>
      <c r="AE621" s="102"/>
    </row>
    <row r="622" spans="1:31" ht="22.5" customHeight="1">
      <c r="A622" s="77"/>
      <c r="B622" s="133"/>
      <c r="C622" s="79"/>
      <c r="D622" s="79"/>
      <c r="E622" s="79"/>
      <c r="F622" s="79"/>
      <c r="G622" s="79"/>
      <c r="H622" s="79"/>
      <c r="I622" s="81" t="b">
        <v>0</v>
      </c>
      <c r="J622" s="81" t="b">
        <v>0</v>
      </c>
      <c r="K622" s="81" t="b">
        <v>0</v>
      </c>
      <c r="L622" s="81" t="b">
        <v>0</v>
      </c>
      <c r="M622" s="81" t="b">
        <v>0</v>
      </c>
      <c r="N622" s="79"/>
      <c r="O622" s="79"/>
      <c r="P622" s="79"/>
      <c r="Q622" s="92"/>
      <c r="R622" s="92"/>
      <c r="S622" s="96"/>
      <c r="T622" s="85"/>
      <c r="U622" s="86"/>
      <c r="V622" s="86" t="e">
        <f t="array" aca="1" ref="V622" ca="1">_xludf.IFNA(INDEX(#REF!,MATCH($U622,#REF!,0)),"")</f>
        <v>#NAME?</v>
      </c>
      <c r="W622" s="86" t="e">
        <f t="array" aca="1" ref="W622" ca="1">_xludf.IFNA(INDEX(#REF!,MATCH($U622,#REF!,0)),"")</f>
        <v>#NAME?</v>
      </c>
      <c r="X622" s="86" t="e">
        <f t="array" aca="1" ref="X622" ca="1">_xludf.IFNA(INDEX(#REF!,MATCH($U622,#REF!,0)),"")</f>
        <v>#NAME?</v>
      </c>
      <c r="Y622" s="86" t="e">
        <f t="array" aca="1" ref="Y622" ca="1">_xludf.IFNA(INDEX(#REF!,MATCH($U622,#REF!,0)),"")</f>
        <v>#NAME?</v>
      </c>
      <c r="Z622" s="86" t="e">
        <f t="array" aca="1" ref="Z622" ca="1">_xludf.IFNA(INDEX(#REF!,MATCH($U622,#REF!,0)),"")</f>
        <v>#NAME?</v>
      </c>
      <c r="AA622" s="86" t="e">
        <f t="array" aca="1" ref="AA622" ca="1">_xludf.IFNA(INDEX(#REF!,MATCH($U622,#REF!,0)),"")</f>
        <v>#NAME?</v>
      </c>
      <c r="AB622" s="86" t="e">
        <f t="array" aca="1" ref="AB622" ca="1">_xludf.IFNA(INDEX(#REF!,MATCH($U622,#REF!,0)),"")</f>
        <v>#NAME?</v>
      </c>
      <c r="AC622" s="86" t="e">
        <f t="array" aca="1" ref="AC622" ca="1">_xludf.IFNA(INDEX(#REF!,MATCH($U622,#REF!,0)),"")</f>
        <v>#NAME?</v>
      </c>
      <c r="AD622" s="87" t="e">
        <f t="array" aca="1" ref="AD622" ca="1">_xludf.IFNA(INDEX(#REF!,MATCH($U622,#REF!,0)),"")</f>
        <v>#NAME?</v>
      </c>
      <c r="AE622" s="102"/>
    </row>
    <row r="623" spans="1:31" ht="22.5" customHeight="1">
      <c r="A623" s="77"/>
      <c r="B623" s="133"/>
      <c r="C623" s="79"/>
      <c r="D623" s="79"/>
      <c r="E623" s="79"/>
      <c r="F623" s="79"/>
      <c r="G623" s="79"/>
      <c r="H623" s="79"/>
      <c r="I623" s="81" t="b">
        <v>0</v>
      </c>
      <c r="J623" s="81" t="b">
        <v>0</v>
      </c>
      <c r="K623" s="81" t="b">
        <v>0</v>
      </c>
      <c r="L623" s="81" t="b">
        <v>0</v>
      </c>
      <c r="M623" s="81" t="b">
        <v>0</v>
      </c>
      <c r="N623" s="79"/>
      <c r="O623" s="79"/>
      <c r="P623" s="79"/>
      <c r="Q623" s="92"/>
      <c r="R623" s="92"/>
      <c r="S623" s="96"/>
      <c r="T623" s="85"/>
      <c r="U623" s="86"/>
      <c r="V623" s="86" t="e">
        <f t="array" aca="1" ref="V623" ca="1">_xludf.IFNA(INDEX(#REF!,MATCH($U623,#REF!,0)),"")</f>
        <v>#NAME?</v>
      </c>
      <c r="W623" s="86" t="e">
        <f t="array" aca="1" ref="W623" ca="1">_xludf.IFNA(INDEX(#REF!,MATCH($U623,#REF!,0)),"")</f>
        <v>#NAME?</v>
      </c>
      <c r="X623" s="86" t="e">
        <f t="array" aca="1" ref="X623" ca="1">_xludf.IFNA(INDEX(#REF!,MATCH($U623,#REF!,0)),"")</f>
        <v>#NAME?</v>
      </c>
      <c r="Y623" s="86" t="e">
        <f t="array" aca="1" ref="Y623" ca="1">_xludf.IFNA(INDEX(#REF!,MATCH($U623,#REF!,0)),"")</f>
        <v>#NAME?</v>
      </c>
      <c r="Z623" s="86" t="e">
        <f t="array" aca="1" ref="Z623" ca="1">_xludf.IFNA(INDEX(#REF!,MATCH($U623,#REF!,0)),"")</f>
        <v>#NAME?</v>
      </c>
      <c r="AA623" s="86" t="e">
        <f t="array" aca="1" ref="AA623" ca="1">_xludf.IFNA(INDEX(#REF!,MATCH($U623,#REF!,0)),"")</f>
        <v>#NAME?</v>
      </c>
      <c r="AB623" s="86" t="e">
        <f t="array" aca="1" ref="AB623" ca="1">_xludf.IFNA(INDEX(#REF!,MATCH($U623,#REF!,0)),"")</f>
        <v>#NAME?</v>
      </c>
      <c r="AC623" s="86" t="e">
        <f t="array" aca="1" ref="AC623" ca="1">_xludf.IFNA(INDEX(#REF!,MATCH($U623,#REF!,0)),"")</f>
        <v>#NAME?</v>
      </c>
      <c r="AD623" s="87" t="e">
        <f t="array" aca="1" ref="AD623" ca="1">_xludf.IFNA(INDEX(#REF!,MATCH($U623,#REF!,0)),"")</f>
        <v>#NAME?</v>
      </c>
      <c r="AE623" s="102"/>
    </row>
    <row r="624" spans="1:31" ht="22.5" customHeight="1">
      <c r="A624" s="77"/>
      <c r="B624" s="133"/>
      <c r="C624" s="79"/>
      <c r="D624" s="79"/>
      <c r="E624" s="79"/>
      <c r="F624" s="79"/>
      <c r="G624" s="79"/>
      <c r="H624" s="79"/>
      <c r="I624" s="81" t="b">
        <v>0</v>
      </c>
      <c r="J624" s="81" t="b">
        <v>0</v>
      </c>
      <c r="K624" s="81" t="b">
        <v>0</v>
      </c>
      <c r="L624" s="81" t="b">
        <v>0</v>
      </c>
      <c r="M624" s="81" t="b">
        <v>0</v>
      </c>
      <c r="N624" s="79"/>
      <c r="O624" s="79"/>
      <c r="P624" s="79"/>
      <c r="Q624" s="92"/>
      <c r="R624" s="92"/>
      <c r="S624" s="96"/>
      <c r="T624" s="85"/>
      <c r="U624" s="86"/>
      <c r="V624" s="86" t="e">
        <f t="array" aca="1" ref="V624" ca="1">_xludf.IFNA(INDEX(#REF!,MATCH($U624,#REF!,0)),"")</f>
        <v>#NAME?</v>
      </c>
      <c r="W624" s="86" t="e">
        <f t="array" aca="1" ref="W624" ca="1">_xludf.IFNA(INDEX(#REF!,MATCH($U624,#REF!,0)),"")</f>
        <v>#NAME?</v>
      </c>
      <c r="X624" s="86" t="e">
        <f t="array" aca="1" ref="X624" ca="1">_xludf.IFNA(INDEX(#REF!,MATCH($U624,#REF!,0)),"")</f>
        <v>#NAME?</v>
      </c>
      <c r="Y624" s="86" t="e">
        <f t="array" aca="1" ref="Y624" ca="1">_xludf.IFNA(INDEX(#REF!,MATCH($U624,#REF!,0)),"")</f>
        <v>#NAME?</v>
      </c>
      <c r="Z624" s="86" t="e">
        <f t="array" aca="1" ref="Z624" ca="1">_xludf.IFNA(INDEX(#REF!,MATCH($U624,#REF!,0)),"")</f>
        <v>#NAME?</v>
      </c>
      <c r="AA624" s="86" t="e">
        <f t="array" aca="1" ref="AA624" ca="1">_xludf.IFNA(INDEX(#REF!,MATCH($U624,#REF!,0)),"")</f>
        <v>#NAME?</v>
      </c>
      <c r="AB624" s="86" t="e">
        <f t="array" aca="1" ref="AB624" ca="1">_xludf.IFNA(INDEX(#REF!,MATCH($U624,#REF!,0)),"")</f>
        <v>#NAME?</v>
      </c>
      <c r="AC624" s="86" t="e">
        <f t="array" aca="1" ref="AC624" ca="1">_xludf.IFNA(INDEX(#REF!,MATCH($U624,#REF!,0)),"")</f>
        <v>#NAME?</v>
      </c>
      <c r="AD624" s="87" t="e">
        <f t="array" aca="1" ref="AD624" ca="1">_xludf.IFNA(INDEX(#REF!,MATCH($U624,#REF!,0)),"")</f>
        <v>#NAME?</v>
      </c>
      <c r="AE624" s="102"/>
    </row>
    <row r="625" spans="1:31" ht="22.5" customHeight="1">
      <c r="A625" s="77"/>
      <c r="B625" s="133"/>
      <c r="C625" s="79"/>
      <c r="D625" s="79"/>
      <c r="E625" s="79"/>
      <c r="F625" s="79"/>
      <c r="G625" s="79"/>
      <c r="H625" s="79"/>
      <c r="I625" s="81" t="b">
        <v>0</v>
      </c>
      <c r="J625" s="81" t="b">
        <v>0</v>
      </c>
      <c r="K625" s="81" t="b">
        <v>0</v>
      </c>
      <c r="L625" s="81" t="b">
        <v>0</v>
      </c>
      <c r="M625" s="81" t="b">
        <v>0</v>
      </c>
      <c r="N625" s="79"/>
      <c r="O625" s="79"/>
      <c r="P625" s="79"/>
      <c r="Q625" s="92"/>
      <c r="R625" s="92"/>
      <c r="S625" s="96"/>
      <c r="T625" s="85"/>
      <c r="U625" s="86"/>
      <c r="V625" s="86" t="e">
        <f t="array" aca="1" ref="V625" ca="1">_xludf.IFNA(INDEX(#REF!,MATCH($U625,#REF!,0)),"")</f>
        <v>#NAME?</v>
      </c>
      <c r="W625" s="86" t="e">
        <f t="array" aca="1" ref="W625" ca="1">_xludf.IFNA(INDEX(#REF!,MATCH($U625,#REF!,0)),"")</f>
        <v>#NAME?</v>
      </c>
      <c r="X625" s="86" t="e">
        <f t="array" aca="1" ref="X625" ca="1">_xludf.IFNA(INDEX(#REF!,MATCH($U625,#REF!,0)),"")</f>
        <v>#NAME?</v>
      </c>
      <c r="Y625" s="86" t="e">
        <f t="array" aca="1" ref="Y625" ca="1">_xludf.IFNA(INDEX(#REF!,MATCH($U625,#REF!,0)),"")</f>
        <v>#NAME?</v>
      </c>
      <c r="Z625" s="86" t="e">
        <f t="array" aca="1" ref="Z625" ca="1">_xludf.IFNA(INDEX(#REF!,MATCH($U625,#REF!,0)),"")</f>
        <v>#NAME?</v>
      </c>
      <c r="AA625" s="86" t="e">
        <f t="array" aca="1" ref="AA625" ca="1">_xludf.IFNA(INDEX(#REF!,MATCH($U625,#REF!,0)),"")</f>
        <v>#NAME?</v>
      </c>
      <c r="AB625" s="86" t="e">
        <f t="array" aca="1" ref="AB625" ca="1">_xludf.IFNA(INDEX(#REF!,MATCH($U625,#REF!,0)),"")</f>
        <v>#NAME?</v>
      </c>
      <c r="AC625" s="86" t="e">
        <f t="array" aca="1" ref="AC625" ca="1">_xludf.IFNA(INDEX(#REF!,MATCH($U625,#REF!,0)),"")</f>
        <v>#NAME?</v>
      </c>
      <c r="AD625" s="87" t="e">
        <f t="array" aca="1" ref="AD625" ca="1">_xludf.IFNA(INDEX(#REF!,MATCH($U625,#REF!,0)),"")</f>
        <v>#NAME?</v>
      </c>
      <c r="AE625" s="102"/>
    </row>
    <row r="626" spans="1:31" ht="22.5" customHeight="1">
      <c r="A626" s="77"/>
      <c r="B626" s="133"/>
      <c r="C626" s="79"/>
      <c r="D626" s="79"/>
      <c r="E626" s="79"/>
      <c r="F626" s="79"/>
      <c r="G626" s="79"/>
      <c r="H626" s="79"/>
      <c r="I626" s="81" t="b">
        <v>0</v>
      </c>
      <c r="J626" s="81" t="b">
        <v>0</v>
      </c>
      <c r="K626" s="81" t="b">
        <v>0</v>
      </c>
      <c r="L626" s="81" t="b">
        <v>0</v>
      </c>
      <c r="M626" s="81" t="b">
        <v>0</v>
      </c>
      <c r="N626" s="79"/>
      <c r="O626" s="79"/>
      <c r="P626" s="79"/>
      <c r="Q626" s="92"/>
      <c r="R626" s="92"/>
      <c r="S626" s="96"/>
      <c r="T626" s="85"/>
      <c r="U626" s="86"/>
      <c r="V626" s="86" t="e">
        <f t="array" aca="1" ref="V626" ca="1">_xludf.IFNA(INDEX(#REF!,MATCH($U626,#REF!,0)),"")</f>
        <v>#NAME?</v>
      </c>
      <c r="W626" s="86" t="e">
        <f t="array" aca="1" ref="W626" ca="1">_xludf.IFNA(INDEX(#REF!,MATCH($U626,#REF!,0)),"")</f>
        <v>#NAME?</v>
      </c>
      <c r="X626" s="86" t="e">
        <f t="array" aca="1" ref="X626" ca="1">_xludf.IFNA(INDEX(#REF!,MATCH($U626,#REF!,0)),"")</f>
        <v>#NAME?</v>
      </c>
      <c r="Y626" s="86" t="e">
        <f t="array" aca="1" ref="Y626" ca="1">_xludf.IFNA(INDEX(#REF!,MATCH($U626,#REF!,0)),"")</f>
        <v>#NAME?</v>
      </c>
      <c r="Z626" s="86" t="e">
        <f t="array" aca="1" ref="Z626" ca="1">_xludf.IFNA(INDEX(#REF!,MATCH($U626,#REF!,0)),"")</f>
        <v>#NAME?</v>
      </c>
      <c r="AA626" s="86" t="e">
        <f t="array" aca="1" ref="AA626" ca="1">_xludf.IFNA(INDEX(#REF!,MATCH($U626,#REF!,0)),"")</f>
        <v>#NAME?</v>
      </c>
      <c r="AB626" s="86" t="e">
        <f t="array" aca="1" ref="AB626" ca="1">_xludf.IFNA(INDEX(#REF!,MATCH($U626,#REF!,0)),"")</f>
        <v>#NAME?</v>
      </c>
      <c r="AC626" s="86" t="e">
        <f t="array" aca="1" ref="AC626" ca="1">_xludf.IFNA(INDEX(#REF!,MATCH($U626,#REF!,0)),"")</f>
        <v>#NAME?</v>
      </c>
      <c r="AD626" s="87" t="e">
        <f t="array" aca="1" ref="AD626" ca="1">_xludf.IFNA(INDEX(#REF!,MATCH($U626,#REF!,0)),"")</f>
        <v>#NAME?</v>
      </c>
      <c r="AE626" s="102"/>
    </row>
    <row r="627" spans="1:31" ht="22.5" customHeight="1">
      <c r="A627" s="77"/>
      <c r="B627" s="133"/>
      <c r="C627" s="79"/>
      <c r="D627" s="79"/>
      <c r="E627" s="79"/>
      <c r="F627" s="79"/>
      <c r="G627" s="79"/>
      <c r="H627" s="79"/>
      <c r="I627" s="81" t="b">
        <v>0</v>
      </c>
      <c r="J627" s="81" t="b">
        <v>0</v>
      </c>
      <c r="K627" s="81" t="b">
        <v>0</v>
      </c>
      <c r="L627" s="81" t="b">
        <v>0</v>
      </c>
      <c r="M627" s="81" t="b">
        <v>0</v>
      </c>
      <c r="N627" s="79"/>
      <c r="O627" s="79"/>
      <c r="P627" s="79"/>
      <c r="Q627" s="92"/>
      <c r="R627" s="92"/>
      <c r="S627" s="96"/>
      <c r="T627" s="85"/>
      <c r="U627" s="86"/>
      <c r="V627" s="86" t="e">
        <f t="array" aca="1" ref="V627" ca="1">_xludf.IFNA(INDEX(#REF!,MATCH($U627,#REF!,0)),"")</f>
        <v>#NAME?</v>
      </c>
      <c r="W627" s="86" t="e">
        <f t="array" aca="1" ref="W627" ca="1">_xludf.IFNA(INDEX(#REF!,MATCH($U627,#REF!,0)),"")</f>
        <v>#NAME?</v>
      </c>
      <c r="X627" s="86" t="e">
        <f t="array" aca="1" ref="X627" ca="1">_xludf.IFNA(INDEX(#REF!,MATCH($U627,#REF!,0)),"")</f>
        <v>#NAME?</v>
      </c>
      <c r="Y627" s="86" t="e">
        <f t="array" aca="1" ref="Y627" ca="1">_xludf.IFNA(INDEX(#REF!,MATCH($U627,#REF!,0)),"")</f>
        <v>#NAME?</v>
      </c>
      <c r="Z627" s="86" t="e">
        <f t="array" aca="1" ref="Z627" ca="1">_xludf.IFNA(INDEX(#REF!,MATCH($U627,#REF!,0)),"")</f>
        <v>#NAME?</v>
      </c>
      <c r="AA627" s="86" t="e">
        <f t="array" aca="1" ref="AA627" ca="1">_xludf.IFNA(INDEX(#REF!,MATCH($U627,#REF!,0)),"")</f>
        <v>#NAME?</v>
      </c>
      <c r="AB627" s="86" t="e">
        <f t="array" aca="1" ref="AB627" ca="1">_xludf.IFNA(INDEX(#REF!,MATCH($U627,#REF!,0)),"")</f>
        <v>#NAME?</v>
      </c>
      <c r="AC627" s="86" t="e">
        <f t="array" aca="1" ref="AC627" ca="1">_xludf.IFNA(INDEX(#REF!,MATCH($U627,#REF!,0)),"")</f>
        <v>#NAME?</v>
      </c>
      <c r="AD627" s="87" t="e">
        <f t="array" aca="1" ref="AD627" ca="1">_xludf.IFNA(INDEX(#REF!,MATCH($U627,#REF!,0)),"")</f>
        <v>#NAME?</v>
      </c>
      <c r="AE627" s="102"/>
    </row>
    <row r="628" spans="1:31" ht="22.5" customHeight="1">
      <c r="A628" s="77"/>
      <c r="B628" s="133"/>
      <c r="C628" s="79"/>
      <c r="D628" s="79"/>
      <c r="E628" s="79"/>
      <c r="F628" s="79"/>
      <c r="G628" s="79"/>
      <c r="H628" s="79"/>
      <c r="I628" s="81" t="b">
        <v>0</v>
      </c>
      <c r="J628" s="81" t="b">
        <v>0</v>
      </c>
      <c r="K628" s="81" t="b">
        <v>0</v>
      </c>
      <c r="L628" s="81" t="b">
        <v>0</v>
      </c>
      <c r="M628" s="81" t="b">
        <v>0</v>
      </c>
      <c r="N628" s="79"/>
      <c r="O628" s="79"/>
      <c r="P628" s="79"/>
      <c r="Q628" s="92"/>
      <c r="R628" s="92"/>
      <c r="S628" s="96"/>
      <c r="T628" s="85"/>
      <c r="U628" s="86"/>
      <c r="V628" s="86" t="e">
        <f t="array" aca="1" ref="V628" ca="1">_xludf.IFNA(INDEX(#REF!,MATCH($U628,#REF!,0)),"")</f>
        <v>#NAME?</v>
      </c>
      <c r="W628" s="86" t="e">
        <f t="array" aca="1" ref="W628" ca="1">_xludf.IFNA(INDEX(#REF!,MATCH($U628,#REF!,0)),"")</f>
        <v>#NAME?</v>
      </c>
      <c r="X628" s="86" t="e">
        <f t="array" aca="1" ref="X628" ca="1">_xludf.IFNA(INDEX(#REF!,MATCH($U628,#REF!,0)),"")</f>
        <v>#NAME?</v>
      </c>
      <c r="Y628" s="86" t="e">
        <f t="array" aca="1" ref="Y628" ca="1">_xludf.IFNA(INDEX(#REF!,MATCH($U628,#REF!,0)),"")</f>
        <v>#NAME?</v>
      </c>
      <c r="Z628" s="86" t="e">
        <f t="array" aca="1" ref="Z628" ca="1">_xludf.IFNA(INDEX(#REF!,MATCH($U628,#REF!,0)),"")</f>
        <v>#NAME?</v>
      </c>
      <c r="AA628" s="86" t="e">
        <f t="array" aca="1" ref="AA628" ca="1">_xludf.IFNA(INDEX(#REF!,MATCH($U628,#REF!,0)),"")</f>
        <v>#NAME?</v>
      </c>
      <c r="AB628" s="86" t="e">
        <f t="array" aca="1" ref="AB628" ca="1">_xludf.IFNA(INDEX(#REF!,MATCH($U628,#REF!,0)),"")</f>
        <v>#NAME?</v>
      </c>
      <c r="AC628" s="86" t="e">
        <f t="array" aca="1" ref="AC628" ca="1">_xludf.IFNA(INDEX(#REF!,MATCH($U628,#REF!,0)),"")</f>
        <v>#NAME?</v>
      </c>
      <c r="AD628" s="87" t="e">
        <f t="array" aca="1" ref="AD628" ca="1">_xludf.IFNA(INDEX(#REF!,MATCH($U628,#REF!,0)),"")</f>
        <v>#NAME?</v>
      </c>
      <c r="AE628" s="102"/>
    </row>
    <row r="629" spans="1:31" ht="22.5" customHeight="1">
      <c r="A629" s="77"/>
      <c r="B629" s="133"/>
      <c r="C629" s="79"/>
      <c r="D629" s="79"/>
      <c r="E629" s="79"/>
      <c r="F629" s="79"/>
      <c r="G629" s="79"/>
      <c r="H629" s="79"/>
      <c r="I629" s="81" t="b">
        <v>0</v>
      </c>
      <c r="J629" s="81" t="b">
        <v>0</v>
      </c>
      <c r="K629" s="81" t="b">
        <v>0</v>
      </c>
      <c r="L629" s="81" t="b">
        <v>0</v>
      </c>
      <c r="M629" s="81" t="b">
        <v>0</v>
      </c>
      <c r="N629" s="79"/>
      <c r="O629" s="79"/>
      <c r="P629" s="79"/>
      <c r="Q629" s="92"/>
      <c r="R629" s="92"/>
      <c r="S629" s="96"/>
      <c r="T629" s="85"/>
      <c r="U629" s="86"/>
      <c r="V629" s="86" t="e">
        <f t="array" aca="1" ref="V629" ca="1">_xludf.IFNA(INDEX(#REF!,MATCH($U629,#REF!,0)),"")</f>
        <v>#NAME?</v>
      </c>
      <c r="W629" s="86" t="e">
        <f t="array" aca="1" ref="W629" ca="1">_xludf.IFNA(INDEX(#REF!,MATCH($U629,#REF!,0)),"")</f>
        <v>#NAME?</v>
      </c>
      <c r="X629" s="86" t="e">
        <f t="array" aca="1" ref="X629" ca="1">_xludf.IFNA(INDEX(#REF!,MATCH($U629,#REF!,0)),"")</f>
        <v>#NAME?</v>
      </c>
      <c r="Y629" s="86" t="e">
        <f t="array" aca="1" ref="Y629" ca="1">_xludf.IFNA(INDEX(#REF!,MATCH($U629,#REF!,0)),"")</f>
        <v>#NAME?</v>
      </c>
      <c r="Z629" s="86" t="e">
        <f t="array" aca="1" ref="Z629" ca="1">_xludf.IFNA(INDEX(#REF!,MATCH($U629,#REF!,0)),"")</f>
        <v>#NAME?</v>
      </c>
      <c r="AA629" s="86" t="e">
        <f t="array" aca="1" ref="AA629" ca="1">_xludf.IFNA(INDEX(#REF!,MATCH($U629,#REF!,0)),"")</f>
        <v>#NAME?</v>
      </c>
      <c r="AB629" s="86" t="e">
        <f t="array" aca="1" ref="AB629" ca="1">_xludf.IFNA(INDEX(#REF!,MATCH($U629,#REF!,0)),"")</f>
        <v>#NAME?</v>
      </c>
      <c r="AC629" s="86" t="e">
        <f t="array" aca="1" ref="AC629" ca="1">_xludf.IFNA(INDEX(#REF!,MATCH($U629,#REF!,0)),"")</f>
        <v>#NAME?</v>
      </c>
      <c r="AD629" s="87" t="e">
        <f t="array" aca="1" ref="AD629" ca="1">_xludf.IFNA(INDEX(#REF!,MATCH($U629,#REF!,0)),"")</f>
        <v>#NAME?</v>
      </c>
      <c r="AE629" s="102"/>
    </row>
    <row r="630" spans="1:31" ht="22.5" customHeight="1">
      <c r="A630" s="77"/>
      <c r="B630" s="133"/>
      <c r="C630" s="79"/>
      <c r="D630" s="79"/>
      <c r="E630" s="79"/>
      <c r="F630" s="79"/>
      <c r="G630" s="79"/>
      <c r="H630" s="79"/>
      <c r="I630" s="81" t="b">
        <v>0</v>
      </c>
      <c r="J630" s="81" t="b">
        <v>0</v>
      </c>
      <c r="K630" s="81" t="b">
        <v>0</v>
      </c>
      <c r="L630" s="81" t="b">
        <v>0</v>
      </c>
      <c r="M630" s="81" t="b">
        <v>0</v>
      </c>
      <c r="N630" s="79"/>
      <c r="O630" s="79"/>
      <c r="P630" s="79"/>
      <c r="Q630" s="92"/>
      <c r="R630" s="92"/>
      <c r="S630" s="96"/>
      <c r="T630" s="85"/>
      <c r="U630" s="86"/>
      <c r="V630" s="86" t="e">
        <f t="array" aca="1" ref="V630" ca="1">_xludf.IFNA(INDEX(#REF!,MATCH($U630,#REF!,0)),"")</f>
        <v>#NAME?</v>
      </c>
      <c r="W630" s="86" t="e">
        <f t="array" aca="1" ref="W630" ca="1">_xludf.IFNA(INDEX(#REF!,MATCH($U630,#REF!,0)),"")</f>
        <v>#NAME?</v>
      </c>
      <c r="X630" s="86" t="e">
        <f t="array" aca="1" ref="X630" ca="1">_xludf.IFNA(INDEX(#REF!,MATCH($U630,#REF!,0)),"")</f>
        <v>#NAME?</v>
      </c>
      <c r="Y630" s="86" t="e">
        <f t="array" aca="1" ref="Y630" ca="1">_xludf.IFNA(INDEX(#REF!,MATCH($U630,#REF!,0)),"")</f>
        <v>#NAME?</v>
      </c>
      <c r="Z630" s="86" t="e">
        <f t="array" aca="1" ref="Z630" ca="1">_xludf.IFNA(INDEX(#REF!,MATCH($U630,#REF!,0)),"")</f>
        <v>#NAME?</v>
      </c>
      <c r="AA630" s="86" t="e">
        <f t="array" aca="1" ref="AA630" ca="1">_xludf.IFNA(INDEX(#REF!,MATCH($U630,#REF!,0)),"")</f>
        <v>#NAME?</v>
      </c>
      <c r="AB630" s="86" t="e">
        <f t="array" aca="1" ref="AB630" ca="1">_xludf.IFNA(INDEX(#REF!,MATCH($U630,#REF!,0)),"")</f>
        <v>#NAME?</v>
      </c>
      <c r="AC630" s="86" t="e">
        <f t="array" aca="1" ref="AC630" ca="1">_xludf.IFNA(INDEX(#REF!,MATCH($U630,#REF!,0)),"")</f>
        <v>#NAME?</v>
      </c>
      <c r="AD630" s="87" t="e">
        <f t="array" aca="1" ref="AD630" ca="1">_xludf.IFNA(INDEX(#REF!,MATCH($U630,#REF!,0)),"")</f>
        <v>#NAME?</v>
      </c>
      <c r="AE630" s="102"/>
    </row>
    <row r="631" spans="1:31" ht="22.5" customHeight="1">
      <c r="A631" s="77"/>
      <c r="B631" s="133"/>
      <c r="C631" s="79"/>
      <c r="D631" s="79"/>
      <c r="E631" s="79"/>
      <c r="F631" s="79"/>
      <c r="G631" s="79"/>
      <c r="H631" s="79"/>
      <c r="I631" s="81" t="b">
        <v>0</v>
      </c>
      <c r="J631" s="81" t="b">
        <v>0</v>
      </c>
      <c r="K631" s="81" t="b">
        <v>0</v>
      </c>
      <c r="L631" s="81" t="b">
        <v>0</v>
      </c>
      <c r="M631" s="81" t="b">
        <v>0</v>
      </c>
      <c r="N631" s="79"/>
      <c r="O631" s="79"/>
      <c r="P631" s="79"/>
      <c r="Q631" s="92"/>
      <c r="R631" s="92"/>
      <c r="S631" s="96"/>
      <c r="T631" s="85"/>
      <c r="U631" s="86"/>
      <c r="V631" s="86" t="e">
        <f t="array" aca="1" ref="V631" ca="1">_xludf.IFNA(INDEX(#REF!,MATCH($U631,#REF!,0)),"")</f>
        <v>#NAME?</v>
      </c>
      <c r="W631" s="86" t="e">
        <f t="array" aca="1" ref="W631" ca="1">_xludf.IFNA(INDEX(#REF!,MATCH($U631,#REF!,0)),"")</f>
        <v>#NAME?</v>
      </c>
      <c r="X631" s="86" t="e">
        <f t="array" aca="1" ref="X631" ca="1">_xludf.IFNA(INDEX(#REF!,MATCH($U631,#REF!,0)),"")</f>
        <v>#NAME?</v>
      </c>
      <c r="Y631" s="86" t="e">
        <f t="array" aca="1" ref="Y631" ca="1">_xludf.IFNA(INDEX(#REF!,MATCH($U631,#REF!,0)),"")</f>
        <v>#NAME?</v>
      </c>
      <c r="Z631" s="86" t="e">
        <f t="array" aca="1" ref="Z631" ca="1">_xludf.IFNA(INDEX(#REF!,MATCH($U631,#REF!,0)),"")</f>
        <v>#NAME?</v>
      </c>
      <c r="AA631" s="86" t="e">
        <f t="array" aca="1" ref="AA631" ca="1">_xludf.IFNA(INDEX(#REF!,MATCH($U631,#REF!,0)),"")</f>
        <v>#NAME?</v>
      </c>
      <c r="AB631" s="86" t="e">
        <f t="array" aca="1" ref="AB631" ca="1">_xludf.IFNA(INDEX(#REF!,MATCH($U631,#REF!,0)),"")</f>
        <v>#NAME?</v>
      </c>
      <c r="AC631" s="86" t="e">
        <f t="array" aca="1" ref="AC631" ca="1">_xludf.IFNA(INDEX(#REF!,MATCH($U631,#REF!,0)),"")</f>
        <v>#NAME?</v>
      </c>
      <c r="AD631" s="87" t="e">
        <f t="array" aca="1" ref="AD631" ca="1">_xludf.IFNA(INDEX(#REF!,MATCH($U631,#REF!,0)),"")</f>
        <v>#NAME?</v>
      </c>
      <c r="AE631" s="102"/>
    </row>
    <row r="632" spans="1:31" ht="22.5" customHeight="1">
      <c r="A632" s="77"/>
      <c r="B632" s="133"/>
      <c r="C632" s="79"/>
      <c r="D632" s="79"/>
      <c r="E632" s="79"/>
      <c r="F632" s="79"/>
      <c r="G632" s="79"/>
      <c r="H632" s="79"/>
      <c r="I632" s="81" t="b">
        <v>0</v>
      </c>
      <c r="J632" s="81" t="b">
        <v>0</v>
      </c>
      <c r="K632" s="81" t="b">
        <v>0</v>
      </c>
      <c r="L632" s="81" t="b">
        <v>0</v>
      </c>
      <c r="M632" s="81" t="b">
        <v>0</v>
      </c>
      <c r="N632" s="79"/>
      <c r="O632" s="79"/>
      <c r="P632" s="79"/>
      <c r="Q632" s="92"/>
      <c r="R632" s="92"/>
      <c r="S632" s="96"/>
      <c r="T632" s="85"/>
      <c r="U632" s="86"/>
      <c r="V632" s="86" t="e">
        <f t="array" aca="1" ref="V632" ca="1">_xludf.IFNA(INDEX(#REF!,MATCH($U632,#REF!,0)),"")</f>
        <v>#NAME?</v>
      </c>
      <c r="W632" s="86" t="e">
        <f t="array" aca="1" ref="W632" ca="1">_xludf.IFNA(INDEX(#REF!,MATCH($U632,#REF!,0)),"")</f>
        <v>#NAME?</v>
      </c>
      <c r="X632" s="86" t="e">
        <f t="array" aca="1" ref="X632" ca="1">_xludf.IFNA(INDEX(#REF!,MATCH($U632,#REF!,0)),"")</f>
        <v>#NAME?</v>
      </c>
      <c r="Y632" s="86" t="e">
        <f t="array" aca="1" ref="Y632" ca="1">_xludf.IFNA(INDEX(#REF!,MATCH($U632,#REF!,0)),"")</f>
        <v>#NAME?</v>
      </c>
      <c r="Z632" s="86" t="e">
        <f t="array" aca="1" ref="Z632" ca="1">_xludf.IFNA(INDEX(#REF!,MATCH($U632,#REF!,0)),"")</f>
        <v>#NAME?</v>
      </c>
      <c r="AA632" s="86" t="e">
        <f t="array" aca="1" ref="AA632" ca="1">_xludf.IFNA(INDEX(#REF!,MATCH($U632,#REF!,0)),"")</f>
        <v>#NAME?</v>
      </c>
      <c r="AB632" s="86" t="e">
        <f t="array" aca="1" ref="AB632" ca="1">_xludf.IFNA(INDEX(#REF!,MATCH($U632,#REF!,0)),"")</f>
        <v>#NAME?</v>
      </c>
      <c r="AC632" s="86" t="e">
        <f t="array" aca="1" ref="AC632" ca="1">_xludf.IFNA(INDEX(#REF!,MATCH($U632,#REF!,0)),"")</f>
        <v>#NAME?</v>
      </c>
      <c r="AD632" s="87" t="e">
        <f t="array" aca="1" ref="AD632" ca="1">_xludf.IFNA(INDEX(#REF!,MATCH($U632,#REF!,0)),"")</f>
        <v>#NAME?</v>
      </c>
      <c r="AE632" s="102"/>
    </row>
    <row r="633" spans="1:31" ht="22.5" customHeight="1">
      <c r="A633" s="77"/>
      <c r="B633" s="133"/>
      <c r="C633" s="79"/>
      <c r="D633" s="79"/>
      <c r="E633" s="79"/>
      <c r="F633" s="79"/>
      <c r="G633" s="79"/>
      <c r="H633" s="79"/>
      <c r="I633" s="81" t="b">
        <v>0</v>
      </c>
      <c r="J633" s="81" t="b">
        <v>0</v>
      </c>
      <c r="K633" s="81" t="b">
        <v>0</v>
      </c>
      <c r="L633" s="81" t="b">
        <v>0</v>
      </c>
      <c r="M633" s="81" t="b">
        <v>0</v>
      </c>
      <c r="N633" s="79"/>
      <c r="O633" s="79"/>
      <c r="P633" s="79"/>
      <c r="Q633" s="92"/>
      <c r="R633" s="92"/>
      <c r="S633" s="96"/>
      <c r="T633" s="85"/>
      <c r="U633" s="86"/>
      <c r="V633" s="86" t="e">
        <f t="array" aca="1" ref="V633" ca="1">_xludf.IFNA(INDEX(#REF!,MATCH($U633,#REF!,0)),"")</f>
        <v>#NAME?</v>
      </c>
      <c r="W633" s="86" t="e">
        <f t="array" aca="1" ref="W633" ca="1">_xludf.IFNA(INDEX(#REF!,MATCH($U633,#REF!,0)),"")</f>
        <v>#NAME?</v>
      </c>
      <c r="X633" s="86" t="e">
        <f t="array" aca="1" ref="X633" ca="1">_xludf.IFNA(INDEX(#REF!,MATCH($U633,#REF!,0)),"")</f>
        <v>#NAME?</v>
      </c>
      <c r="Y633" s="86" t="e">
        <f t="array" aca="1" ref="Y633" ca="1">_xludf.IFNA(INDEX(#REF!,MATCH($U633,#REF!,0)),"")</f>
        <v>#NAME?</v>
      </c>
      <c r="Z633" s="86" t="e">
        <f t="array" aca="1" ref="Z633" ca="1">_xludf.IFNA(INDEX(#REF!,MATCH($U633,#REF!,0)),"")</f>
        <v>#NAME?</v>
      </c>
      <c r="AA633" s="86" t="e">
        <f t="array" aca="1" ref="AA633" ca="1">_xludf.IFNA(INDEX(#REF!,MATCH($U633,#REF!,0)),"")</f>
        <v>#NAME?</v>
      </c>
      <c r="AB633" s="86" t="e">
        <f t="array" aca="1" ref="AB633" ca="1">_xludf.IFNA(INDEX(#REF!,MATCH($U633,#REF!,0)),"")</f>
        <v>#NAME?</v>
      </c>
      <c r="AC633" s="86" t="e">
        <f t="array" aca="1" ref="AC633" ca="1">_xludf.IFNA(INDEX(#REF!,MATCH($U633,#REF!,0)),"")</f>
        <v>#NAME?</v>
      </c>
      <c r="AD633" s="87" t="e">
        <f t="array" aca="1" ref="AD633" ca="1">_xludf.IFNA(INDEX(#REF!,MATCH($U633,#REF!,0)),"")</f>
        <v>#NAME?</v>
      </c>
      <c r="AE633" s="102"/>
    </row>
    <row r="634" spans="1:31" ht="22.5" customHeight="1">
      <c r="A634" s="77"/>
      <c r="B634" s="133"/>
      <c r="C634" s="79"/>
      <c r="D634" s="79"/>
      <c r="E634" s="79"/>
      <c r="F634" s="79"/>
      <c r="G634" s="79"/>
      <c r="H634" s="79"/>
      <c r="I634" s="81" t="b">
        <v>0</v>
      </c>
      <c r="J634" s="81" t="b">
        <v>0</v>
      </c>
      <c r="K634" s="81" t="b">
        <v>0</v>
      </c>
      <c r="L634" s="81" t="b">
        <v>0</v>
      </c>
      <c r="M634" s="81" t="b">
        <v>0</v>
      </c>
      <c r="N634" s="79"/>
      <c r="O634" s="79"/>
      <c r="P634" s="79"/>
      <c r="Q634" s="92"/>
      <c r="R634" s="92"/>
      <c r="S634" s="96"/>
      <c r="T634" s="85"/>
      <c r="U634" s="86"/>
      <c r="V634" s="86" t="e">
        <f t="array" aca="1" ref="V634" ca="1">_xludf.IFNA(INDEX(#REF!,MATCH($U634,#REF!,0)),"")</f>
        <v>#NAME?</v>
      </c>
      <c r="W634" s="86" t="e">
        <f t="array" aca="1" ref="W634" ca="1">_xludf.IFNA(INDEX(#REF!,MATCH($U634,#REF!,0)),"")</f>
        <v>#NAME?</v>
      </c>
      <c r="X634" s="86" t="e">
        <f t="array" aca="1" ref="X634" ca="1">_xludf.IFNA(INDEX(#REF!,MATCH($U634,#REF!,0)),"")</f>
        <v>#NAME?</v>
      </c>
      <c r="Y634" s="86" t="e">
        <f t="array" aca="1" ref="Y634" ca="1">_xludf.IFNA(INDEX(#REF!,MATCH($U634,#REF!,0)),"")</f>
        <v>#NAME?</v>
      </c>
      <c r="Z634" s="86" t="e">
        <f t="array" aca="1" ref="Z634" ca="1">_xludf.IFNA(INDEX(#REF!,MATCH($U634,#REF!,0)),"")</f>
        <v>#NAME?</v>
      </c>
      <c r="AA634" s="86" t="e">
        <f t="array" aca="1" ref="AA634" ca="1">_xludf.IFNA(INDEX(#REF!,MATCH($U634,#REF!,0)),"")</f>
        <v>#NAME?</v>
      </c>
      <c r="AB634" s="86" t="e">
        <f t="array" aca="1" ref="AB634" ca="1">_xludf.IFNA(INDEX(#REF!,MATCH($U634,#REF!,0)),"")</f>
        <v>#NAME?</v>
      </c>
      <c r="AC634" s="86" t="e">
        <f t="array" aca="1" ref="AC634" ca="1">_xludf.IFNA(INDEX(#REF!,MATCH($U634,#REF!,0)),"")</f>
        <v>#NAME?</v>
      </c>
      <c r="AD634" s="87" t="e">
        <f t="array" aca="1" ref="AD634" ca="1">_xludf.IFNA(INDEX(#REF!,MATCH($U634,#REF!,0)),"")</f>
        <v>#NAME?</v>
      </c>
      <c r="AE634" s="102"/>
    </row>
    <row r="635" spans="1:31" ht="22.5" customHeight="1">
      <c r="A635" s="77"/>
      <c r="B635" s="133"/>
      <c r="C635" s="90"/>
      <c r="D635" s="90"/>
      <c r="E635" s="90"/>
      <c r="F635" s="90"/>
      <c r="G635" s="90"/>
      <c r="H635" s="90"/>
      <c r="I635" s="91" t="b">
        <v>0</v>
      </c>
      <c r="J635" s="91" t="b">
        <v>0</v>
      </c>
      <c r="K635" s="91" t="b">
        <v>0</v>
      </c>
      <c r="L635" s="91" t="b">
        <v>0</v>
      </c>
      <c r="M635" s="91" t="b">
        <v>0</v>
      </c>
      <c r="N635" s="90"/>
      <c r="O635" s="90"/>
      <c r="P635" s="90"/>
      <c r="Q635" s="92"/>
      <c r="R635" s="92"/>
      <c r="S635" s="110"/>
      <c r="T635" s="85"/>
      <c r="U635" s="86"/>
      <c r="V635" s="86" t="e">
        <f t="array" aca="1" ref="V635" ca="1">_xludf.IFNA(INDEX(#REF!,MATCH($U635,#REF!,0)),"")</f>
        <v>#NAME?</v>
      </c>
      <c r="W635" s="86" t="e">
        <f t="array" aca="1" ref="W635" ca="1">_xludf.IFNA(INDEX(#REF!,MATCH($U635,#REF!,0)),"")</f>
        <v>#NAME?</v>
      </c>
      <c r="X635" s="86" t="e">
        <f t="array" aca="1" ref="X635" ca="1">_xludf.IFNA(INDEX(#REF!,MATCH($U635,#REF!,0)),"")</f>
        <v>#NAME?</v>
      </c>
      <c r="Y635" s="86" t="e">
        <f t="array" aca="1" ref="Y635" ca="1">_xludf.IFNA(INDEX(#REF!,MATCH($U635,#REF!,0)),"")</f>
        <v>#NAME?</v>
      </c>
      <c r="Z635" s="86" t="e">
        <f t="array" aca="1" ref="Z635" ca="1">_xludf.IFNA(INDEX(#REF!,MATCH($U635,#REF!,0)),"")</f>
        <v>#NAME?</v>
      </c>
      <c r="AA635" s="86" t="e">
        <f t="array" aca="1" ref="AA635" ca="1">_xludf.IFNA(INDEX(#REF!,MATCH($U635,#REF!,0)),"")</f>
        <v>#NAME?</v>
      </c>
      <c r="AB635" s="86" t="e">
        <f t="array" aca="1" ref="AB635" ca="1">_xludf.IFNA(INDEX(#REF!,MATCH($U635,#REF!,0)),"")</f>
        <v>#NAME?</v>
      </c>
      <c r="AC635" s="86" t="e">
        <f t="array" aca="1" ref="AC635" ca="1">_xludf.IFNA(INDEX(#REF!,MATCH($U635,#REF!,0)),"")</f>
        <v>#NAME?</v>
      </c>
      <c r="AD635" s="87" t="e">
        <f t="array" aca="1" ref="AD635" ca="1">_xludf.IFNA(INDEX(#REF!,MATCH($U635,#REF!,0)),"")</f>
        <v>#NAME?</v>
      </c>
      <c r="AE635" s="102"/>
    </row>
    <row r="636" spans="1:31" ht="22.5" customHeight="1">
      <c r="A636" s="77"/>
      <c r="B636" s="133"/>
      <c r="C636" s="79"/>
      <c r="D636" s="79"/>
      <c r="E636" s="79"/>
      <c r="F636" s="79"/>
      <c r="G636" s="79"/>
      <c r="H636" s="79"/>
      <c r="I636" s="81" t="b">
        <v>0</v>
      </c>
      <c r="J636" s="81" t="b">
        <v>0</v>
      </c>
      <c r="K636" s="81" t="b">
        <v>0</v>
      </c>
      <c r="L636" s="81" t="b">
        <v>0</v>
      </c>
      <c r="M636" s="81" t="b">
        <v>0</v>
      </c>
      <c r="N636" s="79"/>
      <c r="O636" s="79"/>
      <c r="P636" s="79"/>
      <c r="Q636" s="92"/>
      <c r="R636" s="92"/>
      <c r="S636" s="96"/>
      <c r="T636" s="85"/>
      <c r="U636" s="86"/>
      <c r="V636" s="86" t="e">
        <f t="array" aca="1" ref="V636" ca="1">_xludf.IFNA(INDEX(#REF!,MATCH($U636,#REF!,0)),"")</f>
        <v>#NAME?</v>
      </c>
      <c r="W636" s="86" t="e">
        <f t="array" aca="1" ref="W636" ca="1">_xludf.IFNA(INDEX(#REF!,MATCH($U636,#REF!,0)),"")</f>
        <v>#NAME?</v>
      </c>
      <c r="X636" s="86" t="e">
        <f t="array" aca="1" ref="X636" ca="1">_xludf.IFNA(INDEX(#REF!,MATCH($U636,#REF!,0)),"")</f>
        <v>#NAME?</v>
      </c>
      <c r="Y636" s="86" t="e">
        <f t="array" aca="1" ref="Y636" ca="1">_xludf.IFNA(INDEX(#REF!,MATCH($U636,#REF!,0)),"")</f>
        <v>#NAME?</v>
      </c>
      <c r="Z636" s="86" t="e">
        <f t="array" aca="1" ref="Z636" ca="1">_xludf.IFNA(INDEX(#REF!,MATCH($U636,#REF!,0)),"")</f>
        <v>#NAME?</v>
      </c>
      <c r="AA636" s="86" t="e">
        <f t="array" aca="1" ref="AA636" ca="1">_xludf.IFNA(INDEX(#REF!,MATCH($U636,#REF!,0)),"")</f>
        <v>#NAME?</v>
      </c>
      <c r="AB636" s="86" t="e">
        <f t="array" aca="1" ref="AB636" ca="1">_xludf.IFNA(INDEX(#REF!,MATCH($U636,#REF!,0)),"")</f>
        <v>#NAME?</v>
      </c>
      <c r="AC636" s="86" t="e">
        <f t="array" aca="1" ref="AC636" ca="1">_xludf.IFNA(INDEX(#REF!,MATCH($U636,#REF!,0)),"")</f>
        <v>#NAME?</v>
      </c>
      <c r="AD636" s="87" t="e">
        <f t="array" aca="1" ref="AD636" ca="1">_xludf.IFNA(INDEX(#REF!,MATCH($U636,#REF!,0)),"")</f>
        <v>#NAME?</v>
      </c>
      <c r="AE636" s="102"/>
    </row>
    <row r="637" spans="1:31" ht="22.5" customHeight="1">
      <c r="A637" s="77"/>
      <c r="B637" s="133"/>
      <c r="C637" s="79"/>
      <c r="D637" s="79"/>
      <c r="E637" s="79"/>
      <c r="F637" s="79"/>
      <c r="G637" s="79"/>
      <c r="H637" s="79"/>
      <c r="I637" s="81" t="b">
        <v>0</v>
      </c>
      <c r="J637" s="81" t="b">
        <v>0</v>
      </c>
      <c r="K637" s="81" t="b">
        <v>0</v>
      </c>
      <c r="L637" s="81" t="b">
        <v>0</v>
      </c>
      <c r="M637" s="81" t="b">
        <v>0</v>
      </c>
      <c r="N637" s="79"/>
      <c r="O637" s="79"/>
      <c r="P637" s="79"/>
      <c r="Q637" s="92"/>
      <c r="R637" s="92"/>
      <c r="S637" s="96"/>
      <c r="T637" s="85"/>
      <c r="U637" s="86"/>
      <c r="V637" s="86" t="e">
        <f t="array" aca="1" ref="V637" ca="1">_xludf.IFNA(INDEX(#REF!,MATCH($U637,#REF!,0)),"")</f>
        <v>#NAME?</v>
      </c>
      <c r="W637" s="86" t="e">
        <f t="array" aca="1" ref="W637" ca="1">_xludf.IFNA(INDEX(#REF!,MATCH($U637,#REF!,0)),"")</f>
        <v>#NAME?</v>
      </c>
      <c r="X637" s="86" t="e">
        <f t="array" aca="1" ref="X637" ca="1">_xludf.IFNA(INDEX(#REF!,MATCH($U637,#REF!,0)),"")</f>
        <v>#NAME?</v>
      </c>
      <c r="Y637" s="86" t="e">
        <f t="array" aca="1" ref="Y637" ca="1">_xludf.IFNA(INDEX(#REF!,MATCH($U637,#REF!,0)),"")</f>
        <v>#NAME?</v>
      </c>
      <c r="Z637" s="86" t="e">
        <f t="array" aca="1" ref="Z637" ca="1">_xludf.IFNA(INDEX(#REF!,MATCH($U637,#REF!,0)),"")</f>
        <v>#NAME?</v>
      </c>
      <c r="AA637" s="86" t="e">
        <f t="array" aca="1" ref="AA637" ca="1">_xludf.IFNA(INDEX(#REF!,MATCH($U637,#REF!,0)),"")</f>
        <v>#NAME?</v>
      </c>
      <c r="AB637" s="86" t="e">
        <f t="array" aca="1" ref="AB637" ca="1">_xludf.IFNA(INDEX(#REF!,MATCH($U637,#REF!,0)),"")</f>
        <v>#NAME?</v>
      </c>
      <c r="AC637" s="86" t="e">
        <f t="array" aca="1" ref="AC637" ca="1">_xludf.IFNA(INDEX(#REF!,MATCH($U637,#REF!,0)),"")</f>
        <v>#NAME?</v>
      </c>
      <c r="AD637" s="87" t="e">
        <f t="array" aca="1" ref="AD637" ca="1">_xludf.IFNA(INDEX(#REF!,MATCH($U637,#REF!,0)),"")</f>
        <v>#NAME?</v>
      </c>
      <c r="AE637" s="102"/>
    </row>
    <row r="638" spans="1:31" ht="22.5" customHeight="1">
      <c r="A638" s="77"/>
      <c r="B638" s="133"/>
      <c r="C638" s="79"/>
      <c r="D638" s="79"/>
      <c r="E638" s="79"/>
      <c r="F638" s="79"/>
      <c r="G638" s="79"/>
      <c r="H638" s="79"/>
      <c r="I638" s="81" t="b">
        <v>0</v>
      </c>
      <c r="J638" s="81" t="b">
        <v>0</v>
      </c>
      <c r="K638" s="81" t="b">
        <v>0</v>
      </c>
      <c r="L638" s="81" t="b">
        <v>0</v>
      </c>
      <c r="M638" s="81" t="b">
        <v>0</v>
      </c>
      <c r="N638" s="79"/>
      <c r="O638" s="79"/>
      <c r="P638" s="79"/>
      <c r="Q638" s="92"/>
      <c r="R638" s="92"/>
      <c r="S638" s="96"/>
      <c r="T638" s="85"/>
      <c r="U638" s="86"/>
      <c r="V638" s="86" t="e">
        <f t="array" aca="1" ref="V638" ca="1">_xludf.IFNA(INDEX(#REF!,MATCH($U638,#REF!,0)),"")</f>
        <v>#NAME?</v>
      </c>
      <c r="W638" s="86" t="e">
        <f t="array" aca="1" ref="W638" ca="1">_xludf.IFNA(INDEX(#REF!,MATCH($U638,#REF!,0)),"")</f>
        <v>#NAME?</v>
      </c>
      <c r="X638" s="86" t="e">
        <f t="array" aca="1" ref="X638" ca="1">_xludf.IFNA(INDEX(#REF!,MATCH($U638,#REF!,0)),"")</f>
        <v>#NAME?</v>
      </c>
      <c r="Y638" s="86" t="e">
        <f t="array" aca="1" ref="Y638" ca="1">_xludf.IFNA(INDEX(#REF!,MATCH($U638,#REF!,0)),"")</f>
        <v>#NAME?</v>
      </c>
      <c r="Z638" s="86" t="e">
        <f t="array" aca="1" ref="Z638" ca="1">_xludf.IFNA(INDEX(#REF!,MATCH($U638,#REF!,0)),"")</f>
        <v>#NAME?</v>
      </c>
      <c r="AA638" s="86" t="e">
        <f t="array" aca="1" ref="AA638" ca="1">_xludf.IFNA(INDEX(#REF!,MATCH($U638,#REF!,0)),"")</f>
        <v>#NAME?</v>
      </c>
      <c r="AB638" s="86" t="e">
        <f t="array" aca="1" ref="AB638" ca="1">_xludf.IFNA(INDEX(#REF!,MATCH($U638,#REF!,0)),"")</f>
        <v>#NAME?</v>
      </c>
      <c r="AC638" s="86" t="e">
        <f t="array" aca="1" ref="AC638" ca="1">_xludf.IFNA(INDEX(#REF!,MATCH($U638,#REF!,0)),"")</f>
        <v>#NAME?</v>
      </c>
      <c r="AD638" s="87" t="e">
        <f t="array" aca="1" ref="AD638" ca="1">_xludf.IFNA(INDEX(#REF!,MATCH($U638,#REF!,0)),"")</f>
        <v>#NAME?</v>
      </c>
      <c r="AE638" s="102"/>
    </row>
    <row r="639" spans="1:31" ht="22.5" customHeight="1">
      <c r="A639" s="77"/>
      <c r="B639" s="133"/>
      <c r="C639" s="79"/>
      <c r="D639" s="79"/>
      <c r="E639" s="103"/>
      <c r="F639" s="103"/>
      <c r="G639" s="79"/>
      <c r="H639" s="79"/>
      <c r="I639" s="81" t="b">
        <v>0</v>
      </c>
      <c r="J639" s="81" t="b">
        <v>0</v>
      </c>
      <c r="K639" s="81" t="b">
        <v>0</v>
      </c>
      <c r="L639" s="81" t="b">
        <v>0</v>
      </c>
      <c r="M639" s="81" t="b">
        <v>0</v>
      </c>
      <c r="N639" s="79"/>
      <c r="O639" s="79"/>
      <c r="P639" s="79"/>
      <c r="Q639" s="92"/>
      <c r="R639" s="92"/>
      <c r="S639" s="96"/>
      <c r="T639" s="85"/>
      <c r="U639" s="86"/>
      <c r="V639" s="86" t="e">
        <f t="array" aca="1" ref="V639" ca="1">_xludf.IFNA(INDEX(#REF!,MATCH($U639,#REF!,0)),"")</f>
        <v>#NAME?</v>
      </c>
      <c r="W639" s="86" t="e">
        <f t="array" aca="1" ref="W639" ca="1">_xludf.IFNA(INDEX(#REF!,MATCH($U639,#REF!,0)),"")</f>
        <v>#NAME?</v>
      </c>
      <c r="X639" s="86" t="e">
        <f t="array" aca="1" ref="X639" ca="1">_xludf.IFNA(INDEX(#REF!,MATCH($U639,#REF!,0)),"")</f>
        <v>#NAME?</v>
      </c>
      <c r="Y639" s="86" t="e">
        <f t="array" aca="1" ref="Y639" ca="1">_xludf.IFNA(INDEX(#REF!,MATCH($U639,#REF!,0)),"")</f>
        <v>#NAME?</v>
      </c>
      <c r="Z639" s="86" t="e">
        <f t="array" aca="1" ref="Z639" ca="1">_xludf.IFNA(INDEX(#REF!,MATCH($U639,#REF!,0)),"")</f>
        <v>#NAME?</v>
      </c>
      <c r="AA639" s="86" t="e">
        <f t="array" aca="1" ref="AA639" ca="1">_xludf.IFNA(INDEX(#REF!,MATCH($U639,#REF!,0)),"")</f>
        <v>#NAME?</v>
      </c>
      <c r="AB639" s="86" t="e">
        <f t="array" aca="1" ref="AB639" ca="1">_xludf.IFNA(INDEX(#REF!,MATCH($U639,#REF!,0)),"")</f>
        <v>#NAME?</v>
      </c>
      <c r="AC639" s="86" t="e">
        <f t="array" aca="1" ref="AC639" ca="1">_xludf.IFNA(INDEX(#REF!,MATCH($U639,#REF!,0)),"")</f>
        <v>#NAME?</v>
      </c>
      <c r="AD639" s="87" t="e">
        <f t="array" aca="1" ref="AD639" ca="1">_xludf.IFNA(INDEX(#REF!,MATCH($U639,#REF!,0)),"")</f>
        <v>#NAME?</v>
      </c>
      <c r="AE639" s="102"/>
    </row>
    <row r="640" spans="1:31" ht="22.5" customHeight="1">
      <c r="A640" s="77"/>
      <c r="B640" s="133"/>
      <c r="C640" s="79"/>
      <c r="D640" s="79"/>
      <c r="E640" s="79"/>
      <c r="F640" s="79"/>
      <c r="G640" s="79"/>
      <c r="H640" s="79"/>
      <c r="I640" s="81" t="b">
        <v>0</v>
      </c>
      <c r="J640" s="81" t="b">
        <v>0</v>
      </c>
      <c r="K640" s="81" t="b">
        <v>0</v>
      </c>
      <c r="L640" s="81" t="b">
        <v>0</v>
      </c>
      <c r="M640" s="81" t="b">
        <v>0</v>
      </c>
      <c r="N640" s="79"/>
      <c r="O640" s="79"/>
      <c r="P640" s="79"/>
      <c r="Q640" s="92"/>
      <c r="R640" s="92"/>
      <c r="S640" s="96"/>
      <c r="T640" s="85"/>
      <c r="U640" s="86"/>
      <c r="V640" s="86" t="e">
        <f t="array" aca="1" ref="V640" ca="1">_xludf.IFNA(INDEX(#REF!,MATCH($U640,#REF!,0)),"")</f>
        <v>#NAME?</v>
      </c>
      <c r="W640" s="86" t="e">
        <f t="array" aca="1" ref="W640" ca="1">_xludf.IFNA(INDEX(#REF!,MATCH($U640,#REF!,0)),"")</f>
        <v>#NAME?</v>
      </c>
      <c r="X640" s="86" t="e">
        <f t="array" aca="1" ref="X640" ca="1">_xludf.IFNA(INDEX(#REF!,MATCH($U640,#REF!,0)),"")</f>
        <v>#NAME?</v>
      </c>
      <c r="Y640" s="86" t="e">
        <f t="array" aca="1" ref="Y640" ca="1">_xludf.IFNA(INDEX(#REF!,MATCH($U640,#REF!,0)),"")</f>
        <v>#NAME?</v>
      </c>
      <c r="Z640" s="86" t="e">
        <f t="array" aca="1" ref="Z640" ca="1">_xludf.IFNA(INDEX(#REF!,MATCH($U640,#REF!,0)),"")</f>
        <v>#NAME?</v>
      </c>
      <c r="AA640" s="86" t="e">
        <f t="array" aca="1" ref="AA640" ca="1">_xludf.IFNA(INDEX(#REF!,MATCH($U640,#REF!,0)),"")</f>
        <v>#NAME?</v>
      </c>
      <c r="AB640" s="86" t="e">
        <f t="array" aca="1" ref="AB640" ca="1">_xludf.IFNA(INDEX(#REF!,MATCH($U640,#REF!,0)),"")</f>
        <v>#NAME?</v>
      </c>
      <c r="AC640" s="86" t="e">
        <f t="array" aca="1" ref="AC640" ca="1">_xludf.IFNA(INDEX(#REF!,MATCH($U640,#REF!,0)),"")</f>
        <v>#NAME?</v>
      </c>
      <c r="AD640" s="87" t="e">
        <f t="array" aca="1" ref="AD640" ca="1">_xludf.IFNA(INDEX(#REF!,MATCH($U640,#REF!,0)),"")</f>
        <v>#NAME?</v>
      </c>
      <c r="AE640" s="102"/>
    </row>
    <row r="641" spans="1:31" ht="22.5" customHeight="1">
      <c r="A641" s="77"/>
      <c r="B641" s="133"/>
      <c r="C641" s="79"/>
      <c r="D641" s="79"/>
      <c r="E641" s="103"/>
      <c r="F641" s="103"/>
      <c r="G641" s="79"/>
      <c r="H641" s="79"/>
      <c r="I641" s="81" t="b">
        <v>0</v>
      </c>
      <c r="J641" s="81" t="b">
        <v>0</v>
      </c>
      <c r="K641" s="81" t="b">
        <v>0</v>
      </c>
      <c r="L641" s="81" t="b">
        <v>0</v>
      </c>
      <c r="M641" s="81" t="b">
        <v>0</v>
      </c>
      <c r="N641" s="79"/>
      <c r="O641" s="79"/>
      <c r="P641" s="79"/>
      <c r="Q641" s="92"/>
      <c r="R641" s="92"/>
      <c r="S641" s="96"/>
      <c r="T641" s="85"/>
      <c r="U641" s="86"/>
      <c r="V641" s="86" t="e">
        <f t="array" aca="1" ref="V641" ca="1">_xludf.IFNA(INDEX(#REF!,MATCH($U641,#REF!,0)),"")</f>
        <v>#NAME?</v>
      </c>
      <c r="W641" s="86" t="e">
        <f t="array" aca="1" ref="W641" ca="1">_xludf.IFNA(INDEX(#REF!,MATCH($U641,#REF!,0)),"")</f>
        <v>#NAME?</v>
      </c>
      <c r="X641" s="86" t="e">
        <f t="array" aca="1" ref="X641" ca="1">_xludf.IFNA(INDEX(#REF!,MATCH($U641,#REF!,0)),"")</f>
        <v>#NAME?</v>
      </c>
      <c r="Y641" s="86" t="e">
        <f t="array" aca="1" ref="Y641" ca="1">_xludf.IFNA(INDEX(#REF!,MATCH($U641,#REF!,0)),"")</f>
        <v>#NAME?</v>
      </c>
      <c r="Z641" s="86" t="e">
        <f t="array" aca="1" ref="Z641" ca="1">_xludf.IFNA(INDEX(#REF!,MATCH($U641,#REF!,0)),"")</f>
        <v>#NAME?</v>
      </c>
      <c r="AA641" s="86" t="e">
        <f t="array" aca="1" ref="AA641" ca="1">_xludf.IFNA(INDEX(#REF!,MATCH($U641,#REF!,0)),"")</f>
        <v>#NAME?</v>
      </c>
      <c r="AB641" s="86" t="e">
        <f t="array" aca="1" ref="AB641" ca="1">_xludf.IFNA(INDEX(#REF!,MATCH($U641,#REF!,0)),"")</f>
        <v>#NAME?</v>
      </c>
      <c r="AC641" s="86" t="e">
        <f t="array" aca="1" ref="AC641" ca="1">_xludf.IFNA(INDEX(#REF!,MATCH($U641,#REF!,0)),"")</f>
        <v>#NAME?</v>
      </c>
      <c r="AD641" s="87" t="e">
        <f t="array" aca="1" ref="AD641" ca="1">_xludf.IFNA(INDEX(#REF!,MATCH($U641,#REF!,0)),"")</f>
        <v>#NAME?</v>
      </c>
      <c r="AE641" s="102"/>
    </row>
    <row r="642" spans="1:31" ht="22.5" customHeight="1">
      <c r="A642" s="77"/>
      <c r="B642" s="133"/>
      <c r="C642" s="79"/>
      <c r="D642" s="79"/>
      <c r="E642" s="103"/>
      <c r="F642" s="103"/>
      <c r="G642" s="79"/>
      <c r="H642" s="79"/>
      <c r="I642" s="81" t="b">
        <v>0</v>
      </c>
      <c r="J642" s="81" t="b">
        <v>0</v>
      </c>
      <c r="K642" s="81" t="b">
        <v>0</v>
      </c>
      <c r="L642" s="81" t="b">
        <v>0</v>
      </c>
      <c r="M642" s="81" t="b">
        <v>0</v>
      </c>
      <c r="N642" s="79"/>
      <c r="O642" s="79"/>
      <c r="P642" s="79"/>
      <c r="Q642" s="92"/>
      <c r="R642" s="92"/>
      <c r="S642" s="96"/>
      <c r="T642" s="85"/>
      <c r="U642" s="86"/>
      <c r="V642" s="86" t="e">
        <f t="array" aca="1" ref="V642" ca="1">_xludf.IFNA(INDEX(#REF!,MATCH($U642,#REF!,0)),"")</f>
        <v>#NAME?</v>
      </c>
      <c r="W642" s="86" t="e">
        <f t="array" aca="1" ref="W642" ca="1">_xludf.IFNA(INDEX(#REF!,MATCH($U642,#REF!,0)),"")</f>
        <v>#NAME?</v>
      </c>
      <c r="X642" s="86" t="e">
        <f t="array" aca="1" ref="X642" ca="1">_xludf.IFNA(INDEX(#REF!,MATCH($U642,#REF!,0)),"")</f>
        <v>#NAME?</v>
      </c>
      <c r="Y642" s="86" t="e">
        <f t="array" aca="1" ref="Y642" ca="1">_xludf.IFNA(INDEX(#REF!,MATCH($U642,#REF!,0)),"")</f>
        <v>#NAME?</v>
      </c>
      <c r="Z642" s="86" t="e">
        <f t="array" aca="1" ref="Z642" ca="1">_xludf.IFNA(INDEX(#REF!,MATCH($U642,#REF!,0)),"")</f>
        <v>#NAME?</v>
      </c>
      <c r="AA642" s="86" t="e">
        <f t="array" aca="1" ref="AA642" ca="1">_xludf.IFNA(INDEX(#REF!,MATCH($U642,#REF!,0)),"")</f>
        <v>#NAME?</v>
      </c>
      <c r="AB642" s="86" t="e">
        <f t="array" aca="1" ref="AB642" ca="1">_xludf.IFNA(INDEX(#REF!,MATCH($U642,#REF!,0)),"")</f>
        <v>#NAME?</v>
      </c>
      <c r="AC642" s="86" t="e">
        <f t="array" aca="1" ref="AC642" ca="1">_xludf.IFNA(INDEX(#REF!,MATCH($U642,#REF!,0)),"")</f>
        <v>#NAME?</v>
      </c>
      <c r="AD642" s="87" t="e">
        <f t="array" aca="1" ref="AD642" ca="1">_xludf.IFNA(INDEX(#REF!,MATCH($U642,#REF!,0)),"")</f>
        <v>#NAME?</v>
      </c>
      <c r="AE642" s="102"/>
    </row>
    <row r="643" spans="1:31" ht="22.5" customHeight="1">
      <c r="A643" s="77"/>
      <c r="B643" s="133"/>
      <c r="C643" s="79"/>
      <c r="D643" s="79"/>
      <c r="E643" s="79"/>
      <c r="F643" s="79"/>
      <c r="G643" s="79"/>
      <c r="H643" s="79"/>
      <c r="I643" s="81" t="b">
        <v>0</v>
      </c>
      <c r="J643" s="81" t="b">
        <v>0</v>
      </c>
      <c r="K643" s="81" t="b">
        <v>0</v>
      </c>
      <c r="L643" s="81" t="b">
        <v>0</v>
      </c>
      <c r="M643" s="81" t="b">
        <v>0</v>
      </c>
      <c r="N643" s="79"/>
      <c r="O643" s="79"/>
      <c r="P643" s="79"/>
      <c r="Q643" s="92"/>
      <c r="R643" s="92"/>
      <c r="S643" s="96"/>
      <c r="T643" s="85"/>
      <c r="U643" s="86"/>
      <c r="V643" s="86" t="e">
        <f t="array" aca="1" ref="V643" ca="1">_xludf.IFNA(INDEX(#REF!,MATCH($U643,#REF!,0)),"")</f>
        <v>#NAME?</v>
      </c>
      <c r="W643" s="86" t="e">
        <f t="array" aca="1" ref="W643" ca="1">_xludf.IFNA(INDEX(#REF!,MATCH($U643,#REF!,0)),"")</f>
        <v>#NAME?</v>
      </c>
      <c r="X643" s="86" t="e">
        <f t="array" aca="1" ref="X643" ca="1">_xludf.IFNA(INDEX(#REF!,MATCH($U643,#REF!,0)),"")</f>
        <v>#NAME?</v>
      </c>
      <c r="Y643" s="86" t="e">
        <f t="array" aca="1" ref="Y643" ca="1">_xludf.IFNA(INDEX(#REF!,MATCH($U643,#REF!,0)),"")</f>
        <v>#NAME?</v>
      </c>
      <c r="Z643" s="86" t="e">
        <f t="array" aca="1" ref="Z643" ca="1">_xludf.IFNA(INDEX(#REF!,MATCH($U643,#REF!,0)),"")</f>
        <v>#NAME?</v>
      </c>
      <c r="AA643" s="86" t="e">
        <f t="array" aca="1" ref="AA643" ca="1">_xludf.IFNA(INDEX(#REF!,MATCH($U643,#REF!,0)),"")</f>
        <v>#NAME?</v>
      </c>
      <c r="AB643" s="86" t="e">
        <f t="array" aca="1" ref="AB643" ca="1">_xludf.IFNA(INDEX(#REF!,MATCH($U643,#REF!,0)),"")</f>
        <v>#NAME?</v>
      </c>
      <c r="AC643" s="86" t="e">
        <f t="array" aca="1" ref="AC643" ca="1">_xludf.IFNA(INDEX(#REF!,MATCH($U643,#REF!,0)),"")</f>
        <v>#NAME?</v>
      </c>
      <c r="AD643" s="87" t="e">
        <f t="array" aca="1" ref="AD643" ca="1">_xludf.IFNA(INDEX(#REF!,MATCH($U643,#REF!,0)),"")</f>
        <v>#NAME?</v>
      </c>
      <c r="AE643" s="102"/>
    </row>
    <row r="644" spans="1:31" ht="22.5" customHeight="1">
      <c r="A644" s="77"/>
      <c r="B644" s="133"/>
      <c r="C644" s="79"/>
      <c r="D644" s="79"/>
      <c r="E644" s="79"/>
      <c r="F644" s="79"/>
      <c r="G644" s="79"/>
      <c r="H644" s="79"/>
      <c r="I644" s="81" t="b">
        <v>0</v>
      </c>
      <c r="J644" s="81" t="b">
        <v>0</v>
      </c>
      <c r="K644" s="81" t="b">
        <v>0</v>
      </c>
      <c r="L644" s="81" t="b">
        <v>0</v>
      </c>
      <c r="M644" s="81" t="b">
        <v>0</v>
      </c>
      <c r="N644" s="79"/>
      <c r="O644" s="79"/>
      <c r="P644" s="79"/>
      <c r="Q644" s="92"/>
      <c r="R644" s="92"/>
      <c r="S644" s="96"/>
      <c r="T644" s="85"/>
      <c r="U644" s="86"/>
      <c r="V644" s="86" t="e">
        <f t="array" aca="1" ref="V644" ca="1">_xludf.IFNA(INDEX(#REF!,MATCH($U644,#REF!,0)),"")</f>
        <v>#NAME?</v>
      </c>
      <c r="W644" s="86" t="e">
        <f t="array" aca="1" ref="W644" ca="1">_xludf.IFNA(INDEX(#REF!,MATCH($U644,#REF!,0)),"")</f>
        <v>#NAME?</v>
      </c>
      <c r="X644" s="86" t="e">
        <f t="array" aca="1" ref="X644" ca="1">_xludf.IFNA(INDEX(#REF!,MATCH($U644,#REF!,0)),"")</f>
        <v>#NAME?</v>
      </c>
      <c r="Y644" s="86" t="e">
        <f t="array" aca="1" ref="Y644" ca="1">_xludf.IFNA(INDEX(#REF!,MATCH($U644,#REF!,0)),"")</f>
        <v>#NAME?</v>
      </c>
      <c r="Z644" s="86" t="e">
        <f t="array" aca="1" ref="Z644" ca="1">_xludf.IFNA(INDEX(#REF!,MATCH($U644,#REF!,0)),"")</f>
        <v>#NAME?</v>
      </c>
      <c r="AA644" s="86" t="e">
        <f t="array" aca="1" ref="AA644" ca="1">_xludf.IFNA(INDEX(#REF!,MATCH($U644,#REF!,0)),"")</f>
        <v>#NAME?</v>
      </c>
      <c r="AB644" s="86" t="e">
        <f t="array" aca="1" ref="AB644" ca="1">_xludf.IFNA(INDEX(#REF!,MATCH($U644,#REF!,0)),"")</f>
        <v>#NAME?</v>
      </c>
      <c r="AC644" s="86" t="e">
        <f t="array" aca="1" ref="AC644" ca="1">_xludf.IFNA(INDEX(#REF!,MATCH($U644,#REF!,0)),"")</f>
        <v>#NAME?</v>
      </c>
      <c r="AD644" s="87" t="e">
        <f t="array" aca="1" ref="AD644" ca="1">_xludf.IFNA(INDEX(#REF!,MATCH($U644,#REF!,0)),"")</f>
        <v>#NAME?</v>
      </c>
      <c r="AE644" s="102"/>
    </row>
    <row r="645" spans="1:31" ht="22.5" customHeight="1">
      <c r="A645" s="77"/>
      <c r="B645" s="133"/>
      <c r="C645" s="79"/>
      <c r="D645" s="79"/>
      <c r="E645" s="79"/>
      <c r="F645" s="79"/>
      <c r="G645" s="79"/>
      <c r="H645" s="79"/>
      <c r="I645" s="81" t="b">
        <v>0</v>
      </c>
      <c r="J645" s="81" t="b">
        <v>0</v>
      </c>
      <c r="K645" s="81" t="b">
        <v>0</v>
      </c>
      <c r="L645" s="81" t="b">
        <v>0</v>
      </c>
      <c r="M645" s="81" t="b">
        <v>0</v>
      </c>
      <c r="N645" s="79"/>
      <c r="O645" s="79"/>
      <c r="P645" s="79"/>
      <c r="Q645" s="92"/>
      <c r="R645" s="92"/>
      <c r="S645" s="96"/>
      <c r="T645" s="85"/>
      <c r="U645" s="86"/>
      <c r="V645" s="86" t="e">
        <f t="array" aca="1" ref="V645" ca="1">_xludf.IFNA(INDEX(#REF!,MATCH($U645,#REF!,0)),"")</f>
        <v>#NAME?</v>
      </c>
      <c r="W645" s="86" t="e">
        <f t="array" aca="1" ref="W645" ca="1">_xludf.IFNA(INDEX(#REF!,MATCH($U645,#REF!,0)),"")</f>
        <v>#NAME?</v>
      </c>
      <c r="X645" s="86" t="e">
        <f t="array" aca="1" ref="X645" ca="1">_xludf.IFNA(INDEX(#REF!,MATCH($U645,#REF!,0)),"")</f>
        <v>#NAME?</v>
      </c>
      <c r="Y645" s="86" t="e">
        <f t="array" aca="1" ref="Y645" ca="1">_xludf.IFNA(INDEX(#REF!,MATCH($U645,#REF!,0)),"")</f>
        <v>#NAME?</v>
      </c>
      <c r="Z645" s="86" t="e">
        <f t="array" aca="1" ref="Z645" ca="1">_xludf.IFNA(INDEX(#REF!,MATCH($U645,#REF!,0)),"")</f>
        <v>#NAME?</v>
      </c>
      <c r="AA645" s="86" t="e">
        <f t="array" aca="1" ref="AA645" ca="1">_xludf.IFNA(INDEX(#REF!,MATCH($U645,#REF!,0)),"")</f>
        <v>#NAME?</v>
      </c>
      <c r="AB645" s="86" t="e">
        <f t="array" aca="1" ref="AB645" ca="1">_xludf.IFNA(INDEX(#REF!,MATCH($U645,#REF!,0)),"")</f>
        <v>#NAME?</v>
      </c>
      <c r="AC645" s="86" t="e">
        <f t="array" aca="1" ref="AC645" ca="1">_xludf.IFNA(INDEX(#REF!,MATCH($U645,#REF!,0)),"")</f>
        <v>#NAME?</v>
      </c>
      <c r="AD645" s="87" t="e">
        <f t="array" aca="1" ref="AD645" ca="1">_xludf.IFNA(INDEX(#REF!,MATCH($U645,#REF!,0)),"")</f>
        <v>#NAME?</v>
      </c>
      <c r="AE645" s="102"/>
    </row>
    <row r="646" spans="1:31" ht="22.5" customHeight="1">
      <c r="A646" s="77"/>
      <c r="B646" s="133"/>
      <c r="C646" s="79"/>
      <c r="D646" s="79"/>
      <c r="E646" s="79"/>
      <c r="F646" s="79"/>
      <c r="G646" s="79"/>
      <c r="H646" s="79"/>
      <c r="I646" s="81" t="b">
        <v>0</v>
      </c>
      <c r="J646" s="81" t="b">
        <v>0</v>
      </c>
      <c r="K646" s="81" t="b">
        <v>0</v>
      </c>
      <c r="L646" s="81" t="b">
        <v>0</v>
      </c>
      <c r="M646" s="81" t="b">
        <v>0</v>
      </c>
      <c r="N646" s="79"/>
      <c r="O646" s="79"/>
      <c r="P646" s="79"/>
      <c r="Q646" s="92"/>
      <c r="R646" s="92"/>
      <c r="S646" s="96"/>
      <c r="T646" s="85"/>
      <c r="U646" s="86"/>
      <c r="V646" s="86" t="e">
        <f t="array" aca="1" ref="V646" ca="1">_xludf.IFNA(INDEX(#REF!,MATCH($U646,#REF!,0)),"")</f>
        <v>#NAME?</v>
      </c>
      <c r="W646" s="86" t="e">
        <f t="array" aca="1" ref="W646" ca="1">_xludf.IFNA(INDEX(#REF!,MATCH($U646,#REF!,0)),"")</f>
        <v>#NAME?</v>
      </c>
      <c r="X646" s="86" t="e">
        <f t="array" aca="1" ref="X646" ca="1">_xludf.IFNA(INDEX(#REF!,MATCH($U646,#REF!,0)),"")</f>
        <v>#NAME?</v>
      </c>
      <c r="Y646" s="86" t="e">
        <f t="array" aca="1" ref="Y646" ca="1">_xludf.IFNA(INDEX(#REF!,MATCH($U646,#REF!,0)),"")</f>
        <v>#NAME?</v>
      </c>
      <c r="Z646" s="86" t="e">
        <f t="array" aca="1" ref="Z646" ca="1">_xludf.IFNA(INDEX(#REF!,MATCH($U646,#REF!,0)),"")</f>
        <v>#NAME?</v>
      </c>
      <c r="AA646" s="86" t="e">
        <f t="array" aca="1" ref="AA646" ca="1">_xludf.IFNA(INDEX(#REF!,MATCH($U646,#REF!,0)),"")</f>
        <v>#NAME?</v>
      </c>
      <c r="AB646" s="86" t="e">
        <f t="array" aca="1" ref="AB646" ca="1">_xludf.IFNA(INDEX(#REF!,MATCH($U646,#REF!,0)),"")</f>
        <v>#NAME?</v>
      </c>
      <c r="AC646" s="86" t="e">
        <f t="array" aca="1" ref="AC646" ca="1">_xludf.IFNA(INDEX(#REF!,MATCH($U646,#REF!,0)),"")</f>
        <v>#NAME?</v>
      </c>
      <c r="AD646" s="87" t="e">
        <f t="array" aca="1" ref="AD646" ca="1">_xludf.IFNA(INDEX(#REF!,MATCH($U646,#REF!,0)),"")</f>
        <v>#NAME?</v>
      </c>
      <c r="AE646" s="102"/>
    </row>
    <row r="647" spans="1:31" ht="22.5" customHeight="1">
      <c r="A647" s="77"/>
      <c r="B647" s="133"/>
      <c r="C647" s="79"/>
      <c r="D647" s="79"/>
      <c r="E647" s="79"/>
      <c r="F647" s="79"/>
      <c r="G647" s="79"/>
      <c r="H647" s="79"/>
      <c r="I647" s="81" t="b">
        <v>0</v>
      </c>
      <c r="J647" s="81" t="b">
        <v>0</v>
      </c>
      <c r="K647" s="81" t="b">
        <v>0</v>
      </c>
      <c r="L647" s="81" t="b">
        <v>0</v>
      </c>
      <c r="M647" s="81" t="b">
        <v>0</v>
      </c>
      <c r="N647" s="79"/>
      <c r="O647" s="79"/>
      <c r="P647" s="79"/>
      <c r="Q647" s="92"/>
      <c r="R647" s="92"/>
      <c r="S647" s="96"/>
      <c r="T647" s="85"/>
      <c r="U647" s="86"/>
      <c r="V647" s="86" t="e">
        <f t="array" aca="1" ref="V647" ca="1">_xludf.IFNA(INDEX(#REF!,MATCH($U647,#REF!,0)),"")</f>
        <v>#NAME?</v>
      </c>
      <c r="W647" s="86" t="e">
        <f t="array" aca="1" ref="W647" ca="1">_xludf.IFNA(INDEX(#REF!,MATCH($U647,#REF!,0)),"")</f>
        <v>#NAME?</v>
      </c>
      <c r="X647" s="86" t="e">
        <f t="array" aca="1" ref="X647" ca="1">_xludf.IFNA(INDEX(#REF!,MATCH($U647,#REF!,0)),"")</f>
        <v>#NAME?</v>
      </c>
      <c r="Y647" s="86" t="e">
        <f t="array" aca="1" ref="Y647" ca="1">_xludf.IFNA(INDEX(#REF!,MATCH($U647,#REF!,0)),"")</f>
        <v>#NAME?</v>
      </c>
      <c r="Z647" s="86" t="e">
        <f t="array" aca="1" ref="Z647" ca="1">_xludf.IFNA(INDEX(#REF!,MATCH($U647,#REF!,0)),"")</f>
        <v>#NAME?</v>
      </c>
      <c r="AA647" s="86" t="e">
        <f t="array" aca="1" ref="AA647" ca="1">_xludf.IFNA(INDEX(#REF!,MATCH($U647,#REF!,0)),"")</f>
        <v>#NAME?</v>
      </c>
      <c r="AB647" s="86" t="e">
        <f t="array" aca="1" ref="AB647" ca="1">_xludf.IFNA(INDEX(#REF!,MATCH($U647,#REF!,0)),"")</f>
        <v>#NAME?</v>
      </c>
      <c r="AC647" s="86" t="e">
        <f t="array" aca="1" ref="AC647" ca="1">_xludf.IFNA(INDEX(#REF!,MATCH($U647,#REF!,0)),"")</f>
        <v>#NAME?</v>
      </c>
      <c r="AD647" s="87" t="e">
        <f t="array" aca="1" ref="AD647" ca="1">_xludf.IFNA(INDEX(#REF!,MATCH($U647,#REF!,0)),"")</f>
        <v>#NAME?</v>
      </c>
      <c r="AE647" s="102"/>
    </row>
    <row r="648" spans="1:31" ht="22.5" customHeight="1">
      <c r="A648" s="77"/>
      <c r="B648" s="133"/>
      <c r="C648" s="79"/>
      <c r="D648" s="79"/>
      <c r="E648" s="79"/>
      <c r="F648" s="79"/>
      <c r="G648" s="79"/>
      <c r="H648" s="79"/>
      <c r="I648" s="81" t="b">
        <v>0</v>
      </c>
      <c r="J648" s="81" t="b">
        <v>0</v>
      </c>
      <c r="K648" s="81" t="b">
        <v>0</v>
      </c>
      <c r="L648" s="81" t="b">
        <v>0</v>
      </c>
      <c r="M648" s="81" t="b">
        <v>0</v>
      </c>
      <c r="N648" s="79"/>
      <c r="O648" s="79"/>
      <c r="P648" s="79"/>
      <c r="Q648" s="92"/>
      <c r="R648" s="92"/>
      <c r="S648" s="96"/>
      <c r="T648" s="85"/>
      <c r="U648" s="86"/>
      <c r="V648" s="86" t="e">
        <f t="array" aca="1" ref="V648" ca="1">_xludf.IFNA(INDEX(#REF!,MATCH($U648,#REF!,0)),"")</f>
        <v>#NAME?</v>
      </c>
      <c r="W648" s="86" t="e">
        <f t="array" aca="1" ref="W648" ca="1">_xludf.IFNA(INDEX(#REF!,MATCH($U648,#REF!,0)),"")</f>
        <v>#NAME?</v>
      </c>
      <c r="X648" s="86" t="e">
        <f t="array" aca="1" ref="X648" ca="1">_xludf.IFNA(INDEX(#REF!,MATCH($U648,#REF!,0)),"")</f>
        <v>#NAME?</v>
      </c>
      <c r="Y648" s="86" t="e">
        <f t="array" aca="1" ref="Y648" ca="1">_xludf.IFNA(INDEX(#REF!,MATCH($U648,#REF!,0)),"")</f>
        <v>#NAME?</v>
      </c>
      <c r="Z648" s="86" t="e">
        <f t="array" aca="1" ref="Z648" ca="1">_xludf.IFNA(INDEX(#REF!,MATCH($U648,#REF!,0)),"")</f>
        <v>#NAME?</v>
      </c>
      <c r="AA648" s="86" t="e">
        <f t="array" aca="1" ref="AA648" ca="1">_xludf.IFNA(INDEX(#REF!,MATCH($U648,#REF!,0)),"")</f>
        <v>#NAME?</v>
      </c>
      <c r="AB648" s="86" t="e">
        <f t="array" aca="1" ref="AB648" ca="1">_xludf.IFNA(INDEX(#REF!,MATCH($U648,#REF!,0)),"")</f>
        <v>#NAME?</v>
      </c>
      <c r="AC648" s="86" t="e">
        <f t="array" aca="1" ref="AC648" ca="1">_xludf.IFNA(INDEX(#REF!,MATCH($U648,#REF!,0)),"")</f>
        <v>#NAME?</v>
      </c>
      <c r="AD648" s="87" t="e">
        <f t="array" aca="1" ref="AD648" ca="1">_xludf.IFNA(INDEX(#REF!,MATCH($U648,#REF!,0)),"")</f>
        <v>#NAME?</v>
      </c>
      <c r="AE648" s="102"/>
    </row>
    <row r="649" spans="1:31" ht="22.5" customHeight="1">
      <c r="A649" s="77"/>
      <c r="B649" s="133"/>
      <c r="C649" s="79"/>
      <c r="D649" s="79"/>
      <c r="E649" s="79"/>
      <c r="F649" s="79"/>
      <c r="G649" s="79"/>
      <c r="H649" s="79"/>
      <c r="I649" s="81" t="b">
        <v>0</v>
      </c>
      <c r="J649" s="81" t="b">
        <v>0</v>
      </c>
      <c r="K649" s="81" t="b">
        <v>0</v>
      </c>
      <c r="L649" s="81" t="b">
        <v>0</v>
      </c>
      <c r="M649" s="81" t="b">
        <v>0</v>
      </c>
      <c r="N649" s="79"/>
      <c r="O649" s="79"/>
      <c r="P649" s="79"/>
      <c r="Q649" s="92"/>
      <c r="R649" s="92"/>
      <c r="S649" s="96"/>
      <c r="T649" s="85"/>
      <c r="U649" s="86"/>
      <c r="V649" s="86" t="e">
        <f t="array" aca="1" ref="V649" ca="1">_xludf.IFNA(INDEX(#REF!,MATCH($U649,#REF!,0)),"")</f>
        <v>#NAME?</v>
      </c>
      <c r="W649" s="86" t="e">
        <f t="array" aca="1" ref="W649" ca="1">_xludf.IFNA(INDEX(#REF!,MATCH($U649,#REF!,0)),"")</f>
        <v>#NAME?</v>
      </c>
      <c r="X649" s="86" t="e">
        <f t="array" aca="1" ref="X649" ca="1">_xludf.IFNA(INDEX(#REF!,MATCH($U649,#REF!,0)),"")</f>
        <v>#NAME?</v>
      </c>
      <c r="Y649" s="86" t="e">
        <f t="array" aca="1" ref="Y649" ca="1">_xludf.IFNA(INDEX(#REF!,MATCH($U649,#REF!,0)),"")</f>
        <v>#NAME?</v>
      </c>
      <c r="Z649" s="86" t="e">
        <f t="array" aca="1" ref="Z649" ca="1">_xludf.IFNA(INDEX(#REF!,MATCH($U649,#REF!,0)),"")</f>
        <v>#NAME?</v>
      </c>
      <c r="AA649" s="86" t="e">
        <f t="array" aca="1" ref="AA649" ca="1">_xludf.IFNA(INDEX(#REF!,MATCH($U649,#REF!,0)),"")</f>
        <v>#NAME?</v>
      </c>
      <c r="AB649" s="86" t="e">
        <f t="array" aca="1" ref="AB649" ca="1">_xludf.IFNA(INDEX(#REF!,MATCH($U649,#REF!,0)),"")</f>
        <v>#NAME?</v>
      </c>
      <c r="AC649" s="86" t="e">
        <f t="array" aca="1" ref="AC649" ca="1">_xludf.IFNA(INDEX(#REF!,MATCH($U649,#REF!,0)),"")</f>
        <v>#NAME?</v>
      </c>
      <c r="AD649" s="87" t="e">
        <f t="array" aca="1" ref="AD649" ca="1">_xludf.IFNA(INDEX(#REF!,MATCH($U649,#REF!,0)),"")</f>
        <v>#NAME?</v>
      </c>
      <c r="AE649" s="102"/>
    </row>
    <row r="650" spans="1:31" ht="22.5" customHeight="1">
      <c r="A650" s="77"/>
      <c r="B650" s="133"/>
      <c r="C650" s="79"/>
      <c r="D650" s="79"/>
      <c r="E650" s="79"/>
      <c r="F650" s="79"/>
      <c r="G650" s="79"/>
      <c r="H650" s="79"/>
      <c r="I650" s="81" t="b">
        <v>0</v>
      </c>
      <c r="J650" s="81" t="b">
        <v>0</v>
      </c>
      <c r="K650" s="81" t="b">
        <v>0</v>
      </c>
      <c r="L650" s="81" t="b">
        <v>0</v>
      </c>
      <c r="M650" s="81" t="b">
        <v>0</v>
      </c>
      <c r="N650" s="79"/>
      <c r="O650" s="79"/>
      <c r="P650" s="79"/>
      <c r="Q650" s="92"/>
      <c r="R650" s="92"/>
      <c r="S650" s="96"/>
      <c r="T650" s="85"/>
      <c r="U650" s="86"/>
      <c r="V650" s="86" t="e">
        <f t="array" aca="1" ref="V650" ca="1">_xludf.IFNA(INDEX(#REF!,MATCH($U650,#REF!,0)),"")</f>
        <v>#NAME?</v>
      </c>
      <c r="W650" s="86" t="e">
        <f t="array" aca="1" ref="W650" ca="1">_xludf.IFNA(INDEX(#REF!,MATCH($U650,#REF!,0)),"")</f>
        <v>#NAME?</v>
      </c>
      <c r="X650" s="86" t="e">
        <f t="array" aca="1" ref="X650" ca="1">_xludf.IFNA(INDEX(#REF!,MATCH($U650,#REF!,0)),"")</f>
        <v>#NAME?</v>
      </c>
      <c r="Y650" s="86" t="e">
        <f t="array" aca="1" ref="Y650" ca="1">_xludf.IFNA(INDEX(#REF!,MATCH($U650,#REF!,0)),"")</f>
        <v>#NAME?</v>
      </c>
      <c r="Z650" s="86" t="e">
        <f t="array" aca="1" ref="Z650" ca="1">_xludf.IFNA(INDEX(#REF!,MATCH($U650,#REF!,0)),"")</f>
        <v>#NAME?</v>
      </c>
      <c r="AA650" s="86" t="e">
        <f t="array" aca="1" ref="AA650" ca="1">_xludf.IFNA(INDEX(#REF!,MATCH($U650,#REF!,0)),"")</f>
        <v>#NAME?</v>
      </c>
      <c r="AB650" s="86" t="e">
        <f t="array" aca="1" ref="AB650" ca="1">_xludf.IFNA(INDEX(#REF!,MATCH($U650,#REF!,0)),"")</f>
        <v>#NAME?</v>
      </c>
      <c r="AC650" s="86" t="e">
        <f t="array" aca="1" ref="AC650" ca="1">_xludf.IFNA(INDEX(#REF!,MATCH($U650,#REF!,0)),"")</f>
        <v>#NAME?</v>
      </c>
      <c r="AD650" s="87" t="e">
        <f t="array" aca="1" ref="AD650" ca="1">_xludf.IFNA(INDEX(#REF!,MATCH($U650,#REF!,0)),"")</f>
        <v>#NAME?</v>
      </c>
      <c r="AE650" s="102"/>
    </row>
    <row r="651" spans="1:31" ht="22.5" customHeight="1">
      <c r="A651" s="77"/>
      <c r="B651" s="133"/>
      <c r="C651" s="79"/>
      <c r="D651" s="79"/>
      <c r="E651" s="79"/>
      <c r="F651" s="79"/>
      <c r="G651" s="79"/>
      <c r="H651" s="79"/>
      <c r="I651" s="81" t="b">
        <v>0</v>
      </c>
      <c r="J651" s="81" t="b">
        <v>0</v>
      </c>
      <c r="K651" s="81" t="b">
        <v>0</v>
      </c>
      <c r="L651" s="81" t="b">
        <v>0</v>
      </c>
      <c r="M651" s="81" t="b">
        <v>0</v>
      </c>
      <c r="N651" s="79"/>
      <c r="O651" s="79"/>
      <c r="P651" s="79"/>
      <c r="Q651" s="92"/>
      <c r="R651" s="92"/>
      <c r="S651" s="96"/>
      <c r="T651" s="85"/>
      <c r="U651" s="86"/>
      <c r="V651" s="86" t="e">
        <f t="array" aca="1" ref="V651" ca="1">_xludf.IFNA(INDEX(#REF!,MATCH($U651,#REF!,0)),"")</f>
        <v>#NAME?</v>
      </c>
      <c r="W651" s="86" t="e">
        <f t="array" aca="1" ref="W651" ca="1">_xludf.IFNA(INDEX(#REF!,MATCH($U651,#REF!,0)),"")</f>
        <v>#NAME?</v>
      </c>
      <c r="X651" s="86" t="e">
        <f t="array" aca="1" ref="X651" ca="1">_xludf.IFNA(INDEX(#REF!,MATCH($U651,#REF!,0)),"")</f>
        <v>#NAME?</v>
      </c>
      <c r="Y651" s="86" t="e">
        <f t="array" aca="1" ref="Y651" ca="1">_xludf.IFNA(INDEX(#REF!,MATCH($U651,#REF!,0)),"")</f>
        <v>#NAME?</v>
      </c>
      <c r="Z651" s="86" t="e">
        <f t="array" aca="1" ref="Z651" ca="1">_xludf.IFNA(INDEX(#REF!,MATCH($U651,#REF!,0)),"")</f>
        <v>#NAME?</v>
      </c>
      <c r="AA651" s="86" t="e">
        <f t="array" aca="1" ref="AA651" ca="1">_xludf.IFNA(INDEX(#REF!,MATCH($U651,#REF!,0)),"")</f>
        <v>#NAME?</v>
      </c>
      <c r="AB651" s="86" t="e">
        <f t="array" aca="1" ref="AB651" ca="1">_xludf.IFNA(INDEX(#REF!,MATCH($U651,#REF!,0)),"")</f>
        <v>#NAME?</v>
      </c>
      <c r="AC651" s="86" t="e">
        <f t="array" aca="1" ref="AC651" ca="1">_xludf.IFNA(INDEX(#REF!,MATCH($U651,#REF!,0)),"")</f>
        <v>#NAME?</v>
      </c>
      <c r="AD651" s="87" t="e">
        <f t="array" aca="1" ref="AD651" ca="1">_xludf.IFNA(INDEX(#REF!,MATCH($U651,#REF!,0)),"")</f>
        <v>#NAME?</v>
      </c>
      <c r="AE651" s="102"/>
    </row>
    <row r="652" spans="1:31" ht="22.5" customHeight="1">
      <c r="A652" s="77"/>
      <c r="B652" s="133"/>
      <c r="C652" s="79"/>
      <c r="D652" s="79"/>
      <c r="E652" s="79"/>
      <c r="F652" s="79"/>
      <c r="G652" s="79"/>
      <c r="H652" s="79"/>
      <c r="I652" s="81" t="b">
        <v>0</v>
      </c>
      <c r="J652" s="81" t="b">
        <v>0</v>
      </c>
      <c r="K652" s="81" t="b">
        <v>0</v>
      </c>
      <c r="L652" s="81" t="b">
        <v>0</v>
      </c>
      <c r="M652" s="81" t="b">
        <v>0</v>
      </c>
      <c r="N652" s="79"/>
      <c r="O652" s="79"/>
      <c r="P652" s="79"/>
      <c r="Q652" s="92"/>
      <c r="R652" s="92"/>
      <c r="S652" s="96"/>
      <c r="T652" s="85"/>
      <c r="U652" s="86"/>
      <c r="V652" s="86" t="e">
        <f t="array" aca="1" ref="V652" ca="1">_xludf.IFNA(INDEX(#REF!,MATCH($U652,#REF!,0)),"")</f>
        <v>#NAME?</v>
      </c>
      <c r="W652" s="86" t="e">
        <f t="array" aca="1" ref="W652" ca="1">_xludf.IFNA(INDEX(#REF!,MATCH($U652,#REF!,0)),"")</f>
        <v>#NAME?</v>
      </c>
      <c r="X652" s="86" t="e">
        <f t="array" aca="1" ref="X652" ca="1">_xludf.IFNA(INDEX(#REF!,MATCH($U652,#REF!,0)),"")</f>
        <v>#NAME?</v>
      </c>
      <c r="Y652" s="86" t="e">
        <f t="array" aca="1" ref="Y652" ca="1">_xludf.IFNA(INDEX(#REF!,MATCH($U652,#REF!,0)),"")</f>
        <v>#NAME?</v>
      </c>
      <c r="Z652" s="86" t="e">
        <f t="array" aca="1" ref="Z652" ca="1">_xludf.IFNA(INDEX(#REF!,MATCH($U652,#REF!,0)),"")</f>
        <v>#NAME?</v>
      </c>
      <c r="AA652" s="86" t="e">
        <f t="array" aca="1" ref="AA652" ca="1">_xludf.IFNA(INDEX(#REF!,MATCH($U652,#REF!,0)),"")</f>
        <v>#NAME?</v>
      </c>
      <c r="AB652" s="86" t="e">
        <f t="array" aca="1" ref="AB652" ca="1">_xludf.IFNA(INDEX(#REF!,MATCH($U652,#REF!,0)),"")</f>
        <v>#NAME?</v>
      </c>
      <c r="AC652" s="86" t="e">
        <f t="array" aca="1" ref="AC652" ca="1">_xludf.IFNA(INDEX(#REF!,MATCH($U652,#REF!,0)),"")</f>
        <v>#NAME?</v>
      </c>
      <c r="AD652" s="87" t="e">
        <f t="array" aca="1" ref="AD652" ca="1">_xludf.IFNA(INDEX(#REF!,MATCH($U652,#REF!,0)),"")</f>
        <v>#NAME?</v>
      </c>
      <c r="AE652" s="102"/>
    </row>
    <row r="653" spans="1:31" ht="22.5" customHeight="1">
      <c r="A653" s="77"/>
      <c r="B653" s="133"/>
      <c r="C653" s="79"/>
      <c r="D653" s="79"/>
      <c r="E653" s="79"/>
      <c r="F653" s="79"/>
      <c r="G653" s="79"/>
      <c r="H653" s="79"/>
      <c r="I653" s="81" t="b">
        <v>0</v>
      </c>
      <c r="J653" s="81" t="b">
        <v>0</v>
      </c>
      <c r="K653" s="81" t="b">
        <v>0</v>
      </c>
      <c r="L653" s="81" t="b">
        <v>0</v>
      </c>
      <c r="M653" s="81" t="b">
        <v>0</v>
      </c>
      <c r="N653" s="79"/>
      <c r="O653" s="79"/>
      <c r="P653" s="79"/>
      <c r="Q653" s="92"/>
      <c r="R653" s="92"/>
      <c r="S653" s="96"/>
      <c r="T653" s="85"/>
      <c r="U653" s="86"/>
      <c r="V653" s="86" t="e">
        <f t="array" aca="1" ref="V653" ca="1">_xludf.IFNA(INDEX(#REF!,MATCH($U653,#REF!,0)),"")</f>
        <v>#NAME?</v>
      </c>
      <c r="W653" s="86" t="e">
        <f t="array" aca="1" ref="W653" ca="1">_xludf.IFNA(INDEX(#REF!,MATCH($U653,#REF!,0)),"")</f>
        <v>#NAME?</v>
      </c>
      <c r="X653" s="86" t="e">
        <f t="array" aca="1" ref="X653" ca="1">_xludf.IFNA(INDEX(#REF!,MATCH($U653,#REF!,0)),"")</f>
        <v>#NAME?</v>
      </c>
      <c r="Y653" s="86" t="e">
        <f t="array" aca="1" ref="Y653" ca="1">_xludf.IFNA(INDEX(#REF!,MATCH($U653,#REF!,0)),"")</f>
        <v>#NAME?</v>
      </c>
      <c r="Z653" s="86" t="e">
        <f t="array" aca="1" ref="Z653" ca="1">_xludf.IFNA(INDEX(#REF!,MATCH($U653,#REF!,0)),"")</f>
        <v>#NAME?</v>
      </c>
      <c r="AA653" s="86" t="e">
        <f t="array" aca="1" ref="AA653" ca="1">_xludf.IFNA(INDEX(#REF!,MATCH($U653,#REF!,0)),"")</f>
        <v>#NAME?</v>
      </c>
      <c r="AB653" s="86" t="e">
        <f t="array" aca="1" ref="AB653" ca="1">_xludf.IFNA(INDEX(#REF!,MATCH($U653,#REF!,0)),"")</f>
        <v>#NAME?</v>
      </c>
      <c r="AC653" s="86" t="e">
        <f t="array" aca="1" ref="AC653" ca="1">_xludf.IFNA(INDEX(#REF!,MATCH($U653,#REF!,0)),"")</f>
        <v>#NAME?</v>
      </c>
      <c r="AD653" s="87" t="e">
        <f t="array" aca="1" ref="AD653" ca="1">_xludf.IFNA(INDEX(#REF!,MATCH($U653,#REF!,0)),"")</f>
        <v>#NAME?</v>
      </c>
      <c r="AE653" s="102"/>
    </row>
    <row r="654" spans="1:31" ht="22.5" customHeight="1">
      <c r="A654" s="77"/>
      <c r="B654" s="133"/>
      <c r="C654" s="79"/>
      <c r="D654" s="79"/>
      <c r="E654" s="79"/>
      <c r="F654" s="79"/>
      <c r="G654" s="79"/>
      <c r="H654" s="79"/>
      <c r="I654" s="81" t="b">
        <v>0</v>
      </c>
      <c r="J654" s="81" t="b">
        <v>0</v>
      </c>
      <c r="K654" s="81" t="b">
        <v>0</v>
      </c>
      <c r="L654" s="81" t="b">
        <v>0</v>
      </c>
      <c r="M654" s="81" t="b">
        <v>0</v>
      </c>
      <c r="N654" s="79"/>
      <c r="O654" s="79"/>
      <c r="P654" s="79"/>
      <c r="Q654" s="92"/>
      <c r="R654" s="92"/>
      <c r="S654" s="96"/>
      <c r="T654" s="85"/>
      <c r="U654" s="86"/>
      <c r="V654" s="86" t="e">
        <f t="array" aca="1" ref="V654" ca="1">_xludf.IFNA(INDEX(#REF!,MATCH($U654,#REF!,0)),"")</f>
        <v>#NAME?</v>
      </c>
      <c r="W654" s="86" t="e">
        <f t="array" aca="1" ref="W654" ca="1">_xludf.IFNA(INDEX(#REF!,MATCH($U654,#REF!,0)),"")</f>
        <v>#NAME?</v>
      </c>
      <c r="X654" s="86" t="e">
        <f t="array" aca="1" ref="X654" ca="1">_xludf.IFNA(INDEX(#REF!,MATCH($U654,#REF!,0)),"")</f>
        <v>#NAME?</v>
      </c>
      <c r="Y654" s="86" t="e">
        <f t="array" aca="1" ref="Y654" ca="1">_xludf.IFNA(INDEX(#REF!,MATCH($U654,#REF!,0)),"")</f>
        <v>#NAME?</v>
      </c>
      <c r="Z654" s="86" t="e">
        <f t="array" aca="1" ref="Z654" ca="1">_xludf.IFNA(INDEX(#REF!,MATCH($U654,#REF!,0)),"")</f>
        <v>#NAME?</v>
      </c>
      <c r="AA654" s="86" t="e">
        <f t="array" aca="1" ref="AA654" ca="1">_xludf.IFNA(INDEX(#REF!,MATCH($U654,#REF!,0)),"")</f>
        <v>#NAME?</v>
      </c>
      <c r="AB654" s="86" t="e">
        <f t="array" aca="1" ref="AB654" ca="1">_xludf.IFNA(INDEX(#REF!,MATCH($U654,#REF!,0)),"")</f>
        <v>#NAME?</v>
      </c>
      <c r="AC654" s="86" t="e">
        <f t="array" aca="1" ref="AC654" ca="1">_xludf.IFNA(INDEX(#REF!,MATCH($U654,#REF!,0)),"")</f>
        <v>#NAME?</v>
      </c>
      <c r="AD654" s="87" t="e">
        <f t="array" aca="1" ref="AD654" ca="1">_xludf.IFNA(INDEX(#REF!,MATCH($U654,#REF!,0)),"")</f>
        <v>#NAME?</v>
      </c>
      <c r="AE654" s="102"/>
    </row>
    <row r="655" spans="1:31" ht="22.5" customHeight="1">
      <c r="A655" s="77"/>
      <c r="B655" s="133"/>
      <c r="C655" s="79"/>
      <c r="D655" s="79"/>
      <c r="E655" s="79"/>
      <c r="F655" s="79"/>
      <c r="G655" s="79"/>
      <c r="H655" s="79"/>
      <c r="I655" s="81" t="b">
        <v>0</v>
      </c>
      <c r="J655" s="81" t="b">
        <v>0</v>
      </c>
      <c r="K655" s="81" t="b">
        <v>0</v>
      </c>
      <c r="L655" s="81" t="b">
        <v>0</v>
      </c>
      <c r="M655" s="81" t="b">
        <v>0</v>
      </c>
      <c r="N655" s="79"/>
      <c r="O655" s="79"/>
      <c r="P655" s="79"/>
      <c r="Q655" s="92"/>
      <c r="R655" s="92"/>
      <c r="S655" s="96"/>
      <c r="T655" s="85"/>
      <c r="U655" s="86"/>
      <c r="V655" s="86" t="e">
        <f t="array" aca="1" ref="V655" ca="1">_xludf.IFNA(INDEX(#REF!,MATCH($U655,#REF!,0)),"")</f>
        <v>#NAME?</v>
      </c>
      <c r="W655" s="86" t="e">
        <f t="array" aca="1" ref="W655" ca="1">_xludf.IFNA(INDEX(#REF!,MATCH($U655,#REF!,0)),"")</f>
        <v>#NAME?</v>
      </c>
      <c r="X655" s="86" t="e">
        <f t="array" aca="1" ref="X655" ca="1">_xludf.IFNA(INDEX(#REF!,MATCH($U655,#REF!,0)),"")</f>
        <v>#NAME?</v>
      </c>
      <c r="Y655" s="86" t="e">
        <f t="array" aca="1" ref="Y655" ca="1">_xludf.IFNA(INDEX(#REF!,MATCH($U655,#REF!,0)),"")</f>
        <v>#NAME?</v>
      </c>
      <c r="Z655" s="86" t="e">
        <f t="array" aca="1" ref="Z655" ca="1">_xludf.IFNA(INDEX(#REF!,MATCH($U655,#REF!,0)),"")</f>
        <v>#NAME?</v>
      </c>
      <c r="AA655" s="86" t="e">
        <f t="array" aca="1" ref="AA655" ca="1">_xludf.IFNA(INDEX(#REF!,MATCH($U655,#REF!,0)),"")</f>
        <v>#NAME?</v>
      </c>
      <c r="AB655" s="86" t="e">
        <f t="array" aca="1" ref="AB655" ca="1">_xludf.IFNA(INDEX(#REF!,MATCH($U655,#REF!,0)),"")</f>
        <v>#NAME?</v>
      </c>
      <c r="AC655" s="86" t="e">
        <f t="array" aca="1" ref="AC655" ca="1">_xludf.IFNA(INDEX(#REF!,MATCH($U655,#REF!,0)),"")</f>
        <v>#NAME?</v>
      </c>
      <c r="AD655" s="87" t="e">
        <f t="array" aca="1" ref="AD655" ca="1">_xludf.IFNA(INDEX(#REF!,MATCH($U655,#REF!,0)),"")</f>
        <v>#NAME?</v>
      </c>
      <c r="AE655" s="102"/>
    </row>
    <row r="656" spans="1:31" ht="22.5" customHeight="1">
      <c r="A656" s="77"/>
      <c r="B656" s="133"/>
      <c r="C656" s="90"/>
      <c r="D656" s="90"/>
      <c r="E656" s="90"/>
      <c r="F656" s="90"/>
      <c r="G656" s="90"/>
      <c r="H656" s="90"/>
      <c r="I656" s="91" t="b">
        <v>0</v>
      </c>
      <c r="J656" s="91" t="b">
        <v>0</v>
      </c>
      <c r="K656" s="91" t="b">
        <v>0</v>
      </c>
      <c r="L656" s="91" t="b">
        <v>0</v>
      </c>
      <c r="M656" s="91" t="b">
        <v>0</v>
      </c>
      <c r="N656" s="90"/>
      <c r="O656" s="90"/>
      <c r="P656" s="90"/>
      <c r="Q656" s="92"/>
      <c r="R656" s="92"/>
      <c r="S656" s="110"/>
      <c r="T656" s="85"/>
      <c r="U656" s="86"/>
      <c r="V656" s="86" t="e">
        <f t="array" aca="1" ref="V656" ca="1">_xludf.IFNA(INDEX(#REF!,MATCH($U656,#REF!,0)),"")</f>
        <v>#NAME?</v>
      </c>
      <c r="W656" s="86" t="e">
        <f t="array" aca="1" ref="W656" ca="1">_xludf.IFNA(INDEX(#REF!,MATCH($U656,#REF!,0)),"")</f>
        <v>#NAME?</v>
      </c>
      <c r="X656" s="86" t="e">
        <f t="array" aca="1" ref="X656" ca="1">_xludf.IFNA(INDEX(#REF!,MATCH($U656,#REF!,0)),"")</f>
        <v>#NAME?</v>
      </c>
      <c r="Y656" s="86" t="e">
        <f t="array" aca="1" ref="Y656" ca="1">_xludf.IFNA(INDEX(#REF!,MATCH($U656,#REF!,0)),"")</f>
        <v>#NAME?</v>
      </c>
      <c r="Z656" s="86" t="e">
        <f t="array" aca="1" ref="Z656" ca="1">_xludf.IFNA(INDEX(#REF!,MATCH($U656,#REF!,0)),"")</f>
        <v>#NAME?</v>
      </c>
      <c r="AA656" s="86" t="e">
        <f t="array" aca="1" ref="AA656" ca="1">_xludf.IFNA(INDEX(#REF!,MATCH($U656,#REF!,0)),"")</f>
        <v>#NAME?</v>
      </c>
      <c r="AB656" s="86" t="e">
        <f t="array" aca="1" ref="AB656" ca="1">_xludf.IFNA(INDEX(#REF!,MATCH($U656,#REF!,0)),"")</f>
        <v>#NAME?</v>
      </c>
      <c r="AC656" s="86" t="e">
        <f t="array" aca="1" ref="AC656" ca="1">_xludf.IFNA(INDEX(#REF!,MATCH($U656,#REF!,0)),"")</f>
        <v>#NAME?</v>
      </c>
      <c r="AD656" s="87" t="e">
        <f t="array" aca="1" ref="AD656" ca="1">_xludf.IFNA(INDEX(#REF!,MATCH($U656,#REF!,0)),"")</f>
        <v>#NAME?</v>
      </c>
      <c r="AE656" s="102"/>
    </row>
    <row r="657" spans="1:31" ht="22.5" customHeight="1">
      <c r="A657" s="77"/>
      <c r="B657" s="133"/>
      <c r="C657" s="79"/>
      <c r="D657" s="79"/>
      <c r="E657" s="79"/>
      <c r="F657" s="79"/>
      <c r="G657" s="79"/>
      <c r="H657" s="79"/>
      <c r="I657" s="81" t="b">
        <v>0</v>
      </c>
      <c r="J657" s="81" t="b">
        <v>0</v>
      </c>
      <c r="K657" s="81" t="b">
        <v>0</v>
      </c>
      <c r="L657" s="81" t="b">
        <v>0</v>
      </c>
      <c r="M657" s="81" t="b">
        <v>0</v>
      </c>
      <c r="N657" s="79"/>
      <c r="O657" s="79"/>
      <c r="P657" s="79"/>
      <c r="Q657" s="92"/>
      <c r="R657" s="92"/>
      <c r="S657" s="96"/>
      <c r="T657" s="85"/>
      <c r="U657" s="86"/>
      <c r="V657" s="86" t="e">
        <f t="array" aca="1" ref="V657" ca="1">_xludf.IFNA(INDEX(#REF!,MATCH($U657,#REF!,0)),"")</f>
        <v>#NAME?</v>
      </c>
      <c r="W657" s="86" t="e">
        <f t="array" aca="1" ref="W657" ca="1">_xludf.IFNA(INDEX(#REF!,MATCH($U657,#REF!,0)),"")</f>
        <v>#NAME?</v>
      </c>
      <c r="X657" s="86" t="e">
        <f t="array" aca="1" ref="X657" ca="1">_xludf.IFNA(INDEX(#REF!,MATCH($U657,#REF!,0)),"")</f>
        <v>#NAME?</v>
      </c>
      <c r="Y657" s="86" t="e">
        <f t="array" aca="1" ref="Y657" ca="1">_xludf.IFNA(INDEX(#REF!,MATCH($U657,#REF!,0)),"")</f>
        <v>#NAME?</v>
      </c>
      <c r="Z657" s="86" t="e">
        <f t="array" aca="1" ref="Z657" ca="1">_xludf.IFNA(INDEX(#REF!,MATCH($U657,#REF!,0)),"")</f>
        <v>#NAME?</v>
      </c>
      <c r="AA657" s="86" t="e">
        <f t="array" aca="1" ref="AA657" ca="1">_xludf.IFNA(INDEX(#REF!,MATCH($U657,#REF!,0)),"")</f>
        <v>#NAME?</v>
      </c>
      <c r="AB657" s="86" t="e">
        <f t="array" aca="1" ref="AB657" ca="1">_xludf.IFNA(INDEX(#REF!,MATCH($U657,#REF!,0)),"")</f>
        <v>#NAME?</v>
      </c>
      <c r="AC657" s="86" t="e">
        <f t="array" aca="1" ref="AC657" ca="1">_xludf.IFNA(INDEX(#REF!,MATCH($U657,#REF!,0)),"")</f>
        <v>#NAME?</v>
      </c>
      <c r="AD657" s="87" t="e">
        <f t="array" aca="1" ref="AD657" ca="1">_xludf.IFNA(INDEX(#REF!,MATCH($U657,#REF!,0)),"")</f>
        <v>#NAME?</v>
      </c>
      <c r="AE657" s="102"/>
    </row>
    <row r="658" spans="1:31" ht="22.5" customHeight="1">
      <c r="A658" s="77"/>
      <c r="B658" s="133"/>
      <c r="C658" s="90"/>
      <c r="D658" s="90"/>
      <c r="E658" s="90"/>
      <c r="F658" s="90"/>
      <c r="G658" s="90"/>
      <c r="H658" s="90"/>
      <c r="I658" s="91" t="b">
        <v>0</v>
      </c>
      <c r="J658" s="91" t="b">
        <v>0</v>
      </c>
      <c r="K658" s="91" t="b">
        <v>0</v>
      </c>
      <c r="L658" s="91" t="b">
        <v>0</v>
      </c>
      <c r="M658" s="91" t="b">
        <v>0</v>
      </c>
      <c r="N658" s="90"/>
      <c r="O658" s="90"/>
      <c r="P658" s="90"/>
      <c r="Q658" s="92"/>
      <c r="R658" s="92"/>
      <c r="S658" s="110"/>
      <c r="T658" s="85"/>
      <c r="U658" s="86"/>
      <c r="V658" s="86" t="e">
        <f t="array" aca="1" ref="V658" ca="1">_xludf.IFNA(INDEX(#REF!,MATCH($U658,#REF!,0)),"")</f>
        <v>#NAME?</v>
      </c>
      <c r="W658" s="86" t="e">
        <f t="array" aca="1" ref="W658" ca="1">_xludf.IFNA(INDEX(#REF!,MATCH($U658,#REF!,0)),"")</f>
        <v>#NAME?</v>
      </c>
      <c r="X658" s="86" t="e">
        <f t="array" aca="1" ref="X658" ca="1">_xludf.IFNA(INDEX(#REF!,MATCH($U658,#REF!,0)),"")</f>
        <v>#NAME?</v>
      </c>
      <c r="Y658" s="86" t="e">
        <f t="array" aca="1" ref="Y658" ca="1">_xludf.IFNA(INDEX(#REF!,MATCH($U658,#REF!,0)),"")</f>
        <v>#NAME?</v>
      </c>
      <c r="Z658" s="86" t="e">
        <f t="array" aca="1" ref="Z658" ca="1">_xludf.IFNA(INDEX(#REF!,MATCH($U658,#REF!,0)),"")</f>
        <v>#NAME?</v>
      </c>
      <c r="AA658" s="86" t="e">
        <f t="array" aca="1" ref="AA658" ca="1">_xludf.IFNA(INDEX(#REF!,MATCH($U658,#REF!,0)),"")</f>
        <v>#NAME?</v>
      </c>
      <c r="AB658" s="86" t="e">
        <f t="array" aca="1" ref="AB658" ca="1">_xludf.IFNA(INDEX(#REF!,MATCH($U658,#REF!,0)),"")</f>
        <v>#NAME?</v>
      </c>
      <c r="AC658" s="86" t="e">
        <f t="array" aca="1" ref="AC658" ca="1">_xludf.IFNA(INDEX(#REF!,MATCH($U658,#REF!,0)),"")</f>
        <v>#NAME?</v>
      </c>
      <c r="AD658" s="87" t="e">
        <f t="array" aca="1" ref="AD658" ca="1">_xludf.IFNA(INDEX(#REF!,MATCH($U658,#REF!,0)),"")</f>
        <v>#NAME?</v>
      </c>
      <c r="AE658" s="102"/>
    </row>
    <row r="659" spans="1:31" ht="22.5" customHeight="1">
      <c r="A659" s="77"/>
      <c r="B659" s="133"/>
      <c r="C659" s="79"/>
      <c r="D659" s="79"/>
      <c r="E659" s="79"/>
      <c r="F659" s="79"/>
      <c r="G659" s="79"/>
      <c r="H659" s="79"/>
      <c r="I659" s="81" t="b">
        <v>0</v>
      </c>
      <c r="J659" s="81" t="b">
        <v>0</v>
      </c>
      <c r="K659" s="81" t="b">
        <v>0</v>
      </c>
      <c r="L659" s="81" t="b">
        <v>0</v>
      </c>
      <c r="M659" s="81" t="b">
        <v>0</v>
      </c>
      <c r="N659" s="79"/>
      <c r="O659" s="79"/>
      <c r="P659" s="79"/>
      <c r="Q659" s="92"/>
      <c r="R659" s="92"/>
      <c r="S659" s="96"/>
      <c r="T659" s="85"/>
      <c r="U659" s="86"/>
      <c r="V659" s="86" t="e">
        <f t="array" aca="1" ref="V659" ca="1">_xludf.IFNA(INDEX(#REF!,MATCH($U659,#REF!,0)),"")</f>
        <v>#NAME?</v>
      </c>
      <c r="W659" s="86" t="e">
        <f t="array" aca="1" ref="W659" ca="1">_xludf.IFNA(INDEX(#REF!,MATCH($U659,#REF!,0)),"")</f>
        <v>#NAME?</v>
      </c>
      <c r="X659" s="86" t="e">
        <f t="array" aca="1" ref="X659" ca="1">_xludf.IFNA(INDEX(#REF!,MATCH($U659,#REF!,0)),"")</f>
        <v>#NAME?</v>
      </c>
      <c r="Y659" s="86" t="e">
        <f t="array" aca="1" ref="Y659" ca="1">_xludf.IFNA(INDEX(#REF!,MATCH($U659,#REF!,0)),"")</f>
        <v>#NAME?</v>
      </c>
      <c r="Z659" s="86" t="e">
        <f t="array" aca="1" ref="Z659" ca="1">_xludf.IFNA(INDEX(#REF!,MATCH($U659,#REF!,0)),"")</f>
        <v>#NAME?</v>
      </c>
      <c r="AA659" s="86" t="e">
        <f t="array" aca="1" ref="AA659" ca="1">_xludf.IFNA(INDEX(#REF!,MATCH($U659,#REF!,0)),"")</f>
        <v>#NAME?</v>
      </c>
      <c r="AB659" s="86" t="e">
        <f t="array" aca="1" ref="AB659" ca="1">_xludf.IFNA(INDEX(#REF!,MATCH($U659,#REF!,0)),"")</f>
        <v>#NAME?</v>
      </c>
      <c r="AC659" s="86" t="e">
        <f t="array" aca="1" ref="AC659" ca="1">_xludf.IFNA(INDEX(#REF!,MATCH($U659,#REF!,0)),"")</f>
        <v>#NAME?</v>
      </c>
      <c r="AD659" s="87" t="e">
        <f t="array" aca="1" ref="AD659" ca="1">_xludf.IFNA(INDEX(#REF!,MATCH($U659,#REF!,0)),"")</f>
        <v>#NAME?</v>
      </c>
      <c r="AE659" s="102"/>
    </row>
    <row r="660" spans="1:31" ht="22.5" customHeight="1">
      <c r="A660" s="77"/>
      <c r="B660" s="133"/>
      <c r="C660" s="79"/>
      <c r="D660" s="79"/>
      <c r="E660" s="79"/>
      <c r="F660" s="79"/>
      <c r="G660" s="79"/>
      <c r="H660" s="79"/>
      <c r="I660" s="81" t="b">
        <v>0</v>
      </c>
      <c r="J660" s="81" t="b">
        <v>0</v>
      </c>
      <c r="K660" s="81" t="b">
        <v>0</v>
      </c>
      <c r="L660" s="81" t="b">
        <v>0</v>
      </c>
      <c r="M660" s="81" t="b">
        <v>0</v>
      </c>
      <c r="N660" s="79"/>
      <c r="O660" s="79"/>
      <c r="P660" s="79"/>
      <c r="Q660" s="92"/>
      <c r="R660" s="92"/>
      <c r="S660" s="96"/>
      <c r="T660" s="85"/>
      <c r="U660" s="86"/>
      <c r="V660" s="86" t="e">
        <f t="array" aca="1" ref="V660" ca="1">_xludf.IFNA(INDEX(#REF!,MATCH($U660,#REF!,0)),"")</f>
        <v>#NAME?</v>
      </c>
      <c r="W660" s="86" t="e">
        <f t="array" aca="1" ref="W660" ca="1">_xludf.IFNA(INDEX(#REF!,MATCH($U660,#REF!,0)),"")</f>
        <v>#NAME?</v>
      </c>
      <c r="X660" s="86" t="e">
        <f t="array" aca="1" ref="X660" ca="1">_xludf.IFNA(INDEX(#REF!,MATCH($U660,#REF!,0)),"")</f>
        <v>#NAME?</v>
      </c>
      <c r="Y660" s="86" t="e">
        <f t="array" aca="1" ref="Y660" ca="1">_xludf.IFNA(INDEX(#REF!,MATCH($U660,#REF!,0)),"")</f>
        <v>#NAME?</v>
      </c>
      <c r="Z660" s="86" t="e">
        <f t="array" aca="1" ref="Z660" ca="1">_xludf.IFNA(INDEX(#REF!,MATCH($U660,#REF!,0)),"")</f>
        <v>#NAME?</v>
      </c>
      <c r="AA660" s="86" t="e">
        <f t="array" aca="1" ref="AA660" ca="1">_xludf.IFNA(INDEX(#REF!,MATCH($U660,#REF!,0)),"")</f>
        <v>#NAME?</v>
      </c>
      <c r="AB660" s="86" t="e">
        <f t="array" aca="1" ref="AB660" ca="1">_xludf.IFNA(INDEX(#REF!,MATCH($U660,#REF!,0)),"")</f>
        <v>#NAME?</v>
      </c>
      <c r="AC660" s="86" t="e">
        <f t="array" aca="1" ref="AC660" ca="1">_xludf.IFNA(INDEX(#REF!,MATCH($U660,#REF!,0)),"")</f>
        <v>#NAME?</v>
      </c>
      <c r="AD660" s="87" t="e">
        <f t="array" aca="1" ref="AD660" ca="1">_xludf.IFNA(INDEX(#REF!,MATCH($U660,#REF!,0)),"")</f>
        <v>#NAME?</v>
      </c>
      <c r="AE660" s="102"/>
    </row>
    <row r="661" spans="1:31" ht="22.5" customHeight="1">
      <c r="A661" s="77"/>
      <c r="B661" s="133"/>
      <c r="C661" s="79"/>
      <c r="D661" s="79"/>
      <c r="E661" s="103"/>
      <c r="F661" s="103"/>
      <c r="G661" s="79"/>
      <c r="H661" s="79"/>
      <c r="I661" s="81" t="b">
        <v>0</v>
      </c>
      <c r="J661" s="81" t="b">
        <v>0</v>
      </c>
      <c r="K661" s="81" t="b">
        <v>0</v>
      </c>
      <c r="L661" s="81" t="b">
        <v>0</v>
      </c>
      <c r="M661" s="81" t="b">
        <v>0</v>
      </c>
      <c r="N661" s="79"/>
      <c r="O661" s="79"/>
      <c r="P661" s="79"/>
      <c r="Q661" s="92"/>
      <c r="R661" s="92"/>
      <c r="S661" s="96"/>
      <c r="T661" s="85"/>
      <c r="U661" s="86"/>
      <c r="V661" s="86" t="e">
        <f t="array" aca="1" ref="V661" ca="1">_xludf.IFNA(INDEX(#REF!,MATCH($U661,#REF!,0)),"")</f>
        <v>#NAME?</v>
      </c>
      <c r="W661" s="86" t="e">
        <f t="array" aca="1" ref="W661" ca="1">_xludf.IFNA(INDEX(#REF!,MATCH($U661,#REF!,0)),"")</f>
        <v>#NAME?</v>
      </c>
      <c r="X661" s="86" t="e">
        <f t="array" aca="1" ref="X661" ca="1">_xludf.IFNA(INDEX(#REF!,MATCH($U661,#REF!,0)),"")</f>
        <v>#NAME?</v>
      </c>
      <c r="Y661" s="86" t="e">
        <f t="array" aca="1" ref="Y661" ca="1">_xludf.IFNA(INDEX(#REF!,MATCH($U661,#REF!,0)),"")</f>
        <v>#NAME?</v>
      </c>
      <c r="Z661" s="86" t="e">
        <f t="array" aca="1" ref="Z661" ca="1">_xludf.IFNA(INDEX(#REF!,MATCH($U661,#REF!,0)),"")</f>
        <v>#NAME?</v>
      </c>
      <c r="AA661" s="86" t="e">
        <f t="array" aca="1" ref="AA661" ca="1">_xludf.IFNA(INDEX(#REF!,MATCH($U661,#REF!,0)),"")</f>
        <v>#NAME?</v>
      </c>
      <c r="AB661" s="86" t="e">
        <f t="array" aca="1" ref="AB661" ca="1">_xludf.IFNA(INDEX(#REF!,MATCH($U661,#REF!,0)),"")</f>
        <v>#NAME?</v>
      </c>
      <c r="AC661" s="86" t="e">
        <f t="array" aca="1" ref="AC661" ca="1">_xludf.IFNA(INDEX(#REF!,MATCH($U661,#REF!,0)),"")</f>
        <v>#NAME?</v>
      </c>
      <c r="AD661" s="87" t="e">
        <f t="array" aca="1" ref="AD661" ca="1">_xludf.IFNA(INDEX(#REF!,MATCH($U661,#REF!,0)),"")</f>
        <v>#NAME?</v>
      </c>
      <c r="AE661" s="102"/>
    </row>
    <row r="662" spans="1:31" ht="22.5" customHeight="1">
      <c r="A662" s="77"/>
      <c r="B662" s="133"/>
      <c r="C662" s="79"/>
      <c r="D662" s="79"/>
      <c r="E662" s="79"/>
      <c r="F662" s="79"/>
      <c r="G662" s="79"/>
      <c r="H662" s="79"/>
      <c r="I662" s="81" t="b">
        <v>0</v>
      </c>
      <c r="J662" s="81" t="b">
        <v>0</v>
      </c>
      <c r="K662" s="81" t="b">
        <v>0</v>
      </c>
      <c r="L662" s="81" t="b">
        <v>0</v>
      </c>
      <c r="M662" s="81" t="b">
        <v>0</v>
      </c>
      <c r="N662" s="79"/>
      <c r="O662" s="79"/>
      <c r="P662" s="79"/>
      <c r="Q662" s="92"/>
      <c r="R662" s="92"/>
      <c r="S662" s="96"/>
      <c r="T662" s="85"/>
      <c r="U662" s="86"/>
      <c r="V662" s="86" t="e">
        <f t="array" aca="1" ref="V662" ca="1">_xludf.IFNA(INDEX(#REF!,MATCH($U662,#REF!,0)),"")</f>
        <v>#NAME?</v>
      </c>
      <c r="W662" s="86" t="e">
        <f t="array" aca="1" ref="W662" ca="1">_xludf.IFNA(INDEX(#REF!,MATCH($U662,#REF!,0)),"")</f>
        <v>#NAME?</v>
      </c>
      <c r="X662" s="86" t="e">
        <f t="array" aca="1" ref="X662" ca="1">_xludf.IFNA(INDEX(#REF!,MATCH($U662,#REF!,0)),"")</f>
        <v>#NAME?</v>
      </c>
      <c r="Y662" s="86" t="e">
        <f t="array" aca="1" ref="Y662" ca="1">_xludf.IFNA(INDEX(#REF!,MATCH($U662,#REF!,0)),"")</f>
        <v>#NAME?</v>
      </c>
      <c r="Z662" s="86" t="e">
        <f t="array" aca="1" ref="Z662" ca="1">_xludf.IFNA(INDEX(#REF!,MATCH($U662,#REF!,0)),"")</f>
        <v>#NAME?</v>
      </c>
      <c r="AA662" s="86" t="e">
        <f t="array" aca="1" ref="AA662" ca="1">_xludf.IFNA(INDEX(#REF!,MATCH($U662,#REF!,0)),"")</f>
        <v>#NAME?</v>
      </c>
      <c r="AB662" s="86" t="e">
        <f t="array" aca="1" ref="AB662" ca="1">_xludf.IFNA(INDEX(#REF!,MATCH($U662,#REF!,0)),"")</f>
        <v>#NAME?</v>
      </c>
      <c r="AC662" s="86" t="e">
        <f t="array" aca="1" ref="AC662" ca="1">_xludf.IFNA(INDEX(#REF!,MATCH($U662,#REF!,0)),"")</f>
        <v>#NAME?</v>
      </c>
      <c r="AD662" s="87" t="e">
        <f t="array" aca="1" ref="AD662" ca="1">_xludf.IFNA(INDEX(#REF!,MATCH($U662,#REF!,0)),"")</f>
        <v>#NAME?</v>
      </c>
      <c r="AE662" s="102"/>
    </row>
    <row r="663" spans="1:31" ht="22.5" customHeight="1">
      <c r="A663" s="77"/>
      <c r="B663" s="133"/>
      <c r="C663" s="79"/>
      <c r="D663" s="79"/>
      <c r="E663" s="103"/>
      <c r="F663" s="103"/>
      <c r="G663" s="79"/>
      <c r="H663" s="79"/>
      <c r="I663" s="81" t="b">
        <v>0</v>
      </c>
      <c r="J663" s="81" t="b">
        <v>0</v>
      </c>
      <c r="K663" s="81" t="b">
        <v>0</v>
      </c>
      <c r="L663" s="81" t="b">
        <v>0</v>
      </c>
      <c r="M663" s="81" t="b">
        <v>0</v>
      </c>
      <c r="N663" s="79"/>
      <c r="O663" s="79"/>
      <c r="P663" s="79"/>
      <c r="Q663" s="92"/>
      <c r="R663" s="92"/>
      <c r="S663" s="96"/>
      <c r="T663" s="85"/>
      <c r="U663" s="86"/>
      <c r="V663" s="86" t="e">
        <f t="array" aca="1" ref="V663" ca="1">_xludf.IFNA(INDEX(#REF!,MATCH($U663,#REF!,0)),"")</f>
        <v>#NAME?</v>
      </c>
      <c r="W663" s="86" t="e">
        <f t="array" aca="1" ref="W663" ca="1">_xludf.IFNA(INDEX(#REF!,MATCH($U663,#REF!,0)),"")</f>
        <v>#NAME?</v>
      </c>
      <c r="X663" s="86" t="e">
        <f t="array" aca="1" ref="X663" ca="1">_xludf.IFNA(INDEX(#REF!,MATCH($U663,#REF!,0)),"")</f>
        <v>#NAME?</v>
      </c>
      <c r="Y663" s="86" t="e">
        <f t="array" aca="1" ref="Y663" ca="1">_xludf.IFNA(INDEX(#REF!,MATCH($U663,#REF!,0)),"")</f>
        <v>#NAME?</v>
      </c>
      <c r="Z663" s="86" t="e">
        <f t="array" aca="1" ref="Z663" ca="1">_xludf.IFNA(INDEX(#REF!,MATCH($U663,#REF!,0)),"")</f>
        <v>#NAME?</v>
      </c>
      <c r="AA663" s="86" t="e">
        <f t="array" aca="1" ref="AA663" ca="1">_xludf.IFNA(INDEX(#REF!,MATCH($U663,#REF!,0)),"")</f>
        <v>#NAME?</v>
      </c>
      <c r="AB663" s="86" t="e">
        <f t="array" aca="1" ref="AB663" ca="1">_xludf.IFNA(INDEX(#REF!,MATCH($U663,#REF!,0)),"")</f>
        <v>#NAME?</v>
      </c>
      <c r="AC663" s="86" t="e">
        <f t="array" aca="1" ref="AC663" ca="1">_xludf.IFNA(INDEX(#REF!,MATCH($U663,#REF!,0)),"")</f>
        <v>#NAME?</v>
      </c>
      <c r="AD663" s="87" t="e">
        <f t="array" aca="1" ref="AD663" ca="1">_xludf.IFNA(INDEX(#REF!,MATCH($U663,#REF!,0)),"")</f>
        <v>#NAME?</v>
      </c>
      <c r="AE663" s="102"/>
    </row>
    <row r="664" spans="1:31" ht="22.5" customHeight="1">
      <c r="A664" s="77"/>
      <c r="B664" s="133"/>
      <c r="C664" s="79"/>
      <c r="D664" s="79"/>
      <c r="E664" s="103"/>
      <c r="F664" s="103"/>
      <c r="G664" s="79"/>
      <c r="H664" s="79"/>
      <c r="I664" s="81" t="b">
        <v>0</v>
      </c>
      <c r="J664" s="81" t="b">
        <v>0</v>
      </c>
      <c r="K664" s="81" t="b">
        <v>0</v>
      </c>
      <c r="L664" s="81" t="b">
        <v>0</v>
      </c>
      <c r="M664" s="81" t="b">
        <v>0</v>
      </c>
      <c r="N664" s="79"/>
      <c r="O664" s="79"/>
      <c r="P664" s="79"/>
      <c r="Q664" s="92"/>
      <c r="R664" s="92"/>
      <c r="S664" s="96"/>
      <c r="T664" s="85"/>
      <c r="U664" s="86"/>
      <c r="V664" s="86" t="e">
        <f t="array" aca="1" ref="V664" ca="1">_xludf.IFNA(INDEX(#REF!,MATCH($U664,#REF!,0)),"")</f>
        <v>#NAME?</v>
      </c>
      <c r="W664" s="86" t="e">
        <f t="array" aca="1" ref="W664" ca="1">_xludf.IFNA(INDEX(#REF!,MATCH($U664,#REF!,0)),"")</f>
        <v>#NAME?</v>
      </c>
      <c r="X664" s="86" t="e">
        <f t="array" aca="1" ref="X664" ca="1">_xludf.IFNA(INDEX(#REF!,MATCH($U664,#REF!,0)),"")</f>
        <v>#NAME?</v>
      </c>
      <c r="Y664" s="86" t="e">
        <f t="array" aca="1" ref="Y664" ca="1">_xludf.IFNA(INDEX(#REF!,MATCH($U664,#REF!,0)),"")</f>
        <v>#NAME?</v>
      </c>
      <c r="Z664" s="86" t="e">
        <f t="array" aca="1" ref="Z664" ca="1">_xludf.IFNA(INDEX(#REF!,MATCH($U664,#REF!,0)),"")</f>
        <v>#NAME?</v>
      </c>
      <c r="AA664" s="86" t="e">
        <f t="array" aca="1" ref="AA664" ca="1">_xludf.IFNA(INDEX(#REF!,MATCH($U664,#REF!,0)),"")</f>
        <v>#NAME?</v>
      </c>
      <c r="AB664" s="86" t="e">
        <f t="array" aca="1" ref="AB664" ca="1">_xludf.IFNA(INDEX(#REF!,MATCH($U664,#REF!,0)),"")</f>
        <v>#NAME?</v>
      </c>
      <c r="AC664" s="86" t="e">
        <f t="array" aca="1" ref="AC664" ca="1">_xludf.IFNA(INDEX(#REF!,MATCH($U664,#REF!,0)),"")</f>
        <v>#NAME?</v>
      </c>
      <c r="AD664" s="87" t="e">
        <f t="array" aca="1" ref="AD664" ca="1">_xludf.IFNA(INDEX(#REF!,MATCH($U664,#REF!,0)),"")</f>
        <v>#NAME?</v>
      </c>
      <c r="AE664" s="102"/>
    </row>
    <row r="665" spans="1:31" ht="22.5" customHeight="1">
      <c r="A665" s="77"/>
      <c r="B665" s="133"/>
      <c r="C665" s="79"/>
      <c r="D665" s="79"/>
      <c r="E665" s="79"/>
      <c r="F665" s="79"/>
      <c r="G665" s="79"/>
      <c r="H665" s="79"/>
      <c r="I665" s="81" t="b">
        <v>0</v>
      </c>
      <c r="J665" s="81" t="b">
        <v>0</v>
      </c>
      <c r="K665" s="81" t="b">
        <v>0</v>
      </c>
      <c r="L665" s="81" t="b">
        <v>0</v>
      </c>
      <c r="M665" s="81" t="b">
        <v>0</v>
      </c>
      <c r="N665" s="79"/>
      <c r="O665" s="79"/>
      <c r="P665" s="79"/>
      <c r="Q665" s="92"/>
      <c r="R665" s="92"/>
      <c r="S665" s="96"/>
      <c r="T665" s="85"/>
      <c r="U665" s="86"/>
      <c r="V665" s="86" t="e">
        <f t="array" aca="1" ref="V665" ca="1">_xludf.IFNA(INDEX(#REF!,MATCH($U665,#REF!,0)),"")</f>
        <v>#NAME?</v>
      </c>
      <c r="W665" s="86" t="e">
        <f t="array" aca="1" ref="W665" ca="1">_xludf.IFNA(INDEX(#REF!,MATCH($U665,#REF!,0)),"")</f>
        <v>#NAME?</v>
      </c>
      <c r="X665" s="86" t="e">
        <f t="array" aca="1" ref="X665" ca="1">_xludf.IFNA(INDEX(#REF!,MATCH($U665,#REF!,0)),"")</f>
        <v>#NAME?</v>
      </c>
      <c r="Y665" s="86" t="e">
        <f t="array" aca="1" ref="Y665" ca="1">_xludf.IFNA(INDEX(#REF!,MATCH($U665,#REF!,0)),"")</f>
        <v>#NAME?</v>
      </c>
      <c r="Z665" s="86" t="e">
        <f t="array" aca="1" ref="Z665" ca="1">_xludf.IFNA(INDEX(#REF!,MATCH($U665,#REF!,0)),"")</f>
        <v>#NAME?</v>
      </c>
      <c r="AA665" s="86" t="e">
        <f t="array" aca="1" ref="AA665" ca="1">_xludf.IFNA(INDEX(#REF!,MATCH($U665,#REF!,0)),"")</f>
        <v>#NAME?</v>
      </c>
      <c r="AB665" s="86" t="e">
        <f t="array" aca="1" ref="AB665" ca="1">_xludf.IFNA(INDEX(#REF!,MATCH($U665,#REF!,0)),"")</f>
        <v>#NAME?</v>
      </c>
      <c r="AC665" s="86" t="e">
        <f t="array" aca="1" ref="AC665" ca="1">_xludf.IFNA(INDEX(#REF!,MATCH($U665,#REF!,0)),"")</f>
        <v>#NAME?</v>
      </c>
      <c r="AD665" s="87" t="e">
        <f t="array" aca="1" ref="AD665" ca="1">_xludf.IFNA(INDEX(#REF!,MATCH($U665,#REF!,0)),"")</f>
        <v>#NAME?</v>
      </c>
      <c r="AE665" s="102"/>
    </row>
    <row r="666" spans="1:31" ht="22.5" customHeight="1">
      <c r="A666" s="77"/>
      <c r="B666" s="133"/>
      <c r="C666" s="79"/>
      <c r="D666" s="79"/>
      <c r="E666" s="79"/>
      <c r="F666" s="79"/>
      <c r="G666" s="79"/>
      <c r="H666" s="79"/>
      <c r="I666" s="81" t="b">
        <v>0</v>
      </c>
      <c r="J666" s="81" t="b">
        <v>0</v>
      </c>
      <c r="K666" s="81" t="b">
        <v>0</v>
      </c>
      <c r="L666" s="81" t="b">
        <v>0</v>
      </c>
      <c r="M666" s="81" t="b">
        <v>0</v>
      </c>
      <c r="N666" s="79"/>
      <c r="O666" s="79"/>
      <c r="P666" s="79"/>
      <c r="Q666" s="92"/>
      <c r="R666" s="92"/>
      <c r="S666" s="96"/>
      <c r="T666" s="85"/>
      <c r="U666" s="86"/>
      <c r="V666" s="86" t="e">
        <f t="array" aca="1" ref="V666" ca="1">_xludf.IFNA(INDEX(#REF!,MATCH($U666,#REF!,0)),"")</f>
        <v>#NAME?</v>
      </c>
      <c r="W666" s="86" t="e">
        <f t="array" aca="1" ref="W666" ca="1">_xludf.IFNA(INDEX(#REF!,MATCH($U666,#REF!,0)),"")</f>
        <v>#NAME?</v>
      </c>
      <c r="X666" s="86" t="e">
        <f t="array" aca="1" ref="X666" ca="1">_xludf.IFNA(INDEX(#REF!,MATCH($U666,#REF!,0)),"")</f>
        <v>#NAME?</v>
      </c>
      <c r="Y666" s="86" t="e">
        <f t="array" aca="1" ref="Y666" ca="1">_xludf.IFNA(INDEX(#REF!,MATCH($U666,#REF!,0)),"")</f>
        <v>#NAME?</v>
      </c>
      <c r="Z666" s="86" t="e">
        <f t="array" aca="1" ref="Z666" ca="1">_xludf.IFNA(INDEX(#REF!,MATCH($U666,#REF!,0)),"")</f>
        <v>#NAME?</v>
      </c>
      <c r="AA666" s="86" t="e">
        <f t="array" aca="1" ref="AA666" ca="1">_xludf.IFNA(INDEX(#REF!,MATCH($U666,#REF!,0)),"")</f>
        <v>#NAME?</v>
      </c>
      <c r="AB666" s="86" t="e">
        <f t="array" aca="1" ref="AB666" ca="1">_xludf.IFNA(INDEX(#REF!,MATCH($U666,#REF!,0)),"")</f>
        <v>#NAME?</v>
      </c>
      <c r="AC666" s="86" t="e">
        <f t="array" aca="1" ref="AC666" ca="1">_xludf.IFNA(INDEX(#REF!,MATCH($U666,#REF!,0)),"")</f>
        <v>#NAME?</v>
      </c>
      <c r="AD666" s="87" t="e">
        <f t="array" aca="1" ref="AD666" ca="1">_xludf.IFNA(INDEX(#REF!,MATCH($U666,#REF!,0)),"")</f>
        <v>#NAME?</v>
      </c>
      <c r="AE666" s="102"/>
    </row>
    <row r="667" spans="1:31" ht="22.5" customHeight="1">
      <c r="A667" s="77"/>
      <c r="B667" s="133"/>
      <c r="C667" s="79"/>
      <c r="D667" s="79"/>
      <c r="E667" s="79"/>
      <c r="F667" s="79"/>
      <c r="G667" s="79"/>
      <c r="H667" s="79"/>
      <c r="I667" s="81" t="b">
        <v>0</v>
      </c>
      <c r="J667" s="81" t="b">
        <v>0</v>
      </c>
      <c r="K667" s="81" t="b">
        <v>0</v>
      </c>
      <c r="L667" s="81" t="b">
        <v>0</v>
      </c>
      <c r="M667" s="81" t="b">
        <v>0</v>
      </c>
      <c r="N667" s="79"/>
      <c r="O667" s="79"/>
      <c r="P667" s="79"/>
      <c r="Q667" s="92"/>
      <c r="R667" s="92"/>
      <c r="S667" s="96"/>
      <c r="T667" s="85"/>
      <c r="U667" s="86"/>
      <c r="V667" s="86" t="e">
        <f t="array" aca="1" ref="V667" ca="1">_xludf.IFNA(INDEX(#REF!,MATCH($U667,#REF!,0)),"")</f>
        <v>#NAME?</v>
      </c>
      <c r="W667" s="86" t="e">
        <f t="array" aca="1" ref="W667" ca="1">_xludf.IFNA(INDEX(#REF!,MATCH($U667,#REF!,0)),"")</f>
        <v>#NAME?</v>
      </c>
      <c r="X667" s="86" t="e">
        <f t="array" aca="1" ref="X667" ca="1">_xludf.IFNA(INDEX(#REF!,MATCH($U667,#REF!,0)),"")</f>
        <v>#NAME?</v>
      </c>
      <c r="Y667" s="86" t="e">
        <f t="array" aca="1" ref="Y667" ca="1">_xludf.IFNA(INDEX(#REF!,MATCH($U667,#REF!,0)),"")</f>
        <v>#NAME?</v>
      </c>
      <c r="Z667" s="86" t="e">
        <f t="array" aca="1" ref="Z667" ca="1">_xludf.IFNA(INDEX(#REF!,MATCH($U667,#REF!,0)),"")</f>
        <v>#NAME?</v>
      </c>
      <c r="AA667" s="86" t="e">
        <f t="array" aca="1" ref="AA667" ca="1">_xludf.IFNA(INDEX(#REF!,MATCH($U667,#REF!,0)),"")</f>
        <v>#NAME?</v>
      </c>
      <c r="AB667" s="86" t="e">
        <f t="array" aca="1" ref="AB667" ca="1">_xludf.IFNA(INDEX(#REF!,MATCH($U667,#REF!,0)),"")</f>
        <v>#NAME?</v>
      </c>
      <c r="AC667" s="86" t="e">
        <f t="array" aca="1" ref="AC667" ca="1">_xludf.IFNA(INDEX(#REF!,MATCH($U667,#REF!,0)),"")</f>
        <v>#NAME?</v>
      </c>
      <c r="AD667" s="87" t="e">
        <f t="array" aca="1" ref="AD667" ca="1">_xludf.IFNA(INDEX(#REF!,MATCH($U667,#REF!,0)),"")</f>
        <v>#NAME?</v>
      </c>
      <c r="AE667" s="102"/>
    </row>
    <row r="668" spans="1:31" ht="22.5" customHeight="1">
      <c r="A668" s="77"/>
      <c r="B668" s="133"/>
      <c r="C668" s="79"/>
      <c r="D668" s="79"/>
      <c r="E668" s="79"/>
      <c r="F668" s="79"/>
      <c r="G668" s="79"/>
      <c r="H668" s="79"/>
      <c r="I668" s="81" t="b">
        <v>0</v>
      </c>
      <c r="J668" s="81" t="b">
        <v>0</v>
      </c>
      <c r="K668" s="81" t="b">
        <v>0</v>
      </c>
      <c r="L668" s="81" t="b">
        <v>0</v>
      </c>
      <c r="M668" s="81" t="b">
        <v>0</v>
      </c>
      <c r="N668" s="79"/>
      <c r="O668" s="79"/>
      <c r="P668" s="79"/>
      <c r="Q668" s="92"/>
      <c r="R668" s="92"/>
      <c r="S668" s="96"/>
      <c r="T668" s="85"/>
      <c r="U668" s="86"/>
      <c r="V668" s="86" t="e">
        <f t="array" aca="1" ref="V668" ca="1">_xludf.IFNA(INDEX(#REF!,MATCH($U668,#REF!,0)),"")</f>
        <v>#NAME?</v>
      </c>
      <c r="W668" s="86" t="e">
        <f t="array" aca="1" ref="W668" ca="1">_xludf.IFNA(INDEX(#REF!,MATCH($U668,#REF!,0)),"")</f>
        <v>#NAME?</v>
      </c>
      <c r="X668" s="86" t="e">
        <f t="array" aca="1" ref="X668" ca="1">_xludf.IFNA(INDEX(#REF!,MATCH($U668,#REF!,0)),"")</f>
        <v>#NAME?</v>
      </c>
      <c r="Y668" s="86" t="e">
        <f t="array" aca="1" ref="Y668" ca="1">_xludf.IFNA(INDEX(#REF!,MATCH($U668,#REF!,0)),"")</f>
        <v>#NAME?</v>
      </c>
      <c r="Z668" s="86" t="e">
        <f t="array" aca="1" ref="Z668" ca="1">_xludf.IFNA(INDEX(#REF!,MATCH($U668,#REF!,0)),"")</f>
        <v>#NAME?</v>
      </c>
      <c r="AA668" s="86" t="e">
        <f t="array" aca="1" ref="AA668" ca="1">_xludf.IFNA(INDEX(#REF!,MATCH($U668,#REF!,0)),"")</f>
        <v>#NAME?</v>
      </c>
      <c r="AB668" s="86" t="e">
        <f t="array" aca="1" ref="AB668" ca="1">_xludf.IFNA(INDEX(#REF!,MATCH($U668,#REF!,0)),"")</f>
        <v>#NAME?</v>
      </c>
      <c r="AC668" s="86" t="e">
        <f t="array" aca="1" ref="AC668" ca="1">_xludf.IFNA(INDEX(#REF!,MATCH($U668,#REF!,0)),"")</f>
        <v>#NAME?</v>
      </c>
      <c r="AD668" s="87" t="e">
        <f t="array" aca="1" ref="AD668" ca="1">_xludf.IFNA(INDEX(#REF!,MATCH($U668,#REF!,0)),"")</f>
        <v>#NAME?</v>
      </c>
      <c r="AE668" s="102"/>
    </row>
    <row r="669" spans="1:31" ht="22.5" customHeight="1">
      <c r="A669" s="77"/>
      <c r="B669" s="133"/>
      <c r="C669" s="79"/>
      <c r="D669" s="79"/>
      <c r="E669" s="79"/>
      <c r="F669" s="79"/>
      <c r="G669" s="79"/>
      <c r="H669" s="79"/>
      <c r="I669" s="81" t="b">
        <v>0</v>
      </c>
      <c r="J669" s="81" t="b">
        <v>0</v>
      </c>
      <c r="K669" s="81" t="b">
        <v>0</v>
      </c>
      <c r="L669" s="81" t="b">
        <v>0</v>
      </c>
      <c r="M669" s="81" t="b">
        <v>0</v>
      </c>
      <c r="N669" s="79"/>
      <c r="O669" s="79"/>
      <c r="P669" s="79"/>
      <c r="Q669" s="92"/>
      <c r="R669" s="92"/>
      <c r="S669" s="96"/>
      <c r="T669" s="85"/>
      <c r="U669" s="86"/>
      <c r="V669" s="86" t="e">
        <f t="array" aca="1" ref="V669" ca="1">_xludf.IFNA(INDEX(#REF!,MATCH($U669,#REF!,0)),"")</f>
        <v>#NAME?</v>
      </c>
      <c r="W669" s="86" t="e">
        <f t="array" aca="1" ref="W669" ca="1">_xludf.IFNA(INDEX(#REF!,MATCH($U669,#REF!,0)),"")</f>
        <v>#NAME?</v>
      </c>
      <c r="X669" s="86" t="e">
        <f t="array" aca="1" ref="X669" ca="1">_xludf.IFNA(INDEX(#REF!,MATCH($U669,#REF!,0)),"")</f>
        <v>#NAME?</v>
      </c>
      <c r="Y669" s="86" t="e">
        <f t="array" aca="1" ref="Y669" ca="1">_xludf.IFNA(INDEX(#REF!,MATCH($U669,#REF!,0)),"")</f>
        <v>#NAME?</v>
      </c>
      <c r="Z669" s="86" t="e">
        <f t="array" aca="1" ref="Z669" ca="1">_xludf.IFNA(INDEX(#REF!,MATCH($U669,#REF!,0)),"")</f>
        <v>#NAME?</v>
      </c>
      <c r="AA669" s="86" t="e">
        <f t="array" aca="1" ref="AA669" ca="1">_xludf.IFNA(INDEX(#REF!,MATCH($U669,#REF!,0)),"")</f>
        <v>#NAME?</v>
      </c>
      <c r="AB669" s="86" t="e">
        <f t="array" aca="1" ref="AB669" ca="1">_xludf.IFNA(INDEX(#REF!,MATCH($U669,#REF!,0)),"")</f>
        <v>#NAME?</v>
      </c>
      <c r="AC669" s="86" t="e">
        <f t="array" aca="1" ref="AC669" ca="1">_xludf.IFNA(INDEX(#REF!,MATCH($U669,#REF!,0)),"")</f>
        <v>#NAME?</v>
      </c>
      <c r="AD669" s="87" t="e">
        <f t="array" aca="1" ref="AD669" ca="1">_xludf.IFNA(INDEX(#REF!,MATCH($U669,#REF!,0)),"")</f>
        <v>#NAME?</v>
      </c>
      <c r="AE669" s="102"/>
    </row>
    <row r="670" spans="1:31" ht="22.5" customHeight="1">
      <c r="A670" s="77"/>
      <c r="B670" s="133"/>
      <c r="C670" s="79"/>
      <c r="D670" s="79"/>
      <c r="E670" s="79"/>
      <c r="F670" s="79"/>
      <c r="G670" s="79"/>
      <c r="H670" s="79"/>
      <c r="I670" s="81" t="b">
        <v>0</v>
      </c>
      <c r="J670" s="81" t="b">
        <v>0</v>
      </c>
      <c r="K670" s="81" t="b">
        <v>0</v>
      </c>
      <c r="L670" s="81" t="b">
        <v>0</v>
      </c>
      <c r="M670" s="81" t="b">
        <v>0</v>
      </c>
      <c r="N670" s="79"/>
      <c r="O670" s="79"/>
      <c r="P670" s="79"/>
      <c r="Q670" s="92"/>
      <c r="R670" s="92"/>
      <c r="S670" s="96"/>
      <c r="T670" s="85"/>
      <c r="U670" s="86"/>
      <c r="V670" s="86" t="e">
        <f t="array" aca="1" ref="V670" ca="1">_xludf.IFNA(INDEX(#REF!,MATCH($U670,#REF!,0)),"")</f>
        <v>#NAME?</v>
      </c>
      <c r="W670" s="86" t="e">
        <f t="array" aca="1" ref="W670" ca="1">_xludf.IFNA(INDEX(#REF!,MATCH($U670,#REF!,0)),"")</f>
        <v>#NAME?</v>
      </c>
      <c r="X670" s="86" t="e">
        <f t="array" aca="1" ref="X670" ca="1">_xludf.IFNA(INDEX(#REF!,MATCH($U670,#REF!,0)),"")</f>
        <v>#NAME?</v>
      </c>
      <c r="Y670" s="86" t="e">
        <f t="array" aca="1" ref="Y670" ca="1">_xludf.IFNA(INDEX(#REF!,MATCH($U670,#REF!,0)),"")</f>
        <v>#NAME?</v>
      </c>
      <c r="Z670" s="86" t="e">
        <f t="array" aca="1" ref="Z670" ca="1">_xludf.IFNA(INDEX(#REF!,MATCH($U670,#REF!,0)),"")</f>
        <v>#NAME?</v>
      </c>
      <c r="AA670" s="86" t="e">
        <f t="array" aca="1" ref="AA670" ca="1">_xludf.IFNA(INDEX(#REF!,MATCH($U670,#REF!,0)),"")</f>
        <v>#NAME?</v>
      </c>
      <c r="AB670" s="86" t="e">
        <f t="array" aca="1" ref="AB670" ca="1">_xludf.IFNA(INDEX(#REF!,MATCH($U670,#REF!,0)),"")</f>
        <v>#NAME?</v>
      </c>
      <c r="AC670" s="86" t="e">
        <f t="array" aca="1" ref="AC670" ca="1">_xludf.IFNA(INDEX(#REF!,MATCH($U670,#REF!,0)),"")</f>
        <v>#NAME?</v>
      </c>
      <c r="AD670" s="87" t="e">
        <f t="array" aca="1" ref="AD670" ca="1">_xludf.IFNA(INDEX(#REF!,MATCH($U670,#REF!,0)),"")</f>
        <v>#NAME?</v>
      </c>
      <c r="AE670" s="102"/>
    </row>
    <row r="671" spans="1:31" ht="22.5" customHeight="1">
      <c r="A671" s="77"/>
      <c r="B671" s="133"/>
      <c r="C671" s="79"/>
      <c r="D671" s="79"/>
      <c r="E671" s="79"/>
      <c r="F671" s="79"/>
      <c r="G671" s="79"/>
      <c r="H671" s="79"/>
      <c r="I671" s="81" t="b">
        <v>0</v>
      </c>
      <c r="J671" s="81" t="b">
        <v>0</v>
      </c>
      <c r="K671" s="81" t="b">
        <v>0</v>
      </c>
      <c r="L671" s="81" t="b">
        <v>0</v>
      </c>
      <c r="M671" s="81" t="b">
        <v>0</v>
      </c>
      <c r="N671" s="79"/>
      <c r="O671" s="79"/>
      <c r="P671" s="79"/>
      <c r="Q671" s="92"/>
      <c r="R671" s="92"/>
      <c r="S671" s="96"/>
      <c r="T671" s="85"/>
      <c r="U671" s="86"/>
      <c r="V671" s="86" t="e">
        <f t="array" aca="1" ref="V671" ca="1">_xludf.IFNA(INDEX(#REF!,MATCH($U671,#REF!,0)),"")</f>
        <v>#NAME?</v>
      </c>
      <c r="W671" s="86" t="e">
        <f t="array" aca="1" ref="W671" ca="1">_xludf.IFNA(INDEX(#REF!,MATCH($U671,#REF!,0)),"")</f>
        <v>#NAME?</v>
      </c>
      <c r="X671" s="86" t="e">
        <f t="array" aca="1" ref="X671" ca="1">_xludf.IFNA(INDEX(#REF!,MATCH($U671,#REF!,0)),"")</f>
        <v>#NAME?</v>
      </c>
      <c r="Y671" s="86" t="e">
        <f t="array" aca="1" ref="Y671" ca="1">_xludf.IFNA(INDEX(#REF!,MATCH($U671,#REF!,0)),"")</f>
        <v>#NAME?</v>
      </c>
      <c r="Z671" s="86" t="e">
        <f t="array" aca="1" ref="Z671" ca="1">_xludf.IFNA(INDEX(#REF!,MATCH($U671,#REF!,0)),"")</f>
        <v>#NAME?</v>
      </c>
      <c r="AA671" s="86" t="e">
        <f t="array" aca="1" ref="AA671" ca="1">_xludf.IFNA(INDEX(#REF!,MATCH($U671,#REF!,0)),"")</f>
        <v>#NAME?</v>
      </c>
      <c r="AB671" s="86" t="e">
        <f t="array" aca="1" ref="AB671" ca="1">_xludf.IFNA(INDEX(#REF!,MATCH($U671,#REF!,0)),"")</f>
        <v>#NAME?</v>
      </c>
      <c r="AC671" s="86" t="e">
        <f t="array" aca="1" ref="AC671" ca="1">_xludf.IFNA(INDEX(#REF!,MATCH($U671,#REF!,0)),"")</f>
        <v>#NAME?</v>
      </c>
      <c r="AD671" s="87" t="e">
        <f t="array" aca="1" ref="AD671" ca="1">_xludf.IFNA(INDEX(#REF!,MATCH($U671,#REF!,0)),"")</f>
        <v>#NAME?</v>
      </c>
      <c r="AE671" s="102"/>
    </row>
    <row r="672" spans="1:31" ht="22.5" customHeight="1">
      <c r="A672" s="77"/>
      <c r="B672" s="133"/>
      <c r="C672" s="79"/>
      <c r="D672" s="79"/>
      <c r="E672" s="79"/>
      <c r="F672" s="79"/>
      <c r="G672" s="79"/>
      <c r="H672" s="79"/>
      <c r="I672" s="81" t="b">
        <v>0</v>
      </c>
      <c r="J672" s="81" t="b">
        <v>0</v>
      </c>
      <c r="K672" s="81" t="b">
        <v>0</v>
      </c>
      <c r="L672" s="81" t="b">
        <v>0</v>
      </c>
      <c r="M672" s="81" t="b">
        <v>0</v>
      </c>
      <c r="N672" s="79"/>
      <c r="O672" s="79"/>
      <c r="P672" s="79"/>
      <c r="Q672" s="92"/>
      <c r="R672" s="92"/>
      <c r="S672" s="96"/>
      <c r="T672" s="85"/>
      <c r="U672" s="86"/>
      <c r="V672" s="86" t="e">
        <f t="array" aca="1" ref="V672" ca="1">_xludf.IFNA(INDEX(#REF!,MATCH($U672,#REF!,0)),"")</f>
        <v>#NAME?</v>
      </c>
      <c r="W672" s="86" t="e">
        <f t="array" aca="1" ref="W672" ca="1">_xludf.IFNA(INDEX(#REF!,MATCH($U672,#REF!,0)),"")</f>
        <v>#NAME?</v>
      </c>
      <c r="X672" s="86" t="e">
        <f t="array" aca="1" ref="X672" ca="1">_xludf.IFNA(INDEX(#REF!,MATCH($U672,#REF!,0)),"")</f>
        <v>#NAME?</v>
      </c>
      <c r="Y672" s="86" t="e">
        <f t="array" aca="1" ref="Y672" ca="1">_xludf.IFNA(INDEX(#REF!,MATCH($U672,#REF!,0)),"")</f>
        <v>#NAME?</v>
      </c>
      <c r="Z672" s="86" t="e">
        <f t="array" aca="1" ref="Z672" ca="1">_xludf.IFNA(INDEX(#REF!,MATCH($U672,#REF!,0)),"")</f>
        <v>#NAME?</v>
      </c>
      <c r="AA672" s="86" t="e">
        <f t="array" aca="1" ref="AA672" ca="1">_xludf.IFNA(INDEX(#REF!,MATCH($U672,#REF!,0)),"")</f>
        <v>#NAME?</v>
      </c>
      <c r="AB672" s="86" t="e">
        <f t="array" aca="1" ref="AB672" ca="1">_xludf.IFNA(INDEX(#REF!,MATCH($U672,#REF!,0)),"")</f>
        <v>#NAME?</v>
      </c>
      <c r="AC672" s="86" t="e">
        <f t="array" aca="1" ref="AC672" ca="1">_xludf.IFNA(INDEX(#REF!,MATCH($U672,#REF!,0)),"")</f>
        <v>#NAME?</v>
      </c>
      <c r="AD672" s="87" t="e">
        <f t="array" aca="1" ref="AD672" ca="1">_xludf.IFNA(INDEX(#REF!,MATCH($U672,#REF!,0)),"")</f>
        <v>#NAME?</v>
      </c>
      <c r="AE672" s="102"/>
    </row>
    <row r="673" spans="1:31" ht="22.5" customHeight="1">
      <c r="A673" s="77"/>
      <c r="B673" s="133"/>
      <c r="C673" s="79"/>
      <c r="D673" s="79"/>
      <c r="E673" s="79"/>
      <c r="F673" s="79"/>
      <c r="G673" s="79"/>
      <c r="H673" s="79"/>
      <c r="I673" s="81" t="b">
        <v>0</v>
      </c>
      <c r="J673" s="81" t="b">
        <v>0</v>
      </c>
      <c r="K673" s="81" t="b">
        <v>0</v>
      </c>
      <c r="L673" s="81" t="b">
        <v>0</v>
      </c>
      <c r="M673" s="81" t="b">
        <v>0</v>
      </c>
      <c r="N673" s="79"/>
      <c r="O673" s="79"/>
      <c r="P673" s="79"/>
      <c r="Q673" s="92"/>
      <c r="R673" s="92"/>
      <c r="S673" s="96"/>
      <c r="T673" s="85"/>
      <c r="U673" s="86"/>
      <c r="V673" s="86" t="e">
        <f t="array" aca="1" ref="V673" ca="1">_xludf.IFNA(INDEX(#REF!,MATCH($U673,#REF!,0)),"")</f>
        <v>#NAME?</v>
      </c>
      <c r="W673" s="86" t="e">
        <f t="array" aca="1" ref="W673" ca="1">_xludf.IFNA(INDEX(#REF!,MATCH($U673,#REF!,0)),"")</f>
        <v>#NAME?</v>
      </c>
      <c r="X673" s="86" t="e">
        <f t="array" aca="1" ref="X673" ca="1">_xludf.IFNA(INDEX(#REF!,MATCH($U673,#REF!,0)),"")</f>
        <v>#NAME?</v>
      </c>
      <c r="Y673" s="86" t="e">
        <f t="array" aca="1" ref="Y673" ca="1">_xludf.IFNA(INDEX(#REF!,MATCH($U673,#REF!,0)),"")</f>
        <v>#NAME?</v>
      </c>
      <c r="Z673" s="86" t="e">
        <f t="array" aca="1" ref="Z673" ca="1">_xludf.IFNA(INDEX(#REF!,MATCH($U673,#REF!,0)),"")</f>
        <v>#NAME?</v>
      </c>
      <c r="AA673" s="86" t="e">
        <f t="array" aca="1" ref="AA673" ca="1">_xludf.IFNA(INDEX(#REF!,MATCH($U673,#REF!,0)),"")</f>
        <v>#NAME?</v>
      </c>
      <c r="AB673" s="86" t="e">
        <f t="array" aca="1" ref="AB673" ca="1">_xludf.IFNA(INDEX(#REF!,MATCH($U673,#REF!,0)),"")</f>
        <v>#NAME?</v>
      </c>
      <c r="AC673" s="86" t="e">
        <f t="array" aca="1" ref="AC673" ca="1">_xludf.IFNA(INDEX(#REF!,MATCH($U673,#REF!,0)),"")</f>
        <v>#NAME?</v>
      </c>
      <c r="AD673" s="87" t="e">
        <f t="array" aca="1" ref="AD673" ca="1">_xludf.IFNA(INDEX(#REF!,MATCH($U673,#REF!,0)),"")</f>
        <v>#NAME?</v>
      </c>
      <c r="AE673" s="102"/>
    </row>
    <row r="674" spans="1:31" ht="22.5" customHeight="1">
      <c r="A674" s="77"/>
      <c r="B674" s="133"/>
      <c r="C674" s="79"/>
      <c r="D674" s="79"/>
      <c r="E674" s="79"/>
      <c r="F674" s="79"/>
      <c r="G674" s="79"/>
      <c r="H674" s="79"/>
      <c r="I674" s="81" t="b">
        <v>0</v>
      </c>
      <c r="J674" s="81" t="b">
        <v>0</v>
      </c>
      <c r="K674" s="81" t="b">
        <v>0</v>
      </c>
      <c r="L674" s="81" t="b">
        <v>0</v>
      </c>
      <c r="M674" s="81" t="b">
        <v>0</v>
      </c>
      <c r="N674" s="79"/>
      <c r="O674" s="79"/>
      <c r="P674" s="79"/>
      <c r="Q674" s="92"/>
      <c r="R674" s="92"/>
      <c r="S674" s="96"/>
      <c r="T674" s="85"/>
      <c r="U674" s="86"/>
      <c r="V674" s="86" t="e">
        <f t="array" aca="1" ref="V674" ca="1">_xludf.IFNA(INDEX(#REF!,MATCH($U674,#REF!,0)),"")</f>
        <v>#NAME?</v>
      </c>
      <c r="W674" s="86" t="e">
        <f t="array" aca="1" ref="W674" ca="1">_xludf.IFNA(INDEX(#REF!,MATCH($U674,#REF!,0)),"")</f>
        <v>#NAME?</v>
      </c>
      <c r="X674" s="86" t="e">
        <f t="array" aca="1" ref="X674" ca="1">_xludf.IFNA(INDEX(#REF!,MATCH($U674,#REF!,0)),"")</f>
        <v>#NAME?</v>
      </c>
      <c r="Y674" s="86" t="e">
        <f t="array" aca="1" ref="Y674" ca="1">_xludf.IFNA(INDEX(#REF!,MATCH($U674,#REF!,0)),"")</f>
        <v>#NAME?</v>
      </c>
      <c r="Z674" s="86" t="e">
        <f t="array" aca="1" ref="Z674" ca="1">_xludf.IFNA(INDEX(#REF!,MATCH($U674,#REF!,0)),"")</f>
        <v>#NAME?</v>
      </c>
      <c r="AA674" s="86" t="e">
        <f t="array" aca="1" ref="AA674" ca="1">_xludf.IFNA(INDEX(#REF!,MATCH($U674,#REF!,0)),"")</f>
        <v>#NAME?</v>
      </c>
      <c r="AB674" s="86" t="e">
        <f t="array" aca="1" ref="AB674" ca="1">_xludf.IFNA(INDEX(#REF!,MATCH($U674,#REF!,0)),"")</f>
        <v>#NAME?</v>
      </c>
      <c r="AC674" s="86" t="e">
        <f t="array" aca="1" ref="AC674" ca="1">_xludf.IFNA(INDEX(#REF!,MATCH($U674,#REF!,0)),"")</f>
        <v>#NAME?</v>
      </c>
      <c r="AD674" s="87" t="e">
        <f t="array" aca="1" ref="AD674" ca="1">_xludf.IFNA(INDEX(#REF!,MATCH($U674,#REF!,0)),"")</f>
        <v>#NAME?</v>
      </c>
      <c r="AE674" s="102"/>
    </row>
    <row r="675" spans="1:31" ht="22.5" customHeight="1">
      <c r="A675" s="77"/>
      <c r="B675" s="133"/>
      <c r="C675" s="79"/>
      <c r="D675" s="79"/>
      <c r="E675" s="79"/>
      <c r="F675" s="79"/>
      <c r="G675" s="79"/>
      <c r="H675" s="79"/>
      <c r="I675" s="81" t="b">
        <v>0</v>
      </c>
      <c r="J675" s="81" t="b">
        <v>0</v>
      </c>
      <c r="K675" s="81" t="b">
        <v>0</v>
      </c>
      <c r="L675" s="81" t="b">
        <v>0</v>
      </c>
      <c r="M675" s="81" t="b">
        <v>0</v>
      </c>
      <c r="N675" s="79"/>
      <c r="O675" s="79"/>
      <c r="P675" s="79"/>
      <c r="Q675" s="92"/>
      <c r="R675" s="92"/>
      <c r="S675" s="96"/>
      <c r="T675" s="85"/>
      <c r="U675" s="86"/>
      <c r="V675" s="86" t="e">
        <f t="array" aca="1" ref="V675" ca="1">_xludf.IFNA(INDEX(#REF!,MATCH($U675,#REF!,0)),"")</f>
        <v>#NAME?</v>
      </c>
      <c r="W675" s="86" t="e">
        <f t="array" aca="1" ref="W675" ca="1">_xludf.IFNA(INDEX(#REF!,MATCH($U675,#REF!,0)),"")</f>
        <v>#NAME?</v>
      </c>
      <c r="X675" s="86" t="e">
        <f t="array" aca="1" ref="X675" ca="1">_xludf.IFNA(INDEX(#REF!,MATCH($U675,#REF!,0)),"")</f>
        <v>#NAME?</v>
      </c>
      <c r="Y675" s="86" t="e">
        <f t="array" aca="1" ref="Y675" ca="1">_xludf.IFNA(INDEX(#REF!,MATCH($U675,#REF!,0)),"")</f>
        <v>#NAME?</v>
      </c>
      <c r="Z675" s="86" t="e">
        <f t="array" aca="1" ref="Z675" ca="1">_xludf.IFNA(INDEX(#REF!,MATCH($U675,#REF!,0)),"")</f>
        <v>#NAME?</v>
      </c>
      <c r="AA675" s="86" t="e">
        <f t="array" aca="1" ref="AA675" ca="1">_xludf.IFNA(INDEX(#REF!,MATCH($U675,#REF!,0)),"")</f>
        <v>#NAME?</v>
      </c>
      <c r="AB675" s="86" t="e">
        <f t="array" aca="1" ref="AB675" ca="1">_xludf.IFNA(INDEX(#REF!,MATCH($U675,#REF!,0)),"")</f>
        <v>#NAME?</v>
      </c>
      <c r="AC675" s="86" t="e">
        <f t="array" aca="1" ref="AC675" ca="1">_xludf.IFNA(INDEX(#REF!,MATCH($U675,#REF!,0)),"")</f>
        <v>#NAME?</v>
      </c>
      <c r="AD675" s="87" t="e">
        <f t="array" aca="1" ref="AD675" ca="1">_xludf.IFNA(INDEX(#REF!,MATCH($U675,#REF!,0)),"")</f>
        <v>#NAME?</v>
      </c>
      <c r="AE675" s="102"/>
    </row>
    <row r="676" spans="1:31" ht="22.5" customHeight="1">
      <c r="A676" s="77"/>
      <c r="B676" s="133"/>
      <c r="C676" s="79"/>
      <c r="D676" s="79"/>
      <c r="E676" s="79"/>
      <c r="F676" s="79"/>
      <c r="G676" s="79"/>
      <c r="H676" s="79"/>
      <c r="I676" s="81" t="b">
        <v>0</v>
      </c>
      <c r="J676" s="81" t="b">
        <v>0</v>
      </c>
      <c r="K676" s="81" t="b">
        <v>0</v>
      </c>
      <c r="L676" s="81" t="b">
        <v>0</v>
      </c>
      <c r="M676" s="81" t="b">
        <v>0</v>
      </c>
      <c r="N676" s="79"/>
      <c r="O676" s="79"/>
      <c r="P676" s="79"/>
      <c r="Q676" s="92"/>
      <c r="R676" s="92"/>
      <c r="S676" s="96"/>
      <c r="T676" s="85"/>
      <c r="U676" s="86"/>
      <c r="V676" s="86" t="e">
        <f t="array" aca="1" ref="V676" ca="1">_xludf.IFNA(INDEX(#REF!,MATCH($U676,#REF!,0)),"")</f>
        <v>#NAME?</v>
      </c>
      <c r="W676" s="86" t="e">
        <f t="array" aca="1" ref="W676" ca="1">_xludf.IFNA(INDEX(#REF!,MATCH($U676,#REF!,0)),"")</f>
        <v>#NAME?</v>
      </c>
      <c r="X676" s="86" t="e">
        <f t="array" aca="1" ref="X676" ca="1">_xludf.IFNA(INDEX(#REF!,MATCH($U676,#REF!,0)),"")</f>
        <v>#NAME?</v>
      </c>
      <c r="Y676" s="86" t="e">
        <f t="array" aca="1" ref="Y676" ca="1">_xludf.IFNA(INDEX(#REF!,MATCH($U676,#REF!,0)),"")</f>
        <v>#NAME?</v>
      </c>
      <c r="Z676" s="86" t="e">
        <f t="array" aca="1" ref="Z676" ca="1">_xludf.IFNA(INDEX(#REF!,MATCH($U676,#REF!,0)),"")</f>
        <v>#NAME?</v>
      </c>
      <c r="AA676" s="86" t="e">
        <f t="array" aca="1" ref="AA676" ca="1">_xludf.IFNA(INDEX(#REF!,MATCH($U676,#REF!,0)),"")</f>
        <v>#NAME?</v>
      </c>
      <c r="AB676" s="86" t="e">
        <f t="array" aca="1" ref="AB676" ca="1">_xludf.IFNA(INDEX(#REF!,MATCH($U676,#REF!,0)),"")</f>
        <v>#NAME?</v>
      </c>
      <c r="AC676" s="86" t="e">
        <f t="array" aca="1" ref="AC676" ca="1">_xludf.IFNA(INDEX(#REF!,MATCH($U676,#REF!,0)),"")</f>
        <v>#NAME?</v>
      </c>
      <c r="AD676" s="87" t="e">
        <f t="array" aca="1" ref="AD676" ca="1">_xludf.IFNA(INDEX(#REF!,MATCH($U676,#REF!,0)),"")</f>
        <v>#NAME?</v>
      </c>
      <c r="AE676" s="102"/>
    </row>
    <row r="677" spans="1:31" ht="22.5" customHeight="1">
      <c r="A677" s="77"/>
      <c r="B677" s="133"/>
      <c r="C677" s="79"/>
      <c r="D677" s="79"/>
      <c r="E677" s="79"/>
      <c r="F677" s="79"/>
      <c r="G677" s="79"/>
      <c r="H677" s="79"/>
      <c r="I677" s="81" t="b">
        <v>0</v>
      </c>
      <c r="J677" s="81" t="b">
        <v>0</v>
      </c>
      <c r="K677" s="81" t="b">
        <v>0</v>
      </c>
      <c r="L677" s="81" t="b">
        <v>0</v>
      </c>
      <c r="M677" s="81" t="b">
        <v>0</v>
      </c>
      <c r="N677" s="79"/>
      <c r="O677" s="79"/>
      <c r="P677" s="79"/>
      <c r="Q677" s="92"/>
      <c r="R677" s="92"/>
      <c r="S677" s="96"/>
      <c r="T677" s="85"/>
      <c r="U677" s="86"/>
      <c r="V677" s="86" t="e">
        <f t="array" aca="1" ref="V677" ca="1">_xludf.IFNA(INDEX(#REF!,MATCH($U677,#REF!,0)),"")</f>
        <v>#NAME?</v>
      </c>
      <c r="W677" s="86" t="e">
        <f t="array" aca="1" ref="W677" ca="1">_xludf.IFNA(INDEX(#REF!,MATCH($U677,#REF!,0)),"")</f>
        <v>#NAME?</v>
      </c>
      <c r="X677" s="86" t="e">
        <f t="array" aca="1" ref="X677" ca="1">_xludf.IFNA(INDEX(#REF!,MATCH($U677,#REF!,0)),"")</f>
        <v>#NAME?</v>
      </c>
      <c r="Y677" s="86" t="e">
        <f t="array" aca="1" ref="Y677" ca="1">_xludf.IFNA(INDEX(#REF!,MATCH($U677,#REF!,0)),"")</f>
        <v>#NAME?</v>
      </c>
      <c r="Z677" s="86" t="e">
        <f t="array" aca="1" ref="Z677" ca="1">_xludf.IFNA(INDEX(#REF!,MATCH($U677,#REF!,0)),"")</f>
        <v>#NAME?</v>
      </c>
      <c r="AA677" s="86" t="e">
        <f t="array" aca="1" ref="AA677" ca="1">_xludf.IFNA(INDEX(#REF!,MATCH($U677,#REF!,0)),"")</f>
        <v>#NAME?</v>
      </c>
      <c r="AB677" s="86" t="e">
        <f t="array" aca="1" ref="AB677" ca="1">_xludf.IFNA(INDEX(#REF!,MATCH($U677,#REF!,0)),"")</f>
        <v>#NAME?</v>
      </c>
      <c r="AC677" s="86" t="e">
        <f t="array" aca="1" ref="AC677" ca="1">_xludf.IFNA(INDEX(#REF!,MATCH($U677,#REF!,0)),"")</f>
        <v>#NAME?</v>
      </c>
      <c r="AD677" s="87" t="e">
        <f t="array" aca="1" ref="AD677" ca="1">_xludf.IFNA(INDEX(#REF!,MATCH($U677,#REF!,0)),"")</f>
        <v>#NAME?</v>
      </c>
      <c r="AE677" s="102"/>
    </row>
    <row r="678" spans="1:31" ht="22.5" customHeight="1">
      <c r="A678" s="77"/>
      <c r="B678" s="133"/>
      <c r="C678" s="90"/>
      <c r="D678" s="90"/>
      <c r="E678" s="90"/>
      <c r="F678" s="90"/>
      <c r="G678" s="90"/>
      <c r="H678" s="90"/>
      <c r="I678" s="91" t="b">
        <v>0</v>
      </c>
      <c r="J678" s="91" t="b">
        <v>0</v>
      </c>
      <c r="K678" s="91" t="b">
        <v>0</v>
      </c>
      <c r="L678" s="91" t="b">
        <v>0</v>
      </c>
      <c r="M678" s="91" t="b">
        <v>0</v>
      </c>
      <c r="N678" s="90"/>
      <c r="O678" s="90"/>
      <c r="P678" s="90"/>
      <c r="Q678" s="92"/>
      <c r="R678" s="92"/>
      <c r="S678" s="110"/>
      <c r="T678" s="85"/>
      <c r="U678" s="86"/>
      <c r="V678" s="86" t="e">
        <f t="array" aca="1" ref="V678" ca="1">_xludf.IFNA(INDEX(#REF!,MATCH($U678,#REF!,0)),"")</f>
        <v>#NAME?</v>
      </c>
      <c r="W678" s="86" t="e">
        <f t="array" aca="1" ref="W678" ca="1">_xludf.IFNA(INDEX(#REF!,MATCH($U678,#REF!,0)),"")</f>
        <v>#NAME?</v>
      </c>
      <c r="X678" s="86" t="e">
        <f t="array" aca="1" ref="X678" ca="1">_xludf.IFNA(INDEX(#REF!,MATCH($U678,#REF!,0)),"")</f>
        <v>#NAME?</v>
      </c>
      <c r="Y678" s="86" t="e">
        <f t="array" aca="1" ref="Y678" ca="1">_xludf.IFNA(INDEX(#REF!,MATCH($U678,#REF!,0)),"")</f>
        <v>#NAME?</v>
      </c>
      <c r="Z678" s="86" t="e">
        <f t="array" aca="1" ref="Z678" ca="1">_xludf.IFNA(INDEX(#REF!,MATCH($U678,#REF!,0)),"")</f>
        <v>#NAME?</v>
      </c>
      <c r="AA678" s="86" t="e">
        <f t="array" aca="1" ref="AA678" ca="1">_xludf.IFNA(INDEX(#REF!,MATCH($U678,#REF!,0)),"")</f>
        <v>#NAME?</v>
      </c>
      <c r="AB678" s="86" t="e">
        <f t="array" aca="1" ref="AB678" ca="1">_xludf.IFNA(INDEX(#REF!,MATCH($U678,#REF!,0)),"")</f>
        <v>#NAME?</v>
      </c>
      <c r="AC678" s="86" t="e">
        <f t="array" aca="1" ref="AC678" ca="1">_xludf.IFNA(INDEX(#REF!,MATCH($U678,#REF!,0)),"")</f>
        <v>#NAME?</v>
      </c>
      <c r="AD678" s="87" t="e">
        <f t="array" aca="1" ref="AD678" ca="1">_xludf.IFNA(INDEX(#REF!,MATCH($U678,#REF!,0)),"")</f>
        <v>#NAME?</v>
      </c>
      <c r="AE678" s="102"/>
    </row>
    <row r="679" spans="1:31" ht="22.5" customHeight="1">
      <c r="A679" s="77"/>
      <c r="B679" s="133"/>
      <c r="C679" s="79"/>
      <c r="D679" s="79"/>
      <c r="E679" s="79"/>
      <c r="F679" s="79"/>
      <c r="G679" s="79"/>
      <c r="H679" s="79"/>
      <c r="I679" s="81" t="b">
        <v>0</v>
      </c>
      <c r="J679" s="81" t="b">
        <v>0</v>
      </c>
      <c r="K679" s="81" t="b">
        <v>0</v>
      </c>
      <c r="L679" s="81" t="b">
        <v>0</v>
      </c>
      <c r="M679" s="81" t="b">
        <v>0</v>
      </c>
      <c r="N679" s="79"/>
      <c r="O679" s="79"/>
      <c r="P679" s="79"/>
      <c r="Q679" s="92"/>
      <c r="R679" s="92"/>
      <c r="S679" s="96"/>
      <c r="T679" s="85"/>
      <c r="U679" s="86"/>
      <c r="V679" s="86" t="e">
        <f t="array" aca="1" ref="V679" ca="1">_xludf.IFNA(INDEX(#REF!,MATCH($U679,#REF!,0)),"")</f>
        <v>#NAME?</v>
      </c>
      <c r="W679" s="86" t="e">
        <f t="array" aca="1" ref="W679" ca="1">_xludf.IFNA(INDEX(#REF!,MATCH($U679,#REF!,0)),"")</f>
        <v>#NAME?</v>
      </c>
      <c r="X679" s="86" t="e">
        <f t="array" aca="1" ref="X679" ca="1">_xludf.IFNA(INDEX(#REF!,MATCH($U679,#REF!,0)),"")</f>
        <v>#NAME?</v>
      </c>
      <c r="Y679" s="86" t="e">
        <f t="array" aca="1" ref="Y679" ca="1">_xludf.IFNA(INDEX(#REF!,MATCH($U679,#REF!,0)),"")</f>
        <v>#NAME?</v>
      </c>
      <c r="Z679" s="86" t="e">
        <f t="array" aca="1" ref="Z679" ca="1">_xludf.IFNA(INDEX(#REF!,MATCH($U679,#REF!,0)),"")</f>
        <v>#NAME?</v>
      </c>
      <c r="AA679" s="86" t="e">
        <f t="array" aca="1" ref="AA679" ca="1">_xludf.IFNA(INDEX(#REF!,MATCH($U679,#REF!,0)),"")</f>
        <v>#NAME?</v>
      </c>
      <c r="AB679" s="86" t="e">
        <f t="array" aca="1" ref="AB679" ca="1">_xludf.IFNA(INDEX(#REF!,MATCH($U679,#REF!,0)),"")</f>
        <v>#NAME?</v>
      </c>
      <c r="AC679" s="86" t="e">
        <f t="array" aca="1" ref="AC679" ca="1">_xludf.IFNA(INDEX(#REF!,MATCH($U679,#REF!,0)),"")</f>
        <v>#NAME?</v>
      </c>
      <c r="AD679" s="87" t="e">
        <f t="array" aca="1" ref="AD679" ca="1">_xludf.IFNA(INDEX(#REF!,MATCH($U679,#REF!,0)),"")</f>
        <v>#NAME?</v>
      </c>
      <c r="AE679" s="102"/>
    </row>
    <row r="680" spans="1:31" ht="22.5" customHeight="1">
      <c r="A680" s="77"/>
      <c r="B680" s="133"/>
      <c r="C680" s="90"/>
      <c r="D680" s="90"/>
      <c r="E680" s="90"/>
      <c r="F680" s="90"/>
      <c r="G680" s="90"/>
      <c r="H680" s="90"/>
      <c r="I680" s="91" t="b">
        <v>0</v>
      </c>
      <c r="J680" s="91" t="b">
        <v>0</v>
      </c>
      <c r="K680" s="91" t="b">
        <v>0</v>
      </c>
      <c r="L680" s="91" t="b">
        <v>0</v>
      </c>
      <c r="M680" s="91" t="b">
        <v>0</v>
      </c>
      <c r="N680" s="90"/>
      <c r="O680" s="90"/>
      <c r="P680" s="90"/>
      <c r="Q680" s="92"/>
      <c r="R680" s="92"/>
      <c r="S680" s="110"/>
      <c r="T680" s="85"/>
      <c r="U680" s="86"/>
      <c r="V680" s="86" t="e">
        <f t="array" aca="1" ref="V680" ca="1">_xludf.IFNA(INDEX(#REF!,MATCH($U680,#REF!,0)),"")</f>
        <v>#NAME?</v>
      </c>
      <c r="W680" s="86" t="e">
        <f t="array" aca="1" ref="W680" ca="1">_xludf.IFNA(INDEX(#REF!,MATCH($U680,#REF!,0)),"")</f>
        <v>#NAME?</v>
      </c>
      <c r="X680" s="86" t="e">
        <f t="array" aca="1" ref="X680" ca="1">_xludf.IFNA(INDEX(#REF!,MATCH($U680,#REF!,0)),"")</f>
        <v>#NAME?</v>
      </c>
      <c r="Y680" s="86" t="e">
        <f t="array" aca="1" ref="Y680" ca="1">_xludf.IFNA(INDEX(#REF!,MATCH($U680,#REF!,0)),"")</f>
        <v>#NAME?</v>
      </c>
      <c r="Z680" s="86" t="e">
        <f t="array" aca="1" ref="Z680" ca="1">_xludf.IFNA(INDEX(#REF!,MATCH($U680,#REF!,0)),"")</f>
        <v>#NAME?</v>
      </c>
      <c r="AA680" s="86" t="e">
        <f t="array" aca="1" ref="AA680" ca="1">_xludf.IFNA(INDEX(#REF!,MATCH($U680,#REF!,0)),"")</f>
        <v>#NAME?</v>
      </c>
      <c r="AB680" s="86" t="e">
        <f t="array" aca="1" ref="AB680" ca="1">_xludf.IFNA(INDEX(#REF!,MATCH($U680,#REF!,0)),"")</f>
        <v>#NAME?</v>
      </c>
      <c r="AC680" s="86" t="e">
        <f t="array" aca="1" ref="AC680" ca="1">_xludf.IFNA(INDEX(#REF!,MATCH($U680,#REF!,0)),"")</f>
        <v>#NAME?</v>
      </c>
      <c r="AD680" s="87" t="e">
        <f t="array" aca="1" ref="AD680" ca="1">_xludf.IFNA(INDEX(#REF!,MATCH($U680,#REF!,0)),"")</f>
        <v>#NAME?</v>
      </c>
      <c r="AE680" s="102"/>
    </row>
    <row r="681" spans="1:31" ht="22.5" customHeight="1">
      <c r="A681" s="77"/>
      <c r="B681" s="133"/>
      <c r="C681" s="79"/>
      <c r="D681" s="79"/>
      <c r="E681" s="79"/>
      <c r="F681" s="79"/>
      <c r="G681" s="79"/>
      <c r="H681" s="79"/>
      <c r="I681" s="81" t="b">
        <v>0</v>
      </c>
      <c r="J681" s="81" t="b">
        <v>0</v>
      </c>
      <c r="K681" s="81" t="b">
        <v>0</v>
      </c>
      <c r="L681" s="81" t="b">
        <v>0</v>
      </c>
      <c r="M681" s="81" t="b">
        <v>0</v>
      </c>
      <c r="N681" s="79"/>
      <c r="O681" s="79"/>
      <c r="P681" s="79"/>
      <c r="Q681" s="92"/>
      <c r="R681" s="92"/>
      <c r="S681" s="96"/>
      <c r="T681" s="85"/>
      <c r="U681" s="86"/>
      <c r="V681" s="86" t="e">
        <f t="array" aca="1" ref="V681" ca="1">_xludf.IFNA(INDEX(#REF!,MATCH($U681,#REF!,0)),"")</f>
        <v>#NAME?</v>
      </c>
      <c r="W681" s="86" t="e">
        <f t="array" aca="1" ref="W681" ca="1">_xludf.IFNA(INDEX(#REF!,MATCH($U681,#REF!,0)),"")</f>
        <v>#NAME?</v>
      </c>
      <c r="X681" s="86" t="e">
        <f t="array" aca="1" ref="X681" ca="1">_xludf.IFNA(INDEX(#REF!,MATCH($U681,#REF!,0)),"")</f>
        <v>#NAME?</v>
      </c>
      <c r="Y681" s="86" t="e">
        <f t="array" aca="1" ref="Y681" ca="1">_xludf.IFNA(INDEX(#REF!,MATCH($U681,#REF!,0)),"")</f>
        <v>#NAME?</v>
      </c>
      <c r="Z681" s="86" t="e">
        <f t="array" aca="1" ref="Z681" ca="1">_xludf.IFNA(INDEX(#REF!,MATCH($U681,#REF!,0)),"")</f>
        <v>#NAME?</v>
      </c>
      <c r="AA681" s="86" t="e">
        <f t="array" aca="1" ref="AA681" ca="1">_xludf.IFNA(INDEX(#REF!,MATCH($U681,#REF!,0)),"")</f>
        <v>#NAME?</v>
      </c>
      <c r="AB681" s="86" t="e">
        <f t="array" aca="1" ref="AB681" ca="1">_xludf.IFNA(INDEX(#REF!,MATCH($U681,#REF!,0)),"")</f>
        <v>#NAME?</v>
      </c>
      <c r="AC681" s="86" t="e">
        <f t="array" aca="1" ref="AC681" ca="1">_xludf.IFNA(INDEX(#REF!,MATCH($U681,#REF!,0)),"")</f>
        <v>#NAME?</v>
      </c>
      <c r="AD681" s="87" t="e">
        <f t="array" aca="1" ref="AD681" ca="1">_xludf.IFNA(INDEX(#REF!,MATCH($U681,#REF!,0)),"")</f>
        <v>#NAME?</v>
      </c>
      <c r="AE681" s="102"/>
    </row>
    <row r="682" spans="1:31" ht="22.5" customHeight="1">
      <c r="A682" s="77"/>
      <c r="B682" s="133"/>
      <c r="C682" s="79"/>
      <c r="D682" s="79"/>
      <c r="E682" s="79"/>
      <c r="F682" s="79"/>
      <c r="G682" s="79"/>
      <c r="H682" s="79"/>
      <c r="I682" s="81" t="b">
        <v>0</v>
      </c>
      <c r="J682" s="81" t="b">
        <v>0</v>
      </c>
      <c r="K682" s="81" t="b">
        <v>0</v>
      </c>
      <c r="L682" s="81" t="b">
        <v>0</v>
      </c>
      <c r="M682" s="81" t="b">
        <v>0</v>
      </c>
      <c r="N682" s="79"/>
      <c r="O682" s="79"/>
      <c r="P682" s="79"/>
      <c r="Q682" s="92"/>
      <c r="R682" s="92"/>
      <c r="S682" s="96"/>
      <c r="T682" s="85"/>
      <c r="U682" s="86"/>
      <c r="V682" s="86" t="e">
        <f t="array" aca="1" ref="V682" ca="1">_xludf.IFNA(INDEX(#REF!,MATCH($U682,#REF!,0)),"")</f>
        <v>#NAME?</v>
      </c>
      <c r="W682" s="86" t="e">
        <f t="array" aca="1" ref="W682" ca="1">_xludf.IFNA(INDEX(#REF!,MATCH($U682,#REF!,0)),"")</f>
        <v>#NAME?</v>
      </c>
      <c r="X682" s="86" t="e">
        <f t="array" aca="1" ref="X682" ca="1">_xludf.IFNA(INDEX(#REF!,MATCH($U682,#REF!,0)),"")</f>
        <v>#NAME?</v>
      </c>
      <c r="Y682" s="86" t="e">
        <f t="array" aca="1" ref="Y682" ca="1">_xludf.IFNA(INDEX(#REF!,MATCH($U682,#REF!,0)),"")</f>
        <v>#NAME?</v>
      </c>
      <c r="Z682" s="86" t="e">
        <f t="array" aca="1" ref="Z682" ca="1">_xludf.IFNA(INDEX(#REF!,MATCH($U682,#REF!,0)),"")</f>
        <v>#NAME?</v>
      </c>
      <c r="AA682" s="86" t="e">
        <f t="array" aca="1" ref="AA682" ca="1">_xludf.IFNA(INDEX(#REF!,MATCH($U682,#REF!,0)),"")</f>
        <v>#NAME?</v>
      </c>
      <c r="AB682" s="86" t="e">
        <f t="array" aca="1" ref="AB682" ca="1">_xludf.IFNA(INDEX(#REF!,MATCH($U682,#REF!,0)),"")</f>
        <v>#NAME?</v>
      </c>
      <c r="AC682" s="86" t="e">
        <f t="array" aca="1" ref="AC682" ca="1">_xludf.IFNA(INDEX(#REF!,MATCH($U682,#REF!,0)),"")</f>
        <v>#NAME?</v>
      </c>
      <c r="AD682" s="87" t="e">
        <f t="array" aca="1" ref="AD682" ca="1">_xludf.IFNA(INDEX(#REF!,MATCH($U682,#REF!,0)),"")</f>
        <v>#NAME?</v>
      </c>
      <c r="AE682" s="102"/>
    </row>
    <row r="683" spans="1:31" ht="22.5" customHeight="1">
      <c r="A683" s="77"/>
      <c r="B683" s="133"/>
      <c r="C683" s="79"/>
      <c r="D683" s="79"/>
      <c r="E683" s="103"/>
      <c r="F683" s="103"/>
      <c r="G683" s="79"/>
      <c r="H683" s="79"/>
      <c r="I683" s="81" t="b">
        <v>0</v>
      </c>
      <c r="J683" s="81" t="b">
        <v>0</v>
      </c>
      <c r="K683" s="81" t="b">
        <v>0</v>
      </c>
      <c r="L683" s="81" t="b">
        <v>0</v>
      </c>
      <c r="M683" s="81" t="b">
        <v>0</v>
      </c>
      <c r="N683" s="79"/>
      <c r="O683" s="79"/>
      <c r="P683" s="79"/>
      <c r="Q683" s="92"/>
      <c r="R683" s="92"/>
      <c r="S683" s="96"/>
      <c r="T683" s="85"/>
      <c r="U683" s="86"/>
      <c r="V683" s="86" t="e">
        <f t="array" aca="1" ref="V683" ca="1">_xludf.IFNA(INDEX(#REF!,MATCH($U683,#REF!,0)),"")</f>
        <v>#NAME?</v>
      </c>
      <c r="W683" s="86" t="e">
        <f t="array" aca="1" ref="W683" ca="1">_xludf.IFNA(INDEX(#REF!,MATCH($U683,#REF!,0)),"")</f>
        <v>#NAME?</v>
      </c>
      <c r="X683" s="86" t="e">
        <f t="array" aca="1" ref="X683" ca="1">_xludf.IFNA(INDEX(#REF!,MATCH($U683,#REF!,0)),"")</f>
        <v>#NAME?</v>
      </c>
      <c r="Y683" s="86" t="e">
        <f t="array" aca="1" ref="Y683" ca="1">_xludf.IFNA(INDEX(#REF!,MATCH($U683,#REF!,0)),"")</f>
        <v>#NAME?</v>
      </c>
      <c r="Z683" s="86" t="e">
        <f t="array" aca="1" ref="Z683" ca="1">_xludf.IFNA(INDEX(#REF!,MATCH($U683,#REF!,0)),"")</f>
        <v>#NAME?</v>
      </c>
      <c r="AA683" s="86" t="e">
        <f t="array" aca="1" ref="AA683" ca="1">_xludf.IFNA(INDEX(#REF!,MATCH($U683,#REF!,0)),"")</f>
        <v>#NAME?</v>
      </c>
      <c r="AB683" s="86" t="e">
        <f t="array" aca="1" ref="AB683" ca="1">_xludf.IFNA(INDEX(#REF!,MATCH($U683,#REF!,0)),"")</f>
        <v>#NAME?</v>
      </c>
      <c r="AC683" s="86" t="e">
        <f t="array" aca="1" ref="AC683" ca="1">_xludf.IFNA(INDEX(#REF!,MATCH($U683,#REF!,0)),"")</f>
        <v>#NAME?</v>
      </c>
      <c r="AD683" s="87" t="e">
        <f t="array" aca="1" ref="AD683" ca="1">_xludf.IFNA(INDEX(#REF!,MATCH($U683,#REF!,0)),"")</f>
        <v>#NAME?</v>
      </c>
      <c r="AE683" s="102"/>
    </row>
    <row r="684" spans="1:31" ht="22.5" customHeight="1">
      <c r="A684" s="77"/>
      <c r="B684" s="133"/>
      <c r="C684" s="79"/>
      <c r="D684" s="79"/>
      <c r="E684" s="79"/>
      <c r="F684" s="79"/>
      <c r="G684" s="79"/>
      <c r="H684" s="79"/>
      <c r="I684" s="81" t="b">
        <v>0</v>
      </c>
      <c r="J684" s="81" t="b">
        <v>0</v>
      </c>
      <c r="K684" s="81" t="b">
        <v>0</v>
      </c>
      <c r="L684" s="81" t="b">
        <v>0</v>
      </c>
      <c r="M684" s="81" t="b">
        <v>0</v>
      </c>
      <c r="N684" s="79"/>
      <c r="O684" s="79"/>
      <c r="P684" s="79"/>
      <c r="Q684" s="92"/>
      <c r="R684" s="92"/>
      <c r="S684" s="96"/>
      <c r="T684" s="85"/>
      <c r="U684" s="86"/>
      <c r="V684" s="86" t="e">
        <f t="array" aca="1" ref="V684" ca="1">_xludf.IFNA(INDEX(#REF!,MATCH($U684,#REF!,0)),"")</f>
        <v>#NAME?</v>
      </c>
      <c r="W684" s="86" t="e">
        <f t="array" aca="1" ref="W684" ca="1">_xludf.IFNA(INDEX(#REF!,MATCH($U684,#REF!,0)),"")</f>
        <v>#NAME?</v>
      </c>
      <c r="X684" s="86" t="e">
        <f t="array" aca="1" ref="X684" ca="1">_xludf.IFNA(INDEX(#REF!,MATCH($U684,#REF!,0)),"")</f>
        <v>#NAME?</v>
      </c>
      <c r="Y684" s="86" t="e">
        <f t="array" aca="1" ref="Y684" ca="1">_xludf.IFNA(INDEX(#REF!,MATCH($U684,#REF!,0)),"")</f>
        <v>#NAME?</v>
      </c>
      <c r="Z684" s="86" t="e">
        <f t="array" aca="1" ref="Z684" ca="1">_xludf.IFNA(INDEX(#REF!,MATCH($U684,#REF!,0)),"")</f>
        <v>#NAME?</v>
      </c>
      <c r="AA684" s="86" t="e">
        <f t="array" aca="1" ref="AA684" ca="1">_xludf.IFNA(INDEX(#REF!,MATCH($U684,#REF!,0)),"")</f>
        <v>#NAME?</v>
      </c>
      <c r="AB684" s="86" t="e">
        <f t="array" aca="1" ref="AB684" ca="1">_xludf.IFNA(INDEX(#REF!,MATCH($U684,#REF!,0)),"")</f>
        <v>#NAME?</v>
      </c>
      <c r="AC684" s="86" t="e">
        <f t="array" aca="1" ref="AC684" ca="1">_xludf.IFNA(INDEX(#REF!,MATCH($U684,#REF!,0)),"")</f>
        <v>#NAME?</v>
      </c>
      <c r="AD684" s="87" t="e">
        <f t="array" aca="1" ref="AD684" ca="1">_xludf.IFNA(INDEX(#REF!,MATCH($U684,#REF!,0)),"")</f>
        <v>#NAME?</v>
      </c>
      <c r="AE684" s="102"/>
    </row>
    <row r="685" spans="1:31" ht="22.5" customHeight="1">
      <c r="A685" s="77"/>
      <c r="B685" s="133"/>
      <c r="C685" s="79"/>
      <c r="D685" s="79"/>
      <c r="E685" s="103"/>
      <c r="F685" s="103"/>
      <c r="G685" s="79"/>
      <c r="H685" s="79"/>
      <c r="I685" s="81" t="b">
        <v>0</v>
      </c>
      <c r="J685" s="81" t="b">
        <v>0</v>
      </c>
      <c r="K685" s="81" t="b">
        <v>0</v>
      </c>
      <c r="L685" s="81" t="b">
        <v>0</v>
      </c>
      <c r="M685" s="81" t="b">
        <v>0</v>
      </c>
      <c r="N685" s="79"/>
      <c r="O685" s="79"/>
      <c r="P685" s="79"/>
      <c r="Q685" s="92"/>
      <c r="R685" s="92"/>
      <c r="S685" s="96"/>
      <c r="T685" s="85"/>
      <c r="U685" s="86"/>
      <c r="V685" s="86" t="e">
        <f t="array" aca="1" ref="V685" ca="1">_xludf.IFNA(INDEX(#REF!,MATCH($U685,#REF!,0)),"")</f>
        <v>#NAME?</v>
      </c>
      <c r="W685" s="86" t="e">
        <f t="array" aca="1" ref="W685" ca="1">_xludf.IFNA(INDEX(#REF!,MATCH($U685,#REF!,0)),"")</f>
        <v>#NAME?</v>
      </c>
      <c r="X685" s="86" t="e">
        <f t="array" aca="1" ref="X685" ca="1">_xludf.IFNA(INDEX(#REF!,MATCH($U685,#REF!,0)),"")</f>
        <v>#NAME?</v>
      </c>
      <c r="Y685" s="86" t="e">
        <f t="array" aca="1" ref="Y685" ca="1">_xludf.IFNA(INDEX(#REF!,MATCH($U685,#REF!,0)),"")</f>
        <v>#NAME?</v>
      </c>
      <c r="Z685" s="86" t="e">
        <f t="array" aca="1" ref="Z685" ca="1">_xludf.IFNA(INDEX(#REF!,MATCH($U685,#REF!,0)),"")</f>
        <v>#NAME?</v>
      </c>
      <c r="AA685" s="86" t="e">
        <f t="array" aca="1" ref="AA685" ca="1">_xludf.IFNA(INDEX(#REF!,MATCH($U685,#REF!,0)),"")</f>
        <v>#NAME?</v>
      </c>
      <c r="AB685" s="86" t="e">
        <f t="array" aca="1" ref="AB685" ca="1">_xludf.IFNA(INDEX(#REF!,MATCH($U685,#REF!,0)),"")</f>
        <v>#NAME?</v>
      </c>
      <c r="AC685" s="86" t="e">
        <f t="array" aca="1" ref="AC685" ca="1">_xludf.IFNA(INDEX(#REF!,MATCH($U685,#REF!,0)),"")</f>
        <v>#NAME?</v>
      </c>
      <c r="AD685" s="87" t="e">
        <f t="array" aca="1" ref="AD685" ca="1">_xludf.IFNA(INDEX(#REF!,MATCH($U685,#REF!,0)),"")</f>
        <v>#NAME?</v>
      </c>
      <c r="AE685" s="102"/>
    </row>
    <row r="686" spans="1:31" ht="22.5" customHeight="1">
      <c r="A686" s="77"/>
      <c r="B686" s="133"/>
      <c r="C686" s="79"/>
      <c r="D686" s="79"/>
      <c r="E686" s="103"/>
      <c r="F686" s="103"/>
      <c r="G686" s="79"/>
      <c r="H686" s="79"/>
      <c r="I686" s="81" t="b">
        <v>0</v>
      </c>
      <c r="J686" s="81" t="b">
        <v>0</v>
      </c>
      <c r="K686" s="81" t="b">
        <v>0</v>
      </c>
      <c r="L686" s="81" t="b">
        <v>0</v>
      </c>
      <c r="M686" s="81" t="b">
        <v>0</v>
      </c>
      <c r="N686" s="79"/>
      <c r="O686" s="79"/>
      <c r="P686" s="79"/>
      <c r="Q686" s="92"/>
      <c r="R686" s="92"/>
      <c r="S686" s="96"/>
      <c r="T686" s="85"/>
      <c r="U686" s="86"/>
      <c r="V686" s="86" t="e">
        <f t="array" aca="1" ref="V686" ca="1">_xludf.IFNA(INDEX(#REF!,MATCH($U686,#REF!,0)),"")</f>
        <v>#NAME?</v>
      </c>
      <c r="W686" s="86" t="e">
        <f t="array" aca="1" ref="W686" ca="1">_xludf.IFNA(INDEX(#REF!,MATCH($U686,#REF!,0)),"")</f>
        <v>#NAME?</v>
      </c>
      <c r="X686" s="86" t="e">
        <f t="array" aca="1" ref="X686" ca="1">_xludf.IFNA(INDEX(#REF!,MATCH($U686,#REF!,0)),"")</f>
        <v>#NAME?</v>
      </c>
      <c r="Y686" s="86" t="e">
        <f t="array" aca="1" ref="Y686" ca="1">_xludf.IFNA(INDEX(#REF!,MATCH($U686,#REF!,0)),"")</f>
        <v>#NAME?</v>
      </c>
      <c r="Z686" s="86" t="e">
        <f t="array" aca="1" ref="Z686" ca="1">_xludf.IFNA(INDEX(#REF!,MATCH($U686,#REF!,0)),"")</f>
        <v>#NAME?</v>
      </c>
      <c r="AA686" s="86" t="e">
        <f t="array" aca="1" ref="AA686" ca="1">_xludf.IFNA(INDEX(#REF!,MATCH($U686,#REF!,0)),"")</f>
        <v>#NAME?</v>
      </c>
      <c r="AB686" s="86" t="e">
        <f t="array" aca="1" ref="AB686" ca="1">_xludf.IFNA(INDEX(#REF!,MATCH($U686,#REF!,0)),"")</f>
        <v>#NAME?</v>
      </c>
      <c r="AC686" s="86" t="e">
        <f t="array" aca="1" ref="AC686" ca="1">_xludf.IFNA(INDEX(#REF!,MATCH($U686,#REF!,0)),"")</f>
        <v>#NAME?</v>
      </c>
      <c r="AD686" s="87" t="e">
        <f t="array" aca="1" ref="AD686" ca="1">_xludf.IFNA(INDEX(#REF!,MATCH($U686,#REF!,0)),"")</f>
        <v>#NAME?</v>
      </c>
      <c r="AE686" s="102"/>
    </row>
    <row r="687" spans="1:31" ht="22.5" customHeight="1">
      <c r="A687" s="77"/>
      <c r="B687" s="133"/>
      <c r="C687" s="79"/>
      <c r="D687" s="79"/>
      <c r="E687" s="79"/>
      <c r="F687" s="79"/>
      <c r="G687" s="79"/>
      <c r="H687" s="79"/>
      <c r="I687" s="81" t="b">
        <v>0</v>
      </c>
      <c r="J687" s="81" t="b">
        <v>0</v>
      </c>
      <c r="K687" s="81" t="b">
        <v>0</v>
      </c>
      <c r="L687" s="81" t="b">
        <v>0</v>
      </c>
      <c r="M687" s="81" t="b">
        <v>0</v>
      </c>
      <c r="N687" s="79"/>
      <c r="O687" s="79"/>
      <c r="P687" s="79"/>
      <c r="Q687" s="92"/>
      <c r="R687" s="92"/>
      <c r="S687" s="96"/>
      <c r="T687" s="85"/>
      <c r="U687" s="86"/>
      <c r="V687" s="86" t="e">
        <f t="array" aca="1" ref="V687" ca="1">_xludf.IFNA(INDEX(#REF!,MATCH($U687,#REF!,0)),"")</f>
        <v>#NAME?</v>
      </c>
      <c r="W687" s="86" t="e">
        <f t="array" aca="1" ref="W687" ca="1">_xludf.IFNA(INDEX(#REF!,MATCH($U687,#REF!,0)),"")</f>
        <v>#NAME?</v>
      </c>
      <c r="X687" s="86" t="e">
        <f t="array" aca="1" ref="X687" ca="1">_xludf.IFNA(INDEX(#REF!,MATCH($U687,#REF!,0)),"")</f>
        <v>#NAME?</v>
      </c>
      <c r="Y687" s="86" t="e">
        <f t="array" aca="1" ref="Y687" ca="1">_xludf.IFNA(INDEX(#REF!,MATCH($U687,#REF!,0)),"")</f>
        <v>#NAME?</v>
      </c>
      <c r="Z687" s="86" t="e">
        <f t="array" aca="1" ref="Z687" ca="1">_xludf.IFNA(INDEX(#REF!,MATCH($U687,#REF!,0)),"")</f>
        <v>#NAME?</v>
      </c>
      <c r="AA687" s="86" t="e">
        <f t="array" aca="1" ref="AA687" ca="1">_xludf.IFNA(INDEX(#REF!,MATCH($U687,#REF!,0)),"")</f>
        <v>#NAME?</v>
      </c>
      <c r="AB687" s="86" t="e">
        <f t="array" aca="1" ref="AB687" ca="1">_xludf.IFNA(INDEX(#REF!,MATCH($U687,#REF!,0)),"")</f>
        <v>#NAME?</v>
      </c>
      <c r="AC687" s="86" t="e">
        <f t="array" aca="1" ref="AC687" ca="1">_xludf.IFNA(INDEX(#REF!,MATCH($U687,#REF!,0)),"")</f>
        <v>#NAME?</v>
      </c>
      <c r="AD687" s="87" t="e">
        <f t="array" aca="1" ref="AD687" ca="1">_xludf.IFNA(INDEX(#REF!,MATCH($U687,#REF!,0)),"")</f>
        <v>#NAME?</v>
      </c>
      <c r="AE687" s="102"/>
    </row>
    <row r="688" spans="1:31" ht="22.5" customHeight="1">
      <c r="A688" s="77"/>
      <c r="B688" s="133"/>
      <c r="C688" s="79"/>
      <c r="D688" s="79"/>
      <c r="E688" s="79"/>
      <c r="F688" s="79"/>
      <c r="G688" s="79"/>
      <c r="H688" s="79"/>
      <c r="I688" s="81" t="b">
        <v>0</v>
      </c>
      <c r="J688" s="81" t="b">
        <v>0</v>
      </c>
      <c r="K688" s="81" t="b">
        <v>0</v>
      </c>
      <c r="L688" s="81" t="b">
        <v>0</v>
      </c>
      <c r="M688" s="81" t="b">
        <v>0</v>
      </c>
      <c r="N688" s="79"/>
      <c r="O688" s="79"/>
      <c r="P688" s="79"/>
      <c r="Q688" s="92"/>
      <c r="R688" s="92"/>
      <c r="S688" s="96"/>
      <c r="T688" s="85"/>
      <c r="U688" s="86"/>
      <c r="V688" s="86" t="e">
        <f t="array" aca="1" ref="V688" ca="1">_xludf.IFNA(INDEX(#REF!,MATCH($U688,#REF!,0)),"")</f>
        <v>#NAME?</v>
      </c>
      <c r="W688" s="86" t="e">
        <f t="array" aca="1" ref="W688" ca="1">_xludf.IFNA(INDEX(#REF!,MATCH($U688,#REF!,0)),"")</f>
        <v>#NAME?</v>
      </c>
      <c r="X688" s="86" t="e">
        <f t="array" aca="1" ref="X688" ca="1">_xludf.IFNA(INDEX(#REF!,MATCH($U688,#REF!,0)),"")</f>
        <v>#NAME?</v>
      </c>
      <c r="Y688" s="86" t="e">
        <f t="array" aca="1" ref="Y688" ca="1">_xludf.IFNA(INDEX(#REF!,MATCH($U688,#REF!,0)),"")</f>
        <v>#NAME?</v>
      </c>
      <c r="Z688" s="86" t="e">
        <f t="array" aca="1" ref="Z688" ca="1">_xludf.IFNA(INDEX(#REF!,MATCH($U688,#REF!,0)),"")</f>
        <v>#NAME?</v>
      </c>
      <c r="AA688" s="86" t="e">
        <f t="array" aca="1" ref="AA688" ca="1">_xludf.IFNA(INDEX(#REF!,MATCH($U688,#REF!,0)),"")</f>
        <v>#NAME?</v>
      </c>
      <c r="AB688" s="86" t="e">
        <f t="array" aca="1" ref="AB688" ca="1">_xludf.IFNA(INDEX(#REF!,MATCH($U688,#REF!,0)),"")</f>
        <v>#NAME?</v>
      </c>
      <c r="AC688" s="86" t="e">
        <f t="array" aca="1" ref="AC688" ca="1">_xludf.IFNA(INDEX(#REF!,MATCH($U688,#REF!,0)),"")</f>
        <v>#NAME?</v>
      </c>
      <c r="AD688" s="87" t="e">
        <f t="array" aca="1" ref="AD688" ca="1">_xludf.IFNA(INDEX(#REF!,MATCH($U688,#REF!,0)),"")</f>
        <v>#NAME?</v>
      </c>
      <c r="AE688" s="102"/>
    </row>
    <row r="689" spans="1:31" ht="22.5" customHeight="1">
      <c r="A689" s="77"/>
      <c r="B689" s="133"/>
      <c r="C689" s="79"/>
      <c r="D689" s="79"/>
      <c r="E689" s="79"/>
      <c r="F689" s="79"/>
      <c r="G689" s="79"/>
      <c r="H689" s="79"/>
      <c r="I689" s="81" t="b">
        <v>0</v>
      </c>
      <c r="J689" s="81" t="b">
        <v>0</v>
      </c>
      <c r="K689" s="81" t="b">
        <v>0</v>
      </c>
      <c r="L689" s="81" t="b">
        <v>0</v>
      </c>
      <c r="M689" s="81" t="b">
        <v>0</v>
      </c>
      <c r="N689" s="79"/>
      <c r="O689" s="79"/>
      <c r="P689" s="79"/>
      <c r="Q689" s="92"/>
      <c r="R689" s="92"/>
      <c r="S689" s="96"/>
      <c r="T689" s="85"/>
      <c r="U689" s="86"/>
      <c r="V689" s="86" t="e">
        <f t="array" aca="1" ref="V689" ca="1">_xludf.IFNA(INDEX(#REF!,MATCH($U689,#REF!,0)),"")</f>
        <v>#NAME?</v>
      </c>
      <c r="W689" s="86" t="e">
        <f t="array" aca="1" ref="W689" ca="1">_xludf.IFNA(INDEX(#REF!,MATCH($U689,#REF!,0)),"")</f>
        <v>#NAME?</v>
      </c>
      <c r="X689" s="86" t="e">
        <f t="array" aca="1" ref="X689" ca="1">_xludf.IFNA(INDEX(#REF!,MATCH($U689,#REF!,0)),"")</f>
        <v>#NAME?</v>
      </c>
      <c r="Y689" s="86" t="e">
        <f t="array" aca="1" ref="Y689" ca="1">_xludf.IFNA(INDEX(#REF!,MATCH($U689,#REF!,0)),"")</f>
        <v>#NAME?</v>
      </c>
      <c r="Z689" s="86" t="e">
        <f t="array" aca="1" ref="Z689" ca="1">_xludf.IFNA(INDEX(#REF!,MATCH($U689,#REF!,0)),"")</f>
        <v>#NAME?</v>
      </c>
      <c r="AA689" s="86" t="e">
        <f t="array" aca="1" ref="AA689" ca="1">_xludf.IFNA(INDEX(#REF!,MATCH($U689,#REF!,0)),"")</f>
        <v>#NAME?</v>
      </c>
      <c r="AB689" s="86" t="e">
        <f t="array" aca="1" ref="AB689" ca="1">_xludf.IFNA(INDEX(#REF!,MATCH($U689,#REF!,0)),"")</f>
        <v>#NAME?</v>
      </c>
      <c r="AC689" s="86" t="e">
        <f t="array" aca="1" ref="AC689" ca="1">_xludf.IFNA(INDEX(#REF!,MATCH($U689,#REF!,0)),"")</f>
        <v>#NAME?</v>
      </c>
      <c r="AD689" s="87" t="e">
        <f t="array" aca="1" ref="AD689" ca="1">_xludf.IFNA(INDEX(#REF!,MATCH($U689,#REF!,0)),"")</f>
        <v>#NAME?</v>
      </c>
      <c r="AE689" s="102"/>
    </row>
    <row r="690" spans="1:31" ht="22.5" customHeight="1">
      <c r="A690" s="77"/>
      <c r="B690" s="133"/>
      <c r="C690" s="79"/>
      <c r="D690" s="79"/>
      <c r="E690" s="79"/>
      <c r="F690" s="79"/>
      <c r="G690" s="79"/>
      <c r="H690" s="79"/>
      <c r="I690" s="81" t="b">
        <v>0</v>
      </c>
      <c r="J690" s="81" t="b">
        <v>0</v>
      </c>
      <c r="K690" s="81" t="b">
        <v>0</v>
      </c>
      <c r="L690" s="81" t="b">
        <v>0</v>
      </c>
      <c r="M690" s="81" t="b">
        <v>0</v>
      </c>
      <c r="N690" s="79"/>
      <c r="O690" s="79"/>
      <c r="P690" s="79"/>
      <c r="Q690" s="92"/>
      <c r="R690" s="92"/>
      <c r="S690" s="96"/>
      <c r="T690" s="85"/>
      <c r="U690" s="86"/>
      <c r="V690" s="86" t="e">
        <f t="array" aca="1" ref="V690" ca="1">_xludf.IFNA(INDEX(#REF!,MATCH($U690,#REF!,0)),"")</f>
        <v>#NAME?</v>
      </c>
      <c r="W690" s="86" t="e">
        <f t="array" aca="1" ref="W690" ca="1">_xludf.IFNA(INDEX(#REF!,MATCH($U690,#REF!,0)),"")</f>
        <v>#NAME?</v>
      </c>
      <c r="X690" s="86" t="e">
        <f t="array" aca="1" ref="X690" ca="1">_xludf.IFNA(INDEX(#REF!,MATCH($U690,#REF!,0)),"")</f>
        <v>#NAME?</v>
      </c>
      <c r="Y690" s="86" t="e">
        <f t="array" aca="1" ref="Y690" ca="1">_xludf.IFNA(INDEX(#REF!,MATCH($U690,#REF!,0)),"")</f>
        <v>#NAME?</v>
      </c>
      <c r="Z690" s="86" t="e">
        <f t="array" aca="1" ref="Z690" ca="1">_xludf.IFNA(INDEX(#REF!,MATCH($U690,#REF!,0)),"")</f>
        <v>#NAME?</v>
      </c>
      <c r="AA690" s="86" t="e">
        <f t="array" aca="1" ref="AA690" ca="1">_xludf.IFNA(INDEX(#REF!,MATCH($U690,#REF!,0)),"")</f>
        <v>#NAME?</v>
      </c>
      <c r="AB690" s="86" t="e">
        <f t="array" aca="1" ref="AB690" ca="1">_xludf.IFNA(INDEX(#REF!,MATCH($U690,#REF!,0)),"")</f>
        <v>#NAME?</v>
      </c>
      <c r="AC690" s="86" t="e">
        <f t="array" aca="1" ref="AC690" ca="1">_xludf.IFNA(INDEX(#REF!,MATCH($U690,#REF!,0)),"")</f>
        <v>#NAME?</v>
      </c>
      <c r="AD690" s="87" t="e">
        <f t="array" aca="1" ref="AD690" ca="1">_xludf.IFNA(INDEX(#REF!,MATCH($U690,#REF!,0)),"")</f>
        <v>#NAME?</v>
      </c>
      <c r="AE690" s="102"/>
    </row>
    <row r="691" spans="1:31" ht="22.5" customHeight="1">
      <c r="A691" s="77"/>
      <c r="B691" s="133"/>
      <c r="C691" s="79"/>
      <c r="D691" s="79"/>
      <c r="E691" s="79"/>
      <c r="F691" s="79"/>
      <c r="G691" s="79"/>
      <c r="H691" s="79"/>
      <c r="I691" s="81" t="b">
        <v>0</v>
      </c>
      <c r="J691" s="81" t="b">
        <v>0</v>
      </c>
      <c r="K691" s="81" t="b">
        <v>0</v>
      </c>
      <c r="L691" s="81" t="b">
        <v>0</v>
      </c>
      <c r="M691" s="81" t="b">
        <v>0</v>
      </c>
      <c r="N691" s="79"/>
      <c r="O691" s="79"/>
      <c r="P691" s="79"/>
      <c r="Q691" s="92"/>
      <c r="R691" s="92"/>
      <c r="S691" s="96"/>
      <c r="T691" s="85"/>
      <c r="U691" s="86"/>
      <c r="V691" s="86" t="e">
        <f t="array" aca="1" ref="V691" ca="1">_xludf.IFNA(INDEX(#REF!,MATCH($U691,#REF!,0)),"")</f>
        <v>#NAME?</v>
      </c>
      <c r="W691" s="86" t="e">
        <f t="array" aca="1" ref="W691" ca="1">_xludf.IFNA(INDEX(#REF!,MATCH($U691,#REF!,0)),"")</f>
        <v>#NAME?</v>
      </c>
      <c r="X691" s="86" t="e">
        <f t="array" aca="1" ref="X691" ca="1">_xludf.IFNA(INDEX(#REF!,MATCH($U691,#REF!,0)),"")</f>
        <v>#NAME?</v>
      </c>
      <c r="Y691" s="86" t="e">
        <f t="array" aca="1" ref="Y691" ca="1">_xludf.IFNA(INDEX(#REF!,MATCH($U691,#REF!,0)),"")</f>
        <v>#NAME?</v>
      </c>
      <c r="Z691" s="86" t="e">
        <f t="array" aca="1" ref="Z691" ca="1">_xludf.IFNA(INDEX(#REF!,MATCH($U691,#REF!,0)),"")</f>
        <v>#NAME?</v>
      </c>
      <c r="AA691" s="86" t="e">
        <f t="array" aca="1" ref="AA691" ca="1">_xludf.IFNA(INDEX(#REF!,MATCH($U691,#REF!,0)),"")</f>
        <v>#NAME?</v>
      </c>
      <c r="AB691" s="86" t="e">
        <f t="array" aca="1" ref="AB691" ca="1">_xludf.IFNA(INDEX(#REF!,MATCH($U691,#REF!,0)),"")</f>
        <v>#NAME?</v>
      </c>
      <c r="AC691" s="86" t="e">
        <f t="array" aca="1" ref="AC691" ca="1">_xludf.IFNA(INDEX(#REF!,MATCH($U691,#REF!,0)),"")</f>
        <v>#NAME?</v>
      </c>
      <c r="AD691" s="87" t="e">
        <f t="array" aca="1" ref="AD691" ca="1">_xludf.IFNA(INDEX(#REF!,MATCH($U691,#REF!,0)),"")</f>
        <v>#NAME?</v>
      </c>
      <c r="AE691" s="102"/>
    </row>
    <row r="692" spans="1:31" ht="22.5" customHeight="1">
      <c r="A692" s="77"/>
      <c r="B692" s="133"/>
      <c r="C692" s="79"/>
      <c r="D692" s="79"/>
      <c r="E692" s="79"/>
      <c r="F692" s="79"/>
      <c r="G692" s="79"/>
      <c r="H692" s="79"/>
      <c r="I692" s="81" t="b">
        <v>0</v>
      </c>
      <c r="J692" s="81" t="b">
        <v>0</v>
      </c>
      <c r="K692" s="81" t="b">
        <v>0</v>
      </c>
      <c r="L692" s="81" t="b">
        <v>0</v>
      </c>
      <c r="M692" s="81" t="b">
        <v>0</v>
      </c>
      <c r="N692" s="79"/>
      <c r="O692" s="79"/>
      <c r="P692" s="79"/>
      <c r="Q692" s="92"/>
      <c r="R692" s="92"/>
      <c r="S692" s="96"/>
      <c r="T692" s="85"/>
      <c r="U692" s="86"/>
      <c r="V692" s="86" t="e">
        <f t="array" aca="1" ref="V692" ca="1">_xludf.IFNA(INDEX(#REF!,MATCH($U692,#REF!,0)),"")</f>
        <v>#NAME?</v>
      </c>
      <c r="W692" s="86" t="e">
        <f t="array" aca="1" ref="W692" ca="1">_xludf.IFNA(INDEX(#REF!,MATCH($U692,#REF!,0)),"")</f>
        <v>#NAME?</v>
      </c>
      <c r="X692" s="86" t="e">
        <f t="array" aca="1" ref="X692" ca="1">_xludf.IFNA(INDEX(#REF!,MATCH($U692,#REF!,0)),"")</f>
        <v>#NAME?</v>
      </c>
      <c r="Y692" s="86" t="e">
        <f t="array" aca="1" ref="Y692" ca="1">_xludf.IFNA(INDEX(#REF!,MATCH($U692,#REF!,0)),"")</f>
        <v>#NAME?</v>
      </c>
      <c r="Z692" s="86" t="e">
        <f t="array" aca="1" ref="Z692" ca="1">_xludf.IFNA(INDEX(#REF!,MATCH($U692,#REF!,0)),"")</f>
        <v>#NAME?</v>
      </c>
      <c r="AA692" s="86" t="e">
        <f t="array" aca="1" ref="AA692" ca="1">_xludf.IFNA(INDEX(#REF!,MATCH($U692,#REF!,0)),"")</f>
        <v>#NAME?</v>
      </c>
      <c r="AB692" s="86" t="e">
        <f t="array" aca="1" ref="AB692" ca="1">_xludf.IFNA(INDEX(#REF!,MATCH($U692,#REF!,0)),"")</f>
        <v>#NAME?</v>
      </c>
      <c r="AC692" s="86" t="e">
        <f t="array" aca="1" ref="AC692" ca="1">_xludf.IFNA(INDEX(#REF!,MATCH($U692,#REF!,0)),"")</f>
        <v>#NAME?</v>
      </c>
      <c r="AD692" s="87" t="e">
        <f t="array" aca="1" ref="AD692" ca="1">_xludf.IFNA(INDEX(#REF!,MATCH($U692,#REF!,0)),"")</f>
        <v>#NAME?</v>
      </c>
      <c r="AE692" s="102"/>
    </row>
    <row r="693" spans="1:31" ht="22.5" customHeight="1">
      <c r="A693" s="77"/>
      <c r="B693" s="133"/>
      <c r="C693" s="79"/>
      <c r="D693" s="79"/>
      <c r="E693" s="79"/>
      <c r="F693" s="79"/>
      <c r="G693" s="79"/>
      <c r="H693" s="79"/>
      <c r="I693" s="81" t="b">
        <v>0</v>
      </c>
      <c r="J693" s="81" t="b">
        <v>0</v>
      </c>
      <c r="K693" s="81" t="b">
        <v>0</v>
      </c>
      <c r="L693" s="81" t="b">
        <v>0</v>
      </c>
      <c r="M693" s="81" t="b">
        <v>0</v>
      </c>
      <c r="N693" s="79"/>
      <c r="O693" s="79"/>
      <c r="P693" s="79"/>
      <c r="Q693" s="92"/>
      <c r="R693" s="92"/>
      <c r="S693" s="96"/>
      <c r="T693" s="85"/>
      <c r="U693" s="86"/>
      <c r="V693" s="86" t="e">
        <f t="array" aca="1" ref="V693" ca="1">_xludf.IFNA(INDEX(#REF!,MATCH($U693,#REF!,0)),"")</f>
        <v>#NAME?</v>
      </c>
      <c r="W693" s="86" t="e">
        <f t="array" aca="1" ref="W693" ca="1">_xludf.IFNA(INDEX(#REF!,MATCH($U693,#REF!,0)),"")</f>
        <v>#NAME?</v>
      </c>
      <c r="X693" s="86" t="e">
        <f t="array" aca="1" ref="X693" ca="1">_xludf.IFNA(INDEX(#REF!,MATCH($U693,#REF!,0)),"")</f>
        <v>#NAME?</v>
      </c>
      <c r="Y693" s="86" t="e">
        <f t="array" aca="1" ref="Y693" ca="1">_xludf.IFNA(INDEX(#REF!,MATCH($U693,#REF!,0)),"")</f>
        <v>#NAME?</v>
      </c>
      <c r="Z693" s="86" t="e">
        <f t="array" aca="1" ref="Z693" ca="1">_xludf.IFNA(INDEX(#REF!,MATCH($U693,#REF!,0)),"")</f>
        <v>#NAME?</v>
      </c>
      <c r="AA693" s="86" t="e">
        <f t="array" aca="1" ref="AA693" ca="1">_xludf.IFNA(INDEX(#REF!,MATCH($U693,#REF!,0)),"")</f>
        <v>#NAME?</v>
      </c>
      <c r="AB693" s="86" t="e">
        <f t="array" aca="1" ref="AB693" ca="1">_xludf.IFNA(INDEX(#REF!,MATCH($U693,#REF!,0)),"")</f>
        <v>#NAME?</v>
      </c>
      <c r="AC693" s="86" t="e">
        <f t="array" aca="1" ref="AC693" ca="1">_xludf.IFNA(INDEX(#REF!,MATCH($U693,#REF!,0)),"")</f>
        <v>#NAME?</v>
      </c>
      <c r="AD693" s="87" t="e">
        <f t="array" aca="1" ref="AD693" ca="1">_xludf.IFNA(INDEX(#REF!,MATCH($U693,#REF!,0)),"")</f>
        <v>#NAME?</v>
      </c>
      <c r="AE693" s="102"/>
    </row>
    <row r="694" spans="1:31" ht="22.5" customHeight="1">
      <c r="A694" s="77"/>
      <c r="B694" s="133"/>
      <c r="C694" s="79"/>
      <c r="D694" s="79"/>
      <c r="E694" s="79"/>
      <c r="F694" s="79"/>
      <c r="G694" s="79"/>
      <c r="H694" s="79"/>
      <c r="I694" s="81" t="b">
        <v>0</v>
      </c>
      <c r="J694" s="81" t="b">
        <v>0</v>
      </c>
      <c r="K694" s="81" t="b">
        <v>0</v>
      </c>
      <c r="L694" s="81" t="b">
        <v>0</v>
      </c>
      <c r="M694" s="81" t="b">
        <v>0</v>
      </c>
      <c r="N694" s="79"/>
      <c r="O694" s="79"/>
      <c r="P694" s="79"/>
      <c r="Q694" s="92"/>
      <c r="R694" s="92"/>
      <c r="S694" s="96"/>
      <c r="T694" s="85"/>
      <c r="U694" s="86"/>
      <c r="V694" s="86" t="e">
        <f t="array" aca="1" ref="V694" ca="1">_xludf.IFNA(INDEX(#REF!,MATCH($U694,#REF!,0)),"")</f>
        <v>#NAME?</v>
      </c>
      <c r="W694" s="86" t="e">
        <f t="array" aca="1" ref="W694" ca="1">_xludf.IFNA(INDEX(#REF!,MATCH($U694,#REF!,0)),"")</f>
        <v>#NAME?</v>
      </c>
      <c r="X694" s="86" t="e">
        <f t="array" aca="1" ref="X694" ca="1">_xludf.IFNA(INDEX(#REF!,MATCH($U694,#REF!,0)),"")</f>
        <v>#NAME?</v>
      </c>
      <c r="Y694" s="86" t="e">
        <f t="array" aca="1" ref="Y694" ca="1">_xludf.IFNA(INDEX(#REF!,MATCH($U694,#REF!,0)),"")</f>
        <v>#NAME?</v>
      </c>
      <c r="Z694" s="86" t="e">
        <f t="array" aca="1" ref="Z694" ca="1">_xludf.IFNA(INDEX(#REF!,MATCH($U694,#REF!,0)),"")</f>
        <v>#NAME?</v>
      </c>
      <c r="AA694" s="86" t="e">
        <f t="array" aca="1" ref="AA694" ca="1">_xludf.IFNA(INDEX(#REF!,MATCH($U694,#REF!,0)),"")</f>
        <v>#NAME?</v>
      </c>
      <c r="AB694" s="86" t="e">
        <f t="array" aca="1" ref="AB694" ca="1">_xludf.IFNA(INDEX(#REF!,MATCH($U694,#REF!,0)),"")</f>
        <v>#NAME?</v>
      </c>
      <c r="AC694" s="86" t="e">
        <f t="array" aca="1" ref="AC694" ca="1">_xludf.IFNA(INDEX(#REF!,MATCH($U694,#REF!,0)),"")</f>
        <v>#NAME?</v>
      </c>
      <c r="AD694" s="87" t="e">
        <f t="array" aca="1" ref="AD694" ca="1">_xludf.IFNA(INDEX(#REF!,MATCH($U694,#REF!,0)),"")</f>
        <v>#NAME?</v>
      </c>
      <c r="AE694" s="102"/>
    </row>
    <row r="695" spans="1:31" ht="22.5" customHeight="1">
      <c r="A695" s="77"/>
      <c r="B695" s="133"/>
      <c r="C695" s="79"/>
      <c r="D695" s="79"/>
      <c r="E695" s="79"/>
      <c r="F695" s="79"/>
      <c r="G695" s="79"/>
      <c r="H695" s="79"/>
      <c r="I695" s="81" t="b">
        <v>0</v>
      </c>
      <c r="J695" s="81" t="b">
        <v>0</v>
      </c>
      <c r="K695" s="81" t="b">
        <v>0</v>
      </c>
      <c r="L695" s="81" t="b">
        <v>0</v>
      </c>
      <c r="M695" s="81" t="b">
        <v>0</v>
      </c>
      <c r="N695" s="79"/>
      <c r="O695" s="79"/>
      <c r="P695" s="79"/>
      <c r="Q695" s="92"/>
      <c r="R695" s="92"/>
      <c r="S695" s="96"/>
      <c r="T695" s="85"/>
      <c r="U695" s="86"/>
      <c r="V695" s="86" t="e">
        <f t="array" aca="1" ref="V695" ca="1">_xludf.IFNA(INDEX(#REF!,MATCH($U695,#REF!,0)),"")</f>
        <v>#NAME?</v>
      </c>
      <c r="W695" s="86" t="e">
        <f t="array" aca="1" ref="W695" ca="1">_xludf.IFNA(INDEX(#REF!,MATCH($U695,#REF!,0)),"")</f>
        <v>#NAME?</v>
      </c>
      <c r="X695" s="86" t="e">
        <f t="array" aca="1" ref="X695" ca="1">_xludf.IFNA(INDEX(#REF!,MATCH($U695,#REF!,0)),"")</f>
        <v>#NAME?</v>
      </c>
      <c r="Y695" s="86" t="e">
        <f t="array" aca="1" ref="Y695" ca="1">_xludf.IFNA(INDEX(#REF!,MATCH($U695,#REF!,0)),"")</f>
        <v>#NAME?</v>
      </c>
      <c r="Z695" s="86" t="e">
        <f t="array" aca="1" ref="Z695" ca="1">_xludf.IFNA(INDEX(#REF!,MATCH($U695,#REF!,0)),"")</f>
        <v>#NAME?</v>
      </c>
      <c r="AA695" s="86" t="e">
        <f t="array" aca="1" ref="AA695" ca="1">_xludf.IFNA(INDEX(#REF!,MATCH($U695,#REF!,0)),"")</f>
        <v>#NAME?</v>
      </c>
      <c r="AB695" s="86" t="e">
        <f t="array" aca="1" ref="AB695" ca="1">_xludf.IFNA(INDEX(#REF!,MATCH($U695,#REF!,0)),"")</f>
        <v>#NAME?</v>
      </c>
      <c r="AC695" s="86" t="e">
        <f t="array" aca="1" ref="AC695" ca="1">_xludf.IFNA(INDEX(#REF!,MATCH($U695,#REF!,0)),"")</f>
        <v>#NAME?</v>
      </c>
      <c r="AD695" s="87" t="e">
        <f t="array" aca="1" ref="AD695" ca="1">_xludf.IFNA(INDEX(#REF!,MATCH($U695,#REF!,0)),"")</f>
        <v>#NAME?</v>
      </c>
      <c r="AE695" s="102"/>
    </row>
    <row r="696" spans="1:31" ht="22.5" customHeight="1">
      <c r="A696" s="77"/>
      <c r="B696" s="133"/>
      <c r="C696" s="79"/>
      <c r="D696" s="79"/>
      <c r="E696" s="79"/>
      <c r="F696" s="79"/>
      <c r="G696" s="79"/>
      <c r="H696" s="79"/>
      <c r="I696" s="81" t="b">
        <v>0</v>
      </c>
      <c r="J696" s="81" t="b">
        <v>0</v>
      </c>
      <c r="K696" s="81" t="b">
        <v>0</v>
      </c>
      <c r="L696" s="81" t="b">
        <v>0</v>
      </c>
      <c r="M696" s="81" t="b">
        <v>0</v>
      </c>
      <c r="N696" s="79"/>
      <c r="O696" s="79"/>
      <c r="P696" s="79"/>
      <c r="Q696" s="92"/>
      <c r="R696" s="92"/>
      <c r="S696" s="96"/>
      <c r="T696" s="85"/>
      <c r="U696" s="86"/>
      <c r="V696" s="86" t="e">
        <f t="array" aca="1" ref="V696" ca="1">_xludf.IFNA(INDEX(#REF!,MATCH($U696,#REF!,0)),"")</f>
        <v>#NAME?</v>
      </c>
      <c r="W696" s="86" t="e">
        <f t="array" aca="1" ref="W696" ca="1">_xludf.IFNA(INDEX(#REF!,MATCH($U696,#REF!,0)),"")</f>
        <v>#NAME?</v>
      </c>
      <c r="X696" s="86" t="e">
        <f t="array" aca="1" ref="X696" ca="1">_xludf.IFNA(INDEX(#REF!,MATCH($U696,#REF!,0)),"")</f>
        <v>#NAME?</v>
      </c>
      <c r="Y696" s="86" t="e">
        <f t="array" aca="1" ref="Y696" ca="1">_xludf.IFNA(INDEX(#REF!,MATCH($U696,#REF!,0)),"")</f>
        <v>#NAME?</v>
      </c>
      <c r="Z696" s="86" t="e">
        <f t="array" aca="1" ref="Z696" ca="1">_xludf.IFNA(INDEX(#REF!,MATCH($U696,#REF!,0)),"")</f>
        <v>#NAME?</v>
      </c>
      <c r="AA696" s="86" t="e">
        <f t="array" aca="1" ref="AA696" ca="1">_xludf.IFNA(INDEX(#REF!,MATCH($U696,#REF!,0)),"")</f>
        <v>#NAME?</v>
      </c>
      <c r="AB696" s="86" t="e">
        <f t="array" aca="1" ref="AB696" ca="1">_xludf.IFNA(INDEX(#REF!,MATCH($U696,#REF!,0)),"")</f>
        <v>#NAME?</v>
      </c>
      <c r="AC696" s="86" t="e">
        <f t="array" aca="1" ref="AC696" ca="1">_xludf.IFNA(INDEX(#REF!,MATCH($U696,#REF!,0)),"")</f>
        <v>#NAME?</v>
      </c>
      <c r="AD696" s="87" t="e">
        <f t="array" aca="1" ref="AD696" ca="1">_xludf.IFNA(INDEX(#REF!,MATCH($U696,#REF!,0)),"")</f>
        <v>#NAME?</v>
      </c>
      <c r="AE696" s="102"/>
    </row>
    <row r="697" spans="1:31" ht="22.5" customHeight="1">
      <c r="A697" s="77"/>
      <c r="B697" s="133"/>
      <c r="C697" s="79"/>
      <c r="D697" s="79"/>
      <c r="E697" s="79"/>
      <c r="F697" s="79"/>
      <c r="G697" s="79"/>
      <c r="H697" s="79"/>
      <c r="I697" s="81" t="b">
        <v>0</v>
      </c>
      <c r="J697" s="81" t="b">
        <v>0</v>
      </c>
      <c r="K697" s="81" t="b">
        <v>0</v>
      </c>
      <c r="L697" s="81" t="b">
        <v>0</v>
      </c>
      <c r="M697" s="81" t="b">
        <v>0</v>
      </c>
      <c r="N697" s="79"/>
      <c r="O697" s="79"/>
      <c r="P697" s="79"/>
      <c r="Q697" s="92"/>
      <c r="R697" s="92"/>
      <c r="S697" s="96"/>
      <c r="T697" s="85"/>
      <c r="U697" s="86"/>
      <c r="V697" s="86" t="e">
        <f t="array" aca="1" ref="V697" ca="1">_xludf.IFNA(INDEX(#REF!,MATCH($U697,#REF!,0)),"")</f>
        <v>#NAME?</v>
      </c>
      <c r="W697" s="86" t="e">
        <f t="array" aca="1" ref="W697" ca="1">_xludf.IFNA(INDEX(#REF!,MATCH($U697,#REF!,0)),"")</f>
        <v>#NAME?</v>
      </c>
      <c r="X697" s="86" t="e">
        <f t="array" aca="1" ref="X697" ca="1">_xludf.IFNA(INDEX(#REF!,MATCH($U697,#REF!,0)),"")</f>
        <v>#NAME?</v>
      </c>
      <c r="Y697" s="86" t="e">
        <f t="array" aca="1" ref="Y697" ca="1">_xludf.IFNA(INDEX(#REF!,MATCH($U697,#REF!,0)),"")</f>
        <v>#NAME?</v>
      </c>
      <c r="Z697" s="86" t="e">
        <f t="array" aca="1" ref="Z697" ca="1">_xludf.IFNA(INDEX(#REF!,MATCH($U697,#REF!,0)),"")</f>
        <v>#NAME?</v>
      </c>
      <c r="AA697" s="86" t="e">
        <f t="array" aca="1" ref="AA697" ca="1">_xludf.IFNA(INDEX(#REF!,MATCH($U697,#REF!,0)),"")</f>
        <v>#NAME?</v>
      </c>
      <c r="AB697" s="86" t="e">
        <f t="array" aca="1" ref="AB697" ca="1">_xludf.IFNA(INDEX(#REF!,MATCH($U697,#REF!,0)),"")</f>
        <v>#NAME?</v>
      </c>
      <c r="AC697" s="86" t="e">
        <f t="array" aca="1" ref="AC697" ca="1">_xludf.IFNA(INDEX(#REF!,MATCH($U697,#REF!,0)),"")</f>
        <v>#NAME?</v>
      </c>
      <c r="AD697" s="87" t="e">
        <f t="array" aca="1" ref="AD697" ca="1">_xludf.IFNA(INDEX(#REF!,MATCH($U697,#REF!,0)),"")</f>
        <v>#NAME?</v>
      </c>
      <c r="AE697" s="102"/>
    </row>
    <row r="698" spans="1:31" ht="22.5" customHeight="1">
      <c r="A698" s="77"/>
      <c r="B698" s="133"/>
      <c r="C698" s="79"/>
      <c r="D698" s="79"/>
      <c r="E698" s="79"/>
      <c r="F698" s="79"/>
      <c r="G698" s="79"/>
      <c r="H698" s="79"/>
      <c r="I698" s="81" t="b">
        <v>0</v>
      </c>
      <c r="J698" s="81" t="b">
        <v>0</v>
      </c>
      <c r="K698" s="81" t="b">
        <v>0</v>
      </c>
      <c r="L698" s="81" t="b">
        <v>0</v>
      </c>
      <c r="M698" s="81" t="b">
        <v>0</v>
      </c>
      <c r="N698" s="79"/>
      <c r="O698" s="79"/>
      <c r="P698" s="79"/>
      <c r="Q698" s="92"/>
      <c r="R698" s="92"/>
      <c r="S698" s="96"/>
      <c r="T698" s="85"/>
      <c r="U698" s="86"/>
      <c r="V698" s="86" t="e">
        <f t="array" aca="1" ref="V698" ca="1">_xludf.IFNA(INDEX(#REF!,MATCH($U698,#REF!,0)),"")</f>
        <v>#NAME?</v>
      </c>
      <c r="W698" s="86" t="e">
        <f t="array" aca="1" ref="W698" ca="1">_xludf.IFNA(INDEX(#REF!,MATCH($U698,#REF!,0)),"")</f>
        <v>#NAME?</v>
      </c>
      <c r="X698" s="86" t="e">
        <f t="array" aca="1" ref="X698" ca="1">_xludf.IFNA(INDEX(#REF!,MATCH($U698,#REF!,0)),"")</f>
        <v>#NAME?</v>
      </c>
      <c r="Y698" s="86" t="e">
        <f t="array" aca="1" ref="Y698" ca="1">_xludf.IFNA(INDEX(#REF!,MATCH($U698,#REF!,0)),"")</f>
        <v>#NAME?</v>
      </c>
      <c r="Z698" s="86" t="e">
        <f t="array" aca="1" ref="Z698" ca="1">_xludf.IFNA(INDEX(#REF!,MATCH($U698,#REF!,0)),"")</f>
        <v>#NAME?</v>
      </c>
      <c r="AA698" s="86" t="e">
        <f t="array" aca="1" ref="AA698" ca="1">_xludf.IFNA(INDEX(#REF!,MATCH($U698,#REF!,0)),"")</f>
        <v>#NAME?</v>
      </c>
      <c r="AB698" s="86" t="e">
        <f t="array" aca="1" ref="AB698" ca="1">_xludf.IFNA(INDEX(#REF!,MATCH($U698,#REF!,0)),"")</f>
        <v>#NAME?</v>
      </c>
      <c r="AC698" s="86" t="e">
        <f t="array" aca="1" ref="AC698" ca="1">_xludf.IFNA(INDEX(#REF!,MATCH($U698,#REF!,0)),"")</f>
        <v>#NAME?</v>
      </c>
      <c r="AD698" s="87" t="e">
        <f t="array" aca="1" ref="AD698" ca="1">_xludf.IFNA(INDEX(#REF!,MATCH($U698,#REF!,0)),"")</f>
        <v>#NAME?</v>
      </c>
      <c r="AE698" s="102"/>
    </row>
    <row r="699" spans="1:31" ht="22.5" customHeight="1">
      <c r="A699" s="77"/>
      <c r="B699" s="133"/>
      <c r="C699" s="79"/>
      <c r="D699" s="79"/>
      <c r="E699" s="79"/>
      <c r="F699" s="79"/>
      <c r="G699" s="79"/>
      <c r="H699" s="79"/>
      <c r="I699" s="81" t="b">
        <v>0</v>
      </c>
      <c r="J699" s="81" t="b">
        <v>0</v>
      </c>
      <c r="K699" s="81" t="b">
        <v>0</v>
      </c>
      <c r="L699" s="81" t="b">
        <v>0</v>
      </c>
      <c r="M699" s="81" t="b">
        <v>0</v>
      </c>
      <c r="N699" s="79"/>
      <c r="O699" s="79"/>
      <c r="P699" s="79"/>
      <c r="Q699" s="92"/>
      <c r="R699" s="92"/>
      <c r="S699" s="96"/>
      <c r="T699" s="85"/>
      <c r="U699" s="86"/>
      <c r="V699" s="86" t="e">
        <f t="array" aca="1" ref="V699" ca="1">_xludf.IFNA(INDEX(#REF!,MATCH($U699,#REF!,0)),"")</f>
        <v>#NAME?</v>
      </c>
      <c r="W699" s="86" t="e">
        <f t="array" aca="1" ref="W699" ca="1">_xludf.IFNA(INDEX(#REF!,MATCH($U699,#REF!,0)),"")</f>
        <v>#NAME?</v>
      </c>
      <c r="X699" s="86" t="e">
        <f t="array" aca="1" ref="X699" ca="1">_xludf.IFNA(INDEX(#REF!,MATCH($U699,#REF!,0)),"")</f>
        <v>#NAME?</v>
      </c>
      <c r="Y699" s="86" t="e">
        <f t="array" aca="1" ref="Y699" ca="1">_xludf.IFNA(INDEX(#REF!,MATCH($U699,#REF!,0)),"")</f>
        <v>#NAME?</v>
      </c>
      <c r="Z699" s="86" t="e">
        <f t="array" aca="1" ref="Z699" ca="1">_xludf.IFNA(INDEX(#REF!,MATCH($U699,#REF!,0)),"")</f>
        <v>#NAME?</v>
      </c>
      <c r="AA699" s="86" t="e">
        <f t="array" aca="1" ref="AA699" ca="1">_xludf.IFNA(INDEX(#REF!,MATCH($U699,#REF!,0)),"")</f>
        <v>#NAME?</v>
      </c>
      <c r="AB699" s="86" t="e">
        <f t="array" aca="1" ref="AB699" ca="1">_xludf.IFNA(INDEX(#REF!,MATCH($U699,#REF!,0)),"")</f>
        <v>#NAME?</v>
      </c>
      <c r="AC699" s="86" t="e">
        <f t="array" aca="1" ref="AC699" ca="1">_xludf.IFNA(INDEX(#REF!,MATCH($U699,#REF!,0)),"")</f>
        <v>#NAME?</v>
      </c>
      <c r="AD699" s="87" t="e">
        <f t="array" aca="1" ref="AD699" ca="1">_xludf.IFNA(INDEX(#REF!,MATCH($U699,#REF!,0)),"")</f>
        <v>#NAME?</v>
      </c>
      <c r="AE699" s="102"/>
    </row>
    <row r="700" spans="1:31" ht="22.5" customHeight="1">
      <c r="A700" s="77"/>
      <c r="B700" s="133"/>
      <c r="C700" s="90"/>
      <c r="D700" s="90"/>
      <c r="E700" s="90"/>
      <c r="F700" s="90"/>
      <c r="G700" s="90"/>
      <c r="H700" s="90"/>
      <c r="I700" s="91" t="b">
        <v>0</v>
      </c>
      <c r="J700" s="91" t="b">
        <v>0</v>
      </c>
      <c r="K700" s="91" t="b">
        <v>0</v>
      </c>
      <c r="L700" s="91" t="b">
        <v>0</v>
      </c>
      <c r="M700" s="91" t="b">
        <v>0</v>
      </c>
      <c r="N700" s="90"/>
      <c r="O700" s="90"/>
      <c r="P700" s="90"/>
      <c r="Q700" s="92"/>
      <c r="R700" s="92"/>
      <c r="S700" s="110"/>
      <c r="T700" s="85"/>
      <c r="U700" s="86"/>
      <c r="V700" s="86" t="e">
        <f t="array" aca="1" ref="V700" ca="1">_xludf.IFNA(INDEX(#REF!,MATCH($U700,#REF!,0)),"")</f>
        <v>#NAME?</v>
      </c>
      <c r="W700" s="86" t="e">
        <f t="array" aca="1" ref="W700" ca="1">_xludf.IFNA(INDEX(#REF!,MATCH($U700,#REF!,0)),"")</f>
        <v>#NAME?</v>
      </c>
      <c r="X700" s="86" t="e">
        <f t="array" aca="1" ref="X700" ca="1">_xludf.IFNA(INDEX(#REF!,MATCH($U700,#REF!,0)),"")</f>
        <v>#NAME?</v>
      </c>
      <c r="Y700" s="86" t="e">
        <f t="array" aca="1" ref="Y700" ca="1">_xludf.IFNA(INDEX(#REF!,MATCH($U700,#REF!,0)),"")</f>
        <v>#NAME?</v>
      </c>
      <c r="Z700" s="86" t="e">
        <f t="array" aca="1" ref="Z700" ca="1">_xludf.IFNA(INDEX(#REF!,MATCH($U700,#REF!,0)),"")</f>
        <v>#NAME?</v>
      </c>
      <c r="AA700" s="86" t="e">
        <f t="array" aca="1" ref="AA700" ca="1">_xludf.IFNA(INDEX(#REF!,MATCH($U700,#REF!,0)),"")</f>
        <v>#NAME?</v>
      </c>
      <c r="AB700" s="86" t="e">
        <f t="array" aca="1" ref="AB700" ca="1">_xludf.IFNA(INDEX(#REF!,MATCH($U700,#REF!,0)),"")</f>
        <v>#NAME?</v>
      </c>
      <c r="AC700" s="86" t="e">
        <f t="array" aca="1" ref="AC700" ca="1">_xludf.IFNA(INDEX(#REF!,MATCH($U700,#REF!,0)),"")</f>
        <v>#NAME?</v>
      </c>
      <c r="AD700" s="87" t="e">
        <f t="array" aca="1" ref="AD700" ca="1">_xludf.IFNA(INDEX(#REF!,MATCH($U700,#REF!,0)),"")</f>
        <v>#NAME?</v>
      </c>
      <c r="AE700" s="102"/>
    </row>
    <row r="701" spans="1:31" ht="22.5" customHeight="1">
      <c r="A701" s="77"/>
      <c r="B701" s="133"/>
      <c r="C701" s="79"/>
      <c r="D701" s="79"/>
      <c r="E701" s="79"/>
      <c r="F701" s="79"/>
      <c r="G701" s="79"/>
      <c r="H701" s="79"/>
      <c r="I701" s="81" t="b">
        <v>0</v>
      </c>
      <c r="J701" s="81" t="b">
        <v>0</v>
      </c>
      <c r="K701" s="81" t="b">
        <v>0</v>
      </c>
      <c r="L701" s="81" t="b">
        <v>0</v>
      </c>
      <c r="M701" s="81" t="b">
        <v>0</v>
      </c>
      <c r="N701" s="79"/>
      <c r="O701" s="79"/>
      <c r="P701" s="79"/>
      <c r="Q701" s="92"/>
      <c r="R701" s="92"/>
      <c r="S701" s="96"/>
      <c r="T701" s="85"/>
      <c r="U701" s="86"/>
      <c r="V701" s="86" t="e">
        <f t="array" aca="1" ref="V701" ca="1">_xludf.IFNA(INDEX(#REF!,MATCH($U701,#REF!,0)),"")</f>
        <v>#NAME?</v>
      </c>
      <c r="W701" s="86" t="e">
        <f t="array" aca="1" ref="W701" ca="1">_xludf.IFNA(INDEX(#REF!,MATCH($U701,#REF!,0)),"")</f>
        <v>#NAME?</v>
      </c>
      <c r="X701" s="86" t="e">
        <f t="array" aca="1" ref="X701" ca="1">_xludf.IFNA(INDEX(#REF!,MATCH($U701,#REF!,0)),"")</f>
        <v>#NAME?</v>
      </c>
      <c r="Y701" s="86" t="e">
        <f t="array" aca="1" ref="Y701" ca="1">_xludf.IFNA(INDEX(#REF!,MATCH($U701,#REF!,0)),"")</f>
        <v>#NAME?</v>
      </c>
      <c r="Z701" s="86" t="e">
        <f t="array" aca="1" ref="Z701" ca="1">_xludf.IFNA(INDEX(#REF!,MATCH($U701,#REF!,0)),"")</f>
        <v>#NAME?</v>
      </c>
      <c r="AA701" s="86" t="e">
        <f t="array" aca="1" ref="AA701" ca="1">_xludf.IFNA(INDEX(#REF!,MATCH($U701,#REF!,0)),"")</f>
        <v>#NAME?</v>
      </c>
      <c r="AB701" s="86" t="e">
        <f t="array" aca="1" ref="AB701" ca="1">_xludf.IFNA(INDEX(#REF!,MATCH($U701,#REF!,0)),"")</f>
        <v>#NAME?</v>
      </c>
      <c r="AC701" s="86" t="e">
        <f t="array" aca="1" ref="AC701" ca="1">_xludf.IFNA(INDEX(#REF!,MATCH($U701,#REF!,0)),"")</f>
        <v>#NAME?</v>
      </c>
      <c r="AD701" s="87" t="e">
        <f t="array" aca="1" ref="AD701" ca="1">_xludf.IFNA(INDEX(#REF!,MATCH($U701,#REF!,0)),"")</f>
        <v>#NAME?</v>
      </c>
      <c r="AE701" s="102"/>
    </row>
    <row r="702" spans="1:31" ht="22.5" customHeight="1">
      <c r="A702" s="77"/>
      <c r="B702" s="133"/>
      <c r="C702" s="90"/>
      <c r="D702" s="90"/>
      <c r="E702" s="90"/>
      <c r="F702" s="90"/>
      <c r="G702" s="90"/>
      <c r="H702" s="90"/>
      <c r="I702" s="91" t="b">
        <v>0</v>
      </c>
      <c r="J702" s="91" t="b">
        <v>0</v>
      </c>
      <c r="K702" s="91" t="b">
        <v>0</v>
      </c>
      <c r="L702" s="91" t="b">
        <v>0</v>
      </c>
      <c r="M702" s="91" t="b">
        <v>0</v>
      </c>
      <c r="N702" s="90"/>
      <c r="O702" s="90"/>
      <c r="P702" s="90"/>
      <c r="Q702" s="92"/>
      <c r="R702" s="92"/>
      <c r="S702" s="110"/>
      <c r="T702" s="85"/>
      <c r="U702" s="86"/>
      <c r="V702" s="86" t="e">
        <f t="array" aca="1" ref="V702" ca="1">_xludf.IFNA(INDEX(#REF!,MATCH($U702,#REF!,0)),"")</f>
        <v>#NAME?</v>
      </c>
      <c r="W702" s="86" t="e">
        <f t="array" aca="1" ref="W702" ca="1">_xludf.IFNA(INDEX(#REF!,MATCH($U702,#REF!,0)),"")</f>
        <v>#NAME?</v>
      </c>
      <c r="X702" s="86" t="e">
        <f t="array" aca="1" ref="X702" ca="1">_xludf.IFNA(INDEX(#REF!,MATCH($U702,#REF!,0)),"")</f>
        <v>#NAME?</v>
      </c>
      <c r="Y702" s="86" t="e">
        <f t="array" aca="1" ref="Y702" ca="1">_xludf.IFNA(INDEX(#REF!,MATCH($U702,#REF!,0)),"")</f>
        <v>#NAME?</v>
      </c>
      <c r="Z702" s="86" t="e">
        <f t="array" aca="1" ref="Z702" ca="1">_xludf.IFNA(INDEX(#REF!,MATCH($U702,#REF!,0)),"")</f>
        <v>#NAME?</v>
      </c>
      <c r="AA702" s="86" t="e">
        <f t="array" aca="1" ref="AA702" ca="1">_xludf.IFNA(INDEX(#REF!,MATCH($U702,#REF!,0)),"")</f>
        <v>#NAME?</v>
      </c>
      <c r="AB702" s="86" t="e">
        <f t="array" aca="1" ref="AB702" ca="1">_xludf.IFNA(INDEX(#REF!,MATCH($U702,#REF!,0)),"")</f>
        <v>#NAME?</v>
      </c>
      <c r="AC702" s="86" t="e">
        <f t="array" aca="1" ref="AC702" ca="1">_xludf.IFNA(INDEX(#REF!,MATCH($U702,#REF!,0)),"")</f>
        <v>#NAME?</v>
      </c>
      <c r="AD702" s="87" t="e">
        <f t="array" aca="1" ref="AD702" ca="1">_xludf.IFNA(INDEX(#REF!,MATCH($U702,#REF!,0)),"")</f>
        <v>#NAME?</v>
      </c>
      <c r="AE702" s="102"/>
    </row>
    <row r="703" spans="1:31" ht="22.5" customHeight="1">
      <c r="A703" s="77"/>
      <c r="B703" s="133"/>
      <c r="C703" s="79"/>
      <c r="D703" s="79"/>
      <c r="E703" s="79"/>
      <c r="F703" s="79"/>
      <c r="G703" s="79"/>
      <c r="H703" s="79"/>
      <c r="I703" s="81" t="b">
        <v>0</v>
      </c>
      <c r="J703" s="81" t="b">
        <v>0</v>
      </c>
      <c r="K703" s="81" t="b">
        <v>0</v>
      </c>
      <c r="L703" s="81" t="b">
        <v>0</v>
      </c>
      <c r="M703" s="81" t="b">
        <v>0</v>
      </c>
      <c r="N703" s="79"/>
      <c r="O703" s="79"/>
      <c r="P703" s="79"/>
      <c r="Q703" s="92"/>
      <c r="R703" s="92"/>
      <c r="S703" s="96"/>
      <c r="T703" s="85"/>
      <c r="U703" s="86"/>
      <c r="V703" s="86" t="e">
        <f t="array" aca="1" ref="V703" ca="1">_xludf.IFNA(INDEX(#REF!,MATCH($U703,#REF!,0)),"")</f>
        <v>#NAME?</v>
      </c>
      <c r="W703" s="86" t="e">
        <f t="array" aca="1" ref="W703" ca="1">_xludf.IFNA(INDEX(#REF!,MATCH($U703,#REF!,0)),"")</f>
        <v>#NAME?</v>
      </c>
      <c r="X703" s="86" t="e">
        <f t="array" aca="1" ref="X703" ca="1">_xludf.IFNA(INDEX(#REF!,MATCH($U703,#REF!,0)),"")</f>
        <v>#NAME?</v>
      </c>
      <c r="Y703" s="86" t="e">
        <f t="array" aca="1" ref="Y703" ca="1">_xludf.IFNA(INDEX(#REF!,MATCH($U703,#REF!,0)),"")</f>
        <v>#NAME?</v>
      </c>
      <c r="Z703" s="86" t="e">
        <f t="array" aca="1" ref="Z703" ca="1">_xludf.IFNA(INDEX(#REF!,MATCH($U703,#REF!,0)),"")</f>
        <v>#NAME?</v>
      </c>
      <c r="AA703" s="86" t="e">
        <f t="array" aca="1" ref="AA703" ca="1">_xludf.IFNA(INDEX(#REF!,MATCH($U703,#REF!,0)),"")</f>
        <v>#NAME?</v>
      </c>
      <c r="AB703" s="86" t="e">
        <f t="array" aca="1" ref="AB703" ca="1">_xludf.IFNA(INDEX(#REF!,MATCH($U703,#REF!,0)),"")</f>
        <v>#NAME?</v>
      </c>
      <c r="AC703" s="86" t="e">
        <f t="array" aca="1" ref="AC703" ca="1">_xludf.IFNA(INDEX(#REF!,MATCH($U703,#REF!,0)),"")</f>
        <v>#NAME?</v>
      </c>
      <c r="AD703" s="87" t="e">
        <f t="array" aca="1" ref="AD703" ca="1">_xludf.IFNA(INDEX(#REF!,MATCH($U703,#REF!,0)),"")</f>
        <v>#NAME?</v>
      </c>
      <c r="AE703" s="102"/>
    </row>
    <row r="704" spans="1:31" ht="22.5" customHeight="1">
      <c r="A704" s="77"/>
      <c r="B704" s="133"/>
      <c r="C704" s="79"/>
      <c r="D704" s="79"/>
      <c r="E704" s="79"/>
      <c r="F704" s="79"/>
      <c r="G704" s="79"/>
      <c r="H704" s="79"/>
      <c r="I704" s="81" t="b">
        <v>0</v>
      </c>
      <c r="J704" s="81" t="b">
        <v>0</v>
      </c>
      <c r="K704" s="81" t="b">
        <v>0</v>
      </c>
      <c r="L704" s="81" t="b">
        <v>0</v>
      </c>
      <c r="M704" s="81" t="b">
        <v>0</v>
      </c>
      <c r="N704" s="79"/>
      <c r="O704" s="79"/>
      <c r="P704" s="79"/>
      <c r="Q704" s="92"/>
      <c r="R704" s="92"/>
      <c r="S704" s="96"/>
      <c r="T704" s="85"/>
      <c r="U704" s="86"/>
      <c r="V704" s="86" t="e">
        <f t="array" aca="1" ref="V704" ca="1">_xludf.IFNA(INDEX(#REF!,MATCH($U704,#REF!,0)),"")</f>
        <v>#NAME?</v>
      </c>
      <c r="W704" s="86" t="e">
        <f t="array" aca="1" ref="W704" ca="1">_xludf.IFNA(INDEX(#REF!,MATCH($U704,#REF!,0)),"")</f>
        <v>#NAME?</v>
      </c>
      <c r="X704" s="86" t="e">
        <f t="array" aca="1" ref="X704" ca="1">_xludf.IFNA(INDEX(#REF!,MATCH($U704,#REF!,0)),"")</f>
        <v>#NAME?</v>
      </c>
      <c r="Y704" s="86" t="e">
        <f t="array" aca="1" ref="Y704" ca="1">_xludf.IFNA(INDEX(#REF!,MATCH($U704,#REF!,0)),"")</f>
        <v>#NAME?</v>
      </c>
      <c r="Z704" s="86" t="e">
        <f t="array" aca="1" ref="Z704" ca="1">_xludf.IFNA(INDEX(#REF!,MATCH($U704,#REF!,0)),"")</f>
        <v>#NAME?</v>
      </c>
      <c r="AA704" s="86" t="e">
        <f t="array" aca="1" ref="AA704" ca="1">_xludf.IFNA(INDEX(#REF!,MATCH($U704,#REF!,0)),"")</f>
        <v>#NAME?</v>
      </c>
      <c r="AB704" s="86" t="e">
        <f t="array" aca="1" ref="AB704" ca="1">_xludf.IFNA(INDEX(#REF!,MATCH($U704,#REF!,0)),"")</f>
        <v>#NAME?</v>
      </c>
      <c r="AC704" s="86" t="e">
        <f t="array" aca="1" ref="AC704" ca="1">_xludf.IFNA(INDEX(#REF!,MATCH($U704,#REF!,0)),"")</f>
        <v>#NAME?</v>
      </c>
      <c r="AD704" s="87" t="e">
        <f t="array" aca="1" ref="AD704" ca="1">_xludf.IFNA(INDEX(#REF!,MATCH($U704,#REF!,0)),"")</f>
        <v>#NAME?</v>
      </c>
      <c r="AE704" s="102"/>
    </row>
    <row r="705" spans="1:31" ht="22.5" customHeight="1">
      <c r="A705" s="77"/>
      <c r="B705" s="133"/>
      <c r="C705" s="79"/>
      <c r="D705" s="79"/>
      <c r="E705" s="103"/>
      <c r="F705" s="103"/>
      <c r="G705" s="79"/>
      <c r="H705" s="79"/>
      <c r="I705" s="81" t="b">
        <v>0</v>
      </c>
      <c r="J705" s="81" t="b">
        <v>0</v>
      </c>
      <c r="K705" s="81" t="b">
        <v>0</v>
      </c>
      <c r="L705" s="81" t="b">
        <v>0</v>
      </c>
      <c r="M705" s="81" t="b">
        <v>0</v>
      </c>
      <c r="N705" s="79"/>
      <c r="O705" s="79"/>
      <c r="P705" s="79"/>
      <c r="Q705" s="92"/>
      <c r="R705" s="92"/>
      <c r="S705" s="96"/>
      <c r="T705" s="85"/>
      <c r="U705" s="86"/>
      <c r="V705" s="86" t="e">
        <f t="array" aca="1" ref="V705" ca="1">_xludf.IFNA(INDEX(#REF!,MATCH($U705,#REF!,0)),"")</f>
        <v>#NAME?</v>
      </c>
      <c r="W705" s="86" t="e">
        <f t="array" aca="1" ref="W705" ca="1">_xludf.IFNA(INDEX(#REF!,MATCH($U705,#REF!,0)),"")</f>
        <v>#NAME?</v>
      </c>
      <c r="X705" s="86" t="e">
        <f t="array" aca="1" ref="X705" ca="1">_xludf.IFNA(INDEX(#REF!,MATCH($U705,#REF!,0)),"")</f>
        <v>#NAME?</v>
      </c>
      <c r="Y705" s="86" t="e">
        <f t="array" aca="1" ref="Y705" ca="1">_xludf.IFNA(INDEX(#REF!,MATCH($U705,#REF!,0)),"")</f>
        <v>#NAME?</v>
      </c>
      <c r="Z705" s="86" t="e">
        <f t="array" aca="1" ref="Z705" ca="1">_xludf.IFNA(INDEX(#REF!,MATCH($U705,#REF!,0)),"")</f>
        <v>#NAME?</v>
      </c>
      <c r="AA705" s="86" t="e">
        <f t="array" aca="1" ref="AA705" ca="1">_xludf.IFNA(INDEX(#REF!,MATCH($U705,#REF!,0)),"")</f>
        <v>#NAME?</v>
      </c>
      <c r="AB705" s="86" t="e">
        <f t="array" aca="1" ref="AB705" ca="1">_xludf.IFNA(INDEX(#REF!,MATCH($U705,#REF!,0)),"")</f>
        <v>#NAME?</v>
      </c>
      <c r="AC705" s="86" t="e">
        <f t="array" aca="1" ref="AC705" ca="1">_xludf.IFNA(INDEX(#REF!,MATCH($U705,#REF!,0)),"")</f>
        <v>#NAME?</v>
      </c>
      <c r="AD705" s="87" t="e">
        <f t="array" aca="1" ref="AD705" ca="1">_xludf.IFNA(INDEX(#REF!,MATCH($U705,#REF!,0)),"")</f>
        <v>#NAME?</v>
      </c>
      <c r="AE705" s="102"/>
    </row>
    <row r="706" spans="1:31" ht="22.5" customHeight="1">
      <c r="A706" s="77"/>
      <c r="B706" s="133"/>
      <c r="C706" s="79"/>
      <c r="D706" s="79"/>
      <c r="E706" s="79"/>
      <c r="F706" s="79"/>
      <c r="G706" s="79"/>
      <c r="H706" s="79"/>
      <c r="I706" s="81" t="b">
        <v>0</v>
      </c>
      <c r="J706" s="81" t="b">
        <v>0</v>
      </c>
      <c r="K706" s="81" t="b">
        <v>0</v>
      </c>
      <c r="L706" s="81" t="b">
        <v>0</v>
      </c>
      <c r="M706" s="81" t="b">
        <v>0</v>
      </c>
      <c r="N706" s="79"/>
      <c r="O706" s="79"/>
      <c r="P706" s="79"/>
      <c r="Q706" s="92"/>
      <c r="R706" s="92"/>
      <c r="S706" s="96"/>
      <c r="T706" s="85"/>
      <c r="U706" s="86"/>
      <c r="V706" s="86" t="e">
        <f t="array" aca="1" ref="V706" ca="1">_xludf.IFNA(INDEX(#REF!,MATCH($U706,#REF!,0)),"")</f>
        <v>#NAME?</v>
      </c>
      <c r="W706" s="86" t="e">
        <f t="array" aca="1" ref="W706" ca="1">_xludf.IFNA(INDEX(#REF!,MATCH($U706,#REF!,0)),"")</f>
        <v>#NAME?</v>
      </c>
      <c r="X706" s="86" t="e">
        <f t="array" aca="1" ref="X706" ca="1">_xludf.IFNA(INDEX(#REF!,MATCH($U706,#REF!,0)),"")</f>
        <v>#NAME?</v>
      </c>
      <c r="Y706" s="86" t="e">
        <f t="array" aca="1" ref="Y706" ca="1">_xludf.IFNA(INDEX(#REF!,MATCH($U706,#REF!,0)),"")</f>
        <v>#NAME?</v>
      </c>
      <c r="Z706" s="86" t="e">
        <f t="array" aca="1" ref="Z706" ca="1">_xludf.IFNA(INDEX(#REF!,MATCH($U706,#REF!,0)),"")</f>
        <v>#NAME?</v>
      </c>
      <c r="AA706" s="86" t="e">
        <f t="array" aca="1" ref="AA706" ca="1">_xludf.IFNA(INDEX(#REF!,MATCH($U706,#REF!,0)),"")</f>
        <v>#NAME?</v>
      </c>
      <c r="AB706" s="86" t="e">
        <f t="array" aca="1" ref="AB706" ca="1">_xludf.IFNA(INDEX(#REF!,MATCH($U706,#REF!,0)),"")</f>
        <v>#NAME?</v>
      </c>
      <c r="AC706" s="86" t="e">
        <f t="array" aca="1" ref="AC706" ca="1">_xludf.IFNA(INDEX(#REF!,MATCH($U706,#REF!,0)),"")</f>
        <v>#NAME?</v>
      </c>
      <c r="AD706" s="87" t="e">
        <f t="array" aca="1" ref="AD706" ca="1">_xludf.IFNA(INDEX(#REF!,MATCH($U706,#REF!,0)),"")</f>
        <v>#NAME?</v>
      </c>
      <c r="AE706" s="102"/>
    </row>
    <row r="707" spans="1:31" ht="22.5" customHeight="1">
      <c r="A707" s="77"/>
      <c r="B707" s="133"/>
      <c r="C707" s="79"/>
      <c r="D707" s="79"/>
      <c r="E707" s="103"/>
      <c r="F707" s="103"/>
      <c r="G707" s="79"/>
      <c r="H707" s="79"/>
      <c r="I707" s="81" t="b">
        <v>0</v>
      </c>
      <c r="J707" s="81" t="b">
        <v>0</v>
      </c>
      <c r="K707" s="81" t="b">
        <v>0</v>
      </c>
      <c r="L707" s="81" t="b">
        <v>0</v>
      </c>
      <c r="M707" s="81" t="b">
        <v>0</v>
      </c>
      <c r="N707" s="79"/>
      <c r="O707" s="79"/>
      <c r="P707" s="79"/>
      <c r="Q707" s="92"/>
      <c r="R707" s="92"/>
      <c r="S707" s="96"/>
      <c r="T707" s="85"/>
      <c r="U707" s="86"/>
      <c r="V707" s="86" t="e">
        <f t="array" aca="1" ref="V707" ca="1">_xludf.IFNA(INDEX(#REF!,MATCH($U707,#REF!,0)),"")</f>
        <v>#NAME?</v>
      </c>
      <c r="W707" s="86" t="e">
        <f t="array" aca="1" ref="W707" ca="1">_xludf.IFNA(INDEX(#REF!,MATCH($U707,#REF!,0)),"")</f>
        <v>#NAME?</v>
      </c>
      <c r="X707" s="86" t="e">
        <f t="array" aca="1" ref="X707" ca="1">_xludf.IFNA(INDEX(#REF!,MATCH($U707,#REF!,0)),"")</f>
        <v>#NAME?</v>
      </c>
      <c r="Y707" s="86" t="e">
        <f t="array" aca="1" ref="Y707" ca="1">_xludf.IFNA(INDEX(#REF!,MATCH($U707,#REF!,0)),"")</f>
        <v>#NAME?</v>
      </c>
      <c r="Z707" s="86" t="e">
        <f t="array" aca="1" ref="Z707" ca="1">_xludf.IFNA(INDEX(#REF!,MATCH($U707,#REF!,0)),"")</f>
        <v>#NAME?</v>
      </c>
      <c r="AA707" s="86" t="e">
        <f t="array" aca="1" ref="AA707" ca="1">_xludf.IFNA(INDEX(#REF!,MATCH($U707,#REF!,0)),"")</f>
        <v>#NAME?</v>
      </c>
      <c r="AB707" s="86" t="e">
        <f t="array" aca="1" ref="AB707" ca="1">_xludf.IFNA(INDEX(#REF!,MATCH($U707,#REF!,0)),"")</f>
        <v>#NAME?</v>
      </c>
      <c r="AC707" s="86" t="e">
        <f t="array" aca="1" ref="AC707" ca="1">_xludf.IFNA(INDEX(#REF!,MATCH($U707,#REF!,0)),"")</f>
        <v>#NAME?</v>
      </c>
      <c r="AD707" s="87" t="e">
        <f t="array" aca="1" ref="AD707" ca="1">_xludf.IFNA(INDEX(#REF!,MATCH($U707,#REF!,0)),"")</f>
        <v>#NAME?</v>
      </c>
      <c r="AE707" s="102"/>
    </row>
    <row r="708" spans="1:31" ht="22.5" customHeight="1">
      <c r="A708" s="77"/>
      <c r="B708" s="133"/>
      <c r="C708" s="79"/>
      <c r="D708" s="79"/>
      <c r="E708" s="103"/>
      <c r="F708" s="103"/>
      <c r="G708" s="79"/>
      <c r="H708" s="79"/>
      <c r="I708" s="81" t="b">
        <v>0</v>
      </c>
      <c r="J708" s="81" t="b">
        <v>0</v>
      </c>
      <c r="K708" s="81" t="b">
        <v>0</v>
      </c>
      <c r="L708" s="81" t="b">
        <v>0</v>
      </c>
      <c r="M708" s="81" t="b">
        <v>0</v>
      </c>
      <c r="N708" s="79"/>
      <c r="O708" s="79"/>
      <c r="P708" s="79"/>
      <c r="Q708" s="92"/>
      <c r="R708" s="92"/>
      <c r="S708" s="96"/>
      <c r="T708" s="85"/>
      <c r="U708" s="86"/>
      <c r="V708" s="86" t="e">
        <f t="array" aca="1" ref="V708" ca="1">_xludf.IFNA(INDEX(#REF!,MATCH($U708,#REF!,0)),"")</f>
        <v>#NAME?</v>
      </c>
      <c r="W708" s="86" t="e">
        <f t="array" aca="1" ref="W708" ca="1">_xludf.IFNA(INDEX(#REF!,MATCH($U708,#REF!,0)),"")</f>
        <v>#NAME?</v>
      </c>
      <c r="X708" s="86" t="e">
        <f t="array" aca="1" ref="X708" ca="1">_xludf.IFNA(INDEX(#REF!,MATCH($U708,#REF!,0)),"")</f>
        <v>#NAME?</v>
      </c>
      <c r="Y708" s="86" t="e">
        <f t="array" aca="1" ref="Y708" ca="1">_xludf.IFNA(INDEX(#REF!,MATCH($U708,#REF!,0)),"")</f>
        <v>#NAME?</v>
      </c>
      <c r="Z708" s="86" t="e">
        <f t="array" aca="1" ref="Z708" ca="1">_xludf.IFNA(INDEX(#REF!,MATCH($U708,#REF!,0)),"")</f>
        <v>#NAME?</v>
      </c>
      <c r="AA708" s="86" t="e">
        <f t="array" aca="1" ref="AA708" ca="1">_xludf.IFNA(INDEX(#REF!,MATCH($U708,#REF!,0)),"")</f>
        <v>#NAME?</v>
      </c>
      <c r="AB708" s="86" t="e">
        <f t="array" aca="1" ref="AB708" ca="1">_xludf.IFNA(INDEX(#REF!,MATCH($U708,#REF!,0)),"")</f>
        <v>#NAME?</v>
      </c>
      <c r="AC708" s="86" t="e">
        <f t="array" aca="1" ref="AC708" ca="1">_xludf.IFNA(INDEX(#REF!,MATCH($U708,#REF!,0)),"")</f>
        <v>#NAME?</v>
      </c>
      <c r="AD708" s="87" t="e">
        <f t="array" aca="1" ref="AD708" ca="1">_xludf.IFNA(INDEX(#REF!,MATCH($U708,#REF!,0)),"")</f>
        <v>#NAME?</v>
      </c>
      <c r="AE708" s="102"/>
    </row>
    <row r="709" spans="1:31" ht="22.5" customHeight="1">
      <c r="A709" s="77"/>
      <c r="B709" s="133"/>
      <c r="C709" s="79"/>
      <c r="D709" s="79"/>
      <c r="E709" s="79"/>
      <c r="F709" s="79"/>
      <c r="G709" s="79"/>
      <c r="H709" s="79"/>
      <c r="I709" s="81" t="b">
        <v>0</v>
      </c>
      <c r="J709" s="81" t="b">
        <v>0</v>
      </c>
      <c r="K709" s="81" t="b">
        <v>0</v>
      </c>
      <c r="L709" s="81" t="b">
        <v>0</v>
      </c>
      <c r="M709" s="81" t="b">
        <v>0</v>
      </c>
      <c r="N709" s="79"/>
      <c r="O709" s="79"/>
      <c r="P709" s="79"/>
      <c r="Q709" s="92"/>
      <c r="R709" s="92"/>
      <c r="S709" s="96"/>
      <c r="T709" s="85"/>
      <c r="U709" s="86"/>
      <c r="V709" s="86" t="e">
        <f t="array" aca="1" ref="V709" ca="1">_xludf.IFNA(INDEX(#REF!,MATCH($U709,#REF!,0)),"")</f>
        <v>#NAME?</v>
      </c>
      <c r="W709" s="86" t="e">
        <f t="array" aca="1" ref="W709" ca="1">_xludf.IFNA(INDEX(#REF!,MATCH($U709,#REF!,0)),"")</f>
        <v>#NAME?</v>
      </c>
      <c r="X709" s="86" t="e">
        <f t="array" aca="1" ref="X709" ca="1">_xludf.IFNA(INDEX(#REF!,MATCH($U709,#REF!,0)),"")</f>
        <v>#NAME?</v>
      </c>
      <c r="Y709" s="86" t="e">
        <f t="array" aca="1" ref="Y709" ca="1">_xludf.IFNA(INDEX(#REF!,MATCH($U709,#REF!,0)),"")</f>
        <v>#NAME?</v>
      </c>
      <c r="Z709" s="86" t="e">
        <f t="array" aca="1" ref="Z709" ca="1">_xludf.IFNA(INDEX(#REF!,MATCH($U709,#REF!,0)),"")</f>
        <v>#NAME?</v>
      </c>
      <c r="AA709" s="86" t="e">
        <f t="array" aca="1" ref="AA709" ca="1">_xludf.IFNA(INDEX(#REF!,MATCH($U709,#REF!,0)),"")</f>
        <v>#NAME?</v>
      </c>
      <c r="AB709" s="86" t="e">
        <f t="array" aca="1" ref="AB709" ca="1">_xludf.IFNA(INDEX(#REF!,MATCH($U709,#REF!,0)),"")</f>
        <v>#NAME?</v>
      </c>
      <c r="AC709" s="86" t="e">
        <f t="array" aca="1" ref="AC709" ca="1">_xludf.IFNA(INDEX(#REF!,MATCH($U709,#REF!,0)),"")</f>
        <v>#NAME?</v>
      </c>
      <c r="AD709" s="87" t="e">
        <f t="array" aca="1" ref="AD709" ca="1">_xludf.IFNA(INDEX(#REF!,MATCH($U709,#REF!,0)),"")</f>
        <v>#NAME?</v>
      </c>
      <c r="AE709" s="102"/>
    </row>
    <row r="710" spans="1:31" ht="22.5" customHeight="1">
      <c r="A710" s="77"/>
      <c r="B710" s="133"/>
      <c r="C710" s="79"/>
      <c r="D710" s="79"/>
      <c r="E710" s="79"/>
      <c r="F710" s="79"/>
      <c r="G710" s="79"/>
      <c r="H710" s="79"/>
      <c r="I710" s="81" t="b">
        <v>0</v>
      </c>
      <c r="J710" s="81" t="b">
        <v>0</v>
      </c>
      <c r="K710" s="81" t="b">
        <v>0</v>
      </c>
      <c r="L710" s="81" t="b">
        <v>0</v>
      </c>
      <c r="M710" s="81" t="b">
        <v>0</v>
      </c>
      <c r="N710" s="79"/>
      <c r="O710" s="79"/>
      <c r="P710" s="79"/>
      <c r="Q710" s="92"/>
      <c r="R710" s="92"/>
      <c r="S710" s="96"/>
      <c r="T710" s="85"/>
      <c r="U710" s="86"/>
      <c r="V710" s="86" t="e">
        <f t="array" aca="1" ref="V710" ca="1">_xludf.IFNA(INDEX(#REF!,MATCH($U710,#REF!,0)),"")</f>
        <v>#NAME?</v>
      </c>
      <c r="W710" s="86" t="e">
        <f t="array" aca="1" ref="W710" ca="1">_xludf.IFNA(INDEX(#REF!,MATCH($U710,#REF!,0)),"")</f>
        <v>#NAME?</v>
      </c>
      <c r="X710" s="86" t="e">
        <f t="array" aca="1" ref="X710" ca="1">_xludf.IFNA(INDEX(#REF!,MATCH($U710,#REF!,0)),"")</f>
        <v>#NAME?</v>
      </c>
      <c r="Y710" s="86" t="e">
        <f t="array" aca="1" ref="Y710" ca="1">_xludf.IFNA(INDEX(#REF!,MATCH($U710,#REF!,0)),"")</f>
        <v>#NAME?</v>
      </c>
      <c r="Z710" s="86" t="e">
        <f t="array" aca="1" ref="Z710" ca="1">_xludf.IFNA(INDEX(#REF!,MATCH($U710,#REF!,0)),"")</f>
        <v>#NAME?</v>
      </c>
      <c r="AA710" s="86" t="e">
        <f t="array" aca="1" ref="AA710" ca="1">_xludf.IFNA(INDEX(#REF!,MATCH($U710,#REF!,0)),"")</f>
        <v>#NAME?</v>
      </c>
      <c r="AB710" s="86" t="e">
        <f t="array" aca="1" ref="AB710" ca="1">_xludf.IFNA(INDEX(#REF!,MATCH($U710,#REF!,0)),"")</f>
        <v>#NAME?</v>
      </c>
      <c r="AC710" s="86" t="e">
        <f t="array" aca="1" ref="AC710" ca="1">_xludf.IFNA(INDEX(#REF!,MATCH($U710,#REF!,0)),"")</f>
        <v>#NAME?</v>
      </c>
      <c r="AD710" s="87" t="e">
        <f t="array" aca="1" ref="AD710" ca="1">_xludf.IFNA(INDEX(#REF!,MATCH($U710,#REF!,0)),"")</f>
        <v>#NAME?</v>
      </c>
      <c r="AE710" s="102"/>
    </row>
    <row r="711" spans="1:31" ht="22.5" customHeight="1">
      <c r="A711" s="77"/>
      <c r="B711" s="133"/>
      <c r="C711" s="79"/>
      <c r="D711" s="79"/>
      <c r="E711" s="79"/>
      <c r="F711" s="79"/>
      <c r="G711" s="79"/>
      <c r="H711" s="79"/>
      <c r="I711" s="81" t="b">
        <v>0</v>
      </c>
      <c r="J711" s="81" t="b">
        <v>0</v>
      </c>
      <c r="K711" s="81" t="b">
        <v>0</v>
      </c>
      <c r="L711" s="81" t="b">
        <v>0</v>
      </c>
      <c r="M711" s="81" t="b">
        <v>0</v>
      </c>
      <c r="N711" s="79"/>
      <c r="O711" s="79"/>
      <c r="P711" s="79"/>
      <c r="Q711" s="92"/>
      <c r="R711" s="92"/>
      <c r="S711" s="96"/>
      <c r="T711" s="85"/>
      <c r="U711" s="86"/>
      <c r="V711" s="86" t="e">
        <f t="array" aca="1" ref="V711" ca="1">_xludf.IFNA(INDEX(#REF!,MATCH($U711,#REF!,0)),"")</f>
        <v>#NAME?</v>
      </c>
      <c r="W711" s="86" t="e">
        <f t="array" aca="1" ref="W711" ca="1">_xludf.IFNA(INDEX(#REF!,MATCH($U711,#REF!,0)),"")</f>
        <v>#NAME?</v>
      </c>
      <c r="X711" s="86" t="e">
        <f t="array" aca="1" ref="X711" ca="1">_xludf.IFNA(INDEX(#REF!,MATCH($U711,#REF!,0)),"")</f>
        <v>#NAME?</v>
      </c>
      <c r="Y711" s="86" t="e">
        <f t="array" aca="1" ref="Y711" ca="1">_xludf.IFNA(INDEX(#REF!,MATCH($U711,#REF!,0)),"")</f>
        <v>#NAME?</v>
      </c>
      <c r="Z711" s="86" t="e">
        <f t="array" aca="1" ref="Z711" ca="1">_xludf.IFNA(INDEX(#REF!,MATCH($U711,#REF!,0)),"")</f>
        <v>#NAME?</v>
      </c>
      <c r="AA711" s="86" t="e">
        <f t="array" aca="1" ref="AA711" ca="1">_xludf.IFNA(INDEX(#REF!,MATCH($U711,#REF!,0)),"")</f>
        <v>#NAME?</v>
      </c>
      <c r="AB711" s="86" t="e">
        <f t="array" aca="1" ref="AB711" ca="1">_xludf.IFNA(INDEX(#REF!,MATCH($U711,#REF!,0)),"")</f>
        <v>#NAME?</v>
      </c>
      <c r="AC711" s="86" t="e">
        <f t="array" aca="1" ref="AC711" ca="1">_xludf.IFNA(INDEX(#REF!,MATCH($U711,#REF!,0)),"")</f>
        <v>#NAME?</v>
      </c>
      <c r="AD711" s="87" t="e">
        <f t="array" aca="1" ref="AD711" ca="1">_xludf.IFNA(INDEX(#REF!,MATCH($U711,#REF!,0)),"")</f>
        <v>#NAME?</v>
      </c>
      <c r="AE711" s="102"/>
    </row>
    <row r="712" spans="1:31" ht="22.5" customHeight="1">
      <c r="A712" s="77"/>
      <c r="B712" s="133"/>
      <c r="C712" s="79"/>
      <c r="D712" s="79"/>
      <c r="E712" s="79"/>
      <c r="F712" s="79"/>
      <c r="G712" s="79"/>
      <c r="H712" s="79"/>
      <c r="I712" s="81" t="b">
        <v>0</v>
      </c>
      <c r="J712" s="81" t="b">
        <v>0</v>
      </c>
      <c r="K712" s="81" t="b">
        <v>0</v>
      </c>
      <c r="L712" s="81" t="b">
        <v>0</v>
      </c>
      <c r="M712" s="81" t="b">
        <v>0</v>
      </c>
      <c r="N712" s="79"/>
      <c r="O712" s="79"/>
      <c r="P712" s="79"/>
      <c r="Q712" s="92"/>
      <c r="R712" s="92"/>
      <c r="S712" s="96"/>
      <c r="T712" s="85"/>
      <c r="U712" s="86"/>
      <c r="V712" s="86" t="e">
        <f t="array" aca="1" ref="V712" ca="1">_xludf.IFNA(INDEX(#REF!,MATCH($U712,#REF!,0)),"")</f>
        <v>#NAME?</v>
      </c>
      <c r="W712" s="86" t="e">
        <f t="array" aca="1" ref="W712" ca="1">_xludf.IFNA(INDEX(#REF!,MATCH($U712,#REF!,0)),"")</f>
        <v>#NAME?</v>
      </c>
      <c r="X712" s="86" t="e">
        <f t="array" aca="1" ref="X712" ca="1">_xludf.IFNA(INDEX(#REF!,MATCH($U712,#REF!,0)),"")</f>
        <v>#NAME?</v>
      </c>
      <c r="Y712" s="86" t="e">
        <f t="array" aca="1" ref="Y712" ca="1">_xludf.IFNA(INDEX(#REF!,MATCH($U712,#REF!,0)),"")</f>
        <v>#NAME?</v>
      </c>
      <c r="Z712" s="86" t="e">
        <f t="array" aca="1" ref="Z712" ca="1">_xludf.IFNA(INDEX(#REF!,MATCH($U712,#REF!,0)),"")</f>
        <v>#NAME?</v>
      </c>
      <c r="AA712" s="86" t="e">
        <f t="array" aca="1" ref="AA712" ca="1">_xludf.IFNA(INDEX(#REF!,MATCH($U712,#REF!,0)),"")</f>
        <v>#NAME?</v>
      </c>
      <c r="AB712" s="86" t="e">
        <f t="array" aca="1" ref="AB712" ca="1">_xludf.IFNA(INDEX(#REF!,MATCH($U712,#REF!,0)),"")</f>
        <v>#NAME?</v>
      </c>
      <c r="AC712" s="86" t="e">
        <f t="array" aca="1" ref="AC712" ca="1">_xludf.IFNA(INDEX(#REF!,MATCH($U712,#REF!,0)),"")</f>
        <v>#NAME?</v>
      </c>
      <c r="AD712" s="87" t="e">
        <f t="array" aca="1" ref="AD712" ca="1">_xludf.IFNA(INDEX(#REF!,MATCH($U712,#REF!,0)),"")</f>
        <v>#NAME?</v>
      </c>
      <c r="AE712" s="102"/>
    </row>
    <row r="713" spans="1:31" ht="22.5" customHeight="1">
      <c r="A713" s="77"/>
      <c r="B713" s="133"/>
      <c r="C713" s="79"/>
      <c r="D713" s="79"/>
      <c r="E713" s="79"/>
      <c r="F713" s="79"/>
      <c r="G713" s="79"/>
      <c r="H713" s="79"/>
      <c r="I713" s="81" t="b">
        <v>0</v>
      </c>
      <c r="J713" s="81" t="b">
        <v>0</v>
      </c>
      <c r="K713" s="81" t="b">
        <v>0</v>
      </c>
      <c r="L713" s="81" t="b">
        <v>0</v>
      </c>
      <c r="M713" s="81" t="b">
        <v>0</v>
      </c>
      <c r="N713" s="79"/>
      <c r="O713" s="79"/>
      <c r="P713" s="79"/>
      <c r="Q713" s="92"/>
      <c r="R713" s="92"/>
      <c r="S713" s="96"/>
      <c r="T713" s="85"/>
      <c r="U713" s="86"/>
      <c r="V713" s="86" t="e">
        <f t="array" aca="1" ref="V713" ca="1">_xludf.IFNA(INDEX(#REF!,MATCH($U713,#REF!,0)),"")</f>
        <v>#NAME?</v>
      </c>
      <c r="W713" s="86" t="e">
        <f t="array" aca="1" ref="W713" ca="1">_xludf.IFNA(INDEX(#REF!,MATCH($U713,#REF!,0)),"")</f>
        <v>#NAME?</v>
      </c>
      <c r="X713" s="86" t="e">
        <f t="array" aca="1" ref="X713" ca="1">_xludf.IFNA(INDEX(#REF!,MATCH($U713,#REF!,0)),"")</f>
        <v>#NAME?</v>
      </c>
      <c r="Y713" s="86" t="e">
        <f t="array" aca="1" ref="Y713" ca="1">_xludf.IFNA(INDEX(#REF!,MATCH($U713,#REF!,0)),"")</f>
        <v>#NAME?</v>
      </c>
      <c r="Z713" s="86" t="e">
        <f t="array" aca="1" ref="Z713" ca="1">_xludf.IFNA(INDEX(#REF!,MATCH($U713,#REF!,0)),"")</f>
        <v>#NAME?</v>
      </c>
      <c r="AA713" s="86" t="e">
        <f t="array" aca="1" ref="AA713" ca="1">_xludf.IFNA(INDEX(#REF!,MATCH($U713,#REF!,0)),"")</f>
        <v>#NAME?</v>
      </c>
      <c r="AB713" s="86" t="e">
        <f t="array" aca="1" ref="AB713" ca="1">_xludf.IFNA(INDEX(#REF!,MATCH($U713,#REF!,0)),"")</f>
        <v>#NAME?</v>
      </c>
      <c r="AC713" s="86" t="e">
        <f t="array" aca="1" ref="AC713" ca="1">_xludf.IFNA(INDEX(#REF!,MATCH($U713,#REF!,0)),"")</f>
        <v>#NAME?</v>
      </c>
      <c r="AD713" s="87" t="e">
        <f t="array" aca="1" ref="AD713" ca="1">_xludf.IFNA(INDEX(#REF!,MATCH($U713,#REF!,0)),"")</f>
        <v>#NAME?</v>
      </c>
      <c r="AE713" s="102"/>
    </row>
    <row r="714" spans="1:31" ht="22.5" customHeight="1">
      <c r="A714" s="77"/>
      <c r="B714" s="133"/>
      <c r="C714" s="79"/>
      <c r="D714" s="79"/>
      <c r="E714" s="79"/>
      <c r="F714" s="79"/>
      <c r="G714" s="79"/>
      <c r="H714" s="79"/>
      <c r="I714" s="81" t="b">
        <v>0</v>
      </c>
      <c r="J714" s="81" t="b">
        <v>0</v>
      </c>
      <c r="K714" s="81" t="b">
        <v>0</v>
      </c>
      <c r="L714" s="81" t="b">
        <v>0</v>
      </c>
      <c r="M714" s="81" t="b">
        <v>0</v>
      </c>
      <c r="N714" s="79"/>
      <c r="O714" s="79"/>
      <c r="P714" s="79"/>
      <c r="Q714" s="92"/>
      <c r="R714" s="92"/>
      <c r="S714" s="96"/>
      <c r="T714" s="85"/>
      <c r="U714" s="86"/>
      <c r="V714" s="86" t="e">
        <f t="array" aca="1" ref="V714" ca="1">_xludf.IFNA(INDEX(#REF!,MATCH($U714,#REF!,0)),"")</f>
        <v>#NAME?</v>
      </c>
      <c r="W714" s="86" t="e">
        <f t="array" aca="1" ref="W714" ca="1">_xludf.IFNA(INDEX(#REF!,MATCH($U714,#REF!,0)),"")</f>
        <v>#NAME?</v>
      </c>
      <c r="X714" s="86" t="e">
        <f t="array" aca="1" ref="X714" ca="1">_xludf.IFNA(INDEX(#REF!,MATCH($U714,#REF!,0)),"")</f>
        <v>#NAME?</v>
      </c>
      <c r="Y714" s="86" t="e">
        <f t="array" aca="1" ref="Y714" ca="1">_xludf.IFNA(INDEX(#REF!,MATCH($U714,#REF!,0)),"")</f>
        <v>#NAME?</v>
      </c>
      <c r="Z714" s="86" t="e">
        <f t="array" aca="1" ref="Z714" ca="1">_xludf.IFNA(INDEX(#REF!,MATCH($U714,#REF!,0)),"")</f>
        <v>#NAME?</v>
      </c>
      <c r="AA714" s="86" t="e">
        <f t="array" aca="1" ref="AA714" ca="1">_xludf.IFNA(INDEX(#REF!,MATCH($U714,#REF!,0)),"")</f>
        <v>#NAME?</v>
      </c>
      <c r="AB714" s="86" t="e">
        <f t="array" aca="1" ref="AB714" ca="1">_xludf.IFNA(INDEX(#REF!,MATCH($U714,#REF!,0)),"")</f>
        <v>#NAME?</v>
      </c>
      <c r="AC714" s="86" t="e">
        <f t="array" aca="1" ref="AC714" ca="1">_xludf.IFNA(INDEX(#REF!,MATCH($U714,#REF!,0)),"")</f>
        <v>#NAME?</v>
      </c>
      <c r="AD714" s="87" t="e">
        <f t="array" aca="1" ref="AD714" ca="1">_xludf.IFNA(INDEX(#REF!,MATCH($U714,#REF!,0)),"")</f>
        <v>#NAME?</v>
      </c>
      <c r="AE714" s="102"/>
    </row>
    <row r="715" spans="1:31" ht="22.5" customHeight="1">
      <c r="A715" s="77"/>
      <c r="B715" s="133"/>
      <c r="C715" s="79"/>
      <c r="D715" s="79"/>
      <c r="E715" s="79"/>
      <c r="F715" s="79"/>
      <c r="G715" s="79"/>
      <c r="H715" s="79"/>
      <c r="I715" s="81" t="b">
        <v>0</v>
      </c>
      <c r="J715" s="81" t="b">
        <v>0</v>
      </c>
      <c r="K715" s="81" t="b">
        <v>0</v>
      </c>
      <c r="L715" s="81" t="b">
        <v>0</v>
      </c>
      <c r="M715" s="81" t="b">
        <v>0</v>
      </c>
      <c r="N715" s="79"/>
      <c r="O715" s="79"/>
      <c r="P715" s="79"/>
      <c r="Q715" s="92"/>
      <c r="R715" s="92"/>
      <c r="S715" s="96"/>
      <c r="T715" s="85"/>
      <c r="U715" s="86"/>
      <c r="V715" s="86" t="e">
        <f t="array" aca="1" ref="V715" ca="1">_xludf.IFNA(INDEX(#REF!,MATCH($U715,#REF!,0)),"")</f>
        <v>#NAME?</v>
      </c>
      <c r="W715" s="86" t="e">
        <f t="array" aca="1" ref="W715" ca="1">_xludf.IFNA(INDEX(#REF!,MATCH($U715,#REF!,0)),"")</f>
        <v>#NAME?</v>
      </c>
      <c r="X715" s="86" t="e">
        <f t="array" aca="1" ref="X715" ca="1">_xludf.IFNA(INDEX(#REF!,MATCH($U715,#REF!,0)),"")</f>
        <v>#NAME?</v>
      </c>
      <c r="Y715" s="86" t="e">
        <f t="array" aca="1" ref="Y715" ca="1">_xludf.IFNA(INDEX(#REF!,MATCH($U715,#REF!,0)),"")</f>
        <v>#NAME?</v>
      </c>
      <c r="Z715" s="86" t="e">
        <f t="array" aca="1" ref="Z715" ca="1">_xludf.IFNA(INDEX(#REF!,MATCH($U715,#REF!,0)),"")</f>
        <v>#NAME?</v>
      </c>
      <c r="AA715" s="86" t="e">
        <f t="array" aca="1" ref="AA715" ca="1">_xludf.IFNA(INDEX(#REF!,MATCH($U715,#REF!,0)),"")</f>
        <v>#NAME?</v>
      </c>
      <c r="AB715" s="86" t="e">
        <f t="array" aca="1" ref="AB715" ca="1">_xludf.IFNA(INDEX(#REF!,MATCH($U715,#REF!,0)),"")</f>
        <v>#NAME?</v>
      </c>
      <c r="AC715" s="86" t="e">
        <f t="array" aca="1" ref="AC715" ca="1">_xludf.IFNA(INDEX(#REF!,MATCH($U715,#REF!,0)),"")</f>
        <v>#NAME?</v>
      </c>
      <c r="AD715" s="87" t="e">
        <f t="array" aca="1" ref="AD715" ca="1">_xludf.IFNA(INDEX(#REF!,MATCH($U715,#REF!,0)),"")</f>
        <v>#NAME?</v>
      </c>
      <c r="AE715" s="102"/>
    </row>
    <row r="716" spans="1:31" ht="22.5" customHeight="1">
      <c r="A716" s="77"/>
      <c r="B716" s="133"/>
      <c r="C716" s="79"/>
      <c r="D716" s="79"/>
      <c r="E716" s="79"/>
      <c r="F716" s="79"/>
      <c r="G716" s="79"/>
      <c r="H716" s="79"/>
      <c r="I716" s="81" t="b">
        <v>0</v>
      </c>
      <c r="J716" s="81" t="b">
        <v>0</v>
      </c>
      <c r="K716" s="81" t="b">
        <v>0</v>
      </c>
      <c r="L716" s="81" t="b">
        <v>0</v>
      </c>
      <c r="M716" s="81" t="b">
        <v>0</v>
      </c>
      <c r="N716" s="79"/>
      <c r="O716" s="79"/>
      <c r="P716" s="79"/>
      <c r="Q716" s="92"/>
      <c r="R716" s="92"/>
      <c r="S716" s="96"/>
      <c r="T716" s="85"/>
      <c r="U716" s="86"/>
      <c r="V716" s="86" t="e">
        <f t="array" aca="1" ref="V716" ca="1">_xludf.IFNA(INDEX(#REF!,MATCH($U716,#REF!,0)),"")</f>
        <v>#NAME?</v>
      </c>
      <c r="W716" s="86" t="e">
        <f t="array" aca="1" ref="W716" ca="1">_xludf.IFNA(INDEX(#REF!,MATCH($U716,#REF!,0)),"")</f>
        <v>#NAME?</v>
      </c>
      <c r="X716" s="86" t="e">
        <f t="array" aca="1" ref="X716" ca="1">_xludf.IFNA(INDEX(#REF!,MATCH($U716,#REF!,0)),"")</f>
        <v>#NAME?</v>
      </c>
      <c r="Y716" s="86" t="e">
        <f t="array" aca="1" ref="Y716" ca="1">_xludf.IFNA(INDEX(#REF!,MATCH($U716,#REF!,0)),"")</f>
        <v>#NAME?</v>
      </c>
      <c r="Z716" s="86" t="e">
        <f t="array" aca="1" ref="Z716" ca="1">_xludf.IFNA(INDEX(#REF!,MATCH($U716,#REF!,0)),"")</f>
        <v>#NAME?</v>
      </c>
      <c r="AA716" s="86" t="e">
        <f t="array" aca="1" ref="AA716" ca="1">_xludf.IFNA(INDEX(#REF!,MATCH($U716,#REF!,0)),"")</f>
        <v>#NAME?</v>
      </c>
      <c r="AB716" s="86" t="e">
        <f t="array" aca="1" ref="AB716" ca="1">_xludf.IFNA(INDEX(#REF!,MATCH($U716,#REF!,0)),"")</f>
        <v>#NAME?</v>
      </c>
      <c r="AC716" s="86" t="e">
        <f t="array" aca="1" ref="AC716" ca="1">_xludf.IFNA(INDEX(#REF!,MATCH($U716,#REF!,0)),"")</f>
        <v>#NAME?</v>
      </c>
      <c r="AD716" s="87" t="e">
        <f t="array" aca="1" ref="AD716" ca="1">_xludf.IFNA(INDEX(#REF!,MATCH($U716,#REF!,0)),"")</f>
        <v>#NAME?</v>
      </c>
      <c r="AE716" s="102"/>
    </row>
    <row r="717" spans="1:31" ht="22.5" customHeight="1">
      <c r="A717" s="77"/>
      <c r="B717" s="133"/>
      <c r="C717" s="79"/>
      <c r="D717" s="79"/>
      <c r="E717" s="79"/>
      <c r="F717" s="79"/>
      <c r="G717" s="79"/>
      <c r="H717" s="79"/>
      <c r="I717" s="81" t="b">
        <v>0</v>
      </c>
      <c r="J717" s="81" t="b">
        <v>0</v>
      </c>
      <c r="K717" s="81" t="b">
        <v>0</v>
      </c>
      <c r="L717" s="81" t="b">
        <v>0</v>
      </c>
      <c r="M717" s="81" t="b">
        <v>0</v>
      </c>
      <c r="N717" s="79"/>
      <c r="O717" s="79"/>
      <c r="P717" s="79"/>
      <c r="Q717" s="92"/>
      <c r="R717" s="92"/>
      <c r="S717" s="96"/>
      <c r="T717" s="85"/>
      <c r="U717" s="86"/>
      <c r="V717" s="86" t="e">
        <f t="array" aca="1" ref="V717" ca="1">_xludf.IFNA(INDEX(#REF!,MATCH($U717,#REF!,0)),"")</f>
        <v>#NAME?</v>
      </c>
      <c r="W717" s="86" t="e">
        <f t="array" aca="1" ref="W717" ca="1">_xludf.IFNA(INDEX(#REF!,MATCH($U717,#REF!,0)),"")</f>
        <v>#NAME?</v>
      </c>
      <c r="X717" s="86" t="e">
        <f t="array" aca="1" ref="X717" ca="1">_xludf.IFNA(INDEX(#REF!,MATCH($U717,#REF!,0)),"")</f>
        <v>#NAME?</v>
      </c>
      <c r="Y717" s="86" t="e">
        <f t="array" aca="1" ref="Y717" ca="1">_xludf.IFNA(INDEX(#REF!,MATCH($U717,#REF!,0)),"")</f>
        <v>#NAME?</v>
      </c>
      <c r="Z717" s="86" t="e">
        <f t="array" aca="1" ref="Z717" ca="1">_xludf.IFNA(INDEX(#REF!,MATCH($U717,#REF!,0)),"")</f>
        <v>#NAME?</v>
      </c>
      <c r="AA717" s="86" t="e">
        <f t="array" aca="1" ref="AA717" ca="1">_xludf.IFNA(INDEX(#REF!,MATCH($U717,#REF!,0)),"")</f>
        <v>#NAME?</v>
      </c>
      <c r="AB717" s="86" t="e">
        <f t="array" aca="1" ref="AB717" ca="1">_xludf.IFNA(INDEX(#REF!,MATCH($U717,#REF!,0)),"")</f>
        <v>#NAME?</v>
      </c>
      <c r="AC717" s="86" t="e">
        <f t="array" aca="1" ref="AC717" ca="1">_xludf.IFNA(INDEX(#REF!,MATCH($U717,#REF!,0)),"")</f>
        <v>#NAME?</v>
      </c>
      <c r="AD717" s="87" t="e">
        <f t="array" aca="1" ref="AD717" ca="1">_xludf.IFNA(INDEX(#REF!,MATCH($U717,#REF!,0)),"")</f>
        <v>#NAME?</v>
      </c>
      <c r="AE717" s="102"/>
    </row>
    <row r="718" spans="1:31" ht="22.5" customHeight="1">
      <c r="A718" s="77"/>
      <c r="B718" s="133"/>
      <c r="C718" s="79"/>
      <c r="D718" s="79"/>
      <c r="E718" s="79"/>
      <c r="F718" s="79"/>
      <c r="G718" s="79"/>
      <c r="H718" s="79"/>
      <c r="I718" s="81" t="b">
        <v>0</v>
      </c>
      <c r="J718" s="81" t="b">
        <v>0</v>
      </c>
      <c r="K718" s="81" t="b">
        <v>0</v>
      </c>
      <c r="L718" s="81" t="b">
        <v>0</v>
      </c>
      <c r="M718" s="81" t="b">
        <v>0</v>
      </c>
      <c r="N718" s="79"/>
      <c r="O718" s="79"/>
      <c r="P718" s="79"/>
      <c r="Q718" s="92"/>
      <c r="R718" s="92"/>
      <c r="S718" s="96"/>
      <c r="T718" s="85"/>
      <c r="U718" s="86"/>
      <c r="V718" s="86" t="e">
        <f t="array" aca="1" ref="V718" ca="1">_xludf.IFNA(INDEX(#REF!,MATCH($U718,#REF!,0)),"")</f>
        <v>#NAME?</v>
      </c>
      <c r="W718" s="86" t="e">
        <f t="array" aca="1" ref="W718" ca="1">_xludf.IFNA(INDEX(#REF!,MATCH($U718,#REF!,0)),"")</f>
        <v>#NAME?</v>
      </c>
      <c r="X718" s="86" t="e">
        <f t="array" aca="1" ref="X718" ca="1">_xludf.IFNA(INDEX(#REF!,MATCH($U718,#REF!,0)),"")</f>
        <v>#NAME?</v>
      </c>
      <c r="Y718" s="86" t="e">
        <f t="array" aca="1" ref="Y718" ca="1">_xludf.IFNA(INDEX(#REF!,MATCH($U718,#REF!,0)),"")</f>
        <v>#NAME?</v>
      </c>
      <c r="Z718" s="86" t="e">
        <f t="array" aca="1" ref="Z718" ca="1">_xludf.IFNA(INDEX(#REF!,MATCH($U718,#REF!,0)),"")</f>
        <v>#NAME?</v>
      </c>
      <c r="AA718" s="86" t="e">
        <f t="array" aca="1" ref="AA718" ca="1">_xludf.IFNA(INDEX(#REF!,MATCH($U718,#REF!,0)),"")</f>
        <v>#NAME?</v>
      </c>
      <c r="AB718" s="86" t="e">
        <f t="array" aca="1" ref="AB718" ca="1">_xludf.IFNA(INDEX(#REF!,MATCH($U718,#REF!,0)),"")</f>
        <v>#NAME?</v>
      </c>
      <c r="AC718" s="86" t="e">
        <f t="array" aca="1" ref="AC718" ca="1">_xludf.IFNA(INDEX(#REF!,MATCH($U718,#REF!,0)),"")</f>
        <v>#NAME?</v>
      </c>
      <c r="AD718" s="87" t="e">
        <f t="array" aca="1" ref="AD718" ca="1">_xludf.IFNA(INDEX(#REF!,MATCH($U718,#REF!,0)),"")</f>
        <v>#NAME?</v>
      </c>
      <c r="AE718" s="102"/>
    </row>
    <row r="719" spans="1:31" ht="22.5" customHeight="1">
      <c r="A719" s="77"/>
      <c r="B719" s="133"/>
      <c r="C719" s="79"/>
      <c r="D719" s="79"/>
      <c r="E719" s="79"/>
      <c r="F719" s="79"/>
      <c r="G719" s="79"/>
      <c r="H719" s="79"/>
      <c r="I719" s="81" t="b">
        <v>0</v>
      </c>
      <c r="J719" s="81" t="b">
        <v>0</v>
      </c>
      <c r="K719" s="81" t="b">
        <v>0</v>
      </c>
      <c r="L719" s="81" t="b">
        <v>0</v>
      </c>
      <c r="M719" s="81" t="b">
        <v>0</v>
      </c>
      <c r="N719" s="79"/>
      <c r="O719" s="79"/>
      <c r="P719" s="79"/>
      <c r="Q719" s="92"/>
      <c r="R719" s="92"/>
      <c r="S719" s="96"/>
      <c r="T719" s="85"/>
      <c r="U719" s="86"/>
      <c r="V719" s="86" t="e">
        <f t="array" aca="1" ref="V719" ca="1">_xludf.IFNA(INDEX(#REF!,MATCH($U719,#REF!,0)),"")</f>
        <v>#NAME?</v>
      </c>
      <c r="W719" s="86" t="e">
        <f t="array" aca="1" ref="W719" ca="1">_xludf.IFNA(INDEX(#REF!,MATCH($U719,#REF!,0)),"")</f>
        <v>#NAME?</v>
      </c>
      <c r="X719" s="86" t="e">
        <f t="array" aca="1" ref="X719" ca="1">_xludf.IFNA(INDEX(#REF!,MATCH($U719,#REF!,0)),"")</f>
        <v>#NAME?</v>
      </c>
      <c r="Y719" s="86" t="e">
        <f t="array" aca="1" ref="Y719" ca="1">_xludf.IFNA(INDEX(#REF!,MATCH($U719,#REF!,0)),"")</f>
        <v>#NAME?</v>
      </c>
      <c r="Z719" s="86" t="e">
        <f t="array" aca="1" ref="Z719" ca="1">_xludf.IFNA(INDEX(#REF!,MATCH($U719,#REF!,0)),"")</f>
        <v>#NAME?</v>
      </c>
      <c r="AA719" s="86" t="e">
        <f t="array" aca="1" ref="AA719" ca="1">_xludf.IFNA(INDEX(#REF!,MATCH($U719,#REF!,0)),"")</f>
        <v>#NAME?</v>
      </c>
      <c r="AB719" s="86" t="e">
        <f t="array" aca="1" ref="AB719" ca="1">_xludf.IFNA(INDEX(#REF!,MATCH($U719,#REF!,0)),"")</f>
        <v>#NAME?</v>
      </c>
      <c r="AC719" s="86" t="e">
        <f t="array" aca="1" ref="AC719" ca="1">_xludf.IFNA(INDEX(#REF!,MATCH($U719,#REF!,0)),"")</f>
        <v>#NAME?</v>
      </c>
      <c r="AD719" s="87" t="e">
        <f t="array" aca="1" ref="AD719" ca="1">_xludf.IFNA(INDEX(#REF!,MATCH($U719,#REF!,0)),"")</f>
        <v>#NAME?</v>
      </c>
      <c r="AE719" s="102"/>
    </row>
    <row r="720" spans="1:31" ht="22.5" customHeight="1">
      <c r="A720" s="77"/>
      <c r="B720" s="133"/>
      <c r="C720" s="79"/>
      <c r="D720" s="79"/>
      <c r="E720" s="79"/>
      <c r="F720" s="79"/>
      <c r="G720" s="79"/>
      <c r="H720" s="79"/>
      <c r="I720" s="81" t="b">
        <v>0</v>
      </c>
      <c r="J720" s="81" t="b">
        <v>0</v>
      </c>
      <c r="K720" s="81" t="b">
        <v>0</v>
      </c>
      <c r="L720" s="81" t="b">
        <v>0</v>
      </c>
      <c r="M720" s="81" t="b">
        <v>0</v>
      </c>
      <c r="N720" s="79"/>
      <c r="O720" s="79"/>
      <c r="P720" s="79"/>
      <c r="Q720" s="92"/>
      <c r="R720" s="92"/>
      <c r="S720" s="96"/>
      <c r="T720" s="85"/>
      <c r="U720" s="86"/>
      <c r="V720" s="86" t="e">
        <f t="array" aca="1" ref="V720" ca="1">_xludf.IFNA(INDEX(#REF!,MATCH($U720,#REF!,0)),"")</f>
        <v>#NAME?</v>
      </c>
      <c r="W720" s="86" t="e">
        <f t="array" aca="1" ref="W720" ca="1">_xludf.IFNA(INDEX(#REF!,MATCH($U720,#REF!,0)),"")</f>
        <v>#NAME?</v>
      </c>
      <c r="X720" s="86" t="e">
        <f t="array" aca="1" ref="X720" ca="1">_xludf.IFNA(INDEX(#REF!,MATCH($U720,#REF!,0)),"")</f>
        <v>#NAME?</v>
      </c>
      <c r="Y720" s="86" t="e">
        <f t="array" aca="1" ref="Y720" ca="1">_xludf.IFNA(INDEX(#REF!,MATCH($U720,#REF!,0)),"")</f>
        <v>#NAME?</v>
      </c>
      <c r="Z720" s="86" t="e">
        <f t="array" aca="1" ref="Z720" ca="1">_xludf.IFNA(INDEX(#REF!,MATCH($U720,#REF!,0)),"")</f>
        <v>#NAME?</v>
      </c>
      <c r="AA720" s="86" t="e">
        <f t="array" aca="1" ref="AA720" ca="1">_xludf.IFNA(INDEX(#REF!,MATCH($U720,#REF!,0)),"")</f>
        <v>#NAME?</v>
      </c>
      <c r="AB720" s="86" t="e">
        <f t="array" aca="1" ref="AB720" ca="1">_xludf.IFNA(INDEX(#REF!,MATCH($U720,#REF!,0)),"")</f>
        <v>#NAME?</v>
      </c>
      <c r="AC720" s="86" t="e">
        <f t="array" aca="1" ref="AC720" ca="1">_xludf.IFNA(INDEX(#REF!,MATCH($U720,#REF!,0)),"")</f>
        <v>#NAME?</v>
      </c>
      <c r="AD720" s="87" t="e">
        <f t="array" aca="1" ref="AD720" ca="1">_xludf.IFNA(INDEX(#REF!,MATCH($U720,#REF!,0)),"")</f>
        <v>#NAME?</v>
      </c>
      <c r="AE720" s="102"/>
    </row>
    <row r="721" spans="1:31" ht="22.5" customHeight="1">
      <c r="A721" s="77"/>
      <c r="B721" s="133"/>
      <c r="C721" s="79"/>
      <c r="D721" s="79"/>
      <c r="E721" s="79"/>
      <c r="F721" s="79"/>
      <c r="G721" s="79"/>
      <c r="H721" s="79"/>
      <c r="I721" s="81" t="b">
        <v>0</v>
      </c>
      <c r="J721" s="81" t="b">
        <v>0</v>
      </c>
      <c r="K721" s="81" t="b">
        <v>0</v>
      </c>
      <c r="L721" s="81" t="b">
        <v>0</v>
      </c>
      <c r="M721" s="81" t="b">
        <v>0</v>
      </c>
      <c r="N721" s="79"/>
      <c r="O721" s="79"/>
      <c r="P721" s="79"/>
      <c r="Q721" s="92"/>
      <c r="R721" s="92"/>
      <c r="S721" s="96"/>
      <c r="T721" s="85"/>
      <c r="U721" s="86"/>
      <c r="V721" s="86" t="e">
        <f t="array" aca="1" ref="V721" ca="1">_xludf.IFNA(INDEX(#REF!,MATCH($U721,#REF!,0)),"")</f>
        <v>#NAME?</v>
      </c>
      <c r="W721" s="86" t="e">
        <f t="array" aca="1" ref="W721" ca="1">_xludf.IFNA(INDEX(#REF!,MATCH($U721,#REF!,0)),"")</f>
        <v>#NAME?</v>
      </c>
      <c r="X721" s="86" t="e">
        <f t="array" aca="1" ref="X721" ca="1">_xludf.IFNA(INDEX(#REF!,MATCH($U721,#REF!,0)),"")</f>
        <v>#NAME?</v>
      </c>
      <c r="Y721" s="86" t="e">
        <f t="array" aca="1" ref="Y721" ca="1">_xludf.IFNA(INDEX(#REF!,MATCH($U721,#REF!,0)),"")</f>
        <v>#NAME?</v>
      </c>
      <c r="Z721" s="86" t="e">
        <f t="array" aca="1" ref="Z721" ca="1">_xludf.IFNA(INDEX(#REF!,MATCH($U721,#REF!,0)),"")</f>
        <v>#NAME?</v>
      </c>
      <c r="AA721" s="86" t="e">
        <f t="array" aca="1" ref="AA721" ca="1">_xludf.IFNA(INDEX(#REF!,MATCH($U721,#REF!,0)),"")</f>
        <v>#NAME?</v>
      </c>
      <c r="AB721" s="86" t="e">
        <f t="array" aca="1" ref="AB721" ca="1">_xludf.IFNA(INDEX(#REF!,MATCH($U721,#REF!,0)),"")</f>
        <v>#NAME?</v>
      </c>
      <c r="AC721" s="86" t="e">
        <f t="array" aca="1" ref="AC721" ca="1">_xludf.IFNA(INDEX(#REF!,MATCH($U721,#REF!,0)),"")</f>
        <v>#NAME?</v>
      </c>
      <c r="AD721" s="87" t="e">
        <f t="array" aca="1" ref="AD721" ca="1">_xludf.IFNA(INDEX(#REF!,MATCH($U721,#REF!,0)),"")</f>
        <v>#NAME?</v>
      </c>
      <c r="AE721" s="102"/>
    </row>
    <row r="722" spans="1:31" ht="22.5" customHeight="1">
      <c r="A722" s="77"/>
      <c r="B722" s="133"/>
      <c r="C722" s="90"/>
      <c r="D722" s="90"/>
      <c r="E722" s="90"/>
      <c r="F722" s="90"/>
      <c r="G722" s="90"/>
      <c r="H722" s="90"/>
      <c r="I722" s="91" t="b">
        <v>0</v>
      </c>
      <c r="J722" s="91" t="b">
        <v>0</v>
      </c>
      <c r="K722" s="91" t="b">
        <v>0</v>
      </c>
      <c r="L722" s="91" t="b">
        <v>0</v>
      </c>
      <c r="M722" s="91" t="b">
        <v>0</v>
      </c>
      <c r="N722" s="90"/>
      <c r="O722" s="90"/>
      <c r="P722" s="90"/>
      <c r="Q722" s="92"/>
      <c r="R722" s="92"/>
      <c r="S722" s="110"/>
      <c r="T722" s="85"/>
      <c r="U722" s="86"/>
      <c r="V722" s="86" t="e">
        <f t="array" aca="1" ref="V722" ca="1">_xludf.IFNA(INDEX(#REF!,MATCH($U722,#REF!,0)),"")</f>
        <v>#NAME?</v>
      </c>
      <c r="W722" s="86" t="e">
        <f t="array" aca="1" ref="W722" ca="1">_xludf.IFNA(INDEX(#REF!,MATCH($U722,#REF!,0)),"")</f>
        <v>#NAME?</v>
      </c>
      <c r="X722" s="86" t="e">
        <f t="array" aca="1" ref="X722" ca="1">_xludf.IFNA(INDEX(#REF!,MATCH($U722,#REF!,0)),"")</f>
        <v>#NAME?</v>
      </c>
      <c r="Y722" s="86" t="e">
        <f t="array" aca="1" ref="Y722" ca="1">_xludf.IFNA(INDEX(#REF!,MATCH($U722,#REF!,0)),"")</f>
        <v>#NAME?</v>
      </c>
      <c r="Z722" s="86" t="e">
        <f t="array" aca="1" ref="Z722" ca="1">_xludf.IFNA(INDEX(#REF!,MATCH($U722,#REF!,0)),"")</f>
        <v>#NAME?</v>
      </c>
      <c r="AA722" s="86" t="e">
        <f t="array" aca="1" ref="AA722" ca="1">_xludf.IFNA(INDEX(#REF!,MATCH($U722,#REF!,0)),"")</f>
        <v>#NAME?</v>
      </c>
      <c r="AB722" s="86" t="e">
        <f t="array" aca="1" ref="AB722" ca="1">_xludf.IFNA(INDEX(#REF!,MATCH($U722,#REF!,0)),"")</f>
        <v>#NAME?</v>
      </c>
      <c r="AC722" s="86" t="e">
        <f t="array" aca="1" ref="AC722" ca="1">_xludf.IFNA(INDEX(#REF!,MATCH($U722,#REF!,0)),"")</f>
        <v>#NAME?</v>
      </c>
      <c r="AD722" s="87" t="e">
        <f t="array" aca="1" ref="AD722" ca="1">_xludf.IFNA(INDEX(#REF!,MATCH($U722,#REF!,0)),"")</f>
        <v>#NAME?</v>
      </c>
      <c r="AE722" s="102"/>
    </row>
    <row r="723" spans="1:31" ht="22.5" customHeight="1">
      <c r="A723" s="77"/>
      <c r="B723" s="133"/>
      <c r="C723" s="79"/>
      <c r="D723" s="79"/>
      <c r="E723" s="79"/>
      <c r="F723" s="79"/>
      <c r="G723" s="79"/>
      <c r="H723" s="79"/>
      <c r="I723" s="81" t="b">
        <v>0</v>
      </c>
      <c r="J723" s="81" t="b">
        <v>0</v>
      </c>
      <c r="K723" s="81" t="b">
        <v>0</v>
      </c>
      <c r="L723" s="81" t="b">
        <v>0</v>
      </c>
      <c r="M723" s="81" t="b">
        <v>0</v>
      </c>
      <c r="N723" s="79"/>
      <c r="O723" s="79"/>
      <c r="P723" s="79"/>
      <c r="Q723" s="92"/>
      <c r="R723" s="92"/>
      <c r="S723" s="96"/>
      <c r="T723" s="85"/>
      <c r="U723" s="86"/>
      <c r="V723" s="86" t="e">
        <f t="array" aca="1" ref="V723" ca="1">_xludf.IFNA(INDEX(#REF!,MATCH($U723,#REF!,0)),"")</f>
        <v>#NAME?</v>
      </c>
      <c r="W723" s="86" t="e">
        <f t="array" aca="1" ref="W723" ca="1">_xludf.IFNA(INDEX(#REF!,MATCH($U723,#REF!,0)),"")</f>
        <v>#NAME?</v>
      </c>
      <c r="X723" s="86" t="e">
        <f t="array" aca="1" ref="X723" ca="1">_xludf.IFNA(INDEX(#REF!,MATCH($U723,#REF!,0)),"")</f>
        <v>#NAME?</v>
      </c>
      <c r="Y723" s="86" t="e">
        <f t="array" aca="1" ref="Y723" ca="1">_xludf.IFNA(INDEX(#REF!,MATCH($U723,#REF!,0)),"")</f>
        <v>#NAME?</v>
      </c>
      <c r="Z723" s="86" t="e">
        <f t="array" aca="1" ref="Z723" ca="1">_xludf.IFNA(INDEX(#REF!,MATCH($U723,#REF!,0)),"")</f>
        <v>#NAME?</v>
      </c>
      <c r="AA723" s="86" t="e">
        <f t="array" aca="1" ref="AA723" ca="1">_xludf.IFNA(INDEX(#REF!,MATCH($U723,#REF!,0)),"")</f>
        <v>#NAME?</v>
      </c>
      <c r="AB723" s="86" t="e">
        <f t="array" aca="1" ref="AB723" ca="1">_xludf.IFNA(INDEX(#REF!,MATCH($U723,#REF!,0)),"")</f>
        <v>#NAME?</v>
      </c>
      <c r="AC723" s="86" t="e">
        <f t="array" aca="1" ref="AC723" ca="1">_xludf.IFNA(INDEX(#REF!,MATCH($U723,#REF!,0)),"")</f>
        <v>#NAME?</v>
      </c>
      <c r="AD723" s="87" t="e">
        <f t="array" aca="1" ref="AD723" ca="1">_xludf.IFNA(INDEX(#REF!,MATCH($U723,#REF!,0)),"")</f>
        <v>#NAME?</v>
      </c>
      <c r="AE723" s="102"/>
    </row>
    <row r="724" spans="1:31" ht="22.5" customHeight="1">
      <c r="A724" s="77"/>
      <c r="B724" s="133"/>
      <c r="C724" s="90"/>
      <c r="D724" s="90"/>
      <c r="E724" s="90"/>
      <c r="F724" s="90"/>
      <c r="G724" s="90"/>
      <c r="H724" s="90"/>
      <c r="I724" s="91" t="b">
        <v>0</v>
      </c>
      <c r="J724" s="91" t="b">
        <v>0</v>
      </c>
      <c r="K724" s="91" t="b">
        <v>0</v>
      </c>
      <c r="L724" s="91" t="b">
        <v>0</v>
      </c>
      <c r="M724" s="91" t="b">
        <v>0</v>
      </c>
      <c r="N724" s="90"/>
      <c r="O724" s="90"/>
      <c r="P724" s="90"/>
      <c r="Q724" s="92"/>
      <c r="R724" s="92"/>
      <c r="S724" s="110"/>
      <c r="T724" s="85"/>
      <c r="U724" s="86"/>
      <c r="V724" s="86" t="e">
        <f t="array" aca="1" ref="V724" ca="1">_xludf.IFNA(INDEX(#REF!,MATCH($U724,#REF!,0)),"")</f>
        <v>#NAME?</v>
      </c>
      <c r="W724" s="86" t="e">
        <f t="array" aca="1" ref="W724" ca="1">_xludf.IFNA(INDEX(#REF!,MATCH($U724,#REF!,0)),"")</f>
        <v>#NAME?</v>
      </c>
      <c r="X724" s="86" t="e">
        <f t="array" aca="1" ref="X724" ca="1">_xludf.IFNA(INDEX(#REF!,MATCH($U724,#REF!,0)),"")</f>
        <v>#NAME?</v>
      </c>
      <c r="Y724" s="86" t="e">
        <f t="array" aca="1" ref="Y724" ca="1">_xludf.IFNA(INDEX(#REF!,MATCH($U724,#REF!,0)),"")</f>
        <v>#NAME?</v>
      </c>
      <c r="Z724" s="86" t="e">
        <f t="array" aca="1" ref="Z724" ca="1">_xludf.IFNA(INDEX(#REF!,MATCH($U724,#REF!,0)),"")</f>
        <v>#NAME?</v>
      </c>
      <c r="AA724" s="86" t="e">
        <f t="array" aca="1" ref="AA724" ca="1">_xludf.IFNA(INDEX(#REF!,MATCH($U724,#REF!,0)),"")</f>
        <v>#NAME?</v>
      </c>
      <c r="AB724" s="86" t="e">
        <f t="array" aca="1" ref="AB724" ca="1">_xludf.IFNA(INDEX(#REF!,MATCH($U724,#REF!,0)),"")</f>
        <v>#NAME?</v>
      </c>
      <c r="AC724" s="86" t="e">
        <f t="array" aca="1" ref="AC724" ca="1">_xludf.IFNA(INDEX(#REF!,MATCH($U724,#REF!,0)),"")</f>
        <v>#NAME?</v>
      </c>
      <c r="AD724" s="87" t="e">
        <f t="array" aca="1" ref="AD724" ca="1">_xludf.IFNA(INDEX(#REF!,MATCH($U724,#REF!,0)),"")</f>
        <v>#NAME?</v>
      </c>
      <c r="AE724" s="102"/>
    </row>
    <row r="725" spans="1:31" ht="22.5" customHeight="1">
      <c r="A725" s="77"/>
      <c r="B725" s="133"/>
      <c r="C725" s="79"/>
      <c r="D725" s="79"/>
      <c r="E725" s="79"/>
      <c r="F725" s="79"/>
      <c r="G725" s="79"/>
      <c r="H725" s="79"/>
      <c r="I725" s="81" t="b">
        <v>0</v>
      </c>
      <c r="J725" s="81" t="b">
        <v>0</v>
      </c>
      <c r="K725" s="81" t="b">
        <v>0</v>
      </c>
      <c r="L725" s="81" t="b">
        <v>0</v>
      </c>
      <c r="M725" s="81" t="b">
        <v>0</v>
      </c>
      <c r="N725" s="79"/>
      <c r="O725" s="79"/>
      <c r="P725" s="79"/>
      <c r="Q725" s="92"/>
      <c r="R725" s="92"/>
      <c r="S725" s="96"/>
      <c r="T725" s="85"/>
      <c r="U725" s="86"/>
      <c r="V725" s="86" t="e">
        <f t="array" aca="1" ref="V725" ca="1">_xludf.IFNA(INDEX(#REF!,MATCH($U725,#REF!,0)),"")</f>
        <v>#NAME?</v>
      </c>
      <c r="W725" s="86" t="e">
        <f t="array" aca="1" ref="W725" ca="1">_xludf.IFNA(INDEX(#REF!,MATCH($U725,#REF!,0)),"")</f>
        <v>#NAME?</v>
      </c>
      <c r="X725" s="86" t="e">
        <f t="array" aca="1" ref="X725" ca="1">_xludf.IFNA(INDEX(#REF!,MATCH($U725,#REF!,0)),"")</f>
        <v>#NAME?</v>
      </c>
      <c r="Y725" s="86" t="e">
        <f t="array" aca="1" ref="Y725" ca="1">_xludf.IFNA(INDEX(#REF!,MATCH($U725,#REF!,0)),"")</f>
        <v>#NAME?</v>
      </c>
      <c r="Z725" s="86" t="e">
        <f t="array" aca="1" ref="Z725" ca="1">_xludf.IFNA(INDEX(#REF!,MATCH($U725,#REF!,0)),"")</f>
        <v>#NAME?</v>
      </c>
      <c r="AA725" s="86" t="e">
        <f t="array" aca="1" ref="AA725" ca="1">_xludf.IFNA(INDEX(#REF!,MATCH($U725,#REF!,0)),"")</f>
        <v>#NAME?</v>
      </c>
      <c r="AB725" s="86" t="e">
        <f t="array" aca="1" ref="AB725" ca="1">_xludf.IFNA(INDEX(#REF!,MATCH($U725,#REF!,0)),"")</f>
        <v>#NAME?</v>
      </c>
      <c r="AC725" s="86" t="e">
        <f t="array" aca="1" ref="AC725" ca="1">_xludf.IFNA(INDEX(#REF!,MATCH($U725,#REF!,0)),"")</f>
        <v>#NAME?</v>
      </c>
      <c r="AD725" s="87" t="e">
        <f t="array" aca="1" ref="AD725" ca="1">_xludf.IFNA(INDEX(#REF!,MATCH($U725,#REF!,0)),"")</f>
        <v>#NAME?</v>
      </c>
      <c r="AE725" s="102"/>
    </row>
    <row r="726" spans="1:31" ht="22.5" customHeight="1">
      <c r="A726" s="77"/>
      <c r="B726" s="133"/>
      <c r="C726" s="79"/>
      <c r="D726" s="79"/>
      <c r="E726" s="79"/>
      <c r="F726" s="79"/>
      <c r="G726" s="79"/>
      <c r="H726" s="79"/>
      <c r="I726" s="81" t="b">
        <v>0</v>
      </c>
      <c r="J726" s="81" t="b">
        <v>0</v>
      </c>
      <c r="K726" s="81" t="b">
        <v>0</v>
      </c>
      <c r="L726" s="81" t="b">
        <v>0</v>
      </c>
      <c r="M726" s="81" t="b">
        <v>0</v>
      </c>
      <c r="N726" s="79"/>
      <c r="O726" s="79"/>
      <c r="P726" s="79"/>
      <c r="Q726" s="92"/>
      <c r="R726" s="92"/>
      <c r="S726" s="96"/>
      <c r="T726" s="85"/>
      <c r="U726" s="86"/>
      <c r="V726" s="86" t="e">
        <f t="array" aca="1" ref="V726" ca="1">_xludf.IFNA(INDEX(#REF!,MATCH($U726,#REF!,0)),"")</f>
        <v>#NAME?</v>
      </c>
      <c r="W726" s="86" t="e">
        <f t="array" aca="1" ref="W726" ca="1">_xludf.IFNA(INDEX(#REF!,MATCH($U726,#REF!,0)),"")</f>
        <v>#NAME?</v>
      </c>
      <c r="X726" s="86" t="e">
        <f t="array" aca="1" ref="X726" ca="1">_xludf.IFNA(INDEX(#REF!,MATCH($U726,#REF!,0)),"")</f>
        <v>#NAME?</v>
      </c>
      <c r="Y726" s="86" t="e">
        <f t="array" aca="1" ref="Y726" ca="1">_xludf.IFNA(INDEX(#REF!,MATCH($U726,#REF!,0)),"")</f>
        <v>#NAME?</v>
      </c>
      <c r="Z726" s="86" t="e">
        <f t="array" aca="1" ref="Z726" ca="1">_xludf.IFNA(INDEX(#REF!,MATCH($U726,#REF!,0)),"")</f>
        <v>#NAME?</v>
      </c>
      <c r="AA726" s="86" t="e">
        <f t="array" aca="1" ref="AA726" ca="1">_xludf.IFNA(INDEX(#REF!,MATCH($U726,#REF!,0)),"")</f>
        <v>#NAME?</v>
      </c>
      <c r="AB726" s="86" t="e">
        <f t="array" aca="1" ref="AB726" ca="1">_xludf.IFNA(INDEX(#REF!,MATCH($U726,#REF!,0)),"")</f>
        <v>#NAME?</v>
      </c>
      <c r="AC726" s="86" t="e">
        <f t="array" aca="1" ref="AC726" ca="1">_xludf.IFNA(INDEX(#REF!,MATCH($U726,#REF!,0)),"")</f>
        <v>#NAME?</v>
      </c>
      <c r="AD726" s="87" t="e">
        <f t="array" aca="1" ref="AD726" ca="1">_xludf.IFNA(INDEX(#REF!,MATCH($U726,#REF!,0)),"")</f>
        <v>#NAME?</v>
      </c>
      <c r="AE726" s="102"/>
    </row>
    <row r="727" spans="1:31" ht="22.5" customHeight="1">
      <c r="A727" s="77"/>
      <c r="B727" s="133"/>
      <c r="C727" s="79"/>
      <c r="D727" s="79"/>
      <c r="E727" s="103"/>
      <c r="F727" s="103"/>
      <c r="G727" s="79"/>
      <c r="H727" s="79"/>
      <c r="I727" s="81" t="b">
        <v>0</v>
      </c>
      <c r="J727" s="81" t="b">
        <v>0</v>
      </c>
      <c r="K727" s="81" t="b">
        <v>0</v>
      </c>
      <c r="L727" s="81" t="b">
        <v>0</v>
      </c>
      <c r="M727" s="81" t="b">
        <v>0</v>
      </c>
      <c r="N727" s="79"/>
      <c r="O727" s="79"/>
      <c r="P727" s="79"/>
      <c r="Q727" s="92"/>
      <c r="R727" s="92"/>
      <c r="S727" s="96"/>
      <c r="T727" s="85"/>
      <c r="U727" s="86"/>
      <c r="V727" s="86" t="e">
        <f t="array" aca="1" ref="V727" ca="1">_xludf.IFNA(INDEX(#REF!,MATCH($U727,#REF!,0)),"")</f>
        <v>#NAME?</v>
      </c>
      <c r="W727" s="86" t="e">
        <f t="array" aca="1" ref="W727" ca="1">_xludf.IFNA(INDEX(#REF!,MATCH($U727,#REF!,0)),"")</f>
        <v>#NAME?</v>
      </c>
      <c r="X727" s="86" t="e">
        <f t="array" aca="1" ref="X727" ca="1">_xludf.IFNA(INDEX(#REF!,MATCH($U727,#REF!,0)),"")</f>
        <v>#NAME?</v>
      </c>
      <c r="Y727" s="86" t="e">
        <f t="array" aca="1" ref="Y727" ca="1">_xludf.IFNA(INDEX(#REF!,MATCH($U727,#REF!,0)),"")</f>
        <v>#NAME?</v>
      </c>
      <c r="Z727" s="86" t="e">
        <f t="array" aca="1" ref="Z727" ca="1">_xludf.IFNA(INDEX(#REF!,MATCH($U727,#REF!,0)),"")</f>
        <v>#NAME?</v>
      </c>
      <c r="AA727" s="86" t="e">
        <f t="array" aca="1" ref="AA727" ca="1">_xludf.IFNA(INDEX(#REF!,MATCH($U727,#REF!,0)),"")</f>
        <v>#NAME?</v>
      </c>
      <c r="AB727" s="86" t="e">
        <f t="array" aca="1" ref="AB727" ca="1">_xludf.IFNA(INDEX(#REF!,MATCH($U727,#REF!,0)),"")</f>
        <v>#NAME?</v>
      </c>
      <c r="AC727" s="86" t="e">
        <f t="array" aca="1" ref="AC727" ca="1">_xludf.IFNA(INDEX(#REF!,MATCH($U727,#REF!,0)),"")</f>
        <v>#NAME?</v>
      </c>
      <c r="AD727" s="87" t="e">
        <f t="array" aca="1" ref="AD727" ca="1">_xludf.IFNA(INDEX(#REF!,MATCH($U727,#REF!,0)),"")</f>
        <v>#NAME?</v>
      </c>
      <c r="AE727" s="102"/>
    </row>
    <row r="728" spans="1:31" ht="22.5" customHeight="1">
      <c r="A728" s="77"/>
      <c r="B728" s="133"/>
      <c r="C728" s="79"/>
      <c r="D728" s="79"/>
      <c r="E728" s="79"/>
      <c r="F728" s="79"/>
      <c r="G728" s="79"/>
      <c r="H728" s="79"/>
      <c r="I728" s="81" t="b">
        <v>0</v>
      </c>
      <c r="J728" s="81" t="b">
        <v>0</v>
      </c>
      <c r="K728" s="81" t="b">
        <v>0</v>
      </c>
      <c r="L728" s="81" t="b">
        <v>0</v>
      </c>
      <c r="M728" s="81" t="b">
        <v>0</v>
      </c>
      <c r="N728" s="79"/>
      <c r="O728" s="79"/>
      <c r="P728" s="79"/>
      <c r="Q728" s="92"/>
      <c r="R728" s="92"/>
      <c r="S728" s="96"/>
      <c r="T728" s="85"/>
      <c r="U728" s="86"/>
      <c r="V728" s="86" t="e">
        <f t="array" aca="1" ref="V728" ca="1">_xludf.IFNA(INDEX(#REF!,MATCH($U728,#REF!,0)),"")</f>
        <v>#NAME?</v>
      </c>
      <c r="W728" s="86" t="e">
        <f t="array" aca="1" ref="W728" ca="1">_xludf.IFNA(INDEX(#REF!,MATCH($U728,#REF!,0)),"")</f>
        <v>#NAME?</v>
      </c>
      <c r="X728" s="86" t="e">
        <f t="array" aca="1" ref="X728" ca="1">_xludf.IFNA(INDEX(#REF!,MATCH($U728,#REF!,0)),"")</f>
        <v>#NAME?</v>
      </c>
      <c r="Y728" s="86" t="e">
        <f t="array" aca="1" ref="Y728" ca="1">_xludf.IFNA(INDEX(#REF!,MATCH($U728,#REF!,0)),"")</f>
        <v>#NAME?</v>
      </c>
      <c r="Z728" s="86" t="e">
        <f t="array" aca="1" ref="Z728" ca="1">_xludf.IFNA(INDEX(#REF!,MATCH($U728,#REF!,0)),"")</f>
        <v>#NAME?</v>
      </c>
      <c r="AA728" s="86" t="e">
        <f t="array" aca="1" ref="AA728" ca="1">_xludf.IFNA(INDEX(#REF!,MATCH($U728,#REF!,0)),"")</f>
        <v>#NAME?</v>
      </c>
      <c r="AB728" s="86" t="e">
        <f t="array" aca="1" ref="AB728" ca="1">_xludf.IFNA(INDEX(#REF!,MATCH($U728,#REF!,0)),"")</f>
        <v>#NAME?</v>
      </c>
      <c r="AC728" s="86" t="e">
        <f t="array" aca="1" ref="AC728" ca="1">_xludf.IFNA(INDEX(#REF!,MATCH($U728,#REF!,0)),"")</f>
        <v>#NAME?</v>
      </c>
      <c r="AD728" s="87" t="e">
        <f t="array" aca="1" ref="AD728" ca="1">_xludf.IFNA(INDEX(#REF!,MATCH($U728,#REF!,0)),"")</f>
        <v>#NAME?</v>
      </c>
      <c r="AE728" s="102"/>
    </row>
    <row r="729" spans="1:31" ht="22.5" customHeight="1">
      <c r="A729" s="77"/>
      <c r="B729" s="133"/>
      <c r="C729" s="79"/>
      <c r="D729" s="79"/>
      <c r="E729" s="103"/>
      <c r="F729" s="103"/>
      <c r="G729" s="79"/>
      <c r="H729" s="79"/>
      <c r="I729" s="81" t="b">
        <v>0</v>
      </c>
      <c r="J729" s="81" t="b">
        <v>0</v>
      </c>
      <c r="K729" s="81" t="b">
        <v>0</v>
      </c>
      <c r="L729" s="81" t="b">
        <v>0</v>
      </c>
      <c r="M729" s="81" t="b">
        <v>0</v>
      </c>
      <c r="N729" s="79"/>
      <c r="O729" s="79"/>
      <c r="P729" s="79"/>
      <c r="Q729" s="92"/>
      <c r="R729" s="92"/>
      <c r="S729" s="96"/>
      <c r="T729" s="85"/>
      <c r="U729" s="86"/>
      <c r="V729" s="86" t="e">
        <f t="array" aca="1" ref="V729" ca="1">_xludf.IFNA(INDEX(#REF!,MATCH($U729,#REF!,0)),"")</f>
        <v>#NAME?</v>
      </c>
      <c r="W729" s="86" t="e">
        <f t="array" aca="1" ref="W729" ca="1">_xludf.IFNA(INDEX(#REF!,MATCH($U729,#REF!,0)),"")</f>
        <v>#NAME?</v>
      </c>
      <c r="X729" s="86" t="e">
        <f t="array" aca="1" ref="X729" ca="1">_xludf.IFNA(INDEX(#REF!,MATCH($U729,#REF!,0)),"")</f>
        <v>#NAME?</v>
      </c>
      <c r="Y729" s="86" t="e">
        <f t="array" aca="1" ref="Y729" ca="1">_xludf.IFNA(INDEX(#REF!,MATCH($U729,#REF!,0)),"")</f>
        <v>#NAME?</v>
      </c>
      <c r="Z729" s="86" t="e">
        <f t="array" aca="1" ref="Z729" ca="1">_xludf.IFNA(INDEX(#REF!,MATCH($U729,#REF!,0)),"")</f>
        <v>#NAME?</v>
      </c>
      <c r="AA729" s="86" t="e">
        <f t="array" aca="1" ref="AA729" ca="1">_xludf.IFNA(INDEX(#REF!,MATCH($U729,#REF!,0)),"")</f>
        <v>#NAME?</v>
      </c>
      <c r="AB729" s="86" t="e">
        <f t="array" aca="1" ref="AB729" ca="1">_xludf.IFNA(INDEX(#REF!,MATCH($U729,#REF!,0)),"")</f>
        <v>#NAME?</v>
      </c>
      <c r="AC729" s="86" t="e">
        <f t="array" aca="1" ref="AC729" ca="1">_xludf.IFNA(INDEX(#REF!,MATCH($U729,#REF!,0)),"")</f>
        <v>#NAME?</v>
      </c>
      <c r="AD729" s="87" t="e">
        <f t="array" aca="1" ref="AD729" ca="1">_xludf.IFNA(INDEX(#REF!,MATCH($U729,#REF!,0)),"")</f>
        <v>#NAME?</v>
      </c>
      <c r="AE729" s="102"/>
    </row>
    <row r="730" spans="1:31" ht="22.5" customHeight="1">
      <c r="A730" s="77"/>
      <c r="B730" s="133"/>
      <c r="C730" s="79"/>
      <c r="D730" s="79"/>
      <c r="E730" s="103"/>
      <c r="F730" s="103"/>
      <c r="G730" s="79"/>
      <c r="H730" s="79"/>
      <c r="I730" s="81" t="b">
        <v>0</v>
      </c>
      <c r="J730" s="81" t="b">
        <v>0</v>
      </c>
      <c r="K730" s="81" t="b">
        <v>0</v>
      </c>
      <c r="L730" s="81" t="b">
        <v>0</v>
      </c>
      <c r="M730" s="81" t="b">
        <v>0</v>
      </c>
      <c r="N730" s="79"/>
      <c r="O730" s="79"/>
      <c r="P730" s="79"/>
      <c r="Q730" s="92"/>
      <c r="R730" s="92"/>
      <c r="S730" s="96"/>
      <c r="T730" s="85"/>
      <c r="U730" s="86"/>
      <c r="V730" s="86" t="e">
        <f t="array" aca="1" ref="V730" ca="1">_xludf.IFNA(INDEX(#REF!,MATCH($U730,#REF!,0)),"")</f>
        <v>#NAME?</v>
      </c>
      <c r="W730" s="86" t="e">
        <f t="array" aca="1" ref="W730" ca="1">_xludf.IFNA(INDEX(#REF!,MATCH($U730,#REF!,0)),"")</f>
        <v>#NAME?</v>
      </c>
      <c r="X730" s="86" t="e">
        <f t="array" aca="1" ref="X730" ca="1">_xludf.IFNA(INDEX(#REF!,MATCH($U730,#REF!,0)),"")</f>
        <v>#NAME?</v>
      </c>
      <c r="Y730" s="86" t="e">
        <f t="array" aca="1" ref="Y730" ca="1">_xludf.IFNA(INDEX(#REF!,MATCH($U730,#REF!,0)),"")</f>
        <v>#NAME?</v>
      </c>
      <c r="Z730" s="86" t="e">
        <f t="array" aca="1" ref="Z730" ca="1">_xludf.IFNA(INDEX(#REF!,MATCH($U730,#REF!,0)),"")</f>
        <v>#NAME?</v>
      </c>
      <c r="AA730" s="86" t="e">
        <f t="array" aca="1" ref="AA730" ca="1">_xludf.IFNA(INDEX(#REF!,MATCH($U730,#REF!,0)),"")</f>
        <v>#NAME?</v>
      </c>
      <c r="AB730" s="86" t="e">
        <f t="array" aca="1" ref="AB730" ca="1">_xludf.IFNA(INDEX(#REF!,MATCH($U730,#REF!,0)),"")</f>
        <v>#NAME?</v>
      </c>
      <c r="AC730" s="86" t="e">
        <f t="array" aca="1" ref="AC730" ca="1">_xludf.IFNA(INDEX(#REF!,MATCH($U730,#REF!,0)),"")</f>
        <v>#NAME?</v>
      </c>
      <c r="AD730" s="87" t="e">
        <f t="array" aca="1" ref="AD730" ca="1">_xludf.IFNA(INDEX(#REF!,MATCH($U730,#REF!,0)),"")</f>
        <v>#NAME?</v>
      </c>
      <c r="AE730" s="102"/>
    </row>
    <row r="731" spans="1:31" ht="22.5" customHeight="1">
      <c r="A731" s="77"/>
      <c r="B731" s="133"/>
      <c r="C731" s="79"/>
      <c r="D731" s="79"/>
      <c r="E731" s="79"/>
      <c r="F731" s="79"/>
      <c r="G731" s="79"/>
      <c r="H731" s="79"/>
      <c r="I731" s="81" t="b">
        <v>0</v>
      </c>
      <c r="J731" s="81" t="b">
        <v>0</v>
      </c>
      <c r="K731" s="81" t="b">
        <v>0</v>
      </c>
      <c r="L731" s="81" t="b">
        <v>0</v>
      </c>
      <c r="M731" s="81" t="b">
        <v>0</v>
      </c>
      <c r="N731" s="79"/>
      <c r="O731" s="79"/>
      <c r="P731" s="79"/>
      <c r="Q731" s="92"/>
      <c r="R731" s="92"/>
      <c r="S731" s="96"/>
      <c r="T731" s="85"/>
      <c r="U731" s="86"/>
      <c r="V731" s="86" t="e">
        <f t="array" aca="1" ref="V731" ca="1">_xludf.IFNA(INDEX(#REF!,MATCH($U731,#REF!,0)),"")</f>
        <v>#NAME?</v>
      </c>
      <c r="W731" s="86" t="e">
        <f t="array" aca="1" ref="W731" ca="1">_xludf.IFNA(INDEX(#REF!,MATCH($U731,#REF!,0)),"")</f>
        <v>#NAME?</v>
      </c>
      <c r="X731" s="86" t="e">
        <f t="array" aca="1" ref="X731" ca="1">_xludf.IFNA(INDEX(#REF!,MATCH($U731,#REF!,0)),"")</f>
        <v>#NAME?</v>
      </c>
      <c r="Y731" s="86" t="e">
        <f t="array" aca="1" ref="Y731" ca="1">_xludf.IFNA(INDEX(#REF!,MATCH($U731,#REF!,0)),"")</f>
        <v>#NAME?</v>
      </c>
      <c r="Z731" s="86" t="e">
        <f t="array" aca="1" ref="Z731" ca="1">_xludf.IFNA(INDEX(#REF!,MATCH($U731,#REF!,0)),"")</f>
        <v>#NAME?</v>
      </c>
      <c r="AA731" s="86" t="e">
        <f t="array" aca="1" ref="AA731" ca="1">_xludf.IFNA(INDEX(#REF!,MATCH($U731,#REF!,0)),"")</f>
        <v>#NAME?</v>
      </c>
      <c r="AB731" s="86" t="e">
        <f t="array" aca="1" ref="AB731" ca="1">_xludf.IFNA(INDEX(#REF!,MATCH($U731,#REF!,0)),"")</f>
        <v>#NAME?</v>
      </c>
      <c r="AC731" s="86" t="e">
        <f t="array" aca="1" ref="AC731" ca="1">_xludf.IFNA(INDEX(#REF!,MATCH($U731,#REF!,0)),"")</f>
        <v>#NAME?</v>
      </c>
      <c r="AD731" s="87" t="e">
        <f t="array" aca="1" ref="AD731" ca="1">_xludf.IFNA(INDEX(#REF!,MATCH($U731,#REF!,0)),"")</f>
        <v>#NAME?</v>
      </c>
      <c r="AE731" s="102"/>
    </row>
    <row r="732" spans="1:31" ht="22.5" customHeight="1">
      <c r="A732" s="77"/>
      <c r="B732" s="133"/>
      <c r="C732" s="79"/>
      <c r="D732" s="79"/>
      <c r="E732" s="79"/>
      <c r="F732" s="79"/>
      <c r="G732" s="79"/>
      <c r="H732" s="79"/>
      <c r="I732" s="81" t="b">
        <v>0</v>
      </c>
      <c r="J732" s="81" t="b">
        <v>0</v>
      </c>
      <c r="K732" s="81" t="b">
        <v>0</v>
      </c>
      <c r="L732" s="81" t="b">
        <v>0</v>
      </c>
      <c r="M732" s="81" t="b">
        <v>0</v>
      </c>
      <c r="N732" s="79"/>
      <c r="O732" s="79"/>
      <c r="P732" s="79"/>
      <c r="Q732" s="92"/>
      <c r="R732" s="92"/>
      <c r="S732" s="96"/>
      <c r="T732" s="85"/>
      <c r="U732" s="86"/>
      <c r="V732" s="86" t="e">
        <f t="array" aca="1" ref="V732" ca="1">_xludf.IFNA(INDEX(#REF!,MATCH($U732,#REF!,0)),"")</f>
        <v>#NAME?</v>
      </c>
      <c r="W732" s="86" t="e">
        <f t="array" aca="1" ref="W732" ca="1">_xludf.IFNA(INDEX(#REF!,MATCH($U732,#REF!,0)),"")</f>
        <v>#NAME?</v>
      </c>
      <c r="X732" s="86" t="e">
        <f t="array" aca="1" ref="X732" ca="1">_xludf.IFNA(INDEX(#REF!,MATCH($U732,#REF!,0)),"")</f>
        <v>#NAME?</v>
      </c>
      <c r="Y732" s="86" t="e">
        <f t="array" aca="1" ref="Y732" ca="1">_xludf.IFNA(INDEX(#REF!,MATCH($U732,#REF!,0)),"")</f>
        <v>#NAME?</v>
      </c>
      <c r="Z732" s="86" t="e">
        <f t="array" aca="1" ref="Z732" ca="1">_xludf.IFNA(INDEX(#REF!,MATCH($U732,#REF!,0)),"")</f>
        <v>#NAME?</v>
      </c>
      <c r="AA732" s="86" t="e">
        <f t="array" aca="1" ref="AA732" ca="1">_xludf.IFNA(INDEX(#REF!,MATCH($U732,#REF!,0)),"")</f>
        <v>#NAME?</v>
      </c>
      <c r="AB732" s="86" t="e">
        <f t="array" aca="1" ref="AB732" ca="1">_xludf.IFNA(INDEX(#REF!,MATCH($U732,#REF!,0)),"")</f>
        <v>#NAME?</v>
      </c>
      <c r="AC732" s="86" t="e">
        <f t="array" aca="1" ref="AC732" ca="1">_xludf.IFNA(INDEX(#REF!,MATCH($U732,#REF!,0)),"")</f>
        <v>#NAME?</v>
      </c>
      <c r="AD732" s="87" t="e">
        <f t="array" aca="1" ref="AD732" ca="1">_xludf.IFNA(INDEX(#REF!,MATCH($U732,#REF!,0)),"")</f>
        <v>#NAME?</v>
      </c>
      <c r="AE732" s="102"/>
    </row>
    <row r="733" spans="1:31" ht="22.5" customHeight="1">
      <c r="A733" s="77"/>
      <c r="B733" s="133"/>
      <c r="C733" s="79"/>
      <c r="D733" s="79"/>
      <c r="E733" s="79"/>
      <c r="F733" s="79"/>
      <c r="G733" s="79"/>
      <c r="H733" s="79"/>
      <c r="I733" s="81" t="b">
        <v>0</v>
      </c>
      <c r="J733" s="81" t="b">
        <v>0</v>
      </c>
      <c r="K733" s="81" t="b">
        <v>0</v>
      </c>
      <c r="L733" s="81" t="b">
        <v>0</v>
      </c>
      <c r="M733" s="81" t="b">
        <v>0</v>
      </c>
      <c r="N733" s="79"/>
      <c r="O733" s="79"/>
      <c r="P733" s="79"/>
      <c r="Q733" s="92"/>
      <c r="R733" s="92"/>
      <c r="S733" s="96"/>
      <c r="T733" s="85"/>
      <c r="U733" s="86"/>
      <c r="V733" s="86" t="e">
        <f t="array" aca="1" ref="V733" ca="1">_xludf.IFNA(INDEX(#REF!,MATCH($U733,#REF!,0)),"")</f>
        <v>#NAME?</v>
      </c>
      <c r="W733" s="86" t="e">
        <f t="array" aca="1" ref="W733" ca="1">_xludf.IFNA(INDEX(#REF!,MATCH($U733,#REF!,0)),"")</f>
        <v>#NAME?</v>
      </c>
      <c r="X733" s="86" t="e">
        <f t="array" aca="1" ref="X733" ca="1">_xludf.IFNA(INDEX(#REF!,MATCH($U733,#REF!,0)),"")</f>
        <v>#NAME?</v>
      </c>
      <c r="Y733" s="86" t="e">
        <f t="array" aca="1" ref="Y733" ca="1">_xludf.IFNA(INDEX(#REF!,MATCH($U733,#REF!,0)),"")</f>
        <v>#NAME?</v>
      </c>
      <c r="Z733" s="86" t="e">
        <f t="array" aca="1" ref="Z733" ca="1">_xludf.IFNA(INDEX(#REF!,MATCH($U733,#REF!,0)),"")</f>
        <v>#NAME?</v>
      </c>
      <c r="AA733" s="86" t="e">
        <f t="array" aca="1" ref="AA733" ca="1">_xludf.IFNA(INDEX(#REF!,MATCH($U733,#REF!,0)),"")</f>
        <v>#NAME?</v>
      </c>
      <c r="AB733" s="86" t="e">
        <f t="array" aca="1" ref="AB733" ca="1">_xludf.IFNA(INDEX(#REF!,MATCH($U733,#REF!,0)),"")</f>
        <v>#NAME?</v>
      </c>
      <c r="AC733" s="86" t="e">
        <f t="array" aca="1" ref="AC733" ca="1">_xludf.IFNA(INDEX(#REF!,MATCH($U733,#REF!,0)),"")</f>
        <v>#NAME?</v>
      </c>
      <c r="AD733" s="87" t="e">
        <f t="array" aca="1" ref="AD733" ca="1">_xludf.IFNA(INDEX(#REF!,MATCH($U733,#REF!,0)),"")</f>
        <v>#NAME?</v>
      </c>
      <c r="AE733" s="102"/>
    </row>
    <row r="734" spans="1:31" ht="22.5" customHeight="1">
      <c r="A734" s="77"/>
      <c r="B734" s="133"/>
      <c r="C734" s="79"/>
      <c r="D734" s="79"/>
      <c r="E734" s="79"/>
      <c r="F734" s="79"/>
      <c r="G734" s="79"/>
      <c r="H734" s="79"/>
      <c r="I734" s="81" t="b">
        <v>0</v>
      </c>
      <c r="J734" s="81" t="b">
        <v>0</v>
      </c>
      <c r="K734" s="81" t="b">
        <v>0</v>
      </c>
      <c r="L734" s="81" t="b">
        <v>0</v>
      </c>
      <c r="M734" s="81" t="b">
        <v>0</v>
      </c>
      <c r="N734" s="79"/>
      <c r="O734" s="79"/>
      <c r="P734" s="79"/>
      <c r="Q734" s="92"/>
      <c r="R734" s="92"/>
      <c r="S734" s="96"/>
      <c r="T734" s="85"/>
      <c r="U734" s="86"/>
      <c r="V734" s="86" t="e">
        <f t="array" aca="1" ref="V734" ca="1">_xludf.IFNA(INDEX(#REF!,MATCH($U734,#REF!,0)),"")</f>
        <v>#NAME?</v>
      </c>
      <c r="W734" s="86" t="e">
        <f t="array" aca="1" ref="W734" ca="1">_xludf.IFNA(INDEX(#REF!,MATCH($U734,#REF!,0)),"")</f>
        <v>#NAME?</v>
      </c>
      <c r="X734" s="86" t="e">
        <f t="array" aca="1" ref="X734" ca="1">_xludf.IFNA(INDEX(#REF!,MATCH($U734,#REF!,0)),"")</f>
        <v>#NAME?</v>
      </c>
      <c r="Y734" s="86" t="e">
        <f t="array" aca="1" ref="Y734" ca="1">_xludf.IFNA(INDEX(#REF!,MATCH($U734,#REF!,0)),"")</f>
        <v>#NAME?</v>
      </c>
      <c r="Z734" s="86" t="e">
        <f t="array" aca="1" ref="Z734" ca="1">_xludf.IFNA(INDEX(#REF!,MATCH($U734,#REF!,0)),"")</f>
        <v>#NAME?</v>
      </c>
      <c r="AA734" s="86" t="e">
        <f t="array" aca="1" ref="AA734" ca="1">_xludf.IFNA(INDEX(#REF!,MATCH($U734,#REF!,0)),"")</f>
        <v>#NAME?</v>
      </c>
      <c r="AB734" s="86" t="e">
        <f t="array" aca="1" ref="AB734" ca="1">_xludf.IFNA(INDEX(#REF!,MATCH($U734,#REF!,0)),"")</f>
        <v>#NAME?</v>
      </c>
      <c r="AC734" s="86" t="e">
        <f t="array" aca="1" ref="AC734" ca="1">_xludf.IFNA(INDEX(#REF!,MATCH($U734,#REF!,0)),"")</f>
        <v>#NAME?</v>
      </c>
      <c r="AD734" s="87" t="e">
        <f t="array" aca="1" ref="AD734" ca="1">_xludf.IFNA(INDEX(#REF!,MATCH($U734,#REF!,0)),"")</f>
        <v>#NAME?</v>
      </c>
      <c r="AE734" s="102"/>
    </row>
    <row r="735" spans="1:31" ht="22.5" customHeight="1">
      <c r="A735" s="77"/>
      <c r="B735" s="133"/>
      <c r="C735" s="79"/>
      <c r="D735" s="79"/>
      <c r="E735" s="79"/>
      <c r="F735" s="79"/>
      <c r="G735" s="79"/>
      <c r="H735" s="79"/>
      <c r="I735" s="81" t="b">
        <v>0</v>
      </c>
      <c r="J735" s="81" t="b">
        <v>0</v>
      </c>
      <c r="K735" s="81" t="b">
        <v>0</v>
      </c>
      <c r="L735" s="81" t="b">
        <v>0</v>
      </c>
      <c r="M735" s="81" t="b">
        <v>0</v>
      </c>
      <c r="N735" s="79"/>
      <c r="O735" s="79"/>
      <c r="P735" s="79"/>
      <c r="Q735" s="92"/>
      <c r="R735" s="92"/>
      <c r="S735" s="96"/>
      <c r="T735" s="85"/>
      <c r="U735" s="86"/>
      <c r="V735" s="86" t="e">
        <f t="array" aca="1" ref="V735" ca="1">_xludf.IFNA(INDEX(#REF!,MATCH($U735,#REF!,0)),"")</f>
        <v>#NAME?</v>
      </c>
      <c r="W735" s="86" t="e">
        <f t="array" aca="1" ref="W735" ca="1">_xludf.IFNA(INDEX(#REF!,MATCH($U735,#REF!,0)),"")</f>
        <v>#NAME?</v>
      </c>
      <c r="X735" s="86" t="e">
        <f t="array" aca="1" ref="X735" ca="1">_xludf.IFNA(INDEX(#REF!,MATCH($U735,#REF!,0)),"")</f>
        <v>#NAME?</v>
      </c>
      <c r="Y735" s="86" t="e">
        <f t="array" aca="1" ref="Y735" ca="1">_xludf.IFNA(INDEX(#REF!,MATCH($U735,#REF!,0)),"")</f>
        <v>#NAME?</v>
      </c>
      <c r="Z735" s="86" t="e">
        <f t="array" aca="1" ref="Z735" ca="1">_xludf.IFNA(INDEX(#REF!,MATCH($U735,#REF!,0)),"")</f>
        <v>#NAME?</v>
      </c>
      <c r="AA735" s="86" t="e">
        <f t="array" aca="1" ref="AA735" ca="1">_xludf.IFNA(INDEX(#REF!,MATCH($U735,#REF!,0)),"")</f>
        <v>#NAME?</v>
      </c>
      <c r="AB735" s="86" t="e">
        <f t="array" aca="1" ref="AB735" ca="1">_xludf.IFNA(INDEX(#REF!,MATCH($U735,#REF!,0)),"")</f>
        <v>#NAME?</v>
      </c>
      <c r="AC735" s="86" t="e">
        <f t="array" aca="1" ref="AC735" ca="1">_xludf.IFNA(INDEX(#REF!,MATCH($U735,#REF!,0)),"")</f>
        <v>#NAME?</v>
      </c>
      <c r="AD735" s="87" t="e">
        <f t="array" aca="1" ref="AD735" ca="1">_xludf.IFNA(INDEX(#REF!,MATCH($U735,#REF!,0)),"")</f>
        <v>#NAME?</v>
      </c>
      <c r="AE735" s="102"/>
    </row>
    <row r="736" spans="1:31" ht="22.5" customHeight="1">
      <c r="A736" s="77"/>
      <c r="B736" s="133"/>
      <c r="C736" s="79"/>
      <c r="D736" s="79"/>
      <c r="E736" s="79"/>
      <c r="F736" s="79"/>
      <c r="G736" s="79"/>
      <c r="H736" s="79"/>
      <c r="I736" s="81" t="b">
        <v>0</v>
      </c>
      <c r="J736" s="81" t="b">
        <v>0</v>
      </c>
      <c r="K736" s="81" t="b">
        <v>0</v>
      </c>
      <c r="L736" s="81" t="b">
        <v>0</v>
      </c>
      <c r="M736" s="81" t="b">
        <v>0</v>
      </c>
      <c r="N736" s="79"/>
      <c r="O736" s="79"/>
      <c r="P736" s="79"/>
      <c r="Q736" s="92"/>
      <c r="R736" s="92"/>
      <c r="S736" s="96"/>
      <c r="T736" s="85"/>
      <c r="U736" s="86"/>
      <c r="V736" s="86" t="e">
        <f t="array" aca="1" ref="V736" ca="1">_xludf.IFNA(INDEX(#REF!,MATCH($U736,#REF!,0)),"")</f>
        <v>#NAME?</v>
      </c>
      <c r="W736" s="86" t="e">
        <f t="array" aca="1" ref="W736" ca="1">_xludf.IFNA(INDEX(#REF!,MATCH($U736,#REF!,0)),"")</f>
        <v>#NAME?</v>
      </c>
      <c r="X736" s="86" t="e">
        <f t="array" aca="1" ref="X736" ca="1">_xludf.IFNA(INDEX(#REF!,MATCH($U736,#REF!,0)),"")</f>
        <v>#NAME?</v>
      </c>
      <c r="Y736" s="86" t="e">
        <f t="array" aca="1" ref="Y736" ca="1">_xludf.IFNA(INDEX(#REF!,MATCH($U736,#REF!,0)),"")</f>
        <v>#NAME?</v>
      </c>
      <c r="Z736" s="86" t="e">
        <f t="array" aca="1" ref="Z736" ca="1">_xludf.IFNA(INDEX(#REF!,MATCH($U736,#REF!,0)),"")</f>
        <v>#NAME?</v>
      </c>
      <c r="AA736" s="86" t="e">
        <f t="array" aca="1" ref="AA736" ca="1">_xludf.IFNA(INDEX(#REF!,MATCH($U736,#REF!,0)),"")</f>
        <v>#NAME?</v>
      </c>
      <c r="AB736" s="86" t="e">
        <f t="array" aca="1" ref="AB736" ca="1">_xludf.IFNA(INDEX(#REF!,MATCH($U736,#REF!,0)),"")</f>
        <v>#NAME?</v>
      </c>
      <c r="AC736" s="86" t="e">
        <f t="array" aca="1" ref="AC736" ca="1">_xludf.IFNA(INDEX(#REF!,MATCH($U736,#REF!,0)),"")</f>
        <v>#NAME?</v>
      </c>
      <c r="AD736" s="87" t="e">
        <f t="array" aca="1" ref="AD736" ca="1">_xludf.IFNA(INDEX(#REF!,MATCH($U736,#REF!,0)),"")</f>
        <v>#NAME?</v>
      </c>
      <c r="AE736" s="102"/>
    </row>
    <row r="737" spans="1:31" ht="22.5" customHeight="1">
      <c r="A737" s="77"/>
      <c r="B737" s="133"/>
      <c r="C737" s="79"/>
      <c r="D737" s="79"/>
      <c r="E737" s="79"/>
      <c r="F737" s="79"/>
      <c r="G737" s="79"/>
      <c r="H737" s="79"/>
      <c r="I737" s="81" t="b">
        <v>0</v>
      </c>
      <c r="J737" s="81" t="b">
        <v>0</v>
      </c>
      <c r="K737" s="81" t="b">
        <v>0</v>
      </c>
      <c r="L737" s="81" t="b">
        <v>0</v>
      </c>
      <c r="M737" s="81" t="b">
        <v>0</v>
      </c>
      <c r="N737" s="79"/>
      <c r="O737" s="79"/>
      <c r="P737" s="79"/>
      <c r="Q737" s="92"/>
      <c r="R737" s="92"/>
      <c r="S737" s="96"/>
      <c r="T737" s="85"/>
      <c r="U737" s="86"/>
      <c r="V737" s="86" t="e">
        <f t="array" aca="1" ref="V737" ca="1">_xludf.IFNA(INDEX(#REF!,MATCH($U737,#REF!,0)),"")</f>
        <v>#NAME?</v>
      </c>
      <c r="W737" s="86" t="e">
        <f t="array" aca="1" ref="W737" ca="1">_xludf.IFNA(INDEX(#REF!,MATCH($U737,#REF!,0)),"")</f>
        <v>#NAME?</v>
      </c>
      <c r="X737" s="86" t="e">
        <f t="array" aca="1" ref="X737" ca="1">_xludf.IFNA(INDEX(#REF!,MATCH($U737,#REF!,0)),"")</f>
        <v>#NAME?</v>
      </c>
      <c r="Y737" s="86" t="e">
        <f t="array" aca="1" ref="Y737" ca="1">_xludf.IFNA(INDEX(#REF!,MATCH($U737,#REF!,0)),"")</f>
        <v>#NAME?</v>
      </c>
      <c r="Z737" s="86" t="e">
        <f t="array" aca="1" ref="Z737" ca="1">_xludf.IFNA(INDEX(#REF!,MATCH($U737,#REF!,0)),"")</f>
        <v>#NAME?</v>
      </c>
      <c r="AA737" s="86" t="e">
        <f t="array" aca="1" ref="AA737" ca="1">_xludf.IFNA(INDEX(#REF!,MATCH($U737,#REF!,0)),"")</f>
        <v>#NAME?</v>
      </c>
      <c r="AB737" s="86" t="e">
        <f t="array" aca="1" ref="AB737" ca="1">_xludf.IFNA(INDEX(#REF!,MATCH($U737,#REF!,0)),"")</f>
        <v>#NAME?</v>
      </c>
      <c r="AC737" s="86" t="e">
        <f t="array" aca="1" ref="AC737" ca="1">_xludf.IFNA(INDEX(#REF!,MATCH($U737,#REF!,0)),"")</f>
        <v>#NAME?</v>
      </c>
      <c r="AD737" s="87" t="e">
        <f t="array" aca="1" ref="AD737" ca="1">_xludf.IFNA(INDEX(#REF!,MATCH($U737,#REF!,0)),"")</f>
        <v>#NAME?</v>
      </c>
      <c r="AE737" s="102"/>
    </row>
    <row r="738" spans="1:31" ht="22.5" customHeight="1">
      <c r="A738" s="77"/>
      <c r="B738" s="133"/>
      <c r="C738" s="79"/>
      <c r="D738" s="79"/>
      <c r="E738" s="79"/>
      <c r="F738" s="79"/>
      <c r="G738" s="79"/>
      <c r="H738" s="79"/>
      <c r="I738" s="81" t="b">
        <v>0</v>
      </c>
      <c r="J738" s="81" t="b">
        <v>0</v>
      </c>
      <c r="K738" s="81" t="b">
        <v>0</v>
      </c>
      <c r="L738" s="81" t="b">
        <v>0</v>
      </c>
      <c r="M738" s="81" t="b">
        <v>0</v>
      </c>
      <c r="N738" s="79"/>
      <c r="O738" s="79"/>
      <c r="P738" s="79"/>
      <c r="Q738" s="92"/>
      <c r="R738" s="92"/>
      <c r="S738" s="96"/>
      <c r="T738" s="85"/>
      <c r="U738" s="86"/>
      <c r="V738" s="86" t="e">
        <f t="array" aca="1" ref="V738" ca="1">_xludf.IFNA(INDEX(#REF!,MATCH($U738,#REF!,0)),"")</f>
        <v>#NAME?</v>
      </c>
      <c r="W738" s="86" t="e">
        <f t="array" aca="1" ref="W738" ca="1">_xludf.IFNA(INDEX(#REF!,MATCH($U738,#REF!,0)),"")</f>
        <v>#NAME?</v>
      </c>
      <c r="X738" s="86" t="e">
        <f t="array" aca="1" ref="X738" ca="1">_xludf.IFNA(INDEX(#REF!,MATCH($U738,#REF!,0)),"")</f>
        <v>#NAME?</v>
      </c>
      <c r="Y738" s="86" t="e">
        <f t="array" aca="1" ref="Y738" ca="1">_xludf.IFNA(INDEX(#REF!,MATCH($U738,#REF!,0)),"")</f>
        <v>#NAME?</v>
      </c>
      <c r="Z738" s="86" t="e">
        <f t="array" aca="1" ref="Z738" ca="1">_xludf.IFNA(INDEX(#REF!,MATCH($U738,#REF!,0)),"")</f>
        <v>#NAME?</v>
      </c>
      <c r="AA738" s="86" t="e">
        <f t="array" aca="1" ref="AA738" ca="1">_xludf.IFNA(INDEX(#REF!,MATCH($U738,#REF!,0)),"")</f>
        <v>#NAME?</v>
      </c>
      <c r="AB738" s="86" t="e">
        <f t="array" aca="1" ref="AB738" ca="1">_xludf.IFNA(INDEX(#REF!,MATCH($U738,#REF!,0)),"")</f>
        <v>#NAME?</v>
      </c>
      <c r="AC738" s="86" t="e">
        <f t="array" aca="1" ref="AC738" ca="1">_xludf.IFNA(INDEX(#REF!,MATCH($U738,#REF!,0)),"")</f>
        <v>#NAME?</v>
      </c>
      <c r="AD738" s="87" t="e">
        <f t="array" aca="1" ref="AD738" ca="1">_xludf.IFNA(INDEX(#REF!,MATCH($U738,#REF!,0)),"")</f>
        <v>#NAME?</v>
      </c>
      <c r="AE738" s="102"/>
    </row>
    <row r="739" spans="1:31" ht="22.5" customHeight="1">
      <c r="A739" s="77"/>
      <c r="B739" s="133"/>
      <c r="C739" s="79"/>
      <c r="D739" s="79"/>
      <c r="E739" s="79"/>
      <c r="F739" s="79"/>
      <c r="G739" s="79"/>
      <c r="H739" s="79"/>
      <c r="I739" s="81" t="b">
        <v>0</v>
      </c>
      <c r="J739" s="81" t="b">
        <v>0</v>
      </c>
      <c r="K739" s="81" t="b">
        <v>0</v>
      </c>
      <c r="L739" s="81" t="b">
        <v>0</v>
      </c>
      <c r="M739" s="81" t="b">
        <v>0</v>
      </c>
      <c r="N739" s="79"/>
      <c r="O739" s="79"/>
      <c r="P739" s="79"/>
      <c r="Q739" s="92"/>
      <c r="R739" s="92"/>
      <c r="S739" s="96"/>
      <c r="T739" s="85"/>
      <c r="U739" s="86"/>
      <c r="V739" s="86" t="e">
        <f t="array" aca="1" ref="V739" ca="1">_xludf.IFNA(INDEX(#REF!,MATCH($U739,#REF!,0)),"")</f>
        <v>#NAME?</v>
      </c>
      <c r="W739" s="86" t="e">
        <f t="array" aca="1" ref="W739" ca="1">_xludf.IFNA(INDEX(#REF!,MATCH($U739,#REF!,0)),"")</f>
        <v>#NAME?</v>
      </c>
      <c r="X739" s="86" t="e">
        <f t="array" aca="1" ref="X739" ca="1">_xludf.IFNA(INDEX(#REF!,MATCH($U739,#REF!,0)),"")</f>
        <v>#NAME?</v>
      </c>
      <c r="Y739" s="86" t="e">
        <f t="array" aca="1" ref="Y739" ca="1">_xludf.IFNA(INDEX(#REF!,MATCH($U739,#REF!,0)),"")</f>
        <v>#NAME?</v>
      </c>
      <c r="Z739" s="86" t="e">
        <f t="array" aca="1" ref="Z739" ca="1">_xludf.IFNA(INDEX(#REF!,MATCH($U739,#REF!,0)),"")</f>
        <v>#NAME?</v>
      </c>
      <c r="AA739" s="86" t="e">
        <f t="array" aca="1" ref="AA739" ca="1">_xludf.IFNA(INDEX(#REF!,MATCH($U739,#REF!,0)),"")</f>
        <v>#NAME?</v>
      </c>
      <c r="AB739" s="86" t="e">
        <f t="array" aca="1" ref="AB739" ca="1">_xludf.IFNA(INDEX(#REF!,MATCH($U739,#REF!,0)),"")</f>
        <v>#NAME?</v>
      </c>
      <c r="AC739" s="86" t="e">
        <f t="array" aca="1" ref="AC739" ca="1">_xludf.IFNA(INDEX(#REF!,MATCH($U739,#REF!,0)),"")</f>
        <v>#NAME?</v>
      </c>
      <c r="AD739" s="87" t="e">
        <f t="array" aca="1" ref="AD739" ca="1">_xludf.IFNA(INDEX(#REF!,MATCH($U739,#REF!,0)),"")</f>
        <v>#NAME?</v>
      </c>
      <c r="AE739" s="102"/>
    </row>
    <row r="740" spans="1:31" ht="22.5" customHeight="1">
      <c r="A740" s="77"/>
      <c r="B740" s="133"/>
      <c r="C740" s="79"/>
      <c r="D740" s="79"/>
      <c r="E740" s="79"/>
      <c r="F740" s="79"/>
      <c r="G740" s="79"/>
      <c r="H740" s="79"/>
      <c r="I740" s="81" t="b">
        <v>0</v>
      </c>
      <c r="J740" s="81" t="b">
        <v>0</v>
      </c>
      <c r="K740" s="81" t="b">
        <v>0</v>
      </c>
      <c r="L740" s="81" t="b">
        <v>0</v>
      </c>
      <c r="M740" s="81" t="b">
        <v>0</v>
      </c>
      <c r="N740" s="79"/>
      <c r="O740" s="79"/>
      <c r="P740" s="79"/>
      <c r="Q740" s="92"/>
      <c r="R740" s="92"/>
      <c r="S740" s="96"/>
      <c r="T740" s="85"/>
      <c r="U740" s="86"/>
      <c r="V740" s="86" t="e">
        <f t="array" aca="1" ref="V740" ca="1">_xludf.IFNA(INDEX(#REF!,MATCH($U740,#REF!,0)),"")</f>
        <v>#NAME?</v>
      </c>
      <c r="W740" s="86" t="e">
        <f t="array" aca="1" ref="W740" ca="1">_xludf.IFNA(INDEX(#REF!,MATCH($U740,#REF!,0)),"")</f>
        <v>#NAME?</v>
      </c>
      <c r="X740" s="86" t="e">
        <f t="array" aca="1" ref="X740" ca="1">_xludf.IFNA(INDEX(#REF!,MATCH($U740,#REF!,0)),"")</f>
        <v>#NAME?</v>
      </c>
      <c r="Y740" s="86" t="e">
        <f t="array" aca="1" ref="Y740" ca="1">_xludf.IFNA(INDEX(#REF!,MATCH($U740,#REF!,0)),"")</f>
        <v>#NAME?</v>
      </c>
      <c r="Z740" s="86" t="e">
        <f t="array" aca="1" ref="Z740" ca="1">_xludf.IFNA(INDEX(#REF!,MATCH($U740,#REF!,0)),"")</f>
        <v>#NAME?</v>
      </c>
      <c r="AA740" s="86" t="e">
        <f t="array" aca="1" ref="AA740" ca="1">_xludf.IFNA(INDEX(#REF!,MATCH($U740,#REF!,0)),"")</f>
        <v>#NAME?</v>
      </c>
      <c r="AB740" s="86" t="e">
        <f t="array" aca="1" ref="AB740" ca="1">_xludf.IFNA(INDEX(#REF!,MATCH($U740,#REF!,0)),"")</f>
        <v>#NAME?</v>
      </c>
      <c r="AC740" s="86" t="e">
        <f t="array" aca="1" ref="AC740" ca="1">_xludf.IFNA(INDEX(#REF!,MATCH($U740,#REF!,0)),"")</f>
        <v>#NAME?</v>
      </c>
      <c r="AD740" s="87" t="e">
        <f t="array" aca="1" ref="AD740" ca="1">_xludf.IFNA(INDEX(#REF!,MATCH($U740,#REF!,0)),"")</f>
        <v>#NAME?</v>
      </c>
      <c r="AE740" s="102"/>
    </row>
    <row r="741" spans="1:31" ht="22.5" customHeight="1">
      <c r="A741" s="77"/>
      <c r="B741" s="133"/>
      <c r="C741" s="79"/>
      <c r="D741" s="79"/>
      <c r="E741" s="79"/>
      <c r="F741" s="79"/>
      <c r="G741" s="79"/>
      <c r="H741" s="79"/>
      <c r="I741" s="81" t="b">
        <v>0</v>
      </c>
      <c r="J741" s="81" t="b">
        <v>0</v>
      </c>
      <c r="K741" s="81" t="b">
        <v>0</v>
      </c>
      <c r="L741" s="81" t="b">
        <v>0</v>
      </c>
      <c r="M741" s="81" t="b">
        <v>0</v>
      </c>
      <c r="N741" s="79"/>
      <c r="O741" s="79"/>
      <c r="P741" s="79"/>
      <c r="Q741" s="92"/>
      <c r="R741" s="92"/>
      <c r="S741" s="96"/>
      <c r="T741" s="85"/>
      <c r="U741" s="86"/>
      <c r="V741" s="86" t="e">
        <f t="array" aca="1" ref="V741" ca="1">_xludf.IFNA(INDEX(#REF!,MATCH($U741,#REF!,0)),"")</f>
        <v>#NAME?</v>
      </c>
      <c r="W741" s="86" t="e">
        <f t="array" aca="1" ref="W741" ca="1">_xludf.IFNA(INDEX(#REF!,MATCH($U741,#REF!,0)),"")</f>
        <v>#NAME?</v>
      </c>
      <c r="X741" s="86" t="e">
        <f t="array" aca="1" ref="X741" ca="1">_xludf.IFNA(INDEX(#REF!,MATCH($U741,#REF!,0)),"")</f>
        <v>#NAME?</v>
      </c>
      <c r="Y741" s="86" t="e">
        <f t="array" aca="1" ref="Y741" ca="1">_xludf.IFNA(INDEX(#REF!,MATCH($U741,#REF!,0)),"")</f>
        <v>#NAME?</v>
      </c>
      <c r="Z741" s="86" t="e">
        <f t="array" aca="1" ref="Z741" ca="1">_xludf.IFNA(INDEX(#REF!,MATCH($U741,#REF!,0)),"")</f>
        <v>#NAME?</v>
      </c>
      <c r="AA741" s="86" t="e">
        <f t="array" aca="1" ref="AA741" ca="1">_xludf.IFNA(INDEX(#REF!,MATCH($U741,#REF!,0)),"")</f>
        <v>#NAME?</v>
      </c>
      <c r="AB741" s="86" t="e">
        <f t="array" aca="1" ref="AB741" ca="1">_xludf.IFNA(INDEX(#REF!,MATCH($U741,#REF!,0)),"")</f>
        <v>#NAME?</v>
      </c>
      <c r="AC741" s="86" t="e">
        <f t="array" aca="1" ref="AC741" ca="1">_xludf.IFNA(INDEX(#REF!,MATCH($U741,#REF!,0)),"")</f>
        <v>#NAME?</v>
      </c>
      <c r="AD741" s="87" t="e">
        <f t="array" aca="1" ref="AD741" ca="1">_xludf.IFNA(INDEX(#REF!,MATCH($U741,#REF!,0)),"")</f>
        <v>#NAME?</v>
      </c>
      <c r="AE741" s="102"/>
    </row>
    <row r="742" spans="1:31" ht="22.5" customHeight="1">
      <c r="A742" s="77"/>
      <c r="B742" s="133"/>
      <c r="C742" s="79"/>
      <c r="D742" s="79"/>
      <c r="E742" s="79"/>
      <c r="F742" s="79"/>
      <c r="G742" s="79"/>
      <c r="H742" s="79"/>
      <c r="I742" s="81" t="b">
        <v>0</v>
      </c>
      <c r="J742" s="81" t="b">
        <v>0</v>
      </c>
      <c r="K742" s="81" t="b">
        <v>0</v>
      </c>
      <c r="L742" s="81" t="b">
        <v>0</v>
      </c>
      <c r="M742" s="81" t="b">
        <v>0</v>
      </c>
      <c r="N742" s="79"/>
      <c r="O742" s="79"/>
      <c r="P742" s="79"/>
      <c r="Q742" s="92"/>
      <c r="R742" s="92"/>
      <c r="S742" s="96"/>
      <c r="T742" s="85"/>
      <c r="U742" s="86"/>
      <c r="V742" s="86" t="e">
        <f t="array" aca="1" ref="V742" ca="1">_xludf.IFNA(INDEX(#REF!,MATCH($U742,#REF!,0)),"")</f>
        <v>#NAME?</v>
      </c>
      <c r="W742" s="86" t="e">
        <f t="array" aca="1" ref="W742" ca="1">_xludf.IFNA(INDEX(#REF!,MATCH($U742,#REF!,0)),"")</f>
        <v>#NAME?</v>
      </c>
      <c r="X742" s="86" t="e">
        <f t="array" aca="1" ref="X742" ca="1">_xludf.IFNA(INDEX(#REF!,MATCH($U742,#REF!,0)),"")</f>
        <v>#NAME?</v>
      </c>
      <c r="Y742" s="86" t="e">
        <f t="array" aca="1" ref="Y742" ca="1">_xludf.IFNA(INDEX(#REF!,MATCH($U742,#REF!,0)),"")</f>
        <v>#NAME?</v>
      </c>
      <c r="Z742" s="86" t="e">
        <f t="array" aca="1" ref="Z742" ca="1">_xludf.IFNA(INDEX(#REF!,MATCH($U742,#REF!,0)),"")</f>
        <v>#NAME?</v>
      </c>
      <c r="AA742" s="86" t="e">
        <f t="array" aca="1" ref="AA742" ca="1">_xludf.IFNA(INDEX(#REF!,MATCH($U742,#REF!,0)),"")</f>
        <v>#NAME?</v>
      </c>
      <c r="AB742" s="86" t="e">
        <f t="array" aca="1" ref="AB742" ca="1">_xludf.IFNA(INDEX(#REF!,MATCH($U742,#REF!,0)),"")</f>
        <v>#NAME?</v>
      </c>
      <c r="AC742" s="86" t="e">
        <f t="array" aca="1" ref="AC742" ca="1">_xludf.IFNA(INDEX(#REF!,MATCH($U742,#REF!,0)),"")</f>
        <v>#NAME?</v>
      </c>
      <c r="AD742" s="87" t="e">
        <f t="array" aca="1" ref="AD742" ca="1">_xludf.IFNA(INDEX(#REF!,MATCH($U742,#REF!,0)),"")</f>
        <v>#NAME?</v>
      </c>
      <c r="AE742" s="102"/>
    </row>
    <row r="743" spans="1:31" ht="22.5" customHeight="1">
      <c r="A743" s="77"/>
      <c r="B743" s="133"/>
      <c r="C743" s="79"/>
      <c r="D743" s="79"/>
      <c r="E743" s="79"/>
      <c r="F743" s="79"/>
      <c r="G743" s="79"/>
      <c r="H743" s="79"/>
      <c r="I743" s="81" t="b">
        <v>0</v>
      </c>
      <c r="J743" s="81" t="b">
        <v>0</v>
      </c>
      <c r="K743" s="81" t="b">
        <v>0</v>
      </c>
      <c r="L743" s="81" t="b">
        <v>0</v>
      </c>
      <c r="M743" s="81" t="b">
        <v>0</v>
      </c>
      <c r="N743" s="79"/>
      <c r="O743" s="79"/>
      <c r="P743" s="79"/>
      <c r="Q743" s="92"/>
      <c r="R743" s="92"/>
      <c r="S743" s="96"/>
      <c r="T743" s="85"/>
      <c r="U743" s="86"/>
      <c r="V743" s="86" t="e">
        <f t="array" aca="1" ref="V743" ca="1">_xludf.IFNA(INDEX(#REF!,MATCH($U743,#REF!,0)),"")</f>
        <v>#NAME?</v>
      </c>
      <c r="W743" s="86" t="e">
        <f t="array" aca="1" ref="W743" ca="1">_xludf.IFNA(INDEX(#REF!,MATCH($U743,#REF!,0)),"")</f>
        <v>#NAME?</v>
      </c>
      <c r="X743" s="86" t="e">
        <f t="array" aca="1" ref="X743" ca="1">_xludf.IFNA(INDEX(#REF!,MATCH($U743,#REF!,0)),"")</f>
        <v>#NAME?</v>
      </c>
      <c r="Y743" s="86" t="e">
        <f t="array" aca="1" ref="Y743" ca="1">_xludf.IFNA(INDEX(#REF!,MATCH($U743,#REF!,0)),"")</f>
        <v>#NAME?</v>
      </c>
      <c r="Z743" s="86" t="e">
        <f t="array" aca="1" ref="Z743" ca="1">_xludf.IFNA(INDEX(#REF!,MATCH($U743,#REF!,0)),"")</f>
        <v>#NAME?</v>
      </c>
      <c r="AA743" s="86" t="e">
        <f t="array" aca="1" ref="AA743" ca="1">_xludf.IFNA(INDEX(#REF!,MATCH($U743,#REF!,0)),"")</f>
        <v>#NAME?</v>
      </c>
      <c r="AB743" s="86" t="e">
        <f t="array" aca="1" ref="AB743" ca="1">_xludf.IFNA(INDEX(#REF!,MATCH($U743,#REF!,0)),"")</f>
        <v>#NAME?</v>
      </c>
      <c r="AC743" s="86" t="e">
        <f t="array" aca="1" ref="AC743" ca="1">_xludf.IFNA(INDEX(#REF!,MATCH($U743,#REF!,0)),"")</f>
        <v>#NAME?</v>
      </c>
      <c r="AD743" s="87" t="e">
        <f t="array" aca="1" ref="AD743" ca="1">_xludf.IFNA(INDEX(#REF!,MATCH($U743,#REF!,0)),"")</f>
        <v>#NAME?</v>
      </c>
      <c r="AE743" s="102"/>
    </row>
    <row r="744" spans="1:31" ht="22.5" customHeight="1">
      <c r="A744" s="77"/>
      <c r="B744" s="133"/>
      <c r="C744" s="90"/>
      <c r="D744" s="90"/>
      <c r="E744" s="90"/>
      <c r="F744" s="90"/>
      <c r="G744" s="90"/>
      <c r="H744" s="90"/>
      <c r="I744" s="91" t="b">
        <v>0</v>
      </c>
      <c r="J744" s="91" t="b">
        <v>0</v>
      </c>
      <c r="K744" s="91" t="b">
        <v>0</v>
      </c>
      <c r="L744" s="91" t="b">
        <v>0</v>
      </c>
      <c r="M744" s="91" t="b">
        <v>0</v>
      </c>
      <c r="N744" s="90"/>
      <c r="O744" s="90"/>
      <c r="P744" s="90"/>
      <c r="Q744" s="92"/>
      <c r="R744" s="92"/>
      <c r="S744" s="110"/>
      <c r="T744" s="85"/>
      <c r="U744" s="86"/>
      <c r="V744" s="86" t="e">
        <f t="array" aca="1" ref="V744" ca="1">_xludf.IFNA(INDEX(#REF!,MATCH($U744,#REF!,0)),"")</f>
        <v>#NAME?</v>
      </c>
      <c r="W744" s="86" t="e">
        <f t="array" aca="1" ref="W744" ca="1">_xludf.IFNA(INDEX(#REF!,MATCH($U744,#REF!,0)),"")</f>
        <v>#NAME?</v>
      </c>
      <c r="X744" s="86" t="e">
        <f t="array" aca="1" ref="X744" ca="1">_xludf.IFNA(INDEX(#REF!,MATCH($U744,#REF!,0)),"")</f>
        <v>#NAME?</v>
      </c>
      <c r="Y744" s="86" t="e">
        <f t="array" aca="1" ref="Y744" ca="1">_xludf.IFNA(INDEX(#REF!,MATCH($U744,#REF!,0)),"")</f>
        <v>#NAME?</v>
      </c>
      <c r="Z744" s="86" t="e">
        <f t="array" aca="1" ref="Z744" ca="1">_xludf.IFNA(INDEX(#REF!,MATCH($U744,#REF!,0)),"")</f>
        <v>#NAME?</v>
      </c>
      <c r="AA744" s="86" t="e">
        <f t="array" aca="1" ref="AA744" ca="1">_xludf.IFNA(INDEX(#REF!,MATCH($U744,#REF!,0)),"")</f>
        <v>#NAME?</v>
      </c>
      <c r="AB744" s="86" t="e">
        <f t="array" aca="1" ref="AB744" ca="1">_xludf.IFNA(INDEX(#REF!,MATCH($U744,#REF!,0)),"")</f>
        <v>#NAME?</v>
      </c>
      <c r="AC744" s="86" t="e">
        <f t="array" aca="1" ref="AC744" ca="1">_xludf.IFNA(INDEX(#REF!,MATCH($U744,#REF!,0)),"")</f>
        <v>#NAME?</v>
      </c>
      <c r="AD744" s="87" t="e">
        <f t="array" aca="1" ref="AD744" ca="1">_xludf.IFNA(INDEX(#REF!,MATCH($U744,#REF!,0)),"")</f>
        <v>#NAME?</v>
      </c>
      <c r="AE744" s="102"/>
    </row>
    <row r="745" spans="1:31" ht="22.5" customHeight="1">
      <c r="A745" s="77"/>
      <c r="B745" s="133"/>
      <c r="C745" s="79"/>
      <c r="D745" s="79"/>
      <c r="E745" s="79"/>
      <c r="F745" s="79"/>
      <c r="G745" s="79"/>
      <c r="H745" s="79"/>
      <c r="I745" s="81" t="b">
        <v>0</v>
      </c>
      <c r="J745" s="81" t="b">
        <v>0</v>
      </c>
      <c r="K745" s="81" t="b">
        <v>0</v>
      </c>
      <c r="L745" s="81" t="b">
        <v>0</v>
      </c>
      <c r="M745" s="81" t="b">
        <v>0</v>
      </c>
      <c r="N745" s="79"/>
      <c r="O745" s="79"/>
      <c r="P745" s="79"/>
      <c r="Q745" s="92"/>
      <c r="R745" s="92"/>
      <c r="S745" s="96"/>
      <c r="T745" s="85"/>
      <c r="U745" s="86"/>
      <c r="V745" s="86" t="e">
        <f t="array" aca="1" ref="V745" ca="1">_xludf.IFNA(INDEX(#REF!,MATCH($U745,#REF!,0)),"")</f>
        <v>#NAME?</v>
      </c>
      <c r="W745" s="86" t="e">
        <f t="array" aca="1" ref="W745" ca="1">_xludf.IFNA(INDEX(#REF!,MATCH($U745,#REF!,0)),"")</f>
        <v>#NAME?</v>
      </c>
      <c r="X745" s="86" t="e">
        <f t="array" aca="1" ref="X745" ca="1">_xludf.IFNA(INDEX(#REF!,MATCH($U745,#REF!,0)),"")</f>
        <v>#NAME?</v>
      </c>
      <c r="Y745" s="86" t="e">
        <f t="array" aca="1" ref="Y745" ca="1">_xludf.IFNA(INDEX(#REF!,MATCH($U745,#REF!,0)),"")</f>
        <v>#NAME?</v>
      </c>
      <c r="Z745" s="86" t="e">
        <f t="array" aca="1" ref="Z745" ca="1">_xludf.IFNA(INDEX(#REF!,MATCH($U745,#REF!,0)),"")</f>
        <v>#NAME?</v>
      </c>
      <c r="AA745" s="86" t="e">
        <f t="array" aca="1" ref="AA745" ca="1">_xludf.IFNA(INDEX(#REF!,MATCH($U745,#REF!,0)),"")</f>
        <v>#NAME?</v>
      </c>
      <c r="AB745" s="86" t="e">
        <f t="array" aca="1" ref="AB745" ca="1">_xludf.IFNA(INDEX(#REF!,MATCH($U745,#REF!,0)),"")</f>
        <v>#NAME?</v>
      </c>
      <c r="AC745" s="86" t="e">
        <f t="array" aca="1" ref="AC745" ca="1">_xludf.IFNA(INDEX(#REF!,MATCH($U745,#REF!,0)),"")</f>
        <v>#NAME?</v>
      </c>
      <c r="AD745" s="87" t="e">
        <f t="array" aca="1" ref="AD745" ca="1">_xludf.IFNA(INDEX(#REF!,MATCH($U745,#REF!,0)),"")</f>
        <v>#NAME?</v>
      </c>
      <c r="AE745" s="102"/>
    </row>
    <row r="746" spans="1:31" ht="22.5" customHeight="1">
      <c r="A746" s="77"/>
      <c r="B746" s="133"/>
      <c r="C746" s="90"/>
      <c r="D746" s="90"/>
      <c r="E746" s="90"/>
      <c r="F746" s="90"/>
      <c r="G746" s="90"/>
      <c r="H746" s="90"/>
      <c r="I746" s="91" t="b">
        <v>0</v>
      </c>
      <c r="J746" s="91" t="b">
        <v>0</v>
      </c>
      <c r="K746" s="91" t="b">
        <v>0</v>
      </c>
      <c r="L746" s="91" t="b">
        <v>0</v>
      </c>
      <c r="M746" s="91" t="b">
        <v>0</v>
      </c>
      <c r="N746" s="90"/>
      <c r="O746" s="90"/>
      <c r="P746" s="90"/>
      <c r="Q746" s="92"/>
      <c r="R746" s="92"/>
      <c r="S746" s="110"/>
      <c r="T746" s="85"/>
      <c r="U746" s="86"/>
      <c r="V746" s="86" t="e">
        <f t="array" aca="1" ref="V746" ca="1">_xludf.IFNA(INDEX(#REF!,MATCH($U746,#REF!,0)),"")</f>
        <v>#NAME?</v>
      </c>
      <c r="W746" s="86" t="e">
        <f t="array" aca="1" ref="W746" ca="1">_xludf.IFNA(INDEX(#REF!,MATCH($U746,#REF!,0)),"")</f>
        <v>#NAME?</v>
      </c>
      <c r="X746" s="86" t="e">
        <f t="array" aca="1" ref="X746" ca="1">_xludf.IFNA(INDEX(#REF!,MATCH($U746,#REF!,0)),"")</f>
        <v>#NAME?</v>
      </c>
      <c r="Y746" s="86" t="e">
        <f t="array" aca="1" ref="Y746" ca="1">_xludf.IFNA(INDEX(#REF!,MATCH($U746,#REF!,0)),"")</f>
        <v>#NAME?</v>
      </c>
      <c r="Z746" s="86" t="e">
        <f t="array" aca="1" ref="Z746" ca="1">_xludf.IFNA(INDEX(#REF!,MATCH($U746,#REF!,0)),"")</f>
        <v>#NAME?</v>
      </c>
      <c r="AA746" s="86" t="e">
        <f t="array" aca="1" ref="AA746" ca="1">_xludf.IFNA(INDEX(#REF!,MATCH($U746,#REF!,0)),"")</f>
        <v>#NAME?</v>
      </c>
      <c r="AB746" s="86" t="e">
        <f t="array" aca="1" ref="AB746" ca="1">_xludf.IFNA(INDEX(#REF!,MATCH($U746,#REF!,0)),"")</f>
        <v>#NAME?</v>
      </c>
      <c r="AC746" s="86" t="e">
        <f t="array" aca="1" ref="AC746" ca="1">_xludf.IFNA(INDEX(#REF!,MATCH($U746,#REF!,0)),"")</f>
        <v>#NAME?</v>
      </c>
      <c r="AD746" s="87" t="e">
        <f t="array" aca="1" ref="AD746" ca="1">_xludf.IFNA(INDEX(#REF!,MATCH($U746,#REF!,0)),"")</f>
        <v>#NAME?</v>
      </c>
      <c r="AE746" s="102"/>
    </row>
    <row r="747" spans="1:31" ht="22.5" customHeight="1">
      <c r="A747" s="77"/>
      <c r="B747" s="133"/>
      <c r="C747" s="79"/>
      <c r="D747" s="79"/>
      <c r="E747" s="79"/>
      <c r="F747" s="79"/>
      <c r="G747" s="79"/>
      <c r="H747" s="79"/>
      <c r="I747" s="81" t="b">
        <v>0</v>
      </c>
      <c r="J747" s="81" t="b">
        <v>0</v>
      </c>
      <c r="K747" s="81" t="b">
        <v>0</v>
      </c>
      <c r="L747" s="81" t="b">
        <v>0</v>
      </c>
      <c r="M747" s="81" t="b">
        <v>0</v>
      </c>
      <c r="N747" s="79"/>
      <c r="O747" s="79"/>
      <c r="P747" s="79"/>
      <c r="Q747" s="92"/>
      <c r="R747" s="92"/>
      <c r="S747" s="96"/>
      <c r="T747" s="85"/>
      <c r="U747" s="86"/>
      <c r="V747" s="86" t="e">
        <f t="array" aca="1" ref="V747" ca="1">_xludf.IFNA(INDEX(#REF!,MATCH($U747,#REF!,0)),"")</f>
        <v>#NAME?</v>
      </c>
      <c r="W747" s="86" t="e">
        <f t="array" aca="1" ref="W747" ca="1">_xludf.IFNA(INDEX(#REF!,MATCH($U747,#REF!,0)),"")</f>
        <v>#NAME?</v>
      </c>
      <c r="X747" s="86" t="e">
        <f t="array" aca="1" ref="X747" ca="1">_xludf.IFNA(INDEX(#REF!,MATCH($U747,#REF!,0)),"")</f>
        <v>#NAME?</v>
      </c>
      <c r="Y747" s="86" t="e">
        <f t="array" aca="1" ref="Y747" ca="1">_xludf.IFNA(INDEX(#REF!,MATCH($U747,#REF!,0)),"")</f>
        <v>#NAME?</v>
      </c>
      <c r="Z747" s="86" t="e">
        <f t="array" aca="1" ref="Z747" ca="1">_xludf.IFNA(INDEX(#REF!,MATCH($U747,#REF!,0)),"")</f>
        <v>#NAME?</v>
      </c>
      <c r="AA747" s="86" t="e">
        <f t="array" aca="1" ref="AA747" ca="1">_xludf.IFNA(INDEX(#REF!,MATCH($U747,#REF!,0)),"")</f>
        <v>#NAME?</v>
      </c>
      <c r="AB747" s="86" t="e">
        <f t="array" aca="1" ref="AB747" ca="1">_xludf.IFNA(INDEX(#REF!,MATCH($U747,#REF!,0)),"")</f>
        <v>#NAME?</v>
      </c>
      <c r="AC747" s="86" t="e">
        <f t="array" aca="1" ref="AC747" ca="1">_xludf.IFNA(INDEX(#REF!,MATCH($U747,#REF!,0)),"")</f>
        <v>#NAME?</v>
      </c>
      <c r="AD747" s="87" t="e">
        <f t="array" aca="1" ref="AD747" ca="1">_xludf.IFNA(INDEX(#REF!,MATCH($U747,#REF!,0)),"")</f>
        <v>#NAME?</v>
      </c>
      <c r="AE747" s="102"/>
    </row>
    <row r="748" spans="1:31" ht="22.5" customHeight="1">
      <c r="A748" s="77"/>
      <c r="B748" s="133"/>
      <c r="C748" s="79"/>
      <c r="D748" s="79"/>
      <c r="E748" s="79"/>
      <c r="F748" s="79"/>
      <c r="G748" s="79"/>
      <c r="H748" s="79"/>
      <c r="I748" s="81" t="b">
        <v>0</v>
      </c>
      <c r="J748" s="81" t="b">
        <v>0</v>
      </c>
      <c r="K748" s="81" t="b">
        <v>0</v>
      </c>
      <c r="L748" s="81" t="b">
        <v>0</v>
      </c>
      <c r="M748" s="81" t="b">
        <v>0</v>
      </c>
      <c r="N748" s="79"/>
      <c r="O748" s="79"/>
      <c r="P748" s="79"/>
      <c r="Q748" s="92"/>
      <c r="R748" s="92"/>
      <c r="S748" s="96"/>
      <c r="T748" s="85"/>
      <c r="U748" s="86"/>
      <c r="V748" s="86" t="e">
        <f t="array" aca="1" ref="V748" ca="1">_xludf.IFNA(INDEX(#REF!,MATCH($U748,#REF!,0)),"")</f>
        <v>#NAME?</v>
      </c>
      <c r="W748" s="86" t="e">
        <f t="array" aca="1" ref="W748" ca="1">_xludf.IFNA(INDEX(#REF!,MATCH($U748,#REF!,0)),"")</f>
        <v>#NAME?</v>
      </c>
      <c r="X748" s="86" t="e">
        <f t="array" aca="1" ref="X748" ca="1">_xludf.IFNA(INDEX(#REF!,MATCH($U748,#REF!,0)),"")</f>
        <v>#NAME?</v>
      </c>
      <c r="Y748" s="86" t="e">
        <f t="array" aca="1" ref="Y748" ca="1">_xludf.IFNA(INDEX(#REF!,MATCH($U748,#REF!,0)),"")</f>
        <v>#NAME?</v>
      </c>
      <c r="Z748" s="86" t="e">
        <f t="array" aca="1" ref="Z748" ca="1">_xludf.IFNA(INDEX(#REF!,MATCH($U748,#REF!,0)),"")</f>
        <v>#NAME?</v>
      </c>
      <c r="AA748" s="86" t="e">
        <f t="array" aca="1" ref="AA748" ca="1">_xludf.IFNA(INDEX(#REF!,MATCH($U748,#REF!,0)),"")</f>
        <v>#NAME?</v>
      </c>
      <c r="AB748" s="86" t="e">
        <f t="array" aca="1" ref="AB748" ca="1">_xludf.IFNA(INDEX(#REF!,MATCH($U748,#REF!,0)),"")</f>
        <v>#NAME?</v>
      </c>
      <c r="AC748" s="86" t="e">
        <f t="array" aca="1" ref="AC748" ca="1">_xludf.IFNA(INDEX(#REF!,MATCH($U748,#REF!,0)),"")</f>
        <v>#NAME?</v>
      </c>
      <c r="AD748" s="87" t="e">
        <f t="array" aca="1" ref="AD748" ca="1">_xludf.IFNA(INDEX(#REF!,MATCH($U748,#REF!,0)),"")</f>
        <v>#NAME?</v>
      </c>
      <c r="AE748" s="102"/>
    </row>
    <row r="749" spans="1:31" ht="22.5" customHeight="1">
      <c r="A749" s="77"/>
      <c r="B749" s="133"/>
      <c r="C749" s="79"/>
      <c r="D749" s="79"/>
      <c r="E749" s="103"/>
      <c r="F749" s="103"/>
      <c r="G749" s="79"/>
      <c r="H749" s="79"/>
      <c r="I749" s="81" t="b">
        <v>0</v>
      </c>
      <c r="J749" s="81" t="b">
        <v>0</v>
      </c>
      <c r="K749" s="81" t="b">
        <v>0</v>
      </c>
      <c r="L749" s="81" t="b">
        <v>0</v>
      </c>
      <c r="M749" s="81" t="b">
        <v>0</v>
      </c>
      <c r="N749" s="79"/>
      <c r="O749" s="79"/>
      <c r="P749" s="79"/>
      <c r="Q749" s="92"/>
      <c r="R749" s="92"/>
      <c r="S749" s="96"/>
      <c r="T749" s="85"/>
      <c r="U749" s="86"/>
      <c r="V749" s="86" t="e">
        <f t="array" aca="1" ref="V749" ca="1">_xludf.IFNA(INDEX(#REF!,MATCH($U749,#REF!,0)),"")</f>
        <v>#NAME?</v>
      </c>
      <c r="W749" s="86" t="e">
        <f t="array" aca="1" ref="W749" ca="1">_xludf.IFNA(INDEX(#REF!,MATCH($U749,#REF!,0)),"")</f>
        <v>#NAME?</v>
      </c>
      <c r="X749" s="86" t="e">
        <f t="array" aca="1" ref="X749" ca="1">_xludf.IFNA(INDEX(#REF!,MATCH($U749,#REF!,0)),"")</f>
        <v>#NAME?</v>
      </c>
      <c r="Y749" s="86" t="e">
        <f t="array" aca="1" ref="Y749" ca="1">_xludf.IFNA(INDEX(#REF!,MATCH($U749,#REF!,0)),"")</f>
        <v>#NAME?</v>
      </c>
      <c r="Z749" s="86" t="e">
        <f t="array" aca="1" ref="Z749" ca="1">_xludf.IFNA(INDEX(#REF!,MATCH($U749,#REF!,0)),"")</f>
        <v>#NAME?</v>
      </c>
      <c r="AA749" s="86" t="e">
        <f t="array" aca="1" ref="AA749" ca="1">_xludf.IFNA(INDEX(#REF!,MATCH($U749,#REF!,0)),"")</f>
        <v>#NAME?</v>
      </c>
      <c r="AB749" s="86" t="e">
        <f t="array" aca="1" ref="AB749" ca="1">_xludf.IFNA(INDEX(#REF!,MATCH($U749,#REF!,0)),"")</f>
        <v>#NAME?</v>
      </c>
      <c r="AC749" s="86" t="e">
        <f t="array" aca="1" ref="AC749" ca="1">_xludf.IFNA(INDEX(#REF!,MATCH($U749,#REF!,0)),"")</f>
        <v>#NAME?</v>
      </c>
      <c r="AD749" s="87" t="e">
        <f t="array" aca="1" ref="AD749" ca="1">_xludf.IFNA(INDEX(#REF!,MATCH($U749,#REF!,0)),"")</f>
        <v>#NAME?</v>
      </c>
      <c r="AE749" s="102"/>
    </row>
    <row r="750" spans="1:31" ht="22.5" customHeight="1">
      <c r="A750" s="77"/>
      <c r="B750" s="133"/>
      <c r="C750" s="79"/>
      <c r="D750" s="79"/>
      <c r="E750" s="79"/>
      <c r="F750" s="79"/>
      <c r="G750" s="79"/>
      <c r="H750" s="79"/>
      <c r="I750" s="81" t="b">
        <v>0</v>
      </c>
      <c r="J750" s="81" t="b">
        <v>0</v>
      </c>
      <c r="K750" s="81" t="b">
        <v>0</v>
      </c>
      <c r="L750" s="81" t="b">
        <v>0</v>
      </c>
      <c r="M750" s="81" t="b">
        <v>0</v>
      </c>
      <c r="N750" s="79"/>
      <c r="O750" s="79"/>
      <c r="P750" s="79"/>
      <c r="Q750" s="92"/>
      <c r="R750" s="92"/>
      <c r="S750" s="96"/>
      <c r="T750" s="85"/>
      <c r="U750" s="86"/>
      <c r="V750" s="86" t="e">
        <f t="array" aca="1" ref="V750" ca="1">_xludf.IFNA(INDEX(#REF!,MATCH($U750,#REF!,0)),"")</f>
        <v>#NAME?</v>
      </c>
      <c r="W750" s="86" t="e">
        <f t="array" aca="1" ref="W750" ca="1">_xludf.IFNA(INDEX(#REF!,MATCH($U750,#REF!,0)),"")</f>
        <v>#NAME?</v>
      </c>
      <c r="X750" s="86" t="e">
        <f t="array" aca="1" ref="X750" ca="1">_xludf.IFNA(INDEX(#REF!,MATCH($U750,#REF!,0)),"")</f>
        <v>#NAME?</v>
      </c>
      <c r="Y750" s="86" t="e">
        <f t="array" aca="1" ref="Y750" ca="1">_xludf.IFNA(INDEX(#REF!,MATCH($U750,#REF!,0)),"")</f>
        <v>#NAME?</v>
      </c>
      <c r="Z750" s="86" t="e">
        <f t="array" aca="1" ref="Z750" ca="1">_xludf.IFNA(INDEX(#REF!,MATCH($U750,#REF!,0)),"")</f>
        <v>#NAME?</v>
      </c>
      <c r="AA750" s="86" t="e">
        <f t="array" aca="1" ref="AA750" ca="1">_xludf.IFNA(INDEX(#REF!,MATCH($U750,#REF!,0)),"")</f>
        <v>#NAME?</v>
      </c>
      <c r="AB750" s="86" t="e">
        <f t="array" aca="1" ref="AB750" ca="1">_xludf.IFNA(INDEX(#REF!,MATCH($U750,#REF!,0)),"")</f>
        <v>#NAME?</v>
      </c>
      <c r="AC750" s="86" t="e">
        <f t="array" aca="1" ref="AC750" ca="1">_xludf.IFNA(INDEX(#REF!,MATCH($U750,#REF!,0)),"")</f>
        <v>#NAME?</v>
      </c>
      <c r="AD750" s="87" t="e">
        <f t="array" aca="1" ref="AD750" ca="1">_xludf.IFNA(INDEX(#REF!,MATCH($U750,#REF!,0)),"")</f>
        <v>#NAME?</v>
      </c>
      <c r="AE750" s="102"/>
    </row>
    <row r="751" spans="1:31" ht="22.5" customHeight="1">
      <c r="A751" s="77"/>
      <c r="B751" s="133"/>
      <c r="C751" s="79"/>
      <c r="D751" s="79"/>
      <c r="E751" s="103"/>
      <c r="F751" s="103"/>
      <c r="G751" s="79"/>
      <c r="H751" s="79"/>
      <c r="I751" s="81" t="b">
        <v>0</v>
      </c>
      <c r="J751" s="81" t="b">
        <v>0</v>
      </c>
      <c r="K751" s="81" t="b">
        <v>0</v>
      </c>
      <c r="L751" s="81" t="b">
        <v>0</v>
      </c>
      <c r="M751" s="81" t="b">
        <v>0</v>
      </c>
      <c r="N751" s="79"/>
      <c r="O751" s="79"/>
      <c r="P751" s="79"/>
      <c r="Q751" s="92"/>
      <c r="R751" s="92"/>
      <c r="S751" s="96"/>
      <c r="T751" s="85"/>
      <c r="U751" s="86"/>
      <c r="V751" s="86" t="e">
        <f t="array" aca="1" ref="V751" ca="1">_xludf.IFNA(INDEX(#REF!,MATCH($U751,#REF!,0)),"")</f>
        <v>#NAME?</v>
      </c>
      <c r="W751" s="86" t="e">
        <f t="array" aca="1" ref="W751" ca="1">_xludf.IFNA(INDEX(#REF!,MATCH($U751,#REF!,0)),"")</f>
        <v>#NAME?</v>
      </c>
      <c r="X751" s="86" t="e">
        <f t="array" aca="1" ref="X751" ca="1">_xludf.IFNA(INDEX(#REF!,MATCH($U751,#REF!,0)),"")</f>
        <v>#NAME?</v>
      </c>
      <c r="Y751" s="86" t="e">
        <f t="array" aca="1" ref="Y751" ca="1">_xludf.IFNA(INDEX(#REF!,MATCH($U751,#REF!,0)),"")</f>
        <v>#NAME?</v>
      </c>
      <c r="Z751" s="86" t="e">
        <f t="array" aca="1" ref="Z751" ca="1">_xludf.IFNA(INDEX(#REF!,MATCH($U751,#REF!,0)),"")</f>
        <v>#NAME?</v>
      </c>
      <c r="AA751" s="86" t="e">
        <f t="array" aca="1" ref="AA751" ca="1">_xludf.IFNA(INDEX(#REF!,MATCH($U751,#REF!,0)),"")</f>
        <v>#NAME?</v>
      </c>
      <c r="AB751" s="86" t="e">
        <f t="array" aca="1" ref="AB751" ca="1">_xludf.IFNA(INDEX(#REF!,MATCH($U751,#REF!,0)),"")</f>
        <v>#NAME?</v>
      </c>
      <c r="AC751" s="86" t="e">
        <f t="array" aca="1" ref="AC751" ca="1">_xludf.IFNA(INDEX(#REF!,MATCH($U751,#REF!,0)),"")</f>
        <v>#NAME?</v>
      </c>
      <c r="AD751" s="87" t="e">
        <f t="array" aca="1" ref="AD751" ca="1">_xludf.IFNA(INDEX(#REF!,MATCH($U751,#REF!,0)),"")</f>
        <v>#NAME?</v>
      </c>
      <c r="AE751" s="102"/>
    </row>
    <row r="752" spans="1:31" ht="22.5" customHeight="1">
      <c r="A752" s="77"/>
      <c r="B752" s="133"/>
      <c r="C752" s="79"/>
      <c r="D752" s="79"/>
      <c r="E752" s="103"/>
      <c r="F752" s="103"/>
      <c r="G752" s="79"/>
      <c r="H752" s="79"/>
      <c r="I752" s="81" t="b">
        <v>0</v>
      </c>
      <c r="J752" s="81" t="b">
        <v>0</v>
      </c>
      <c r="K752" s="81" t="b">
        <v>0</v>
      </c>
      <c r="L752" s="81" t="b">
        <v>0</v>
      </c>
      <c r="M752" s="81" t="b">
        <v>0</v>
      </c>
      <c r="N752" s="79"/>
      <c r="O752" s="79"/>
      <c r="P752" s="79"/>
      <c r="Q752" s="92"/>
      <c r="R752" s="92"/>
      <c r="S752" s="96"/>
      <c r="T752" s="85"/>
      <c r="U752" s="86"/>
      <c r="V752" s="86" t="e">
        <f t="array" aca="1" ref="V752" ca="1">_xludf.IFNA(INDEX(#REF!,MATCH($U752,#REF!,0)),"")</f>
        <v>#NAME?</v>
      </c>
      <c r="W752" s="86" t="e">
        <f t="array" aca="1" ref="W752" ca="1">_xludf.IFNA(INDEX(#REF!,MATCH($U752,#REF!,0)),"")</f>
        <v>#NAME?</v>
      </c>
      <c r="X752" s="86" t="e">
        <f t="array" aca="1" ref="X752" ca="1">_xludf.IFNA(INDEX(#REF!,MATCH($U752,#REF!,0)),"")</f>
        <v>#NAME?</v>
      </c>
      <c r="Y752" s="86" t="e">
        <f t="array" aca="1" ref="Y752" ca="1">_xludf.IFNA(INDEX(#REF!,MATCH($U752,#REF!,0)),"")</f>
        <v>#NAME?</v>
      </c>
      <c r="Z752" s="86" t="e">
        <f t="array" aca="1" ref="Z752" ca="1">_xludf.IFNA(INDEX(#REF!,MATCH($U752,#REF!,0)),"")</f>
        <v>#NAME?</v>
      </c>
      <c r="AA752" s="86" t="e">
        <f t="array" aca="1" ref="AA752" ca="1">_xludf.IFNA(INDEX(#REF!,MATCH($U752,#REF!,0)),"")</f>
        <v>#NAME?</v>
      </c>
      <c r="AB752" s="86" t="e">
        <f t="array" aca="1" ref="AB752" ca="1">_xludf.IFNA(INDEX(#REF!,MATCH($U752,#REF!,0)),"")</f>
        <v>#NAME?</v>
      </c>
      <c r="AC752" s="86" t="e">
        <f t="array" aca="1" ref="AC752" ca="1">_xludf.IFNA(INDEX(#REF!,MATCH($U752,#REF!,0)),"")</f>
        <v>#NAME?</v>
      </c>
      <c r="AD752" s="87" t="e">
        <f t="array" aca="1" ref="AD752" ca="1">_xludf.IFNA(INDEX(#REF!,MATCH($U752,#REF!,0)),"")</f>
        <v>#NAME?</v>
      </c>
      <c r="AE752" s="102"/>
    </row>
    <row r="753" spans="1:31" ht="22.5" customHeight="1">
      <c r="A753" s="77"/>
      <c r="B753" s="133"/>
      <c r="C753" s="79"/>
      <c r="D753" s="79"/>
      <c r="E753" s="79"/>
      <c r="F753" s="79"/>
      <c r="G753" s="79"/>
      <c r="H753" s="79"/>
      <c r="I753" s="81" t="b">
        <v>0</v>
      </c>
      <c r="J753" s="81" t="b">
        <v>0</v>
      </c>
      <c r="K753" s="81" t="b">
        <v>0</v>
      </c>
      <c r="L753" s="81" t="b">
        <v>0</v>
      </c>
      <c r="M753" s="81" t="b">
        <v>0</v>
      </c>
      <c r="N753" s="79"/>
      <c r="O753" s="79"/>
      <c r="P753" s="79"/>
      <c r="Q753" s="92"/>
      <c r="R753" s="92"/>
      <c r="S753" s="96"/>
      <c r="T753" s="85"/>
      <c r="U753" s="86"/>
      <c r="V753" s="86" t="e">
        <f t="array" aca="1" ref="V753" ca="1">_xludf.IFNA(INDEX(#REF!,MATCH($U753,#REF!,0)),"")</f>
        <v>#NAME?</v>
      </c>
      <c r="W753" s="86" t="e">
        <f t="array" aca="1" ref="W753" ca="1">_xludf.IFNA(INDEX(#REF!,MATCH($U753,#REF!,0)),"")</f>
        <v>#NAME?</v>
      </c>
      <c r="X753" s="86" t="e">
        <f t="array" aca="1" ref="X753" ca="1">_xludf.IFNA(INDEX(#REF!,MATCH($U753,#REF!,0)),"")</f>
        <v>#NAME?</v>
      </c>
      <c r="Y753" s="86" t="e">
        <f t="array" aca="1" ref="Y753" ca="1">_xludf.IFNA(INDEX(#REF!,MATCH($U753,#REF!,0)),"")</f>
        <v>#NAME?</v>
      </c>
      <c r="Z753" s="86" t="e">
        <f t="array" aca="1" ref="Z753" ca="1">_xludf.IFNA(INDEX(#REF!,MATCH($U753,#REF!,0)),"")</f>
        <v>#NAME?</v>
      </c>
      <c r="AA753" s="86" t="e">
        <f t="array" aca="1" ref="AA753" ca="1">_xludf.IFNA(INDEX(#REF!,MATCH($U753,#REF!,0)),"")</f>
        <v>#NAME?</v>
      </c>
      <c r="AB753" s="86" t="e">
        <f t="array" aca="1" ref="AB753" ca="1">_xludf.IFNA(INDEX(#REF!,MATCH($U753,#REF!,0)),"")</f>
        <v>#NAME?</v>
      </c>
      <c r="AC753" s="86" t="e">
        <f t="array" aca="1" ref="AC753" ca="1">_xludf.IFNA(INDEX(#REF!,MATCH($U753,#REF!,0)),"")</f>
        <v>#NAME?</v>
      </c>
      <c r="AD753" s="87" t="e">
        <f t="array" aca="1" ref="AD753" ca="1">_xludf.IFNA(INDEX(#REF!,MATCH($U753,#REF!,0)),"")</f>
        <v>#NAME?</v>
      </c>
      <c r="AE753" s="102"/>
    </row>
    <row r="754" spans="1:31" ht="22.5" customHeight="1">
      <c r="A754" s="77"/>
      <c r="B754" s="133"/>
      <c r="C754" s="79"/>
      <c r="D754" s="79"/>
      <c r="E754" s="79"/>
      <c r="F754" s="79"/>
      <c r="G754" s="79"/>
      <c r="H754" s="79"/>
      <c r="I754" s="81" t="b">
        <v>0</v>
      </c>
      <c r="J754" s="81" t="b">
        <v>0</v>
      </c>
      <c r="K754" s="81" t="b">
        <v>0</v>
      </c>
      <c r="L754" s="81" t="b">
        <v>0</v>
      </c>
      <c r="M754" s="81" t="b">
        <v>0</v>
      </c>
      <c r="N754" s="79"/>
      <c r="O754" s="79"/>
      <c r="P754" s="79"/>
      <c r="Q754" s="92"/>
      <c r="R754" s="92"/>
      <c r="S754" s="96"/>
      <c r="T754" s="85"/>
      <c r="U754" s="86"/>
      <c r="V754" s="86" t="e">
        <f t="array" aca="1" ref="V754" ca="1">_xludf.IFNA(INDEX(#REF!,MATCH($U754,#REF!,0)),"")</f>
        <v>#NAME?</v>
      </c>
      <c r="W754" s="86" t="e">
        <f t="array" aca="1" ref="W754" ca="1">_xludf.IFNA(INDEX(#REF!,MATCH($U754,#REF!,0)),"")</f>
        <v>#NAME?</v>
      </c>
      <c r="X754" s="86" t="e">
        <f t="array" aca="1" ref="X754" ca="1">_xludf.IFNA(INDEX(#REF!,MATCH($U754,#REF!,0)),"")</f>
        <v>#NAME?</v>
      </c>
      <c r="Y754" s="86" t="e">
        <f t="array" aca="1" ref="Y754" ca="1">_xludf.IFNA(INDEX(#REF!,MATCH($U754,#REF!,0)),"")</f>
        <v>#NAME?</v>
      </c>
      <c r="Z754" s="86" t="e">
        <f t="array" aca="1" ref="Z754" ca="1">_xludf.IFNA(INDEX(#REF!,MATCH($U754,#REF!,0)),"")</f>
        <v>#NAME?</v>
      </c>
      <c r="AA754" s="86" t="e">
        <f t="array" aca="1" ref="AA754" ca="1">_xludf.IFNA(INDEX(#REF!,MATCH($U754,#REF!,0)),"")</f>
        <v>#NAME?</v>
      </c>
      <c r="AB754" s="86" t="e">
        <f t="array" aca="1" ref="AB754" ca="1">_xludf.IFNA(INDEX(#REF!,MATCH($U754,#REF!,0)),"")</f>
        <v>#NAME?</v>
      </c>
      <c r="AC754" s="86" t="e">
        <f t="array" aca="1" ref="AC754" ca="1">_xludf.IFNA(INDEX(#REF!,MATCH($U754,#REF!,0)),"")</f>
        <v>#NAME?</v>
      </c>
      <c r="AD754" s="87" t="e">
        <f t="array" aca="1" ref="AD754" ca="1">_xludf.IFNA(INDEX(#REF!,MATCH($U754,#REF!,0)),"")</f>
        <v>#NAME?</v>
      </c>
      <c r="AE754" s="102"/>
    </row>
    <row r="755" spans="1:31" ht="22.5" customHeight="1">
      <c r="A755" s="77"/>
      <c r="B755" s="133"/>
      <c r="C755" s="79"/>
      <c r="D755" s="79"/>
      <c r="E755" s="79"/>
      <c r="F755" s="79"/>
      <c r="G755" s="79"/>
      <c r="H755" s="79"/>
      <c r="I755" s="81" t="b">
        <v>0</v>
      </c>
      <c r="J755" s="81" t="b">
        <v>0</v>
      </c>
      <c r="K755" s="81" t="b">
        <v>0</v>
      </c>
      <c r="L755" s="81" t="b">
        <v>0</v>
      </c>
      <c r="M755" s="81" t="b">
        <v>0</v>
      </c>
      <c r="N755" s="79"/>
      <c r="O755" s="79"/>
      <c r="P755" s="79"/>
      <c r="Q755" s="92"/>
      <c r="R755" s="92"/>
      <c r="S755" s="96"/>
      <c r="T755" s="85"/>
      <c r="U755" s="86"/>
      <c r="V755" s="86" t="e">
        <f t="array" aca="1" ref="V755" ca="1">_xludf.IFNA(INDEX(#REF!,MATCH($U755,#REF!,0)),"")</f>
        <v>#NAME?</v>
      </c>
      <c r="W755" s="86" t="e">
        <f t="array" aca="1" ref="W755" ca="1">_xludf.IFNA(INDEX(#REF!,MATCH($U755,#REF!,0)),"")</f>
        <v>#NAME?</v>
      </c>
      <c r="X755" s="86" t="e">
        <f t="array" aca="1" ref="X755" ca="1">_xludf.IFNA(INDEX(#REF!,MATCH($U755,#REF!,0)),"")</f>
        <v>#NAME?</v>
      </c>
      <c r="Y755" s="86" t="e">
        <f t="array" aca="1" ref="Y755" ca="1">_xludf.IFNA(INDEX(#REF!,MATCH($U755,#REF!,0)),"")</f>
        <v>#NAME?</v>
      </c>
      <c r="Z755" s="86" t="e">
        <f t="array" aca="1" ref="Z755" ca="1">_xludf.IFNA(INDEX(#REF!,MATCH($U755,#REF!,0)),"")</f>
        <v>#NAME?</v>
      </c>
      <c r="AA755" s="86" t="e">
        <f t="array" aca="1" ref="AA755" ca="1">_xludf.IFNA(INDEX(#REF!,MATCH($U755,#REF!,0)),"")</f>
        <v>#NAME?</v>
      </c>
      <c r="AB755" s="86" t="e">
        <f t="array" aca="1" ref="AB755" ca="1">_xludf.IFNA(INDEX(#REF!,MATCH($U755,#REF!,0)),"")</f>
        <v>#NAME?</v>
      </c>
      <c r="AC755" s="86" t="e">
        <f t="array" aca="1" ref="AC755" ca="1">_xludf.IFNA(INDEX(#REF!,MATCH($U755,#REF!,0)),"")</f>
        <v>#NAME?</v>
      </c>
      <c r="AD755" s="87" t="e">
        <f t="array" aca="1" ref="AD755" ca="1">_xludf.IFNA(INDEX(#REF!,MATCH($U755,#REF!,0)),"")</f>
        <v>#NAME?</v>
      </c>
      <c r="AE755" s="102"/>
    </row>
    <row r="756" spans="1:31" ht="22.5" customHeight="1">
      <c r="A756" s="77"/>
      <c r="B756" s="133"/>
      <c r="C756" s="79"/>
      <c r="D756" s="79"/>
      <c r="E756" s="79"/>
      <c r="F756" s="79"/>
      <c r="G756" s="79"/>
      <c r="H756" s="79"/>
      <c r="I756" s="81" t="b">
        <v>0</v>
      </c>
      <c r="J756" s="81" t="b">
        <v>0</v>
      </c>
      <c r="K756" s="81" t="b">
        <v>0</v>
      </c>
      <c r="L756" s="81" t="b">
        <v>0</v>
      </c>
      <c r="M756" s="81" t="b">
        <v>0</v>
      </c>
      <c r="N756" s="79"/>
      <c r="O756" s="79"/>
      <c r="P756" s="79"/>
      <c r="Q756" s="92"/>
      <c r="R756" s="92"/>
      <c r="S756" s="96"/>
      <c r="T756" s="85"/>
      <c r="U756" s="86"/>
      <c r="V756" s="86" t="e">
        <f t="array" aca="1" ref="V756" ca="1">_xludf.IFNA(INDEX(#REF!,MATCH($U756,#REF!,0)),"")</f>
        <v>#NAME?</v>
      </c>
      <c r="W756" s="86" t="e">
        <f t="array" aca="1" ref="W756" ca="1">_xludf.IFNA(INDEX(#REF!,MATCH($U756,#REF!,0)),"")</f>
        <v>#NAME?</v>
      </c>
      <c r="X756" s="86" t="e">
        <f t="array" aca="1" ref="X756" ca="1">_xludf.IFNA(INDEX(#REF!,MATCH($U756,#REF!,0)),"")</f>
        <v>#NAME?</v>
      </c>
      <c r="Y756" s="86" t="e">
        <f t="array" aca="1" ref="Y756" ca="1">_xludf.IFNA(INDEX(#REF!,MATCH($U756,#REF!,0)),"")</f>
        <v>#NAME?</v>
      </c>
      <c r="Z756" s="86" t="e">
        <f t="array" aca="1" ref="Z756" ca="1">_xludf.IFNA(INDEX(#REF!,MATCH($U756,#REF!,0)),"")</f>
        <v>#NAME?</v>
      </c>
      <c r="AA756" s="86" t="e">
        <f t="array" aca="1" ref="AA756" ca="1">_xludf.IFNA(INDEX(#REF!,MATCH($U756,#REF!,0)),"")</f>
        <v>#NAME?</v>
      </c>
      <c r="AB756" s="86" t="e">
        <f t="array" aca="1" ref="AB756" ca="1">_xludf.IFNA(INDEX(#REF!,MATCH($U756,#REF!,0)),"")</f>
        <v>#NAME?</v>
      </c>
      <c r="AC756" s="86" t="e">
        <f t="array" aca="1" ref="AC756" ca="1">_xludf.IFNA(INDEX(#REF!,MATCH($U756,#REF!,0)),"")</f>
        <v>#NAME?</v>
      </c>
      <c r="AD756" s="87" t="e">
        <f t="array" aca="1" ref="AD756" ca="1">_xludf.IFNA(INDEX(#REF!,MATCH($U756,#REF!,0)),"")</f>
        <v>#NAME?</v>
      </c>
      <c r="AE756" s="102"/>
    </row>
    <row r="757" spans="1:31" ht="22.5" customHeight="1">
      <c r="A757" s="77"/>
      <c r="B757" s="133"/>
      <c r="C757" s="79"/>
      <c r="D757" s="79"/>
      <c r="E757" s="79"/>
      <c r="F757" s="79"/>
      <c r="G757" s="79"/>
      <c r="H757" s="79"/>
      <c r="I757" s="81" t="b">
        <v>0</v>
      </c>
      <c r="J757" s="81" t="b">
        <v>0</v>
      </c>
      <c r="K757" s="81" t="b">
        <v>0</v>
      </c>
      <c r="L757" s="81" t="b">
        <v>0</v>
      </c>
      <c r="M757" s="81" t="b">
        <v>0</v>
      </c>
      <c r="N757" s="79"/>
      <c r="O757" s="79"/>
      <c r="P757" s="79"/>
      <c r="Q757" s="92"/>
      <c r="R757" s="92"/>
      <c r="S757" s="96"/>
      <c r="T757" s="85"/>
      <c r="U757" s="86"/>
      <c r="V757" s="86" t="e">
        <f t="array" aca="1" ref="V757" ca="1">_xludf.IFNA(INDEX(#REF!,MATCH($U757,#REF!,0)),"")</f>
        <v>#NAME?</v>
      </c>
      <c r="W757" s="86" t="e">
        <f t="array" aca="1" ref="W757" ca="1">_xludf.IFNA(INDEX(#REF!,MATCH($U757,#REF!,0)),"")</f>
        <v>#NAME?</v>
      </c>
      <c r="X757" s="86" t="e">
        <f t="array" aca="1" ref="X757" ca="1">_xludf.IFNA(INDEX(#REF!,MATCH($U757,#REF!,0)),"")</f>
        <v>#NAME?</v>
      </c>
      <c r="Y757" s="86" t="e">
        <f t="array" aca="1" ref="Y757" ca="1">_xludf.IFNA(INDEX(#REF!,MATCH($U757,#REF!,0)),"")</f>
        <v>#NAME?</v>
      </c>
      <c r="Z757" s="86" t="e">
        <f t="array" aca="1" ref="Z757" ca="1">_xludf.IFNA(INDEX(#REF!,MATCH($U757,#REF!,0)),"")</f>
        <v>#NAME?</v>
      </c>
      <c r="AA757" s="86" t="e">
        <f t="array" aca="1" ref="AA757" ca="1">_xludf.IFNA(INDEX(#REF!,MATCH($U757,#REF!,0)),"")</f>
        <v>#NAME?</v>
      </c>
      <c r="AB757" s="86" t="e">
        <f t="array" aca="1" ref="AB757" ca="1">_xludf.IFNA(INDEX(#REF!,MATCH($U757,#REF!,0)),"")</f>
        <v>#NAME?</v>
      </c>
      <c r="AC757" s="86" t="e">
        <f t="array" aca="1" ref="AC757" ca="1">_xludf.IFNA(INDEX(#REF!,MATCH($U757,#REF!,0)),"")</f>
        <v>#NAME?</v>
      </c>
      <c r="AD757" s="87" t="e">
        <f t="array" aca="1" ref="AD757" ca="1">_xludf.IFNA(INDEX(#REF!,MATCH($U757,#REF!,0)),"")</f>
        <v>#NAME?</v>
      </c>
      <c r="AE757" s="102"/>
    </row>
    <row r="758" spans="1:31" ht="22.5" customHeight="1">
      <c r="A758" s="77"/>
      <c r="B758" s="133"/>
      <c r="C758" s="79"/>
      <c r="D758" s="79"/>
      <c r="E758" s="79"/>
      <c r="F758" s="79"/>
      <c r="G758" s="79"/>
      <c r="H758" s="79"/>
      <c r="I758" s="81" t="b">
        <v>0</v>
      </c>
      <c r="J758" s="81" t="b">
        <v>0</v>
      </c>
      <c r="K758" s="81" t="b">
        <v>0</v>
      </c>
      <c r="L758" s="81" t="b">
        <v>0</v>
      </c>
      <c r="M758" s="81" t="b">
        <v>0</v>
      </c>
      <c r="N758" s="79"/>
      <c r="O758" s="79"/>
      <c r="P758" s="79"/>
      <c r="Q758" s="92"/>
      <c r="R758" s="92"/>
      <c r="S758" s="96"/>
      <c r="T758" s="85"/>
      <c r="U758" s="86"/>
      <c r="V758" s="86" t="e">
        <f t="array" aca="1" ref="V758" ca="1">_xludf.IFNA(INDEX(#REF!,MATCH($U758,#REF!,0)),"")</f>
        <v>#NAME?</v>
      </c>
      <c r="W758" s="86" t="e">
        <f t="array" aca="1" ref="W758" ca="1">_xludf.IFNA(INDEX(#REF!,MATCH($U758,#REF!,0)),"")</f>
        <v>#NAME?</v>
      </c>
      <c r="X758" s="86" t="e">
        <f t="array" aca="1" ref="X758" ca="1">_xludf.IFNA(INDEX(#REF!,MATCH($U758,#REF!,0)),"")</f>
        <v>#NAME?</v>
      </c>
      <c r="Y758" s="86" t="e">
        <f t="array" aca="1" ref="Y758" ca="1">_xludf.IFNA(INDEX(#REF!,MATCH($U758,#REF!,0)),"")</f>
        <v>#NAME?</v>
      </c>
      <c r="Z758" s="86" t="e">
        <f t="array" aca="1" ref="Z758" ca="1">_xludf.IFNA(INDEX(#REF!,MATCH($U758,#REF!,0)),"")</f>
        <v>#NAME?</v>
      </c>
      <c r="AA758" s="86" t="e">
        <f t="array" aca="1" ref="AA758" ca="1">_xludf.IFNA(INDEX(#REF!,MATCH($U758,#REF!,0)),"")</f>
        <v>#NAME?</v>
      </c>
      <c r="AB758" s="86" t="e">
        <f t="array" aca="1" ref="AB758" ca="1">_xludf.IFNA(INDEX(#REF!,MATCH($U758,#REF!,0)),"")</f>
        <v>#NAME?</v>
      </c>
      <c r="AC758" s="86" t="e">
        <f t="array" aca="1" ref="AC758" ca="1">_xludf.IFNA(INDEX(#REF!,MATCH($U758,#REF!,0)),"")</f>
        <v>#NAME?</v>
      </c>
      <c r="AD758" s="87" t="e">
        <f t="array" aca="1" ref="AD758" ca="1">_xludf.IFNA(INDEX(#REF!,MATCH($U758,#REF!,0)),"")</f>
        <v>#NAME?</v>
      </c>
      <c r="AE758" s="102"/>
    </row>
    <row r="759" spans="1:31" ht="22.5" customHeight="1">
      <c r="A759" s="77"/>
      <c r="B759" s="133"/>
      <c r="C759" s="79"/>
      <c r="D759" s="79"/>
      <c r="E759" s="79"/>
      <c r="F759" s="79"/>
      <c r="G759" s="79"/>
      <c r="H759" s="79"/>
      <c r="I759" s="81" t="b">
        <v>0</v>
      </c>
      <c r="J759" s="81" t="b">
        <v>0</v>
      </c>
      <c r="K759" s="81" t="b">
        <v>0</v>
      </c>
      <c r="L759" s="81" t="b">
        <v>0</v>
      </c>
      <c r="M759" s="81" t="b">
        <v>0</v>
      </c>
      <c r="N759" s="79"/>
      <c r="O759" s="79"/>
      <c r="P759" s="79"/>
      <c r="Q759" s="92"/>
      <c r="R759" s="92"/>
      <c r="S759" s="96"/>
      <c r="T759" s="85"/>
      <c r="U759" s="86"/>
      <c r="V759" s="86" t="e">
        <f t="array" aca="1" ref="V759" ca="1">_xludf.IFNA(INDEX(#REF!,MATCH($U759,#REF!,0)),"")</f>
        <v>#NAME?</v>
      </c>
      <c r="W759" s="86" t="e">
        <f t="array" aca="1" ref="W759" ca="1">_xludf.IFNA(INDEX(#REF!,MATCH($U759,#REF!,0)),"")</f>
        <v>#NAME?</v>
      </c>
      <c r="X759" s="86" t="e">
        <f t="array" aca="1" ref="X759" ca="1">_xludf.IFNA(INDEX(#REF!,MATCH($U759,#REF!,0)),"")</f>
        <v>#NAME?</v>
      </c>
      <c r="Y759" s="86" t="e">
        <f t="array" aca="1" ref="Y759" ca="1">_xludf.IFNA(INDEX(#REF!,MATCH($U759,#REF!,0)),"")</f>
        <v>#NAME?</v>
      </c>
      <c r="Z759" s="86" t="e">
        <f t="array" aca="1" ref="Z759" ca="1">_xludf.IFNA(INDEX(#REF!,MATCH($U759,#REF!,0)),"")</f>
        <v>#NAME?</v>
      </c>
      <c r="AA759" s="86" t="e">
        <f t="array" aca="1" ref="AA759" ca="1">_xludf.IFNA(INDEX(#REF!,MATCH($U759,#REF!,0)),"")</f>
        <v>#NAME?</v>
      </c>
      <c r="AB759" s="86" t="e">
        <f t="array" aca="1" ref="AB759" ca="1">_xludf.IFNA(INDEX(#REF!,MATCH($U759,#REF!,0)),"")</f>
        <v>#NAME?</v>
      </c>
      <c r="AC759" s="86" t="e">
        <f t="array" aca="1" ref="AC759" ca="1">_xludf.IFNA(INDEX(#REF!,MATCH($U759,#REF!,0)),"")</f>
        <v>#NAME?</v>
      </c>
      <c r="AD759" s="87" t="e">
        <f t="array" aca="1" ref="AD759" ca="1">_xludf.IFNA(INDEX(#REF!,MATCH($U759,#REF!,0)),"")</f>
        <v>#NAME?</v>
      </c>
      <c r="AE759" s="102"/>
    </row>
    <row r="760" spans="1:31" ht="22.5" customHeight="1">
      <c r="A760" s="77"/>
      <c r="B760" s="133"/>
      <c r="C760" s="79"/>
      <c r="D760" s="79"/>
      <c r="E760" s="79"/>
      <c r="F760" s="79"/>
      <c r="G760" s="79"/>
      <c r="H760" s="79"/>
      <c r="I760" s="81" t="b">
        <v>0</v>
      </c>
      <c r="J760" s="81" t="b">
        <v>0</v>
      </c>
      <c r="K760" s="81" t="b">
        <v>0</v>
      </c>
      <c r="L760" s="81" t="b">
        <v>0</v>
      </c>
      <c r="M760" s="81" t="b">
        <v>0</v>
      </c>
      <c r="N760" s="79"/>
      <c r="O760" s="79"/>
      <c r="P760" s="79"/>
      <c r="Q760" s="92"/>
      <c r="R760" s="92"/>
      <c r="S760" s="96"/>
      <c r="T760" s="85"/>
      <c r="U760" s="86"/>
      <c r="V760" s="86" t="e">
        <f t="array" aca="1" ref="V760" ca="1">_xludf.IFNA(INDEX(#REF!,MATCH($U760,#REF!,0)),"")</f>
        <v>#NAME?</v>
      </c>
      <c r="W760" s="86" t="e">
        <f t="array" aca="1" ref="W760" ca="1">_xludf.IFNA(INDEX(#REF!,MATCH($U760,#REF!,0)),"")</f>
        <v>#NAME?</v>
      </c>
      <c r="X760" s="86" t="e">
        <f t="array" aca="1" ref="X760" ca="1">_xludf.IFNA(INDEX(#REF!,MATCH($U760,#REF!,0)),"")</f>
        <v>#NAME?</v>
      </c>
      <c r="Y760" s="86" t="e">
        <f t="array" aca="1" ref="Y760" ca="1">_xludf.IFNA(INDEX(#REF!,MATCH($U760,#REF!,0)),"")</f>
        <v>#NAME?</v>
      </c>
      <c r="Z760" s="86" t="e">
        <f t="array" aca="1" ref="Z760" ca="1">_xludf.IFNA(INDEX(#REF!,MATCH($U760,#REF!,0)),"")</f>
        <v>#NAME?</v>
      </c>
      <c r="AA760" s="86" t="e">
        <f t="array" aca="1" ref="AA760" ca="1">_xludf.IFNA(INDEX(#REF!,MATCH($U760,#REF!,0)),"")</f>
        <v>#NAME?</v>
      </c>
      <c r="AB760" s="86" t="e">
        <f t="array" aca="1" ref="AB760" ca="1">_xludf.IFNA(INDEX(#REF!,MATCH($U760,#REF!,0)),"")</f>
        <v>#NAME?</v>
      </c>
      <c r="AC760" s="86" t="e">
        <f t="array" aca="1" ref="AC760" ca="1">_xludf.IFNA(INDEX(#REF!,MATCH($U760,#REF!,0)),"")</f>
        <v>#NAME?</v>
      </c>
      <c r="AD760" s="87" t="e">
        <f t="array" aca="1" ref="AD760" ca="1">_xludf.IFNA(INDEX(#REF!,MATCH($U760,#REF!,0)),"")</f>
        <v>#NAME?</v>
      </c>
      <c r="AE760" s="102"/>
    </row>
    <row r="761" spans="1:31" ht="22.5" customHeight="1">
      <c r="A761" s="77"/>
      <c r="B761" s="133"/>
      <c r="C761" s="79"/>
      <c r="D761" s="79"/>
      <c r="E761" s="79"/>
      <c r="F761" s="79"/>
      <c r="G761" s="79"/>
      <c r="H761" s="79"/>
      <c r="I761" s="81" t="b">
        <v>0</v>
      </c>
      <c r="J761" s="81" t="b">
        <v>0</v>
      </c>
      <c r="K761" s="81" t="b">
        <v>0</v>
      </c>
      <c r="L761" s="81" t="b">
        <v>0</v>
      </c>
      <c r="M761" s="81" t="b">
        <v>0</v>
      </c>
      <c r="N761" s="79"/>
      <c r="O761" s="79"/>
      <c r="P761" s="79"/>
      <c r="Q761" s="92"/>
      <c r="R761" s="92"/>
      <c r="S761" s="96"/>
      <c r="T761" s="85"/>
      <c r="U761" s="86"/>
      <c r="V761" s="86" t="e">
        <f t="array" aca="1" ref="V761" ca="1">_xludf.IFNA(INDEX(#REF!,MATCH($U761,#REF!,0)),"")</f>
        <v>#NAME?</v>
      </c>
      <c r="W761" s="86" t="e">
        <f t="array" aca="1" ref="W761" ca="1">_xludf.IFNA(INDEX(#REF!,MATCH($U761,#REF!,0)),"")</f>
        <v>#NAME?</v>
      </c>
      <c r="X761" s="86" t="e">
        <f t="array" aca="1" ref="X761" ca="1">_xludf.IFNA(INDEX(#REF!,MATCH($U761,#REF!,0)),"")</f>
        <v>#NAME?</v>
      </c>
      <c r="Y761" s="86" t="e">
        <f t="array" aca="1" ref="Y761" ca="1">_xludf.IFNA(INDEX(#REF!,MATCH($U761,#REF!,0)),"")</f>
        <v>#NAME?</v>
      </c>
      <c r="Z761" s="86" t="e">
        <f t="array" aca="1" ref="Z761" ca="1">_xludf.IFNA(INDEX(#REF!,MATCH($U761,#REF!,0)),"")</f>
        <v>#NAME?</v>
      </c>
      <c r="AA761" s="86" t="e">
        <f t="array" aca="1" ref="AA761" ca="1">_xludf.IFNA(INDEX(#REF!,MATCH($U761,#REF!,0)),"")</f>
        <v>#NAME?</v>
      </c>
      <c r="AB761" s="86" t="e">
        <f t="array" aca="1" ref="AB761" ca="1">_xludf.IFNA(INDEX(#REF!,MATCH($U761,#REF!,0)),"")</f>
        <v>#NAME?</v>
      </c>
      <c r="AC761" s="86" t="e">
        <f t="array" aca="1" ref="AC761" ca="1">_xludf.IFNA(INDEX(#REF!,MATCH($U761,#REF!,0)),"")</f>
        <v>#NAME?</v>
      </c>
      <c r="AD761" s="87" t="e">
        <f t="array" aca="1" ref="AD761" ca="1">_xludf.IFNA(INDEX(#REF!,MATCH($U761,#REF!,0)),"")</f>
        <v>#NAME?</v>
      </c>
      <c r="AE761" s="102"/>
    </row>
    <row r="762" spans="1:31" ht="22.5" customHeight="1">
      <c r="A762" s="77"/>
      <c r="B762" s="133"/>
      <c r="C762" s="79"/>
      <c r="D762" s="79"/>
      <c r="E762" s="79"/>
      <c r="F762" s="79"/>
      <c r="G762" s="79"/>
      <c r="H762" s="79"/>
      <c r="I762" s="81" t="b">
        <v>0</v>
      </c>
      <c r="J762" s="81" t="b">
        <v>0</v>
      </c>
      <c r="K762" s="81" t="b">
        <v>0</v>
      </c>
      <c r="L762" s="81" t="b">
        <v>0</v>
      </c>
      <c r="M762" s="81" t="b">
        <v>0</v>
      </c>
      <c r="N762" s="79"/>
      <c r="O762" s="79"/>
      <c r="P762" s="79"/>
      <c r="Q762" s="92"/>
      <c r="R762" s="92"/>
      <c r="S762" s="96"/>
      <c r="T762" s="85"/>
      <c r="U762" s="86"/>
      <c r="V762" s="86" t="e">
        <f t="array" aca="1" ref="V762" ca="1">_xludf.IFNA(INDEX(#REF!,MATCH($U762,#REF!,0)),"")</f>
        <v>#NAME?</v>
      </c>
      <c r="W762" s="86" t="e">
        <f t="array" aca="1" ref="W762" ca="1">_xludf.IFNA(INDEX(#REF!,MATCH($U762,#REF!,0)),"")</f>
        <v>#NAME?</v>
      </c>
      <c r="X762" s="86" t="e">
        <f t="array" aca="1" ref="X762" ca="1">_xludf.IFNA(INDEX(#REF!,MATCH($U762,#REF!,0)),"")</f>
        <v>#NAME?</v>
      </c>
      <c r="Y762" s="86" t="e">
        <f t="array" aca="1" ref="Y762" ca="1">_xludf.IFNA(INDEX(#REF!,MATCH($U762,#REF!,0)),"")</f>
        <v>#NAME?</v>
      </c>
      <c r="Z762" s="86" t="e">
        <f t="array" aca="1" ref="Z762" ca="1">_xludf.IFNA(INDEX(#REF!,MATCH($U762,#REF!,0)),"")</f>
        <v>#NAME?</v>
      </c>
      <c r="AA762" s="86" t="e">
        <f t="array" aca="1" ref="AA762" ca="1">_xludf.IFNA(INDEX(#REF!,MATCH($U762,#REF!,0)),"")</f>
        <v>#NAME?</v>
      </c>
      <c r="AB762" s="86" t="e">
        <f t="array" aca="1" ref="AB762" ca="1">_xludf.IFNA(INDEX(#REF!,MATCH($U762,#REF!,0)),"")</f>
        <v>#NAME?</v>
      </c>
      <c r="AC762" s="86" t="e">
        <f t="array" aca="1" ref="AC762" ca="1">_xludf.IFNA(INDEX(#REF!,MATCH($U762,#REF!,0)),"")</f>
        <v>#NAME?</v>
      </c>
      <c r="AD762" s="87" t="e">
        <f t="array" aca="1" ref="AD762" ca="1">_xludf.IFNA(INDEX(#REF!,MATCH($U762,#REF!,0)),"")</f>
        <v>#NAME?</v>
      </c>
      <c r="AE762" s="102"/>
    </row>
    <row r="763" spans="1:31" ht="22.5" customHeight="1">
      <c r="A763" s="77"/>
      <c r="B763" s="133"/>
      <c r="C763" s="79"/>
      <c r="D763" s="79"/>
      <c r="E763" s="79"/>
      <c r="F763" s="79"/>
      <c r="G763" s="79"/>
      <c r="H763" s="79"/>
      <c r="I763" s="81" t="b">
        <v>0</v>
      </c>
      <c r="J763" s="81" t="b">
        <v>0</v>
      </c>
      <c r="K763" s="81" t="b">
        <v>0</v>
      </c>
      <c r="L763" s="81" t="b">
        <v>0</v>
      </c>
      <c r="M763" s="81" t="b">
        <v>0</v>
      </c>
      <c r="N763" s="79"/>
      <c r="O763" s="79"/>
      <c r="P763" s="79"/>
      <c r="Q763" s="92"/>
      <c r="R763" s="92"/>
      <c r="S763" s="96"/>
      <c r="T763" s="85"/>
      <c r="U763" s="86"/>
      <c r="V763" s="86" t="e">
        <f t="array" aca="1" ref="V763" ca="1">_xludf.IFNA(INDEX(#REF!,MATCH($U763,#REF!,0)),"")</f>
        <v>#NAME?</v>
      </c>
      <c r="W763" s="86" t="e">
        <f t="array" aca="1" ref="W763" ca="1">_xludf.IFNA(INDEX(#REF!,MATCH($U763,#REF!,0)),"")</f>
        <v>#NAME?</v>
      </c>
      <c r="X763" s="86" t="e">
        <f t="array" aca="1" ref="X763" ca="1">_xludf.IFNA(INDEX(#REF!,MATCH($U763,#REF!,0)),"")</f>
        <v>#NAME?</v>
      </c>
      <c r="Y763" s="86" t="e">
        <f t="array" aca="1" ref="Y763" ca="1">_xludf.IFNA(INDEX(#REF!,MATCH($U763,#REF!,0)),"")</f>
        <v>#NAME?</v>
      </c>
      <c r="Z763" s="86" t="e">
        <f t="array" aca="1" ref="Z763" ca="1">_xludf.IFNA(INDEX(#REF!,MATCH($U763,#REF!,0)),"")</f>
        <v>#NAME?</v>
      </c>
      <c r="AA763" s="86" t="e">
        <f t="array" aca="1" ref="AA763" ca="1">_xludf.IFNA(INDEX(#REF!,MATCH($U763,#REF!,0)),"")</f>
        <v>#NAME?</v>
      </c>
      <c r="AB763" s="86" t="e">
        <f t="array" aca="1" ref="AB763" ca="1">_xludf.IFNA(INDEX(#REF!,MATCH($U763,#REF!,0)),"")</f>
        <v>#NAME?</v>
      </c>
      <c r="AC763" s="86" t="e">
        <f t="array" aca="1" ref="AC763" ca="1">_xludf.IFNA(INDEX(#REF!,MATCH($U763,#REF!,0)),"")</f>
        <v>#NAME?</v>
      </c>
      <c r="AD763" s="87" t="e">
        <f t="array" aca="1" ref="AD763" ca="1">_xludf.IFNA(INDEX(#REF!,MATCH($U763,#REF!,0)),"")</f>
        <v>#NAME?</v>
      </c>
      <c r="AE763" s="102"/>
    </row>
    <row r="764" spans="1:31" ht="22.5" customHeight="1">
      <c r="A764" s="77"/>
      <c r="B764" s="133"/>
      <c r="C764" s="79"/>
      <c r="D764" s="79"/>
      <c r="E764" s="79"/>
      <c r="F764" s="79"/>
      <c r="G764" s="79"/>
      <c r="H764" s="79"/>
      <c r="I764" s="81" t="b">
        <v>0</v>
      </c>
      <c r="J764" s="81" t="b">
        <v>0</v>
      </c>
      <c r="K764" s="81" t="b">
        <v>0</v>
      </c>
      <c r="L764" s="81" t="b">
        <v>0</v>
      </c>
      <c r="M764" s="81" t="b">
        <v>0</v>
      </c>
      <c r="N764" s="79"/>
      <c r="O764" s="79"/>
      <c r="P764" s="79"/>
      <c r="Q764" s="92"/>
      <c r="R764" s="92"/>
      <c r="S764" s="96"/>
      <c r="T764" s="85"/>
      <c r="U764" s="86"/>
      <c r="V764" s="86" t="e">
        <f t="array" aca="1" ref="V764" ca="1">_xludf.IFNA(INDEX(#REF!,MATCH($U764,#REF!,0)),"")</f>
        <v>#NAME?</v>
      </c>
      <c r="W764" s="86" t="e">
        <f t="array" aca="1" ref="W764" ca="1">_xludf.IFNA(INDEX(#REF!,MATCH($U764,#REF!,0)),"")</f>
        <v>#NAME?</v>
      </c>
      <c r="X764" s="86" t="e">
        <f t="array" aca="1" ref="X764" ca="1">_xludf.IFNA(INDEX(#REF!,MATCH($U764,#REF!,0)),"")</f>
        <v>#NAME?</v>
      </c>
      <c r="Y764" s="86" t="e">
        <f t="array" aca="1" ref="Y764" ca="1">_xludf.IFNA(INDEX(#REF!,MATCH($U764,#REF!,0)),"")</f>
        <v>#NAME?</v>
      </c>
      <c r="Z764" s="86" t="e">
        <f t="array" aca="1" ref="Z764" ca="1">_xludf.IFNA(INDEX(#REF!,MATCH($U764,#REF!,0)),"")</f>
        <v>#NAME?</v>
      </c>
      <c r="AA764" s="86" t="e">
        <f t="array" aca="1" ref="AA764" ca="1">_xludf.IFNA(INDEX(#REF!,MATCH($U764,#REF!,0)),"")</f>
        <v>#NAME?</v>
      </c>
      <c r="AB764" s="86" t="e">
        <f t="array" aca="1" ref="AB764" ca="1">_xludf.IFNA(INDEX(#REF!,MATCH($U764,#REF!,0)),"")</f>
        <v>#NAME?</v>
      </c>
      <c r="AC764" s="86" t="e">
        <f t="array" aca="1" ref="AC764" ca="1">_xludf.IFNA(INDEX(#REF!,MATCH($U764,#REF!,0)),"")</f>
        <v>#NAME?</v>
      </c>
      <c r="AD764" s="87" t="e">
        <f t="array" aca="1" ref="AD764" ca="1">_xludf.IFNA(INDEX(#REF!,MATCH($U764,#REF!,0)),"")</f>
        <v>#NAME?</v>
      </c>
      <c r="AE764" s="102"/>
    </row>
    <row r="765" spans="1:31" ht="22.5" customHeight="1">
      <c r="A765" s="77"/>
      <c r="B765" s="133"/>
      <c r="C765" s="79"/>
      <c r="D765" s="79"/>
      <c r="E765" s="79"/>
      <c r="F765" s="79"/>
      <c r="G765" s="79"/>
      <c r="H765" s="79"/>
      <c r="I765" s="81" t="b">
        <v>0</v>
      </c>
      <c r="J765" s="81" t="b">
        <v>0</v>
      </c>
      <c r="K765" s="81" t="b">
        <v>0</v>
      </c>
      <c r="L765" s="81" t="b">
        <v>0</v>
      </c>
      <c r="M765" s="81" t="b">
        <v>0</v>
      </c>
      <c r="N765" s="79"/>
      <c r="O765" s="79"/>
      <c r="P765" s="79"/>
      <c r="Q765" s="92"/>
      <c r="R765" s="92"/>
      <c r="S765" s="96"/>
      <c r="T765" s="85"/>
      <c r="U765" s="86"/>
      <c r="V765" s="86" t="e">
        <f t="array" aca="1" ref="V765" ca="1">_xludf.IFNA(INDEX(#REF!,MATCH($U765,#REF!,0)),"")</f>
        <v>#NAME?</v>
      </c>
      <c r="W765" s="86" t="e">
        <f t="array" aca="1" ref="W765" ca="1">_xludf.IFNA(INDEX(#REF!,MATCH($U765,#REF!,0)),"")</f>
        <v>#NAME?</v>
      </c>
      <c r="X765" s="86" t="e">
        <f t="array" aca="1" ref="X765" ca="1">_xludf.IFNA(INDEX(#REF!,MATCH($U765,#REF!,0)),"")</f>
        <v>#NAME?</v>
      </c>
      <c r="Y765" s="86" t="e">
        <f t="array" aca="1" ref="Y765" ca="1">_xludf.IFNA(INDEX(#REF!,MATCH($U765,#REF!,0)),"")</f>
        <v>#NAME?</v>
      </c>
      <c r="Z765" s="86" t="e">
        <f t="array" aca="1" ref="Z765" ca="1">_xludf.IFNA(INDEX(#REF!,MATCH($U765,#REF!,0)),"")</f>
        <v>#NAME?</v>
      </c>
      <c r="AA765" s="86" t="e">
        <f t="array" aca="1" ref="AA765" ca="1">_xludf.IFNA(INDEX(#REF!,MATCH($U765,#REF!,0)),"")</f>
        <v>#NAME?</v>
      </c>
      <c r="AB765" s="86" t="e">
        <f t="array" aca="1" ref="AB765" ca="1">_xludf.IFNA(INDEX(#REF!,MATCH($U765,#REF!,0)),"")</f>
        <v>#NAME?</v>
      </c>
      <c r="AC765" s="86" t="e">
        <f t="array" aca="1" ref="AC765" ca="1">_xludf.IFNA(INDEX(#REF!,MATCH($U765,#REF!,0)),"")</f>
        <v>#NAME?</v>
      </c>
      <c r="AD765" s="87" t="e">
        <f t="array" aca="1" ref="AD765" ca="1">_xludf.IFNA(INDEX(#REF!,MATCH($U765,#REF!,0)),"")</f>
        <v>#NAME?</v>
      </c>
      <c r="AE765" s="102"/>
    </row>
    <row r="766" spans="1:31" ht="22.5" customHeight="1">
      <c r="A766" s="77"/>
      <c r="B766" s="133"/>
      <c r="C766" s="90"/>
      <c r="D766" s="90"/>
      <c r="E766" s="90"/>
      <c r="F766" s="90"/>
      <c r="G766" s="90"/>
      <c r="H766" s="90"/>
      <c r="I766" s="91" t="b">
        <v>0</v>
      </c>
      <c r="J766" s="91" t="b">
        <v>0</v>
      </c>
      <c r="K766" s="91" t="b">
        <v>0</v>
      </c>
      <c r="L766" s="91" t="b">
        <v>0</v>
      </c>
      <c r="M766" s="91" t="b">
        <v>0</v>
      </c>
      <c r="N766" s="90"/>
      <c r="O766" s="90"/>
      <c r="P766" s="90"/>
      <c r="Q766" s="92"/>
      <c r="R766" s="92"/>
      <c r="S766" s="110"/>
      <c r="T766" s="85"/>
      <c r="U766" s="86"/>
      <c r="V766" s="86" t="e">
        <f t="array" aca="1" ref="V766" ca="1">_xludf.IFNA(INDEX(#REF!,MATCH($U766,#REF!,0)),"")</f>
        <v>#NAME?</v>
      </c>
      <c r="W766" s="86" t="e">
        <f t="array" aca="1" ref="W766" ca="1">_xludf.IFNA(INDEX(#REF!,MATCH($U766,#REF!,0)),"")</f>
        <v>#NAME?</v>
      </c>
      <c r="X766" s="86" t="e">
        <f t="array" aca="1" ref="X766" ca="1">_xludf.IFNA(INDEX(#REF!,MATCH($U766,#REF!,0)),"")</f>
        <v>#NAME?</v>
      </c>
      <c r="Y766" s="86" t="e">
        <f t="array" aca="1" ref="Y766" ca="1">_xludf.IFNA(INDEX(#REF!,MATCH($U766,#REF!,0)),"")</f>
        <v>#NAME?</v>
      </c>
      <c r="Z766" s="86" t="e">
        <f t="array" aca="1" ref="Z766" ca="1">_xludf.IFNA(INDEX(#REF!,MATCH($U766,#REF!,0)),"")</f>
        <v>#NAME?</v>
      </c>
      <c r="AA766" s="86" t="e">
        <f t="array" aca="1" ref="AA766" ca="1">_xludf.IFNA(INDEX(#REF!,MATCH($U766,#REF!,0)),"")</f>
        <v>#NAME?</v>
      </c>
      <c r="AB766" s="86" t="e">
        <f t="array" aca="1" ref="AB766" ca="1">_xludf.IFNA(INDEX(#REF!,MATCH($U766,#REF!,0)),"")</f>
        <v>#NAME?</v>
      </c>
      <c r="AC766" s="86" t="e">
        <f t="array" aca="1" ref="AC766" ca="1">_xludf.IFNA(INDEX(#REF!,MATCH($U766,#REF!,0)),"")</f>
        <v>#NAME?</v>
      </c>
      <c r="AD766" s="87" t="e">
        <f t="array" aca="1" ref="AD766" ca="1">_xludf.IFNA(INDEX(#REF!,MATCH($U766,#REF!,0)),"")</f>
        <v>#NAME?</v>
      </c>
      <c r="AE766" s="102"/>
    </row>
    <row r="767" spans="1:31" ht="22.5" customHeight="1">
      <c r="A767" s="77"/>
      <c r="B767" s="133"/>
      <c r="C767" s="79"/>
      <c r="D767" s="79"/>
      <c r="E767" s="79"/>
      <c r="F767" s="79"/>
      <c r="G767" s="79"/>
      <c r="H767" s="79"/>
      <c r="I767" s="81" t="b">
        <v>0</v>
      </c>
      <c r="J767" s="81" t="b">
        <v>0</v>
      </c>
      <c r="K767" s="81" t="b">
        <v>0</v>
      </c>
      <c r="L767" s="81" t="b">
        <v>0</v>
      </c>
      <c r="M767" s="81" t="b">
        <v>0</v>
      </c>
      <c r="N767" s="79"/>
      <c r="O767" s="79"/>
      <c r="P767" s="79"/>
      <c r="Q767" s="92"/>
      <c r="R767" s="92"/>
      <c r="S767" s="96"/>
      <c r="T767" s="85"/>
      <c r="U767" s="86"/>
      <c r="V767" s="86" t="e">
        <f t="array" aca="1" ref="V767" ca="1">_xludf.IFNA(INDEX(#REF!,MATCH($U767,#REF!,0)),"")</f>
        <v>#NAME?</v>
      </c>
      <c r="W767" s="86" t="e">
        <f t="array" aca="1" ref="W767" ca="1">_xludf.IFNA(INDEX(#REF!,MATCH($U767,#REF!,0)),"")</f>
        <v>#NAME?</v>
      </c>
      <c r="X767" s="86" t="e">
        <f t="array" aca="1" ref="X767" ca="1">_xludf.IFNA(INDEX(#REF!,MATCH($U767,#REF!,0)),"")</f>
        <v>#NAME?</v>
      </c>
      <c r="Y767" s="86" t="e">
        <f t="array" aca="1" ref="Y767" ca="1">_xludf.IFNA(INDEX(#REF!,MATCH($U767,#REF!,0)),"")</f>
        <v>#NAME?</v>
      </c>
      <c r="Z767" s="86" t="e">
        <f t="array" aca="1" ref="Z767" ca="1">_xludf.IFNA(INDEX(#REF!,MATCH($U767,#REF!,0)),"")</f>
        <v>#NAME?</v>
      </c>
      <c r="AA767" s="86" t="e">
        <f t="array" aca="1" ref="AA767" ca="1">_xludf.IFNA(INDEX(#REF!,MATCH($U767,#REF!,0)),"")</f>
        <v>#NAME?</v>
      </c>
      <c r="AB767" s="86" t="e">
        <f t="array" aca="1" ref="AB767" ca="1">_xludf.IFNA(INDEX(#REF!,MATCH($U767,#REF!,0)),"")</f>
        <v>#NAME?</v>
      </c>
      <c r="AC767" s="86" t="e">
        <f t="array" aca="1" ref="AC767" ca="1">_xludf.IFNA(INDEX(#REF!,MATCH($U767,#REF!,0)),"")</f>
        <v>#NAME?</v>
      </c>
      <c r="AD767" s="87" t="e">
        <f t="array" aca="1" ref="AD767" ca="1">_xludf.IFNA(INDEX(#REF!,MATCH($U767,#REF!,0)),"")</f>
        <v>#NAME?</v>
      </c>
      <c r="AE767" s="102"/>
    </row>
    <row r="768" spans="1:31" ht="22.5" customHeight="1">
      <c r="A768" s="77"/>
      <c r="B768" s="133"/>
      <c r="C768" s="79"/>
      <c r="D768" s="79"/>
      <c r="E768" s="79"/>
      <c r="F768" s="79"/>
      <c r="G768" s="79"/>
      <c r="H768" s="79"/>
      <c r="I768" s="81" t="b">
        <v>0</v>
      </c>
      <c r="J768" s="81" t="b">
        <v>0</v>
      </c>
      <c r="K768" s="81" t="b">
        <v>0</v>
      </c>
      <c r="L768" s="81" t="b">
        <v>0</v>
      </c>
      <c r="M768" s="81" t="b">
        <v>0</v>
      </c>
      <c r="N768" s="79"/>
      <c r="O768" s="79"/>
      <c r="P768" s="79"/>
      <c r="Q768" s="92"/>
      <c r="R768" s="92"/>
      <c r="S768" s="96"/>
      <c r="T768" s="85"/>
      <c r="U768" s="86"/>
      <c r="V768" s="86" t="e">
        <f t="array" aca="1" ref="V768" ca="1">_xludf.IFNA(INDEX(#REF!,MATCH($U768,#REF!,0)),"")</f>
        <v>#NAME?</v>
      </c>
      <c r="W768" s="86" t="e">
        <f t="array" aca="1" ref="W768" ca="1">_xludf.IFNA(INDEX(#REF!,MATCH($U768,#REF!,0)),"")</f>
        <v>#NAME?</v>
      </c>
      <c r="X768" s="86" t="e">
        <f t="array" aca="1" ref="X768" ca="1">_xludf.IFNA(INDEX(#REF!,MATCH($U768,#REF!,0)),"")</f>
        <v>#NAME?</v>
      </c>
      <c r="Y768" s="86" t="e">
        <f t="array" aca="1" ref="Y768" ca="1">_xludf.IFNA(INDEX(#REF!,MATCH($U768,#REF!,0)),"")</f>
        <v>#NAME?</v>
      </c>
      <c r="Z768" s="86" t="e">
        <f t="array" aca="1" ref="Z768" ca="1">_xludf.IFNA(INDEX(#REF!,MATCH($U768,#REF!,0)),"")</f>
        <v>#NAME?</v>
      </c>
      <c r="AA768" s="86" t="e">
        <f t="array" aca="1" ref="AA768" ca="1">_xludf.IFNA(INDEX(#REF!,MATCH($U768,#REF!,0)),"")</f>
        <v>#NAME?</v>
      </c>
      <c r="AB768" s="86" t="e">
        <f t="array" aca="1" ref="AB768" ca="1">_xludf.IFNA(INDEX(#REF!,MATCH($U768,#REF!,0)),"")</f>
        <v>#NAME?</v>
      </c>
      <c r="AC768" s="86" t="e">
        <f t="array" aca="1" ref="AC768" ca="1">_xludf.IFNA(INDEX(#REF!,MATCH($U768,#REF!,0)),"")</f>
        <v>#NAME?</v>
      </c>
      <c r="AD768" s="87" t="e">
        <f t="array" aca="1" ref="AD768" ca="1">_xludf.IFNA(INDEX(#REF!,MATCH($U768,#REF!,0)),"")</f>
        <v>#NAME?</v>
      </c>
      <c r="AE768" s="102"/>
    </row>
    <row r="769" spans="1:31" ht="22.5" customHeight="1">
      <c r="A769" s="77"/>
      <c r="B769" s="133"/>
      <c r="C769" s="79"/>
      <c r="D769" s="79"/>
      <c r="E769" s="79"/>
      <c r="F769" s="79"/>
      <c r="G769" s="79"/>
      <c r="H769" s="79"/>
      <c r="I769" s="81" t="b">
        <v>0</v>
      </c>
      <c r="J769" s="81" t="b">
        <v>0</v>
      </c>
      <c r="K769" s="81" t="b">
        <v>0</v>
      </c>
      <c r="L769" s="81" t="b">
        <v>0</v>
      </c>
      <c r="M769" s="81" t="b">
        <v>0</v>
      </c>
      <c r="N769" s="79"/>
      <c r="O769" s="79"/>
      <c r="P769" s="79"/>
      <c r="Q769" s="92"/>
      <c r="R769" s="92"/>
      <c r="S769" s="96"/>
      <c r="T769" s="85"/>
      <c r="U769" s="86"/>
      <c r="V769" s="86" t="e">
        <f t="array" aca="1" ref="V769" ca="1">_xludf.IFNA(INDEX(#REF!,MATCH($U769,#REF!,0)),"")</f>
        <v>#NAME?</v>
      </c>
      <c r="W769" s="86" t="e">
        <f t="array" aca="1" ref="W769" ca="1">_xludf.IFNA(INDEX(#REF!,MATCH($U769,#REF!,0)),"")</f>
        <v>#NAME?</v>
      </c>
      <c r="X769" s="86" t="e">
        <f t="array" aca="1" ref="X769" ca="1">_xludf.IFNA(INDEX(#REF!,MATCH($U769,#REF!,0)),"")</f>
        <v>#NAME?</v>
      </c>
      <c r="Y769" s="86" t="e">
        <f t="array" aca="1" ref="Y769" ca="1">_xludf.IFNA(INDEX(#REF!,MATCH($U769,#REF!,0)),"")</f>
        <v>#NAME?</v>
      </c>
      <c r="Z769" s="86" t="e">
        <f t="array" aca="1" ref="Z769" ca="1">_xludf.IFNA(INDEX(#REF!,MATCH($U769,#REF!,0)),"")</f>
        <v>#NAME?</v>
      </c>
      <c r="AA769" s="86" t="e">
        <f t="array" aca="1" ref="AA769" ca="1">_xludf.IFNA(INDEX(#REF!,MATCH($U769,#REF!,0)),"")</f>
        <v>#NAME?</v>
      </c>
      <c r="AB769" s="86" t="e">
        <f t="array" aca="1" ref="AB769" ca="1">_xludf.IFNA(INDEX(#REF!,MATCH($U769,#REF!,0)),"")</f>
        <v>#NAME?</v>
      </c>
      <c r="AC769" s="86" t="e">
        <f t="array" aca="1" ref="AC769" ca="1">_xludf.IFNA(INDEX(#REF!,MATCH($U769,#REF!,0)),"")</f>
        <v>#NAME?</v>
      </c>
      <c r="AD769" s="87" t="e">
        <f t="array" aca="1" ref="AD769" ca="1">_xludf.IFNA(INDEX(#REF!,MATCH($U769,#REF!,0)),"")</f>
        <v>#NAME?</v>
      </c>
      <c r="AE769" s="102"/>
    </row>
    <row r="770" spans="1:31" ht="22.5" customHeight="1">
      <c r="A770" s="77"/>
      <c r="B770" s="133"/>
      <c r="C770" s="79"/>
      <c r="D770" s="79"/>
      <c r="E770" s="103"/>
      <c r="F770" s="103"/>
      <c r="G770" s="79"/>
      <c r="H770" s="79"/>
      <c r="I770" s="81" t="b">
        <v>0</v>
      </c>
      <c r="J770" s="81" t="b">
        <v>0</v>
      </c>
      <c r="K770" s="81" t="b">
        <v>0</v>
      </c>
      <c r="L770" s="81" t="b">
        <v>0</v>
      </c>
      <c r="M770" s="81" t="b">
        <v>0</v>
      </c>
      <c r="N770" s="79"/>
      <c r="O770" s="79"/>
      <c r="P770" s="79"/>
      <c r="Q770" s="92"/>
      <c r="R770" s="92"/>
      <c r="S770" s="96"/>
      <c r="T770" s="85"/>
      <c r="U770" s="86"/>
      <c r="V770" s="86" t="e">
        <f t="array" aca="1" ref="V770" ca="1">_xludf.IFNA(INDEX(#REF!,MATCH($U770,#REF!,0)),"")</f>
        <v>#NAME?</v>
      </c>
      <c r="W770" s="86" t="e">
        <f t="array" aca="1" ref="W770" ca="1">_xludf.IFNA(INDEX(#REF!,MATCH($U770,#REF!,0)),"")</f>
        <v>#NAME?</v>
      </c>
      <c r="X770" s="86" t="e">
        <f t="array" aca="1" ref="X770" ca="1">_xludf.IFNA(INDEX(#REF!,MATCH($U770,#REF!,0)),"")</f>
        <v>#NAME?</v>
      </c>
      <c r="Y770" s="86" t="e">
        <f t="array" aca="1" ref="Y770" ca="1">_xludf.IFNA(INDEX(#REF!,MATCH($U770,#REF!,0)),"")</f>
        <v>#NAME?</v>
      </c>
      <c r="Z770" s="86" t="e">
        <f t="array" aca="1" ref="Z770" ca="1">_xludf.IFNA(INDEX(#REF!,MATCH($U770,#REF!,0)),"")</f>
        <v>#NAME?</v>
      </c>
      <c r="AA770" s="86" t="e">
        <f t="array" aca="1" ref="AA770" ca="1">_xludf.IFNA(INDEX(#REF!,MATCH($U770,#REF!,0)),"")</f>
        <v>#NAME?</v>
      </c>
      <c r="AB770" s="86" t="e">
        <f t="array" aca="1" ref="AB770" ca="1">_xludf.IFNA(INDEX(#REF!,MATCH($U770,#REF!,0)),"")</f>
        <v>#NAME?</v>
      </c>
      <c r="AC770" s="86" t="e">
        <f t="array" aca="1" ref="AC770" ca="1">_xludf.IFNA(INDEX(#REF!,MATCH($U770,#REF!,0)),"")</f>
        <v>#NAME?</v>
      </c>
      <c r="AD770" s="87" t="e">
        <f t="array" aca="1" ref="AD770" ca="1">_xludf.IFNA(INDEX(#REF!,MATCH($U770,#REF!,0)),"")</f>
        <v>#NAME?</v>
      </c>
      <c r="AE770" s="102"/>
    </row>
    <row r="771" spans="1:31" ht="22.5" customHeight="1">
      <c r="A771" s="77"/>
      <c r="B771" s="133"/>
      <c r="C771" s="79"/>
      <c r="D771" s="79"/>
      <c r="E771" s="79"/>
      <c r="F771" s="79"/>
      <c r="G771" s="79"/>
      <c r="H771" s="79"/>
      <c r="I771" s="81" t="b">
        <v>0</v>
      </c>
      <c r="J771" s="81" t="b">
        <v>0</v>
      </c>
      <c r="K771" s="81" t="b">
        <v>0</v>
      </c>
      <c r="L771" s="81" t="b">
        <v>0</v>
      </c>
      <c r="M771" s="81" t="b">
        <v>0</v>
      </c>
      <c r="N771" s="79"/>
      <c r="O771" s="79"/>
      <c r="P771" s="79"/>
      <c r="Q771" s="92"/>
      <c r="R771" s="92"/>
      <c r="S771" s="96"/>
      <c r="T771" s="85"/>
      <c r="U771" s="86"/>
      <c r="V771" s="86" t="e">
        <f t="array" aca="1" ref="V771" ca="1">_xludf.IFNA(INDEX(#REF!,MATCH($U771,#REF!,0)),"")</f>
        <v>#NAME?</v>
      </c>
      <c r="W771" s="86" t="e">
        <f t="array" aca="1" ref="W771" ca="1">_xludf.IFNA(INDEX(#REF!,MATCH($U771,#REF!,0)),"")</f>
        <v>#NAME?</v>
      </c>
      <c r="X771" s="86" t="e">
        <f t="array" aca="1" ref="X771" ca="1">_xludf.IFNA(INDEX(#REF!,MATCH($U771,#REF!,0)),"")</f>
        <v>#NAME?</v>
      </c>
      <c r="Y771" s="86" t="e">
        <f t="array" aca="1" ref="Y771" ca="1">_xludf.IFNA(INDEX(#REF!,MATCH($U771,#REF!,0)),"")</f>
        <v>#NAME?</v>
      </c>
      <c r="Z771" s="86" t="e">
        <f t="array" aca="1" ref="Z771" ca="1">_xludf.IFNA(INDEX(#REF!,MATCH($U771,#REF!,0)),"")</f>
        <v>#NAME?</v>
      </c>
      <c r="AA771" s="86" t="e">
        <f t="array" aca="1" ref="AA771" ca="1">_xludf.IFNA(INDEX(#REF!,MATCH($U771,#REF!,0)),"")</f>
        <v>#NAME?</v>
      </c>
      <c r="AB771" s="86" t="e">
        <f t="array" aca="1" ref="AB771" ca="1">_xludf.IFNA(INDEX(#REF!,MATCH($U771,#REF!,0)),"")</f>
        <v>#NAME?</v>
      </c>
      <c r="AC771" s="86" t="e">
        <f t="array" aca="1" ref="AC771" ca="1">_xludf.IFNA(INDEX(#REF!,MATCH($U771,#REF!,0)),"")</f>
        <v>#NAME?</v>
      </c>
      <c r="AD771" s="87" t="e">
        <f t="array" aca="1" ref="AD771" ca="1">_xludf.IFNA(INDEX(#REF!,MATCH($U771,#REF!,0)),"")</f>
        <v>#NAME?</v>
      </c>
      <c r="AE771" s="102"/>
    </row>
    <row r="772" spans="1:31" ht="22.5" customHeight="1">
      <c r="A772" s="77"/>
      <c r="B772" s="133"/>
      <c r="C772" s="79"/>
      <c r="D772" s="79"/>
      <c r="E772" s="103"/>
      <c r="F772" s="103"/>
      <c r="G772" s="79"/>
      <c r="H772" s="79"/>
      <c r="I772" s="81" t="b">
        <v>0</v>
      </c>
      <c r="J772" s="81" t="b">
        <v>0</v>
      </c>
      <c r="K772" s="81" t="b">
        <v>0</v>
      </c>
      <c r="L772" s="81" t="b">
        <v>0</v>
      </c>
      <c r="M772" s="81" t="b">
        <v>0</v>
      </c>
      <c r="N772" s="79"/>
      <c r="O772" s="79"/>
      <c r="P772" s="79"/>
      <c r="Q772" s="92"/>
      <c r="R772" s="92"/>
      <c r="S772" s="96"/>
      <c r="T772" s="85"/>
      <c r="U772" s="86"/>
      <c r="V772" s="86" t="e">
        <f t="array" aca="1" ref="V772" ca="1">_xludf.IFNA(INDEX(#REF!,MATCH($U772,#REF!,0)),"")</f>
        <v>#NAME?</v>
      </c>
      <c r="W772" s="86" t="e">
        <f t="array" aca="1" ref="W772" ca="1">_xludf.IFNA(INDEX(#REF!,MATCH($U772,#REF!,0)),"")</f>
        <v>#NAME?</v>
      </c>
      <c r="X772" s="86" t="e">
        <f t="array" aca="1" ref="X772" ca="1">_xludf.IFNA(INDEX(#REF!,MATCH($U772,#REF!,0)),"")</f>
        <v>#NAME?</v>
      </c>
      <c r="Y772" s="86" t="e">
        <f t="array" aca="1" ref="Y772" ca="1">_xludf.IFNA(INDEX(#REF!,MATCH($U772,#REF!,0)),"")</f>
        <v>#NAME?</v>
      </c>
      <c r="Z772" s="86" t="e">
        <f t="array" aca="1" ref="Z772" ca="1">_xludf.IFNA(INDEX(#REF!,MATCH($U772,#REF!,0)),"")</f>
        <v>#NAME?</v>
      </c>
      <c r="AA772" s="86" t="e">
        <f t="array" aca="1" ref="AA772" ca="1">_xludf.IFNA(INDEX(#REF!,MATCH($U772,#REF!,0)),"")</f>
        <v>#NAME?</v>
      </c>
      <c r="AB772" s="86" t="e">
        <f t="array" aca="1" ref="AB772" ca="1">_xludf.IFNA(INDEX(#REF!,MATCH($U772,#REF!,0)),"")</f>
        <v>#NAME?</v>
      </c>
      <c r="AC772" s="86" t="e">
        <f t="array" aca="1" ref="AC772" ca="1">_xludf.IFNA(INDEX(#REF!,MATCH($U772,#REF!,0)),"")</f>
        <v>#NAME?</v>
      </c>
      <c r="AD772" s="87" t="e">
        <f t="array" aca="1" ref="AD772" ca="1">_xludf.IFNA(INDEX(#REF!,MATCH($U772,#REF!,0)),"")</f>
        <v>#NAME?</v>
      </c>
      <c r="AE772" s="102"/>
    </row>
    <row r="773" spans="1:31" ht="22.5" customHeight="1">
      <c r="A773" s="77"/>
      <c r="B773" s="133"/>
      <c r="C773" s="79"/>
      <c r="D773" s="79"/>
      <c r="E773" s="103"/>
      <c r="F773" s="103"/>
      <c r="G773" s="79"/>
      <c r="H773" s="79"/>
      <c r="I773" s="81" t="b">
        <v>0</v>
      </c>
      <c r="J773" s="81" t="b">
        <v>0</v>
      </c>
      <c r="K773" s="81" t="b">
        <v>0</v>
      </c>
      <c r="L773" s="81" t="b">
        <v>0</v>
      </c>
      <c r="M773" s="81" t="b">
        <v>0</v>
      </c>
      <c r="N773" s="79"/>
      <c r="O773" s="79"/>
      <c r="P773" s="79"/>
      <c r="Q773" s="92"/>
      <c r="R773" s="92"/>
      <c r="S773" s="96"/>
      <c r="T773" s="85"/>
      <c r="U773" s="86"/>
      <c r="V773" s="86" t="e">
        <f t="array" aca="1" ref="V773" ca="1">_xludf.IFNA(INDEX(#REF!,MATCH($U773,#REF!,0)),"")</f>
        <v>#NAME?</v>
      </c>
      <c r="W773" s="86" t="e">
        <f t="array" aca="1" ref="W773" ca="1">_xludf.IFNA(INDEX(#REF!,MATCH($U773,#REF!,0)),"")</f>
        <v>#NAME?</v>
      </c>
      <c r="X773" s="86" t="e">
        <f t="array" aca="1" ref="X773" ca="1">_xludf.IFNA(INDEX(#REF!,MATCH($U773,#REF!,0)),"")</f>
        <v>#NAME?</v>
      </c>
      <c r="Y773" s="86" t="e">
        <f t="array" aca="1" ref="Y773" ca="1">_xludf.IFNA(INDEX(#REF!,MATCH($U773,#REF!,0)),"")</f>
        <v>#NAME?</v>
      </c>
      <c r="Z773" s="86" t="e">
        <f t="array" aca="1" ref="Z773" ca="1">_xludf.IFNA(INDEX(#REF!,MATCH($U773,#REF!,0)),"")</f>
        <v>#NAME?</v>
      </c>
      <c r="AA773" s="86" t="e">
        <f t="array" aca="1" ref="AA773" ca="1">_xludf.IFNA(INDEX(#REF!,MATCH($U773,#REF!,0)),"")</f>
        <v>#NAME?</v>
      </c>
      <c r="AB773" s="86" t="e">
        <f t="array" aca="1" ref="AB773" ca="1">_xludf.IFNA(INDEX(#REF!,MATCH($U773,#REF!,0)),"")</f>
        <v>#NAME?</v>
      </c>
      <c r="AC773" s="86" t="e">
        <f t="array" aca="1" ref="AC773" ca="1">_xludf.IFNA(INDEX(#REF!,MATCH($U773,#REF!,0)),"")</f>
        <v>#NAME?</v>
      </c>
      <c r="AD773" s="87" t="e">
        <f t="array" aca="1" ref="AD773" ca="1">_xludf.IFNA(INDEX(#REF!,MATCH($U773,#REF!,0)),"")</f>
        <v>#NAME?</v>
      </c>
      <c r="AE773" s="102"/>
    </row>
    <row r="774" spans="1:31" ht="22.5" customHeight="1">
      <c r="A774" s="77"/>
      <c r="B774" s="133"/>
      <c r="C774" s="79"/>
      <c r="D774" s="79"/>
      <c r="E774" s="79"/>
      <c r="F774" s="79"/>
      <c r="G774" s="79"/>
      <c r="H774" s="79"/>
      <c r="I774" s="81" t="b">
        <v>0</v>
      </c>
      <c r="J774" s="81" t="b">
        <v>0</v>
      </c>
      <c r="K774" s="81" t="b">
        <v>0</v>
      </c>
      <c r="L774" s="81" t="b">
        <v>0</v>
      </c>
      <c r="M774" s="81" t="b">
        <v>0</v>
      </c>
      <c r="N774" s="79"/>
      <c r="O774" s="79"/>
      <c r="P774" s="79"/>
      <c r="Q774" s="92"/>
      <c r="R774" s="92"/>
      <c r="S774" s="96"/>
      <c r="T774" s="85"/>
      <c r="U774" s="86"/>
      <c r="V774" s="86" t="e">
        <f t="array" aca="1" ref="V774" ca="1">_xludf.IFNA(INDEX(#REF!,MATCH($U774,#REF!,0)),"")</f>
        <v>#NAME?</v>
      </c>
      <c r="W774" s="86" t="e">
        <f t="array" aca="1" ref="W774" ca="1">_xludf.IFNA(INDEX(#REF!,MATCH($U774,#REF!,0)),"")</f>
        <v>#NAME?</v>
      </c>
      <c r="X774" s="86" t="e">
        <f t="array" aca="1" ref="X774" ca="1">_xludf.IFNA(INDEX(#REF!,MATCH($U774,#REF!,0)),"")</f>
        <v>#NAME?</v>
      </c>
      <c r="Y774" s="86" t="e">
        <f t="array" aca="1" ref="Y774" ca="1">_xludf.IFNA(INDEX(#REF!,MATCH($U774,#REF!,0)),"")</f>
        <v>#NAME?</v>
      </c>
      <c r="Z774" s="86" t="e">
        <f t="array" aca="1" ref="Z774" ca="1">_xludf.IFNA(INDEX(#REF!,MATCH($U774,#REF!,0)),"")</f>
        <v>#NAME?</v>
      </c>
      <c r="AA774" s="86" t="e">
        <f t="array" aca="1" ref="AA774" ca="1">_xludf.IFNA(INDEX(#REF!,MATCH($U774,#REF!,0)),"")</f>
        <v>#NAME?</v>
      </c>
      <c r="AB774" s="86" t="e">
        <f t="array" aca="1" ref="AB774" ca="1">_xludf.IFNA(INDEX(#REF!,MATCH($U774,#REF!,0)),"")</f>
        <v>#NAME?</v>
      </c>
      <c r="AC774" s="86" t="e">
        <f t="array" aca="1" ref="AC774" ca="1">_xludf.IFNA(INDEX(#REF!,MATCH($U774,#REF!,0)),"")</f>
        <v>#NAME?</v>
      </c>
      <c r="AD774" s="87" t="e">
        <f t="array" aca="1" ref="AD774" ca="1">_xludf.IFNA(INDEX(#REF!,MATCH($U774,#REF!,0)),"")</f>
        <v>#NAME?</v>
      </c>
      <c r="AE774" s="102"/>
    </row>
    <row r="775" spans="1:31" ht="22.5" customHeight="1">
      <c r="A775" s="77"/>
      <c r="B775" s="133"/>
      <c r="C775" s="79"/>
      <c r="D775" s="79"/>
      <c r="E775" s="79"/>
      <c r="F775" s="79"/>
      <c r="G775" s="79"/>
      <c r="H775" s="79"/>
      <c r="I775" s="81" t="b">
        <v>0</v>
      </c>
      <c r="J775" s="81" t="b">
        <v>0</v>
      </c>
      <c r="K775" s="81" t="b">
        <v>0</v>
      </c>
      <c r="L775" s="81" t="b">
        <v>0</v>
      </c>
      <c r="M775" s="81" t="b">
        <v>0</v>
      </c>
      <c r="N775" s="79"/>
      <c r="O775" s="79"/>
      <c r="P775" s="79"/>
      <c r="Q775" s="92"/>
      <c r="R775" s="92"/>
      <c r="S775" s="96"/>
      <c r="T775" s="85"/>
      <c r="U775" s="86"/>
      <c r="V775" s="86" t="e">
        <f t="array" aca="1" ref="V775" ca="1">_xludf.IFNA(INDEX(#REF!,MATCH($U775,#REF!,0)),"")</f>
        <v>#NAME?</v>
      </c>
      <c r="W775" s="86" t="e">
        <f t="array" aca="1" ref="W775" ca="1">_xludf.IFNA(INDEX(#REF!,MATCH($U775,#REF!,0)),"")</f>
        <v>#NAME?</v>
      </c>
      <c r="X775" s="86" t="e">
        <f t="array" aca="1" ref="X775" ca="1">_xludf.IFNA(INDEX(#REF!,MATCH($U775,#REF!,0)),"")</f>
        <v>#NAME?</v>
      </c>
      <c r="Y775" s="86" t="e">
        <f t="array" aca="1" ref="Y775" ca="1">_xludf.IFNA(INDEX(#REF!,MATCH($U775,#REF!,0)),"")</f>
        <v>#NAME?</v>
      </c>
      <c r="Z775" s="86" t="e">
        <f t="array" aca="1" ref="Z775" ca="1">_xludf.IFNA(INDEX(#REF!,MATCH($U775,#REF!,0)),"")</f>
        <v>#NAME?</v>
      </c>
      <c r="AA775" s="86" t="e">
        <f t="array" aca="1" ref="AA775" ca="1">_xludf.IFNA(INDEX(#REF!,MATCH($U775,#REF!,0)),"")</f>
        <v>#NAME?</v>
      </c>
      <c r="AB775" s="86" t="e">
        <f t="array" aca="1" ref="AB775" ca="1">_xludf.IFNA(INDEX(#REF!,MATCH($U775,#REF!,0)),"")</f>
        <v>#NAME?</v>
      </c>
      <c r="AC775" s="86" t="e">
        <f t="array" aca="1" ref="AC775" ca="1">_xludf.IFNA(INDEX(#REF!,MATCH($U775,#REF!,0)),"")</f>
        <v>#NAME?</v>
      </c>
      <c r="AD775" s="87" t="e">
        <f t="array" aca="1" ref="AD775" ca="1">_xludf.IFNA(INDEX(#REF!,MATCH($U775,#REF!,0)),"")</f>
        <v>#NAME?</v>
      </c>
      <c r="AE775" s="102"/>
    </row>
    <row r="776" spans="1:31" ht="22.5" customHeight="1">
      <c r="A776" s="77"/>
      <c r="B776" s="133"/>
      <c r="C776" s="79"/>
      <c r="D776" s="79"/>
      <c r="E776" s="79"/>
      <c r="F776" s="79"/>
      <c r="G776" s="79"/>
      <c r="H776" s="79"/>
      <c r="I776" s="81" t="b">
        <v>0</v>
      </c>
      <c r="J776" s="81" t="b">
        <v>0</v>
      </c>
      <c r="K776" s="81" t="b">
        <v>0</v>
      </c>
      <c r="L776" s="81" t="b">
        <v>0</v>
      </c>
      <c r="M776" s="81" t="b">
        <v>0</v>
      </c>
      <c r="N776" s="79"/>
      <c r="O776" s="79"/>
      <c r="P776" s="79"/>
      <c r="Q776" s="92"/>
      <c r="R776" s="92"/>
      <c r="S776" s="96"/>
      <c r="T776" s="85"/>
      <c r="U776" s="86"/>
      <c r="V776" s="86" t="e">
        <f t="array" aca="1" ref="V776" ca="1">_xludf.IFNA(INDEX(#REF!,MATCH($U776,#REF!,0)),"")</f>
        <v>#NAME?</v>
      </c>
      <c r="W776" s="86" t="e">
        <f t="array" aca="1" ref="W776" ca="1">_xludf.IFNA(INDEX(#REF!,MATCH($U776,#REF!,0)),"")</f>
        <v>#NAME?</v>
      </c>
      <c r="X776" s="86" t="e">
        <f t="array" aca="1" ref="X776" ca="1">_xludf.IFNA(INDEX(#REF!,MATCH($U776,#REF!,0)),"")</f>
        <v>#NAME?</v>
      </c>
      <c r="Y776" s="86" t="e">
        <f t="array" aca="1" ref="Y776" ca="1">_xludf.IFNA(INDEX(#REF!,MATCH($U776,#REF!,0)),"")</f>
        <v>#NAME?</v>
      </c>
      <c r="Z776" s="86" t="e">
        <f t="array" aca="1" ref="Z776" ca="1">_xludf.IFNA(INDEX(#REF!,MATCH($U776,#REF!,0)),"")</f>
        <v>#NAME?</v>
      </c>
      <c r="AA776" s="86" t="e">
        <f t="array" aca="1" ref="AA776" ca="1">_xludf.IFNA(INDEX(#REF!,MATCH($U776,#REF!,0)),"")</f>
        <v>#NAME?</v>
      </c>
      <c r="AB776" s="86" t="e">
        <f t="array" aca="1" ref="AB776" ca="1">_xludf.IFNA(INDEX(#REF!,MATCH($U776,#REF!,0)),"")</f>
        <v>#NAME?</v>
      </c>
      <c r="AC776" s="86" t="e">
        <f t="array" aca="1" ref="AC776" ca="1">_xludf.IFNA(INDEX(#REF!,MATCH($U776,#REF!,0)),"")</f>
        <v>#NAME?</v>
      </c>
      <c r="AD776" s="87" t="e">
        <f t="array" aca="1" ref="AD776" ca="1">_xludf.IFNA(INDEX(#REF!,MATCH($U776,#REF!,0)),"")</f>
        <v>#NAME?</v>
      </c>
      <c r="AE776" s="102"/>
    </row>
    <row r="777" spans="1:31" ht="22.5" customHeight="1">
      <c r="A777" s="77"/>
      <c r="B777" s="133"/>
      <c r="C777" s="79"/>
      <c r="D777" s="79"/>
      <c r="E777" s="79"/>
      <c r="F777" s="79"/>
      <c r="G777" s="79"/>
      <c r="H777" s="79"/>
      <c r="I777" s="81" t="b">
        <v>0</v>
      </c>
      <c r="J777" s="81" t="b">
        <v>0</v>
      </c>
      <c r="K777" s="81" t="b">
        <v>0</v>
      </c>
      <c r="L777" s="81" t="b">
        <v>0</v>
      </c>
      <c r="M777" s="81" t="b">
        <v>0</v>
      </c>
      <c r="N777" s="79"/>
      <c r="O777" s="79"/>
      <c r="P777" s="79"/>
      <c r="Q777" s="92"/>
      <c r="R777" s="92"/>
      <c r="S777" s="96"/>
      <c r="T777" s="85"/>
      <c r="U777" s="86"/>
      <c r="V777" s="86" t="e">
        <f t="array" aca="1" ref="V777" ca="1">_xludf.IFNA(INDEX(#REF!,MATCH($U777,#REF!,0)),"")</f>
        <v>#NAME?</v>
      </c>
      <c r="W777" s="86" t="e">
        <f t="array" aca="1" ref="W777" ca="1">_xludf.IFNA(INDEX(#REF!,MATCH($U777,#REF!,0)),"")</f>
        <v>#NAME?</v>
      </c>
      <c r="X777" s="86" t="e">
        <f t="array" aca="1" ref="X777" ca="1">_xludf.IFNA(INDEX(#REF!,MATCH($U777,#REF!,0)),"")</f>
        <v>#NAME?</v>
      </c>
      <c r="Y777" s="86" t="e">
        <f t="array" aca="1" ref="Y777" ca="1">_xludf.IFNA(INDEX(#REF!,MATCH($U777,#REF!,0)),"")</f>
        <v>#NAME?</v>
      </c>
      <c r="Z777" s="86" t="e">
        <f t="array" aca="1" ref="Z777" ca="1">_xludf.IFNA(INDEX(#REF!,MATCH($U777,#REF!,0)),"")</f>
        <v>#NAME?</v>
      </c>
      <c r="AA777" s="86" t="e">
        <f t="array" aca="1" ref="AA777" ca="1">_xludf.IFNA(INDEX(#REF!,MATCH($U777,#REF!,0)),"")</f>
        <v>#NAME?</v>
      </c>
      <c r="AB777" s="86" t="e">
        <f t="array" aca="1" ref="AB777" ca="1">_xludf.IFNA(INDEX(#REF!,MATCH($U777,#REF!,0)),"")</f>
        <v>#NAME?</v>
      </c>
      <c r="AC777" s="86" t="e">
        <f t="array" aca="1" ref="AC777" ca="1">_xludf.IFNA(INDEX(#REF!,MATCH($U777,#REF!,0)),"")</f>
        <v>#NAME?</v>
      </c>
      <c r="AD777" s="87" t="e">
        <f t="array" aca="1" ref="AD777" ca="1">_xludf.IFNA(INDEX(#REF!,MATCH($U777,#REF!,0)),"")</f>
        <v>#NAME?</v>
      </c>
      <c r="AE777" s="102"/>
    </row>
    <row r="778" spans="1:31" ht="22.5" customHeight="1">
      <c r="A778" s="77"/>
      <c r="B778" s="133"/>
      <c r="C778" s="79"/>
      <c r="D778" s="79"/>
      <c r="E778" s="79"/>
      <c r="F778" s="79"/>
      <c r="G778" s="79"/>
      <c r="H778" s="79"/>
      <c r="I778" s="81" t="b">
        <v>0</v>
      </c>
      <c r="J778" s="81" t="b">
        <v>0</v>
      </c>
      <c r="K778" s="81" t="b">
        <v>0</v>
      </c>
      <c r="L778" s="81" t="b">
        <v>0</v>
      </c>
      <c r="M778" s="81" t="b">
        <v>0</v>
      </c>
      <c r="N778" s="79"/>
      <c r="O778" s="79"/>
      <c r="P778" s="79"/>
      <c r="Q778" s="92"/>
      <c r="R778" s="92"/>
      <c r="S778" s="96"/>
      <c r="T778" s="85"/>
      <c r="U778" s="86"/>
      <c r="V778" s="86" t="e">
        <f t="array" aca="1" ref="V778" ca="1">_xludf.IFNA(INDEX(#REF!,MATCH($U778,#REF!,0)),"")</f>
        <v>#NAME?</v>
      </c>
      <c r="W778" s="86" t="e">
        <f t="array" aca="1" ref="W778" ca="1">_xludf.IFNA(INDEX(#REF!,MATCH($U778,#REF!,0)),"")</f>
        <v>#NAME?</v>
      </c>
      <c r="X778" s="86" t="e">
        <f t="array" aca="1" ref="X778" ca="1">_xludf.IFNA(INDEX(#REF!,MATCH($U778,#REF!,0)),"")</f>
        <v>#NAME?</v>
      </c>
      <c r="Y778" s="86" t="e">
        <f t="array" aca="1" ref="Y778" ca="1">_xludf.IFNA(INDEX(#REF!,MATCH($U778,#REF!,0)),"")</f>
        <v>#NAME?</v>
      </c>
      <c r="Z778" s="86" t="e">
        <f t="array" aca="1" ref="Z778" ca="1">_xludf.IFNA(INDEX(#REF!,MATCH($U778,#REF!,0)),"")</f>
        <v>#NAME?</v>
      </c>
      <c r="AA778" s="86" t="e">
        <f t="array" aca="1" ref="AA778" ca="1">_xludf.IFNA(INDEX(#REF!,MATCH($U778,#REF!,0)),"")</f>
        <v>#NAME?</v>
      </c>
      <c r="AB778" s="86" t="e">
        <f t="array" aca="1" ref="AB778" ca="1">_xludf.IFNA(INDEX(#REF!,MATCH($U778,#REF!,0)),"")</f>
        <v>#NAME?</v>
      </c>
      <c r="AC778" s="86" t="e">
        <f t="array" aca="1" ref="AC778" ca="1">_xludf.IFNA(INDEX(#REF!,MATCH($U778,#REF!,0)),"")</f>
        <v>#NAME?</v>
      </c>
      <c r="AD778" s="87" t="e">
        <f t="array" aca="1" ref="AD778" ca="1">_xludf.IFNA(INDEX(#REF!,MATCH($U778,#REF!,0)),"")</f>
        <v>#NAME?</v>
      </c>
      <c r="AE778" s="102"/>
    </row>
    <row r="779" spans="1:31" ht="22.5" customHeight="1">
      <c r="A779" s="77"/>
      <c r="B779" s="133"/>
      <c r="C779" s="79"/>
      <c r="D779" s="79"/>
      <c r="E779" s="79"/>
      <c r="F779" s="79"/>
      <c r="G779" s="79"/>
      <c r="H779" s="79"/>
      <c r="I779" s="81" t="b">
        <v>0</v>
      </c>
      <c r="J779" s="81" t="b">
        <v>0</v>
      </c>
      <c r="K779" s="81" t="b">
        <v>0</v>
      </c>
      <c r="L779" s="81" t="b">
        <v>0</v>
      </c>
      <c r="M779" s="81" t="b">
        <v>0</v>
      </c>
      <c r="N779" s="79"/>
      <c r="O779" s="79"/>
      <c r="P779" s="79"/>
      <c r="Q779" s="92"/>
      <c r="R779" s="92"/>
      <c r="S779" s="96"/>
      <c r="T779" s="85"/>
      <c r="U779" s="86"/>
      <c r="V779" s="86" t="e">
        <f t="array" aca="1" ref="V779" ca="1">_xludf.IFNA(INDEX(#REF!,MATCH($U779,#REF!,0)),"")</f>
        <v>#NAME?</v>
      </c>
      <c r="W779" s="86" t="e">
        <f t="array" aca="1" ref="W779" ca="1">_xludf.IFNA(INDEX(#REF!,MATCH($U779,#REF!,0)),"")</f>
        <v>#NAME?</v>
      </c>
      <c r="X779" s="86" t="e">
        <f t="array" aca="1" ref="X779" ca="1">_xludf.IFNA(INDEX(#REF!,MATCH($U779,#REF!,0)),"")</f>
        <v>#NAME?</v>
      </c>
      <c r="Y779" s="86" t="e">
        <f t="array" aca="1" ref="Y779" ca="1">_xludf.IFNA(INDEX(#REF!,MATCH($U779,#REF!,0)),"")</f>
        <v>#NAME?</v>
      </c>
      <c r="Z779" s="86" t="e">
        <f t="array" aca="1" ref="Z779" ca="1">_xludf.IFNA(INDEX(#REF!,MATCH($U779,#REF!,0)),"")</f>
        <v>#NAME?</v>
      </c>
      <c r="AA779" s="86" t="e">
        <f t="array" aca="1" ref="AA779" ca="1">_xludf.IFNA(INDEX(#REF!,MATCH($U779,#REF!,0)),"")</f>
        <v>#NAME?</v>
      </c>
      <c r="AB779" s="86" t="e">
        <f t="array" aca="1" ref="AB779" ca="1">_xludf.IFNA(INDEX(#REF!,MATCH($U779,#REF!,0)),"")</f>
        <v>#NAME?</v>
      </c>
      <c r="AC779" s="86" t="e">
        <f t="array" aca="1" ref="AC779" ca="1">_xludf.IFNA(INDEX(#REF!,MATCH($U779,#REF!,0)),"")</f>
        <v>#NAME?</v>
      </c>
      <c r="AD779" s="87" t="e">
        <f t="array" aca="1" ref="AD779" ca="1">_xludf.IFNA(INDEX(#REF!,MATCH($U779,#REF!,0)),"")</f>
        <v>#NAME?</v>
      </c>
      <c r="AE779" s="102"/>
    </row>
    <row r="780" spans="1:31" ht="22.5" customHeight="1">
      <c r="A780" s="77"/>
      <c r="B780" s="133"/>
      <c r="C780" s="79"/>
      <c r="D780" s="79"/>
      <c r="E780" s="79"/>
      <c r="F780" s="79"/>
      <c r="G780" s="79"/>
      <c r="H780" s="79"/>
      <c r="I780" s="81" t="b">
        <v>0</v>
      </c>
      <c r="J780" s="81" t="b">
        <v>0</v>
      </c>
      <c r="K780" s="81" t="b">
        <v>0</v>
      </c>
      <c r="L780" s="81" t="b">
        <v>0</v>
      </c>
      <c r="M780" s="81" t="b">
        <v>0</v>
      </c>
      <c r="N780" s="79"/>
      <c r="O780" s="79"/>
      <c r="P780" s="79"/>
      <c r="Q780" s="92"/>
      <c r="R780" s="92"/>
      <c r="S780" s="96"/>
      <c r="T780" s="85"/>
      <c r="U780" s="86"/>
      <c r="V780" s="86" t="e">
        <f t="array" aca="1" ref="V780" ca="1">_xludf.IFNA(INDEX(#REF!,MATCH($U780,#REF!,0)),"")</f>
        <v>#NAME?</v>
      </c>
      <c r="W780" s="86" t="e">
        <f t="array" aca="1" ref="W780" ca="1">_xludf.IFNA(INDEX(#REF!,MATCH($U780,#REF!,0)),"")</f>
        <v>#NAME?</v>
      </c>
      <c r="X780" s="86" t="e">
        <f t="array" aca="1" ref="X780" ca="1">_xludf.IFNA(INDEX(#REF!,MATCH($U780,#REF!,0)),"")</f>
        <v>#NAME?</v>
      </c>
      <c r="Y780" s="86" t="e">
        <f t="array" aca="1" ref="Y780" ca="1">_xludf.IFNA(INDEX(#REF!,MATCH($U780,#REF!,0)),"")</f>
        <v>#NAME?</v>
      </c>
      <c r="Z780" s="86" t="e">
        <f t="array" aca="1" ref="Z780" ca="1">_xludf.IFNA(INDEX(#REF!,MATCH($U780,#REF!,0)),"")</f>
        <v>#NAME?</v>
      </c>
      <c r="AA780" s="86" t="e">
        <f t="array" aca="1" ref="AA780" ca="1">_xludf.IFNA(INDEX(#REF!,MATCH($U780,#REF!,0)),"")</f>
        <v>#NAME?</v>
      </c>
      <c r="AB780" s="86" t="e">
        <f t="array" aca="1" ref="AB780" ca="1">_xludf.IFNA(INDEX(#REF!,MATCH($U780,#REF!,0)),"")</f>
        <v>#NAME?</v>
      </c>
      <c r="AC780" s="86" t="e">
        <f t="array" aca="1" ref="AC780" ca="1">_xludf.IFNA(INDEX(#REF!,MATCH($U780,#REF!,0)),"")</f>
        <v>#NAME?</v>
      </c>
      <c r="AD780" s="87" t="e">
        <f t="array" aca="1" ref="AD780" ca="1">_xludf.IFNA(INDEX(#REF!,MATCH($U780,#REF!,0)),"")</f>
        <v>#NAME?</v>
      </c>
      <c r="AE780" s="102"/>
    </row>
    <row r="781" spans="1:31" ht="22.5" customHeight="1">
      <c r="A781" s="77"/>
      <c r="B781" s="133"/>
      <c r="C781" s="79"/>
      <c r="D781" s="79"/>
      <c r="E781" s="79"/>
      <c r="F781" s="79"/>
      <c r="G781" s="79"/>
      <c r="H781" s="79"/>
      <c r="I781" s="81" t="b">
        <v>0</v>
      </c>
      <c r="J781" s="81" t="b">
        <v>0</v>
      </c>
      <c r="K781" s="81" t="b">
        <v>0</v>
      </c>
      <c r="L781" s="81" t="b">
        <v>0</v>
      </c>
      <c r="M781" s="81" t="b">
        <v>0</v>
      </c>
      <c r="N781" s="79"/>
      <c r="O781" s="79"/>
      <c r="P781" s="79"/>
      <c r="Q781" s="92"/>
      <c r="R781" s="92"/>
      <c r="S781" s="96"/>
      <c r="T781" s="85"/>
      <c r="U781" s="86"/>
      <c r="V781" s="86" t="e">
        <f t="array" aca="1" ref="V781" ca="1">_xludf.IFNA(INDEX(#REF!,MATCH($U781,#REF!,0)),"")</f>
        <v>#NAME?</v>
      </c>
      <c r="W781" s="86" t="e">
        <f t="array" aca="1" ref="W781" ca="1">_xludf.IFNA(INDEX(#REF!,MATCH($U781,#REF!,0)),"")</f>
        <v>#NAME?</v>
      </c>
      <c r="X781" s="86" t="e">
        <f t="array" aca="1" ref="X781" ca="1">_xludf.IFNA(INDEX(#REF!,MATCH($U781,#REF!,0)),"")</f>
        <v>#NAME?</v>
      </c>
      <c r="Y781" s="86" t="e">
        <f t="array" aca="1" ref="Y781" ca="1">_xludf.IFNA(INDEX(#REF!,MATCH($U781,#REF!,0)),"")</f>
        <v>#NAME?</v>
      </c>
      <c r="Z781" s="86" t="e">
        <f t="array" aca="1" ref="Z781" ca="1">_xludf.IFNA(INDEX(#REF!,MATCH($U781,#REF!,0)),"")</f>
        <v>#NAME?</v>
      </c>
      <c r="AA781" s="86" t="e">
        <f t="array" aca="1" ref="AA781" ca="1">_xludf.IFNA(INDEX(#REF!,MATCH($U781,#REF!,0)),"")</f>
        <v>#NAME?</v>
      </c>
      <c r="AB781" s="86" t="e">
        <f t="array" aca="1" ref="AB781" ca="1">_xludf.IFNA(INDEX(#REF!,MATCH($U781,#REF!,0)),"")</f>
        <v>#NAME?</v>
      </c>
      <c r="AC781" s="86" t="e">
        <f t="array" aca="1" ref="AC781" ca="1">_xludf.IFNA(INDEX(#REF!,MATCH($U781,#REF!,0)),"")</f>
        <v>#NAME?</v>
      </c>
      <c r="AD781" s="87" t="e">
        <f t="array" aca="1" ref="AD781" ca="1">_xludf.IFNA(INDEX(#REF!,MATCH($U781,#REF!,0)),"")</f>
        <v>#NAME?</v>
      </c>
      <c r="AE781" s="102"/>
    </row>
    <row r="782" spans="1:31" ht="22.5" customHeight="1">
      <c r="A782" s="77"/>
      <c r="B782" s="133"/>
      <c r="C782" s="79"/>
      <c r="D782" s="79"/>
      <c r="E782" s="79"/>
      <c r="F782" s="79"/>
      <c r="G782" s="79"/>
      <c r="H782" s="79"/>
      <c r="I782" s="81" t="b">
        <v>0</v>
      </c>
      <c r="J782" s="81" t="b">
        <v>0</v>
      </c>
      <c r="K782" s="81" t="b">
        <v>0</v>
      </c>
      <c r="L782" s="81" t="b">
        <v>0</v>
      </c>
      <c r="M782" s="81" t="b">
        <v>0</v>
      </c>
      <c r="N782" s="79"/>
      <c r="O782" s="79"/>
      <c r="P782" s="79"/>
      <c r="Q782" s="92"/>
      <c r="R782" s="92"/>
      <c r="S782" s="96"/>
      <c r="T782" s="85"/>
      <c r="U782" s="86"/>
      <c r="V782" s="86" t="e">
        <f t="array" aca="1" ref="V782" ca="1">_xludf.IFNA(INDEX(#REF!,MATCH($U782,#REF!,0)),"")</f>
        <v>#NAME?</v>
      </c>
      <c r="W782" s="86" t="e">
        <f t="array" aca="1" ref="W782" ca="1">_xludf.IFNA(INDEX(#REF!,MATCH($U782,#REF!,0)),"")</f>
        <v>#NAME?</v>
      </c>
      <c r="X782" s="86" t="e">
        <f t="array" aca="1" ref="X782" ca="1">_xludf.IFNA(INDEX(#REF!,MATCH($U782,#REF!,0)),"")</f>
        <v>#NAME?</v>
      </c>
      <c r="Y782" s="86" t="e">
        <f t="array" aca="1" ref="Y782" ca="1">_xludf.IFNA(INDEX(#REF!,MATCH($U782,#REF!,0)),"")</f>
        <v>#NAME?</v>
      </c>
      <c r="Z782" s="86" t="e">
        <f t="array" aca="1" ref="Z782" ca="1">_xludf.IFNA(INDEX(#REF!,MATCH($U782,#REF!,0)),"")</f>
        <v>#NAME?</v>
      </c>
      <c r="AA782" s="86" t="e">
        <f t="array" aca="1" ref="AA782" ca="1">_xludf.IFNA(INDEX(#REF!,MATCH($U782,#REF!,0)),"")</f>
        <v>#NAME?</v>
      </c>
      <c r="AB782" s="86" t="e">
        <f t="array" aca="1" ref="AB782" ca="1">_xludf.IFNA(INDEX(#REF!,MATCH($U782,#REF!,0)),"")</f>
        <v>#NAME?</v>
      </c>
      <c r="AC782" s="86" t="e">
        <f t="array" aca="1" ref="AC782" ca="1">_xludf.IFNA(INDEX(#REF!,MATCH($U782,#REF!,0)),"")</f>
        <v>#NAME?</v>
      </c>
      <c r="AD782" s="87" t="e">
        <f t="array" aca="1" ref="AD782" ca="1">_xludf.IFNA(INDEX(#REF!,MATCH($U782,#REF!,0)),"")</f>
        <v>#NAME?</v>
      </c>
      <c r="AE782" s="102"/>
    </row>
    <row r="783" spans="1:31" ht="22.5" customHeight="1">
      <c r="A783" s="77"/>
      <c r="B783" s="133"/>
      <c r="C783" s="79"/>
      <c r="D783" s="79"/>
      <c r="E783" s="79"/>
      <c r="F783" s="79"/>
      <c r="G783" s="79"/>
      <c r="H783" s="79"/>
      <c r="I783" s="81" t="b">
        <v>0</v>
      </c>
      <c r="J783" s="81" t="b">
        <v>0</v>
      </c>
      <c r="K783" s="81" t="b">
        <v>0</v>
      </c>
      <c r="L783" s="81" t="b">
        <v>0</v>
      </c>
      <c r="M783" s="81" t="b">
        <v>0</v>
      </c>
      <c r="N783" s="79"/>
      <c r="O783" s="79"/>
      <c r="P783" s="79"/>
      <c r="Q783" s="92"/>
      <c r="R783" s="92"/>
      <c r="S783" s="96"/>
      <c r="T783" s="85"/>
      <c r="U783" s="86"/>
      <c r="V783" s="86" t="e">
        <f t="array" aca="1" ref="V783" ca="1">_xludf.IFNA(INDEX(#REF!,MATCH($U783,#REF!,0)),"")</f>
        <v>#NAME?</v>
      </c>
      <c r="W783" s="86" t="e">
        <f t="array" aca="1" ref="W783" ca="1">_xludf.IFNA(INDEX(#REF!,MATCH($U783,#REF!,0)),"")</f>
        <v>#NAME?</v>
      </c>
      <c r="X783" s="86" t="e">
        <f t="array" aca="1" ref="X783" ca="1">_xludf.IFNA(INDEX(#REF!,MATCH($U783,#REF!,0)),"")</f>
        <v>#NAME?</v>
      </c>
      <c r="Y783" s="86" t="e">
        <f t="array" aca="1" ref="Y783" ca="1">_xludf.IFNA(INDEX(#REF!,MATCH($U783,#REF!,0)),"")</f>
        <v>#NAME?</v>
      </c>
      <c r="Z783" s="86" t="e">
        <f t="array" aca="1" ref="Z783" ca="1">_xludf.IFNA(INDEX(#REF!,MATCH($U783,#REF!,0)),"")</f>
        <v>#NAME?</v>
      </c>
      <c r="AA783" s="86" t="e">
        <f t="array" aca="1" ref="AA783" ca="1">_xludf.IFNA(INDEX(#REF!,MATCH($U783,#REF!,0)),"")</f>
        <v>#NAME?</v>
      </c>
      <c r="AB783" s="86" t="e">
        <f t="array" aca="1" ref="AB783" ca="1">_xludf.IFNA(INDEX(#REF!,MATCH($U783,#REF!,0)),"")</f>
        <v>#NAME?</v>
      </c>
      <c r="AC783" s="86" t="e">
        <f t="array" aca="1" ref="AC783" ca="1">_xludf.IFNA(INDEX(#REF!,MATCH($U783,#REF!,0)),"")</f>
        <v>#NAME?</v>
      </c>
      <c r="AD783" s="87" t="e">
        <f t="array" aca="1" ref="AD783" ca="1">_xludf.IFNA(INDEX(#REF!,MATCH($U783,#REF!,0)),"")</f>
        <v>#NAME?</v>
      </c>
      <c r="AE783" s="102"/>
    </row>
    <row r="784" spans="1:31" ht="22.5" customHeight="1">
      <c r="A784" s="77"/>
      <c r="B784" s="133"/>
      <c r="C784" s="79"/>
      <c r="D784" s="79"/>
      <c r="E784" s="79"/>
      <c r="F784" s="79"/>
      <c r="G784" s="79"/>
      <c r="H784" s="79"/>
      <c r="I784" s="81" t="b">
        <v>0</v>
      </c>
      <c r="J784" s="81" t="b">
        <v>0</v>
      </c>
      <c r="K784" s="81" t="b">
        <v>0</v>
      </c>
      <c r="L784" s="81" t="b">
        <v>0</v>
      </c>
      <c r="M784" s="81" t="b">
        <v>0</v>
      </c>
      <c r="N784" s="79"/>
      <c r="O784" s="79"/>
      <c r="P784" s="79"/>
      <c r="Q784" s="92"/>
      <c r="R784" s="92"/>
      <c r="S784" s="96"/>
      <c r="T784" s="85"/>
      <c r="U784" s="86"/>
      <c r="V784" s="86" t="e">
        <f t="array" aca="1" ref="V784" ca="1">_xludf.IFNA(INDEX(#REF!,MATCH($U784,#REF!,0)),"")</f>
        <v>#NAME?</v>
      </c>
      <c r="W784" s="86" t="e">
        <f t="array" aca="1" ref="W784" ca="1">_xludf.IFNA(INDEX(#REF!,MATCH($U784,#REF!,0)),"")</f>
        <v>#NAME?</v>
      </c>
      <c r="X784" s="86" t="e">
        <f t="array" aca="1" ref="X784" ca="1">_xludf.IFNA(INDEX(#REF!,MATCH($U784,#REF!,0)),"")</f>
        <v>#NAME?</v>
      </c>
      <c r="Y784" s="86" t="e">
        <f t="array" aca="1" ref="Y784" ca="1">_xludf.IFNA(INDEX(#REF!,MATCH($U784,#REF!,0)),"")</f>
        <v>#NAME?</v>
      </c>
      <c r="Z784" s="86" t="e">
        <f t="array" aca="1" ref="Z784" ca="1">_xludf.IFNA(INDEX(#REF!,MATCH($U784,#REF!,0)),"")</f>
        <v>#NAME?</v>
      </c>
      <c r="AA784" s="86" t="e">
        <f t="array" aca="1" ref="AA784" ca="1">_xludf.IFNA(INDEX(#REF!,MATCH($U784,#REF!,0)),"")</f>
        <v>#NAME?</v>
      </c>
      <c r="AB784" s="86" t="e">
        <f t="array" aca="1" ref="AB784" ca="1">_xludf.IFNA(INDEX(#REF!,MATCH($U784,#REF!,0)),"")</f>
        <v>#NAME?</v>
      </c>
      <c r="AC784" s="86" t="e">
        <f t="array" aca="1" ref="AC784" ca="1">_xludf.IFNA(INDEX(#REF!,MATCH($U784,#REF!,0)),"")</f>
        <v>#NAME?</v>
      </c>
      <c r="AD784" s="87" t="e">
        <f t="array" aca="1" ref="AD784" ca="1">_xludf.IFNA(INDEX(#REF!,MATCH($U784,#REF!,0)),"")</f>
        <v>#NAME?</v>
      </c>
      <c r="AE784" s="102"/>
    </row>
    <row r="785" spans="1:31" ht="22.5" customHeight="1">
      <c r="A785" s="77"/>
      <c r="B785" s="133"/>
      <c r="C785" s="79"/>
      <c r="D785" s="79"/>
      <c r="E785" s="79"/>
      <c r="F785" s="79"/>
      <c r="G785" s="79"/>
      <c r="H785" s="79"/>
      <c r="I785" s="81" t="b">
        <v>0</v>
      </c>
      <c r="J785" s="81" t="b">
        <v>0</v>
      </c>
      <c r="K785" s="81" t="b">
        <v>0</v>
      </c>
      <c r="L785" s="81" t="b">
        <v>0</v>
      </c>
      <c r="M785" s="81" t="b">
        <v>0</v>
      </c>
      <c r="N785" s="79"/>
      <c r="O785" s="79"/>
      <c r="P785" s="79"/>
      <c r="Q785" s="92"/>
      <c r="R785" s="92"/>
      <c r="S785" s="96"/>
      <c r="T785" s="85"/>
      <c r="U785" s="86"/>
      <c r="V785" s="86" t="e">
        <f t="array" aca="1" ref="V785" ca="1">_xludf.IFNA(INDEX(#REF!,MATCH($U785,#REF!,0)),"")</f>
        <v>#NAME?</v>
      </c>
      <c r="W785" s="86" t="e">
        <f t="array" aca="1" ref="W785" ca="1">_xludf.IFNA(INDEX(#REF!,MATCH($U785,#REF!,0)),"")</f>
        <v>#NAME?</v>
      </c>
      <c r="X785" s="86" t="e">
        <f t="array" aca="1" ref="X785" ca="1">_xludf.IFNA(INDEX(#REF!,MATCH($U785,#REF!,0)),"")</f>
        <v>#NAME?</v>
      </c>
      <c r="Y785" s="86" t="e">
        <f t="array" aca="1" ref="Y785" ca="1">_xludf.IFNA(INDEX(#REF!,MATCH($U785,#REF!,0)),"")</f>
        <v>#NAME?</v>
      </c>
      <c r="Z785" s="86" t="e">
        <f t="array" aca="1" ref="Z785" ca="1">_xludf.IFNA(INDEX(#REF!,MATCH($U785,#REF!,0)),"")</f>
        <v>#NAME?</v>
      </c>
      <c r="AA785" s="86" t="e">
        <f t="array" aca="1" ref="AA785" ca="1">_xludf.IFNA(INDEX(#REF!,MATCH($U785,#REF!,0)),"")</f>
        <v>#NAME?</v>
      </c>
      <c r="AB785" s="86" t="e">
        <f t="array" aca="1" ref="AB785" ca="1">_xludf.IFNA(INDEX(#REF!,MATCH($U785,#REF!,0)),"")</f>
        <v>#NAME?</v>
      </c>
      <c r="AC785" s="86" t="e">
        <f t="array" aca="1" ref="AC785" ca="1">_xludf.IFNA(INDEX(#REF!,MATCH($U785,#REF!,0)),"")</f>
        <v>#NAME?</v>
      </c>
      <c r="AD785" s="87" t="e">
        <f t="array" aca="1" ref="AD785" ca="1">_xludf.IFNA(INDEX(#REF!,MATCH($U785,#REF!,0)),"")</f>
        <v>#NAME?</v>
      </c>
      <c r="AE785" s="102"/>
    </row>
    <row r="786" spans="1:31" ht="22.5" customHeight="1">
      <c r="A786" s="77"/>
      <c r="B786" s="133"/>
      <c r="C786" s="79"/>
      <c r="D786" s="79"/>
      <c r="E786" s="79"/>
      <c r="F786" s="79"/>
      <c r="G786" s="79"/>
      <c r="H786" s="79"/>
      <c r="I786" s="81" t="b">
        <v>0</v>
      </c>
      <c r="J786" s="81" t="b">
        <v>0</v>
      </c>
      <c r="K786" s="81" t="b">
        <v>0</v>
      </c>
      <c r="L786" s="81" t="b">
        <v>0</v>
      </c>
      <c r="M786" s="81" t="b">
        <v>0</v>
      </c>
      <c r="N786" s="79"/>
      <c r="O786" s="79"/>
      <c r="P786" s="79"/>
      <c r="Q786" s="92"/>
      <c r="R786" s="92"/>
      <c r="S786" s="96"/>
      <c r="T786" s="85"/>
      <c r="U786" s="86"/>
      <c r="V786" s="86" t="e">
        <f t="array" aca="1" ref="V786" ca="1">_xludf.IFNA(INDEX(#REF!,MATCH($U786,#REF!,0)),"")</f>
        <v>#NAME?</v>
      </c>
      <c r="W786" s="86" t="e">
        <f t="array" aca="1" ref="W786" ca="1">_xludf.IFNA(INDEX(#REF!,MATCH($U786,#REF!,0)),"")</f>
        <v>#NAME?</v>
      </c>
      <c r="X786" s="86" t="e">
        <f t="array" aca="1" ref="X786" ca="1">_xludf.IFNA(INDEX(#REF!,MATCH($U786,#REF!,0)),"")</f>
        <v>#NAME?</v>
      </c>
      <c r="Y786" s="86" t="e">
        <f t="array" aca="1" ref="Y786" ca="1">_xludf.IFNA(INDEX(#REF!,MATCH($U786,#REF!,0)),"")</f>
        <v>#NAME?</v>
      </c>
      <c r="Z786" s="86" t="e">
        <f t="array" aca="1" ref="Z786" ca="1">_xludf.IFNA(INDEX(#REF!,MATCH($U786,#REF!,0)),"")</f>
        <v>#NAME?</v>
      </c>
      <c r="AA786" s="86" t="e">
        <f t="array" aca="1" ref="AA786" ca="1">_xludf.IFNA(INDEX(#REF!,MATCH($U786,#REF!,0)),"")</f>
        <v>#NAME?</v>
      </c>
      <c r="AB786" s="86" t="e">
        <f t="array" aca="1" ref="AB786" ca="1">_xludf.IFNA(INDEX(#REF!,MATCH($U786,#REF!,0)),"")</f>
        <v>#NAME?</v>
      </c>
      <c r="AC786" s="86" t="e">
        <f t="array" aca="1" ref="AC786" ca="1">_xludf.IFNA(INDEX(#REF!,MATCH($U786,#REF!,0)),"")</f>
        <v>#NAME?</v>
      </c>
      <c r="AD786" s="87" t="e">
        <f t="array" aca="1" ref="AD786" ca="1">_xludf.IFNA(INDEX(#REF!,MATCH($U786,#REF!,0)),"")</f>
        <v>#NAME?</v>
      </c>
      <c r="AE786" s="102"/>
    </row>
    <row r="787" spans="1:31" ht="22.5" customHeight="1">
      <c r="A787" s="77"/>
      <c r="B787" s="133"/>
      <c r="C787" s="90"/>
      <c r="D787" s="90"/>
      <c r="E787" s="90"/>
      <c r="F787" s="90"/>
      <c r="G787" s="90"/>
      <c r="H787" s="90"/>
      <c r="I787" s="91" t="b">
        <v>0</v>
      </c>
      <c r="J787" s="91" t="b">
        <v>0</v>
      </c>
      <c r="K787" s="91" t="b">
        <v>0</v>
      </c>
      <c r="L787" s="91" t="b">
        <v>0</v>
      </c>
      <c r="M787" s="91" t="b">
        <v>0</v>
      </c>
      <c r="N787" s="90"/>
      <c r="O787" s="90"/>
      <c r="P787" s="90"/>
      <c r="Q787" s="92"/>
      <c r="R787" s="92"/>
      <c r="S787" s="110"/>
      <c r="T787" s="85"/>
      <c r="U787" s="86"/>
      <c r="V787" s="86" t="e">
        <f t="array" aca="1" ref="V787" ca="1">_xludf.IFNA(INDEX(#REF!,MATCH($U787,#REF!,0)),"")</f>
        <v>#NAME?</v>
      </c>
      <c r="W787" s="86" t="e">
        <f t="array" aca="1" ref="W787" ca="1">_xludf.IFNA(INDEX(#REF!,MATCH($U787,#REF!,0)),"")</f>
        <v>#NAME?</v>
      </c>
      <c r="X787" s="86" t="e">
        <f t="array" aca="1" ref="X787" ca="1">_xludf.IFNA(INDEX(#REF!,MATCH($U787,#REF!,0)),"")</f>
        <v>#NAME?</v>
      </c>
      <c r="Y787" s="86" t="e">
        <f t="array" aca="1" ref="Y787" ca="1">_xludf.IFNA(INDEX(#REF!,MATCH($U787,#REF!,0)),"")</f>
        <v>#NAME?</v>
      </c>
      <c r="Z787" s="86" t="e">
        <f t="array" aca="1" ref="Z787" ca="1">_xludf.IFNA(INDEX(#REF!,MATCH($U787,#REF!,0)),"")</f>
        <v>#NAME?</v>
      </c>
      <c r="AA787" s="86" t="e">
        <f t="array" aca="1" ref="AA787" ca="1">_xludf.IFNA(INDEX(#REF!,MATCH($U787,#REF!,0)),"")</f>
        <v>#NAME?</v>
      </c>
      <c r="AB787" s="86" t="e">
        <f t="array" aca="1" ref="AB787" ca="1">_xludf.IFNA(INDEX(#REF!,MATCH($U787,#REF!,0)),"")</f>
        <v>#NAME?</v>
      </c>
      <c r="AC787" s="86" t="e">
        <f t="array" aca="1" ref="AC787" ca="1">_xludf.IFNA(INDEX(#REF!,MATCH($U787,#REF!,0)),"")</f>
        <v>#NAME?</v>
      </c>
      <c r="AD787" s="87" t="e">
        <f t="array" aca="1" ref="AD787" ca="1">_xludf.IFNA(INDEX(#REF!,MATCH($U787,#REF!,0)),"")</f>
        <v>#NAME?</v>
      </c>
      <c r="AE787" s="102"/>
    </row>
    <row r="788" spans="1:31" ht="22.5" customHeight="1">
      <c r="A788" s="77"/>
      <c r="B788" s="133"/>
      <c r="C788" s="79"/>
      <c r="D788" s="79"/>
      <c r="E788" s="79"/>
      <c r="F788" s="79"/>
      <c r="G788" s="79"/>
      <c r="H788" s="79"/>
      <c r="I788" s="81" t="b">
        <v>0</v>
      </c>
      <c r="J788" s="81" t="b">
        <v>0</v>
      </c>
      <c r="K788" s="81" t="b">
        <v>0</v>
      </c>
      <c r="L788" s="81" t="b">
        <v>0</v>
      </c>
      <c r="M788" s="81" t="b">
        <v>0</v>
      </c>
      <c r="N788" s="79"/>
      <c r="O788" s="79"/>
      <c r="P788" s="79"/>
      <c r="Q788" s="92"/>
      <c r="R788" s="92"/>
      <c r="S788" s="96"/>
      <c r="T788" s="85"/>
      <c r="U788" s="86"/>
      <c r="V788" s="86" t="e">
        <f t="array" aca="1" ref="V788" ca="1">_xludf.IFNA(INDEX(#REF!,MATCH($U788,#REF!,0)),"")</f>
        <v>#NAME?</v>
      </c>
      <c r="W788" s="86" t="e">
        <f t="array" aca="1" ref="W788" ca="1">_xludf.IFNA(INDEX(#REF!,MATCH($U788,#REF!,0)),"")</f>
        <v>#NAME?</v>
      </c>
      <c r="X788" s="86" t="e">
        <f t="array" aca="1" ref="X788" ca="1">_xludf.IFNA(INDEX(#REF!,MATCH($U788,#REF!,0)),"")</f>
        <v>#NAME?</v>
      </c>
      <c r="Y788" s="86" t="e">
        <f t="array" aca="1" ref="Y788" ca="1">_xludf.IFNA(INDEX(#REF!,MATCH($U788,#REF!,0)),"")</f>
        <v>#NAME?</v>
      </c>
      <c r="Z788" s="86" t="e">
        <f t="array" aca="1" ref="Z788" ca="1">_xludf.IFNA(INDEX(#REF!,MATCH($U788,#REF!,0)),"")</f>
        <v>#NAME?</v>
      </c>
      <c r="AA788" s="86" t="e">
        <f t="array" aca="1" ref="AA788" ca="1">_xludf.IFNA(INDEX(#REF!,MATCH($U788,#REF!,0)),"")</f>
        <v>#NAME?</v>
      </c>
      <c r="AB788" s="86" t="e">
        <f t="array" aca="1" ref="AB788" ca="1">_xludf.IFNA(INDEX(#REF!,MATCH($U788,#REF!,0)),"")</f>
        <v>#NAME?</v>
      </c>
      <c r="AC788" s="86" t="e">
        <f t="array" aca="1" ref="AC788" ca="1">_xludf.IFNA(INDEX(#REF!,MATCH($U788,#REF!,0)),"")</f>
        <v>#NAME?</v>
      </c>
      <c r="AD788" s="87" t="e">
        <f t="array" aca="1" ref="AD788" ca="1">_xludf.IFNA(INDEX(#REF!,MATCH($U788,#REF!,0)),"")</f>
        <v>#NAME?</v>
      </c>
      <c r="AE788" s="102"/>
    </row>
    <row r="789" spans="1:31" ht="22.5" customHeight="1">
      <c r="A789" s="77"/>
      <c r="B789" s="133"/>
      <c r="C789" s="90"/>
      <c r="D789" s="90"/>
      <c r="E789" s="90"/>
      <c r="F789" s="90"/>
      <c r="G789" s="90"/>
      <c r="H789" s="90"/>
      <c r="I789" s="91" t="b">
        <v>0</v>
      </c>
      <c r="J789" s="91" t="b">
        <v>0</v>
      </c>
      <c r="K789" s="91" t="b">
        <v>0</v>
      </c>
      <c r="L789" s="91" t="b">
        <v>0</v>
      </c>
      <c r="M789" s="91" t="b">
        <v>0</v>
      </c>
      <c r="N789" s="90"/>
      <c r="O789" s="90"/>
      <c r="P789" s="90"/>
      <c r="Q789" s="92"/>
      <c r="R789" s="92"/>
      <c r="S789" s="110"/>
      <c r="T789" s="85"/>
      <c r="U789" s="86"/>
      <c r="V789" s="86" t="e">
        <f t="array" aca="1" ref="V789" ca="1">_xludf.IFNA(INDEX(#REF!,MATCH($U789,#REF!,0)),"")</f>
        <v>#NAME?</v>
      </c>
      <c r="W789" s="86" t="e">
        <f t="array" aca="1" ref="W789" ca="1">_xludf.IFNA(INDEX(#REF!,MATCH($U789,#REF!,0)),"")</f>
        <v>#NAME?</v>
      </c>
      <c r="X789" s="86" t="e">
        <f t="array" aca="1" ref="X789" ca="1">_xludf.IFNA(INDEX(#REF!,MATCH($U789,#REF!,0)),"")</f>
        <v>#NAME?</v>
      </c>
      <c r="Y789" s="86" t="e">
        <f t="array" aca="1" ref="Y789" ca="1">_xludf.IFNA(INDEX(#REF!,MATCH($U789,#REF!,0)),"")</f>
        <v>#NAME?</v>
      </c>
      <c r="Z789" s="86" t="e">
        <f t="array" aca="1" ref="Z789" ca="1">_xludf.IFNA(INDEX(#REF!,MATCH($U789,#REF!,0)),"")</f>
        <v>#NAME?</v>
      </c>
      <c r="AA789" s="86" t="e">
        <f t="array" aca="1" ref="AA789" ca="1">_xludf.IFNA(INDEX(#REF!,MATCH($U789,#REF!,0)),"")</f>
        <v>#NAME?</v>
      </c>
      <c r="AB789" s="86" t="e">
        <f t="array" aca="1" ref="AB789" ca="1">_xludf.IFNA(INDEX(#REF!,MATCH($U789,#REF!,0)),"")</f>
        <v>#NAME?</v>
      </c>
      <c r="AC789" s="86" t="e">
        <f t="array" aca="1" ref="AC789" ca="1">_xludf.IFNA(INDEX(#REF!,MATCH($U789,#REF!,0)),"")</f>
        <v>#NAME?</v>
      </c>
      <c r="AD789" s="87" t="e">
        <f t="array" aca="1" ref="AD789" ca="1">_xludf.IFNA(INDEX(#REF!,MATCH($U789,#REF!,0)),"")</f>
        <v>#NAME?</v>
      </c>
      <c r="AE789" s="102"/>
    </row>
    <row r="790" spans="1:31" ht="22.5" customHeight="1">
      <c r="A790" s="77"/>
      <c r="B790" s="133"/>
      <c r="C790" s="79"/>
      <c r="D790" s="79"/>
      <c r="E790" s="79"/>
      <c r="F790" s="79"/>
      <c r="G790" s="79"/>
      <c r="H790" s="79"/>
      <c r="I790" s="81" t="b">
        <v>0</v>
      </c>
      <c r="J790" s="81" t="b">
        <v>0</v>
      </c>
      <c r="K790" s="81" t="b">
        <v>0</v>
      </c>
      <c r="L790" s="81" t="b">
        <v>0</v>
      </c>
      <c r="M790" s="81" t="b">
        <v>0</v>
      </c>
      <c r="N790" s="79"/>
      <c r="O790" s="79"/>
      <c r="P790" s="79"/>
      <c r="Q790" s="92"/>
      <c r="R790" s="92"/>
      <c r="S790" s="96"/>
      <c r="T790" s="85"/>
      <c r="U790" s="86"/>
      <c r="V790" s="86" t="e">
        <f t="array" aca="1" ref="V790" ca="1">_xludf.IFNA(INDEX(#REF!,MATCH($U790,#REF!,0)),"")</f>
        <v>#NAME?</v>
      </c>
      <c r="W790" s="86" t="e">
        <f t="array" aca="1" ref="W790" ca="1">_xludf.IFNA(INDEX(#REF!,MATCH($U790,#REF!,0)),"")</f>
        <v>#NAME?</v>
      </c>
      <c r="X790" s="86" t="e">
        <f t="array" aca="1" ref="X790" ca="1">_xludf.IFNA(INDEX(#REF!,MATCH($U790,#REF!,0)),"")</f>
        <v>#NAME?</v>
      </c>
      <c r="Y790" s="86" t="e">
        <f t="array" aca="1" ref="Y790" ca="1">_xludf.IFNA(INDEX(#REF!,MATCH($U790,#REF!,0)),"")</f>
        <v>#NAME?</v>
      </c>
      <c r="Z790" s="86" t="e">
        <f t="array" aca="1" ref="Z790" ca="1">_xludf.IFNA(INDEX(#REF!,MATCH($U790,#REF!,0)),"")</f>
        <v>#NAME?</v>
      </c>
      <c r="AA790" s="86" t="e">
        <f t="array" aca="1" ref="AA790" ca="1">_xludf.IFNA(INDEX(#REF!,MATCH($U790,#REF!,0)),"")</f>
        <v>#NAME?</v>
      </c>
      <c r="AB790" s="86" t="e">
        <f t="array" aca="1" ref="AB790" ca="1">_xludf.IFNA(INDEX(#REF!,MATCH($U790,#REF!,0)),"")</f>
        <v>#NAME?</v>
      </c>
      <c r="AC790" s="86" t="e">
        <f t="array" aca="1" ref="AC790" ca="1">_xludf.IFNA(INDEX(#REF!,MATCH($U790,#REF!,0)),"")</f>
        <v>#NAME?</v>
      </c>
      <c r="AD790" s="87" t="e">
        <f t="array" aca="1" ref="AD790" ca="1">_xludf.IFNA(INDEX(#REF!,MATCH($U790,#REF!,0)),"")</f>
        <v>#NAME?</v>
      </c>
      <c r="AE790" s="102"/>
    </row>
    <row r="791" spans="1:31" ht="22.5" customHeight="1">
      <c r="A791" s="77"/>
      <c r="B791" s="133"/>
      <c r="C791" s="79"/>
      <c r="D791" s="79"/>
      <c r="E791" s="79"/>
      <c r="F791" s="79"/>
      <c r="G791" s="79"/>
      <c r="H791" s="79"/>
      <c r="I791" s="81" t="b">
        <v>0</v>
      </c>
      <c r="J791" s="81" t="b">
        <v>0</v>
      </c>
      <c r="K791" s="81" t="b">
        <v>0</v>
      </c>
      <c r="L791" s="81" t="b">
        <v>0</v>
      </c>
      <c r="M791" s="81" t="b">
        <v>0</v>
      </c>
      <c r="N791" s="79"/>
      <c r="O791" s="79"/>
      <c r="P791" s="79"/>
      <c r="Q791" s="92"/>
      <c r="R791" s="92"/>
      <c r="S791" s="96"/>
      <c r="T791" s="85"/>
      <c r="U791" s="86"/>
      <c r="V791" s="86" t="e">
        <f t="array" aca="1" ref="V791" ca="1">_xludf.IFNA(INDEX(#REF!,MATCH($U791,#REF!,0)),"")</f>
        <v>#NAME?</v>
      </c>
      <c r="W791" s="86" t="e">
        <f t="array" aca="1" ref="W791" ca="1">_xludf.IFNA(INDEX(#REF!,MATCH($U791,#REF!,0)),"")</f>
        <v>#NAME?</v>
      </c>
      <c r="X791" s="86" t="e">
        <f t="array" aca="1" ref="X791" ca="1">_xludf.IFNA(INDEX(#REF!,MATCH($U791,#REF!,0)),"")</f>
        <v>#NAME?</v>
      </c>
      <c r="Y791" s="86" t="e">
        <f t="array" aca="1" ref="Y791" ca="1">_xludf.IFNA(INDEX(#REF!,MATCH($U791,#REF!,0)),"")</f>
        <v>#NAME?</v>
      </c>
      <c r="Z791" s="86" t="e">
        <f t="array" aca="1" ref="Z791" ca="1">_xludf.IFNA(INDEX(#REF!,MATCH($U791,#REF!,0)),"")</f>
        <v>#NAME?</v>
      </c>
      <c r="AA791" s="86" t="e">
        <f t="array" aca="1" ref="AA791" ca="1">_xludf.IFNA(INDEX(#REF!,MATCH($U791,#REF!,0)),"")</f>
        <v>#NAME?</v>
      </c>
      <c r="AB791" s="86" t="e">
        <f t="array" aca="1" ref="AB791" ca="1">_xludf.IFNA(INDEX(#REF!,MATCH($U791,#REF!,0)),"")</f>
        <v>#NAME?</v>
      </c>
      <c r="AC791" s="86" t="e">
        <f t="array" aca="1" ref="AC791" ca="1">_xludf.IFNA(INDEX(#REF!,MATCH($U791,#REF!,0)),"")</f>
        <v>#NAME?</v>
      </c>
      <c r="AD791" s="87" t="e">
        <f t="array" aca="1" ref="AD791" ca="1">_xludf.IFNA(INDEX(#REF!,MATCH($U791,#REF!,0)),"")</f>
        <v>#NAME?</v>
      </c>
      <c r="AE791" s="102"/>
    </row>
    <row r="792" spans="1:31" ht="22.5" customHeight="1">
      <c r="A792" s="77"/>
      <c r="B792" s="133"/>
      <c r="C792" s="79"/>
      <c r="D792" s="79"/>
      <c r="E792" s="103"/>
      <c r="F792" s="103"/>
      <c r="G792" s="79"/>
      <c r="H792" s="79"/>
      <c r="I792" s="81" t="b">
        <v>0</v>
      </c>
      <c r="J792" s="81" t="b">
        <v>0</v>
      </c>
      <c r="K792" s="81" t="b">
        <v>0</v>
      </c>
      <c r="L792" s="81" t="b">
        <v>0</v>
      </c>
      <c r="M792" s="81" t="b">
        <v>0</v>
      </c>
      <c r="N792" s="79"/>
      <c r="O792" s="79"/>
      <c r="P792" s="79"/>
      <c r="Q792" s="92"/>
      <c r="R792" s="92"/>
      <c r="S792" s="96"/>
      <c r="T792" s="85"/>
      <c r="U792" s="86"/>
      <c r="V792" s="86" t="e">
        <f t="array" aca="1" ref="V792" ca="1">_xludf.IFNA(INDEX(#REF!,MATCH($U792,#REF!,0)),"")</f>
        <v>#NAME?</v>
      </c>
      <c r="W792" s="86" t="e">
        <f t="array" aca="1" ref="W792" ca="1">_xludf.IFNA(INDEX(#REF!,MATCH($U792,#REF!,0)),"")</f>
        <v>#NAME?</v>
      </c>
      <c r="X792" s="86" t="e">
        <f t="array" aca="1" ref="X792" ca="1">_xludf.IFNA(INDEX(#REF!,MATCH($U792,#REF!,0)),"")</f>
        <v>#NAME?</v>
      </c>
      <c r="Y792" s="86" t="e">
        <f t="array" aca="1" ref="Y792" ca="1">_xludf.IFNA(INDEX(#REF!,MATCH($U792,#REF!,0)),"")</f>
        <v>#NAME?</v>
      </c>
      <c r="Z792" s="86" t="e">
        <f t="array" aca="1" ref="Z792" ca="1">_xludf.IFNA(INDEX(#REF!,MATCH($U792,#REF!,0)),"")</f>
        <v>#NAME?</v>
      </c>
      <c r="AA792" s="86" t="e">
        <f t="array" aca="1" ref="AA792" ca="1">_xludf.IFNA(INDEX(#REF!,MATCH($U792,#REF!,0)),"")</f>
        <v>#NAME?</v>
      </c>
      <c r="AB792" s="86" t="e">
        <f t="array" aca="1" ref="AB792" ca="1">_xludf.IFNA(INDEX(#REF!,MATCH($U792,#REF!,0)),"")</f>
        <v>#NAME?</v>
      </c>
      <c r="AC792" s="86" t="e">
        <f t="array" aca="1" ref="AC792" ca="1">_xludf.IFNA(INDEX(#REF!,MATCH($U792,#REF!,0)),"")</f>
        <v>#NAME?</v>
      </c>
      <c r="AD792" s="87" t="e">
        <f t="array" aca="1" ref="AD792" ca="1">_xludf.IFNA(INDEX(#REF!,MATCH($U792,#REF!,0)),"")</f>
        <v>#NAME?</v>
      </c>
      <c r="AE792" s="102"/>
    </row>
    <row r="793" spans="1:31" ht="22.5" customHeight="1">
      <c r="A793" s="77"/>
      <c r="B793" s="133"/>
      <c r="C793" s="79"/>
      <c r="D793" s="79"/>
      <c r="E793" s="79"/>
      <c r="F793" s="79"/>
      <c r="G793" s="79"/>
      <c r="H793" s="79"/>
      <c r="I793" s="81" t="b">
        <v>0</v>
      </c>
      <c r="J793" s="81" t="b">
        <v>0</v>
      </c>
      <c r="K793" s="81" t="b">
        <v>0</v>
      </c>
      <c r="L793" s="81" t="b">
        <v>0</v>
      </c>
      <c r="M793" s="81" t="b">
        <v>0</v>
      </c>
      <c r="N793" s="79"/>
      <c r="O793" s="79"/>
      <c r="P793" s="79"/>
      <c r="Q793" s="92"/>
      <c r="R793" s="92"/>
      <c r="S793" s="96"/>
      <c r="T793" s="85"/>
      <c r="U793" s="86"/>
      <c r="V793" s="86" t="e">
        <f t="array" aca="1" ref="V793" ca="1">_xludf.IFNA(INDEX(#REF!,MATCH($U793,#REF!,0)),"")</f>
        <v>#NAME?</v>
      </c>
      <c r="W793" s="86" t="e">
        <f t="array" aca="1" ref="W793" ca="1">_xludf.IFNA(INDEX(#REF!,MATCH($U793,#REF!,0)),"")</f>
        <v>#NAME?</v>
      </c>
      <c r="X793" s="86" t="e">
        <f t="array" aca="1" ref="X793" ca="1">_xludf.IFNA(INDEX(#REF!,MATCH($U793,#REF!,0)),"")</f>
        <v>#NAME?</v>
      </c>
      <c r="Y793" s="86" t="e">
        <f t="array" aca="1" ref="Y793" ca="1">_xludf.IFNA(INDEX(#REF!,MATCH($U793,#REF!,0)),"")</f>
        <v>#NAME?</v>
      </c>
      <c r="Z793" s="86" t="e">
        <f t="array" aca="1" ref="Z793" ca="1">_xludf.IFNA(INDEX(#REF!,MATCH($U793,#REF!,0)),"")</f>
        <v>#NAME?</v>
      </c>
      <c r="AA793" s="86" t="e">
        <f t="array" aca="1" ref="AA793" ca="1">_xludf.IFNA(INDEX(#REF!,MATCH($U793,#REF!,0)),"")</f>
        <v>#NAME?</v>
      </c>
      <c r="AB793" s="86" t="e">
        <f t="array" aca="1" ref="AB793" ca="1">_xludf.IFNA(INDEX(#REF!,MATCH($U793,#REF!,0)),"")</f>
        <v>#NAME?</v>
      </c>
      <c r="AC793" s="86" t="e">
        <f t="array" aca="1" ref="AC793" ca="1">_xludf.IFNA(INDEX(#REF!,MATCH($U793,#REF!,0)),"")</f>
        <v>#NAME?</v>
      </c>
      <c r="AD793" s="87" t="e">
        <f t="array" aca="1" ref="AD793" ca="1">_xludf.IFNA(INDEX(#REF!,MATCH($U793,#REF!,0)),"")</f>
        <v>#NAME?</v>
      </c>
      <c r="AE793" s="102"/>
    </row>
    <row r="794" spans="1:31" ht="22.5" customHeight="1">
      <c r="A794" s="77"/>
      <c r="B794" s="133"/>
      <c r="C794" s="79"/>
      <c r="D794" s="79"/>
      <c r="E794" s="103"/>
      <c r="F794" s="103"/>
      <c r="G794" s="79"/>
      <c r="H794" s="79"/>
      <c r="I794" s="81" t="b">
        <v>0</v>
      </c>
      <c r="J794" s="81" t="b">
        <v>0</v>
      </c>
      <c r="K794" s="81" t="b">
        <v>0</v>
      </c>
      <c r="L794" s="81" t="b">
        <v>0</v>
      </c>
      <c r="M794" s="81" t="b">
        <v>0</v>
      </c>
      <c r="N794" s="79"/>
      <c r="O794" s="79"/>
      <c r="P794" s="79"/>
      <c r="Q794" s="92"/>
      <c r="R794" s="92"/>
      <c r="S794" s="96"/>
      <c r="T794" s="85"/>
      <c r="U794" s="86"/>
      <c r="V794" s="86" t="e">
        <f t="array" aca="1" ref="V794" ca="1">_xludf.IFNA(INDEX(#REF!,MATCH($U794,#REF!,0)),"")</f>
        <v>#NAME?</v>
      </c>
      <c r="W794" s="86" t="e">
        <f t="array" aca="1" ref="W794" ca="1">_xludf.IFNA(INDEX(#REF!,MATCH($U794,#REF!,0)),"")</f>
        <v>#NAME?</v>
      </c>
      <c r="X794" s="86" t="e">
        <f t="array" aca="1" ref="X794" ca="1">_xludf.IFNA(INDEX(#REF!,MATCH($U794,#REF!,0)),"")</f>
        <v>#NAME?</v>
      </c>
      <c r="Y794" s="86" t="e">
        <f t="array" aca="1" ref="Y794" ca="1">_xludf.IFNA(INDEX(#REF!,MATCH($U794,#REF!,0)),"")</f>
        <v>#NAME?</v>
      </c>
      <c r="Z794" s="86" t="e">
        <f t="array" aca="1" ref="Z794" ca="1">_xludf.IFNA(INDEX(#REF!,MATCH($U794,#REF!,0)),"")</f>
        <v>#NAME?</v>
      </c>
      <c r="AA794" s="86" t="e">
        <f t="array" aca="1" ref="AA794" ca="1">_xludf.IFNA(INDEX(#REF!,MATCH($U794,#REF!,0)),"")</f>
        <v>#NAME?</v>
      </c>
      <c r="AB794" s="86" t="e">
        <f t="array" aca="1" ref="AB794" ca="1">_xludf.IFNA(INDEX(#REF!,MATCH($U794,#REF!,0)),"")</f>
        <v>#NAME?</v>
      </c>
      <c r="AC794" s="86" t="e">
        <f t="array" aca="1" ref="AC794" ca="1">_xludf.IFNA(INDEX(#REF!,MATCH($U794,#REF!,0)),"")</f>
        <v>#NAME?</v>
      </c>
      <c r="AD794" s="87" t="e">
        <f t="array" aca="1" ref="AD794" ca="1">_xludf.IFNA(INDEX(#REF!,MATCH($U794,#REF!,0)),"")</f>
        <v>#NAME?</v>
      </c>
      <c r="AE794" s="102"/>
    </row>
    <row r="795" spans="1:31" ht="22.5" customHeight="1">
      <c r="A795" s="77"/>
      <c r="B795" s="133"/>
      <c r="C795" s="79"/>
      <c r="D795" s="79"/>
      <c r="E795" s="103"/>
      <c r="F795" s="103"/>
      <c r="G795" s="79"/>
      <c r="H795" s="79"/>
      <c r="I795" s="81" t="b">
        <v>0</v>
      </c>
      <c r="J795" s="81" t="b">
        <v>0</v>
      </c>
      <c r="K795" s="81" t="b">
        <v>0</v>
      </c>
      <c r="L795" s="81" t="b">
        <v>0</v>
      </c>
      <c r="M795" s="81" t="b">
        <v>0</v>
      </c>
      <c r="N795" s="79"/>
      <c r="O795" s="79"/>
      <c r="P795" s="79"/>
      <c r="Q795" s="92"/>
      <c r="R795" s="92"/>
      <c r="S795" s="96"/>
      <c r="T795" s="85"/>
      <c r="U795" s="86"/>
      <c r="V795" s="86" t="e">
        <f t="array" aca="1" ref="V795" ca="1">_xludf.IFNA(INDEX(#REF!,MATCH($U795,#REF!,0)),"")</f>
        <v>#NAME?</v>
      </c>
      <c r="W795" s="86" t="e">
        <f t="array" aca="1" ref="W795" ca="1">_xludf.IFNA(INDEX(#REF!,MATCH($U795,#REF!,0)),"")</f>
        <v>#NAME?</v>
      </c>
      <c r="X795" s="86" t="e">
        <f t="array" aca="1" ref="X795" ca="1">_xludf.IFNA(INDEX(#REF!,MATCH($U795,#REF!,0)),"")</f>
        <v>#NAME?</v>
      </c>
      <c r="Y795" s="86" t="e">
        <f t="array" aca="1" ref="Y795" ca="1">_xludf.IFNA(INDEX(#REF!,MATCH($U795,#REF!,0)),"")</f>
        <v>#NAME?</v>
      </c>
      <c r="Z795" s="86" t="e">
        <f t="array" aca="1" ref="Z795" ca="1">_xludf.IFNA(INDEX(#REF!,MATCH($U795,#REF!,0)),"")</f>
        <v>#NAME?</v>
      </c>
      <c r="AA795" s="86" t="e">
        <f t="array" aca="1" ref="AA795" ca="1">_xludf.IFNA(INDEX(#REF!,MATCH($U795,#REF!,0)),"")</f>
        <v>#NAME?</v>
      </c>
      <c r="AB795" s="86" t="e">
        <f t="array" aca="1" ref="AB795" ca="1">_xludf.IFNA(INDEX(#REF!,MATCH($U795,#REF!,0)),"")</f>
        <v>#NAME?</v>
      </c>
      <c r="AC795" s="86" t="e">
        <f t="array" aca="1" ref="AC795" ca="1">_xludf.IFNA(INDEX(#REF!,MATCH($U795,#REF!,0)),"")</f>
        <v>#NAME?</v>
      </c>
      <c r="AD795" s="87" t="e">
        <f t="array" aca="1" ref="AD795" ca="1">_xludf.IFNA(INDEX(#REF!,MATCH($U795,#REF!,0)),"")</f>
        <v>#NAME?</v>
      </c>
      <c r="AE795" s="102"/>
    </row>
    <row r="796" spans="1:31" ht="22.5" customHeight="1">
      <c r="A796" s="77"/>
      <c r="B796" s="133"/>
      <c r="C796" s="79"/>
      <c r="D796" s="79"/>
      <c r="E796" s="79"/>
      <c r="F796" s="79"/>
      <c r="G796" s="79"/>
      <c r="H796" s="79"/>
      <c r="I796" s="81" t="b">
        <v>0</v>
      </c>
      <c r="J796" s="81" t="b">
        <v>0</v>
      </c>
      <c r="K796" s="81" t="b">
        <v>0</v>
      </c>
      <c r="L796" s="81" t="b">
        <v>0</v>
      </c>
      <c r="M796" s="81" t="b">
        <v>0</v>
      </c>
      <c r="N796" s="79"/>
      <c r="O796" s="79"/>
      <c r="P796" s="79"/>
      <c r="Q796" s="92"/>
      <c r="R796" s="92"/>
      <c r="S796" s="96"/>
      <c r="T796" s="85"/>
      <c r="U796" s="86"/>
      <c r="V796" s="86" t="e">
        <f t="array" aca="1" ref="V796" ca="1">_xludf.IFNA(INDEX(#REF!,MATCH($U796,#REF!,0)),"")</f>
        <v>#NAME?</v>
      </c>
      <c r="W796" s="86" t="e">
        <f t="array" aca="1" ref="W796" ca="1">_xludf.IFNA(INDEX(#REF!,MATCH($U796,#REF!,0)),"")</f>
        <v>#NAME?</v>
      </c>
      <c r="X796" s="86" t="e">
        <f t="array" aca="1" ref="X796" ca="1">_xludf.IFNA(INDEX(#REF!,MATCH($U796,#REF!,0)),"")</f>
        <v>#NAME?</v>
      </c>
      <c r="Y796" s="86" t="e">
        <f t="array" aca="1" ref="Y796" ca="1">_xludf.IFNA(INDEX(#REF!,MATCH($U796,#REF!,0)),"")</f>
        <v>#NAME?</v>
      </c>
      <c r="Z796" s="86" t="e">
        <f t="array" aca="1" ref="Z796" ca="1">_xludf.IFNA(INDEX(#REF!,MATCH($U796,#REF!,0)),"")</f>
        <v>#NAME?</v>
      </c>
      <c r="AA796" s="86" t="e">
        <f t="array" aca="1" ref="AA796" ca="1">_xludf.IFNA(INDEX(#REF!,MATCH($U796,#REF!,0)),"")</f>
        <v>#NAME?</v>
      </c>
      <c r="AB796" s="86" t="e">
        <f t="array" aca="1" ref="AB796" ca="1">_xludf.IFNA(INDEX(#REF!,MATCH($U796,#REF!,0)),"")</f>
        <v>#NAME?</v>
      </c>
      <c r="AC796" s="86" t="e">
        <f t="array" aca="1" ref="AC796" ca="1">_xludf.IFNA(INDEX(#REF!,MATCH($U796,#REF!,0)),"")</f>
        <v>#NAME?</v>
      </c>
      <c r="AD796" s="87" t="e">
        <f t="array" aca="1" ref="AD796" ca="1">_xludf.IFNA(INDEX(#REF!,MATCH($U796,#REF!,0)),"")</f>
        <v>#NAME?</v>
      </c>
      <c r="AE796" s="102"/>
    </row>
    <row r="797" spans="1:31" ht="22.5" customHeight="1">
      <c r="A797" s="77"/>
      <c r="B797" s="133"/>
      <c r="C797" s="79"/>
      <c r="D797" s="79"/>
      <c r="E797" s="79"/>
      <c r="F797" s="79"/>
      <c r="G797" s="79"/>
      <c r="H797" s="79"/>
      <c r="I797" s="81" t="b">
        <v>0</v>
      </c>
      <c r="J797" s="81" t="b">
        <v>0</v>
      </c>
      <c r="K797" s="81" t="b">
        <v>0</v>
      </c>
      <c r="L797" s="81" t="b">
        <v>0</v>
      </c>
      <c r="M797" s="81" t="b">
        <v>0</v>
      </c>
      <c r="N797" s="79"/>
      <c r="O797" s="79"/>
      <c r="P797" s="79"/>
      <c r="Q797" s="92"/>
      <c r="R797" s="92"/>
      <c r="S797" s="96"/>
      <c r="T797" s="85"/>
      <c r="U797" s="86"/>
      <c r="V797" s="86" t="e">
        <f t="array" aca="1" ref="V797" ca="1">_xludf.IFNA(INDEX(#REF!,MATCH($U797,#REF!,0)),"")</f>
        <v>#NAME?</v>
      </c>
      <c r="W797" s="86" t="e">
        <f t="array" aca="1" ref="W797" ca="1">_xludf.IFNA(INDEX(#REF!,MATCH($U797,#REF!,0)),"")</f>
        <v>#NAME?</v>
      </c>
      <c r="X797" s="86" t="e">
        <f t="array" aca="1" ref="X797" ca="1">_xludf.IFNA(INDEX(#REF!,MATCH($U797,#REF!,0)),"")</f>
        <v>#NAME?</v>
      </c>
      <c r="Y797" s="86" t="e">
        <f t="array" aca="1" ref="Y797" ca="1">_xludf.IFNA(INDEX(#REF!,MATCH($U797,#REF!,0)),"")</f>
        <v>#NAME?</v>
      </c>
      <c r="Z797" s="86" t="e">
        <f t="array" aca="1" ref="Z797" ca="1">_xludf.IFNA(INDEX(#REF!,MATCH($U797,#REF!,0)),"")</f>
        <v>#NAME?</v>
      </c>
      <c r="AA797" s="86" t="e">
        <f t="array" aca="1" ref="AA797" ca="1">_xludf.IFNA(INDEX(#REF!,MATCH($U797,#REF!,0)),"")</f>
        <v>#NAME?</v>
      </c>
      <c r="AB797" s="86" t="e">
        <f t="array" aca="1" ref="AB797" ca="1">_xludf.IFNA(INDEX(#REF!,MATCH($U797,#REF!,0)),"")</f>
        <v>#NAME?</v>
      </c>
      <c r="AC797" s="86" t="e">
        <f t="array" aca="1" ref="AC797" ca="1">_xludf.IFNA(INDEX(#REF!,MATCH($U797,#REF!,0)),"")</f>
        <v>#NAME?</v>
      </c>
      <c r="AD797" s="87" t="e">
        <f t="array" aca="1" ref="AD797" ca="1">_xludf.IFNA(INDEX(#REF!,MATCH($U797,#REF!,0)),"")</f>
        <v>#NAME?</v>
      </c>
      <c r="AE797" s="102"/>
    </row>
    <row r="798" spans="1:31" ht="22.5" customHeight="1">
      <c r="A798" s="77"/>
      <c r="B798" s="133"/>
      <c r="C798" s="79"/>
      <c r="D798" s="79"/>
      <c r="E798" s="79"/>
      <c r="F798" s="79"/>
      <c r="G798" s="79"/>
      <c r="H798" s="79"/>
      <c r="I798" s="81" t="b">
        <v>0</v>
      </c>
      <c r="J798" s="81" t="b">
        <v>0</v>
      </c>
      <c r="K798" s="81" t="b">
        <v>0</v>
      </c>
      <c r="L798" s="81" t="b">
        <v>0</v>
      </c>
      <c r="M798" s="81" t="b">
        <v>0</v>
      </c>
      <c r="N798" s="79"/>
      <c r="O798" s="79"/>
      <c r="P798" s="79"/>
      <c r="Q798" s="92"/>
      <c r="R798" s="92"/>
      <c r="S798" s="96"/>
      <c r="T798" s="85"/>
      <c r="U798" s="86"/>
      <c r="V798" s="86" t="e">
        <f t="array" aca="1" ref="V798" ca="1">_xludf.IFNA(INDEX(#REF!,MATCH($U798,#REF!,0)),"")</f>
        <v>#NAME?</v>
      </c>
      <c r="W798" s="86" t="e">
        <f t="array" aca="1" ref="W798" ca="1">_xludf.IFNA(INDEX(#REF!,MATCH($U798,#REF!,0)),"")</f>
        <v>#NAME?</v>
      </c>
      <c r="X798" s="86" t="e">
        <f t="array" aca="1" ref="X798" ca="1">_xludf.IFNA(INDEX(#REF!,MATCH($U798,#REF!,0)),"")</f>
        <v>#NAME?</v>
      </c>
      <c r="Y798" s="86" t="e">
        <f t="array" aca="1" ref="Y798" ca="1">_xludf.IFNA(INDEX(#REF!,MATCH($U798,#REF!,0)),"")</f>
        <v>#NAME?</v>
      </c>
      <c r="Z798" s="86" t="e">
        <f t="array" aca="1" ref="Z798" ca="1">_xludf.IFNA(INDEX(#REF!,MATCH($U798,#REF!,0)),"")</f>
        <v>#NAME?</v>
      </c>
      <c r="AA798" s="86" t="e">
        <f t="array" aca="1" ref="AA798" ca="1">_xludf.IFNA(INDEX(#REF!,MATCH($U798,#REF!,0)),"")</f>
        <v>#NAME?</v>
      </c>
      <c r="AB798" s="86" t="e">
        <f t="array" aca="1" ref="AB798" ca="1">_xludf.IFNA(INDEX(#REF!,MATCH($U798,#REF!,0)),"")</f>
        <v>#NAME?</v>
      </c>
      <c r="AC798" s="86" t="e">
        <f t="array" aca="1" ref="AC798" ca="1">_xludf.IFNA(INDEX(#REF!,MATCH($U798,#REF!,0)),"")</f>
        <v>#NAME?</v>
      </c>
      <c r="AD798" s="87" t="e">
        <f t="array" aca="1" ref="AD798" ca="1">_xludf.IFNA(INDEX(#REF!,MATCH($U798,#REF!,0)),"")</f>
        <v>#NAME?</v>
      </c>
      <c r="AE798" s="102"/>
    </row>
    <row r="799" spans="1:31" ht="22.5" customHeight="1">
      <c r="A799" s="77"/>
      <c r="B799" s="133"/>
      <c r="C799" s="79"/>
      <c r="D799" s="79"/>
      <c r="E799" s="79"/>
      <c r="F799" s="79"/>
      <c r="G799" s="79"/>
      <c r="H799" s="79"/>
      <c r="I799" s="81" t="b">
        <v>0</v>
      </c>
      <c r="J799" s="81" t="b">
        <v>0</v>
      </c>
      <c r="K799" s="81" t="b">
        <v>0</v>
      </c>
      <c r="L799" s="81" t="b">
        <v>0</v>
      </c>
      <c r="M799" s="81" t="b">
        <v>0</v>
      </c>
      <c r="N799" s="79"/>
      <c r="O799" s="79"/>
      <c r="P799" s="79"/>
      <c r="Q799" s="92"/>
      <c r="R799" s="92"/>
      <c r="S799" s="96"/>
      <c r="T799" s="85"/>
      <c r="U799" s="86"/>
      <c r="V799" s="86" t="e">
        <f t="array" aca="1" ref="V799" ca="1">_xludf.IFNA(INDEX(#REF!,MATCH($U799,#REF!,0)),"")</f>
        <v>#NAME?</v>
      </c>
      <c r="W799" s="86" t="e">
        <f t="array" aca="1" ref="W799" ca="1">_xludf.IFNA(INDEX(#REF!,MATCH($U799,#REF!,0)),"")</f>
        <v>#NAME?</v>
      </c>
      <c r="X799" s="86" t="e">
        <f t="array" aca="1" ref="X799" ca="1">_xludf.IFNA(INDEX(#REF!,MATCH($U799,#REF!,0)),"")</f>
        <v>#NAME?</v>
      </c>
      <c r="Y799" s="86" t="e">
        <f t="array" aca="1" ref="Y799" ca="1">_xludf.IFNA(INDEX(#REF!,MATCH($U799,#REF!,0)),"")</f>
        <v>#NAME?</v>
      </c>
      <c r="Z799" s="86" t="e">
        <f t="array" aca="1" ref="Z799" ca="1">_xludf.IFNA(INDEX(#REF!,MATCH($U799,#REF!,0)),"")</f>
        <v>#NAME?</v>
      </c>
      <c r="AA799" s="86" t="e">
        <f t="array" aca="1" ref="AA799" ca="1">_xludf.IFNA(INDEX(#REF!,MATCH($U799,#REF!,0)),"")</f>
        <v>#NAME?</v>
      </c>
      <c r="AB799" s="86" t="e">
        <f t="array" aca="1" ref="AB799" ca="1">_xludf.IFNA(INDEX(#REF!,MATCH($U799,#REF!,0)),"")</f>
        <v>#NAME?</v>
      </c>
      <c r="AC799" s="86" t="e">
        <f t="array" aca="1" ref="AC799" ca="1">_xludf.IFNA(INDEX(#REF!,MATCH($U799,#REF!,0)),"")</f>
        <v>#NAME?</v>
      </c>
      <c r="AD799" s="87" t="e">
        <f t="array" aca="1" ref="AD799" ca="1">_xludf.IFNA(INDEX(#REF!,MATCH($U799,#REF!,0)),"")</f>
        <v>#NAME?</v>
      </c>
      <c r="AE799" s="102"/>
    </row>
    <row r="800" spans="1:31" ht="22.5" customHeight="1">
      <c r="A800" s="77"/>
      <c r="B800" s="133"/>
      <c r="C800" s="79"/>
      <c r="D800" s="79"/>
      <c r="E800" s="79"/>
      <c r="F800" s="79"/>
      <c r="G800" s="79"/>
      <c r="H800" s="79"/>
      <c r="I800" s="81" t="b">
        <v>0</v>
      </c>
      <c r="J800" s="81" t="b">
        <v>0</v>
      </c>
      <c r="K800" s="81" t="b">
        <v>0</v>
      </c>
      <c r="L800" s="81" t="b">
        <v>0</v>
      </c>
      <c r="M800" s="81" t="b">
        <v>0</v>
      </c>
      <c r="N800" s="79"/>
      <c r="O800" s="79"/>
      <c r="P800" s="79"/>
      <c r="Q800" s="92"/>
      <c r="R800" s="92"/>
      <c r="S800" s="96"/>
      <c r="T800" s="85"/>
      <c r="U800" s="86"/>
      <c r="V800" s="86" t="e">
        <f t="array" aca="1" ref="V800" ca="1">_xludf.IFNA(INDEX(#REF!,MATCH($U800,#REF!,0)),"")</f>
        <v>#NAME?</v>
      </c>
      <c r="W800" s="86" t="e">
        <f t="array" aca="1" ref="W800" ca="1">_xludf.IFNA(INDEX(#REF!,MATCH($U800,#REF!,0)),"")</f>
        <v>#NAME?</v>
      </c>
      <c r="X800" s="86" t="e">
        <f t="array" aca="1" ref="X800" ca="1">_xludf.IFNA(INDEX(#REF!,MATCH($U800,#REF!,0)),"")</f>
        <v>#NAME?</v>
      </c>
      <c r="Y800" s="86" t="e">
        <f t="array" aca="1" ref="Y800" ca="1">_xludf.IFNA(INDEX(#REF!,MATCH($U800,#REF!,0)),"")</f>
        <v>#NAME?</v>
      </c>
      <c r="Z800" s="86" t="e">
        <f t="array" aca="1" ref="Z800" ca="1">_xludf.IFNA(INDEX(#REF!,MATCH($U800,#REF!,0)),"")</f>
        <v>#NAME?</v>
      </c>
      <c r="AA800" s="86" t="e">
        <f t="array" aca="1" ref="AA800" ca="1">_xludf.IFNA(INDEX(#REF!,MATCH($U800,#REF!,0)),"")</f>
        <v>#NAME?</v>
      </c>
      <c r="AB800" s="86" t="e">
        <f t="array" aca="1" ref="AB800" ca="1">_xludf.IFNA(INDEX(#REF!,MATCH($U800,#REF!,0)),"")</f>
        <v>#NAME?</v>
      </c>
      <c r="AC800" s="86" t="e">
        <f t="array" aca="1" ref="AC800" ca="1">_xludf.IFNA(INDEX(#REF!,MATCH($U800,#REF!,0)),"")</f>
        <v>#NAME?</v>
      </c>
      <c r="AD800" s="87" t="e">
        <f t="array" aca="1" ref="AD800" ca="1">_xludf.IFNA(INDEX(#REF!,MATCH($U800,#REF!,0)),"")</f>
        <v>#NAME?</v>
      </c>
      <c r="AE800" s="102"/>
    </row>
    <row r="801" spans="1:31" ht="22.5" customHeight="1">
      <c r="A801" s="77"/>
      <c r="B801" s="133"/>
      <c r="C801" s="79"/>
      <c r="D801" s="79"/>
      <c r="E801" s="79"/>
      <c r="F801" s="79"/>
      <c r="G801" s="79"/>
      <c r="H801" s="79"/>
      <c r="I801" s="81" t="b">
        <v>0</v>
      </c>
      <c r="J801" s="81" t="b">
        <v>0</v>
      </c>
      <c r="K801" s="81" t="b">
        <v>0</v>
      </c>
      <c r="L801" s="81" t="b">
        <v>0</v>
      </c>
      <c r="M801" s="81" t="b">
        <v>0</v>
      </c>
      <c r="N801" s="79"/>
      <c r="O801" s="79"/>
      <c r="P801" s="79"/>
      <c r="Q801" s="92"/>
      <c r="R801" s="92"/>
      <c r="S801" s="96"/>
      <c r="T801" s="85"/>
      <c r="U801" s="86"/>
      <c r="V801" s="86" t="e">
        <f t="array" aca="1" ref="V801" ca="1">_xludf.IFNA(INDEX(#REF!,MATCH($U801,#REF!,0)),"")</f>
        <v>#NAME?</v>
      </c>
      <c r="W801" s="86" t="e">
        <f t="array" aca="1" ref="W801" ca="1">_xludf.IFNA(INDEX(#REF!,MATCH($U801,#REF!,0)),"")</f>
        <v>#NAME?</v>
      </c>
      <c r="X801" s="86" t="e">
        <f t="array" aca="1" ref="X801" ca="1">_xludf.IFNA(INDEX(#REF!,MATCH($U801,#REF!,0)),"")</f>
        <v>#NAME?</v>
      </c>
      <c r="Y801" s="86" t="e">
        <f t="array" aca="1" ref="Y801" ca="1">_xludf.IFNA(INDEX(#REF!,MATCH($U801,#REF!,0)),"")</f>
        <v>#NAME?</v>
      </c>
      <c r="Z801" s="86" t="e">
        <f t="array" aca="1" ref="Z801" ca="1">_xludf.IFNA(INDEX(#REF!,MATCH($U801,#REF!,0)),"")</f>
        <v>#NAME?</v>
      </c>
      <c r="AA801" s="86" t="e">
        <f t="array" aca="1" ref="AA801" ca="1">_xludf.IFNA(INDEX(#REF!,MATCH($U801,#REF!,0)),"")</f>
        <v>#NAME?</v>
      </c>
      <c r="AB801" s="86" t="e">
        <f t="array" aca="1" ref="AB801" ca="1">_xludf.IFNA(INDEX(#REF!,MATCH($U801,#REF!,0)),"")</f>
        <v>#NAME?</v>
      </c>
      <c r="AC801" s="86" t="e">
        <f t="array" aca="1" ref="AC801" ca="1">_xludf.IFNA(INDEX(#REF!,MATCH($U801,#REF!,0)),"")</f>
        <v>#NAME?</v>
      </c>
      <c r="AD801" s="87" t="e">
        <f t="array" aca="1" ref="AD801" ca="1">_xludf.IFNA(INDEX(#REF!,MATCH($U801,#REF!,0)),"")</f>
        <v>#NAME?</v>
      </c>
      <c r="AE801" s="102"/>
    </row>
    <row r="802" spans="1:31" ht="22.5" customHeight="1">
      <c r="A802" s="77"/>
      <c r="B802" s="133"/>
      <c r="C802" s="79"/>
      <c r="D802" s="79"/>
      <c r="E802" s="79"/>
      <c r="F802" s="79"/>
      <c r="G802" s="79"/>
      <c r="H802" s="79"/>
      <c r="I802" s="81" t="b">
        <v>0</v>
      </c>
      <c r="J802" s="81" t="b">
        <v>0</v>
      </c>
      <c r="K802" s="81" t="b">
        <v>0</v>
      </c>
      <c r="L802" s="81" t="b">
        <v>0</v>
      </c>
      <c r="M802" s="81" t="b">
        <v>0</v>
      </c>
      <c r="N802" s="79"/>
      <c r="O802" s="79"/>
      <c r="P802" s="79"/>
      <c r="Q802" s="92"/>
      <c r="R802" s="92"/>
      <c r="S802" s="96"/>
      <c r="T802" s="85"/>
      <c r="U802" s="86"/>
      <c r="V802" s="86" t="e">
        <f t="array" aca="1" ref="V802" ca="1">_xludf.IFNA(INDEX(#REF!,MATCH($U802,#REF!,0)),"")</f>
        <v>#NAME?</v>
      </c>
      <c r="W802" s="86" t="e">
        <f t="array" aca="1" ref="W802" ca="1">_xludf.IFNA(INDEX(#REF!,MATCH($U802,#REF!,0)),"")</f>
        <v>#NAME?</v>
      </c>
      <c r="X802" s="86" t="e">
        <f t="array" aca="1" ref="X802" ca="1">_xludf.IFNA(INDEX(#REF!,MATCH($U802,#REF!,0)),"")</f>
        <v>#NAME?</v>
      </c>
      <c r="Y802" s="86" t="e">
        <f t="array" aca="1" ref="Y802" ca="1">_xludf.IFNA(INDEX(#REF!,MATCH($U802,#REF!,0)),"")</f>
        <v>#NAME?</v>
      </c>
      <c r="Z802" s="86" t="e">
        <f t="array" aca="1" ref="Z802" ca="1">_xludf.IFNA(INDEX(#REF!,MATCH($U802,#REF!,0)),"")</f>
        <v>#NAME?</v>
      </c>
      <c r="AA802" s="86" t="e">
        <f t="array" aca="1" ref="AA802" ca="1">_xludf.IFNA(INDEX(#REF!,MATCH($U802,#REF!,0)),"")</f>
        <v>#NAME?</v>
      </c>
      <c r="AB802" s="86" t="e">
        <f t="array" aca="1" ref="AB802" ca="1">_xludf.IFNA(INDEX(#REF!,MATCH($U802,#REF!,0)),"")</f>
        <v>#NAME?</v>
      </c>
      <c r="AC802" s="86" t="e">
        <f t="array" aca="1" ref="AC802" ca="1">_xludf.IFNA(INDEX(#REF!,MATCH($U802,#REF!,0)),"")</f>
        <v>#NAME?</v>
      </c>
      <c r="AD802" s="87" t="e">
        <f t="array" aca="1" ref="AD802" ca="1">_xludf.IFNA(INDEX(#REF!,MATCH($U802,#REF!,0)),"")</f>
        <v>#NAME?</v>
      </c>
      <c r="AE802" s="102"/>
    </row>
    <row r="803" spans="1:31" ht="22.5" customHeight="1">
      <c r="A803" s="77"/>
      <c r="B803" s="133"/>
      <c r="C803" s="79"/>
      <c r="D803" s="79"/>
      <c r="E803" s="79"/>
      <c r="F803" s="79"/>
      <c r="G803" s="79"/>
      <c r="H803" s="79"/>
      <c r="I803" s="81" t="b">
        <v>0</v>
      </c>
      <c r="J803" s="81" t="b">
        <v>0</v>
      </c>
      <c r="K803" s="81" t="b">
        <v>0</v>
      </c>
      <c r="L803" s="81" t="b">
        <v>0</v>
      </c>
      <c r="M803" s="81" t="b">
        <v>0</v>
      </c>
      <c r="N803" s="79"/>
      <c r="O803" s="79"/>
      <c r="P803" s="79"/>
      <c r="Q803" s="92"/>
      <c r="R803" s="92"/>
      <c r="S803" s="96"/>
      <c r="T803" s="85"/>
      <c r="U803" s="86"/>
      <c r="V803" s="86" t="e">
        <f t="array" aca="1" ref="V803" ca="1">_xludf.IFNA(INDEX(#REF!,MATCH($U803,#REF!,0)),"")</f>
        <v>#NAME?</v>
      </c>
      <c r="W803" s="86" t="e">
        <f t="array" aca="1" ref="W803" ca="1">_xludf.IFNA(INDEX(#REF!,MATCH($U803,#REF!,0)),"")</f>
        <v>#NAME?</v>
      </c>
      <c r="X803" s="86" t="e">
        <f t="array" aca="1" ref="X803" ca="1">_xludf.IFNA(INDEX(#REF!,MATCH($U803,#REF!,0)),"")</f>
        <v>#NAME?</v>
      </c>
      <c r="Y803" s="86" t="e">
        <f t="array" aca="1" ref="Y803" ca="1">_xludf.IFNA(INDEX(#REF!,MATCH($U803,#REF!,0)),"")</f>
        <v>#NAME?</v>
      </c>
      <c r="Z803" s="86" t="e">
        <f t="array" aca="1" ref="Z803" ca="1">_xludf.IFNA(INDEX(#REF!,MATCH($U803,#REF!,0)),"")</f>
        <v>#NAME?</v>
      </c>
      <c r="AA803" s="86" t="e">
        <f t="array" aca="1" ref="AA803" ca="1">_xludf.IFNA(INDEX(#REF!,MATCH($U803,#REF!,0)),"")</f>
        <v>#NAME?</v>
      </c>
      <c r="AB803" s="86" t="e">
        <f t="array" aca="1" ref="AB803" ca="1">_xludf.IFNA(INDEX(#REF!,MATCH($U803,#REF!,0)),"")</f>
        <v>#NAME?</v>
      </c>
      <c r="AC803" s="86" t="e">
        <f t="array" aca="1" ref="AC803" ca="1">_xludf.IFNA(INDEX(#REF!,MATCH($U803,#REF!,0)),"")</f>
        <v>#NAME?</v>
      </c>
      <c r="AD803" s="87" t="e">
        <f t="array" aca="1" ref="AD803" ca="1">_xludf.IFNA(INDEX(#REF!,MATCH($U803,#REF!,0)),"")</f>
        <v>#NAME?</v>
      </c>
      <c r="AE803" s="102"/>
    </row>
    <row r="804" spans="1:31" ht="22.5" customHeight="1">
      <c r="A804" s="77"/>
      <c r="B804" s="133"/>
      <c r="C804" s="79"/>
      <c r="D804" s="79"/>
      <c r="E804" s="79"/>
      <c r="F804" s="79"/>
      <c r="G804" s="79"/>
      <c r="H804" s="79"/>
      <c r="I804" s="81" t="b">
        <v>0</v>
      </c>
      <c r="J804" s="81" t="b">
        <v>0</v>
      </c>
      <c r="K804" s="81" t="b">
        <v>0</v>
      </c>
      <c r="L804" s="81" t="b">
        <v>0</v>
      </c>
      <c r="M804" s="81" t="b">
        <v>0</v>
      </c>
      <c r="N804" s="79"/>
      <c r="O804" s="79"/>
      <c r="P804" s="79"/>
      <c r="Q804" s="92"/>
      <c r="R804" s="92"/>
      <c r="S804" s="96"/>
      <c r="T804" s="85"/>
      <c r="U804" s="86"/>
      <c r="V804" s="86" t="e">
        <f t="array" aca="1" ref="V804" ca="1">_xludf.IFNA(INDEX(#REF!,MATCH($U804,#REF!,0)),"")</f>
        <v>#NAME?</v>
      </c>
      <c r="W804" s="86" t="e">
        <f t="array" aca="1" ref="W804" ca="1">_xludf.IFNA(INDEX(#REF!,MATCH($U804,#REF!,0)),"")</f>
        <v>#NAME?</v>
      </c>
      <c r="X804" s="86" t="e">
        <f t="array" aca="1" ref="X804" ca="1">_xludf.IFNA(INDEX(#REF!,MATCH($U804,#REF!,0)),"")</f>
        <v>#NAME?</v>
      </c>
      <c r="Y804" s="86" t="e">
        <f t="array" aca="1" ref="Y804" ca="1">_xludf.IFNA(INDEX(#REF!,MATCH($U804,#REF!,0)),"")</f>
        <v>#NAME?</v>
      </c>
      <c r="Z804" s="86" t="e">
        <f t="array" aca="1" ref="Z804" ca="1">_xludf.IFNA(INDEX(#REF!,MATCH($U804,#REF!,0)),"")</f>
        <v>#NAME?</v>
      </c>
      <c r="AA804" s="86" t="e">
        <f t="array" aca="1" ref="AA804" ca="1">_xludf.IFNA(INDEX(#REF!,MATCH($U804,#REF!,0)),"")</f>
        <v>#NAME?</v>
      </c>
      <c r="AB804" s="86" t="e">
        <f t="array" aca="1" ref="AB804" ca="1">_xludf.IFNA(INDEX(#REF!,MATCH($U804,#REF!,0)),"")</f>
        <v>#NAME?</v>
      </c>
      <c r="AC804" s="86" t="e">
        <f t="array" aca="1" ref="AC804" ca="1">_xludf.IFNA(INDEX(#REF!,MATCH($U804,#REF!,0)),"")</f>
        <v>#NAME?</v>
      </c>
      <c r="AD804" s="87" t="e">
        <f t="array" aca="1" ref="AD804" ca="1">_xludf.IFNA(INDEX(#REF!,MATCH($U804,#REF!,0)),"")</f>
        <v>#NAME?</v>
      </c>
      <c r="AE804" s="102"/>
    </row>
    <row r="805" spans="1:31" ht="22.5" customHeight="1">
      <c r="A805" s="77"/>
      <c r="B805" s="133"/>
      <c r="C805" s="79"/>
      <c r="D805" s="79"/>
      <c r="E805" s="79"/>
      <c r="F805" s="79"/>
      <c r="G805" s="79"/>
      <c r="H805" s="79"/>
      <c r="I805" s="81" t="b">
        <v>0</v>
      </c>
      <c r="J805" s="81" t="b">
        <v>0</v>
      </c>
      <c r="K805" s="81" t="b">
        <v>0</v>
      </c>
      <c r="L805" s="81" t="b">
        <v>0</v>
      </c>
      <c r="M805" s="81" t="b">
        <v>0</v>
      </c>
      <c r="N805" s="79"/>
      <c r="O805" s="79"/>
      <c r="P805" s="79"/>
      <c r="Q805" s="92"/>
      <c r="R805" s="92"/>
      <c r="S805" s="96"/>
      <c r="T805" s="85"/>
      <c r="U805" s="86"/>
      <c r="V805" s="86" t="e">
        <f t="array" aca="1" ref="V805" ca="1">_xludf.IFNA(INDEX(#REF!,MATCH($U805,#REF!,0)),"")</f>
        <v>#NAME?</v>
      </c>
      <c r="W805" s="86" t="e">
        <f t="array" aca="1" ref="W805" ca="1">_xludf.IFNA(INDEX(#REF!,MATCH($U805,#REF!,0)),"")</f>
        <v>#NAME?</v>
      </c>
      <c r="X805" s="86" t="e">
        <f t="array" aca="1" ref="X805" ca="1">_xludf.IFNA(INDEX(#REF!,MATCH($U805,#REF!,0)),"")</f>
        <v>#NAME?</v>
      </c>
      <c r="Y805" s="86" t="e">
        <f t="array" aca="1" ref="Y805" ca="1">_xludf.IFNA(INDEX(#REF!,MATCH($U805,#REF!,0)),"")</f>
        <v>#NAME?</v>
      </c>
      <c r="Z805" s="86" t="e">
        <f t="array" aca="1" ref="Z805" ca="1">_xludf.IFNA(INDEX(#REF!,MATCH($U805,#REF!,0)),"")</f>
        <v>#NAME?</v>
      </c>
      <c r="AA805" s="86" t="e">
        <f t="array" aca="1" ref="AA805" ca="1">_xludf.IFNA(INDEX(#REF!,MATCH($U805,#REF!,0)),"")</f>
        <v>#NAME?</v>
      </c>
      <c r="AB805" s="86" t="e">
        <f t="array" aca="1" ref="AB805" ca="1">_xludf.IFNA(INDEX(#REF!,MATCH($U805,#REF!,0)),"")</f>
        <v>#NAME?</v>
      </c>
      <c r="AC805" s="86" t="e">
        <f t="array" aca="1" ref="AC805" ca="1">_xludf.IFNA(INDEX(#REF!,MATCH($U805,#REF!,0)),"")</f>
        <v>#NAME?</v>
      </c>
      <c r="AD805" s="87" t="e">
        <f t="array" aca="1" ref="AD805" ca="1">_xludf.IFNA(INDEX(#REF!,MATCH($U805,#REF!,0)),"")</f>
        <v>#NAME?</v>
      </c>
      <c r="AE805" s="102"/>
    </row>
    <row r="806" spans="1:31" ht="22.5" customHeight="1">
      <c r="A806" s="77"/>
      <c r="B806" s="133"/>
      <c r="C806" s="79"/>
      <c r="D806" s="79"/>
      <c r="E806" s="79"/>
      <c r="F806" s="79"/>
      <c r="G806" s="79"/>
      <c r="H806" s="79"/>
      <c r="I806" s="81" t="b">
        <v>0</v>
      </c>
      <c r="J806" s="81" t="b">
        <v>0</v>
      </c>
      <c r="K806" s="81" t="b">
        <v>0</v>
      </c>
      <c r="L806" s="81" t="b">
        <v>0</v>
      </c>
      <c r="M806" s="81" t="b">
        <v>0</v>
      </c>
      <c r="N806" s="79"/>
      <c r="O806" s="79"/>
      <c r="P806" s="79"/>
      <c r="Q806" s="92"/>
      <c r="R806" s="92"/>
      <c r="S806" s="96"/>
      <c r="T806" s="85"/>
      <c r="U806" s="86"/>
      <c r="V806" s="86" t="e">
        <f t="array" aca="1" ref="V806" ca="1">_xludf.IFNA(INDEX(#REF!,MATCH($U806,#REF!,0)),"")</f>
        <v>#NAME?</v>
      </c>
      <c r="W806" s="86" t="e">
        <f t="array" aca="1" ref="W806" ca="1">_xludf.IFNA(INDEX(#REF!,MATCH($U806,#REF!,0)),"")</f>
        <v>#NAME?</v>
      </c>
      <c r="X806" s="86" t="e">
        <f t="array" aca="1" ref="X806" ca="1">_xludf.IFNA(INDEX(#REF!,MATCH($U806,#REF!,0)),"")</f>
        <v>#NAME?</v>
      </c>
      <c r="Y806" s="86" t="e">
        <f t="array" aca="1" ref="Y806" ca="1">_xludf.IFNA(INDEX(#REF!,MATCH($U806,#REF!,0)),"")</f>
        <v>#NAME?</v>
      </c>
      <c r="Z806" s="86" t="e">
        <f t="array" aca="1" ref="Z806" ca="1">_xludf.IFNA(INDEX(#REF!,MATCH($U806,#REF!,0)),"")</f>
        <v>#NAME?</v>
      </c>
      <c r="AA806" s="86" t="e">
        <f t="array" aca="1" ref="AA806" ca="1">_xludf.IFNA(INDEX(#REF!,MATCH($U806,#REF!,0)),"")</f>
        <v>#NAME?</v>
      </c>
      <c r="AB806" s="86" t="e">
        <f t="array" aca="1" ref="AB806" ca="1">_xludf.IFNA(INDEX(#REF!,MATCH($U806,#REF!,0)),"")</f>
        <v>#NAME?</v>
      </c>
      <c r="AC806" s="86" t="e">
        <f t="array" aca="1" ref="AC806" ca="1">_xludf.IFNA(INDEX(#REF!,MATCH($U806,#REF!,0)),"")</f>
        <v>#NAME?</v>
      </c>
      <c r="AD806" s="87" t="e">
        <f t="array" aca="1" ref="AD806" ca="1">_xludf.IFNA(INDEX(#REF!,MATCH($U806,#REF!,0)),"")</f>
        <v>#NAME?</v>
      </c>
      <c r="AE806" s="102"/>
    </row>
    <row r="807" spans="1:31" ht="22.5" customHeight="1">
      <c r="A807" s="77"/>
      <c r="B807" s="133"/>
      <c r="C807" s="79"/>
      <c r="D807" s="79"/>
      <c r="E807" s="79"/>
      <c r="F807" s="79"/>
      <c r="G807" s="79"/>
      <c r="H807" s="79"/>
      <c r="I807" s="81" t="b">
        <v>0</v>
      </c>
      <c r="J807" s="81" t="b">
        <v>0</v>
      </c>
      <c r="K807" s="81" t="b">
        <v>0</v>
      </c>
      <c r="L807" s="81" t="b">
        <v>0</v>
      </c>
      <c r="M807" s="81" t="b">
        <v>0</v>
      </c>
      <c r="N807" s="79"/>
      <c r="O807" s="79"/>
      <c r="P807" s="79"/>
      <c r="Q807" s="92"/>
      <c r="R807" s="92"/>
      <c r="S807" s="96"/>
      <c r="T807" s="85"/>
      <c r="U807" s="86"/>
      <c r="V807" s="86" t="e">
        <f t="array" aca="1" ref="V807" ca="1">_xludf.IFNA(INDEX(#REF!,MATCH($U807,#REF!,0)),"")</f>
        <v>#NAME?</v>
      </c>
      <c r="W807" s="86" t="e">
        <f t="array" aca="1" ref="W807" ca="1">_xludf.IFNA(INDEX(#REF!,MATCH($U807,#REF!,0)),"")</f>
        <v>#NAME?</v>
      </c>
      <c r="X807" s="86" t="e">
        <f t="array" aca="1" ref="X807" ca="1">_xludf.IFNA(INDEX(#REF!,MATCH($U807,#REF!,0)),"")</f>
        <v>#NAME?</v>
      </c>
      <c r="Y807" s="86" t="e">
        <f t="array" aca="1" ref="Y807" ca="1">_xludf.IFNA(INDEX(#REF!,MATCH($U807,#REF!,0)),"")</f>
        <v>#NAME?</v>
      </c>
      <c r="Z807" s="86" t="e">
        <f t="array" aca="1" ref="Z807" ca="1">_xludf.IFNA(INDEX(#REF!,MATCH($U807,#REF!,0)),"")</f>
        <v>#NAME?</v>
      </c>
      <c r="AA807" s="86" t="e">
        <f t="array" aca="1" ref="AA807" ca="1">_xludf.IFNA(INDEX(#REF!,MATCH($U807,#REF!,0)),"")</f>
        <v>#NAME?</v>
      </c>
      <c r="AB807" s="86" t="e">
        <f t="array" aca="1" ref="AB807" ca="1">_xludf.IFNA(INDEX(#REF!,MATCH($U807,#REF!,0)),"")</f>
        <v>#NAME?</v>
      </c>
      <c r="AC807" s="86" t="e">
        <f t="array" aca="1" ref="AC807" ca="1">_xludf.IFNA(INDEX(#REF!,MATCH($U807,#REF!,0)),"")</f>
        <v>#NAME?</v>
      </c>
      <c r="AD807" s="87" t="e">
        <f t="array" aca="1" ref="AD807" ca="1">_xludf.IFNA(INDEX(#REF!,MATCH($U807,#REF!,0)),"")</f>
        <v>#NAME?</v>
      </c>
      <c r="AE807" s="102"/>
    </row>
    <row r="808" spans="1:31" ht="22.5" customHeight="1">
      <c r="A808" s="77"/>
      <c r="B808" s="133"/>
      <c r="C808" s="79"/>
      <c r="D808" s="79"/>
      <c r="E808" s="79"/>
      <c r="F808" s="79"/>
      <c r="G808" s="79"/>
      <c r="H808" s="79"/>
      <c r="I808" s="81" t="b">
        <v>0</v>
      </c>
      <c r="J808" s="81" t="b">
        <v>0</v>
      </c>
      <c r="K808" s="81" t="b">
        <v>0</v>
      </c>
      <c r="L808" s="81" t="b">
        <v>0</v>
      </c>
      <c r="M808" s="81" t="b">
        <v>0</v>
      </c>
      <c r="N808" s="79"/>
      <c r="O808" s="79"/>
      <c r="P808" s="79"/>
      <c r="Q808" s="92"/>
      <c r="R808" s="92"/>
      <c r="S808" s="96"/>
      <c r="T808" s="85"/>
      <c r="U808" s="86"/>
      <c r="V808" s="86" t="e">
        <f t="array" aca="1" ref="V808" ca="1">_xludf.IFNA(INDEX(#REF!,MATCH($U808,#REF!,0)),"")</f>
        <v>#NAME?</v>
      </c>
      <c r="W808" s="86" t="e">
        <f t="array" aca="1" ref="W808" ca="1">_xludf.IFNA(INDEX(#REF!,MATCH($U808,#REF!,0)),"")</f>
        <v>#NAME?</v>
      </c>
      <c r="X808" s="86" t="e">
        <f t="array" aca="1" ref="X808" ca="1">_xludf.IFNA(INDEX(#REF!,MATCH($U808,#REF!,0)),"")</f>
        <v>#NAME?</v>
      </c>
      <c r="Y808" s="86" t="e">
        <f t="array" aca="1" ref="Y808" ca="1">_xludf.IFNA(INDEX(#REF!,MATCH($U808,#REF!,0)),"")</f>
        <v>#NAME?</v>
      </c>
      <c r="Z808" s="86" t="e">
        <f t="array" aca="1" ref="Z808" ca="1">_xludf.IFNA(INDEX(#REF!,MATCH($U808,#REF!,0)),"")</f>
        <v>#NAME?</v>
      </c>
      <c r="AA808" s="86" t="e">
        <f t="array" aca="1" ref="AA808" ca="1">_xludf.IFNA(INDEX(#REF!,MATCH($U808,#REF!,0)),"")</f>
        <v>#NAME?</v>
      </c>
      <c r="AB808" s="86" t="e">
        <f t="array" aca="1" ref="AB808" ca="1">_xludf.IFNA(INDEX(#REF!,MATCH($U808,#REF!,0)),"")</f>
        <v>#NAME?</v>
      </c>
      <c r="AC808" s="86" t="e">
        <f t="array" aca="1" ref="AC808" ca="1">_xludf.IFNA(INDEX(#REF!,MATCH($U808,#REF!,0)),"")</f>
        <v>#NAME?</v>
      </c>
      <c r="AD808" s="87" t="e">
        <f t="array" aca="1" ref="AD808" ca="1">_xludf.IFNA(INDEX(#REF!,MATCH($U808,#REF!,0)),"")</f>
        <v>#NAME?</v>
      </c>
      <c r="AE808" s="102"/>
    </row>
    <row r="809" spans="1:31" ht="22.5" customHeight="1">
      <c r="A809" s="77"/>
      <c r="B809" s="133"/>
      <c r="C809" s="90"/>
      <c r="D809" s="90"/>
      <c r="E809" s="90"/>
      <c r="F809" s="90"/>
      <c r="G809" s="90"/>
      <c r="H809" s="90"/>
      <c r="I809" s="91" t="b">
        <v>0</v>
      </c>
      <c r="J809" s="91" t="b">
        <v>0</v>
      </c>
      <c r="K809" s="91" t="b">
        <v>0</v>
      </c>
      <c r="L809" s="91" t="b">
        <v>0</v>
      </c>
      <c r="M809" s="91" t="b">
        <v>0</v>
      </c>
      <c r="N809" s="90"/>
      <c r="O809" s="90"/>
      <c r="P809" s="90"/>
      <c r="Q809" s="92"/>
      <c r="R809" s="92"/>
      <c r="S809" s="110"/>
      <c r="T809" s="85"/>
      <c r="U809" s="86"/>
      <c r="V809" s="86" t="e">
        <f t="array" aca="1" ref="V809" ca="1">_xludf.IFNA(INDEX(#REF!,MATCH($U809,#REF!,0)),"")</f>
        <v>#NAME?</v>
      </c>
      <c r="W809" s="86" t="e">
        <f t="array" aca="1" ref="W809" ca="1">_xludf.IFNA(INDEX(#REF!,MATCH($U809,#REF!,0)),"")</f>
        <v>#NAME?</v>
      </c>
      <c r="X809" s="86" t="e">
        <f t="array" aca="1" ref="X809" ca="1">_xludf.IFNA(INDEX(#REF!,MATCH($U809,#REF!,0)),"")</f>
        <v>#NAME?</v>
      </c>
      <c r="Y809" s="86" t="e">
        <f t="array" aca="1" ref="Y809" ca="1">_xludf.IFNA(INDEX(#REF!,MATCH($U809,#REF!,0)),"")</f>
        <v>#NAME?</v>
      </c>
      <c r="Z809" s="86" t="e">
        <f t="array" aca="1" ref="Z809" ca="1">_xludf.IFNA(INDEX(#REF!,MATCH($U809,#REF!,0)),"")</f>
        <v>#NAME?</v>
      </c>
      <c r="AA809" s="86" t="e">
        <f t="array" aca="1" ref="AA809" ca="1">_xludf.IFNA(INDEX(#REF!,MATCH($U809,#REF!,0)),"")</f>
        <v>#NAME?</v>
      </c>
      <c r="AB809" s="86" t="e">
        <f t="array" aca="1" ref="AB809" ca="1">_xludf.IFNA(INDEX(#REF!,MATCH($U809,#REF!,0)),"")</f>
        <v>#NAME?</v>
      </c>
      <c r="AC809" s="86" t="e">
        <f t="array" aca="1" ref="AC809" ca="1">_xludf.IFNA(INDEX(#REF!,MATCH($U809,#REF!,0)),"")</f>
        <v>#NAME?</v>
      </c>
      <c r="AD809" s="87" t="e">
        <f t="array" aca="1" ref="AD809" ca="1">_xludf.IFNA(INDEX(#REF!,MATCH($U809,#REF!,0)),"")</f>
        <v>#NAME?</v>
      </c>
      <c r="AE809" s="102"/>
    </row>
    <row r="810" spans="1:31" ht="22.5" customHeight="1">
      <c r="A810" s="77"/>
      <c r="B810" s="133"/>
      <c r="C810" s="79"/>
      <c r="D810" s="79"/>
      <c r="E810" s="79"/>
      <c r="F810" s="79"/>
      <c r="G810" s="79"/>
      <c r="H810" s="79"/>
      <c r="I810" s="81" t="b">
        <v>0</v>
      </c>
      <c r="J810" s="81" t="b">
        <v>0</v>
      </c>
      <c r="K810" s="81" t="b">
        <v>0</v>
      </c>
      <c r="L810" s="81" t="b">
        <v>0</v>
      </c>
      <c r="M810" s="81" t="b">
        <v>0</v>
      </c>
      <c r="N810" s="79"/>
      <c r="O810" s="79"/>
      <c r="P810" s="79"/>
      <c r="Q810" s="92"/>
      <c r="R810" s="92"/>
      <c r="S810" s="96"/>
      <c r="T810" s="85"/>
      <c r="U810" s="86"/>
      <c r="V810" s="86" t="e">
        <f t="array" aca="1" ref="V810" ca="1">_xludf.IFNA(INDEX(#REF!,MATCH($U810,#REF!,0)),"")</f>
        <v>#NAME?</v>
      </c>
      <c r="W810" s="86" t="e">
        <f t="array" aca="1" ref="W810" ca="1">_xludf.IFNA(INDEX(#REF!,MATCH($U810,#REF!,0)),"")</f>
        <v>#NAME?</v>
      </c>
      <c r="X810" s="86" t="e">
        <f t="array" aca="1" ref="X810" ca="1">_xludf.IFNA(INDEX(#REF!,MATCH($U810,#REF!,0)),"")</f>
        <v>#NAME?</v>
      </c>
      <c r="Y810" s="86" t="e">
        <f t="array" aca="1" ref="Y810" ca="1">_xludf.IFNA(INDEX(#REF!,MATCH($U810,#REF!,0)),"")</f>
        <v>#NAME?</v>
      </c>
      <c r="Z810" s="86" t="e">
        <f t="array" aca="1" ref="Z810" ca="1">_xludf.IFNA(INDEX(#REF!,MATCH($U810,#REF!,0)),"")</f>
        <v>#NAME?</v>
      </c>
      <c r="AA810" s="86" t="e">
        <f t="array" aca="1" ref="AA810" ca="1">_xludf.IFNA(INDEX(#REF!,MATCH($U810,#REF!,0)),"")</f>
        <v>#NAME?</v>
      </c>
      <c r="AB810" s="86" t="e">
        <f t="array" aca="1" ref="AB810" ca="1">_xludf.IFNA(INDEX(#REF!,MATCH($U810,#REF!,0)),"")</f>
        <v>#NAME?</v>
      </c>
      <c r="AC810" s="86" t="e">
        <f t="array" aca="1" ref="AC810" ca="1">_xludf.IFNA(INDEX(#REF!,MATCH($U810,#REF!,0)),"")</f>
        <v>#NAME?</v>
      </c>
      <c r="AD810" s="87" t="e">
        <f t="array" aca="1" ref="AD810" ca="1">_xludf.IFNA(INDEX(#REF!,MATCH($U810,#REF!,0)),"")</f>
        <v>#NAME?</v>
      </c>
      <c r="AE810" s="102"/>
    </row>
    <row r="811" spans="1:31" ht="22.5" customHeight="1">
      <c r="A811" s="77"/>
      <c r="B811" s="133"/>
      <c r="C811" s="90"/>
      <c r="D811" s="90"/>
      <c r="E811" s="90"/>
      <c r="F811" s="90"/>
      <c r="G811" s="90"/>
      <c r="H811" s="90"/>
      <c r="I811" s="91" t="b">
        <v>0</v>
      </c>
      <c r="J811" s="91" t="b">
        <v>0</v>
      </c>
      <c r="K811" s="91" t="b">
        <v>0</v>
      </c>
      <c r="L811" s="91" t="b">
        <v>0</v>
      </c>
      <c r="M811" s="91" t="b">
        <v>0</v>
      </c>
      <c r="N811" s="90"/>
      <c r="O811" s="90"/>
      <c r="P811" s="90"/>
      <c r="Q811" s="92"/>
      <c r="R811" s="92"/>
      <c r="S811" s="110"/>
      <c r="T811" s="85"/>
      <c r="U811" s="86"/>
      <c r="V811" s="86" t="e">
        <f t="array" aca="1" ref="V811" ca="1">_xludf.IFNA(INDEX(#REF!,MATCH($U811,#REF!,0)),"")</f>
        <v>#NAME?</v>
      </c>
      <c r="W811" s="86" t="e">
        <f t="array" aca="1" ref="W811" ca="1">_xludf.IFNA(INDEX(#REF!,MATCH($U811,#REF!,0)),"")</f>
        <v>#NAME?</v>
      </c>
      <c r="X811" s="86" t="e">
        <f t="array" aca="1" ref="X811" ca="1">_xludf.IFNA(INDEX(#REF!,MATCH($U811,#REF!,0)),"")</f>
        <v>#NAME?</v>
      </c>
      <c r="Y811" s="86" t="e">
        <f t="array" aca="1" ref="Y811" ca="1">_xludf.IFNA(INDEX(#REF!,MATCH($U811,#REF!,0)),"")</f>
        <v>#NAME?</v>
      </c>
      <c r="Z811" s="86" t="e">
        <f t="array" aca="1" ref="Z811" ca="1">_xludf.IFNA(INDEX(#REF!,MATCH($U811,#REF!,0)),"")</f>
        <v>#NAME?</v>
      </c>
      <c r="AA811" s="86" t="e">
        <f t="array" aca="1" ref="AA811" ca="1">_xludf.IFNA(INDEX(#REF!,MATCH($U811,#REF!,0)),"")</f>
        <v>#NAME?</v>
      </c>
      <c r="AB811" s="86" t="e">
        <f t="array" aca="1" ref="AB811" ca="1">_xludf.IFNA(INDEX(#REF!,MATCH($U811,#REF!,0)),"")</f>
        <v>#NAME?</v>
      </c>
      <c r="AC811" s="86" t="e">
        <f t="array" aca="1" ref="AC811" ca="1">_xludf.IFNA(INDEX(#REF!,MATCH($U811,#REF!,0)),"")</f>
        <v>#NAME?</v>
      </c>
      <c r="AD811" s="87" t="e">
        <f t="array" aca="1" ref="AD811" ca="1">_xludf.IFNA(INDEX(#REF!,MATCH($U811,#REF!,0)),"")</f>
        <v>#NAME?</v>
      </c>
      <c r="AE811" s="102"/>
    </row>
    <row r="812" spans="1:31" ht="22.5" customHeight="1">
      <c r="A812" s="77"/>
      <c r="B812" s="133"/>
      <c r="C812" s="79"/>
      <c r="D812" s="79"/>
      <c r="E812" s="79"/>
      <c r="F812" s="79"/>
      <c r="G812" s="79"/>
      <c r="H812" s="79"/>
      <c r="I812" s="81" t="b">
        <v>0</v>
      </c>
      <c r="J812" s="81" t="b">
        <v>0</v>
      </c>
      <c r="K812" s="81" t="b">
        <v>0</v>
      </c>
      <c r="L812" s="81" t="b">
        <v>0</v>
      </c>
      <c r="M812" s="81" t="b">
        <v>0</v>
      </c>
      <c r="N812" s="79"/>
      <c r="O812" s="79"/>
      <c r="P812" s="79"/>
      <c r="Q812" s="92"/>
      <c r="R812" s="92"/>
      <c r="S812" s="96"/>
      <c r="T812" s="85"/>
      <c r="U812" s="86"/>
      <c r="V812" s="86" t="e">
        <f t="array" aca="1" ref="V812" ca="1">_xludf.IFNA(INDEX(#REF!,MATCH($U812,#REF!,0)),"")</f>
        <v>#NAME?</v>
      </c>
      <c r="W812" s="86" t="e">
        <f t="array" aca="1" ref="W812" ca="1">_xludf.IFNA(INDEX(#REF!,MATCH($U812,#REF!,0)),"")</f>
        <v>#NAME?</v>
      </c>
      <c r="X812" s="86" t="e">
        <f t="array" aca="1" ref="X812" ca="1">_xludf.IFNA(INDEX(#REF!,MATCH($U812,#REF!,0)),"")</f>
        <v>#NAME?</v>
      </c>
      <c r="Y812" s="86" t="e">
        <f t="array" aca="1" ref="Y812" ca="1">_xludf.IFNA(INDEX(#REF!,MATCH($U812,#REF!,0)),"")</f>
        <v>#NAME?</v>
      </c>
      <c r="Z812" s="86" t="e">
        <f t="array" aca="1" ref="Z812" ca="1">_xludf.IFNA(INDEX(#REF!,MATCH($U812,#REF!,0)),"")</f>
        <v>#NAME?</v>
      </c>
      <c r="AA812" s="86" t="e">
        <f t="array" aca="1" ref="AA812" ca="1">_xludf.IFNA(INDEX(#REF!,MATCH($U812,#REF!,0)),"")</f>
        <v>#NAME?</v>
      </c>
      <c r="AB812" s="86" t="e">
        <f t="array" aca="1" ref="AB812" ca="1">_xludf.IFNA(INDEX(#REF!,MATCH($U812,#REF!,0)),"")</f>
        <v>#NAME?</v>
      </c>
      <c r="AC812" s="86" t="e">
        <f t="array" aca="1" ref="AC812" ca="1">_xludf.IFNA(INDEX(#REF!,MATCH($U812,#REF!,0)),"")</f>
        <v>#NAME?</v>
      </c>
      <c r="AD812" s="87" t="e">
        <f t="array" aca="1" ref="AD812" ca="1">_xludf.IFNA(INDEX(#REF!,MATCH($U812,#REF!,0)),"")</f>
        <v>#NAME?</v>
      </c>
      <c r="AE812" s="102"/>
    </row>
    <row r="813" spans="1:31" ht="22.5" customHeight="1">
      <c r="A813" s="77"/>
      <c r="B813" s="133"/>
      <c r="C813" s="79"/>
      <c r="D813" s="79"/>
      <c r="E813" s="79"/>
      <c r="F813" s="79"/>
      <c r="G813" s="79"/>
      <c r="H813" s="79"/>
      <c r="I813" s="81" t="b">
        <v>0</v>
      </c>
      <c r="J813" s="81" t="b">
        <v>0</v>
      </c>
      <c r="K813" s="81" t="b">
        <v>0</v>
      </c>
      <c r="L813" s="81" t="b">
        <v>0</v>
      </c>
      <c r="M813" s="81" t="b">
        <v>0</v>
      </c>
      <c r="N813" s="79"/>
      <c r="O813" s="79"/>
      <c r="P813" s="79"/>
      <c r="Q813" s="92"/>
      <c r="R813" s="92"/>
      <c r="S813" s="96"/>
      <c r="T813" s="85"/>
      <c r="U813" s="86"/>
      <c r="V813" s="86" t="e">
        <f t="array" aca="1" ref="V813" ca="1">_xludf.IFNA(INDEX(#REF!,MATCH($U813,#REF!,0)),"")</f>
        <v>#NAME?</v>
      </c>
      <c r="W813" s="86" t="e">
        <f t="array" aca="1" ref="W813" ca="1">_xludf.IFNA(INDEX(#REF!,MATCH($U813,#REF!,0)),"")</f>
        <v>#NAME?</v>
      </c>
      <c r="X813" s="86" t="e">
        <f t="array" aca="1" ref="X813" ca="1">_xludf.IFNA(INDEX(#REF!,MATCH($U813,#REF!,0)),"")</f>
        <v>#NAME?</v>
      </c>
      <c r="Y813" s="86" t="e">
        <f t="array" aca="1" ref="Y813" ca="1">_xludf.IFNA(INDEX(#REF!,MATCH($U813,#REF!,0)),"")</f>
        <v>#NAME?</v>
      </c>
      <c r="Z813" s="86" t="e">
        <f t="array" aca="1" ref="Z813" ca="1">_xludf.IFNA(INDEX(#REF!,MATCH($U813,#REF!,0)),"")</f>
        <v>#NAME?</v>
      </c>
      <c r="AA813" s="86" t="e">
        <f t="array" aca="1" ref="AA813" ca="1">_xludf.IFNA(INDEX(#REF!,MATCH($U813,#REF!,0)),"")</f>
        <v>#NAME?</v>
      </c>
      <c r="AB813" s="86" t="e">
        <f t="array" aca="1" ref="AB813" ca="1">_xludf.IFNA(INDEX(#REF!,MATCH($U813,#REF!,0)),"")</f>
        <v>#NAME?</v>
      </c>
      <c r="AC813" s="86" t="e">
        <f t="array" aca="1" ref="AC813" ca="1">_xludf.IFNA(INDEX(#REF!,MATCH($U813,#REF!,0)),"")</f>
        <v>#NAME?</v>
      </c>
      <c r="AD813" s="87" t="e">
        <f t="array" aca="1" ref="AD813" ca="1">_xludf.IFNA(INDEX(#REF!,MATCH($U813,#REF!,0)),"")</f>
        <v>#NAME?</v>
      </c>
      <c r="AE813" s="102"/>
    </row>
    <row r="814" spans="1:31" ht="22.5" customHeight="1">
      <c r="A814" s="77"/>
      <c r="B814" s="133"/>
      <c r="C814" s="79"/>
      <c r="D814" s="79"/>
      <c r="E814" s="103"/>
      <c r="F814" s="103"/>
      <c r="G814" s="79"/>
      <c r="H814" s="79"/>
      <c r="I814" s="81" t="b">
        <v>0</v>
      </c>
      <c r="J814" s="81" t="b">
        <v>0</v>
      </c>
      <c r="K814" s="81" t="b">
        <v>0</v>
      </c>
      <c r="L814" s="81" t="b">
        <v>0</v>
      </c>
      <c r="M814" s="81" t="b">
        <v>0</v>
      </c>
      <c r="N814" s="79"/>
      <c r="O814" s="79"/>
      <c r="P814" s="79"/>
      <c r="Q814" s="92"/>
      <c r="R814" s="92"/>
      <c r="S814" s="96"/>
      <c r="T814" s="85"/>
      <c r="U814" s="86"/>
      <c r="V814" s="86" t="e">
        <f t="array" aca="1" ref="V814" ca="1">_xludf.IFNA(INDEX(#REF!,MATCH($U814,#REF!,0)),"")</f>
        <v>#NAME?</v>
      </c>
      <c r="W814" s="86" t="e">
        <f t="array" aca="1" ref="W814" ca="1">_xludf.IFNA(INDEX(#REF!,MATCH($U814,#REF!,0)),"")</f>
        <v>#NAME?</v>
      </c>
      <c r="X814" s="86" t="e">
        <f t="array" aca="1" ref="X814" ca="1">_xludf.IFNA(INDEX(#REF!,MATCH($U814,#REF!,0)),"")</f>
        <v>#NAME?</v>
      </c>
      <c r="Y814" s="86" t="e">
        <f t="array" aca="1" ref="Y814" ca="1">_xludf.IFNA(INDEX(#REF!,MATCH($U814,#REF!,0)),"")</f>
        <v>#NAME?</v>
      </c>
      <c r="Z814" s="86" t="e">
        <f t="array" aca="1" ref="Z814" ca="1">_xludf.IFNA(INDEX(#REF!,MATCH($U814,#REF!,0)),"")</f>
        <v>#NAME?</v>
      </c>
      <c r="AA814" s="86" t="e">
        <f t="array" aca="1" ref="AA814" ca="1">_xludf.IFNA(INDEX(#REF!,MATCH($U814,#REF!,0)),"")</f>
        <v>#NAME?</v>
      </c>
      <c r="AB814" s="86" t="e">
        <f t="array" aca="1" ref="AB814" ca="1">_xludf.IFNA(INDEX(#REF!,MATCH($U814,#REF!,0)),"")</f>
        <v>#NAME?</v>
      </c>
      <c r="AC814" s="86" t="e">
        <f t="array" aca="1" ref="AC814" ca="1">_xludf.IFNA(INDEX(#REF!,MATCH($U814,#REF!,0)),"")</f>
        <v>#NAME?</v>
      </c>
      <c r="AD814" s="87" t="e">
        <f t="array" aca="1" ref="AD814" ca="1">_xludf.IFNA(INDEX(#REF!,MATCH($U814,#REF!,0)),"")</f>
        <v>#NAME?</v>
      </c>
      <c r="AE814" s="102"/>
    </row>
    <row r="815" spans="1:31" ht="22.5" customHeight="1">
      <c r="A815" s="77"/>
      <c r="B815" s="133"/>
      <c r="C815" s="79"/>
      <c r="D815" s="79"/>
      <c r="E815" s="79"/>
      <c r="F815" s="79"/>
      <c r="G815" s="79"/>
      <c r="H815" s="79"/>
      <c r="I815" s="81" t="b">
        <v>0</v>
      </c>
      <c r="J815" s="81" t="b">
        <v>0</v>
      </c>
      <c r="K815" s="81" t="b">
        <v>0</v>
      </c>
      <c r="L815" s="81" t="b">
        <v>0</v>
      </c>
      <c r="M815" s="81" t="b">
        <v>0</v>
      </c>
      <c r="N815" s="79"/>
      <c r="O815" s="79"/>
      <c r="P815" s="79"/>
      <c r="Q815" s="92"/>
      <c r="R815" s="92"/>
      <c r="S815" s="96"/>
      <c r="T815" s="85"/>
      <c r="U815" s="86"/>
      <c r="V815" s="86" t="e">
        <f t="array" aca="1" ref="V815" ca="1">_xludf.IFNA(INDEX(#REF!,MATCH($U815,#REF!,0)),"")</f>
        <v>#NAME?</v>
      </c>
      <c r="W815" s="86" t="e">
        <f t="array" aca="1" ref="W815" ca="1">_xludf.IFNA(INDEX(#REF!,MATCH($U815,#REF!,0)),"")</f>
        <v>#NAME?</v>
      </c>
      <c r="X815" s="86" t="e">
        <f t="array" aca="1" ref="X815" ca="1">_xludf.IFNA(INDEX(#REF!,MATCH($U815,#REF!,0)),"")</f>
        <v>#NAME?</v>
      </c>
      <c r="Y815" s="86" t="e">
        <f t="array" aca="1" ref="Y815" ca="1">_xludf.IFNA(INDEX(#REF!,MATCH($U815,#REF!,0)),"")</f>
        <v>#NAME?</v>
      </c>
      <c r="Z815" s="86" t="e">
        <f t="array" aca="1" ref="Z815" ca="1">_xludf.IFNA(INDEX(#REF!,MATCH($U815,#REF!,0)),"")</f>
        <v>#NAME?</v>
      </c>
      <c r="AA815" s="86" t="e">
        <f t="array" aca="1" ref="AA815" ca="1">_xludf.IFNA(INDEX(#REF!,MATCH($U815,#REF!,0)),"")</f>
        <v>#NAME?</v>
      </c>
      <c r="AB815" s="86" t="e">
        <f t="array" aca="1" ref="AB815" ca="1">_xludf.IFNA(INDEX(#REF!,MATCH($U815,#REF!,0)),"")</f>
        <v>#NAME?</v>
      </c>
      <c r="AC815" s="86" t="e">
        <f t="array" aca="1" ref="AC815" ca="1">_xludf.IFNA(INDEX(#REF!,MATCH($U815,#REF!,0)),"")</f>
        <v>#NAME?</v>
      </c>
      <c r="AD815" s="87" t="e">
        <f t="array" aca="1" ref="AD815" ca="1">_xludf.IFNA(INDEX(#REF!,MATCH($U815,#REF!,0)),"")</f>
        <v>#NAME?</v>
      </c>
      <c r="AE815" s="102"/>
    </row>
    <row r="816" spans="1:31" ht="22.5" customHeight="1">
      <c r="A816" s="77"/>
      <c r="B816" s="133"/>
      <c r="C816" s="79"/>
      <c r="D816" s="79"/>
      <c r="E816" s="103"/>
      <c r="F816" s="103"/>
      <c r="G816" s="79"/>
      <c r="H816" s="79"/>
      <c r="I816" s="81" t="b">
        <v>0</v>
      </c>
      <c r="J816" s="81" t="b">
        <v>0</v>
      </c>
      <c r="K816" s="81" t="b">
        <v>0</v>
      </c>
      <c r="L816" s="81" t="b">
        <v>0</v>
      </c>
      <c r="M816" s="81" t="b">
        <v>0</v>
      </c>
      <c r="N816" s="79"/>
      <c r="O816" s="79"/>
      <c r="P816" s="79"/>
      <c r="Q816" s="92"/>
      <c r="R816" s="92"/>
      <c r="S816" s="96"/>
      <c r="T816" s="85"/>
      <c r="U816" s="86"/>
      <c r="V816" s="86" t="e">
        <f t="array" aca="1" ref="V816" ca="1">_xludf.IFNA(INDEX(#REF!,MATCH($U816,#REF!,0)),"")</f>
        <v>#NAME?</v>
      </c>
      <c r="W816" s="86" t="e">
        <f t="array" aca="1" ref="W816" ca="1">_xludf.IFNA(INDEX(#REF!,MATCH($U816,#REF!,0)),"")</f>
        <v>#NAME?</v>
      </c>
      <c r="X816" s="86" t="e">
        <f t="array" aca="1" ref="X816" ca="1">_xludf.IFNA(INDEX(#REF!,MATCH($U816,#REF!,0)),"")</f>
        <v>#NAME?</v>
      </c>
      <c r="Y816" s="86" t="e">
        <f t="array" aca="1" ref="Y816" ca="1">_xludf.IFNA(INDEX(#REF!,MATCH($U816,#REF!,0)),"")</f>
        <v>#NAME?</v>
      </c>
      <c r="Z816" s="86" t="e">
        <f t="array" aca="1" ref="Z816" ca="1">_xludf.IFNA(INDEX(#REF!,MATCH($U816,#REF!,0)),"")</f>
        <v>#NAME?</v>
      </c>
      <c r="AA816" s="86" t="e">
        <f t="array" aca="1" ref="AA816" ca="1">_xludf.IFNA(INDEX(#REF!,MATCH($U816,#REF!,0)),"")</f>
        <v>#NAME?</v>
      </c>
      <c r="AB816" s="86" t="e">
        <f t="array" aca="1" ref="AB816" ca="1">_xludf.IFNA(INDEX(#REF!,MATCH($U816,#REF!,0)),"")</f>
        <v>#NAME?</v>
      </c>
      <c r="AC816" s="86" t="e">
        <f t="array" aca="1" ref="AC816" ca="1">_xludf.IFNA(INDEX(#REF!,MATCH($U816,#REF!,0)),"")</f>
        <v>#NAME?</v>
      </c>
      <c r="AD816" s="87" t="e">
        <f t="array" aca="1" ref="AD816" ca="1">_xludf.IFNA(INDEX(#REF!,MATCH($U816,#REF!,0)),"")</f>
        <v>#NAME?</v>
      </c>
      <c r="AE816" s="102"/>
    </row>
    <row r="817" spans="1:31" ht="22.5" customHeight="1">
      <c r="A817" s="77"/>
      <c r="B817" s="133"/>
      <c r="C817" s="79"/>
      <c r="D817" s="79"/>
      <c r="E817" s="103"/>
      <c r="F817" s="103"/>
      <c r="G817" s="79"/>
      <c r="H817" s="79"/>
      <c r="I817" s="81" t="b">
        <v>0</v>
      </c>
      <c r="J817" s="81" t="b">
        <v>0</v>
      </c>
      <c r="K817" s="81" t="b">
        <v>0</v>
      </c>
      <c r="L817" s="81" t="b">
        <v>0</v>
      </c>
      <c r="M817" s="81" t="b">
        <v>0</v>
      </c>
      <c r="N817" s="79"/>
      <c r="O817" s="79"/>
      <c r="P817" s="79"/>
      <c r="Q817" s="92"/>
      <c r="R817" s="92"/>
      <c r="S817" s="96"/>
      <c r="T817" s="85"/>
      <c r="U817" s="86"/>
      <c r="V817" s="86" t="e">
        <f t="array" aca="1" ref="V817" ca="1">_xludf.IFNA(INDEX(#REF!,MATCH($U817,#REF!,0)),"")</f>
        <v>#NAME?</v>
      </c>
      <c r="W817" s="86" t="e">
        <f t="array" aca="1" ref="W817" ca="1">_xludf.IFNA(INDEX(#REF!,MATCH($U817,#REF!,0)),"")</f>
        <v>#NAME?</v>
      </c>
      <c r="X817" s="86" t="e">
        <f t="array" aca="1" ref="X817" ca="1">_xludf.IFNA(INDEX(#REF!,MATCH($U817,#REF!,0)),"")</f>
        <v>#NAME?</v>
      </c>
      <c r="Y817" s="86" t="e">
        <f t="array" aca="1" ref="Y817" ca="1">_xludf.IFNA(INDEX(#REF!,MATCH($U817,#REF!,0)),"")</f>
        <v>#NAME?</v>
      </c>
      <c r="Z817" s="86" t="e">
        <f t="array" aca="1" ref="Z817" ca="1">_xludf.IFNA(INDEX(#REF!,MATCH($U817,#REF!,0)),"")</f>
        <v>#NAME?</v>
      </c>
      <c r="AA817" s="86" t="e">
        <f t="array" aca="1" ref="AA817" ca="1">_xludf.IFNA(INDEX(#REF!,MATCH($U817,#REF!,0)),"")</f>
        <v>#NAME?</v>
      </c>
      <c r="AB817" s="86" t="e">
        <f t="array" aca="1" ref="AB817" ca="1">_xludf.IFNA(INDEX(#REF!,MATCH($U817,#REF!,0)),"")</f>
        <v>#NAME?</v>
      </c>
      <c r="AC817" s="86" t="e">
        <f t="array" aca="1" ref="AC817" ca="1">_xludf.IFNA(INDEX(#REF!,MATCH($U817,#REF!,0)),"")</f>
        <v>#NAME?</v>
      </c>
      <c r="AD817" s="87" t="e">
        <f t="array" aca="1" ref="AD817" ca="1">_xludf.IFNA(INDEX(#REF!,MATCH($U817,#REF!,0)),"")</f>
        <v>#NAME?</v>
      </c>
      <c r="AE817" s="102"/>
    </row>
    <row r="818" spans="1:31" ht="22.5" customHeight="1">
      <c r="A818" s="77"/>
      <c r="B818" s="133"/>
      <c r="C818" s="79"/>
      <c r="D818" s="79"/>
      <c r="E818" s="79"/>
      <c r="F818" s="79"/>
      <c r="G818" s="79"/>
      <c r="H818" s="79"/>
      <c r="I818" s="81" t="b">
        <v>0</v>
      </c>
      <c r="J818" s="81" t="b">
        <v>0</v>
      </c>
      <c r="K818" s="81" t="b">
        <v>0</v>
      </c>
      <c r="L818" s="81" t="b">
        <v>0</v>
      </c>
      <c r="M818" s="81" t="b">
        <v>0</v>
      </c>
      <c r="N818" s="79"/>
      <c r="O818" s="79"/>
      <c r="P818" s="79"/>
      <c r="Q818" s="92"/>
      <c r="R818" s="92"/>
      <c r="S818" s="96"/>
      <c r="T818" s="85"/>
      <c r="U818" s="86"/>
      <c r="V818" s="86" t="e">
        <f t="array" aca="1" ref="V818" ca="1">_xludf.IFNA(INDEX(#REF!,MATCH($U818,#REF!,0)),"")</f>
        <v>#NAME?</v>
      </c>
      <c r="W818" s="86" t="e">
        <f t="array" aca="1" ref="W818" ca="1">_xludf.IFNA(INDEX(#REF!,MATCH($U818,#REF!,0)),"")</f>
        <v>#NAME?</v>
      </c>
      <c r="X818" s="86" t="e">
        <f t="array" aca="1" ref="X818" ca="1">_xludf.IFNA(INDEX(#REF!,MATCH($U818,#REF!,0)),"")</f>
        <v>#NAME?</v>
      </c>
      <c r="Y818" s="86" t="e">
        <f t="array" aca="1" ref="Y818" ca="1">_xludf.IFNA(INDEX(#REF!,MATCH($U818,#REF!,0)),"")</f>
        <v>#NAME?</v>
      </c>
      <c r="Z818" s="86" t="e">
        <f t="array" aca="1" ref="Z818" ca="1">_xludf.IFNA(INDEX(#REF!,MATCH($U818,#REF!,0)),"")</f>
        <v>#NAME?</v>
      </c>
      <c r="AA818" s="86" t="e">
        <f t="array" aca="1" ref="AA818" ca="1">_xludf.IFNA(INDEX(#REF!,MATCH($U818,#REF!,0)),"")</f>
        <v>#NAME?</v>
      </c>
      <c r="AB818" s="86" t="e">
        <f t="array" aca="1" ref="AB818" ca="1">_xludf.IFNA(INDEX(#REF!,MATCH($U818,#REF!,0)),"")</f>
        <v>#NAME?</v>
      </c>
      <c r="AC818" s="86" t="e">
        <f t="array" aca="1" ref="AC818" ca="1">_xludf.IFNA(INDEX(#REF!,MATCH($U818,#REF!,0)),"")</f>
        <v>#NAME?</v>
      </c>
      <c r="AD818" s="87" t="e">
        <f t="array" aca="1" ref="AD818" ca="1">_xludf.IFNA(INDEX(#REF!,MATCH($U818,#REF!,0)),"")</f>
        <v>#NAME?</v>
      </c>
      <c r="AE818" s="102"/>
    </row>
    <row r="819" spans="1:31" ht="22.5" customHeight="1">
      <c r="A819" s="77"/>
      <c r="B819" s="133"/>
      <c r="C819" s="79"/>
      <c r="D819" s="79"/>
      <c r="E819" s="79"/>
      <c r="F819" s="79"/>
      <c r="G819" s="79"/>
      <c r="H819" s="79"/>
      <c r="I819" s="81" t="b">
        <v>0</v>
      </c>
      <c r="J819" s="81" t="b">
        <v>0</v>
      </c>
      <c r="K819" s="81" t="b">
        <v>0</v>
      </c>
      <c r="L819" s="81" t="b">
        <v>0</v>
      </c>
      <c r="M819" s="81" t="b">
        <v>0</v>
      </c>
      <c r="N819" s="79"/>
      <c r="O819" s="79"/>
      <c r="P819" s="79"/>
      <c r="Q819" s="92"/>
      <c r="R819" s="92"/>
      <c r="S819" s="96"/>
      <c r="T819" s="85"/>
      <c r="U819" s="86"/>
      <c r="V819" s="86" t="e">
        <f t="array" aca="1" ref="V819" ca="1">_xludf.IFNA(INDEX(#REF!,MATCH($U819,#REF!,0)),"")</f>
        <v>#NAME?</v>
      </c>
      <c r="W819" s="86" t="e">
        <f t="array" aca="1" ref="W819" ca="1">_xludf.IFNA(INDEX(#REF!,MATCH($U819,#REF!,0)),"")</f>
        <v>#NAME?</v>
      </c>
      <c r="X819" s="86" t="e">
        <f t="array" aca="1" ref="X819" ca="1">_xludf.IFNA(INDEX(#REF!,MATCH($U819,#REF!,0)),"")</f>
        <v>#NAME?</v>
      </c>
      <c r="Y819" s="86" t="e">
        <f t="array" aca="1" ref="Y819" ca="1">_xludf.IFNA(INDEX(#REF!,MATCH($U819,#REF!,0)),"")</f>
        <v>#NAME?</v>
      </c>
      <c r="Z819" s="86" t="e">
        <f t="array" aca="1" ref="Z819" ca="1">_xludf.IFNA(INDEX(#REF!,MATCH($U819,#REF!,0)),"")</f>
        <v>#NAME?</v>
      </c>
      <c r="AA819" s="86" t="e">
        <f t="array" aca="1" ref="AA819" ca="1">_xludf.IFNA(INDEX(#REF!,MATCH($U819,#REF!,0)),"")</f>
        <v>#NAME?</v>
      </c>
      <c r="AB819" s="86" t="e">
        <f t="array" aca="1" ref="AB819" ca="1">_xludf.IFNA(INDEX(#REF!,MATCH($U819,#REF!,0)),"")</f>
        <v>#NAME?</v>
      </c>
      <c r="AC819" s="86" t="e">
        <f t="array" aca="1" ref="AC819" ca="1">_xludf.IFNA(INDEX(#REF!,MATCH($U819,#REF!,0)),"")</f>
        <v>#NAME?</v>
      </c>
      <c r="AD819" s="87" t="e">
        <f t="array" aca="1" ref="AD819" ca="1">_xludf.IFNA(INDEX(#REF!,MATCH($U819,#REF!,0)),"")</f>
        <v>#NAME?</v>
      </c>
      <c r="AE819" s="102"/>
    </row>
    <row r="820" spans="1:31" ht="22.5" customHeight="1">
      <c r="A820" s="77"/>
      <c r="B820" s="133"/>
      <c r="C820" s="79"/>
      <c r="D820" s="79"/>
      <c r="E820" s="79"/>
      <c r="F820" s="79"/>
      <c r="G820" s="79"/>
      <c r="H820" s="79"/>
      <c r="I820" s="81" t="b">
        <v>0</v>
      </c>
      <c r="J820" s="81" t="b">
        <v>0</v>
      </c>
      <c r="K820" s="81" t="b">
        <v>0</v>
      </c>
      <c r="L820" s="81" t="b">
        <v>0</v>
      </c>
      <c r="M820" s="81" t="b">
        <v>0</v>
      </c>
      <c r="N820" s="79"/>
      <c r="O820" s="79"/>
      <c r="P820" s="79"/>
      <c r="Q820" s="92"/>
      <c r="R820" s="92"/>
      <c r="S820" s="96"/>
      <c r="T820" s="85"/>
      <c r="U820" s="86"/>
      <c r="V820" s="86" t="e">
        <f t="array" aca="1" ref="V820" ca="1">_xludf.IFNA(INDEX(#REF!,MATCH($U820,#REF!,0)),"")</f>
        <v>#NAME?</v>
      </c>
      <c r="W820" s="86" t="e">
        <f t="array" aca="1" ref="W820" ca="1">_xludf.IFNA(INDEX(#REF!,MATCH($U820,#REF!,0)),"")</f>
        <v>#NAME?</v>
      </c>
      <c r="X820" s="86" t="e">
        <f t="array" aca="1" ref="X820" ca="1">_xludf.IFNA(INDEX(#REF!,MATCH($U820,#REF!,0)),"")</f>
        <v>#NAME?</v>
      </c>
      <c r="Y820" s="86" t="e">
        <f t="array" aca="1" ref="Y820" ca="1">_xludf.IFNA(INDEX(#REF!,MATCH($U820,#REF!,0)),"")</f>
        <v>#NAME?</v>
      </c>
      <c r="Z820" s="86" t="e">
        <f t="array" aca="1" ref="Z820" ca="1">_xludf.IFNA(INDEX(#REF!,MATCH($U820,#REF!,0)),"")</f>
        <v>#NAME?</v>
      </c>
      <c r="AA820" s="86" t="e">
        <f t="array" aca="1" ref="AA820" ca="1">_xludf.IFNA(INDEX(#REF!,MATCH($U820,#REF!,0)),"")</f>
        <v>#NAME?</v>
      </c>
      <c r="AB820" s="86" t="e">
        <f t="array" aca="1" ref="AB820" ca="1">_xludf.IFNA(INDEX(#REF!,MATCH($U820,#REF!,0)),"")</f>
        <v>#NAME?</v>
      </c>
      <c r="AC820" s="86" t="e">
        <f t="array" aca="1" ref="AC820" ca="1">_xludf.IFNA(INDEX(#REF!,MATCH($U820,#REF!,0)),"")</f>
        <v>#NAME?</v>
      </c>
      <c r="AD820" s="87" t="e">
        <f t="array" aca="1" ref="AD820" ca="1">_xludf.IFNA(INDEX(#REF!,MATCH($U820,#REF!,0)),"")</f>
        <v>#NAME?</v>
      </c>
      <c r="AE820" s="102"/>
    </row>
    <row r="821" spans="1:31" ht="22.5" customHeight="1">
      <c r="A821" s="77"/>
      <c r="B821" s="133"/>
      <c r="C821" s="79"/>
      <c r="D821" s="79"/>
      <c r="E821" s="79"/>
      <c r="F821" s="79"/>
      <c r="G821" s="79"/>
      <c r="H821" s="79"/>
      <c r="I821" s="81" t="b">
        <v>0</v>
      </c>
      <c r="J821" s="81" t="b">
        <v>0</v>
      </c>
      <c r="K821" s="81" t="b">
        <v>0</v>
      </c>
      <c r="L821" s="81" t="b">
        <v>0</v>
      </c>
      <c r="M821" s="81" t="b">
        <v>0</v>
      </c>
      <c r="N821" s="79"/>
      <c r="O821" s="79"/>
      <c r="P821" s="79"/>
      <c r="Q821" s="92"/>
      <c r="R821" s="92"/>
      <c r="S821" s="96"/>
      <c r="T821" s="85"/>
      <c r="U821" s="86"/>
      <c r="V821" s="86" t="e">
        <f t="array" aca="1" ref="V821" ca="1">_xludf.IFNA(INDEX(#REF!,MATCH($U821,#REF!,0)),"")</f>
        <v>#NAME?</v>
      </c>
      <c r="W821" s="86" t="e">
        <f t="array" aca="1" ref="W821" ca="1">_xludf.IFNA(INDEX(#REF!,MATCH($U821,#REF!,0)),"")</f>
        <v>#NAME?</v>
      </c>
      <c r="X821" s="86" t="e">
        <f t="array" aca="1" ref="X821" ca="1">_xludf.IFNA(INDEX(#REF!,MATCH($U821,#REF!,0)),"")</f>
        <v>#NAME?</v>
      </c>
      <c r="Y821" s="86" t="e">
        <f t="array" aca="1" ref="Y821" ca="1">_xludf.IFNA(INDEX(#REF!,MATCH($U821,#REF!,0)),"")</f>
        <v>#NAME?</v>
      </c>
      <c r="Z821" s="86" t="e">
        <f t="array" aca="1" ref="Z821" ca="1">_xludf.IFNA(INDEX(#REF!,MATCH($U821,#REF!,0)),"")</f>
        <v>#NAME?</v>
      </c>
      <c r="AA821" s="86" t="e">
        <f t="array" aca="1" ref="AA821" ca="1">_xludf.IFNA(INDEX(#REF!,MATCH($U821,#REF!,0)),"")</f>
        <v>#NAME?</v>
      </c>
      <c r="AB821" s="86" t="e">
        <f t="array" aca="1" ref="AB821" ca="1">_xludf.IFNA(INDEX(#REF!,MATCH($U821,#REF!,0)),"")</f>
        <v>#NAME?</v>
      </c>
      <c r="AC821" s="86" t="e">
        <f t="array" aca="1" ref="AC821" ca="1">_xludf.IFNA(INDEX(#REF!,MATCH($U821,#REF!,0)),"")</f>
        <v>#NAME?</v>
      </c>
      <c r="AD821" s="87" t="e">
        <f t="array" aca="1" ref="AD821" ca="1">_xludf.IFNA(INDEX(#REF!,MATCH($U821,#REF!,0)),"")</f>
        <v>#NAME?</v>
      </c>
      <c r="AE821" s="102"/>
    </row>
    <row r="822" spans="1:31" ht="22.5" customHeight="1">
      <c r="A822" s="77"/>
      <c r="B822" s="133"/>
      <c r="C822" s="79"/>
      <c r="D822" s="79"/>
      <c r="E822" s="79"/>
      <c r="F822" s="79"/>
      <c r="G822" s="79"/>
      <c r="H822" s="79"/>
      <c r="I822" s="81" t="b">
        <v>0</v>
      </c>
      <c r="J822" s="81" t="b">
        <v>0</v>
      </c>
      <c r="K822" s="81" t="b">
        <v>0</v>
      </c>
      <c r="L822" s="81" t="b">
        <v>0</v>
      </c>
      <c r="M822" s="81" t="b">
        <v>0</v>
      </c>
      <c r="N822" s="79"/>
      <c r="O822" s="79"/>
      <c r="P822" s="79"/>
      <c r="Q822" s="92"/>
      <c r="R822" s="92"/>
      <c r="S822" s="96"/>
      <c r="T822" s="85"/>
      <c r="U822" s="86"/>
      <c r="V822" s="86" t="e">
        <f t="array" aca="1" ref="V822" ca="1">_xludf.IFNA(INDEX(#REF!,MATCH($U822,#REF!,0)),"")</f>
        <v>#NAME?</v>
      </c>
      <c r="W822" s="86" t="e">
        <f t="array" aca="1" ref="W822" ca="1">_xludf.IFNA(INDEX(#REF!,MATCH($U822,#REF!,0)),"")</f>
        <v>#NAME?</v>
      </c>
      <c r="X822" s="86" t="e">
        <f t="array" aca="1" ref="X822" ca="1">_xludf.IFNA(INDEX(#REF!,MATCH($U822,#REF!,0)),"")</f>
        <v>#NAME?</v>
      </c>
      <c r="Y822" s="86" t="e">
        <f t="array" aca="1" ref="Y822" ca="1">_xludf.IFNA(INDEX(#REF!,MATCH($U822,#REF!,0)),"")</f>
        <v>#NAME?</v>
      </c>
      <c r="Z822" s="86" t="e">
        <f t="array" aca="1" ref="Z822" ca="1">_xludf.IFNA(INDEX(#REF!,MATCH($U822,#REF!,0)),"")</f>
        <v>#NAME?</v>
      </c>
      <c r="AA822" s="86" t="e">
        <f t="array" aca="1" ref="AA822" ca="1">_xludf.IFNA(INDEX(#REF!,MATCH($U822,#REF!,0)),"")</f>
        <v>#NAME?</v>
      </c>
      <c r="AB822" s="86" t="e">
        <f t="array" aca="1" ref="AB822" ca="1">_xludf.IFNA(INDEX(#REF!,MATCH($U822,#REF!,0)),"")</f>
        <v>#NAME?</v>
      </c>
      <c r="AC822" s="86" t="e">
        <f t="array" aca="1" ref="AC822" ca="1">_xludf.IFNA(INDEX(#REF!,MATCH($U822,#REF!,0)),"")</f>
        <v>#NAME?</v>
      </c>
      <c r="AD822" s="87" t="e">
        <f t="array" aca="1" ref="AD822" ca="1">_xludf.IFNA(INDEX(#REF!,MATCH($U822,#REF!,0)),"")</f>
        <v>#NAME?</v>
      </c>
      <c r="AE822" s="102"/>
    </row>
    <row r="823" spans="1:31" ht="22.5" customHeight="1">
      <c r="A823" s="77"/>
      <c r="B823" s="133"/>
      <c r="C823" s="79"/>
      <c r="D823" s="79"/>
      <c r="E823" s="79"/>
      <c r="F823" s="79"/>
      <c r="G823" s="79"/>
      <c r="H823" s="79"/>
      <c r="I823" s="81" t="b">
        <v>0</v>
      </c>
      <c r="J823" s="81" t="b">
        <v>0</v>
      </c>
      <c r="K823" s="81" t="b">
        <v>0</v>
      </c>
      <c r="L823" s="81" t="b">
        <v>0</v>
      </c>
      <c r="M823" s="81" t="b">
        <v>0</v>
      </c>
      <c r="N823" s="79"/>
      <c r="O823" s="79"/>
      <c r="P823" s="79"/>
      <c r="Q823" s="92"/>
      <c r="R823" s="92"/>
      <c r="S823" s="96"/>
      <c r="T823" s="85"/>
      <c r="U823" s="86"/>
      <c r="V823" s="86" t="e">
        <f t="array" aca="1" ref="V823" ca="1">_xludf.IFNA(INDEX(#REF!,MATCH($U823,#REF!,0)),"")</f>
        <v>#NAME?</v>
      </c>
      <c r="W823" s="86" t="e">
        <f t="array" aca="1" ref="W823" ca="1">_xludf.IFNA(INDEX(#REF!,MATCH($U823,#REF!,0)),"")</f>
        <v>#NAME?</v>
      </c>
      <c r="X823" s="86" t="e">
        <f t="array" aca="1" ref="X823" ca="1">_xludf.IFNA(INDEX(#REF!,MATCH($U823,#REF!,0)),"")</f>
        <v>#NAME?</v>
      </c>
      <c r="Y823" s="86" t="e">
        <f t="array" aca="1" ref="Y823" ca="1">_xludf.IFNA(INDEX(#REF!,MATCH($U823,#REF!,0)),"")</f>
        <v>#NAME?</v>
      </c>
      <c r="Z823" s="86" t="e">
        <f t="array" aca="1" ref="Z823" ca="1">_xludf.IFNA(INDEX(#REF!,MATCH($U823,#REF!,0)),"")</f>
        <v>#NAME?</v>
      </c>
      <c r="AA823" s="86" t="e">
        <f t="array" aca="1" ref="AA823" ca="1">_xludf.IFNA(INDEX(#REF!,MATCH($U823,#REF!,0)),"")</f>
        <v>#NAME?</v>
      </c>
      <c r="AB823" s="86" t="e">
        <f t="array" aca="1" ref="AB823" ca="1">_xludf.IFNA(INDEX(#REF!,MATCH($U823,#REF!,0)),"")</f>
        <v>#NAME?</v>
      </c>
      <c r="AC823" s="86" t="e">
        <f t="array" aca="1" ref="AC823" ca="1">_xludf.IFNA(INDEX(#REF!,MATCH($U823,#REF!,0)),"")</f>
        <v>#NAME?</v>
      </c>
      <c r="AD823" s="87" t="e">
        <f t="array" aca="1" ref="AD823" ca="1">_xludf.IFNA(INDEX(#REF!,MATCH($U823,#REF!,0)),"")</f>
        <v>#NAME?</v>
      </c>
      <c r="AE823" s="102"/>
    </row>
    <row r="824" spans="1:31" ht="22.5" customHeight="1">
      <c r="A824" s="77"/>
      <c r="B824" s="133"/>
      <c r="C824" s="79"/>
      <c r="D824" s="79"/>
      <c r="E824" s="79"/>
      <c r="F824" s="79"/>
      <c r="G824" s="79"/>
      <c r="H824" s="79"/>
      <c r="I824" s="81" t="b">
        <v>0</v>
      </c>
      <c r="J824" s="81" t="b">
        <v>0</v>
      </c>
      <c r="K824" s="81" t="b">
        <v>0</v>
      </c>
      <c r="L824" s="81" t="b">
        <v>0</v>
      </c>
      <c r="M824" s="81" t="b">
        <v>0</v>
      </c>
      <c r="N824" s="79"/>
      <c r="O824" s="79"/>
      <c r="P824" s="79"/>
      <c r="Q824" s="92"/>
      <c r="R824" s="92"/>
      <c r="S824" s="96"/>
      <c r="T824" s="85"/>
      <c r="U824" s="86"/>
      <c r="V824" s="86" t="e">
        <f t="array" aca="1" ref="V824" ca="1">_xludf.IFNA(INDEX(#REF!,MATCH($U824,#REF!,0)),"")</f>
        <v>#NAME?</v>
      </c>
      <c r="W824" s="86" t="e">
        <f t="array" aca="1" ref="W824" ca="1">_xludf.IFNA(INDEX(#REF!,MATCH($U824,#REF!,0)),"")</f>
        <v>#NAME?</v>
      </c>
      <c r="X824" s="86" t="e">
        <f t="array" aca="1" ref="X824" ca="1">_xludf.IFNA(INDEX(#REF!,MATCH($U824,#REF!,0)),"")</f>
        <v>#NAME?</v>
      </c>
      <c r="Y824" s="86" t="e">
        <f t="array" aca="1" ref="Y824" ca="1">_xludf.IFNA(INDEX(#REF!,MATCH($U824,#REF!,0)),"")</f>
        <v>#NAME?</v>
      </c>
      <c r="Z824" s="86" t="e">
        <f t="array" aca="1" ref="Z824" ca="1">_xludf.IFNA(INDEX(#REF!,MATCH($U824,#REF!,0)),"")</f>
        <v>#NAME?</v>
      </c>
      <c r="AA824" s="86" t="e">
        <f t="array" aca="1" ref="AA824" ca="1">_xludf.IFNA(INDEX(#REF!,MATCH($U824,#REF!,0)),"")</f>
        <v>#NAME?</v>
      </c>
      <c r="AB824" s="86" t="e">
        <f t="array" aca="1" ref="AB824" ca="1">_xludf.IFNA(INDEX(#REF!,MATCH($U824,#REF!,0)),"")</f>
        <v>#NAME?</v>
      </c>
      <c r="AC824" s="86" t="e">
        <f t="array" aca="1" ref="AC824" ca="1">_xludf.IFNA(INDEX(#REF!,MATCH($U824,#REF!,0)),"")</f>
        <v>#NAME?</v>
      </c>
      <c r="AD824" s="87" t="e">
        <f t="array" aca="1" ref="AD824" ca="1">_xludf.IFNA(INDEX(#REF!,MATCH($U824,#REF!,0)),"")</f>
        <v>#NAME?</v>
      </c>
      <c r="AE824" s="102"/>
    </row>
    <row r="825" spans="1:31" ht="22.5" customHeight="1">
      <c r="A825" s="77"/>
      <c r="B825" s="133"/>
      <c r="C825" s="79"/>
      <c r="D825" s="79"/>
      <c r="E825" s="79"/>
      <c r="F825" s="79"/>
      <c r="G825" s="79"/>
      <c r="H825" s="79"/>
      <c r="I825" s="81" t="b">
        <v>0</v>
      </c>
      <c r="J825" s="81" t="b">
        <v>0</v>
      </c>
      <c r="K825" s="81" t="b">
        <v>0</v>
      </c>
      <c r="L825" s="81" t="b">
        <v>0</v>
      </c>
      <c r="M825" s="81" t="b">
        <v>0</v>
      </c>
      <c r="N825" s="79"/>
      <c r="O825" s="79"/>
      <c r="P825" s="79"/>
      <c r="Q825" s="92"/>
      <c r="R825" s="92"/>
      <c r="S825" s="96"/>
      <c r="T825" s="85"/>
      <c r="U825" s="86"/>
      <c r="V825" s="86" t="e">
        <f t="array" aca="1" ref="V825" ca="1">_xludf.IFNA(INDEX(#REF!,MATCH($U825,#REF!,0)),"")</f>
        <v>#NAME?</v>
      </c>
      <c r="W825" s="86" t="e">
        <f t="array" aca="1" ref="W825" ca="1">_xludf.IFNA(INDEX(#REF!,MATCH($U825,#REF!,0)),"")</f>
        <v>#NAME?</v>
      </c>
      <c r="X825" s="86" t="e">
        <f t="array" aca="1" ref="X825" ca="1">_xludf.IFNA(INDEX(#REF!,MATCH($U825,#REF!,0)),"")</f>
        <v>#NAME?</v>
      </c>
      <c r="Y825" s="86" t="e">
        <f t="array" aca="1" ref="Y825" ca="1">_xludf.IFNA(INDEX(#REF!,MATCH($U825,#REF!,0)),"")</f>
        <v>#NAME?</v>
      </c>
      <c r="Z825" s="86" t="e">
        <f t="array" aca="1" ref="Z825" ca="1">_xludf.IFNA(INDEX(#REF!,MATCH($U825,#REF!,0)),"")</f>
        <v>#NAME?</v>
      </c>
      <c r="AA825" s="86" t="e">
        <f t="array" aca="1" ref="AA825" ca="1">_xludf.IFNA(INDEX(#REF!,MATCH($U825,#REF!,0)),"")</f>
        <v>#NAME?</v>
      </c>
      <c r="AB825" s="86" t="e">
        <f t="array" aca="1" ref="AB825" ca="1">_xludf.IFNA(INDEX(#REF!,MATCH($U825,#REF!,0)),"")</f>
        <v>#NAME?</v>
      </c>
      <c r="AC825" s="86" t="e">
        <f t="array" aca="1" ref="AC825" ca="1">_xludf.IFNA(INDEX(#REF!,MATCH($U825,#REF!,0)),"")</f>
        <v>#NAME?</v>
      </c>
      <c r="AD825" s="87" t="e">
        <f t="array" aca="1" ref="AD825" ca="1">_xludf.IFNA(INDEX(#REF!,MATCH($U825,#REF!,0)),"")</f>
        <v>#NAME?</v>
      </c>
      <c r="AE825" s="102"/>
    </row>
    <row r="826" spans="1:31" ht="22.5" customHeight="1">
      <c r="A826" s="77"/>
      <c r="B826" s="133"/>
      <c r="C826" s="79"/>
      <c r="D826" s="79"/>
      <c r="E826" s="79"/>
      <c r="F826" s="79"/>
      <c r="G826" s="79"/>
      <c r="H826" s="79"/>
      <c r="I826" s="81" t="b">
        <v>0</v>
      </c>
      <c r="J826" s="81" t="b">
        <v>0</v>
      </c>
      <c r="K826" s="81" t="b">
        <v>0</v>
      </c>
      <c r="L826" s="81" t="b">
        <v>0</v>
      </c>
      <c r="M826" s="81" t="b">
        <v>0</v>
      </c>
      <c r="N826" s="79"/>
      <c r="O826" s="79"/>
      <c r="P826" s="79"/>
      <c r="Q826" s="92"/>
      <c r="R826" s="92"/>
      <c r="S826" s="96"/>
      <c r="T826" s="85"/>
      <c r="U826" s="86"/>
      <c r="V826" s="86" t="e">
        <f t="array" aca="1" ref="V826" ca="1">_xludf.IFNA(INDEX(#REF!,MATCH($U826,#REF!,0)),"")</f>
        <v>#NAME?</v>
      </c>
      <c r="W826" s="86" t="e">
        <f t="array" aca="1" ref="W826" ca="1">_xludf.IFNA(INDEX(#REF!,MATCH($U826,#REF!,0)),"")</f>
        <v>#NAME?</v>
      </c>
      <c r="X826" s="86" t="e">
        <f t="array" aca="1" ref="X826" ca="1">_xludf.IFNA(INDEX(#REF!,MATCH($U826,#REF!,0)),"")</f>
        <v>#NAME?</v>
      </c>
      <c r="Y826" s="86" t="e">
        <f t="array" aca="1" ref="Y826" ca="1">_xludf.IFNA(INDEX(#REF!,MATCH($U826,#REF!,0)),"")</f>
        <v>#NAME?</v>
      </c>
      <c r="Z826" s="86" t="e">
        <f t="array" aca="1" ref="Z826" ca="1">_xludf.IFNA(INDEX(#REF!,MATCH($U826,#REF!,0)),"")</f>
        <v>#NAME?</v>
      </c>
      <c r="AA826" s="86" t="e">
        <f t="array" aca="1" ref="AA826" ca="1">_xludf.IFNA(INDEX(#REF!,MATCH($U826,#REF!,0)),"")</f>
        <v>#NAME?</v>
      </c>
      <c r="AB826" s="86" t="e">
        <f t="array" aca="1" ref="AB826" ca="1">_xludf.IFNA(INDEX(#REF!,MATCH($U826,#REF!,0)),"")</f>
        <v>#NAME?</v>
      </c>
      <c r="AC826" s="86" t="e">
        <f t="array" aca="1" ref="AC826" ca="1">_xludf.IFNA(INDEX(#REF!,MATCH($U826,#REF!,0)),"")</f>
        <v>#NAME?</v>
      </c>
      <c r="AD826" s="87" t="e">
        <f t="array" aca="1" ref="AD826" ca="1">_xludf.IFNA(INDEX(#REF!,MATCH($U826,#REF!,0)),"")</f>
        <v>#NAME?</v>
      </c>
      <c r="AE826" s="102"/>
    </row>
    <row r="827" spans="1:31" ht="22.5" customHeight="1">
      <c r="A827" s="77"/>
      <c r="B827" s="133"/>
      <c r="C827" s="79"/>
      <c r="D827" s="79"/>
      <c r="E827" s="79"/>
      <c r="F827" s="79"/>
      <c r="G827" s="79"/>
      <c r="H827" s="79"/>
      <c r="I827" s="81" t="b">
        <v>0</v>
      </c>
      <c r="J827" s="81" t="b">
        <v>0</v>
      </c>
      <c r="K827" s="81" t="b">
        <v>0</v>
      </c>
      <c r="L827" s="81" t="b">
        <v>0</v>
      </c>
      <c r="M827" s="81" t="b">
        <v>0</v>
      </c>
      <c r="N827" s="79"/>
      <c r="O827" s="79"/>
      <c r="P827" s="79"/>
      <c r="Q827" s="92"/>
      <c r="R827" s="92"/>
      <c r="S827" s="96"/>
      <c r="T827" s="85"/>
      <c r="U827" s="86"/>
      <c r="V827" s="86" t="e">
        <f t="array" aca="1" ref="V827" ca="1">_xludf.IFNA(INDEX(#REF!,MATCH($U827,#REF!,0)),"")</f>
        <v>#NAME?</v>
      </c>
      <c r="W827" s="86" t="e">
        <f t="array" aca="1" ref="W827" ca="1">_xludf.IFNA(INDEX(#REF!,MATCH($U827,#REF!,0)),"")</f>
        <v>#NAME?</v>
      </c>
      <c r="X827" s="86" t="e">
        <f t="array" aca="1" ref="X827" ca="1">_xludf.IFNA(INDEX(#REF!,MATCH($U827,#REF!,0)),"")</f>
        <v>#NAME?</v>
      </c>
      <c r="Y827" s="86" t="e">
        <f t="array" aca="1" ref="Y827" ca="1">_xludf.IFNA(INDEX(#REF!,MATCH($U827,#REF!,0)),"")</f>
        <v>#NAME?</v>
      </c>
      <c r="Z827" s="86" t="e">
        <f t="array" aca="1" ref="Z827" ca="1">_xludf.IFNA(INDEX(#REF!,MATCH($U827,#REF!,0)),"")</f>
        <v>#NAME?</v>
      </c>
      <c r="AA827" s="86" t="e">
        <f t="array" aca="1" ref="AA827" ca="1">_xludf.IFNA(INDEX(#REF!,MATCH($U827,#REF!,0)),"")</f>
        <v>#NAME?</v>
      </c>
      <c r="AB827" s="86" t="e">
        <f t="array" aca="1" ref="AB827" ca="1">_xludf.IFNA(INDEX(#REF!,MATCH($U827,#REF!,0)),"")</f>
        <v>#NAME?</v>
      </c>
      <c r="AC827" s="86" t="e">
        <f t="array" aca="1" ref="AC827" ca="1">_xludf.IFNA(INDEX(#REF!,MATCH($U827,#REF!,0)),"")</f>
        <v>#NAME?</v>
      </c>
      <c r="AD827" s="87" t="e">
        <f t="array" aca="1" ref="AD827" ca="1">_xludf.IFNA(INDEX(#REF!,MATCH($U827,#REF!,0)),"")</f>
        <v>#NAME?</v>
      </c>
      <c r="AE827" s="102"/>
    </row>
    <row r="828" spans="1:31" ht="22.5" customHeight="1">
      <c r="A828" s="77"/>
      <c r="B828" s="133"/>
      <c r="C828" s="79"/>
      <c r="D828" s="79"/>
      <c r="E828" s="79"/>
      <c r="F828" s="79"/>
      <c r="G828" s="79"/>
      <c r="H828" s="79"/>
      <c r="I828" s="81" t="b">
        <v>0</v>
      </c>
      <c r="J828" s="81" t="b">
        <v>0</v>
      </c>
      <c r="K828" s="81" t="b">
        <v>0</v>
      </c>
      <c r="L828" s="81" t="b">
        <v>0</v>
      </c>
      <c r="M828" s="81" t="b">
        <v>0</v>
      </c>
      <c r="N828" s="79"/>
      <c r="O828" s="79"/>
      <c r="P828" s="79"/>
      <c r="Q828" s="92"/>
      <c r="R828" s="92"/>
      <c r="S828" s="96"/>
      <c r="T828" s="85"/>
      <c r="U828" s="86"/>
      <c r="V828" s="86" t="e">
        <f t="array" aca="1" ref="V828" ca="1">_xludf.IFNA(INDEX(#REF!,MATCH($U828,#REF!,0)),"")</f>
        <v>#NAME?</v>
      </c>
      <c r="W828" s="86" t="e">
        <f t="array" aca="1" ref="W828" ca="1">_xludf.IFNA(INDEX(#REF!,MATCH($U828,#REF!,0)),"")</f>
        <v>#NAME?</v>
      </c>
      <c r="X828" s="86" t="e">
        <f t="array" aca="1" ref="X828" ca="1">_xludf.IFNA(INDEX(#REF!,MATCH($U828,#REF!,0)),"")</f>
        <v>#NAME?</v>
      </c>
      <c r="Y828" s="86" t="e">
        <f t="array" aca="1" ref="Y828" ca="1">_xludf.IFNA(INDEX(#REF!,MATCH($U828,#REF!,0)),"")</f>
        <v>#NAME?</v>
      </c>
      <c r="Z828" s="86" t="e">
        <f t="array" aca="1" ref="Z828" ca="1">_xludf.IFNA(INDEX(#REF!,MATCH($U828,#REF!,0)),"")</f>
        <v>#NAME?</v>
      </c>
      <c r="AA828" s="86" t="e">
        <f t="array" aca="1" ref="AA828" ca="1">_xludf.IFNA(INDEX(#REF!,MATCH($U828,#REF!,0)),"")</f>
        <v>#NAME?</v>
      </c>
      <c r="AB828" s="86" t="e">
        <f t="array" aca="1" ref="AB828" ca="1">_xludf.IFNA(INDEX(#REF!,MATCH($U828,#REF!,0)),"")</f>
        <v>#NAME?</v>
      </c>
      <c r="AC828" s="86" t="e">
        <f t="array" aca="1" ref="AC828" ca="1">_xludf.IFNA(INDEX(#REF!,MATCH($U828,#REF!,0)),"")</f>
        <v>#NAME?</v>
      </c>
      <c r="AD828" s="87" t="e">
        <f t="array" aca="1" ref="AD828" ca="1">_xludf.IFNA(INDEX(#REF!,MATCH($U828,#REF!,0)),"")</f>
        <v>#NAME?</v>
      </c>
      <c r="AE828" s="102"/>
    </row>
    <row r="829" spans="1:31" ht="22.5" customHeight="1">
      <c r="A829" s="77"/>
      <c r="B829" s="133"/>
      <c r="C829" s="79"/>
      <c r="D829" s="79"/>
      <c r="E829" s="79"/>
      <c r="F829" s="79"/>
      <c r="G829" s="79"/>
      <c r="H829" s="79"/>
      <c r="I829" s="81" t="b">
        <v>0</v>
      </c>
      <c r="J829" s="81" t="b">
        <v>0</v>
      </c>
      <c r="K829" s="81" t="b">
        <v>0</v>
      </c>
      <c r="L829" s="81" t="b">
        <v>0</v>
      </c>
      <c r="M829" s="81" t="b">
        <v>0</v>
      </c>
      <c r="N829" s="79"/>
      <c r="O829" s="79"/>
      <c r="P829" s="79"/>
      <c r="Q829" s="92"/>
      <c r="R829" s="92"/>
      <c r="S829" s="96"/>
      <c r="T829" s="85"/>
      <c r="U829" s="86"/>
      <c r="V829" s="86" t="e">
        <f t="array" aca="1" ref="V829" ca="1">_xludf.IFNA(INDEX(#REF!,MATCH($U829,#REF!,0)),"")</f>
        <v>#NAME?</v>
      </c>
      <c r="W829" s="86" t="e">
        <f t="array" aca="1" ref="W829" ca="1">_xludf.IFNA(INDEX(#REF!,MATCH($U829,#REF!,0)),"")</f>
        <v>#NAME?</v>
      </c>
      <c r="X829" s="86" t="e">
        <f t="array" aca="1" ref="X829" ca="1">_xludf.IFNA(INDEX(#REF!,MATCH($U829,#REF!,0)),"")</f>
        <v>#NAME?</v>
      </c>
      <c r="Y829" s="86" t="e">
        <f t="array" aca="1" ref="Y829" ca="1">_xludf.IFNA(INDEX(#REF!,MATCH($U829,#REF!,0)),"")</f>
        <v>#NAME?</v>
      </c>
      <c r="Z829" s="86" t="e">
        <f t="array" aca="1" ref="Z829" ca="1">_xludf.IFNA(INDEX(#REF!,MATCH($U829,#REF!,0)),"")</f>
        <v>#NAME?</v>
      </c>
      <c r="AA829" s="86" t="e">
        <f t="array" aca="1" ref="AA829" ca="1">_xludf.IFNA(INDEX(#REF!,MATCH($U829,#REF!,0)),"")</f>
        <v>#NAME?</v>
      </c>
      <c r="AB829" s="86" t="e">
        <f t="array" aca="1" ref="AB829" ca="1">_xludf.IFNA(INDEX(#REF!,MATCH($U829,#REF!,0)),"")</f>
        <v>#NAME?</v>
      </c>
      <c r="AC829" s="86" t="e">
        <f t="array" aca="1" ref="AC829" ca="1">_xludf.IFNA(INDEX(#REF!,MATCH($U829,#REF!,0)),"")</f>
        <v>#NAME?</v>
      </c>
      <c r="AD829" s="87" t="e">
        <f t="array" aca="1" ref="AD829" ca="1">_xludf.IFNA(INDEX(#REF!,MATCH($U829,#REF!,0)),"")</f>
        <v>#NAME?</v>
      </c>
      <c r="AE829" s="102"/>
    </row>
    <row r="830" spans="1:31" ht="22.5" customHeight="1">
      <c r="A830" s="77"/>
      <c r="B830" s="133"/>
      <c r="C830" s="79"/>
      <c r="D830" s="79"/>
      <c r="E830" s="79"/>
      <c r="F830" s="79"/>
      <c r="G830" s="79"/>
      <c r="H830" s="79"/>
      <c r="I830" s="81" t="b">
        <v>0</v>
      </c>
      <c r="J830" s="81" t="b">
        <v>0</v>
      </c>
      <c r="K830" s="81" t="b">
        <v>0</v>
      </c>
      <c r="L830" s="81" t="b">
        <v>0</v>
      </c>
      <c r="M830" s="81" t="b">
        <v>0</v>
      </c>
      <c r="N830" s="79"/>
      <c r="O830" s="79"/>
      <c r="P830" s="79"/>
      <c r="Q830" s="92"/>
      <c r="R830" s="92"/>
      <c r="S830" s="96"/>
      <c r="T830" s="85"/>
      <c r="U830" s="86"/>
      <c r="V830" s="86" t="e">
        <f t="array" aca="1" ref="V830" ca="1">_xludf.IFNA(INDEX(#REF!,MATCH($U830,#REF!,0)),"")</f>
        <v>#NAME?</v>
      </c>
      <c r="W830" s="86" t="e">
        <f t="array" aca="1" ref="W830" ca="1">_xludf.IFNA(INDEX(#REF!,MATCH($U830,#REF!,0)),"")</f>
        <v>#NAME?</v>
      </c>
      <c r="X830" s="86" t="e">
        <f t="array" aca="1" ref="X830" ca="1">_xludf.IFNA(INDEX(#REF!,MATCH($U830,#REF!,0)),"")</f>
        <v>#NAME?</v>
      </c>
      <c r="Y830" s="86" t="e">
        <f t="array" aca="1" ref="Y830" ca="1">_xludf.IFNA(INDEX(#REF!,MATCH($U830,#REF!,0)),"")</f>
        <v>#NAME?</v>
      </c>
      <c r="Z830" s="86" t="e">
        <f t="array" aca="1" ref="Z830" ca="1">_xludf.IFNA(INDEX(#REF!,MATCH($U830,#REF!,0)),"")</f>
        <v>#NAME?</v>
      </c>
      <c r="AA830" s="86" t="e">
        <f t="array" aca="1" ref="AA830" ca="1">_xludf.IFNA(INDEX(#REF!,MATCH($U830,#REF!,0)),"")</f>
        <v>#NAME?</v>
      </c>
      <c r="AB830" s="86" t="e">
        <f t="array" aca="1" ref="AB830" ca="1">_xludf.IFNA(INDEX(#REF!,MATCH($U830,#REF!,0)),"")</f>
        <v>#NAME?</v>
      </c>
      <c r="AC830" s="86" t="e">
        <f t="array" aca="1" ref="AC830" ca="1">_xludf.IFNA(INDEX(#REF!,MATCH($U830,#REF!,0)),"")</f>
        <v>#NAME?</v>
      </c>
      <c r="AD830" s="87" t="e">
        <f t="array" aca="1" ref="AD830" ca="1">_xludf.IFNA(INDEX(#REF!,MATCH($U830,#REF!,0)),"")</f>
        <v>#NAME?</v>
      </c>
      <c r="AE830" s="102"/>
    </row>
    <row r="831" spans="1:31" ht="22.5" customHeight="1">
      <c r="A831" s="77"/>
      <c r="B831" s="133"/>
      <c r="C831" s="90"/>
      <c r="D831" s="90"/>
      <c r="E831" s="90"/>
      <c r="F831" s="90"/>
      <c r="G831" s="90"/>
      <c r="H831" s="90"/>
      <c r="I831" s="91" t="b">
        <v>0</v>
      </c>
      <c r="J831" s="91" t="b">
        <v>0</v>
      </c>
      <c r="K831" s="91" t="b">
        <v>0</v>
      </c>
      <c r="L831" s="91" t="b">
        <v>0</v>
      </c>
      <c r="M831" s="91" t="b">
        <v>0</v>
      </c>
      <c r="N831" s="90"/>
      <c r="O831" s="90"/>
      <c r="P831" s="90"/>
      <c r="Q831" s="92"/>
      <c r="R831" s="92"/>
      <c r="S831" s="110"/>
      <c r="T831" s="85"/>
      <c r="U831" s="86"/>
      <c r="V831" s="86" t="e">
        <f t="array" aca="1" ref="V831" ca="1">_xludf.IFNA(INDEX(#REF!,MATCH($U831,#REF!,0)),"")</f>
        <v>#NAME?</v>
      </c>
      <c r="W831" s="86" t="e">
        <f t="array" aca="1" ref="W831" ca="1">_xludf.IFNA(INDEX(#REF!,MATCH($U831,#REF!,0)),"")</f>
        <v>#NAME?</v>
      </c>
      <c r="X831" s="86" t="e">
        <f t="array" aca="1" ref="X831" ca="1">_xludf.IFNA(INDEX(#REF!,MATCH($U831,#REF!,0)),"")</f>
        <v>#NAME?</v>
      </c>
      <c r="Y831" s="86" t="e">
        <f t="array" aca="1" ref="Y831" ca="1">_xludf.IFNA(INDEX(#REF!,MATCH($U831,#REF!,0)),"")</f>
        <v>#NAME?</v>
      </c>
      <c r="Z831" s="86" t="e">
        <f t="array" aca="1" ref="Z831" ca="1">_xludf.IFNA(INDEX(#REF!,MATCH($U831,#REF!,0)),"")</f>
        <v>#NAME?</v>
      </c>
      <c r="AA831" s="86" t="e">
        <f t="array" aca="1" ref="AA831" ca="1">_xludf.IFNA(INDEX(#REF!,MATCH($U831,#REF!,0)),"")</f>
        <v>#NAME?</v>
      </c>
      <c r="AB831" s="86" t="e">
        <f t="array" aca="1" ref="AB831" ca="1">_xludf.IFNA(INDEX(#REF!,MATCH($U831,#REF!,0)),"")</f>
        <v>#NAME?</v>
      </c>
      <c r="AC831" s="86" t="e">
        <f t="array" aca="1" ref="AC831" ca="1">_xludf.IFNA(INDEX(#REF!,MATCH($U831,#REF!,0)),"")</f>
        <v>#NAME?</v>
      </c>
      <c r="AD831" s="87" t="e">
        <f t="array" aca="1" ref="AD831" ca="1">_xludf.IFNA(INDEX(#REF!,MATCH($U831,#REF!,0)),"")</f>
        <v>#NAME?</v>
      </c>
      <c r="AE831" s="102"/>
    </row>
    <row r="832" spans="1:31" ht="22.5" customHeight="1">
      <c r="A832" s="77"/>
      <c r="B832" s="133"/>
      <c r="C832" s="79"/>
      <c r="D832" s="79"/>
      <c r="E832" s="79"/>
      <c r="F832" s="79"/>
      <c r="G832" s="79"/>
      <c r="H832" s="79"/>
      <c r="I832" s="81" t="b">
        <v>0</v>
      </c>
      <c r="J832" s="81" t="b">
        <v>0</v>
      </c>
      <c r="K832" s="81" t="b">
        <v>0</v>
      </c>
      <c r="L832" s="81" t="b">
        <v>0</v>
      </c>
      <c r="M832" s="81" t="b">
        <v>0</v>
      </c>
      <c r="N832" s="79"/>
      <c r="O832" s="79"/>
      <c r="P832" s="79"/>
      <c r="Q832" s="92"/>
      <c r="R832" s="92"/>
      <c r="S832" s="96"/>
      <c r="T832" s="85"/>
      <c r="U832" s="86"/>
      <c r="V832" s="86" t="e">
        <f t="array" aca="1" ref="V832" ca="1">_xludf.IFNA(INDEX(#REF!,MATCH($U832,#REF!,0)),"")</f>
        <v>#NAME?</v>
      </c>
      <c r="W832" s="86" t="e">
        <f t="array" aca="1" ref="W832" ca="1">_xludf.IFNA(INDEX(#REF!,MATCH($U832,#REF!,0)),"")</f>
        <v>#NAME?</v>
      </c>
      <c r="X832" s="86" t="e">
        <f t="array" aca="1" ref="X832" ca="1">_xludf.IFNA(INDEX(#REF!,MATCH($U832,#REF!,0)),"")</f>
        <v>#NAME?</v>
      </c>
      <c r="Y832" s="86" t="e">
        <f t="array" aca="1" ref="Y832" ca="1">_xludf.IFNA(INDEX(#REF!,MATCH($U832,#REF!,0)),"")</f>
        <v>#NAME?</v>
      </c>
      <c r="Z832" s="86" t="e">
        <f t="array" aca="1" ref="Z832" ca="1">_xludf.IFNA(INDEX(#REF!,MATCH($U832,#REF!,0)),"")</f>
        <v>#NAME?</v>
      </c>
      <c r="AA832" s="86" t="e">
        <f t="array" aca="1" ref="AA832" ca="1">_xludf.IFNA(INDEX(#REF!,MATCH($U832,#REF!,0)),"")</f>
        <v>#NAME?</v>
      </c>
      <c r="AB832" s="86" t="e">
        <f t="array" aca="1" ref="AB832" ca="1">_xludf.IFNA(INDEX(#REF!,MATCH($U832,#REF!,0)),"")</f>
        <v>#NAME?</v>
      </c>
      <c r="AC832" s="86" t="e">
        <f t="array" aca="1" ref="AC832" ca="1">_xludf.IFNA(INDEX(#REF!,MATCH($U832,#REF!,0)),"")</f>
        <v>#NAME?</v>
      </c>
      <c r="AD832" s="87" t="e">
        <f t="array" aca="1" ref="AD832" ca="1">_xludf.IFNA(INDEX(#REF!,MATCH($U832,#REF!,0)),"")</f>
        <v>#NAME?</v>
      </c>
      <c r="AE832" s="102"/>
    </row>
    <row r="833" spans="1:31" ht="22.5" customHeight="1">
      <c r="A833" s="77"/>
      <c r="B833" s="133"/>
      <c r="C833" s="90"/>
      <c r="D833" s="90"/>
      <c r="E833" s="90"/>
      <c r="F833" s="90"/>
      <c r="G833" s="90"/>
      <c r="H833" s="90"/>
      <c r="I833" s="91" t="b">
        <v>0</v>
      </c>
      <c r="J833" s="91" t="b">
        <v>0</v>
      </c>
      <c r="K833" s="91" t="b">
        <v>0</v>
      </c>
      <c r="L833" s="91" t="b">
        <v>0</v>
      </c>
      <c r="M833" s="91" t="b">
        <v>0</v>
      </c>
      <c r="N833" s="90"/>
      <c r="O833" s="90"/>
      <c r="P833" s="90"/>
      <c r="Q833" s="92"/>
      <c r="R833" s="92"/>
      <c r="S833" s="110"/>
      <c r="T833" s="85"/>
      <c r="U833" s="86"/>
      <c r="V833" s="86" t="e">
        <f t="array" aca="1" ref="V833" ca="1">_xludf.IFNA(INDEX(#REF!,MATCH($U833,#REF!,0)),"")</f>
        <v>#NAME?</v>
      </c>
      <c r="W833" s="86" t="e">
        <f t="array" aca="1" ref="W833" ca="1">_xludf.IFNA(INDEX(#REF!,MATCH($U833,#REF!,0)),"")</f>
        <v>#NAME?</v>
      </c>
      <c r="X833" s="86" t="e">
        <f t="array" aca="1" ref="X833" ca="1">_xludf.IFNA(INDEX(#REF!,MATCH($U833,#REF!,0)),"")</f>
        <v>#NAME?</v>
      </c>
      <c r="Y833" s="86" t="e">
        <f t="array" aca="1" ref="Y833" ca="1">_xludf.IFNA(INDEX(#REF!,MATCH($U833,#REF!,0)),"")</f>
        <v>#NAME?</v>
      </c>
      <c r="Z833" s="86" t="e">
        <f t="array" aca="1" ref="Z833" ca="1">_xludf.IFNA(INDEX(#REF!,MATCH($U833,#REF!,0)),"")</f>
        <v>#NAME?</v>
      </c>
      <c r="AA833" s="86" t="e">
        <f t="array" aca="1" ref="AA833" ca="1">_xludf.IFNA(INDEX(#REF!,MATCH($U833,#REF!,0)),"")</f>
        <v>#NAME?</v>
      </c>
      <c r="AB833" s="86" t="e">
        <f t="array" aca="1" ref="AB833" ca="1">_xludf.IFNA(INDEX(#REF!,MATCH($U833,#REF!,0)),"")</f>
        <v>#NAME?</v>
      </c>
      <c r="AC833" s="86" t="e">
        <f t="array" aca="1" ref="AC833" ca="1">_xludf.IFNA(INDEX(#REF!,MATCH($U833,#REF!,0)),"")</f>
        <v>#NAME?</v>
      </c>
      <c r="AD833" s="87" t="e">
        <f t="array" aca="1" ref="AD833" ca="1">_xludf.IFNA(INDEX(#REF!,MATCH($U833,#REF!,0)),"")</f>
        <v>#NAME?</v>
      </c>
      <c r="AE833" s="102"/>
    </row>
    <row r="834" spans="1:31" ht="22.5" customHeight="1">
      <c r="A834" s="77"/>
      <c r="B834" s="133"/>
      <c r="C834" s="79"/>
      <c r="D834" s="79"/>
      <c r="E834" s="79"/>
      <c r="F834" s="79"/>
      <c r="G834" s="79"/>
      <c r="H834" s="79"/>
      <c r="I834" s="81" t="b">
        <v>0</v>
      </c>
      <c r="J834" s="81" t="b">
        <v>0</v>
      </c>
      <c r="K834" s="81" t="b">
        <v>0</v>
      </c>
      <c r="L834" s="81" t="b">
        <v>0</v>
      </c>
      <c r="M834" s="81" t="b">
        <v>0</v>
      </c>
      <c r="N834" s="79"/>
      <c r="O834" s="79"/>
      <c r="P834" s="79"/>
      <c r="Q834" s="92"/>
      <c r="R834" s="92"/>
      <c r="S834" s="96"/>
      <c r="T834" s="85"/>
      <c r="U834" s="86"/>
      <c r="V834" s="86" t="e">
        <f t="array" aca="1" ref="V834" ca="1">_xludf.IFNA(INDEX(#REF!,MATCH($U834,#REF!,0)),"")</f>
        <v>#NAME?</v>
      </c>
      <c r="W834" s="86" t="e">
        <f t="array" aca="1" ref="W834" ca="1">_xludf.IFNA(INDEX(#REF!,MATCH($U834,#REF!,0)),"")</f>
        <v>#NAME?</v>
      </c>
      <c r="X834" s="86" t="e">
        <f t="array" aca="1" ref="X834" ca="1">_xludf.IFNA(INDEX(#REF!,MATCH($U834,#REF!,0)),"")</f>
        <v>#NAME?</v>
      </c>
      <c r="Y834" s="86" t="e">
        <f t="array" aca="1" ref="Y834" ca="1">_xludf.IFNA(INDEX(#REF!,MATCH($U834,#REF!,0)),"")</f>
        <v>#NAME?</v>
      </c>
      <c r="Z834" s="86" t="e">
        <f t="array" aca="1" ref="Z834" ca="1">_xludf.IFNA(INDEX(#REF!,MATCH($U834,#REF!,0)),"")</f>
        <v>#NAME?</v>
      </c>
      <c r="AA834" s="86" t="e">
        <f t="array" aca="1" ref="AA834" ca="1">_xludf.IFNA(INDEX(#REF!,MATCH($U834,#REF!,0)),"")</f>
        <v>#NAME?</v>
      </c>
      <c r="AB834" s="86" t="e">
        <f t="array" aca="1" ref="AB834" ca="1">_xludf.IFNA(INDEX(#REF!,MATCH($U834,#REF!,0)),"")</f>
        <v>#NAME?</v>
      </c>
      <c r="AC834" s="86" t="e">
        <f t="array" aca="1" ref="AC834" ca="1">_xludf.IFNA(INDEX(#REF!,MATCH($U834,#REF!,0)),"")</f>
        <v>#NAME?</v>
      </c>
      <c r="AD834" s="87" t="e">
        <f t="array" aca="1" ref="AD834" ca="1">_xludf.IFNA(INDEX(#REF!,MATCH($U834,#REF!,0)),"")</f>
        <v>#NAME?</v>
      </c>
      <c r="AE834" s="102"/>
    </row>
    <row r="835" spans="1:31" ht="22.5" customHeight="1">
      <c r="A835" s="77"/>
      <c r="B835" s="133"/>
      <c r="C835" s="79"/>
      <c r="D835" s="79"/>
      <c r="E835" s="79"/>
      <c r="F835" s="79"/>
      <c r="G835" s="79"/>
      <c r="H835" s="79"/>
      <c r="I835" s="81" t="b">
        <v>0</v>
      </c>
      <c r="J835" s="81" t="b">
        <v>0</v>
      </c>
      <c r="K835" s="81" t="b">
        <v>0</v>
      </c>
      <c r="L835" s="81" t="b">
        <v>0</v>
      </c>
      <c r="M835" s="81" t="b">
        <v>0</v>
      </c>
      <c r="N835" s="79"/>
      <c r="O835" s="79"/>
      <c r="P835" s="79"/>
      <c r="Q835" s="92"/>
      <c r="R835" s="92"/>
      <c r="S835" s="96"/>
      <c r="T835" s="85"/>
      <c r="U835" s="86"/>
      <c r="V835" s="86" t="e">
        <f t="array" aca="1" ref="V835" ca="1">_xludf.IFNA(INDEX(#REF!,MATCH($U835,#REF!,0)),"")</f>
        <v>#NAME?</v>
      </c>
      <c r="W835" s="86" t="e">
        <f t="array" aca="1" ref="W835" ca="1">_xludf.IFNA(INDEX(#REF!,MATCH($U835,#REF!,0)),"")</f>
        <v>#NAME?</v>
      </c>
      <c r="X835" s="86" t="e">
        <f t="array" aca="1" ref="X835" ca="1">_xludf.IFNA(INDEX(#REF!,MATCH($U835,#REF!,0)),"")</f>
        <v>#NAME?</v>
      </c>
      <c r="Y835" s="86" t="e">
        <f t="array" aca="1" ref="Y835" ca="1">_xludf.IFNA(INDEX(#REF!,MATCH($U835,#REF!,0)),"")</f>
        <v>#NAME?</v>
      </c>
      <c r="Z835" s="86" t="e">
        <f t="array" aca="1" ref="Z835" ca="1">_xludf.IFNA(INDEX(#REF!,MATCH($U835,#REF!,0)),"")</f>
        <v>#NAME?</v>
      </c>
      <c r="AA835" s="86" t="e">
        <f t="array" aca="1" ref="AA835" ca="1">_xludf.IFNA(INDEX(#REF!,MATCH($U835,#REF!,0)),"")</f>
        <v>#NAME?</v>
      </c>
      <c r="AB835" s="86" t="e">
        <f t="array" aca="1" ref="AB835" ca="1">_xludf.IFNA(INDEX(#REF!,MATCH($U835,#REF!,0)),"")</f>
        <v>#NAME?</v>
      </c>
      <c r="AC835" s="86" t="e">
        <f t="array" aca="1" ref="AC835" ca="1">_xludf.IFNA(INDEX(#REF!,MATCH($U835,#REF!,0)),"")</f>
        <v>#NAME?</v>
      </c>
      <c r="AD835" s="87" t="e">
        <f t="array" aca="1" ref="AD835" ca="1">_xludf.IFNA(INDEX(#REF!,MATCH($U835,#REF!,0)),"")</f>
        <v>#NAME?</v>
      </c>
      <c r="AE835" s="102"/>
    </row>
    <row r="836" spans="1:31" ht="22.5" customHeight="1">
      <c r="A836" s="77"/>
      <c r="B836" s="133"/>
      <c r="C836" s="79"/>
      <c r="D836" s="79"/>
      <c r="E836" s="103"/>
      <c r="F836" s="103"/>
      <c r="G836" s="79"/>
      <c r="H836" s="79"/>
      <c r="I836" s="81" t="b">
        <v>0</v>
      </c>
      <c r="J836" s="81" t="b">
        <v>0</v>
      </c>
      <c r="K836" s="81" t="b">
        <v>0</v>
      </c>
      <c r="L836" s="81" t="b">
        <v>0</v>
      </c>
      <c r="M836" s="81" t="b">
        <v>0</v>
      </c>
      <c r="N836" s="79"/>
      <c r="O836" s="79"/>
      <c r="P836" s="79"/>
      <c r="Q836" s="92"/>
      <c r="R836" s="92"/>
      <c r="S836" s="96"/>
      <c r="T836" s="85"/>
      <c r="U836" s="86"/>
      <c r="V836" s="86" t="e">
        <f t="array" aca="1" ref="V836" ca="1">_xludf.IFNA(INDEX(#REF!,MATCH($U836,#REF!,0)),"")</f>
        <v>#NAME?</v>
      </c>
      <c r="W836" s="86" t="e">
        <f t="array" aca="1" ref="W836" ca="1">_xludf.IFNA(INDEX(#REF!,MATCH($U836,#REF!,0)),"")</f>
        <v>#NAME?</v>
      </c>
      <c r="X836" s="86" t="e">
        <f t="array" aca="1" ref="X836" ca="1">_xludf.IFNA(INDEX(#REF!,MATCH($U836,#REF!,0)),"")</f>
        <v>#NAME?</v>
      </c>
      <c r="Y836" s="86" t="e">
        <f t="array" aca="1" ref="Y836" ca="1">_xludf.IFNA(INDEX(#REF!,MATCH($U836,#REF!,0)),"")</f>
        <v>#NAME?</v>
      </c>
      <c r="Z836" s="86" t="e">
        <f t="array" aca="1" ref="Z836" ca="1">_xludf.IFNA(INDEX(#REF!,MATCH($U836,#REF!,0)),"")</f>
        <v>#NAME?</v>
      </c>
      <c r="AA836" s="86" t="e">
        <f t="array" aca="1" ref="AA836" ca="1">_xludf.IFNA(INDEX(#REF!,MATCH($U836,#REF!,0)),"")</f>
        <v>#NAME?</v>
      </c>
      <c r="AB836" s="86" t="e">
        <f t="array" aca="1" ref="AB836" ca="1">_xludf.IFNA(INDEX(#REF!,MATCH($U836,#REF!,0)),"")</f>
        <v>#NAME?</v>
      </c>
      <c r="AC836" s="86" t="e">
        <f t="array" aca="1" ref="AC836" ca="1">_xludf.IFNA(INDEX(#REF!,MATCH($U836,#REF!,0)),"")</f>
        <v>#NAME?</v>
      </c>
      <c r="AD836" s="87" t="e">
        <f t="array" aca="1" ref="AD836" ca="1">_xludf.IFNA(INDEX(#REF!,MATCH($U836,#REF!,0)),"")</f>
        <v>#NAME?</v>
      </c>
      <c r="AE836" s="102"/>
    </row>
    <row r="837" spans="1:31" ht="22.5" customHeight="1">
      <c r="A837" s="77"/>
      <c r="B837" s="133"/>
      <c r="C837" s="79"/>
      <c r="D837" s="79"/>
      <c r="E837" s="79"/>
      <c r="F837" s="79"/>
      <c r="G837" s="79"/>
      <c r="H837" s="79"/>
      <c r="I837" s="81" t="b">
        <v>0</v>
      </c>
      <c r="J837" s="81" t="b">
        <v>0</v>
      </c>
      <c r="K837" s="81" t="b">
        <v>0</v>
      </c>
      <c r="L837" s="81" t="b">
        <v>0</v>
      </c>
      <c r="M837" s="81" t="b">
        <v>0</v>
      </c>
      <c r="N837" s="79"/>
      <c r="O837" s="79"/>
      <c r="P837" s="79"/>
      <c r="Q837" s="92"/>
      <c r="R837" s="92"/>
      <c r="S837" s="96"/>
      <c r="T837" s="85"/>
      <c r="U837" s="86"/>
      <c r="V837" s="86" t="e">
        <f t="array" aca="1" ref="V837" ca="1">_xludf.IFNA(INDEX(#REF!,MATCH($U837,#REF!,0)),"")</f>
        <v>#NAME?</v>
      </c>
      <c r="W837" s="86" t="e">
        <f t="array" aca="1" ref="W837" ca="1">_xludf.IFNA(INDEX(#REF!,MATCH($U837,#REF!,0)),"")</f>
        <v>#NAME?</v>
      </c>
      <c r="X837" s="86" t="e">
        <f t="array" aca="1" ref="X837" ca="1">_xludf.IFNA(INDEX(#REF!,MATCH($U837,#REF!,0)),"")</f>
        <v>#NAME?</v>
      </c>
      <c r="Y837" s="86" t="e">
        <f t="array" aca="1" ref="Y837" ca="1">_xludf.IFNA(INDEX(#REF!,MATCH($U837,#REF!,0)),"")</f>
        <v>#NAME?</v>
      </c>
      <c r="Z837" s="86" t="e">
        <f t="array" aca="1" ref="Z837" ca="1">_xludf.IFNA(INDEX(#REF!,MATCH($U837,#REF!,0)),"")</f>
        <v>#NAME?</v>
      </c>
      <c r="AA837" s="86" t="e">
        <f t="array" aca="1" ref="AA837" ca="1">_xludf.IFNA(INDEX(#REF!,MATCH($U837,#REF!,0)),"")</f>
        <v>#NAME?</v>
      </c>
      <c r="AB837" s="86" t="e">
        <f t="array" aca="1" ref="AB837" ca="1">_xludf.IFNA(INDEX(#REF!,MATCH($U837,#REF!,0)),"")</f>
        <v>#NAME?</v>
      </c>
      <c r="AC837" s="86" t="e">
        <f t="array" aca="1" ref="AC837" ca="1">_xludf.IFNA(INDEX(#REF!,MATCH($U837,#REF!,0)),"")</f>
        <v>#NAME?</v>
      </c>
      <c r="AD837" s="87" t="e">
        <f t="array" aca="1" ref="AD837" ca="1">_xludf.IFNA(INDEX(#REF!,MATCH($U837,#REF!,0)),"")</f>
        <v>#NAME?</v>
      </c>
      <c r="AE837" s="102"/>
    </row>
    <row r="838" spans="1:31" ht="22.5" customHeight="1">
      <c r="A838" s="77"/>
      <c r="B838" s="133"/>
      <c r="C838" s="79"/>
      <c r="D838" s="79"/>
      <c r="E838" s="103"/>
      <c r="F838" s="103"/>
      <c r="G838" s="79"/>
      <c r="H838" s="79"/>
      <c r="I838" s="81" t="b">
        <v>0</v>
      </c>
      <c r="J838" s="81" t="b">
        <v>0</v>
      </c>
      <c r="K838" s="81" t="b">
        <v>0</v>
      </c>
      <c r="L838" s="81" t="b">
        <v>0</v>
      </c>
      <c r="M838" s="81" t="b">
        <v>0</v>
      </c>
      <c r="N838" s="79"/>
      <c r="O838" s="79"/>
      <c r="P838" s="79"/>
      <c r="Q838" s="92"/>
      <c r="R838" s="92"/>
      <c r="S838" s="96"/>
      <c r="T838" s="85"/>
      <c r="U838" s="86"/>
      <c r="V838" s="86" t="e">
        <f t="array" aca="1" ref="V838" ca="1">_xludf.IFNA(INDEX(#REF!,MATCH($U838,#REF!,0)),"")</f>
        <v>#NAME?</v>
      </c>
      <c r="W838" s="86" t="e">
        <f t="array" aca="1" ref="W838" ca="1">_xludf.IFNA(INDEX(#REF!,MATCH($U838,#REF!,0)),"")</f>
        <v>#NAME?</v>
      </c>
      <c r="X838" s="86" t="e">
        <f t="array" aca="1" ref="X838" ca="1">_xludf.IFNA(INDEX(#REF!,MATCH($U838,#REF!,0)),"")</f>
        <v>#NAME?</v>
      </c>
      <c r="Y838" s="86" t="e">
        <f t="array" aca="1" ref="Y838" ca="1">_xludf.IFNA(INDEX(#REF!,MATCH($U838,#REF!,0)),"")</f>
        <v>#NAME?</v>
      </c>
      <c r="Z838" s="86" t="e">
        <f t="array" aca="1" ref="Z838" ca="1">_xludf.IFNA(INDEX(#REF!,MATCH($U838,#REF!,0)),"")</f>
        <v>#NAME?</v>
      </c>
      <c r="AA838" s="86" t="e">
        <f t="array" aca="1" ref="AA838" ca="1">_xludf.IFNA(INDEX(#REF!,MATCH($U838,#REF!,0)),"")</f>
        <v>#NAME?</v>
      </c>
      <c r="AB838" s="86" t="e">
        <f t="array" aca="1" ref="AB838" ca="1">_xludf.IFNA(INDEX(#REF!,MATCH($U838,#REF!,0)),"")</f>
        <v>#NAME?</v>
      </c>
      <c r="AC838" s="86" t="e">
        <f t="array" aca="1" ref="AC838" ca="1">_xludf.IFNA(INDEX(#REF!,MATCH($U838,#REF!,0)),"")</f>
        <v>#NAME?</v>
      </c>
      <c r="AD838" s="87" t="e">
        <f t="array" aca="1" ref="AD838" ca="1">_xludf.IFNA(INDEX(#REF!,MATCH($U838,#REF!,0)),"")</f>
        <v>#NAME?</v>
      </c>
      <c r="AE838" s="102"/>
    </row>
    <row r="839" spans="1:31" ht="22.5" customHeight="1">
      <c r="A839" s="77"/>
      <c r="B839" s="133"/>
      <c r="C839" s="79"/>
      <c r="D839" s="79"/>
      <c r="E839" s="103"/>
      <c r="F839" s="103"/>
      <c r="G839" s="79"/>
      <c r="H839" s="79"/>
      <c r="I839" s="81" t="b">
        <v>0</v>
      </c>
      <c r="J839" s="81" t="b">
        <v>0</v>
      </c>
      <c r="K839" s="81" t="b">
        <v>0</v>
      </c>
      <c r="L839" s="81" t="b">
        <v>0</v>
      </c>
      <c r="M839" s="81" t="b">
        <v>0</v>
      </c>
      <c r="N839" s="79"/>
      <c r="O839" s="79"/>
      <c r="P839" s="79"/>
      <c r="Q839" s="92"/>
      <c r="R839" s="92"/>
      <c r="S839" s="96"/>
      <c r="T839" s="85"/>
      <c r="U839" s="86"/>
      <c r="V839" s="86" t="e">
        <f t="array" aca="1" ref="V839" ca="1">_xludf.IFNA(INDEX(#REF!,MATCH($U839,#REF!,0)),"")</f>
        <v>#NAME?</v>
      </c>
      <c r="W839" s="86" t="e">
        <f t="array" aca="1" ref="W839" ca="1">_xludf.IFNA(INDEX(#REF!,MATCH($U839,#REF!,0)),"")</f>
        <v>#NAME?</v>
      </c>
      <c r="X839" s="86" t="e">
        <f t="array" aca="1" ref="X839" ca="1">_xludf.IFNA(INDEX(#REF!,MATCH($U839,#REF!,0)),"")</f>
        <v>#NAME?</v>
      </c>
      <c r="Y839" s="86" t="e">
        <f t="array" aca="1" ref="Y839" ca="1">_xludf.IFNA(INDEX(#REF!,MATCH($U839,#REF!,0)),"")</f>
        <v>#NAME?</v>
      </c>
      <c r="Z839" s="86" t="e">
        <f t="array" aca="1" ref="Z839" ca="1">_xludf.IFNA(INDEX(#REF!,MATCH($U839,#REF!,0)),"")</f>
        <v>#NAME?</v>
      </c>
      <c r="AA839" s="86" t="e">
        <f t="array" aca="1" ref="AA839" ca="1">_xludf.IFNA(INDEX(#REF!,MATCH($U839,#REF!,0)),"")</f>
        <v>#NAME?</v>
      </c>
      <c r="AB839" s="86" t="e">
        <f t="array" aca="1" ref="AB839" ca="1">_xludf.IFNA(INDEX(#REF!,MATCH($U839,#REF!,0)),"")</f>
        <v>#NAME?</v>
      </c>
      <c r="AC839" s="86" t="e">
        <f t="array" aca="1" ref="AC839" ca="1">_xludf.IFNA(INDEX(#REF!,MATCH($U839,#REF!,0)),"")</f>
        <v>#NAME?</v>
      </c>
      <c r="AD839" s="87" t="e">
        <f t="array" aca="1" ref="AD839" ca="1">_xludf.IFNA(INDEX(#REF!,MATCH($U839,#REF!,0)),"")</f>
        <v>#NAME?</v>
      </c>
      <c r="AE839" s="102"/>
    </row>
    <row r="840" spans="1:31" ht="22.5" customHeight="1">
      <c r="A840" s="77"/>
      <c r="B840" s="133"/>
      <c r="C840" s="79"/>
      <c r="D840" s="79"/>
      <c r="E840" s="79"/>
      <c r="F840" s="79"/>
      <c r="G840" s="79"/>
      <c r="H840" s="79"/>
      <c r="I840" s="81" t="b">
        <v>0</v>
      </c>
      <c r="J840" s="81" t="b">
        <v>0</v>
      </c>
      <c r="K840" s="81" t="b">
        <v>0</v>
      </c>
      <c r="L840" s="81" t="b">
        <v>0</v>
      </c>
      <c r="M840" s="81" t="b">
        <v>0</v>
      </c>
      <c r="N840" s="79"/>
      <c r="O840" s="79"/>
      <c r="P840" s="79"/>
      <c r="Q840" s="92"/>
      <c r="R840" s="92"/>
      <c r="S840" s="96"/>
      <c r="T840" s="85"/>
      <c r="U840" s="86"/>
      <c r="V840" s="86" t="e">
        <f t="array" aca="1" ref="V840" ca="1">_xludf.IFNA(INDEX(#REF!,MATCH($U840,#REF!,0)),"")</f>
        <v>#NAME?</v>
      </c>
      <c r="W840" s="86" t="e">
        <f t="array" aca="1" ref="W840" ca="1">_xludf.IFNA(INDEX(#REF!,MATCH($U840,#REF!,0)),"")</f>
        <v>#NAME?</v>
      </c>
      <c r="X840" s="86" t="e">
        <f t="array" aca="1" ref="X840" ca="1">_xludf.IFNA(INDEX(#REF!,MATCH($U840,#REF!,0)),"")</f>
        <v>#NAME?</v>
      </c>
      <c r="Y840" s="86" t="e">
        <f t="array" aca="1" ref="Y840" ca="1">_xludf.IFNA(INDEX(#REF!,MATCH($U840,#REF!,0)),"")</f>
        <v>#NAME?</v>
      </c>
      <c r="Z840" s="86" t="e">
        <f t="array" aca="1" ref="Z840" ca="1">_xludf.IFNA(INDEX(#REF!,MATCH($U840,#REF!,0)),"")</f>
        <v>#NAME?</v>
      </c>
      <c r="AA840" s="86" t="e">
        <f t="array" aca="1" ref="AA840" ca="1">_xludf.IFNA(INDEX(#REF!,MATCH($U840,#REF!,0)),"")</f>
        <v>#NAME?</v>
      </c>
      <c r="AB840" s="86" t="e">
        <f t="array" aca="1" ref="AB840" ca="1">_xludf.IFNA(INDEX(#REF!,MATCH($U840,#REF!,0)),"")</f>
        <v>#NAME?</v>
      </c>
      <c r="AC840" s="86" t="e">
        <f t="array" aca="1" ref="AC840" ca="1">_xludf.IFNA(INDEX(#REF!,MATCH($U840,#REF!,0)),"")</f>
        <v>#NAME?</v>
      </c>
      <c r="AD840" s="87" t="e">
        <f t="array" aca="1" ref="AD840" ca="1">_xludf.IFNA(INDEX(#REF!,MATCH($U840,#REF!,0)),"")</f>
        <v>#NAME?</v>
      </c>
      <c r="AE840" s="102"/>
    </row>
    <row r="841" spans="1:31" ht="22.5" customHeight="1">
      <c r="A841" s="77"/>
      <c r="B841" s="133"/>
      <c r="C841" s="79"/>
      <c r="D841" s="79"/>
      <c r="E841" s="79"/>
      <c r="F841" s="79"/>
      <c r="G841" s="79"/>
      <c r="H841" s="79"/>
      <c r="I841" s="81" t="b">
        <v>0</v>
      </c>
      <c r="J841" s="81" t="b">
        <v>0</v>
      </c>
      <c r="K841" s="81" t="b">
        <v>0</v>
      </c>
      <c r="L841" s="81" t="b">
        <v>0</v>
      </c>
      <c r="M841" s="81" t="b">
        <v>0</v>
      </c>
      <c r="N841" s="79"/>
      <c r="O841" s="79"/>
      <c r="P841" s="79"/>
      <c r="Q841" s="92"/>
      <c r="R841" s="92"/>
      <c r="S841" s="96"/>
      <c r="T841" s="85"/>
      <c r="U841" s="86"/>
      <c r="V841" s="86" t="e">
        <f t="array" aca="1" ref="V841" ca="1">_xludf.IFNA(INDEX(#REF!,MATCH($U841,#REF!,0)),"")</f>
        <v>#NAME?</v>
      </c>
      <c r="W841" s="86" t="e">
        <f t="array" aca="1" ref="W841" ca="1">_xludf.IFNA(INDEX(#REF!,MATCH($U841,#REF!,0)),"")</f>
        <v>#NAME?</v>
      </c>
      <c r="X841" s="86" t="e">
        <f t="array" aca="1" ref="X841" ca="1">_xludf.IFNA(INDEX(#REF!,MATCH($U841,#REF!,0)),"")</f>
        <v>#NAME?</v>
      </c>
      <c r="Y841" s="86" t="e">
        <f t="array" aca="1" ref="Y841" ca="1">_xludf.IFNA(INDEX(#REF!,MATCH($U841,#REF!,0)),"")</f>
        <v>#NAME?</v>
      </c>
      <c r="Z841" s="86" t="e">
        <f t="array" aca="1" ref="Z841" ca="1">_xludf.IFNA(INDEX(#REF!,MATCH($U841,#REF!,0)),"")</f>
        <v>#NAME?</v>
      </c>
      <c r="AA841" s="86" t="e">
        <f t="array" aca="1" ref="AA841" ca="1">_xludf.IFNA(INDEX(#REF!,MATCH($U841,#REF!,0)),"")</f>
        <v>#NAME?</v>
      </c>
      <c r="AB841" s="86" t="e">
        <f t="array" aca="1" ref="AB841" ca="1">_xludf.IFNA(INDEX(#REF!,MATCH($U841,#REF!,0)),"")</f>
        <v>#NAME?</v>
      </c>
      <c r="AC841" s="86" t="e">
        <f t="array" aca="1" ref="AC841" ca="1">_xludf.IFNA(INDEX(#REF!,MATCH($U841,#REF!,0)),"")</f>
        <v>#NAME?</v>
      </c>
      <c r="AD841" s="87" t="e">
        <f t="array" aca="1" ref="AD841" ca="1">_xludf.IFNA(INDEX(#REF!,MATCH($U841,#REF!,0)),"")</f>
        <v>#NAME?</v>
      </c>
      <c r="AE841" s="102"/>
    </row>
    <row r="842" spans="1:31" ht="22.5" customHeight="1">
      <c r="A842" s="77"/>
      <c r="B842" s="133"/>
      <c r="C842" s="79"/>
      <c r="D842" s="79"/>
      <c r="E842" s="79"/>
      <c r="F842" s="79"/>
      <c r="G842" s="79"/>
      <c r="H842" s="79"/>
      <c r="I842" s="81" t="b">
        <v>0</v>
      </c>
      <c r="J842" s="81" t="b">
        <v>0</v>
      </c>
      <c r="K842" s="81" t="b">
        <v>0</v>
      </c>
      <c r="L842" s="81" t="b">
        <v>0</v>
      </c>
      <c r="M842" s="81" t="b">
        <v>0</v>
      </c>
      <c r="N842" s="79"/>
      <c r="O842" s="79"/>
      <c r="P842" s="79"/>
      <c r="Q842" s="92"/>
      <c r="R842" s="92"/>
      <c r="S842" s="96"/>
      <c r="T842" s="85"/>
      <c r="U842" s="86"/>
      <c r="V842" s="86" t="e">
        <f t="array" aca="1" ref="V842" ca="1">_xludf.IFNA(INDEX(#REF!,MATCH($U842,#REF!,0)),"")</f>
        <v>#NAME?</v>
      </c>
      <c r="W842" s="86" t="e">
        <f t="array" aca="1" ref="W842" ca="1">_xludf.IFNA(INDEX(#REF!,MATCH($U842,#REF!,0)),"")</f>
        <v>#NAME?</v>
      </c>
      <c r="X842" s="86" t="e">
        <f t="array" aca="1" ref="X842" ca="1">_xludf.IFNA(INDEX(#REF!,MATCH($U842,#REF!,0)),"")</f>
        <v>#NAME?</v>
      </c>
      <c r="Y842" s="86" t="e">
        <f t="array" aca="1" ref="Y842" ca="1">_xludf.IFNA(INDEX(#REF!,MATCH($U842,#REF!,0)),"")</f>
        <v>#NAME?</v>
      </c>
      <c r="Z842" s="86" t="e">
        <f t="array" aca="1" ref="Z842" ca="1">_xludf.IFNA(INDEX(#REF!,MATCH($U842,#REF!,0)),"")</f>
        <v>#NAME?</v>
      </c>
      <c r="AA842" s="86" t="e">
        <f t="array" aca="1" ref="AA842" ca="1">_xludf.IFNA(INDEX(#REF!,MATCH($U842,#REF!,0)),"")</f>
        <v>#NAME?</v>
      </c>
      <c r="AB842" s="86" t="e">
        <f t="array" aca="1" ref="AB842" ca="1">_xludf.IFNA(INDEX(#REF!,MATCH($U842,#REF!,0)),"")</f>
        <v>#NAME?</v>
      </c>
      <c r="AC842" s="86" t="e">
        <f t="array" aca="1" ref="AC842" ca="1">_xludf.IFNA(INDEX(#REF!,MATCH($U842,#REF!,0)),"")</f>
        <v>#NAME?</v>
      </c>
      <c r="AD842" s="87" t="e">
        <f t="array" aca="1" ref="AD842" ca="1">_xludf.IFNA(INDEX(#REF!,MATCH($U842,#REF!,0)),"")</f>
        <v>#NAME?</v>
      </c>
      <c r="AE842" s="102"/>
    </row>
    <row r="843" spans="1:31" ht="22.5" customHeight="1">
      <c r="A843" s="77"/>
      <c r="B843" s="133"/>
      <c r="C843" s="79"/>
      <c r="D843" s="79"/>
      <c r="E843" s="79"/>
      <c r="F843" s="79"/>
      <c r="G843" s="79"/>
      <c r="H843" s="79"/>
      <c r="I843" s="81" t="b">
        <v>0</v>
      </c>
      <c r="J843" s="81" t="b">
        <v>0</v>
      </c>
      <c r="K843" s="81" t="b">
        <v>0</v>
      </c>
      <c r="L843" s="81" t="b">
        <v>0</v>
      </c>
      <c r="M843" s="81" t="b">
        <v>0</v>
      </c>
      <c r="N843" s="79"/>
      <c r="O843" s="79"/>
      <c r="P843" s="79"/>
      <c r="Q843" s="92"/>
      <c r="R843" s="92"/>
      <c r="S843" s="96"/>
      <c r="T843" s="85"/>
      <c r="U843" s="86"/>
      <c r="V843" s="86" t="e">
        <f t="array" aca="1" ref="V843" ca="1">_xludf.IFNA(INDEX(#REF!,MATCH($U843,#REF!,0)),"")</f>
        <v>#NAME?</v>
      </c>
      <c r="W843" s="86" t="e">
        <f t="array" aca="1" ref="W843" ca="1">_xludf.IFNA(INDEX(#REF!,MATCH($U843,#REF!,0)),"")</f>
        <v>#NAME?</v>
      </c>
      <c r="X843" s="86" t="e">
        <f t="array" aca="1" ref="X843" ca="1">_xludf.IFNA(INDEX(#REF!,MATCH($U843,#REF!,0)),"")</f>
        <v>#NAME?</v>
      </c>
      <c r="Y843" s="86" t="e">
        <f t="array" aca="1" ref="Y843" ca="1">_xludf.IFNA(INDEX(#REF!,MATCH($U843,#REF!,0)),"")</f>
        <v>#NAME?</v>
      </c>
      <c r="Z843" s="86" t="e">
        <f t="array" aca="1" ref="Z843" ca="1">_xludf.IFNA(INDEX(#REF!,MATCH($U843,#REF!,0)),"")</f>
        <v>#NAME?</v>
      </c>
      <c r="AA843" s="86" t="e">
        <f t="array" aca="1" ref="AA843" ca="1">_xludf.IFNA(INDEX(#REF!,MATCH($U843,#REF!,0)),"")</f>
        <v>#NAME?</v>
      </c>
      <c r="AB843" s="86" t="e">
        <f t="array" aca="1" ref="AB843" ca="1">_xludf.IFNA(INDEX(#REF!,MATCH($U843,#REF!,0)),"")</f>
        <v>#NAME?</v>
      </c>
      <c r="AC843" s="86" t="e">
        <f t="array" aca="1" ref="AC843" ca="1">_xludf.IFNA(INDEX(#REF!,MATCH($U843,#REF!,0)),"")</f>
        <v>#NAME?</v>
      </c>
      <c r="AD843" s="87" t="e">
        <f t="array" aca="1" ref="AD843" ca="1">_xludf.IFNA(INDEX(#REF!,MATCH($U843,#REF!,0)),"")</f>
        <v>#NAME?</v>
      </c>
      <c r="AE843" s="102"/>
    </row>
    <row r="844" spans="1:31" ht="22.5" customHeight="1">
      <c r="A844" s="77"/>
      <c r="B844" s="133"/>
      <c r="C844" s="79"/>
      <c r="D844" s="79"/>
      <c r="E844" s="79"/>
      <c r="F844" s="79"/>
      <c r="G844" s="79"/>
      <c r="H844" s="79"/>
      <c r="I844" s="81" t="b">
        <v>0</v>
      </c>
      <c r="J844" s="81" t="b">
        <v>0</v>
      </c>
      <c r="K844" s="81" t="b">
        <v>0</v>
      </c>
      <c r="L844" s="81" t="b">
        <v>0</v>
      </c>
      <c r="M844" s="81" t="b">
        <v>0</v>
      </c>
      <c r="N844" s="79"/>
      <c r="O844" s="79"/>
      <c r="P844" s="79"/>
      <c r="Q844" s="92"/>
      <c r="R844" s="92"/>
      <c r="S844" s="96"/>
      <c r="T844" s="85"/>
      <c r="U844" s="86"/>
      <c r="V844" s="86" t="e">
        <f t="array" aca="1" ref="V844" ca="1">_xludf.IFNA(INDEX(#REF!,MATCH($U844,#REF!,0)),"")</f>
        <v>#NAME?</v>
      </c>
      <c r="W844" s="86" t="e">
        <f t="array" aca="1" ref="W844" ca="1">_xludf.IFNA(INDEX(#REF!,MATCH($U844,#REF!,0)),"")</f>
        <v>#NAME?</v>
      </c>
      <c r="X844" s="86" t="e">
        <f t="array" aca="1" ref="X844" ca="1">_xludf.IFNA(INDEX(#REF!,MATCH($U844,#REF!,0)),"")</f>
        <v>#NAME?</v>
      </c>
      <c r="Y844" s="86" t="e">
        <f t="array" aca="1" ref="Y844" ca="1">_xludf.IFNA(INDEX(#REF!,MATCH($U844,#REF!,0)),"")</f>
        <v>#NAME?</v>
      </c>
      <c r="Z844" s="86" t="e">
        <f t="array" aca="1" ref="Z844" ca="1">_xludf.IFNA(INDEX(#REF!,MATCH($U844,#REF!,0)),"")</f>
        <v>#NAME?</v>
      </c>
      <c r="AA844" s="86" t="e">
        <f t="array" aca="1" ref="AA844" ca="1">_xludf.IFNA(INDEX(#REF!,MATCH($U844,#REF!,0)),"")</f>
        <v>#NAME?</v>
      </c>
      <c r="AB844" s="86" t="e">
        <f t="array" aca="1" ref="AB844" ca="1">_xludf.IFNA(INDEX(#REF!,MATCH($U844,#REF!,0)),"")</f>
        <v>#NAME?</v>
      </c>
      <c r="AC844" s="86" t="e">
        <f t="array" aca="1" ref="AC844" ca="1">_xludf.IFNA(INDEX(#REF!,MATCH($U844,#REF!,0)),"")</f>
        <v>#NAME?</v>
      </c>
      <c r="AD844" s="87" t="e">
        <f t="array" aca="1" ref="AD844" ca="1">_xludf.IFNA(INDEX(#REF!,MATCH($U844,#REF!,0)),"")</f>
        <v>#NAME?</v>
      </c>
      <c r="AE844" s="102"/>
    </row>
    <row r="845" spans="1:31" ht="22.5" customHeight="1">
      <c r="A845" s="77"/>
      <c r="B845" s="133"/>
      <c r="C845" s="79"/>
      <c r="D845" s="79"/>
      <c r="E845" s="79"/>
      <c r="F845" s="79"/>
      <c r="G845" s="79"/>
      <c r="H845" s="79"/>
      <c r="I845" s="81" t="b">
        <v>0</v>
      </c>
      <c r="J845" s="81" t="b">
        <v>0</v>
      </c>
      <c r="K845" s="81" t="b">
        <v>0</v>
      </c>
      <c r="L845" s="81" t="b">
        <v>0</v>
      </c>
      <c r="M845" s="81" t="b">
        <v>0</v>
      </c>
      <c r="N845" s="79"/>
      <c r="O845" s="79"/>
      <c r="P845" s="79"/>
      <c r="Q845" s="92"/>
      <c r="R845" s="92"/>
      <c r="S845" s="96"/>
      <c r="T845" s="85"/>
      <c r="U845" s="86"/>
      <c r="V845" s="86" t="e">
        <f t="array" aca="1" ref="V845" ca="1">_xludf.IFNA(INDEX(#REF!,MATCH($U845,#REF!,0)),"")</f>
        <v>#NAME?</v>
      </c>
      <c r="W845" s="86" t="e">
        <f t="array" aca="1" ref="W845" ca="1">_xludf.IFNA(INDEX(#REF!,MATCH($U845,#REF!,0)),"")</f>
        <v>#NAME?</v>
      </c>
      <c r="X845" s="86" t="e">
        <f t="array" aca="1" ref="X845" ca="1">_xludf.IFNA(INDEX(#REF!,MATCH($U845,#REF!,0)),"")</f>
        <v>#NAME?</v>
      </c>
      <c r="Y845" s="86" t="e">
        <f t="array" aca="1" ref="Y845" ca="1">_xludf.IFNA(INDEX(#REF!,MATCH($U845,#REF!,0)),"")</f>
        <v>#NAME?</v>
      </c>
      <c r="Z845" s="86" t="e">
        <f t="array" aca="1" ref="Z845" ca="1">_xludf.IFNA(INDEX(#REF!,MATCH($U845,#REF!,0)),"")</f>
        <v>#NAME?</v>
      </c>
      <c r="AA845" s="86" t="e">
        <f t="array" aca="1" ref="AA845" ca="1">_xludf.IFNA(INDEX(#REF!,MATCH($U845,#REF!,0)),"")</f>
        <v>#NAME?</v>
      </c>
      <c r="AB845" s="86" t="e">
        <f t="array" aca="1" ref="AB845" ca="1">_xludf.IFNA(INDEX(#REF!,MATCH($U845,#REF!,0)),"")</f>
        <v>#NAME?</v>
      </c>
      <c r="AC845" s="86" t="e">
        <f t="array" aca="1" ref="AC845" ca="1">_xludf.IFNA(INDEX(#REF!,MATCH($U845,#REF!,0)),"")</f>
        <v>#NAME?</v>
      </c>
      <c r="AD845" s="87" t="e">
        <f t="array" aca="1" ref="AD845" ca="1">_xludf.IFNA(INDEX(#REF!,MATCH($U845,#REF!,0)),"")</f>
        <v>#NAME?</v>
      </c>
      <c r="AE845" s="102"/>
    </row>
    <row r="846" spans="1:31" ht="22.5" customHeight="1">
      <c r="A846" s="77"/>
      <c r="B846" s="133"/>
      <c r="C846" s="79"/>
      <c r="D846" s="79"/>
      <c r="E846" s="79"/>
      <c r="F846" s="79"/>
      <c r="G846" s="79"/>
      <c r="H846" s="79"/>
      <c r="I846" s="81" t="b">
        <v>0</v>
      </c>
      <c r="J846" s="81" t="b">
        <v>0</v>
      </c>
      <c r="K846" s="81" t="b">
        <v>0</v>
      </c>
      <c r="L846" s="81" t="b">
        <v>0</v>
      </c>
      <c r="M846" s="81" t="b">
        <v>0</v>
      </c>
      <c r="N846" s="79"/>
      <c r="O846" s="79"/>
      <c r="P846" s="79"/>
      <c r="Q846" s="92"/>
      <c r="R846" s="92"/>
      <c r="S846" s="96"/>
      <c r="T846" s="85"/>
      <c r="U846" s="86"/>
      <c r="V846" s="86" t="e">
        <f t="array" aca="1" ref="V846" ca="1">_xludf.IFNA(INDEX(#REF!,MATCH($U846,#REF!,0)),"")</f>
        <v>#NAME?</v>
      </c>
      <c r="W846" s="86" t="e">
        <f t="array" aca="1" ref="W846" ca="1">_xludf.IFNA(INDEX(#REF!,MATCH($U846,#REF!,0)),"")</f>
        <v>#NAME?</v>
      </c>
      <c r="X846" s="86" t="e">
        <f t="array" aca="1" ref="X846" ca="1">_xludf.IFNA(INDEX(#REF!,MATCH($U846,#REF!,0)),"")</f>
        <v>#NAME?</v>
      </c>
      <c r="Y846" s="86" t="e">
        <f t="array" aca="1" ref="Y846" ca="1">_xludf.IFNA(INDEX(#REF!,MATCH($U846,#REF!,0)),"")</f>
        <v>#NAME?</v>
      </c>
      <c r="Z846" s="86" t="e">
        <f t="array" aca="1" ref="Z846" ca="1">_xludf.IFNA(INDEX(#REF!,MATCH($U846,#REF!,0)),"")</f>
        <v>#NAME?</v>
      </c>
      <c r="AA846" s="86" t="e">
        <f t="array" aca="1" ref="AA846" ca="1">_xludf.IFNA(INDEX(#REF!,MATCH($U846,#REF!,0)),"")</f>
        <v>#NAME?</v>
      </c>
      <c r="AB846" s="86" t="e">
        <f t="array" aca="1" ref="AB846" ca="1">_xludf.IFNA(INDEX(#REF!,MATCH($U846,#REF!,0)),"")</f>
        <v>#NAME?</v>
      </c>
      <c r="AC846" s="86" t="e">
        <f t="array" aca="1" ref="AC846" ca="1">_xludf.IFNA(INDEX(#REF!,MATCH($U846,#REF!,0)),"")</f>
        <v>#NAME?</v>
      </c>
      <c r="AD846" s="87" t="e">
        <f t="array" aca="1" ref="AD846" ca="1">_xludf.IFNA(INDEX(#REF!,MATCH($U846,#REF!,0)),"")</f>
        <v>#NAME?</v>
      </c>
      <c r="AE846" s="102"/>
    </row>
    <row r="847" spans="1:31" ht="22.5" customHeight="1">
      <c r="A847" s="77"/>
      <c r="B847" s="133"/>
      <c r="C847" s="79"/>
      <c r="D847" s="79"/>
      <c r="E847" s="79"/>
      <c r="F847" s="79"/>
      <c r="G847" s="79"/>
      <c r="H847" s="79"/>
      <c r="I847" s="81" t="b">
        <v>0</v>
      </c>
      <c r="J847" s="81" t="b">
        <v>0</v>
      </c>
      <c r="K847" s="81" t="b">
        <v>0</v>
      </c>
      <c r="L847" s="81" t="b">
        <v>0</v>
      </c>
      <c r="M847" s="81" t="b">
        <v>0</v>
      </c>
      <c r="N847" s="79"/>
      <c r="O847" s="79"/>
      <c r="P847" s="79"/>
      <c r="Q847" s="92"/>
      <c r="R847" s="92"/>
      <c r="S847" s="96"/>
      <c r="T847" s="85"/>
      <c r="U847" s="86"/>
      <c r="V847" s="86" t="e">
        <f t="array" aca="1" ref="V847" ca="1">_xludf.IFNA(INDEX(#REF!,MATCH($U847,#REF!,0)),"")</f>
        <v>#NAME?</v>
      </c>
      <c r="W847" s="86" t="e">
        <f t="array" aca="1" ref="W847" ca="1">_xludf.IFNA(INDEX(#REF!,MATCH($U847,#REF!,0)),"")</f>
        <v>#NAME?</v>
      </c>
      <c r="X847" s="86" t="e">
        <f t="array" aca="1" ref="X847" ca="1">_xludf.IFNA(INDEX(#REF!,MATCH($U847,#REF!,0)),"")</f>
        <v>#NAME?</v>
      </c>
      <c r="Y847" s="86" t="e">
        <f t="array" aca="1" ref="Y847" ca="1">_xludf.IFNA(INDEX(#REF!,MATCH($U847,#REF!,0)),"")</f>
        <v>#NAME?</v>
      </c>
      <c r="Z847" s="86" t="e">
        <f t="array" aca="1" ref="Z847" ca="1">_xludf.IFNA(INDEX(#REF!,MATCH($U847,#REF!,0)),"")</f>
        <v>#NAME?</v>
      </c>
      <c r="AA847" s="86" t="e">
        <f t="array" aca="1" ref="AA847" ca="1">_xludf.IFNA(INDEX(#REF!,MATCH($U847,#REF!,0)),"")</f>
        <v>#NAME?</v>
      </c>
      <c r="AB847" s="86" t="e">
        <f t="array" aca="1" ref="AB847" ca="1">_xludf.IFNA(INDEX(#REF!,MATCH($U847,#REF!,0)),"")</f>
        <v>#NAME?</v>
      </c>
      <c r="AC847" s="86" t="e">
        <f t="array" aca="1" ref="AC847" ca="1">_xludf.IFNA(INDEX(#REF!,MATCH($U847,#REF!,0)),"")</f>
        <v>#NAME?</v>
      </c>
      <c r="AD847" s="87" t="e">
        <f t="array" aca="1" ref="AD847" ca="1">_xludf.IFNA(INDEX(#REF!,MATCH($U847,#REF!,0)),"")</f>
        <v>#NAME?</v>
      </c>
      <c r="AE847" s="102"/>
    </row>
    <row r="848" spans="1:31" ht="22.5" customHeight="1">
      <c r="A848" s="77"/>
      <c r="B848" s="133"/>
      <c r="C848" s="79"/>
      <c r="D848" s="79"/>
      <c r="E848" s="79"/>
      <c r="F848" s="79"/>
      <c r="G848" s="79"/>
      <c r="H848" s="79"/>
      <c r="I848" s="81" t="b">
        <v>0</v>
      </c>
      <c r="J848" s="81" t="b">
        <v>0</v>
      </c>
      <c r="K848" s="81" t="b">
        <v>0</v>
      </c>
      <c r="L848" s="81" t="b">
        <v>0</v>
      </c>
      <c r="M848" s="81" t="b">
        <v>0</v>
      </c>
      <c r="N848" s="79"/>
      <c r="O848" s="79"/>
      <c r="P848" s="79"/>
      <c r="Q848" s="92"/>
      <c r="R848" s="92"/>
      <c r="S848" s="96"/>
      <c r="T848" s="85"/>
      <c r="U848" s="86"/>
      <c r="V848" s="86" t="e">
        <f t="array" aca="1" ref="V848" ca="1">_xludf.IFNA(INDEX(#REF!,MATCH($U848,#REF!,0)),"")</f>
        <v>#NAME?</v>
      </c>
      <c r="W848" s="86" t="e">
        <f t="array" aca="1" ref="W848" ca="1">_xludf.IFNA(INDEX(#REF!,MATCH($U848,#REF!,0)),"")</f>
        <v>#NAME?</v>
      </c>
      <c r="X848" s="86" t="e">
        <f t="array" aca="1" ref="X848" ca="1">_xludf.IFNA(INDEX(#REF!,MATCH($U848,#REF!,0)),"")</f>
        <v>#NAME?</v>
      </c>
      <c r="Y848" s="86" t="e">
        <f t="array" aca="1" ref="Y848" ca="1">_xludf.IFNA(INDEX(#REF!,MATCH($U848,#REF!,0)),"")</f>
        <v>#NAME?</v>
      </c>
      <c r="Z848" s="86" t="e">
        <f t="array" aca="1" ref="Z848" ca="1">_xludf.IFNA(INDEX(#REF!,MATCH($U848,#REF!,0)),"")</f>
        <v>#NAME?</v>
      </c>
      <c r="AA848" s="86" t="e">
        <f t="array" aca="1" ref="AA848" ca="1">_xludf.IFNA(INDEX(#REF!,MATCH($U848,#REF!,0)),"")</f>
        <v>#NAME?</v>
      </c>
      <c r="AB848" s="86" t="e">
        <f t="array" aca="1" ref="AB848" ca="1">_xludf.IFNA(INDEX(#REF!,MATCH($U848,#REF!,0)),"")</f>
        <v>#NAME?</v>
      </c>
      <c r="AC848" s="86" t="e">
        <f t="array" aca="1" ref="AC848" ca="1">_xludf.IFNA(INDEX(#REF!,MATCH($U848,#REF!,0)),"")</f>
        <v>#NAME?</v>
      </c>
      <c r="AD848" s="87" t="e">
        <f t="array" aca="1" ref="AD848" ca="1">_xludf.IFNA(INDEX(#REF!,MATCH($U848,#REF!,0)),"")</f>
        <v>#NAME?</v>
      </c>
      <c r="AE848" s="102"/>
    </row>
    <row r="849" spans="1:31" ht="22.5" customHeight="1">
      <c r="A849" s="77"/>
      <c r="B849" s="133"/>
      <c r="C849" s="79"/>
      <c r="D849" s="79"/>
      <c r="E849" s="79"/>
      <c r="F849" s="79"/>
      <c r="G849" s="79"/>
      <c r="H849" s="79"/>
      <c r="I849" s="81" t="b">
        <v>0</v>
      </c>
      <c r="J849" s="81" t="b">
        <v>0</v>
      </c>
      <c r="K849" s="81" t="b">
        <v>0</v>
      </c>
      <c r="L849" s="81" t="b">
        <v>0</v>
      </c>
      <c r="M849" s="81" t="b">
        <v>0</v>
      </c>
      <c r="N849" s="79"/>
      <c r="O849" s="79"/>
      <c r="P849" s="79"/>
      <c r="Q849" s="92"/>
      <c r="R849" s="92"/>
      <c r="S849" s="96"/>
      <c r="T849" s="85"/>
      <c r="U849" s="86"/>
      <c r="V849" s="86" t="e">
        <f t="array" aca="1" ref="V849" ca="1">_xludf.IFNA(INDEX(#REF!,MATCH($U849,#REF!,0)),"")</f>
        <v>#NAME?</v>
      </c>
      <c r="W849" s="86" t="e">
        <f t="array" aca="1" ref="W849" ca="1">_xludf.IFNA(INDEX(#REF!,MATCH($U849,#REF!,0)),"")</f>
        <v>#NAME?</v>
      </c>
      <c r="X849" s="86" t="e">
        <f t="array" aca="1" ref="X849" ca="1">_xludf.IFNA(INDEX(#REF!,MATCH($U849,#REF!,0)),"")</f>
        <v>#NAME?</v>
      </c>
      <c r="Y849" s="86" t="e">
        <f t="array" aca="1" ref="Y849" ca="1">_xludf.IFNA(INDEX(#REF!,MATCH($U849,#REF!,0)),"")</f>
        <v>#NAME?</v>
      </c>
      <c r="Z849" s="86" t="e">
        <f t="array" aca="1" ref="Z849" ca="1">_xludf.IFNA(INDEX(#REF!,MATCH($U849,#REF!,0)),"")</f>
        <v>#NAME?</v>
      </c>
      <c r="AA849" s="86" t="e">
        <f t="array" aca="1" ref="AA849" ca="1">_xludf.IFNA(INDEX(#REF!,MATCH($U849,#REF!,0)),"")</f>
        <v>#NAME?</v>
      </c>
      <c r="AB849" s="86" t="e">
        <f t="array" aca="1" ref="AB849" ca="1">_xludf.IFNA(INDEX(#REF!,MATCH($U849,#REF!,0)),"")</f>
        <v>#NAME?</v>
      </c>
      <c r="AC849" s="86" t="e">
        <f t="array" aca="1" ref="AC849" ca="1">_xludf.IFNA(INDEX(#REF!,MATCH($U849,#REF!,0)),"")</f>
        <v>#NAME?</v>
      </c>
      <c r="AD849" s="87" t="e">
        <f t="array" aca="1" ref="AD849" ca="1">_xludf.IFNA(INDEX(#REF!,MATCH($U849,#REF!,0)),"")</f>
        <v>#NAME?</v>
      </c>
      <c r="AE849" s="102"/>
    </row>
    <row r="850" spans="1:31" ht="22.5" customHeight="1">
      <c r="A850" s="77"/>
      <c r="B850" s="133"/>
      <c r="C850" s="79"/>
      <c r="D850" s="79"/>
      <c r="E850" s="79"/>
      <c r="F850" s="79"/>
      <c r="G850" s="79"/>
      <c r="H850" s="79"/>
      <c r="I850" s="81" t="b">
        <v>0</v>
      </c>
      <c r="J850" s="81" t="b">
        <v>0</v>
      </c>
      <c r="K850" s="81" t="b">
        <v>0</v>
      </c>
      <c r="L850" s="81" t="b">
        <v>0</v>
      </c>
      <c r="M850" s="81" t="b">
        <v>0</v>
      </c>
      <c r="N850" s="79"/>
      <c r="O850" s="79"/>
      <c r="P850" s="79"/>
      <c r="Q850" s="92"/>
      <c r="R850" s="92"/>
      <c r="S850" s="96"/>
      <c r="T850" s="85"/>
      <c r="U850" s="86"/>
      <c r="V850" s="86" t="e">
        <f t="array" aca="1" ref="V850" ca="1">_xludf.IFNA(INDEX(#REF!,MATCH($U850,#REF!,0)),"")</f>
        <v>#NAME?</v>
      </c>
      <c r="W850" s="86" t="e">
        <f t="array" aca="1" ref="W850" ca="1">_xludf.IFNA(INDEX(#REF!,MATCH($U850,#REF!,0)),"")</f>
        <v>#NAME?</v>
      </c>
      <c r="X850" s="86" t="e">
        <f t="array" aca="1" ref="X850" ca="1">_xludf.IFNA(INDEX(#REF!,MATCH($U850,#REF!,0)),"")</f>
        <v>#NAME?</v>
      </c>
      <c r="Y850" s="86" t="e">
        <f t="array" aca="1" ref="Y850" ca="1">_xludf.IFNA(INDEX(#REF!,MATCH($U850,#REF!,0)),"")</f>
        <v>#NAME?</v>
      </c>
      <c r="Z850" s="86" t="e">
        <f t="array" aca="1" ref="Z850" ca="1">_xludf.IFNA(INDEX(#REF!,MATCH($U850,#REF!,0)),"")</f>
        <v>#NAME?</v>
      </c>
      <c r="AA850" s="86" t="e">
        <f t="array" aca="1" ref="AA850" ca="1">_xludf.IFNA(INDEX(#REF!,MATCH($U850,#REF!,0)),"")</f>
        <v>#NAME?</v>
      </c>
      <c r="AB850" s="86" t="e">
        <f t="array" aca="1" ref="AB850" ca="1">_xludf.IFNA(INDEX(#REF!,MATCH($U850,#REF!,0)),"")</f>
        <v>#NAME?</v>
      </c>
      <c r="AC850" s="86" t="e">
        <f t="array" aca="1" ref="AC850" ca="1">_xludf.IFNA(INDEX(#REF!,MATCH($U850,#REF!,0)),"")</f>
        <v>#NAME?</v>
      </c>
      <c r="AD850" s="87" t="e">
        <f t="array" aca="1" ref="AD850" ca="1">_xludf.IFNA(INDEX(#REF!,MATCH($U850,#REF!,0)),"")</f>
        <v>#NAME?</v>
      </c>
      <c r="AE850" s="102"/>
    </row>
    <row r="851" spans="1:31" ht="22.5" customHeight="1">
      <c r="A851" s="77"/>
      <c r="B851" s="133"/>
      <c r="C851" s="79"/>
      <c r="D851" s="79"/>
      <c r="E851" s="79"/>
      <c r="F851" s="79"/>
      <c r="G851" s="79"/>
      <c r="H851" s="79"/>
      <c r="I851" s="81" t="b">
        <v>0</v>
      </c>
      <c r="J851" s="81" t="b">
        <v>0</v>
      </c>
      <c r="K851" s="81" t="b">
        <v>0</v>
      </c>
      <c r="L851" s="81" t="b">
        <v>0</v>
      </c>
      <c r="M851" s="81" t="b">
        <v>0</v>
      </c>
      <c r="N851" s="79"/>
      <c r="O851" s="79"/>
      <c r="P851" s="79"/>
      <c r="Q851" s="92"/>
      <c r="R851" s="92"/>
      <c r="S851" s="96"/>
      <c r="T851" s="85"/>
      <c r="U851" s="86"/>
      <c r="V851" s="86" t="e">
        <f t="array" aca="1" ref="V851" ca="1">_xludf.IFNA(INDEX(#REF!,MATCH($U851,#REF!,0)),"")</f>
        <v>#NAME?</v>
      </c>
      <c r="W851" s="86" t="e">
        <f t="array" aca="1" ref="W851" ca="1">_xludf.IFNA(INDEX(#REF!,MATCH($U851,#REF!,0)),"")</f>
        <v>#NAME?</v>
      </c>
      <c r="X851" s="86" t="e">
        <f t="array" aca="1" ref="X851" ca="1">_xludf.IFNA(INDEX(#REF!,MATCH($U851,#REF!,0)),"")</f>
        <v>#NAME?</v>
      </c>
      <c r="Y851" s="86" t="e">
        <f t="array" aca="1" ref="Y851" ca="1">_xludf.IFNA(INDEX(#REF!,MATCH($U851,#REF!,0)),"")</f>
        <v>#NAME?</v>
      </c>
      <c r="Z851" s="86" t="e">
        <f t="array" aca="1" ref="Z851" ca="1">_xludf.IFNA(INDEX(#REF!,MATCH($U851,#REF!,0)),"")</f>
        <v>#NAME?</v>
      </c>
      <c r="AA851" s="86" t="e">
        <f t="array" aca="1" ref="AA851" ca="1">_xludf.IFNA(INDEX(#REF!,MATCH($U851,#REF!,0)),"")</f>
        <v>#NAME?</v>
      </c>
      <c r="AB851" s="86" t="e">
        <f t="array" aca="1" ref="AB851" ca="1">_xludf.IFNA(INDEX(#REF!,MATCH($U851,#REF!,0)),"")</f>
        <v>#NAME?</v>
      </c>
      <c r="AC851" s="86" t="e">
        <f t="array" aca="1" ref="AC851" ca="1">_xludf.IFNA(INDEX(#REF!,MATCH($U851,#REF!,0)),"")</f>
        <v>#NAME?</v>
      </c>
      <c r="AD851" s="87" t="e">
        <f t="array" aca="1" ref="AD851" ca="1">_xludf.IFNA(INDEX(#REF!,MATCH($U851,#REF!,0)),"")</f>
        <v>#NAME?</v>
      </c>
      <c r="AE851" s="102"/>
    </row>
    <row r="852" spans="1:31" ht="22.5" customHeight="1">
      <c r="A852" s="77"/>
      <c r="B852" s="133"/>
      <c r="C852" s="79"/>
      <c r="D852" s="79"/>
      <c r="E852" s="79"/>
      <c r="F852" s="79"/>
      <c r="G852" s="79"/>
      <c r="H852" s="79"/>
      <c r="I852" s="81" t="b">
        <v>0</v>
      </c>
      <c r="J852" s="81" t="b">
        <v>0</v>
      </c>
      <c r="K852" s="81" t="b">
        <v>0</v>
      </c>
      <c r="L852" s="81" t="b">
        <v>0</v>
      </c>
      <c r="M852" s="81" t="b">
        <v>0</v>
      </c>
      <c r="N852" s="79"/>
      <c r="O852" s="79"/>
      <c r="P852" s="79"/>
      <c r="Q852" s="92"/>
      <c r="R852" s="92"/>
      <c r="S852" s="96"/>
      <c r="T852" s="85"/>
      <c r="U852" s="86"/>
      <c r="V852" s="86" t="e">
        <f t="array" aca="1" ref="V852" ca="1">_xludf.IFNA(INDEX(#REF!,MATCH($U852,#REF!,0)),"")</f>
        <v>#NAME?</v>
      </c>
      <c r="W852" s="86" t="e">
        <f t="array" aca="1" ref="W852" ca="1">_xludf.IFNA(INDEX(#REF!,MATCH($U852,#REF!,0)),"")</f>
        <v>#NAME?</v>
      </c>
      <c r="X852" s="86" t="e">
        <f t="array" aca="1" ref="X852" ca="1">_xludf.IFNA(INDEX(#REF!,MATCH($U852,#REF!,0)),"")</f>
        <v>#NAME?</v>
      </c>
      <c r="Y852" s="86" t="e">
        <f t="array" aca="1" ref="Y852" ca="1">_xludf.IFNA(INDEX(#REF!,MATCH($U852,#REF!,0)),"")</f>
        <v>#NAME?</v>
      </c>
      <c r="Z852" s="86" t="e">
        <f t="array" aca="1" ref="Z852" ca="1">_xludf.IFNA(INDEX(#REF!,MATCH($U852,#REF!,0)),"")</f>
        <v>#NAME?</v>
      </c>
      <c r="AA852" s="86" t="e">
        <f t="array" aca="1" ref="AA852" ca="1">_xludf.IFNA(INDEX(#REF!,MATCH($U852,#REF!,0)),"")</f>
        <v>#NAME?</v>
      </c>
      <c r="AB852" s="86" t="e">
        <f t="array" aca="1" ref="AB852" ca="1">_xludf.IFNA(INDEX(#REF!,MATCH($U852,#REF!,0)),"")</f>
        <v>#NAME?</v>
      </c>
      <c r="AC852" s="86" t="e">
        <f t="array" aca="1" ref="AC852" ca="1">_xludf.IFNA(INDEX(#REF!,MATCH($U852,#REF!,0)),"")</f>
        <v>#NAME?</v>
      </c>
      <c r="AD852" s="87" t="e">
        <f t="array" aca="1" ref="AD852" ca="1">_xludf.IFNA(INDEX(#REF!,MATCH($U852,#REF!,0)),"")</f>
        <v>#NAME?</v>
      </c>
      <c r="AE852" s="102"/>
    </row>
    <row r="853" spans="1:31" ht="22.5" customHeight="1">
      <c r="A853" s="77"/>
      <c r="B853" s="133"/>
      <c r="C853" s="90"/>
      <c r="D853" s="90"/>
      <c r="E853" s="90"/>
      <c r="F853" s="90"/>
      <c r="G853" s="90"/>
      <c r="H853" s="90"/>
      <c r="I853" s="91" t="b">
        <v>0</v>
      </c>
      <c r="J853" s="91" t="b">
        <v>0</v>
      </c>
      <c r="K853" s="91" t="b">
        <v>0</v>
      </c>
      <c r="L853" s="91" t="b">
        <v>0</v>
      </c>
      <c r="M853" s="91" t="b">
        <v>0</v>
      </c>
      <c r="N853" s="90"/>
      <c r="O853" s="90"/>
      <c r="P853" s="90"/>
      <c r="Q853" s="92"/>
      <c r="R853" s="92"/>
      <c r="S853" s="110"/>
      <c r="T853" s="85"/>
      <c r="U853" s="86"/>
      <c r="V853" s="86" t="e">
        <f t="array" aca="1" ref="V853" ca="1">_xludf.IFNA(INDEX(#REF!,MATCH($U853,#REF!,0)),"")</f>
        <v>#NAME?</v>
      </c>
      <c r="W853" s="86" t="e">
        <f t="array" aca="1" ref="W853" ca="1">_xludf.IFNA(INDEX(#REF!,MATCH($U853,#REF!,0)),"")</f>
        <v>#NAME?</v>
      </c>
      <c r="X853" s="86" t="e">
        <f t="array" aca="1" ref="X853" ca="1">_xludf.IFNA(INDEX(#REF!,MATCH($U853,#REF!,0)),"")</f>
        <v>#NAME?</v>
      </c>
      <c r="Y853" s="86" t="e">
        <f t="array" aca="1" ref="Y853" ca="1">_xludf.IFNA(INDEX(#REF!,MATCH($U853,#REF!,0)),"")</f>
        <v>#NAME?</v>
      </c>
      <c r="Z853" s="86" t="e">
        <f t="array" aca="1" ref="Z853" ca="1">_xludf.IFNA(INDEX(#REF!,MATCH($U853,#REF!,0)),"")</f>
        <v>#NAME?</v>
      </c>
      <c r="AA853" s="86" t="e">
        <f t="array" aca="1" ref="AA853" ca="1">_xludf.IFNA(INDEX(#REF!,MATCH($U853,#REF!,0)),"")</f>
        <v>#NAME?</v>
      </c>
      <c r="AB853" s="86" t="e">
        <f t="array" aca="1" ref="AB853" ca="1">_xludf.IFNA(INDEX(#REF!,MATCH($U853,#REF!,0)),"")</f>
        <v>#NAME?</v>
      </c>
      <c r="AC853" s="86" t="e">
        <f t="array" aca="1" ref="AC853" ca="1">_xludf.IFNA(INDEX(#REF!,MATCH($U853,#REF!,0)),"")</f>
        <v>#NAME?</v>
      </c>
      <c r="AD853" s="87" t="e">
        <f t="array" aca="1" ref="AD853" ca="1">_xludf.IFNA(INDEX(#REF!,MATCH($U853,#REF!,0)),"")</f>
        <v>#NAME?</v>
      </c>
      <c r="AE853" s="102"/>
    </row>
    <row r="854" spans="1:31" ht="22.5" customHeight="1">
      <c r="A854" s="77"/>
      <c r="B854" s="133"/>
      <c r="C854" s="79"/>
      <c r="D854" s="79"/>
      <c r="E854" s="79"/>
      <c r="F854" s="79"/>
      <c r="G854" s="79"/>
      <c r="H854" s="79"/>
      <c r="I854" s="81" t="b">
        <v>0</v>
      </c>
      <c r="J854" s="81" t="b">
        <v>0</v>
      </c>
      <c r="K854" s="81" t="b">
        <v>0</v>
      </c>
      <c r="L854" s="81" t="b">
        <v>0</v>
      </c>
      <c r="M854" s="81" t="b">
        <v>0</v>
      </c>
      <c r="N854" s="79"/>
      <c r="O854" s="79"/>
      <c r="P854" s="79"/>
      <c r="Q854" s="92"/>
      <c r="R854" s="92"/>
      <c r="S854" s="96"/>
      <c r="T854" s="85"/>
      <c r="U854" s="86"/>
      <c r="V854" s="86" t="e">
        <f t="array" aca="1" ref="V854" ca="1">_xludf.IFNA(INDEX(#REF!,MATCH($U854,#REF!,0)),"")</f>
        <v>#NAME?</v>
      </c>
      <c r="W854" s="86" t="e">
        <f t="array" aca="1" ref="W854" ca="1">_xludf.IFNA(INDEX(#REF!,MATCH($U854,#REF!,0)),"")</f>
        <v>#NAME?</v>
      </c>
      <c r="X854" s="86" t="e">
        <f t="array" aca="1" ref="X854" ca="1">_xludf.IFNA(INDEX(#REF!,MATCH($U854,#REF!,0)),"")</f>
        <v>#NAME?</v>
      </c>
      <c r="Y854" s="86" t="e">
        <f t="array" aca="1" ref="Y854" ca="1">_xludf.IFNA(INDEX(#REF!,MATCH($U854,#REF!,0)),"")</f>
        <v>#NAME?</v>
      </c>
      <c r="Z854" s="86" t="e">
        <f t="array" aca="1" ref="Z854" ca="1">_xludf.IFNA(INDEX(#REF!,MATCH($U854,#REF!,0)),"")</f>
        <v>#NAME?</v>
      </c>
      <c r="AA854" s="86" t="e">
        <f t="array" aca="1" ref="AA854" ca="1">_xludf.IFNA(INDEX(#REF!,MATCH($U854,#REF!,0)),"")</f>
        <v>#NAME?</v>
      </c>
      <c r="AB854" s="86" t="e">
        <f t="array" aca="1" ref="AB854" ca="1">_xludf.IFNA(INDEX(#REF!,MATCH($U854,#REF!,0)),"")</f>
        <v>#NAME?</v>
      </c>
      <c r="AC854" s="86" t="e">
        <f t="array" aca="1" ref="AC854" ca="1">_xludf.IFNA(INDEX(#REF!,MATCH($U854,#REF!,0)),"")</f>
        <v>#NAME?</v>
      </c>
      <c r="AD854" s="87" t="e">
        <f t="array" aca="1" ref="AD854" ca="1">_xludf.IFNA(INDEX(#REF!,MATCH($U854,#REF!,0)),"")</f>
        <v>#NAME?</v>
      </c>
      <c r="AE854" s="102"/>
    </row>
    <row r="855" spans="1:31" ht="22.5" customHeight="1">
      <c r="A855" s="77"/>
      <c r="B855" s="133"/>
      <c r="C855" s="90"/>
      <c r="D855" s="90"/>
      <c r="E855" s="90"/>
      <c r="F855" s="90"/>
      <c r="G855" s="90"/>
      <c r="H855" s="90"/>
      <c r="I855" s="91" t="b">
        <v>0</v>
      </c>
      <c r="J855" s="91" t="b">
        <v>0</v>
      </c>
      <c r="K855" s="91" t="b">
        <v>0</v>
      </c>
      <c r="L855" s="91" t="b">
        <v>0</v>
      </c>
      <c r="M855" s="91" t="b">
        <v>0</v>
      </c>
      <c r="N855" s="90"/>
      <c r="O855" s="90"/>
      <c r="P855" s="90"/>
      <c r="Q855" s="92"/>
      <c r="R855" s="92"/>
      <c r="S855" s="110"/>
      <c r="T855" s="85"/>
      <c r="U855" s="86"/>
      <c r="V855" s="86" t="e">
        <f t="array" aca="1" ref="V855" ca="1">_xludf.IFNA(INDEX(#REF!,MATCH($U855,#REF!,0)),"")</f>
        <v>#NAME?</v>
      </c>
      <c r="W855" s="86" t="e">
        <f t="array" aca="1" ref="W855" ca="1">_xludf.IFNA(INDEX(#REF!,MATCH($U855,#REF!,0)),"")</f>
        <v>#NAME?</v>
      </c>
      <c r="X855" s="86" t="e">
        <f t="array" aca="1" ref="X855" ca="1">_xludf.IFNA(INDEX(#REF!,MATCH($U855,#REF!,0)),"")</f>
        <v>#NAME?</v>
      </c>
      <c r="Y855" s="86" t="e">
        <f t="array" aca="1" ref="Y855" ca="1">_xludf.IFNA(INDEX(#REF!,MATCH($U855,#REF!,0)),"")</f>
        <v>#NAME?</v>
      </c>
      <c r="Z855" s="86" t="e">
        <f t="array" aca="1" ref="Z855" ca="1">_xludf.IFNA(INDEX(#REF!,MATCH($U855,#REF!,0)),"")</f>
        <v>#NAME?</v>
      </c>
      <c r="AA855" s="86" t="e">
        <f t="array" aca="1" ref="AA855" ca="1">_xludf.IFNA(INDEX(#REF!,MATCH($U855,#REF!,0)),"")</f>
        <v>#NAME?</v>
      </c>
      <c r="AB855" s="86" t="e">
        <f t="array" aca="1" ref="AB855" ca="1">_xludf.IFNA(INDEX(#REF!,MATCH($U855,#REF!,0)),"")</f>
        <v>#NAME?</v>
      </c>
      <c r="AC855" s="86" t="e">
        <f t="array" aca="1" ref="AC855" ca="1">_xludf.IFNA(INDEX(#REF!,MATCH($U855,#REF!,0)),"")</f>
        <v>#NAME?</v>
      </c>
      <c r="AD855" s="87" t="e">
        <f t="array" aca="1" ref="AD855" ca="1">_xludf.IFNA(INDEX(#REF!,MATCH($U855,#REF!,0)),"")</f>
        <v>#NAME?</v>
      </c>
      <c r="AE855" s="102"/>
    </row>
    <row r="856" spans="1:31" ht="22.5" customHeight="1">
      <c r="A856" s="77"/>
      <c r="B856" s="133"/>
      <c r="C856" s="79"/>
      <c r="D856" s="79"/>
      <c r="E856" s="79"/>
      <c r="F856" s="79"/>
      <c r="G856" s="79"/>
      <c r="H856" s="79"/>
      <c r="I856" s="81" t="b">
        <v>0</v>
      </c>
      <c r="J856" s="81" t="b">
        <v>0</v>
      </c>
      <c r="K856" s="81" t="b">
        <v>0</v>
      </c>
      <c r="L856" s="81" t="b">
        <v>0</v>
      </c>
      <c r="M856" s="81" t="b">
        <v>0</v>
      </c>
      <c r="N856" s="79"/>
      <c r="O856" s="79"/>
      <c r="P856" s="79"/>
      <c r="Q856" s="92"/>
      <c r="R856" s="92"/>
      <c r="S856" s="96"/>
      <c r="T856" s="85"/>
      <c r="U856" s="86"/>
      <c r="V856" s="86" t="e">
        <f t="array" aca="1" ref="V856" ca="1">_xludf.IFNA(INDEX(#REF!,MATCH($U856,#REF!,0)),"")</f>
        <v>#NAME?</v>
      </c>
      <c r="W856" s="86" t="e">
        <f t="array" aca="1" ref="W856" ca="1">_xludf.IFNA(INDEX(#REF!,MATCH($U856,#REF!,0)),"")</f>
        <v>#NAME?</v>
      </c>
      <c r="X856" s="86" t="e">
        <f t="array" aca="1" ref="X856" ca="1">_xludf.IFNA(INDEX(#REF!,MATCH($U856,#REF!,0)),"")</f>
        <v>#NAME?</v>
      </c>
      <c r="Y856" s="86" t="e">
        <f t="array" aca="1" ref="Y856" ca="1">_xludf.IFNA(INDEX(#REF!,MATCH($U856,#REF!,0)),"")</f>
        <v>#NAME?</v>
      </c>
      <c r="Z856" s="86" t="e">
        <f t="array" aca="1" ref="Z856" ca="1">_xludf.IFNA(INDEX(#REF!,MATCH($U856,#REF!,0)),"")</f>
        <v>#NAME?</v>
      </c>
      <c r="AA856" s="86" t="e">
        <f t="array" aca="1" ref="AA856" ca="1">_xludf.IFNA(INDEX(#REF!,MATCH($U856,#REF!,0)),"")</f>
        <v>#NAME?</v>
      </c>
      <c r="AB856" s="86" t="e">
        <f t="array" aca="1" ref="AB856" ca="1">_xludf.IFNA(INDEX(#REF!,MATCH($U856,#REF!,0)),"")</f>
        <v>#NAME?</v>
      </c>
      <c r="AC856" s="86" t="e">
        <f t="array" aca="1" ref="AC856" ca="1">_xludf.IFNA(INDEX(#REF!,MATCH($U856,#REF!,0)),"")</f>
        <v>#NAME?</v>
      </c>
      <c r="AD856" s="87" t="e">
        <f t="array" aca="1" ref="AD856" ca="1">_xludf.IFNA(INDEX(#REF!,MATCH($U856,#REF!,0)),"")</f>
        <v>#NAME?</v>
      </c>
      <c r="AE856" s="102"/>
    </row>
    <row r="857" spans="1:31" ht="22.5" customHeight="1">
      <c r="A857" s="77"/>
      <c r="B857" s="133"/>
      <c r="C857" s="79"/>
      <c r="D857" s="79"/>
      <c r="E857" s="79"/>
      <c r="F857" s="79"/>
      <c r="G857" s="79"/>
      <c r="H857" s="79"/>
      <c r="I857" s="81" t="b">
        <v>0</v>
      </c>
      <c r="J857" s="81" t="b">
        <v>0</v>
      </c>
      <c r="K857" s="81" t="b">
        <v>0</v>
      </c>
      <c r="L857" s="81" t="b">
        <v>0</v>
      </c>
      <c r="M857" s="81" t="b">
        <v>0</v>
      </c>
      <c r="N857" s="79"/>
      <c r="O857" s="79"/>
      <c r="P857" s="79"/>
      <c r="Q857" s="92"/>
      <c r="R857" s="92"/>
      <c r="S857" s="96"/>
      <c r="T857" s="85"/>
      <c r="U857" s="86"/>
      <c r="V857" s="86" t="e">
        <f t="array" aca="1" ref="V857" ca="1">_xludf.IFNA(INDEX(#REF!,MATCH($U857,#REF!,0)),"")</f>
        <v>#NAME?</v>
      </c>
      <c r="W857" s="86" t="e">
        <f t="array" aca="1" ref="W857" ca="1">_xludf.IFNA(INDEX(#REF!,MATCH($U857,#REF!,0)),"")</f>
        <v>#NAME?</v>
      </c>
      <c r="X857" s="86" t="e">
        <f t="array" aca="1" ref="X857" ca="1">_xludf.IFNA(INDEX(#REF!,MATCH($U857,#REF!,0)),"")</f>
        <v>#NAME?</v>
      </c>
      <c r="Y857" s="86" t="e">
        <f t="array" aca="1" ref="Y857" ca="1">_xludf.IFNA(INDEX(#REF!,MATCH($U857,#REF!,0)),"")</f>
        <v>#NAME?</v>
      </c>
      <c r="Z857" s="86" t="e">
        <f t="array" aca="1" ref="Z857" ca="1">_xludf.IFNA(INDEX(#REF!,MATCH($U857,#REF!,0)),"")</f>
        <v>#NAME?</v>
      </c>
      <c r="AA857" s="86" t="e">
        <f t="array" aca="1" ref="AA857" ca="1">_xludf.IFNA(INDEX(#REF!,MATCH($U857,#REF!,0)),"")</f>
        <v>#NAME?</v>
      </c>
      <c r="AB857" s="86" t="e">
        <f t="array" aca="1" ref="AB857" ca="1">_xludf.IFNA(INDEX(#REF!,MATCH($U857,#REF!,0)),"")</f>
        <v>#NAME?</v>
      </c>
      <c r="AC857" s="86" t="e">
        <f t="array" aca="1" ref="AC857" ca="1">_xludf.IFNA(INDEX(#REF!,MATCH($U857,#REF!,0)),"")</f>
        <v>#NAME?</v>
      </c>
      <c r="AD857" s="87" t="e">
        <f t="array" aca="1" ref="AD857" ca="1">_xludf.IFNA(INDEX(#REF!,MATCH($U857,#REF!,0)),"")</f>
        <v>#NAME?</v>
      </c>
      <c r="AE857" s="102"/>
    </row>
    <row r="858" spans="1:31" ht="22.5" customHeight="1">
      <c r="A858" s="77"/>
      <c r="B858" s="133"/>
      <c r="C858" s="79"/>
      <c r="D858" s="79"/>
      <c r="E858" s="103"/>
      <c r="F858" s="103"/>
      <c r="G858" s="79"/>
      <c r="H858" s="79"/>
      <c r="I858" s="81" t="b">
        <v>0</v>
      </c>
      <c r="J858" s="81" t="b">
        <v>0</v>
      </c>
      <c r="K858" s="81" t="b">
        <v>0</v>
      </c>
      <c r="L858" s="81" t="b">
        <v>0</v>
      </c>
      <c r="M858" s="81" t="b">
        <v>0</v>
      </c>
      <c r="N858" s="79"/>
      <c r="O858" s="79"/>
      <c r="P858" s="79"/>
      <c r="Q858" s="92"/>
      <c r="R858" s="92"/>
      <c r="S858" s="96"/>
      <c r="T858" s="85"/>
      <c r="U858" s="86"/>
      <c r="V858" s="86" t="e">
        <f t="array" aca="1" ref="V858" ca="1">_xludf.IFNA(INDEX(#REF!,MATCH($U858,#REF!,0)),"")</f>
        <v>#NAME?</v>
      </c>
      <c r="W858" s="86" t="e">
        <f t="array" aca="1" ref="W858" ca="1">_xludf.IFNA(INDEX(#REF!,MATCH($U858,#REF!,0)),"")</f>
        <v>#NAME?</v>
      </c>
      <c r="X858" s="86" t="e">
        <f t="array" aca="1" ref="X858" ca="1">_xludf.IFNA(INDEX(#REF!,MATCH($U858,#REF!,0)),"")</f>
        <v>#NAME?</v>
      </c>
      <c r="Y858" s="86" t="e">
        <f t="array" aca="1" ref="Y858" ca="1">_xludf.IFNA(INDEX(#REF!,MATCH($U858,#REF!,0)),"")</f>
        <v>#NAME?</v>
      </c>
      <c r="Z858" s="86" t="e">
        <f t="array" aca="1" ref="Z858" ca="1">_xludf.IFNA(INDEX(#REF!,MATCH($U858,#REF!,0)),"")</f>
        <v>#NAME?</v>
      </c>
      <c r="AA858" s="86" t="e">
        <f t="array" aca="1" ref="AA858" ca="1">_xludf.IFNA(INDEX(#REF!,MATCH($U858,#REF!,0)),"")</f>
        <v>#NAME?</v>
      </c>
      <c r="AB858" s="86" t="e">
        <f t="array" aca="1" ref="AB858" ca="1">_xludf.IFNA(INDEX(#REF!,MATCH($U858,#REF!,0)),"")</f>
        <v>#NAME?</v>
      </c>
      <c r="AC858" s="86" t="e">
        <f t="array" aca="1" ref="AC858" ca="1">_xludf.IFNA(INDEX(#REF!,MATCH($U858,#REF!,0)),"")</f>
        <v>#NAME?</v>
      </c>
      <c r="AD858" s="87" t="e">
        <f t="array" aca="1" ref="AD858" ca="1">_xludf.IFNA(INDEX(#REF!,MATCH($U858,#REF!,0)),"")</f>
        <v>#NAME?</v>
      </c>
      <c r="AE858" s="102"/>
    </row>
    <row r="859" spans="1:31" ht="22.5" customHeight="1">
      <c r="A859" s="77"/>
      <c r="B859" s="133"/>
      <c r="C859" s="79"/>
      <c r="D859" s="79"/>
      <c r="E859" s="79"/>
      <c r="F859" s="79"/>
      <c r="G859" s="79"/>
      <c r="H859" s="79"/>
      <c r="I859" s="81" t="b">
        <v>0</v>
      </c>
      <c r="J859" s="81" t="b">
        <v>0</v>
      </c>
      <c r="K859" s="81" t="b">
        <v>0</v>
      </c>
      <c r="L859" s="81" t="b">
        <v>0</v>
      </c>
      <c r="M859" s="81" t="b">
        <v>0</v>
      </c>
      <c r="N859" s="79"/>
      <c r="O859" s="79"/>
      <c r="P859" s="79"/>
      <c r="Q859" s="92"/>
      <c r="R859" s="92"/>
      <c r="S859" s="96"/>
      <c r="T859" s="85"/>
      <c r="U859" s="86"/>
      <c r="V859" s="86" t="e">
        <f t="array" aca="1" ref="V859" ca="1">_xludf.IFNA(INDEX(#REF!,MATCH($U859,#REF!,0)),"")</f>
        <v>#NAME?</v>
      </c>
      <c r="W859" s="86" t="e">
        <f t="array" aca="1" ref="W859" ca="1">_xludf.IFNA(INDEX(#REF!,MATCH($U859,#REF!,0)),"")</f>
        <v>#NAME?</v>
      </c>
      <c r="X859" s="86" t="e">
        <f t="array" aca="1" ref="X859" ca="1">_xludf.IFNA(INDEX(#REF!,MATCH($U859,#REF!,0)),"")</f>
        <v>#NAME?</v>
      </c>
      <c r="Y859" s="86" t="e">
        <f t="array" aca="1" ref="Y859" ca="1">_xludf.IFNA(INDEX(#REF!,MATCH($U859,#REF!,0)),"")</f>
        <v>#NAME?</v>
      </c>
      <c r="Z859" s="86" t="e">
        <f t="array" aca="1" ref="Z859" ca="1">_xludf.IFNA(INDEX(#REF!,MATCH($U859,#REF!,0)),"")</f>
        <v>#NAME?</v>
      </c>
      <c r="AA859" s="86" t="e">
        <f t="array" aca="1" ref="AA859" ca="1">_xludf.IFNA(INDEX(#REF!,MATCH($U859,#REF!,0)),"")</f>
        <v>#NAME?</v>
      </c>
      <c r="AB859" s="86" t="e">
        <f t="array" aca="1" ref="AB859" ca="1">_xludf.IFNA(INDEX(#REF!,MATCH($U859,#REF!,0)),"")</f>
        <v>#NAME?</v>
      </c>
      <c r="AC859" s="86" t="e">
        <f t="array" aca="1" ref="AC859" ca="1">_xludf.IFNA(INDEX(#REF!,MATCH($U859,#REF!,0)),"")</f>
        <v>#NAME?</v>
      </c>
      <c r="AD859" s="87" t="e">
        <f t="array" aca="1" ref="AD859" ca="1">_xludf.IFNA(INDEX(#REF!,MATCH($U859,#REF!,0)),"")</f>
        <v>#NAME?</v>
      </c>
      <c r="AE859" s="102"/>
    </row>
    <row r="860" spans="1:31" ht="22.5" customHeight="1">
      <c r="A860" s="77"/>
      <c r="B860" s="133"/>
      <c r="C860" s="79"/>
      <c r="D860" s="79"/>
      <c r="E860" s="103"/>
      <c r="F860" s="103"/>
      <c r="G860" s="79"/>
      <c r="H860" s="79"/>
      <c r="I860" s="81" t="b">
        <v>0</v>
      </c>
      <c r="J860" s="81" t="b">
        <v>0</v>
      </c>
      <c r="K860" s="81" t="b">
        <v>0</v>
      </c>
      <c r="L860" s="81" t="b">
        <v>0</v>
      </c>
      <c r="M860" s="81" t="b">
        <v>0</v>
      </c>
      <c r="N860" s="79"/>
      <c r="O860" s="79"/>
      <c r="P860" s="79"/>
      <c r="Q860" s="92"/>
      <c r="R860" s="92"/>
      <c r="S860" s="96"/>
      <c r="T860" s="85"/>
      <c r="U860" s="86"/>
      <c r="V860" s="86" t="e">
        <f t="array" aca="1" ref="V860" ca="1">_xludf.IFNA(INDEX(#REF!,MATCH($U860,#REF!,0)),"")</f>
        <v>#NAME?</v>
      </c>
      <c r="W860" s="86" t="e">
        <f t="array" aca="1" ref="W860" ca="1">_xludf.IFNA(INDEX(#REF!,MATCH($U860,#REF!,0)),"")</f>
        <v>#NAME?</v>
      </c>
      <c r="X860" s="86" t="e">
        <f t="array" aca="1" ref="X860" ca="1">_xludf.IFNA(INDEX(#REF!,MATCH($U860,#REF!,0)),"")</f>
        <v>#NAME?</v>
      </c>
      <c r="Y860" s="86" t="e">
        <f t="array" aca="1" ref="Y860" ca="1">_xludf.IFNA(INDEX(#REF!,MATCH($U860,#REF!,0)),"")</f>
        <v>#NAME?</v>
      </c>
      <c r="Z860" s="86" t="e">
        <f t="array" aca="1" ref="Z860" ca="1">_xludf.IFNA(INDEX(#REF!,MATCH($U860,#REF!,0)),"")</f>
        <v>#NAME?</v>
      </c>
      <c r="AA860" s="86" t="e">
        <f t="array" aca="1" ref="AA860" ca="1">_xludf.IFNA(INDEX(#REF!,MATCH($U860,#REF!,0)),"")</f>
        <v>#NAME?</v>
      </c>
      <c r="AB860" s="86" t="e">
        <f t="array" aca="1" ref="AB860" ca="1">_xludf.IFNA(INDEX(#REF!,MATCH($U860,#REF!,0)),"")</f>
        <v>#NAME?</v>
      </c>
      <c r="AC860" s="86" t="e">
        <f t="array" aca="1" ref="AC860" ca="1">_xludf.IFNA(INDEX(#REF!,MATCH($U860,#REF!,0)),"")</f>
        <v>#NAME?</v>
      </c>
      <c r="AD860" s="87" t="e">
        <f t="array" aca="1" ref="AD860" ca="1">_xludf.IFNA(INDEX(#REF!,MATCH($U860,#REF!,0)),"")</f>
        <v>#NAME?</v>
      </c>
      <c r="AE860" s="102"/>
    </row>
    <row r="861" spans="1:31" ht="22.5" customHeight="1">
      <c r="A861" s="77"/>
      <c r="B861" s="133"/>
      <c r="C861" s="79"/>
      <c r="D861" s="79"/>
      <c r="E861" s="103"/>
      <c r="F861" s="103"/>
      <c r="G861" s="79"/>
      <c r="H861" s="79"/>
      <c r="I861" s="81" t="b">
        <v>0</v>
      </c>
      <c r="J861" s="81" t="b">
        <v>0</v>
      </c>
      <c r="K861" s="81" t="b">
        <v>0</v>
      </c>
      <c r="L861" s="81" t="b">
        <v>0</v>
      </c>
      <c r="M861" s="81" t="b">
        <v>0</v>
      </c>
      <c r="N861" s="79"/>
      <c r="O861" s="79"/>
      <c r="P861" s="79"/>
      <c r="Q861" s="92"/>
      <c r="R861" s="92"/>
      <c r="S861" s="96"/>
      <c r="T861" s="85"/>
      <c r="U861" s="86"/>
      <c r="V861" s="86" t="e">
        <f t="array" aca="1" ref="V861" ca="1">_xludf.IFNA(INDEX(#REF!,MATCH($U861,#REF!,0)),"")</f>
        <v>#NAME?</v>
      </c>
      <c r="W861" s="86" t="e">
        <f t="array" aca="1" ref="W861" ca="1">_xludf.IFNA(INDEX(#REF!,MATCH($U861,#REF!,0)),"")</f>
        <v>#NAME?</v>
      </c>
      <c r="X861" s="86" t="e">
        <f t="array" aca="1" ref="X861" ca="1">_xludf.IFNA(INDEX(#REF!,MATCH($U861,#REF!,0)),"")</f>
        <v>#NAME?</v>
      </c>
      <c r="Y861" s="86" t="e">
        <f t="array" aca="1" ref="Y861" ca="1">_xludf.IFNA(INDEX(#REF!,MATCH($U861,#REF!,0)),"")</f>
        <v>#NAME?</v>
      </c>
      <c r="Z861" s="86" t="e">
        <f t="array" aca="1" ref="Z861" ca="1">_xludf.IFNA(INDEX(#REF!,MATCH($U861,#REF!,0)),"")</f>
        <v>#NAME?</v>
      </c>
      <c r="AA861" s="86" t="e">
        <f t="array" aca="1" ref="AA861" ca="1">_xludf.IFNA(INDEX(#REF!,MATCH($U861,#REF!,0)),"")</f>
        <v>#NAME?</v>
      </c>
      <c r="AB861" s="86" t="e">
        <f t="array" aca="1" ref="AB861" ca="1">_xludf.IFNA(INDEX(#REF!,MATCH($U861,#REF!,0)),"")</f>
        <v>#NAME?</v>
      </c>
      <c r="AC861" s="86" t="e">
        <f t="array" aca="1" ref="AC861" ca="1">_xludf.IFNA(INDEX(#REF!,MATCH($U861,#REF!,0)),"")</f>
        <v>#NAME?</v>
      </c>
      <c r="AD861" s="87" t="e">
        <f t="array" aca="1" ref="AD861" ca="1">_xludf.IFNA(INDEX(#REF!,MATCH($U861,#REF!,0)),"")</f>
        <v>#NAME?</v>
      </c>
      <c r="AE861" s="102"/>
    </row>
    <row r="862" spans="1:31" ht="22.5" customHeight="1">
      <c r="A862" s="77"/>
      <c r="B862" s="133"/>
      <c r="C862" s="79"/>
      <c r="D862" s="79"/>
      <c r="E862" s="79"/>
      <c r="F862" s="79"/>
      <c r="G862" s="79"/>
      <c r="H862" s="79"/>
      <c r="I862" s="81" t="b">
        <v>0</v>
      </c>
      <c r="J862" s="81" t="b">
        <v>0</v>
      </c>
      <c r="K862" s="81" t="b">
        <v>0</v>
      </c>
      <c r="L862" s="81" t="b">
        <v>0</v>
      </c>
      <c r="M862" s="81" t="b">
        <v>0</v>
      </c>
      <c r="N862" s="79"/>
      <c r="O862" s="79"/>
      <c r="P862" s="79"/>
      <c r="Q862" s="92"/>
      <c r="R862" s="92"/>
      <c r="S862" s="96"/>
      <c r="T862" s="85"/>
      <c r="U862" s="86"/>
      <c r="V862" s="86" t="e">
        <f t="array" aca="1" ref="V862" ca="1">_xludf.IFNA(INDEX(#REF!,MATCH($U862,#REF!,0)),"")</f>
        <v>#NAME?</v>
      </c>
      <c r="W862" s="86" t="e">
        <f t="array" aca="1" ref="W862" ca="1">_xludf.IFNA(INDEX(#REF!,MATCH($U862,#REF!,0)),"")</f>
        <v>#NAME?</v>
      </c>
      <c r="X862" s="86" t="e">
        <f t="array" aca="1" ref="X862" ca="1">_xludf.IFNA(INDEX(#REF!,MATCH($U862,#REF!,0)),"")</f>
        <v>#NAME?</v>
      </c>
      <c r="Y862" s="86" t="e">
        <f t="array" aca="1" ref="Y862" ca="1">_xludf.IFNA(INDEX(#REF!,MATCH($U862,#REF!,0)),"")</f>
        <v>#NAME?</v>
      </c>
      <c r="Z862" s="86" t="e">
        <f t="array" aca="1" ref="Z862" ca="1">_xludf.IFNA(INDEX(#REF!,MATCH($U862,#REF!,0)),"")</f>
        <v>#NAME?</v>
      </c>
      <c r="AA862" s="86" t="e">
        <f t="array" aca="1" ref="AA862" ca="1">_xludf.IFNA(INDEX(#REF!,MATCH($U862,#REF!,0)),"")</f>
        <v>#NAME?</v>
      </c>
      <c r="AB862" s="86" t="e">
        <f t="array" aca="1" ref="AB862" ca="1">_xludf.IFNA(INDEX(#REF!,MATCH($U862,#REF!,0)),"")</f>
        <v>#NAME?</v>
      </c>
      <c r="AC862" s="86" t="e">
        <f t="array" aca="1" ref="AC862" ca="1">_xludf.IFNA(INDEX(#REF!,MATCH($U862,#REF!,0)),"")</f>
        <v>#NAME?</v>
      </c>
      <c r="AD862" s="87" t="e">
        <f t="array" aca="1" ref="AD862" ca="1">_xludf.IFNA(INDEX(#REF!,MATCH($U862,#REF!,0)),"")</f>
        <v>#NAME?</v>
      </c>
      <c r="AE862" s="102"/>
    </row>
    <row r="863" spans="1:31" ht="22.5" customHeight="1">
      <c r="A863" s="77"/>
      <c r="B863" s="133"/>
      <c r="C863" s="79"/>
      <c r="D863" s="79"/>
      <c r="E863" s="79"/>
      <c r="F863" s="79"/>
      <c r="G863" s="79"/>
      <c r="H863" s="79"/>
      <c r="I863" s="81" t="b">
        <v>0</v>
      </c>
      <c r="J863" s="81" t="b">
        <v>0</v>
      </c>
      <c r="K863" s="81" t="b">
        <v>0</v>
      </c>
      <c r="L863" s="81" t="b">
        <v>0</v>
      </c>
      <c r="M863" s="81" t="b">
        <v>0</v>
      </c>
      <c r="N863" s="79"/>
      <c r="O863" s="79"/>
      <c r="P863" s="79"/>
      <c r="Q863" s="92"/>
      <c r="R863" s="92"/>
      <c r="S863" s="96"/>
      <c r="T863" s="85"/>
      <c r="U863" s="86"/>
      <c r="V863" s="86" t="e">
        <f t="array" aca="1" ref="V863" ca="1">_xludf.IFNA(INDEX(#REF!,MATCH($U863,#REF!,0)),"")</f>
        <v>#NAME?</v>
      </c>
      <c r="W863" s="86" t="e">
        <f t="array" aca="1" ref="W863" ca="1">_xludf.IFNA(INDEX(#REF!,MATCH($U863,#REF!,0)),"")</f>
        <v>#NAME?</v>
      </c>
      <c r="X863" s="86" t="e">
        <f t="array" aca="1" ref="X863" ca="1">_xludf.IFNA(INDEX(#REF!,MATCH($U863,#REF!,0)),"")</f>
        <v>#NAME?</v>
      </c>
      <c r="Y863" s="86" t="e">
        <f t="array" aca="1" ref="Y863" ca="1">_xludf.IFNA(INDEX(#REF!,MATCH($U863,#REF!,0)),"")</f>
        <v>#NAME?</v>
      </c>
      <c r="Z863" s="86" t="e">
        <f t="array" aca="1" ref="Z863" ca="1">_xludf.IFNA(INDEX(#REF!,MATCH($U863,#REF!,0)),"")</f>
        <v>#NAME?</v>
      </c>
      <c r="AA863" s="86" t="e">
        <f t="array" aca="1" ref="AA863" ca="1">_xludf.IFNA(INDEX(#REF!,MATCH($U863,#REF!,0)),"")</f>
        <v>#NAME?</v>
      </c>
      <c r="AB863" s="86" t="e">
        <f t="array" aca="1" ref="AB863" ca="1">_xludf.IFNA(INDEX(#REF!,MATCH($U863,#REF!,0)),"")</f>
        <v>#NAME?</v>
      </c>
      <c r="AC863" s="86" t="e">
        <f t="array" aca="1" ref="AC863" ca="1">_xludf.IFNA(INDEX(#REF!,MATCH($U863,#REF!,0)),"")</f>
        <v>#NAME?</v>
      </c>
      <c r="AD863" s="87" t="e">
        <f t="array" aca="1" ref="AD863" ca="1">_xludf.IFNA(INDEX(#REF!,MATCH($U863,#REF!,0)),"")</f>
        <v>#NAME?</v>
      </c>
      <c r="AE863" s="102"/>
    </row>
    <row r="864" spans="1:31" ht="22.5" customHeight="1">
      <c r="A864" s="77"/>
      <c r="B864" s="133"/>
      <c r="C864" s="79"/>
      <c r="D864" s="79"/>
      <c r="E864" s="79"/>
      <c r="F864" s="79"/>
      <c r="G864" s="79"/>
      <c r="H864" s="79"/>
      <c r="I864" s="81" t="b">
        <v>0</v>
      </c>
      <c r="J864" s="81" t="b">
        <v>0</v>
      </c>
      <c r="K864" s="81" t="b">
        <v>0</v>
      </c>
      <c r="L864" s="81" t="b">
        <v>0</v>
      </c>
      <c r="M864" s="81" t="b">
        <v>0</v>
      </c>
      <c r="N864" s="79"/>
      <c r="O864" s="79"/>
      <c r="P864" s="79"/>
      <c r="Q864" s="92"/>
      <c r="R864" s="92"/>
      <c r="S864" s="96"/>
      <c r="T864" s="85"/>
      <c r="U864" s="86"/>
      <c r="V864" s="86" t="e">
        <f t="array" aca="1" ref="V864" ca="1">_xludf.IFNA(INDEX(#REF!,MATCH($U864,#REF!,0)),"")</f>
        <v>#NAME?</v>
      </c>
      <c r="W864" s="86" t="e">
        <f t="array" aca="1" ref="W864" ca="1">_xludf.IFNA(INDEX(#REF!,MATCH($U864,#REF!,0)),"")</f>
        <v>#NAME?</v>
      </c>
      <c r="X864" s="86" t="e">
        <f t="array" aca="1" ref="X864" ca="1">_xludf.IFNA(INDEX(#REF!,MATCH($U864,#REF!,0)),"")</f>
        <v>#NAME?</v>
      </c>
      <c r="Y864" s="86" t="e">
        <f t="array" aca="1" ref="Y864" ca="1">_xludf.IFNA(INDEX(#REF!,MATCH($U864,#REF!,0)),"")</f>
        <v>#NAME?</v>
      </c>
      <c r="Z864" s="86" t="e">
        <f t="array" aca="1" ref="Z864" ca="1">_xludf.IFNA(INDEX(#REF!,MATCH($U864,#REF!,0)),"")</f>
        <v>#NAME?</v>
      </c>
      <c r="AA864" s="86" t="e">
        <f t="array" aca="1" ref="AA864" ca="1">_xludf.IFNA(INDEX(#REF!,MATCH($U864,#REF!,0)),"")</f>
        <v>#NAME?</v>
      </c>
      <c r="AB864" s="86" t="e">
        <f t="array" aca="1" ref="AB864" ca="1">_xludf.IFNA(INDEX(#REF!,MATCH($U864,#REF!,0)),"")</f>
        <v>#NAME?</v>
      </c>
      <c r="AC864" s="86" t="e">
        <f t="array" aca="1" ref="AC864" ca="1">_xludf.IFNA(INDEX(#REF!,MATCH($U864,#REF!,0)),"")</f>
        <v>#NAME?</v>
      </c>
      <c r="AD864" s="87" t="e">
        <f t="array" aca="1" ref="AD864" ca="1">_xludf.IFNA(INDEX(#REF!,MATCH($U864,#REF!,0)),"")</f>
        <v>#NAME?</v>
      </c>
      <c r="AE864" s="102"/>
    </row>
    <row r="865" spans="1:31" ht="22.5" customHeight="1">
      <c r="A865" s="77"/>
      <c r="B865" s="133"/>
      <c r="C865" s="79"/>
      <c r="D865" s="79"/>
      <c r="E865" s="79"/>
      <c r="F865" s="79"/>
      <c r="G865" s="79"/>
      <c r="H865" s="79"/>
      <c r="I865" s="81" t="b">
        <v>0</v>
      </c>
      <c r="J865" s="81" t="b">
        <v>0</v>
      </c>
      <c r="K865" s="81" t="b">
        <v>0</v>
      </c>
      <c r="L865" s="81" t="b">
        <v>0</v>
      </c>
      <c r="M865" s="81" t="b">
        <v>0</v>
      </c>
      <c r="N865" s="79"/>
      <c r="O865" s="79"/>
      <c r="P865" s="79"/>
      <c r="Q865" s="92"/>
      <c r="R865" s="92"/>
      <c r="S865" s="96"/>
      <c r="T865" s="85"/>
      <c r="U865" s="86"/>
      <c r="V865" s="86" t="e">
        <f t="array" aca="1" ref="V865" ca="1">_xludf.IFNA(INDEX(#REF!,MATCH($U865,#REF!,0)),"")</f>
        <v>#NAME?</v>
      </c>
      <c r="W865" s="86" t="e">
        <f t="array" aca="1" ref="W865" ca="1">_xludf.IFNA(INDEX(#REF!,MATCH($U865,#REF!,0)),"")</f>
        <v>#NAME?</v>
      </c>
      <c r="X865" s="86" t="e">
        <f t="array" aca="1" ref="X865" ca="1">_xludf.IFNA(INDEX(#REF!,MATCH($U865,#REF!,0)),"")</f>
        <v>#NAME?</v>
      </c>
      <c r="Y865" s="86" t="e">
        <f t="array" aca="1" ref="Y865" ca="1">_xludf.IFNA(INDEX(#REF!,MATCH($U865,#REF!,0)),"")</f>
        <v>#NAME?</v>
      </c>
      <c r="Z865" s="86" t="e">
        <f t="array" aca="1" ref="Z865" ca="1">_xludf.IFNA(INDEX(#REF!,MATCH($U865,#REF!,0)),"")</f>
        <v>#NAME?</v>
      </c>
      <c r="AA865" s="86" t="e">
        <f t="array" aca="1" ref="AA865" ca="1">_xludf.IFNA(INDEX(#REF!,MATCH($U865,#REF!,0)),"")</f>
        <v>#NAME?</v>
      </c>
      <c r="AB865" s="86" t="e">
        <f t="array" aca="1" ref="AB865" ca="1">_xludf.IFNA(INDEX(#REF!,MATCH($U865,#REF!,0)),"")</f>
        <v>#NAME?</v>
      </c>
      <c r="AC865" s="86" t="e">
        <f t="array" aca="1" ref="AC865" ca="1">_xludf.IFNA(INDEX(#REF!,MATCH($U865,#REF!,0)),"")</f>
        <v>#NAME?</v>
      </c>
      <c r="AD865" s="87" t="e">
        <f t="array" aca="1" ref="AD865" ca="1">_xludf.IFNA(INDEX(#REF!,MATCH($U865,#REF!,0)),"")</f>
        <v>#NAME?</v>
      </c>
      <c r="AE865" s="102"/>
    </row>
    <row r="866" spans="1:31" ht="22.5" customHeight="1">
      <c r="A866" s="77"/>
      <c r="B866" s="133"/>
      <c r="C866" s="79"/>
      <c r="D866" s="79"/>
      <c r="E866" s="79"/>
      <c r="F866" s="79"/>
      <c r="G866" s="79"/>
      <c r="H866" s="79"/>
      <c r="I866" s="81" t="b">
        <v>0</v>
      </c>
      <c r="J866" s="81" t="b">
        <v>0</v>
      </c>
      <c r="K866" s="81" t="b">
        <v>0</v>
      </c>
      <c r="L866" s="81" t="b">
        <v>0</v>
      </c>
      <c r="M866" s="81" t="b">
        <v>0</v>
      </c>
      <c r="N866" s="79"/>
      <c r="O866" s="79"/>
      <c r="P866" s="79"/>
      <c r="Q866" s="92"/>
      <c r="R866" s="92"/>
      <c r="S866" s="96"/>
      <c r="T866" s="85"/>
      <c r="U866" s="86"/>
      <c r="V866" s="86" t="e">
        <f t="array" aca="1" ref="V866" ca="1">_xludf.IFNA(INDEX(#REF!,MATCH($U866,#REF!,0)),"")</f>
        <v>#NAME?</v>
      </c>
      <c r="W866" s="86" t="e">
        <f t="array" aca="1" ref="W866" ca="1">_xludf.IFNA(INDEX(#REF!,MATCH($U866,#REF!,0)),"")</f>
        <v>#NAME?</v>
      </c>
      <c r="X866" s="86" t="e">
        <f t="array" aca="1" ref="X866" ca="1">_xludf.IFNA(INDEX(#REF!,MATCH($U866,#REF!,0)),"")</f>
        <v>#NAME?</v>
      </c>
      <c r="Y866" s="86" t="e">
        <f t="array" aca="1" ref="Y866" ca="1">_xludf.IFNA(INDEX(#REF!,MATCH($U866,#REF!,0)),"")</f>
        <v>#NAME?</v>
      </c>
      <c r="Z866" s="86" t="e">
        <f t="array" aca="1" ref="Z866" ca="1">_xludf.IFNA(INDEX(#REF!,MATCH($U866,#REF!,0)),"")</f>
        <v>#NAME?</v>
      </c>
      <c r="AA866" s="86" t="e">
        <f t="array" aca="1" ref="AA866" ca="1">_xludf.IFNA(INDEX(#REF!,MATCH($U866,#REF!,0)),"")</f>
        <v>#NAME?</v>
      </c>
      <c r="AB866" s="86" t="e">
        <f t="array" aca="1" ref="AB866" ca="1">_xludf.IFNA(INDEX(#REF!,MATCH($U866,#REF!,0)),"")</f>
        <v>#NAME?</v>
      </c>
      <c r="AC866" s="86" t="e">
        <f t="array" aca="1" ref="AC866" ca="1">_xludf.IFNA(INDEX(#REF!,MATCH($U866,#REF!,0)),"")</f>
        <v>#NAME?</v>
      </c>
      <c r="AD866" s="87" t="e">
        <f t="array" aca="1" ref="AD866" ca="1">_xludf.IFNA(INDEX(#REF!,MATCH($U866,#REF!,0)),"")</f>
        <v>#NAME?</v>
      </c>
      <c r="AE866" s="102"/>
    </row>
    <row r="867" spans="1:31" ht="22.5" customHeight="1">
      <c r="A867" s="77"/>
      <c r="B867" s="133"/>
      <c r="C867" s="79"/>
      <c r="D867" s="79"/>
      <c r="E867" s="79"/>
      <c r="F867" s="79"/>
      <c r="G867" s="79"/>
      <c r="H867" s="79"/>
      <c r="I867" s="81" t="b">
        <v>0</v>
      </c>
      <c r="J867" s="81" t="b">
        <v>0</v>
      </c>
      <c r="K867" s="81" t="b">
        <v>0</v>
      </c>
      <c r="L867" s="81" t="b">
        <v>0</v>
      </c>
      <c r="M867" s="81" t="b">
        <v>0</v>
      </c>
      <c r="N867" s="79"/>
      <c r="O867" s="79"/>
      <c r="P867" s="79"/>
      <c r="Q867" s="92"/>
      <c r="R867" s="92"/>
      <c r="S867" s="96"/>
      <c r="T867" s="85"/>
      <c r="U867" s="86"/>
      <c r="V867" s="86" t="e">
        <f t="array" aca="1" ref="V867" ca="1">_xludf.IFNA(INDEX(#REF!,MATCH($U867,#REF!,0)),"")</f>
        <v>#NAME?</v>
      </c>
      <c r="W867" s="86" t="e">
        <f t="array" aca="1" ref="W867" ca="1">_xludf.IFNA(INDEX(#REF!,MATCH($U867,#REF!,0)),"")</f>
        <v>#NAME?</v>
      </c>
      <c r="X867" s="86" t="e">
        <f t="array" aca="1" ref="X867" ca="1">_xludf.IFNA(INDEX(#REF!,MATCH($U867,#REF!,0)),"")</f>
        <v>#NAME?</v>
      </c>
      <c r="Y867" s="86" t="e">
        <f t="array" aca="1" ref="Y867" ca="1">_xludf.IFNA(INDEX(#REF!,MATCH($U867,#REF!,0)),"")</f>
        <v>#NAME?</v>
      </c>
      <c r="Z867" s="86" t="e">
        <f t="array" aca="1" ref="Z867" ca="1">_xludf.IFNA(INDEX(#REF!,MATCH($U867,#REF!,0)),"")</f>
        <v>#NAME?</v>
      </c>
      <c r="AA867" s="86" t="e">
        <f t="array" aca="1" ref="AA867" ca="1">_xludf.IFNA(INDEX(#REF!,MATCH($U867,#REF!,0)),"")</f>
        <v>#NAME?</v>
      </c>
      <c r="AB867" s="86" t="e">
        <f t="array" aca="1" ref="AB867" ca="1">_xludf.IFNA(INDEX(#REF!,MATCH($U867,#REF!,0)),"")</f>
        <v>#NAME?</v>
      </c>
      <c r="AC867" s="86" t="e">
        <f t="array" aca="1" ref="AC867" ca="1">_xludf.IFNA(INDEX(#REF!,MATCH($U867,#REF!,0)),"")</f>
        <v>#NAME?</v>
      </c>
      <c r="AD867" s="87" t="e">
        <f t="array" aca="1" ref="AD867" ca="1">_xludf.IFNA(INDEX(#REF!,MATCH($U867,#REF!,0)),"")</f>
        <v>#NAME?</v>
      </c>
      <c r="AE867" s="102"/>
    </row>
    <row r="868" spans="1:31" ht="22.5" customHeight="1">
      <c r="A868" s="77"/>
      <c r="B868" s="133"/>
      <c r="C868" s="79"/>
      <c r="D868" s="79"/>
      <c r="E868" s="79"/>
      <c r="F868" s="79"/>
      <c r="G868" s="79"/>
      <c r="H868" s="79"/>
      <c r="I868" s="81" t="b">
        <v>0</v>
      </c>
      <c r="J868" s="81" t="b">
        <v>0</v>
      </c>
      <c r="K868" s="81" t="b">
        <v>0</v>
      </c>
      <c r="L868" s="81" t="b">
        <v>0</v>
      </c>
      <c r="M868" s="81" t="b">
        <v>0</v>
      </c>
      <c r="N868" s="79"/>
      <c r="O868" s="79"/>
      <c r="P868" s="79"/>
      <c r="Q868" s="92"/>
      <c r="R868" s="92"/>
      <c r="S868" s="96"/>
      <c r="T868" s="85"/>
      <c r="U868" s="86"/>
      <c r="V868" s="86" t="e">
        <f t="array" aca="1" ref="V868" ca="1">_xludf.IFNA(INDEX(#REF!,MATCH($U868,#REF!,0)),"")</f>
        <v>#NAME?</v>
      </c>
      <c r="W868" s="86" t="e">
        <f t="array" aca="1" ref="W868" ca="1">_xludf.IFNA(INDEX(#REF!,MATCH($U868,#REF!,0)),"")</f>
        <v>#NAME?</v>
      </c>
      <c r="X868" s="86" t="e">
        <f t="array" aca="1" ref="X868" ca="1">_xludf.IFNA(INDEX(#REF!,MATCH($U868,#REF!,0)),"")</f>
        <v>#NAME?</v>
      </c>
      <c r="Y868" s="86" t="e">
        <f t="array" aca="1" ref="Y868" ca="1">_xludf.IFNA(INDEX(#REF!,MATCH($U868,#REF!,0)),"")</f>
        <v>#NAME?</v>
      </c>
      <c r="Z868" s="86" t="e">
        <f t="array" aca="1" ref="Z868" ca="1">_xludf.IFNA(INDEX(#REF!,MATCH($U868,#REF!,0)),"")</f>
        <v>#NAME?</v>
      </c>
      <c r="AA868" s="86" t="e">
        <f t="array" aca="1" ref="AA868" ca="1">_xludf.IFNA(INDEX(#REF!,MATCH($U868,#REF!,0)),"")</f>
        <v>#NAME?</v>
      </c>
      <c r="AB868" s="86" t="e">
        <f t="array" aca="1" ref="AB868" ca="1">_xludf.IFNA(INDEX(#REF!,MATCH($U868,#REF!,0)),"")</f>
        <v>#NAME?</v>
      </c>
      <c r="AC868" s="86" t="e">
        <f t="array" aca="1" ref="AC868" ca="1">_xludf.IFNA(INDEX(#REF!,MATCH($U868,#REF!,0)),"")</f>
        <v>#NAME?</v>
      </c>
      <c r="AD868" s="87" t="e">
        <f t="array" aca="1" ref="AD868" ca="1">_xludf.IFNA(INDEX(#REF!,MATCH($U868,#REF!,0)),"")</f>
        <v>#NAME?</v>
      </c>
      <c r="AE868" s="102"/>
    </row>
    <row r="869" spans="1:31" ht="22.5" customHeight="1">
      <c r="A869" s="77"/>
      <c r="B869" s="133"/>
      <c r="C869" s="79"/>
      <c r="D869" s="79"/>
      <c r="E869" s="79"/>
      <c r="F869" s="79"/>
      <c r="G869" s="79"/>
      <c r="H869" s="79"/>
      <c r="I869" s="81" t="b">
        <v>0</v>
      </c>
      <c r="J869" s="81" t="b">
        <v>0</v>
      </c>
      <c r="K869" s="81" t="b">
        <v>0</v>
      </c>
      <c r="L869" s="81" t="b">
        <v>0</v>
      </c>
      <c r="M869" s="81" t="b">
        <v>0</v>
      </c>
      <c r="N869" s="79"/>
      <c r="O869" s="79"/>
      <c r="P869" s="79"/>
      <c r="Q869" s="92"/>
      <c r="R869" s="92"/>
      <c r="S869" s="96"/>
      <c r="T869" s="85"/>
      <c r="U869" s="86"/>
      <c r="V869" s="86" t="e">
        <f t="array" aca="1" ref="V869" ca="1">_xludf.IFNA(INDEX(#REF!,MATCH($U869,#REF!,0)),"")</f>
        <v>#NAME?</v>
      </c>
      <c r="W869" s="86" t="e">
        <f t="array" aca="1" ref="W869" ca="1">_xludf.IFNA(INDEX(#REF!,MATCH($U869,#REF!,0)),"")</f>
        <v>#NAME?</v>
      </c>
      <c r="X869" s="86" t="e">
        <f t="array" aca="1" ref="X869" ca="1">_xludf.IFNA(INDEX(#REF!,MATCH($U869,#REF!,0)),"")</f>
        <v>#NAME?</v>
      </c>
      <c r="Y869" s="86" t="e">
        <f t="array" aca="1" ref="Y869" ca="1">_xludf.IFNA(INDEX(#REF!,MATCH($U869,#REF!,0)),"")</f>
        <v>#NAME?</v>
      </c>
      <c r="Z869" s="86" t="e">
        <f t="array" aca="1" ref="Z869" ca="1">_xludf.IFNA(INDEX(#REF!,MATCH($U869,#REF!,0)),"")</f>
        <v>#NAME?</v>
      </c>
      <c r="AA869" s="86" t="e">
        <f t="array" aca="1" ref="AA869" ca="1">_xludf.IFNA(INDEX(#REF!,MATCH($U869,#REF!,0)),"")</f>
        <v>#NAME?</v>
      </c>
      <c r="AB869" s="86" t="e">
        <f t="array" aca="1" ref="AB869" ca="1">_xludf.IFNA(INDEX(#REF!,MATCH($U869,#REF!,0)),"")</f>
        <v>#NAME?</v>
      </c>
      <c r="AC869" s="86" t="e">
        <f t="array" aca="1" ref="AC869" ca="1">_xludf.IFNA(INDEX(#REF!,MATCH($U869,#REF!,0)),"")</f>
        <v>#NAME?</v>
      </c>
      <c r="AD869" s="87" t="e">
        <f t="array" aca="1" ref="AD869" ca="1">_xludf.IFNA(INDEX(#REF!,MATCH($U869,#REF!,0)),"")</f>
        <v>#NAME?</v>
      </c>
      <c r="AE869" s="102"/>
    </row>
    <row r="870" spans="1:31" ht="22.5" customHeight="1">
      <c r="A870" s="77"/>
      <c r="B870" s="133"/>
      <c r="C870" s="79"/>
      <c r="D870" s="79"/>
      <c r="E870" s="79"/>
      <c r="F870" s="79"/>
      <c r="G870" s="79"/>
      <c r="H870" s="79"/>
      <c r="I870" s="81" t="b">
        <v>0</v>
      </c>
      <c r="J870" s="81" t="b">
        <v>0</v>
      </c>
      <c r="K870" s="81" t="b">
        <v>0</v>
      </c>
      <c r="L870" s="81" t="b">
        <v>0</v>
      </c>
      <c r="M870" s="81" t="b">
        <v>0</v>
      </c>
      <c r="N870" s="79"/>
      <c r="O870" s="79"/>
      <c r="P870" s="79"/>
      <c r="Q870" s="92"/>
      <c r="R870" s="92"/>
      <c r="S870" s="96"/>
      <c r="T870" s="85"/>
      <c r="U870" s="86"/>
      <c r="V870" s="86" t="e">
        <f t="array" aca="1" ref="V870" ca="1">_xludf.IFNA(INDEX(#REF!,MATCH($U870,#REF!,0)),"")</f>
        <v>#NAME?</v>
      </c>
      <c r="W870" s="86" t="e">
        <f t="array" aca="1" ref="W870" ca="1">_xludf.IFNA(INDEX(#REF!,MATCH($U870,#REF!,0)),"")</f>
        <v>#NAME?</v>
      </c>
      <c r="X870" s="86" t="e">
        <f t="array" aca="1" ref="X870" ca="1">_xludf.IFNA(INDEX(#REF!,MATCH($U870,#REF!,0)),"")</f>
        <v>#NAME?</v>
      </c>
      <c r="Y870" s="86" t="e">
        <f t="array" aca="1" ref="Y870" ca="1">_xludf.IFNA(INDEX(#REF!,MATCH($U870,#REF!,0)),"")</f>
        <v>#NAME?</v>
      </c>
      <c r="Z870" s="86" t="e">
        <f t="array" aca="1" ref="Z870" ca="1">_xludf.IFNA(INDEX(#REF!,MATCH($U870,#REF!,0)),"")</f>
        <v>#NAME?</v>
      </c>
      <c r="AA870" s="86" t="e">
        <f t="array" aca="1" ref="AA870" ca="1">_xludf.IFNA(INDEX(#REF!,MATCH($U870,#REF!,0)),"")</f>
        <v>#NAME?</v>
      </c>
      <c r="AB870" s="86" t="e">
        <f t="array" aca="1" ref="AB870" ca="1">_xludf.IFNA(INDEX(#REF!,MATCH($U870,#REF!,0)),"")</f>
        <v>#NAME?</v>
      </c>
      <c r="AC870" s="86" t="e">
        <f t="array" aca="1" ref="AC870" ca="1">_xludf.IFNA(INDEX(#REF!,MATCH($U870,#REF!,0)),"")</f>
        <v>#NAME?</v>
      </c>
      <c r="AD870" s="87" t="e">
        <f t="array" aca="1" ref="AD870" ca="1">_xludf.IFNA(INDEX(#REF!,MATCH($U870,#REF!,0)),"")</f>
        <v>#NAME?</v>
      </c>
      <c r="AE870" s="102"/>
    </row>
    <row r="871" spans="1:31" ht="22.5" customHeight="1">
      <c r="A871" s="77"/>
      <c r="B871" s="133"/>
      <c r="C871" s="79"/>
      <c r="D871" s="79"/>
      <c r="E871" s="79"/>
      <c r="F871" s="79"/>
      <c r="G871" s="79"/>
      <c r="H871" s="79"/>
      <c r="I871" s="81" t="b">
        <v>0</v>
      </c>
      <c r="J871" s="81" t="b">
        <v>0</v>
      </c>
      <c r="K871" s="81" t="b">
        <v>0</v>
      </c>
      <c r="L871" s="81" t="b">
        <v>0</v>
      </c>
      <c r="M871" s="81" t="b">
        <v>0</v>
      </c>
      <c r="N871" s="79"/>
      <c r="O871" s="79"/>
      <c r="P871" s="79"/>
      <c r="Q871" s="92"/>
      <c r="R871" s="92"/>
      <c r="S871" s="96"/>
      <c r="T871" s="85"/>
      <c r="U871" s="86"/>
      <c r="V871" s="86" t="e">
        <f t="array" aca="1" ref="V871" ca="1">_xludf.IFNA(INDEX(#REF!,MATCH($U871,#REF!,0)),"")</f>
        <v>#NAME?</v>
      </c>
      <c r="W871" s="86" t="e">
        <f t="array" aca="1" ref="W871" ca="1">_xludf.IFNA(INDEX(#REF!,MATCH($U871,#REF!,0)),"")</f>
        <v>#NAME?</v>
      </c>
      <c r="X871" s="86" t="e">
        <f t="array" aca="1" ref="X871" ca="1">_xludf.IFNA(INDEX(#REF!,MATCH($U871,#REF!,0)),"")</f>
        <v>#NAME?</v>
      </c>
      <c r="Y871" s="86" t="e">
        <f t="array" aca="1" ref="Y871" ca="1">_xludf.IFNA(INDEX(#REF!,MATCH($U871,#REF!,0)),"")</f>
        <v>#NAME?</v>
      </c>
      <c r="Z871" s="86" t="e">
        <f t="array" aca="1" ref="Z871" ca="1">_xludf.IFNA(INDEX(#REF!,MATCH($U871,#REF!,0)),"")</f>
        <v>#NAME?</v>
      </c>
      <c r="AA871" s="86" t="e">
        <f t="array" aca="1" ref="AA871" ca="1">_xludf.IFNA(INDEX(#REF!,MATCH($U871,#REF!,0)),"")</f>
        <v>#NAME?</v>
      </c>
      <c r="AB871" s="86" t="e">
        <f t="array" aca="1" ref="AB871" ca="1">_xludf.IFNA(INDEX(#REF!,MATCH($U871,#REF!,0)),"")</f>
        <v>#NAME?</v>
      </c>
      <c r="AC871" s="86" t="e">
        <f t="array" aca="1" ref="AC871" ca="1">_xludf.IFNA(INDEX(#REF!,MATCH($U871,#REF!,0)),"")</f>
        <v>#NAME?</v>
      </c>
      <c r="AD871" s="87" t="e">
        <f t="array" aca="1" ref="AD871" ca="1">_xludf.IFNA(INDEX(#REF!,MATCH($U871,#REF!,0)),"")</f>
        <v>#NAME?</v>
      </c>
      <c r="AE871" s="102"/>
    </row>
    <row r="872" spans="1:31" ht="22.5" customHeight="1">
      <c r="A872" s="77"/>
      <c r="B872" s="133"/>
      <c r="C872" s="79"/>
      <c r="D872" s="79"/>
      <c r="E872" s="79"/>
      <c r="F872" s="79"/>
      <c r="G872" s="79"/>
      <c r="H872" s="79"/>
      <c r="I872" s="81" t="b">
        <v>0</v>
      </c>
      <c r="J872" s="81" t="b">
        <v>0</v>
      </c>
      <c r="K872" s="81" t="b">
        <v>0</v>
      </c>
      <c r="L872" s="81" t="b">
        <v>0</v>
      </c>
      <c r="M872" s="81" t="b">
        <v>0</v>
      </c>
      <c r="N872" s="79"/>
      <c r="O872" s="79"/>
      <c r="P872" s="79"/>
      <c r="Q872" s="92"/>
      <c r="R872" s="92"/>
      <c r="S872" s="96"/>
      <c r="T872" s="85"/>
      <c r="U872" s="86"/>
      <c r="V872" s="86" t="e">
        <f t="array" aca="1" ref="V872" ca="1">_xludf.IFNA(INDEX(#REF!,MATCH($U872,#REF!,0)),"")</f>
        <v>#NAME?</v>
      </c>
      <c r="W872" s="86" t="e">
        <f t="array" aca="1" ref="W872" ca="1">_xludf.IFNA(INDEX(#REF!,MATCH($U872,#REF!,0)),"")</f>
        <v>#NAME?</v>
      </c>
      <c r="X872" s="86" t="e">
        <f t="array" aca="1" ref="X872" ca="1">_xludf.IFNA(INDEX(#REF!,MATCH($U872,#REF!,0)),"")</f>
        <v>#NAME?</v>
      </c>
      <c r="Y872" s="86" t="e">
        <f t="array" aca="1" ref="Y872" ca="1">_xludf.IFNA(INDEX(#REF!,MATCH($U872,#REF!,0)),"")</f>
        <v>#NAME?</v>
      </c>
      <c r="Z872" s="86" t="e">
        <f t="array" aca="1" ref="Z872" ca="1">_xludf.IFNA(INDEX(#REF!,MATCH($U872,#REF!,0)),"")</f>
        <v>#NAME?</v>
      </c>
      <c r="AA872" s="86" t="e">
        <f t="array" aca="1" ref="AA872" ca="1">_xludf.IFNA(INDEX(#REF!,MATCH($U872,#REF!,0)),"")</f>
        <v>#NAME?</v>
      </c>
      <c r="AB872" s="86" t="e">
        <f t="array" aca="1" ref="AB872" ca="1">_xludf.IFNA(INDEX(#REF!,MATCH($U872,#REF!,0)),"")</f>
        <v>#NAME?</v>
      </c>
      <c r="AC872" s="86" t="e">
        <f t="array" aca="1" ref="AC872" ca="1">_xludf.IFNA(INDEX(#REF!,MATCH($U872,#REF!,0)),"")</f>
        <v>#NAME?</v>
      </c>
      <c r="AD872" s="87" t="e">
        <f t="array" aca="1" ref="AD872" ca="1">_xludf.IFNA(INDEX(#REF!,MATCH($U872,#REF!,0)),"")</f>
        <v>#NAME?</v>
      </c>
      <c r="AE872" s="102"/>
    </row>
    <row r="873" spans="1:31" ht="22.5" customHeight="1">
      <c r="A873" s="77"/>
      <c r="B873" s="133"/>
      <c r="C873" s="79"/>
      <c r="D873" s="79"/>
      <c r="E873" s="79"/>
      <c r="F873" s="79"/>
      <c r="G873" s="79"/>
      <c r="H873" s="79"/>
      <c r="I873" s="81" t="b">
        <v>0</v>
      </c>
      <c r="J873" s="81" t="b">
        <v>0</v>
      </c>
      <c r="K873" s="81" t="b">
        <v>0</v>
      </c>
      <c r="L873" s="81" t="b">
        <v>0</v>
      </c>
      <c r="M873" s="81" t="b">
        <v>0</v>
      </c>
      <c r="N873" s="79"/>
      <c r="O873" s="79"/>
      <c r="P873" s="79"/>
      <c r="Q873" s="92"/>
      <c r="R873" s="92"/>
      <c r="S873" s="96"/>
      <c r="T873" s="85"/>
      <c r="U873" s="86"/>
      <c r="V873" s="86" t="e">
        <f t="array" aca="1" ref="V873" ca="1">_xludf.IFNA(INDEX(#REF!,MATCH($U873,#REF!,0)),"")</f>
        <v>#NAME?</v>
      </c>
      <c r="W873" s="86" t="e">
        <f t="array" aca="1" ref="W873" ca="1">_xludf.IFNA(INDEX(#REF!,MATCH($U873,#REF!,0)),"")</f>
        <v>#NAME?</v>
      </c>
      <c r="X873" s="86" t="e">
        <f t="array" aca="1" ref="X873" ca="1">_xludf.IFNA(INDEX(#REF!,MATCH($U873,#REF!,0)),"")</f>
        <v>#NAME?</v>
      </c>
      <c r="Y873" s="86" t="e">
        <f t="array" aca="1" ref="Y873" ca="1">_xludf.IFNA(INDEX(#REF!,MATCH($U873,#REF!,0)),"")</f>
        <v>#NAME?</v>
      </c>
      <c r="Z873" s="86" t="e">
        <f t="array" aca="1" ref="Z873" ca="1">_xludf.IFNA(INDEX(#REF!,MATCH($U873,#REF!,0)),"")</f>
        <v>#NAME?</v>
      </c>
      <c r="AA873" s="86" t="e">
        <f t="array" aca="1" ref="AA873" ca="1">_xludf.IFNA(INDEX(#REF!,MATCH($U873,#REF!,0)),"")</f>
        <v>#NAME?</v>
      </c>
      <c r="AB873" s="86" t="e">
        <f t="array" aca="1" ref="AB873" ca="1">_xludf.IFNA(INDEX(#REF!,MATCH($U873,#REF!,0)),"")</f>
        <v>#NAME?</v>
      </c>
      <c r="AC873" s="86" t="e">
        <f t="array" aca="1" ref="AC873" ca="1">_xludf.IFNA(INDEX(#REF!,MATCH($U873,#REF!,0)),"")</f>
        <v>#NAME?</v>
      </c>
      <c r="AD873" s="87" t="e">
        <f t="array" aca="1" ref="AD873" ca="1">_xludf.IFNA(INDEX(#REF!,MATCH($U873,#REF!,0)),"")</f>
        <v>#NAME?</v>
      </c>
      <c r="AE873" s="102"/>
    </row>
    <row r="874" spans="1:31" ht="22.5" customHeight="1">
      <c r="A874" s="77"/>
      <c r="B874" s="133"/>
      <c r="C874" s="79"/>
      <c r="D874" s="79"/>
      <c r="E874" s="79"/>
      <c r="F874" s="79"/>
      <c r="G874" s="79"/>
      <c r="H874" s="79"/>
      <c r="I874" s="81" t="b">
        <v>0</v>
      </c>
      <c r="J874" s="81" t="b">
        <v>0</v>
      </c>
      <c r="K874" s="81" t="b">
        <v>0</v>
      </c>
      <c r="L874" s="81" t="b">
        <v>0</v>
      </c>
      <c r="M874" s="81" t="b">
        <v>0</v>
      </c>
      <c r="N874" s="79"/>
      <c r="O874" s="79"/>
      <c r="P874" s="79"/>
      <c r="Q874" s="92"/>
      <c r="R874" s="92"/>
      <c r="S874" s="96"/>
      <c r="T874" s="85"/>
      <c r="U874" s="86"/>
      <c r="V874" s="86" t="e">
        <f t="array" aca="1" ref="V874" ca="1">_xludf.IFNA(INDEX(#REF!,MATCH($U874,#REF!,0)),"")</f>
        <v>#NAME?</v>
      </c>
      <c r="W874" s="86" t="e">
        <f t="array" aca="1" ref="W874" ca="1">_xludf.IFNA(INDEX(#REF!,MATCH($U874,#REF!,0)),"")</f>
        <v>#NAME?</v>
      </c>
      <c r="X874" s="86" t="e">
        <f t="array" aca="1" ref="X874" ca="1">_xludf.IFNA(INDEX(#REF!,MATCH($U874,#REF!,0)),"")</f>
        <v>#NAME?</v>
      </c>
      <c r="Y874" s="86" t="e">
        <f t="array" aca="1" ref="Y874" ca="1">_xludf.IFNA(INDEX(#REF!,MATCH($U874,#REF!,0)),"")</f>
        <v>#NAME?</v>
      </c>
      <c r="Z874" s="86" t="e">
        <f t="array" aca="1" ref="Z874" ca="1">_xludf.IFNA(INDEX(#REF!,MATCH($U874,#REF!,0)),"")</f>
        <v>#NAME?</v>
      </c>
      <c r="AA874" s="86" t="e">
        <f t="array" aca="1" ref="AA874" ca="1">_xludf.IFNA(INDEX(#REF!,MATCH($U874,#REF!,0)),"")</f>
        <v>#NAME?</v>
      </c>
      <c r="AB874" s="86" t="e">
        <f t="array" aca="1" ref="AB874" ca="1">_xludf.IFNA(INDEX(#REF!,MATCH($U874,#REF!,0)),"")</f>
        <v>#NAME?</v>
      </c>
      <c r="AC874" s="86" t="e">
        <f t="array" aca="1" ref="AC874" ca="1">_xludf.IFNA(INDEX(#REF!,MATCH($U874,#REF!,0)),"")</f>
        <v>#NAME?</v>
      </c>
      <c r="AD874" s="87" t="e">
        <f t="array" aca="1" ref="AD874" ca="1">_xludf.IFNA(INDEX(#REF!,MATCH($U874,#REF!,0)),"")</f>
        <v>#NAME?</v>
      </c>
      <c r="AE874" s="102"/>
    </row>
    <row r="875" spans="1:31" ht="22.5" customHeight="1">
      <c r="A875" s="77"/>
      <c r="B875" s="133"/>
      <c r="C875" s="90"/>
      <c r="D875" s="90"/>
      <c r="E875" s="90"/>
      <c r="F875" s="90"/>
      <c r="G875" s="90"/>
      <c r="H875" s="90"/>
      <c r="I875" s="91" t="b">
        <v>0</v>
      </c>
      <c r="J875" s="91" t="b">
        <v>0</v>
      </c>
      <c r="K875" s="91" t="b">
        <v>0</v>
      </c>
      <c r="L875" s="91" t="b">
        <v>0</v>
      </c>
      <c r="M875" s="91" t="b">
        <v>0</v>
      </c>
      <c r="N875" s="90"/>
      <c r="O875" s="90"/>
      <c r="P875" s="90"/>
      <c r="Q875" s="92"/>
      <c r="R875" s="92"/>
      <c r="S875" s="110"/>
      <c r="T875" s="85"/>
      <c r="U875" s="86"/>
      <c r="V875" s="86" t="e">
        <f t="array" aca="1" ref="V875" ca="1">_xludf.IFNA(INDEX(#REF!,MATCH($U875,#REF!,0)),"")</f>
        <v>#NAME?</v>
      </c>
      <c r="W875" s="86" t="e">
        <f t="array" aca="1" ref="W875" ca="1">_xludf.IFNA(INDEX(#REF!,MATCH($U875,#REF!,0)),"")</f>
        <v>#NAME?</v>
      </c>
      <c r="X875" s="86" t="e">
        <f t="array" aca="1" ref="X875" ca="1">_xludf.IFNA(INDEX(#REF!,MATCH($U875,#REF!,0)),"")</f>
        <v>#NAME?</v>
      </c>
      <c r="Y875" s="86" t="e">
        <f t="array" aca="1" ref="Y875" ca="1">_xludf.IFNA(INDEX(#REF!,MATCH($U875,#REF!,0)),"")</f>
        <v>#NAME?</v>
      </c>
      <c r="Z875" s="86" t="e">
        <f t="array" aca="1" ref="Z875" ca="1">_xludf.IFNA(INDEX(#REF!,MATCH($U875,#REF!,0)),"")</f>
        <v>#NAME?</v>
      </c>
      <c r="AA875" s="86" t="e">
        <f t="array" aca="1" ref="AA875" ca="1">_xludf.IFNA(INDEX(#REF!,MATCH($U875,#REF!,0)),"")</f>
        <v>#NAME?</v>
      </c>
      <c r="AB875" s="86" t="e">
        <f t="array" aca="1" ref="AB875" ca="1">_xludf.IFNA(INDEX(#REF!,MATCH($U875,#REF!,0)),"")</f>
        <v>#NAME?</v>
      </c>
      <c r="AC875" s="86" t="e">
        <f t="array" aca="1" ref="AC875" ca="1">_xludf.IFNA(INDEX(#REF!,MATCH($U875,#REF!,0)),"")</f>
        <v>#NAME?</v>
      </c>
      <c r="AD875" s="87" t="e">
        <f t="array" aca="1" ref="AD875" ca="1">_xludf.IFNA(INDEX(#REF!,MATCH($U875,#REF!,0)),"")</f>
        <v>#NAME?</v>
      </c>
      <c r="AE875" s="102"/>
    </row>
    <row r="876" spans="1:31" ht="22.5" customHeight="1">
      <c r="A876" s="77"/>
      <c r="B876" s="133"/>
      <c r="C876" s="79"/>
      <c r="D876" s="79"/>
      <c r="E876" s="79"/>
      <c r="F876" s="79"/>
      <c r="G876" s="79"/>
      <c r="H876" s="79"/>
      <c r="I876" s="81" t="b">
        <v>0</v>
      </c>
      <c r="J876" s="81" t="b">
        <v>0</v>
      </c>
      <c r="K876" s="81" t="b">
        <v>0</v>
      </c>
      <c r="L876" s="81" t="b">
        <v>0</v>
      </c>
      <c r="M876" s="81" t="b">
        <v>0</v>
      </c>
      <c r="N876" s="79"/>
      <c r="O876" s="79"/>
      <c r="P876" s="79"/>
      <c r="Q876" s="92"/>
      <c r="R876" s="92"/>
      <c r="S876" s="96"/>
      <c r="T876" s="85"/>
      <c r="U876" s="86"/>
      <c r="V876" s="86" t="e">
        <f t="array" aca="1" ref="V876" ca="1">_xludf.IFNA(INDEX(#REF!,MATCH($U876,#REF!,0)),"")</f>
        <v>#NAME?</v>
      </c>
      <c r="W876" s="86" t="e">
        <f t="array" aca="1" ref="W876" ca="1">_xludf.IFNA(INDEX(#REF!,MATCH($U876,#REF!,0)),"")</f>
        <v>#NAME?</v>
      </c>
      <c r="X876" s="86" t="e">
        <f t="array" aca="1" ref="X876" ca="1">_xludf.IFNA(INDEX(#REF!,MATCH($U876,#REF!,0)),"")</f>
        <v>#NAME?</v>
      </c>
      <c r="Y876" s="86" t="e">
        <f t="array" aca="1" ref="Y876" ca="1">_xludf.IFNA(INDEX(#REF!,MATCH($U876,#REF!,0)),"")</f>
        <v>#NAME?</v>
      </c>
      <c r="Z876" s="86" t="e">
        <f t="array" aca="1" ref="Z876" ca="1">_xludf.IFNA(INDEX(#REF!,MATCH($U876,#REF!,0)),"")</f>
        <v>#NAME?</v>
      </c>
      <c r="AA876" s="86" t="e">
        <f t="array" aca="1" ref="AA876" ca="1">_xludf.IFNA(INDEX(#REF!,MATCH($U876,#REF!,0)),"")</f>
        <v>#NAME?</v>
      </c>
      <c r="AB876" s="86" t="e">
        <f t="array" aca="1" ref="AB876" ca="1">_xludf.IFNA(INDEX(#REF!,MATCH($U876,#REF!,0)),"")</f>
        <v>#NAME?</v>
      </c>
      <c r="AC876" s="86" t="e">
        <f t="array" aca="1" ref="AC876" ca="1">_xludf.IFNA(INDEX(#REF!,MATCH($U876,#REF!,0)),"")</f>
        <v>#NAME?</v>
      </c>
      <c r="AD876" s="87" t="e">
        <f t="array" aca="1" ref="AD876" ca="1">_xludf.IFNA(INDEX(#REF!,MATCH($U876,#REF!,0)),"")</f>
        <v>#NAME?</v>
      </c>
      <c r="AE876" s="102"/>
    </row>
    <row r="877" spans="1:31" ht="22.5" customHeight="1">
      <c r="A877" s="77"/>
      <c r="B877" s="133"/>
      <c r="C877" s="90"/>
      <c r="D877" s="90"/>
      <c r="E877" s="90"/>
      <c r="F877" s="90"/>
      <c r="G877" s="90"/>
      <c r="H877" s="90"/>
      <c r="I877" s="91" t="b">
        <v>0</v>
      </c>
      <c r="J877" s="91" t="b">
        <v>0</v>
      </c>
      <c r="K877" s="91" t="b">
        <v>0</v>
      </c>
      <c r="L877" s="91" t="b">
        <v>0</v>
      </c>
      <c r="M877" s="91" t="b">
        <v>0</v>
      </c>
      <c r="N877" s="90"/>
      <c r="O877" s="90"/>
      <c r="P877" s="90"/>
      <c r="Q877" s="92"/>
      <c r="R877" s="92"/>
      <c r="S877" s="110"/>
      <c r="T877" s="85"/>
      <c r="U877" s="86"/>
      <c r="V877" s="86" t="e">
        <f t="array" aca="1" ref="V877" ca="1">_xludf.IFNA(INDEX(#REF!,MATCH($U877,#REF!,0)),"")</f>
        <v>#NAME?</v>
      </c>
      <c r="W877" s="86" t="e">
        <f t="array" aca="1" ref="W877" ca="1">_xludf.IFNA(INDEX(#REF!,MATCH($U877,#REF!,0)),"")</f>
        <v>#NAME?</v>
      </c>
      <c r="X877" s="86" t="e">
        <f t="array" aca="1" ref="X877" ca="1">_xludf.IFNA(INDEX(#REF!,MATCH($U877,#REF!,0)),"")</f>
        <v>#NAME?</v>
      </c>
      <c r="Y877" s="86" t="e">
        <f t="array" aca="1" ref="Y877" ca="1">_xludf.IFNA(INDEX(#REF!,MATCH($U877,#REF!,0)),"")</f>
        <v>#NAME?</v>
      </c>
      <c r="Z877" s="86" t="e">
        <f t="array" aca="1" ref="Z877" ca="1">_xludf.IFNA(INDEX(#REF!,MATCH($U877,#REF!,0)),"")</f>
        <v>#NAME?</v>
      </c>
      <c r="AA877" s="86" t="e">
        <f t="array" aca="1" ref="AA877" ca="1">_xludf.IFNA(INDEX(#REF!,MATCH($U877,#REF!,0)),"")</f>
        <v>#NAME?</v>
      </c>
      <c r="AB877" s="86" t="e">
        <f t="array" aca="1" ref="AB877" ca="1">_xludf.IFNA(INDEX(#REF!,MATCH($U877,#REF!,0)),"")</f>
        <v>#NAME?</v>
      </c>
      <c r="AC877" s="86" t="e">
        <f t="array" aca="1" ref="AC877" ca="1">_xludf.IFNA(INDEX(#REF!,MATCH($U877,#REF!,0)),"")</f>
        <v>#NAME?</v>
      </c>
      <c r="AD877" s="87" t="e">
        <f t="array" aca="1" ref="AD877" ca="1">_xludf.IFNA(INDEX(#REF!,MATCH($U877,#REF!,0)),"")</f>
        <v>#NAME?</v>
      </c>
      <c r="AE877" s="102"/>
    </row>
    <row r="878" spans="1:31" ht="22.5" customHeight="1">
      <c r="A878" s="77"/>
      <c r="B878" s="133"/>
      <c r="C878" s="79"/>
      <c r="D878" s="79"/>
      <c r="E878" s="79"/>
      <c r="F878" s="79"/>
      <c r="G878" s="79"/>
      <c r="H878" s="79"/>
      <c r="I878" s="81" t="b">
        <v>0</v>
      </c>
      <c r="J878" s="81" t="b">
        <v>0</v>
      </c>
      <c r="K878" s="81" t="b">
        <v>0</v>
      </c>
      <c r="L878" s="81" t="b">
        <v>0</v>
      </c>
      <c r="M878" s="81" t="b">
        <v>0</v>
      </c>
      <c r="N878" s="79"/>
      <c r="O878" s="79"/>
      <c r="P878" s="79"/>
      <c r="Q878" s="92"/>
      <c r="R878" s="92"/>
      <c r="S878" s="96"/>
      <c r="T878" s="85"/>
      <c r="U878" s="86"/>
      <c r="V878" s="86" t="e">
        <f t="array" aca="1" ref="V878" ca="1">_xludf.IFNA(INDEX(#REF!,MATCH($U878,#REF!,0)),"")</f>
        <v>#NAME?</v>
      </c>
      <c r="W878" s="86" t="e">
        <f t="array" aca="1" ref="W878" ca="1">_xludf.IFNA(INDEX(#REF!,MATCH($U878,#REF!,0)),"")</f>
        <v>#NAME?</v>
      </c>
      <c r="X878" s="86" t="e">
        <f t="array" aca="1" ref="X878" ca="1">_xludf.IFNA(INDEX(#REF!,MATCH($U878,#REF!,0)),"")</f>
        <v>#NAME?</v>
      </c>
      <c r="Y878" s="86" t="e">
        <f t="array" aca="1" ref="Y878" ca="1">_xludf.IFNA(INDEX(#REF!,MATCH($U878,#REF!,0)),"")</f>
        <v>#NAME?</v>
      </c>
      <c r="Z878" s="86" t="e">
        <f t="array" aca="1" ref="Z878" ca="1">_xludf.IFNA(INDEX(#REF!,MATCH($U878,#REF!,0)),"")</f>
        <v>#NAME?</v>
      </c>
      <c r="AA878" s="86" t="e">
        <f t="array" aca="1" ref="AA878" ca="1">_xludf.IFNA(INDEX(#REF!,MATCH($U878,#REF!,0)),"")</f>
        <v>#NAME?</v>
      </c>
      <c r="AB878" s="86" t="e">
        <f t="array" aca="1" ref="AB878" ca="1">_xludf.IFNA(INDEX(#REF!,MATCH($U878,#REF!,0)),"")</f>
        <v>#NAME?</v>
      </c>
      <c r="AC878" s="86" t="e">
        <f t="array" aca="1" ref="AC878" ca="1">_xludf.IFNA(INDEX(#REF!,MATCH($U878,#REF!,0)),"")</f>
        <v>#NAME?</v>
      </c>
      <c r="AD878" s="87" t="e">
        <f t="array" aca="1" ref="AD878" ca="1">_xludf.IFNA(INDEX(#REF!,MATCH($U878,#REF!,0)),"")</f>
        <v>#NAME?</v>
      </c>
      <c r="AE878" s="102"/>
    </row>
    <row r="879" spans="1:31" ht="22.5" customHeight="1">
      <c r="A879" s="77"/>
      <c r="B879" s="133"/>
      <c r="C879" s="79"/>
      <c r="D879" s="79"/>
      <c r="E879" s="79"/>
      <c r="F879" s="79"/>
      <c r="G879" s="79"/>
      <c r="H879" s="79"/>
      <c r="I879" s="81" t="b">
        <v>0</v>
      </c>
      <c r="J879" s="81" t="b">
        <v>0</v>
      </c>
      <c r="K879" s="81" t="b">
        <v>0</v>
      </c>
      <c r="L879" s="81" t="b">
        <v>0</v>
      </c>
      <c r="M879" s="81" t="b">
        <v>0</v>
      </c>
      <c r="N879" s="79"/>
      <c r="O879" s="79"/>
      <c r="P879" s="79"/>
      <c r="Q879" s="92"/>
      <c r="R879" s="92"/>
      <c r="S879" s="96"/>
      <c r="T879" s="85"/>
      <c r="U879" s="86"/>
      <c r="V879" s="86" t="e">
        <f t="array" aca="1" ref="V879" ca="1">_xludf.IFNA(INDEX(#REF!,MATCH($U879,#REF!,0)),"")</f>
        <v>#NAME?</v>
      </c>
      <c r="W879" s="86" t="e">
        <f t="array" aca="1" ref="W879" ca="1">_xludf.IFNA(INDEX(#REF!,MATCH($U879,#REF!,0)),"")</f>
        <v>#NAME?</v>
      </c>
      <c r="X879" s="86" t="e">
        <f t="array" aca="1" ref="X879" ca="1">_xludf.IFNA(INDEX(#REF!,MATCH($U879,#REF!,0)),"")</f>
        <v>#NAME?</v>
      </c>
      <c r="Y879" s="86" t="e">
        <f t="array" aca="1" ref="Y879" ca="1">_xludf.IFNA(INDEX(#REF!,MATCH($U879,#REF!,0)),"")</f>
        <v>#NAME?</v>
      </c>
      <c r="Z879" s="86" t="e">
        <f t="array" aca="1" ref="Z879" ca="1">_xludf.IFNA(INDEX(#REF!,MATCH($U879,#REF!,0)),"")</f>
        <v>#NAME?</v>
      </c>
      <c r="AA879" s="86" t="e">
        <f t="array" aca="1" ref="AA879" ca="1">_xludf.IFNA(INDEX(#REF!,MATCH($U879,#REF!,0)),"")</f>
        <v>#NAME?</v>
      </c>
      <c r="AB879" s="86" t="e">
        <f t="array" aca="1" ref="AB879" ca="1">_xludf.IFNA(INDEX(#REF!,MATCH($U879,#REF!,0)),"")</f>
        <v>#NAME?</v>
      </c>
      <c r="AC879" s="86" t="e">
        <f t="array" aca="1" ref="AC879" ca="1">_xludf.IFNA(INDEX(#REF!,MATCH($U879,#REF!,0)),"")</f>
        <v>#NAME?</v>
      </c>
      <c r="AD879" s="87" t="e">
        <f t="array" aca="1" ref="AD879" ca="1">_xludf.IFNA(INDEX(#REF!,MATCH($U879,#REF!,0)),"")</f>
        <v>#NAME?</v>
      </c>
      <c r="AE879" s="102"/>
    </row>
    <row r="880" spans="1:31" ht="22.5" customHeight="1">
      <c r="A880" s="77"/>
      <c r="B880" s="133"/>
      <c r="C880" s="79"/>
      <c r="D880" s="79"/>
      <c r="E880" s="103"/>
      <c r="F880" s="103"/>
      <c r="G880" s="79"/>
      <c r="H880" s="79"/>
      <c r="I880" s="81" t="b">
        <v>0</v>
      </c>
      <c r="J880" s="81" t="b">
        <v>0</v>
      </c>
      <c r="K880" s="81" t="b">
        <v>0</v>
      </c>
      <c r="L880" s="81" t="b">
        <v>0</v>
      </c>
      <c r="M880" s="81" t="b">
        <v>0</v>
      </c>
      <c r="N880" s="79"/>
      <c r="O880" s="79"/>
      <c r="P880" s="79"/>
      <c r="Q880" s="92"/>
      <c r="R880" s="92"/>
      <c r="S880" s="96"/>
      <c r="T880" s="85"/>
      <c r="U880" s="86"/>
      <c r="V880" s="86" t="e">
        <f t="array" aca="1" ref="V880" ca="1">_xludf.IFNA(INDEX(#REF!,MATCH($U880,#REF!,0)),"")</f>
        <v>#NAME?</v>
      </c>
      <c r="W880" s="86" t="e">
        <f t="array" aca="1" ref="W880" ca="1">_xludf.IFNA(INDEX(#REF!,MATCH($U880,#REF!,0)),"")</f>
        <v>#NAME?</v>
      </c>
      <c r="X880" s="86" t="e">
        <f t="array" aca="1" ref="X880" ca="1">_xludf.IFNA(INDEX(#REF!,MATCH($U880,#REF!,0)),"")</f>
        <v>#NAME?</v>
      </c>
      <c r="Y880" s="86" t="e">
        <f t="array" aca="1" ref="Y880" ca="1">_xludf.IFNA(INDEX(#REF!,MATCH($U880,#REF!,0)),"")</f>
        <v>#NAME?</v>
      </c>
      <c r="Z880" s="86" t="e">
        <f t="array" aca="1" ref="Z880" ca="1">_xludf.IFNA(INDEX(#REF!,MATCH($U880,#REF!,0)),"")</f>
        <v>#NAME?</v>
      </c>
      <c r="AA880" s="86" t="e">
        <f t="array" aca="1" ref="AA880" ca="1">_xludf.IFNA(INDEX(#REF!,MATCH($U880,#REF!,0)),"")</f>
        <v>#NAME?</v>
      </c>
      <c r="AB880" s="86" t="e">
        <f t="array" aca="1" ref="AB880" ca="1">_xludf.IFNA(INDEX(#REF!,MATCH($U880,#REF!,0)),"")</f>
        <v>#NAME?</v>
      </c>
      <c r="AC880" s="86" t="e">
        <f t="array" aca="1" ref="AC880" ca="1">_xludf.IFNA(INDEX(#REF!,MATCH($U880,#REF!,0)),"")</f>
        <v>#NAME?</v>
      </c>
      <c r="AD880" s="87" t="e">
        <f t="array" aca="1" ref="AD880" ca="1">_xludf.IFNA(INDEX(#REF!,MATCH($U880,#REF!,0)),"")</f>
        <v>#NAME?</v>
      </c>
      <c r="AE880" s="102"/>
    </row>
    <row r="881" spans="1:31" ht="22.5" customHeight="1">
      <c r="A881" s="77"/>
      <c r="B881" s="133"/>
      <c r="C881" s="79"/>
      <c r="D881" s="79"/>
      <c r="E881" s="79"/>
      <c r="F881" s="79"/>
      <c r="G881" s="79"/>
      <c r="H881" s="79"/>
      <c r="I881" s="81" t="b">
        <v>0</v>
      </c>
      <c r="J881" s="81" t="b">
        <v>0</v>
      </c>
      <c r="K881" s="81" t="b">
        <v>0</v>
      </c>
      <c r="L881" s="81" t="b">
        <v>0</v>
      </c>
      <c r="M881" s="81" t="b">
        <v>0</v>
      </c>
      <c r="N881" s="79"/>
      <c r="O881" s="79"/>
      <c r="P881" s="79"/>
      <c r="Q881" s="92"/>
      <c r="R881" s="92"/>
      <c r="S881" s="96"/>
      <c r="T881" s="85"/>
      <c r="U881" s="86"/>
      <c r="V881" s="86" t="e">
        <f t="array" aca="1" ref="V881" ca="1">_xludf.IFNA(INDEX(#REF!,MATCH($U881,#REF!,0)),"")</f>
        <v>#NAME?</v>
      </c>
      <c r="W881" s="86" t="e">
        <f t="array" aca="1" ref="W881" ca="1">_xludf.IFNA(INDEX(#REF!,MATCH($U881,#REF!,0)),"")</f>
        <v>#NAME?</v>
      </c>
      <c r="X881" s="86" t="e">
        <f t="array" aca="1" ref="X881" ca="1">_xludf.IFNA(INDEX(#REF!,MATCH($U881,#REF!,0)),"")</f>
        <v>#NAME?</v>
      </c>
      <c r="Y881" s="86" t="e">
        <f t="array" aca="1" ref="Y881" ca="1">_xludf.IFNA(INDEX(#REF!,MATCH($U881,#REF!,0)),"")</f>
        <v>#NAME?</v>
      </c>
      <c r="Z881" s="86" t="e">
        <f t="array" aca="1" ref="Z881" ca="1">_xludf.IFNA(INDEX(#REF!,MATCH($U881,#REF!,0)),"")</f>
        <v>#NAME?</v>
      </c>
      <c r="AA881" s="86" t="e">
        <f t="array" aca="1" ref="AA881" ca="1">_xludf.IFNA(INDEX(#REF!,MATCH($U881,#REF!,0)),"")</f>
        <v>#NAME?</v>
      </c>
      <c r="AB881" s="86" t="e">
        <f t="array" aca="1" ref="AB881" ca="1">_xludf.IFNA(INDEX(#REF!,MATCH($U881,#REF!,0)),"")</f>
        <v>#NAME?</v>
      </c>
      <c r="AC881" s="86" t="e">
        <f t="array" aca="1" ref="AC881" ca="1">_xludf.IFNA(INDEX(#REF!,MATCH($U881,#REF!,0)),"")</f>
        <v>#NAME?</v>
      </c>
      <c r="AD881" s="87" t="e">
        <f t="array" aca="1" ref="AD881" ca="1">_xludf.IFNA(INDEX(#REF!,MATCH($U881,#REF!,0)),"")</f>
        <v>#NAME?</v>
      </c>
      <c r="AE881" s="102"/>
    </row>
    <row r="882" spans="1:31" ht="22.5" customHeight="1">
      <c r="A882" s="77"/>
      <c r="B882" s="133"/>
      <c r="C882" s="79"/>
      <c r="D882" s="79"/>
      <c r="E882" s="103"/>
      <c r="F882" s="103"/>
      <c r="G882" s="79"/>
      <c r="H882" s="79"/>
      <c r="I882" s="81" t="b">
        <v>0</v>
      </c>
      <c r="J882" s="81" t="b">
        <v>0</v>
      </c>
      <c r="K882" s="81" t="b">
        <v>0</v>
      </c>
      <c r="L882" s="81" t="b">
        <v>0</v>
      </c>
      <c r="M882" s="81" t="b">
        <v>0</v>
      </c>
      <c r="N882" s="79"/>
      <c r="O882" s="79"/>
      <c r="P882" s="79"/>
      <c r="Q882" s="92"/>
      <c r="R882" s="92"/>
      <c r="S882" s="96"/>
      <c r="T882" s="85"/>
      <c r="U882" s="86"/>
      <c r="V882" s="86" t="e">
        <f t="array" aca="1" ref="V882" ca="1">_xludf.IFNA(INDEX(#REF!,MATCH($U882,#REF!,0)),"")</f>
        <v>#NAME?</v>
      </c>
      <c r="W882" s="86" t="e">
        <f t="array" aca="1" ref="W882" ca="1">_xludf.IFNA(INDEX(#REF!,MATCH($U882,#REF!,0)),"")</f>
        <v>#NAME?</v>
      </c>
      <c r="X882" s="86" t="e">
        <f t="array" aca="1" ref="X882" ca="1">_xludf.IFNA(INDEX(#REF!,MATCH($U882,#REF!,0)),"")</f>
        <v>#NAME?</v>
      </c>
      <c r="Y882" s="86" t="e">
        <f t="array" aca="1" ref="Y882" ca="1">_xludf.IFNA(INDEX(#REF!,MATCH($U882,#REF!,0)),"")</f>
        <v>#NAME?</v>
      </c>
      <c r="Z882" s="86" t="e">
        <f t="array" aca="1" ref="Z882" ca="1">_xludf.IFNA(INDEX(#REF!,MATCH($U882,#REF!,0)),"")</f>
        <v>#NAME?</v>
      </c>
      <c r="AA882" s="86" t="e">
        <f t="array" aca="1" ref="AA882" ca="1">_xludf.IFNA(INDEX(#REF!,MATCH($U882,#REF!,0)),"")</f>
        <v>#NAME?</v>
      </c>
      <c r="AB882" s="86" t="e">
        <f t="array" aca="1" ref="AB882" ca="1">_xludf.IFNA(INDEX(#REF!,MATCH($U882,#REF!,0)),"")</f>
        <v>#NAME?</v>
      </c>
      <c r="AC882" s="86" t="e">
        <f t="array" aca="1" ref="AC882" ca="1">_xludf.IFNA(INDEX(#REF!,MATCH($U882,#REF!,0)),"")</f>
        <v>#NAME?</v>
      </c>
      <c r="AD882" s="87" t="e">
        <f t="array" aca="1" ref="AD882" ca="1">_xludf.IFNA(INDEX(#REF!,MATCH($U882,#REF!,0)),"")</f>
        <v>#NAME?</v>
      </c>
      <c r="AE882" s="102"/>
    </row>
    <row r="883" spans="1:31" ht="22.5" customHeight="1">
      <c r="A883" s="77"/>
      <c r="B883" s="133"/>
      <c r="C883" s="79"/>
      <c r="D883" s="79"/>
      <c r="E883" s="103"/>
      <c r="F883" s="103"/>
      <c r="G883" s="79"/>
      <c r="H883" s="79"/>
      <c r="I883" s="81" t="b">
        <v>0</v>
      </c>
      <c r="J883" s="81" t="b">
        <v>0</v>
      </c>
      <c r="K883" s="81" t="b">
        <v>0</v>
      </c>
      <c r="L883" s="81" t="b">
        <v>0</v>
      </c>
      <c r="M883" s="81" t="b">
        <v>0</v>
      </c>
      <c r="N883" s="79"/>
      <c r="O883" s="79"/>
      <c r="P883" s="79"/>
      <c r="Q883" s="92"/>
      <c r="R883" s="92"/>
      <c r="S883" s="96"/>
      <c r="T883" s="85"/>
      <c r="U883" s="86"/>
      <c r="V883" s="86" t="e">
        <f t="array" aca="1" ref="V883" ca="1">_xludf.IFNA(INDEX(#REF!,MATCH($U883,#REF!,0)),"")</f>
        <v>#NAME?</v>
      </c>
      <c r="W883" s="86" t="e">
        <f t="array" aca="1" ref="W883" ca="1">_xludf.IFNA(INDEX(#REF!,MATCH($U883,#REF!,0)),"")</f>
        <v>#NAME?</v>
      </c>
      <c r="X883" s="86" t="e">
        <f t="array" aca="1" ref="X883" ca="1">_xludf.IFNA(INDEX(#REF!,MATCH($U883,#REF!,0)),"")</f>
        <v>#NAME?</v>
      </c>
      <c r="Y883" s="86" t="e">
        <f t="array" aca="1" ref="Y883" ca="1">_xludf.IFNA(INDEX(#REF!,MATCH($U883,#REF!,0)),"")</f>
        <v>#NAME?</v>
      </c>
      <c r="Z883" s="86" t="e">
        <f t="array" aca="1" ref="Z883" ca="1">_xludf.IFNA(INDEX(#REF!,MATCH($U883,#REF!,0)),"")</f>
        <v>#NAME?</v>
      </c>
      <c r="AA883" s="86" t="e">
        <f t="array" aca="1" ref="AA883" ca="1">_xludf.IFNA(INDEX(#REF!,MATCH($U883,#REF!,0)),"")</f>
        <v>#NAME?</v>
      </c>
      <c r="AB883" s="86" t="e">
        <f t="array" aca="1" ref="AB883" ca="1">_xludf.IFNA(INDEX(#REF!,MATCH($U883,#REF!,0)),"")</f>
        <v>#NAME?</v>
      </c>
      <c r="AC883" s="86" t="e">
        <f t="array" aca="1" ref="AC883" ca="1">_xludf.IFNA(INDEX(#REF!,MATCH($U883,#REF!,0)),"")</f>
        <v>#NAME?</v>
      </c>
      <c r="AD883" s="87" t="e">
        <f t="array" aca="1" ref="AD883" ca="1">_xludf.IFNA(INDEX(#REF!,MATCH($U883,#REF!,0)),"")</f>
        <v>#NAME?</v>
      </c>
      <c r="AE883" s="102"/>
    </row>
    <row r="884" spans="1:31" ht="22.5" customHeight="1">
      <c r="A884" s="77"/>
      <c r="B884" s="133"/>
      <c r="C884" s="79"/>
      <c r="D884" s="79"/>
      <c r="E884" s="79"/>
      <c r="F884" s="79"/>
      <c r="G884" s="79"/>
      <c r="H884" s="79"/>
      <c r="I884" s="81" t="b">
        <v>0</v>
      </c>
      <c r="J884" s="81" t="b">
        <v>0</v>
      </c>
      <c r="K884" s="81" t="b">
        <v>0</v>
      </c>
      <c r="L884" s="81" t="b">
        <v>0</v>
      </c>
      <c r="M884" s="81" t="b">
        <v>0</v>
      </c>
      <c r="N884" s="79"/>
      <c r="O884" s="79"/>
      <c r="P884" s="79"/>
      <c r="Q884" s="92"/>
      <c r="R884" s="92"/>
      <c r="S884" s="96"/>
      <c r="T884" s="85"/>
      <c r="U884" s="86"/>
      <c r="V884" s="86" t="e">
        <f t="array" aca="1" ref="V884" ca="1">_xludf.IFNA(INDEX(#REF!,MATCH($U884,#REF!,0)),"")</f>
        <v>#NAME?</v>
      </c>
      <c r="W884" s="86" t="e">
        <f t="array" aca="1" ref="W884" ca="1">_xludf.IFNA(INDEX(#REF!,MATCH($U884,#REF!,0)),"")</f>
        <v>#NAME?</v>
      </c>
      <c r="X884" s="86" t="e">
        <f t="array" aca="1" ref="X884" ca="1">_xludf.IFNA(INDEX(#REF!,MATCH($U884,#REF!,0)),"")</f>
        <v>#NAME?</v>
      </c>
      <c r="Y884" s="86" t="e">
        <f t="array" aca="1" ref="Y884" ca="1">_xludf.IFNA(INDEX(#REF!,MATCH($U884,#REF!,0)),"")</f>
        <v>#NAME?</v>
      </c>
      <c r="Z884" s="86" t="e">
        <f t="array" aca="1" ref="Z884" ca="1">_xludf.IFNA(INDEX(#REF!,MATCH($U884,#REF!,0)),"")</f>
        <v>#NAME?</v>
      </c>
      <c r="AA884" s="86" t="e">
        <f t="array" aca="1" ref="AA884" ca="1">_xludf.IFNA(INDEX(#REF!,MATCH($U884,#REF!,0)),"")</f>
        <v>#NAME?</v>
      </c>
      <c r="AB884" s="86" t="e">
        <f t="array" aca="1" ref="AB884" ca="1">_xludf.IFNA(INDEX(#REF!,MATCH($U884,#REF!,0)),"")</f>
        <v>#NAME?</v>
      </c>
      <c r="AC884" s="86" t="e">
        <f t="array" aca="1" ref="AC884" ca="1">_xludf.IFNA(INDEX(#REF!,MATCH($U884,#REF!,0)),"")</f>
        <v>#NAME?</v>
      </c>
      <c r="AD884" s="87" t="e">
        <f t="array" aca="1" ref="AD884" ca="1">_xludf.IFNA(INDEX(#REF!,MATCH($U884,#REF!,0)),"")</f>
        <v>#NAME?</v>
      </c>
      <c r="AE884" s="102"/>
    </row>
    <row r="885" spans="1:31" ht="22.5" customHeight="1">
      <c r="A885" s="77"/>
      <c r="B885" s="133"/>
      <c r="C885" s="79"/>
      <c r="D885" s="79"/>
      <c r="E885" s="79"/>
      <c r="F885" s="79"/>
      <c r="G885" s="79"/>
      <c r="H885" s="79"/>
      <c r="I885" s="81" t="b">
        <v>0</v>
      </c>
      <c r="J885" s="81" t="b">
        <v>0</v>
      </c>
      <c r="K885" s="81" t="b">
        <v>0</v>
      </c>
      <c r="L885" s="81" t="b">
        <v>0</v>
      </c>
      <c r="M885" s="81" t="b">
        <v>0</v>
      </c>
      <c r="N885" s="79"/>
      <c r="O885" s="79"/>
      <c r="P885" s="79"/>
      <c r="Q885" s="92"/>
      <c r="R885" s="92"/>
      <c r="S885" s="96"/>
      <c r="T885" s="85"/>
      <c r="U885" s="86"/>
      <c r="V885" s="86" t="e">
        <f t="array" aca="1" ref="V885" ca="1">_xludf.IFNA(INDEX(#REF!,MATCH($U885,#REF!,0)),"")</f>
        <v>#NAME?</v>
      </c>
      <c r="W885" s="86" t="e">
        <f t="array" aca="1" ref="W885" ca="1">_xludf.IFNA(INDEX(#REF!,MATCH($U885,#REF!,0)),"")</f>
        <v>#NAME?</v>
      </c>
      <c r="X885" s="86" t="e">
        <f t="array" aca="1" ref="X885" ca="1">_xludf.IFNA(INDEX(#REF!,MATCH($U885,#REF!,0)),"")</f>
        <v>#NAME?</v>
      </c>
      <c r="Y885" s="86" t="e">
        <f t="array" aca="1" ref="Y885" ca="1">_xludf.IFNA(INDEX(#REF!,MATCH($U885,#REF!,0)),"")</f>
        <v>#NAME?</v>
      </c>
      <c r="Z885" s="86" t="e">
        <f t="array" aca="1" ref="Z885" ca="1">_xludf.IFNA(INDEX(#REF!,MATCH($U885,#REF!,0)),"")</f>
        <v>#NAME?</v>
      </c>
      <c r="AA885" s="86" t="e">
        <f t="array" aca="1" ref="AA885" ca="1">_xludf.IFNA(INDEX(#REF!,MATCH($U885,#REF!,0)),"")</f>
        <v>#NAME?</v>
      </c>
      <c r="AB885" s="86" t="e">
        <f t="array" aca="1" ref="AB885" ca="1">_xludf.IFNA(INDEX(#REF!,MATCH($U885,#REF!,0)),"")</f>
        <v>#NAME?</v>
      </c>
      <c r="AC885" s="86" t="e">
        <f t="array" aca="1" ref="AC885" ca="1">_xludf.IFNA(INDEX(#REF!,MATCH($U885,#REF!,0)),"")</f>
        <v>#NAME?</v>
      </c>
      <c r="AD885" s="87" t="e">
        <f t="array" aca="1" ref="AD885" ca="1">_xludf.IFNA(INDEX(#REF!,MATCH($U885,#REF!,0)),"")</f>
        <v>#NAME?</v>
      </c>
      <c r="AE885" s="102"/>
    </row>
    <row r="886" spans="1:31" ht="22.5" customHeight="1">
      <c r="A886" s="77"/>
      <c r="B886" s="133"/>
      <c r="C886" s="79"/>
      <c r="D886" s="79"/>
      <c r="E886" s="79"/>
      <c r="F886" s="79"/>
      <c r="G886" s="79"/>
      <c r="H886" s="79"/>
      <c r="I886" s="81" t="b">
        <v>0</v>
      </c>
      <c r="J886" s="81" t="b">
        <v>0</v>
      </c>
      <c r="K886" s="81" t="b">
        <v>0</v>
      </c>
      <c r="L886" s="81" t="b">
        <v>0</v>
      </c>
      <c r="M886" s="81" t="b">
        <v>0</v>
      </c>
      <c r="N886" s="79"/>
      <c r="O886" s="79"/>
      <c r="P886" s="79"/>
      <c r="Q886" s="92"/>
      <c r="R886" s="92"/>
      <c r="S886" s="96"/>
      <c r="T886" s="85"/>
      <c r="U886" s="86"/>
      <c r="V886" s="86" t="e">
        <f t="array" aca="1" ref="V886" ca="1">_xludf.IFNA(INDEX(#REF!,MATCH($U886,#REF!,0)),"")</f>
        <v>#NAME?</v>
      </c>
      <c r="W886" s="86" t="e">
        <f t="array" aca="1" ref="W886" ca="1">_xludf.IFNA(INDEX(#REF!,MATCH($U886,#REF!,0)),"")</f>
        <v>#NAME?</v>
      </c>
      <c r="X886" s="86" t="e">
        <f t="array" aca="1" ref="X886" ca="1">_xludf.IFNA(INDEX(#REF!,MATCH($U886,#REF!,0)),"")</f>
        <v>#NAME?</v>
      </c>
      <c r="Y886" s="86" t="e">
        <f t="array" aca="1" ref="Y886" ca="1">_xludf.IFNA(INDEX(#REF!,MATCH($U886,#REF!,0)),"")</f>
        <v>#NAME?</v>
      </c>
      <c r="Z886" s="86" t="e">
        <f t="array" aca="1" ref="Z886" ca="1">_xludf.IFNA(INDEX(#REF!,MATCH($U886,#REF!,0)),"")</f>
        <v>#NAME?</v>
      </c>
      <c r="AA886" s="86" t="e">
        <f t="array" aca="1" ref="AA886" ca="1">_xludf.IFNA(INDEX(#REF!,MATCH($U886,#REF!,0)),"")</f>
        <v>#NAME?</v>
      </c>
      <c r="AB886" s="86" t="e">
        <f t="array" aca="1" ref="AB886" ca="1">_xludf.IFNA(INDEX(#REF!,MATCH($U886,#REF!,0)),"")</f>
        <v>#NAME?</v>
      </c>
      <c r="AC886" s="86" t="e">
        <f t="array" aca="1" ref="AC886" ca="1">_xludf.IFNA(INDEX(#REF!,MATCH($U886,#REF!,0)),"")</f>
        <v>#NAME?</v>
      </c>
      <c r="AD886" s="87" t="e">
        <f t="array" aca="1" ref="AD886" ca="1">_xludf.IFNA(INDEX(#REF!,MATCH($U886,#REF!,0)),"")</f>
        <v>#NAME?</v>
      </c>
      <c r="AE886" s="102"/>
    </row>
    <row r="887" spans="1:31" ht="22.5" customHeight="1">
      <c r="A887" s="77"/>
      <c r="B887" s="133"/>
      <c r="C887" s="79"/>
      <c r="D887" s="79"/>
      <c r="E887" s="79"/>
      <c r="F887" s="79"/>
      <c r="G887" s="79"/>
      <c r="H887" s="79"/>
      <c r="I887" s="81" t="b">
        <v>0</v>
      </c>
      <c r="J887" s="81" t="b">
        <v>0</v>
      </c>
      <c r="K887" s="81" t="b">
        <v>0</v>
      </c>
      <c r="L887" s="81" t="b">
        <v>0</v>
      </c>
      <c r="M887" s="81" t="b">
        <v>0</v>
      </c>
      <c r="N887" s="79"/>
      <c r="O887" s="79"/>
      <c r="P887" s="79"/>
      <c r="Q887" s="92"/>
      <c r="R887" s="92"/>
      <c r="S887" s="96"/>
      <c r="T887" s="85"/>
      <c r="U887" s="86"/>
      <c r="V887" s="86" t="e">
        <f t="array" aca="1" ref="V887" ca="1">_xludf.IFNA(INDEX(#REF!,MATCH($U887,#REF!,0)),"")</f>
        <v>#NAME?</v>
      </c>
      <c r="W887" s="86" t="e">
        <f t="array" aca="1" ref="W887" ca="1">_xludf.IFNA(INDEX(#REF!,MATCH($U887,#REF!,0)),"")</f>
        <v>#NAME?</v>
      </c>
      <c r="X887" s="86" t="e">
        <f t="array" aca="1" ref="X887" ca="1">_xludf.IFNA(INDEX(#REF!,MATCH($U887,#REF!,0)),"")</f>
        <v>#NAME?</v>
      </c>
      <c r="Y887" s="86" t="e">
        <f t="array" aca="1" ref="Y887" ca="1">_xludf.IFNA(INDEX(#REF!,MATCH($U887,#REF!,0)),"")</f>
        <v>#NAME?</v>
      </c>
      <c r="Z887" s="86" t="e">
        <f t="array" aca="1" ref="Z887" ca="1">_xludf.IFNA(INDEX(#REF!,MATCH($U887,#REF!,0)),"")</f>
        <v>#NAME?</v>
      </c>
      <c r="AA887" s="86" t="e">
        <f t="array" aca="1" ref="AA887" ca="1">_xludf.IFNA(INDEX(#REF!,MATCH($U887,#REF!,0)),"")</f>
        <v>#NAME?</v>
      </c>
      <c r="AB887" s="86" t="e">
        <f t="array" aca="1" ref="AB887" ca="1">_xludf.IFNA(INDEX(#REF!,MATCH($U887,#REF!,0)),"")</f>
        <v>#NAME?</v>
      </c>
      <c r="AC887" s="86" t="e">
        <f t="array" aca="1" ref="AC887" ca="1">_xludf.IFNA(INDEX(#REF!,MATCH($U887,#REF!,0)),"")</f>
        <v>#NAME?</v>
      </c>
      <c r="AD887" s="87" t="e">
        <f t="array" aca="1" ref="AD887" ca="1">_xludf.IFNA(INDEX(#REF!,MATCH($U887,#REF!,0)),"")</f>
        <v>#NAME?</v>
      </c>
      <c r="AE887" s="102"/>
    </row>
    <row r="888" spans="1:31" ht="22.5" customHeight="1">
      <c r="A888" s="77"/>
      <c r="B888" s="133"/>
      <c r="C888" s="79"/>
      <c r="D888" s="79"/>
      <c r="E888" s="79"/>
      <c r="F888" s="79"/>
      <c r="G888" s="79"/>
      <c r="H888" s="79"/>
      <c r="I888" s="81" t="b">
        <v>0</v>
      </c>
      <c r="J888" s="81" t="b">
        <v>0</v>
      </c>
      <c r="K888" s="81" t="b">
        <v>0</v>
      </c>
      <c r="L888" s="81" t="b">
        <v>0</v>
      </c>
      <c r="M888" s="81" t="b">
        <v>0</v>
      </c>
      <c r="N888" s="79"/>
      <c r="O888" s="79"/>
      <c r="P888" s="79"/>
      <c r="Q888" s="92"/>
      <c r="R888" s="92"/>
      <c r="S888" s="96"/>
      <c r="T888" s="85"/>
      <c r="U888" s="86"/>
      <c r="V888" s="86" t="e">
        <f t="array" aca="1" ref="V888" ca="1">_xludf.IFNA(INDEX(#REF!,MATCH($U888,#REF!,0)),"")</f>
        <v>#NAME?</v>
      </c>
      <c r="W888" s="86" t="e">
        <f t="array" aca="1" ref="W888" ca="1">_xludf.IFNA(INDEX(#REF!,MATCH($U888,#REF!,0)),"")</f>
        <v>#NAME?</v>
      </c>
      <c r="X888" s="86" t="e">
        <f t="array" aca="1" ref="X888" ca="1">_xludf.IFNA(INDEX(#REF!,MATCH($U888,#REF!,0)),"")</f>
        <v>#NAME?</v>
      </c>
      <c r="Y888" s="86" t="e">
        <f t="array" aca="1" ref="Y888" ca="1">_xludf.IFNA(INDEX(#REF!,MATCH($U888,#REF!,0)),"")</f>
        <v>#NAME?</v>
      </c>
      <c r="Z888" s="86" t="e">
        <f t="array" aca="1" ref="Z888" ca="1">_xludf.IFNA(INDEX(#REF!,MATCH($U888,#REF!,0)),"")</f>
        <v>#NAME?</v>
      </c>
      <c r="AA888" s="86" t="e">
        <f t="array" aca="1" ref="AA888" ca="1">_xludf.IFNA(INDEX(#REF!,MATCH($U888,#REF!,0)),"")</f>
        <v>#NAME?</v>
      </c>
      <c r="AB888" s="86" t="e">
        <f t="array" aca="1" ref="AB888" ca="1">_xludf.IFNA(INDEX(#REF!,MATCH($U888,#REF!,0)),"")</f>
        <v>#NAME?</v>
      </c>
      <c r="AC888" s="86" t="e">
        <f t="array" aca="1" ref="AC888" ca="1">_xludf.IFNA(INDEX(#REF!,MATCH($U888,#REF!,0)),"")</f>
        <v>#NAME?</v>
      </c>
      <c r="AD888" s="87" t="e">
        <f t="array" aca="1" ref="AD888" ca="1">_xludf.IFNA(INDEX(#REF!,MATCH($U888,#REF!,0)),"")</f>
        <v>#NAME?</v>
      </c>
      <c r="AE888" s="102"/>
    </row>
    <row r="889" spans="1:31" ht="22.5" customHeight="1">
      <c r="A889" s="77"/>
      <c r="B889" s="133"/>
      <c r="C889" s="79"/>
      <c r="D889" s="79"/>
      <c r="E889" s="79"/>
      <c r="F889" s="79"/>
      <c r="G889" s="79"/>
      <c r="H889" s="79"/>
      <c r="I889" s="81" t="b">
        <v>0</v>
      </c>
      <c r="J889" s="81" t="b">
        <v>0</v>
      </c>
      <c r="K889" s="81" t="b">
        <v>0</v>
      </c>
      <c r="L889" s="81" t="b">
        <v>0</v>
      </c>
      <c r="M889" s="81" t="b">
        <v>0</v>
      </c>
      <c r="N889" s="79"/>
      <c r="O889" s="79"/>
      <c r="P889" s="79"/>
      <c r="Q889" s="92"/>
      <c r="R889" s="92"/>
      <c r="S889" s="96"/>
      <c r="T889" s="85"/>
      <c r="U889" s="86"/>
      <c r="V889" s="86" t="e">
        <f t="array" aca="1" ref="V889" ca="1">_xludf.IFNA(INDEX(#REF!,MATCH($U889,#REF!,0)),"")</f>
        <v>#NAME?</v>
      </c>
      <c r="W889" s="86" t="e">
        <f t="array" aca="1" ref="W889" ca="1">_xludf.IFNA(INDEX(#REF!,MATCH($U889,#REF!,0)),"")</f>
        <v>#NAME?</v>
      </c>
      <c r="X889" s="86" t="e">
        <f t="array" aca="1" ref="X889" ca="1">_xludf.IFNA(INDEX(#REF!,MATCH($U889,#REF!,0)),"")</f>
        <v>#NAME?</v>
      </c>
      <c r="Y889" s="86" t="e">
        <f t="array" aca="1" ref="Y889" ca="1">_xludf.IFNA(INDEX(#REF!,MATCH($U889,#REF!,0)),"")</f>
        <v>#NAME?</v>
      </c>
      <c r="Z889" s="86" t="e">
        <f t="array" aca="1" ref="Z889" ca="1">_xludf.IFNA(INDEX(#REF!,MATCH($U889,#REF!,0)),"")</f>
        <v>#NAME?</v>
      </c>
      <c r="AA889" s="86" t="e">
        <f t="array" aca="1" ref="AA889" ca="1">_xludf.IFNA(INDEX(#REF!,MATCH($U889,#REF!,0)),"")</f>
        <v>#NAME?</v>
      </c>
      <c r="AB889" s="86" t="e">
        <f t="array" aca="1" ref="AB889" ca="1">_xludf.IFNA(INDEX(#REF!,MATCH($U889,#REF!,0)),"")</f>
        <v>#NAME?</v>
      </c>
      <c r="AC889" s="86" t="e">
        <f t="array" aca="1" ref="AC889" ca="1">_xludf.IFNA(INDEX(#REF!,MATCH($U889,#REF!,0)),"")</f>
        <v>#NAME?</v>
      </c>
      <c r="AD889" s="87" t="e">
        <f t="array" aca="1" ref="AD889" ca="1">_xludf.IFNA(INDEX(#REF!,MATCH($U889,#REF!,0)),"")</f>
        <v>#NAME?</v>
      </c>
      <c r="AE889" s="102"/>
    </row>
    <row r="890" spans="1:31" ht="22.5" customHeight="1">
      <c r="A890" s="77"/>
      <c r="B890" s="133"/>
      <c r="C890" s="79"/>
      <c r="D890" s="79"/>
      <c r="E890" s="79"/>
      <c r="F890" s="79"/>
      <c r="G890" s="79"/>
      <c r="H890" s="79"/>
      <c r="I890" s="81" t="b">
        <v>0</v>
      </c>
      <c r="J890" s="81" t="b">
        <v>0</v>
      </c>
      <c r="K890" s="81" t="b">
        <v>0</v>
      </c>
      <c r="L890" s="81" t="b">
        <v>0</v>
      </c>
      <c r="M890" s="81" t="b">
        <v>0</v>
      </c>
      <c r="N890" s="79"/>
      <c r="O890" s="79"/>
      <c r="P890" s="79"/>
      <c r="Q890" s="92"/>
      <c r="R890" s="92"/>
      <c r="S890" s="96"/>
      <c r="T890" s="85"/>
      <c r="U890" s="86"/>
      <c r="V890" s="86" t="e">
        <f t="array" aca="1" ref="V890" ca="1">_xludf.IFNA(INDEX(#REF!,MATCH($U890,#REF!,0)),"")</f>
        <v>#NAME?</v>
      </c>
      <c r="W890" s="86" t="e">
        <f t="array" aca="1" ref="W890" ca="1">_xludf.IFNA(INDEX(#REF!,MATCH($U890,#REF!,0)),"")</f>
        <v>#NAME?</v>
      </c>
      <c r="X890" s="86" t="e">
        <f t="array" aca="1" ref="X890" ca="1">_xludf.IFNA(INDEX(#REF!,MATCH($U890,#REF!,0)),"")</f>
        <v>#NAME?</v>
      </c>
      <c r="Y890" s="86" t="e">
        <f t="array" aca="1" ref="Y890" ca="1">_xludf.IFNA(INDEX(#REF!,MATCH($U890,#REF!,0)),"")</f>
        <v>#NAME?</v>
      </c>
      <c r="Z890" s="86" t="e">
        <f t="array" aca="1" ref="Z890" ca="1">_xludf.IFNA(INDEX(#REF!,MATCH($U890,#REF!,0)),"")</f>
        <v>#NAME?</v>
      </c>
      <c r="AA890" s="86" t="e">
        <f t="array" aca="1" ref="AA890" ca="1">_xludf.IFNA(INDEX(#REF!,MATCH($U890,#REF!,0)),"")</f>
        <v>#NAME?</v>
      </c>
      <c r="AB890" s="86" t="e">
        <f t="array" aca="1" ref="AB890" ca="1">_xludf.IFNA(INDEX(#REF!,MATCH($U890,#REF!,0)),"")</f>
        <v>#NAME?</v>
      </c>
      <c r="AC890" s="86" t="e">
        <f t="array" aca="1" ref="AC890" ca="1">_xludf.IFNA(INDEX(#REF!,MATCH($U890,#REF!,0)),"")</f>
        <v>#NAME?</v>
      </c>
      <c r="AD890" s="87" t="e">
        <f t="array" aca="1" ref="AD890" ca="1">_xludf.IFNA(INDEX(#REF!,MATCH($U890,#REF!,0)),"")</f>
        <v>#NAME?</v>
      </c>
      <c r="AE890" s="102"/>
    </row>
    <row r="891" spans="1:31" ht="22.5" customHeight="1">
      <c r="A891" s="77"/>
      <c r="B891" s="133"/>
      <c r="C891" s="79"/>
      <c r="D891" s="79"/>
      <c r="E891" s="79"/>
      <c r="F891" s="79"/>
      <c r="G891" s="79"/>
      <c r="H891" s="79"/>
      <c r="I891" s="81" t="b">
        <v>0</v>
      </c>
      <c r="J891" s="81" t="b">
        <v>0</v>
      </c>
      <c r="K891" s="81" t="b">
        <v>0</v>
      </c>
      <c r="L891" s="81" t="b">
        <v>0</v>
      </c>
      <c r="M891" s="81" t="b">
        <v>0</v>
      </c>
      <c r="N891" s="79"/>
      <c r="O891" s="79"/>
      <c r="P891" s="79"/>
      <c r="Q891" s="92"/>
      <c r="R891" s="92"/>
      <c r="S891" s="96"/>
      <c r="T891" s="85"/>
      <c r="U891" s="86"/>
      <c r="V891" s="86" t="e">
        <f t="array" aca="1" ref="V891" ca="1">_xludf.IFNA(INDEX(#REF!,MATCH($U891,#REF!,0)),"")</f>
        <v>#NAME?</v>
      </c>
      <c r="W891" s="86" t="e">
        <f t="array" aca="1" ref="W891" ca="1">_xludf.IFNA(INDEX(#REF!,MATCH($U891,#REF!,0)),"")</f>
        <v>#NAME?</v>
      </c>
      <c r="X891" s="86" t="e">
        <f t="array" aca="1" ref="X891" ca="1">_xludf.IFNA(INDEX(#REF!,MATCH($U891,#REF!,0)),"")</f>
        <v>#NAME?</v>
      </c>
      <c r="Y891" s="86" t="e">
        <f t="array" aca="1" ref="Y891" ca="1">_xludf.IFNA(INDEX(#REF!,MATCH($U891,#REF!,0)),"")</f>
        <v>#NAME?</v>
      </c>
      <c r="Z891" s="86" t="e">
        <f t="array" aca="1" ref="Z891" ca="1">_xludf.IFNA(INDEX(#REF!,MATCH($U891,#REF!,0)),"")</f>
        <v>#NAME?</v>
      </c>
      <c r="AA891" s="86" t="e">
        <f t="array" aca="1" ref="AA891" ca="1">_xludf.IFNA(INDEX(#REF!,MATCH($U891,#REF!,0)),"")</f>
        <v>#NAME?</v>
      </c>
      <c r="AB891" s="86" t="e">
        <f t="array" aca="1" ref="AB891" ca="1">_xludf.IFNA(INDEX(#REF!,MATCH($U891,#REF!,0)),"")</f>
        <v>#NAME?</v>
      </c>
      <c r="AC891" s="86" t="e">
        <f t="array" aca="1" ref="AC891" ca="1">_xludf.IFNA(INDEX(#REF!,MATCH($U891,#REF!,0)),"")</f>
        <v>#NAME?</v>
      </c>
      <c r="AD891" s="87" t="e">
        <f t="array" aca="1" ref="AD891" ca="1">_xludf.IFNA(INDEX(#REF!,MATCH($U891,#REF!,0)),"")</f>
        <v>#NAME?</v>
      </c>
      <c r="AE891" s="102"/>
    </row>
    <row r="892" spans="1:31" ht="22.5" customHeight="1">
      <c r="A892" s="77"/>
      <c r="B892" s="133"/>
      <c r="C892" s="79"/>
      <c r="D892" s="79"/>
      <c r="E892" s="79"/>
      <c r="F892" s="79"/>
      <c r="G892" s="79"/>
      <c r="H892" s="79"/>
      <c r="I892" s="81" t="b">
        <v>0</v>
      </c>
      <c r="J892" s="81" t="b">
        <v>0</v>
      </c>
      <c r="K892" s="81" t="b">
        <v>0</v>
      </c>
      <c r="L892" s="81" t="b">
        <v>0</v>
      </c>
      <c r="M892" s="81" t="b">
        <v>0</v>
      </c>
      <c r="N892" s="79"/>
      <c r="O892" s="79"/>
      <c r="P892" s="79"/>
      <c r="Q892" s="92"/>
      <c r="R892" s="92"/>
      <c r="S892" s="96"/>
      <c r="T892" s="85"/>
      <c r="U892" s="86"/>
      <c r="V892" s="86" t="e">
        <f t="array" aca="1" ref="V892" ca="1">_xludf.IFNA(INDEX(#REF!,MATCH($U892,#REF!,0)),"")</f>
        <v>#NAME?</v>
      </c>
      <c r="W892" s="86" t="e">
        <f t="array" aca="1" ref="W892" ca="1">_xludf.IFNA(INDEX(#REF!,MATCH($U892,#REF!,0)),"")</f>
        <v>#NAME?</v>
      </c>
      <c r="X892" s="86" t="e">
        <f t="array" aca="1" ref="X892" ca="1">_xludf.IFNA(INDEX(#REF!,MATCH($U892,#REF!,0)),"")</f>
        <v>#NAME?</v>
      </c>
      <c r="Y892" s="86" t="e">
        <f t="array" aca="1" ref="Y892" ca="1">_xludf.IFNA(INDEX(#REF!,MATCH($U892,#REF!,0)),"")</f>
        <v>#NAME?</v>
      </c>
      <c r="Z892" s="86" t="e">
        <f t="array" aca="1" ref="Z892" ca="1">_xludf.IFNA(INDEX(#REF!,MATCH($U892,#REF!,0)),"")</f>
        <v>#NAME?</v>
      </c>
      <c r="AA892" s="86" t="e">
        <f t="array" aca="1" ref="AA892" ca="1">_xludf.IFNA(INDEX(#REF!,MATCH($U892,#REF!,0)),"")</f>
        <v>#NAME?</v>
      </c>
      <c r="AB892" s="86" t="e">
        <f t="array" aca="1" ref="AB892" ca="1">_xludf.IFNA(INDEX(#REF!,MATCH($U892,#REF!,0)),"")</f>
        <v>#NAME?</v>
      </c>
      <c r="AC892" s="86" t="e">
        <f t="array" aca="1" ref="AC892" ca="1">_xludf.IFNA(INDEX(#REF!,MATCH($U892,#REF!,0)),"")</f>
        <v>#NAME?</v>
      </c>
      <c r="AD892" s="87" t="e">
        <f t="array" aca="1" ref="AD892" ca="1">_xludf.IFNA(INDEX(#REF!,MATCH($U892,#REF!,0)),"")</f>
        <v>#NAME?</v>
      </c>
      <c r="AE892" s="102"/>
    </row>
    <row r="893" spans="1:31" ht="22.5" customHeight="1">
      <c r="A893" s="77"/>
      <c r="B893" s="133"/>
      <c r="C893" s="79"/>
      <c r="D893" s="79"/>
      <c r="E893" s="79"/>
      <c r="F893" s="79"/>
      <c r="G893" s="79"/>
      <c r="H893" s="79"/>
      <c r="I893" s="81" t="b">
        <v>0</v>
      </c>
      <c r="J893" s="81" t="b">
        <v>0</v>
      </c>
      <c r="K893" s="81" t="b">
        <v>0</v>
      </c>
      <c r="L893" s="81" t="b">
        <v>0</v>
      </c>
      <c r="M893" s="81" t="b">
        <v>0</v>
      </c>
      <c r="N893" s="79"/>
      <c r="O893" s="79"/>
      <c r="P893" s="79"/>
      <c r="Q893" s="92"/>
      <c r="R893" s="92"/>
      <c r="S893" s="96"/>
      <c r="T893" s="85"/>
      <c r="U893" s="86"/>
      <c r="V893" s="86" t="e">
        <f t="array" aca="1" ref="V893" ca="1">_xludf.IFNA(INDEX(#REF!,MATCH($U893,#REF!,0)),"")</f>
        <v>#NAME?</v>
      </c>
      <c r="W893" s="86" t="e">
        <f t="array" aca="1" ref="W893" ca="1">_xludf.IFNA(INDEX(#REF!,MATCH($U893,#REF!,0)),"")</f>
        <v>#NAME?</v>
      </c>
      <c r="X893" s="86" t="e">
        <f t="array" aca="1" ref="X893" ca="1">_xludf.IFNA(INDEX(#REF!,MATCH($U893,#REF!,0)),"")</f>
        <v>#NAME?</v>
      </c>
      <c r="Y893" s="86" t="e">
        <f t="array" aca="1" ref="Y893" ca="1">_xludf.IFNA(INDEX(#REF!,MATCH($U893,#REF!,0)),"")</f>
        <v>#NAME?</v>
      </c>
      <c r="Z893" s="86" t="e">
        <f t="array" aca="1" ref="Z893" ca="1">_xludf.IFNA(INDEX(#REF!,MATCH($U893,#REF!,0)),"")</f>
        <v>#NAME?</v>
      </c>
      <c r="AA893" s="86" t="e">
        <f t="array" aca="1" ref="AA893" ca="1">_xludf.IFNA(INDEX(#REF!,MATCH($U893,#REF!,0)),"")</f>
        <v>#NAME?</v>
      </c>
      <c r="AB893" s="86" t="e">
        <f t="array" aca="1" ref="AB893" ca="1">_xludf.IFNA(INDEX(#REF!,MATCH($U893,#REF!,0)),"")</f>
        <v>#NAME?</v>
      </c>
      <c r="AC893" s="86" t="e">
        <f t="array" aca="1" ref="AC893" ca="1">_xludf.IFNA(INDEX(#REF!,MATCH($U893,#REF!,0)),"")</f>
        <v>#NAME?</v>
      </c>
      <c r="AD893" s="87" t="e">
        <f t="array" aca="1" ref="AD893" ca="1">_xludf.IFNA(INDEX(#REF!,MATCH($U893,#REF!,0)),"")</f>
        <v>#NAME?</v>
      </c>
      <c r="AE893" s="102"/>
    </row>
    <row r="894" spans="1:31" ht="22.5" customHeight="1">
      <c r="A894" s="77"/>
      <c r="B894" s="133"/>
      <c r="C894" s="79"/>
      <c r="D894" s="79"/>
      <c r="E894" s="79"/>
      <c r="F894" s="79"/>
      <c r="G894" s="79"/>
      <c r="H894" s="79"/>
      <c r="I894" s="81" t="b">
        <v>0</v>
      </c>
      <c r="J894" s="81" t="b">
        <v>0</v>
      </c>
      <c r="K894" s="81" t="b">
        <v>0</v>
      </c>
      <c r="L894" s="81" t="b">
        <v>0</v>
      </c>
      <c r="M894" s="81" t="b">
        <v>0</v>
      </c>
      <c r="N894" s="79"/>
      <c r="O894" s="79"/>
      <c r="P894" s="79"/>
      <c r="Q894" s="92"/>
      <c r="R894" s="92"/>
      <c r="S894" s="96"/>
      <c r="T894" s="85"/>
      <c r="U894" s="86"/>
      <c r="V894" s="86" t="e">
        <f t="array" aca="1" ref="V894" ca="1">_xludf.IFNA(INDEX(#REF!,MATCH($U894,#REF!,0)),"")</f>
        <v>#NAME?</v>
      </c>
      <c r="W894" s="86" t="e">
        <f t="array" aca="1" ref="W894" ca="1">_xludf.IFNA(INDEX(#REF!,MATCH($U894,#REF!,0)),"")</f>
        <v>#NAME?</v>
      </c>
      <c r="X894" s="86" t="e">
        <f t="array" aca="1" ref="X894" ca="1">_xludf.IFNA(INDEX(#REF!,MATCH($U894,#REF!,0)),"")</f>
        <v>#NAME?</v>
      </c>
      <c r="Y894" s="86" t="e">
        <f t="array" aca="1" ref="Y894" ca="1">_xludf.IFNA(INDEX(#REF!,MATCH($U894,#REF!,0)),"")</f>
        <v>#NAME?</v>
      </c>
      <c r="Z894" s="86" t="e">
        <f t="array" aca="1" ref="Z894" ca="1">_xludf.IFNA(INDEX(#REF!,MATCH($U894,#REF!,0)),"")</f>
        <v>#NAME?</v>
      </c>
      <c r="AA894" s="86" t="e">
        <f t="array" aca="1" ref="AA894" ca="1">_xludf.IFNA(INDEX(#REF!,MATCH($U894,#REF!,0)),"")</f>
        <v>#NAME?</v>
      </c>
      <c r="AB894" s="86" t="e">
        <f t="array" aca="1" ref="AB894" ca="1">_xludf.IFNA(INDEX(#REF!,MATCH($U894,#REF!,0)),"")</f>
        <v>#NAME?</v>
      </c>
      <c r="AC894" s="86" t="e">
        <f t="array" aca="1" ref="AC894" ca="1">_xludf.IFNA(INDEX(#REF!,MATCH($U894,#REF!,0)),"")</f>
        <v>#NAME?</v>
      </c>
      <c r="AD894" s="87" t="e">
        <f t="array" aca="1" ref="AD894" ca="1">_xludf.IFNA(INDEX(#REF!,MATCH($U894,#REF!,0)),"")</f>
        <v>#NAME?</v>
      </c>
      <c r="AE894" s="102"/>
    </row>
    <row r="895" spans="1:31" ht="22.5" customHeight="1">
      <c r="A895" s="77"/>
      <c r="B895" s="133"/>
      <c r="C895" s="79"/>
      <c r="D895" s="79"/>
      <c r="E895" s="79"/>
      <c r="F895" s="79"/>
      <c r="G895" s="79"/>
      <c r="H895" s="79"/>
      <c r="I895" s="81" t="b">
        <v>0</v>
      </c>
      <c r="J895" s="81" t="b">
        <v>0</v>
      </c>
      <c r="K895" s="81" t="b">
        <v>0</v>
      </c>
      <c r="L895" s="81" t="b">
        <v>0</v>
      </c>
      <c r="M895" s="81" t="b">
        <v>0</v>
      </c>
      <c r="N895" s="79"/>
      <c r="O895" s="79"/>
      <c r="P895" s="79"/>
      <c r="Q895" s="92"/>
      <c r="R895" s="92"/>
      <c r="S895" s="96"/>
      <c r="T895" s="85"/>
      <c r="U895" s="86"/>
      <c r="V895" s="86" t="e">
        <f t="array" aca="1" ref="V895" ca="1">_xludf.IFNA(INDEX(#REF!,MATCH($U895,#REF!,0)),"")</f>
        <v>#NAME?</v>
      </c>
      <c r="W895" s="86" t="e">
        <f t="array" aca="1" ref="W895" ca="1">_xludf.IFNA(INDEX(#REF!,MATCH($U895,#REF!,0)),"")</f>
        <v>#NAME?</v>
      </c>
      <c r="X895" s="86" t="e">
        <f t="array" aca="1" ref="X895" ca="1">_xludf.IFNA(INDEX(#REF!,MATCH($U895,#REF!,0)),"")</f>
        <v>#NAME?</v>
      </c>
      <c r="Y895" s="86" t="e">
        <f t="array" aca="1" ref="Y895" ca="1">_xludf.IFNA(INDEX(#REF!,MATCH($U895,#REF!,0)),"")</f>
        <v>#NAME?</v>
      </c>
      <c r="Z895" s="86" t="e">
        <f t="array" aca="1" ref="Z895" ca="1">_xludf.IFNA(INDEX(#REF!,MATCH($U895,#REF!,0)),"")</f>
        <v>#NAME?</v>
      </c>
      <c r="AA895" s="86" t="e">
        <f t="array" aca="1" ref="AA895" ca="1">_xludf.IFNA(INDEX(#REF!,MATCH($U895,#REF!,0)),"")</f>
        <v>#NAME?</v>
      </c>
      <c r="AB895" s="86" t="e">
        <f t="array" aca="1" ref="AB895" ca="1">_xludf.IFNA(INDEX(#REF!,MATCH($U895,#REF!,0)),"")</f>
        <v>#NAME?</v>
      </c>
      <c r="AC895" s="86" t="e">
        <f t="array" aca="1" ref="AC895" ca="1">_xludf.IFNA(INDEX(#REF!,MATCH($U895,#REF!,0)),"")</f>
        <v>#NAME?</v>
      </c>
      <c r="AD895" s="87" t="e">
        <f t="array" aca="1" ref="AD895" ca="1">_xludf.IFNA(INDEX(#REF!,MATCH($U895,#REF!,0)),"")</f>
        <v>#NAME?</v>
      </c>
      <c r="AE895" s="102"/>
    </row>
    <row r="896" spans="1:31" ht="22.5" customHeight="1">
      <c r="A896" s="77"/>
      <c r="B896" s="133"/>
      <c r="C896" s="79"/>
      <c r="D896" s="79"/>
      <c r="E896" s="79"/>
      <c r="F896" s="79"/>
      <c r="G896" s="79"/>
      <c r="H896" s="79"/>
      <c r="I896" s="81" t="b">
        <v>0</v>
      </c>
      <c r="J896" s="81" t="b">
        <v>0</v>
      </c>
      <c r="K896" s="81" t="b">
        <v>0</v>
      </c>
      <c r="L896" s="81" t="b">
        <v>0</v>
      </c>
      <c r="M896" s="81" t="b">
        <v>0</v>
      </c>
      <c r="N896" s="79"/>
      <c r="O896" s="79"/>
      <c r="P896" s="79"/>
      <c r="Q896" s="92"/>
      <c r="R896" s="92"/>
      <c r="S896" s="96"/>
      <c r="T896" s="85"/>
      <c r="U896" s="86"/>
      <c r="V896" s="86" t="e">
        <f t="array" aca="1" ref="V896" ca="1">_xludf.IFNA(INDEX(#REF!,MATCH($U896,#REF!,0)),"")</f>
        <v>#NAME?</v>
      </c>
      <c r="W896" s="86" t="e">
        <f t="array" aca="1" ref="W896" ca="1">_xludf.IFNA(INDEX(#REF!,MATCH($U896,#REF!,0)),"")</f>
        <v>#NAME?</v>
      </c>
      <c r="X896" s="86" t="e">
        <f t="array" aca="1" ref="X896" ca="1">_xludf.IFNA(INDEX(#REF!,MATCH($U896,#REF!,0)),"")</f>
        <v>#NAME?</v>
      </c>
      <c r="Y896" s="86" t="e">
        <f t="array" aca="1" ref="Y896" ca="1">_xludf.IFNA(INDEX(#REF!,MATCH($U896,#REF!,0)),"")</f>
        <v>#NAME?</v>
      </c>
      <c r="Z896" s="86" t="e">
        <f t="array" aca="1" ref="Z896" ca="1">_xludf.IFNA(INDEX(#REF!,MATCH($U896,#REF!,0)),"")</f>
        <v>#NAME?</v>
      </c>
      <c r="AA896" s="86" t="e">
        <f t="array" aca="1" ref="AA896" ca="1">_xludf.IFNA(INDEX(#REF!,MATCH($U896,#REF!,0)),"")</f>
        <v>#NAME?</v>
      </c>
      <c r="AB896" s="86" t="e">
        <f t="array" aca="1" ref="AB896" ca="1">_xludf.IFNA(INDEX(#REF!,MATCH($U896,#REF!,0)),"")</f>
        <v>#NAME?</v>
      </c>
      <c r="AC896" s="86" t="e">
        <f t="array" aca="1" ref="AC896" ca="1">_xludf.IFNA(INDEX(#REF!,MATCH($U896,#REF!,0)),"")</f>
        <v>#NAME?</v>
      </c>
      <c r="AD896" s="87" t="e">
        <f t="array" aca="1" ref="AD896" ca="1">_xludf.IFNA(INDEX(#REF!,MATCH($U896,#REF!,0)),"")</f>
        <v>#NAME?</v>
      </c>
      <c r="AE896" s="102"/>
    </row>
    <row r="897" spans="1:31" ht="22.5" customHeight="1">
      <c r="A897" s="77"/>
      <c r="B897" s="133"/>
      <c r="C897" s="90"/>
      <c r="D897" s="90"/>
      <c r="E897" s="90"/>
      <c r="F897" s="90"/>
      <c r="G897" s="90"/>
      <c r="H897" s="90"/>
      <c r="I897" s="91" t="b">
        <v>0</v>
      </c>
      <c r="J897" s="91" t="b">
        <v>0</v>
      </c>
      <c r="K897" s="91" t="b">
        <v>0</v>
      </c>
      <c r="L897" s="91" t="b">
        <v>0</v>
      </c>
      <c r="M897" s="91" t="b">
        <v>0</v>
      </c>
      <c r="N897" s="90"/>
      <c r="O897" s="90"/>
      <c r="P897" s="90"/>
      <c r="Q897" s="92"/>
      <c r="R897" s="92"/>
      <c r="S897" s="110"/>
      <c r="T897" s="85"/>
      <c r="U897" s="86"/>
      <c r="V897" s="86" t="e">
        <f t="array" aca="1" ref="V897" ca="1">_xludf.IFNA(INDEX(#REF!,MATCH($U897,#REF!,0)),"")</f>
        <v>#NAME?</v>
      </c>
      <c r="W897" s="86" t="e">
        <f t="array" aca="1" ref="W897" ca="1">_xludf.IFNA(INDEX(#REF!,MATCH($U897,#REF!,0)),"")</f>
        <v>#NAME?</v>
      </c>
      <c r="X897" s="86" t="e">
        <f t="array" aca="1" ref="X897" ca="1">_xludf.IFNA(INDEX(#REF!,MATCH($U897,#REF!,0)),"")</f>
        <v>#NAME?</v>
      </c>
      <c r="Y897" s="86" t="e">
        <f t="array" aca="1" ref="Y897" ca="1">_xludf.IFNA(INDEX(#REF!,MATCH($U897,#REF!,0)),"")</f>
        <v>#NAME?</v>
      </c>
      <c r="Z897" s="86" t="e">
        <f t="array" aca="1" ref="Z897" ca="1">_xludf.IFNA(INDEX(#REF!,MATCH($U897,#REF!,0)),"")</f>
        <v>#NAME?</v>
      </c>
      <c r="AA897" s="86" t="e">
        <f t="array" aca="1" ref="AA897" ca="1">_xludf.IFNA(INDEX(#REF!,MATCH($U897,#REF!,0)),"")</f>
        <v>#NAME?</v>
      </c>
      <c r="AB897" s="86" t="e">
        <f t="array" aca="1" ref="AB897" ca="1">_xludf.IFNA(INDEX(#REF!,MATCH($U897,#REF!,0)),"")</f>
        <v>#NAME?</v>
      </c>
      <c r="AC897" s="86" t="e">
        <f t="array" aca="1" ref="AC897" ca="1">_xludf.IFNA(INDEX(#REF!,MATCH($U897,#REF!,0)),"")</f>
        <v>#NAME?</v>
      </c>
      <c r="AD897" s="87" t="e">
        <f t="array" aca="1" ref="AD897" ca="1">_xludf.IFNA(INDEX(#REF!,MATCH($U897,#REF!,0)),"")</f>
        <v>#NAME?</v>
      </c>
      <c r="AE897" s="102"/>
    </row>
    <row r="898" spans="1:31" ht="22.5" customHeight="1">
      <c r="A898" s="77"/>
      <c r="B898" s="133"/>
      <c r="C898" s="79"/>
      <c r="D898" s="79"/>
      <c r="E898" s="79"/>
      <c r="F898" s="79"/>
      <c r="G898" s="79"/>
      <c r="H898" s="79"/>
      <c r="I898" s="81" t="b">
        <v>0</v>
      </c>
      <c r="J898" s="81" t="b">
        <v>0</v>
      </c>
      <c r="K898" s="81" t="b">
        <v>0</v>
      </c>
      <c r="L898" s="81" t="b">
        <v>0</v>
      </c>
      <c r="M898" s="81" t="b">
        <v>0</v>
      </c>
      <c r="N898" s="79"/>
      <c r="O898" s="79"/>
      <c r="P898" s="79"/>
      <c r="Q898" s="92"/>
      <c r="R898" s="92"/>
      <c r="S898" s="96"/>
      <c r="T898" s="85"/>
      <c r="U898" s="86"/>
      <c r="V898" s="86" t="e">
        <f t="array" aca="1" ref="V898" ca="1">_xludf.IFNA(INDEX(#REF!,MATCH($U898,#REF!,0)),"")</f>
        <v>#NAME?</v>
      </c>
      <c r="W898" s="86" t="e">
        <f t="array" aca="1" ref="W898" ca="1">_xludf.IFNA(INDEX(#REF!,MATCH($U898,#REF!,0)),"")</f>
        <v>#NAME?</v>
      </c>
      <c r="X898" s="86" t="e">
        <f t="array" aca="1" ref="X898" ca="1">_xludf.IFNA(INDEX(#REF!,MATCH($U898,#REF!,0)),"")</f>
        <v>#NAME?</v>
      </c>
      <c r="Y898" s="86" t="e">
        <f t="array" aca="1" ref="Y898" ca="1">_xludf.IFNA(INDEX(#REF!,MATCH($U898,#REF!,0)),"")</f>
        <v>#NAME?</v>
      </c>
      <c r="Z898" s="86" t="e">
        <f t="array" aca="1" ref="Z898" ca="1">_xludf.IFNA(INDEX(#REF!,MATCH($U898,#REF!,0)),"")</f>
        <v>#NAME?</v>
      </c>
      <c r="AA898" s="86" t="e">
        <f t="array" aca="1" ref="AA898" ca="1">_xludf.IFNA(INDEX(#REF!,MATCH($U898,#REF!,0)),"")</f>
        <v>#NAME?</v>
      </c>
      <c r="AB898" s="86" t="e">
        <f t="array" aca="1" ref="AB898" ca="1">_xludf.IFNA(INDEX(#REF!,MATCH($U898,#REF!,0)),"")</f>
        <v>#NAME?</v>
      </c>
      <c r="AC898" s="86" t="e">
        <f t="array" aca="1" ref="AC898" ca="1">_xludf.IFNA(INDEX(#REF!,MATCH($U898,#REF!,0)),"")</f>
        <v>#NAME?</v>
      </c>
      <c r="AD898" s="87" t="e">
        <f t="array" aca="1" ref="AD898" ca="1">_xludf.IFNA(INDEX(#REF!,MATCH($U898,#REF!,0)),"")</f>
        <v>#NAME?</v>
      </c>
      <c r="AE898" s="102"/>
    </row>
    <row r="899" spans="1:31" ht="22.5" customHeight="1">
      <c r="A899" s="77"/>
      <c r="B899" s="133"/>
      <c r="C899" s="79"/>
      <c r="D899" s="79"/>
      <c r="E899" s="79"/>
      <c r="F899" s="79"/>
      <c r="G899" s="79"/>
      <c r="H899" s="79"/>
      <c r="I899" s="81" t="b">
        <v>0</v>
      </c>
      <c r="J899" s="81" t="b">
        <v>0</v>
      </c>
      <c r="K899" s="81" t="b">
        <v>0</v>
      </c>
      <c r="L899" s="81" t="b">
        <v>0</v>
      </c>
      <c r="M899" s="81" t="b">
        <v>0</v>
      </c>
      <c r="N899" s="79"/>
      <c r="O899" s="79"/>
      <c r="P899" s="79"/>
      <c r="Q899" s="92"/>
      <c r="R899" s="92"/>
      <c r="S899" s="96"/>
      <c r="T899" s="85"/>
      <c r="U899" s="86"/>
      <c r="V899" s="86" t="e">
        <f t="array" aca="1" ref="V899" ca="1">_xludf.IFNA(INDEX(#REF!,MATCH($U899,#REF!,0)),"")</f>
        <v>#NAME?</v>
      </c>
      <c r="W899" s="86" t="e">
        <f t="array" aca="1" ref="W899" ca="1">_xludf.IFNA(INDEX(#REF!,MATCH($U899,#REF!,0)),"")</f>
        <v>#NAME?</v>
      </c>
      <c r="X899" s="86" t="e">
        <f t="array" aca="1" ref="X899" ca="1">_xludf.IFNA(INDEX(#REF!,MATCH($U899,#REF!,0)),"")</f>
        <v>#NAME?</v>
      </c>
      <c r="Y899" s="86" t="e">
        <f t="array" aca="1" ref="Y899" ca="1">_xludf.IFNA(INDEX(#REF!,MATCH($U899,#REF!,0)),"")</f>
        <v>#NAME?</v>
      </c>
      <c r="Z899" s="86" t="e">
        <f t="array" aca="1" ref="Z899" ca="1">_xludf.IFNA(INDEX(#REF!,MATCH($U899,#REF!,0)),"")</f>
        <v>#NAME?</v>
      </c>
      <c r="AA899" s="86" t="e">
        <f t="array" aca="1" ref="AA899" ca="1">_xludf.IFNA(INDEX(#REF!,MATCH($U899,#REF!,0)),"")</f>
        <v>#NAME?</v>
      </c>
      <c r="AB899" s="86" t="e">
        <f t="array" aca="1" ref="AB899" ca="1">_xludf.IFNA(INDEX(#REF!,MATCH($U899,#REF!,0)),"")</f>
        <v>#NAME?</v>
      </c>
      <c r="AC899" s="86" t="e">
        <f t="array" aca="1" ref="AC899" ca="1">_xludf.IFNA(INDEX(#REF!,MATCH($U899,#REF!,0)),"")</f>
        <v>#NAME?</v>
      </c>
      <c r="AD899" s="87" t="e">
        <f t="array" aca="1" ref="AD899" ca="1">_xludf.IFNA(INDEX(#REF!,MATCH($U899,#REF!,0)),"")</f>
        <v>#NAME?</v>
      </c>
      <c r="AE899" s="102"/>
    </row>
    <row r="900" spans="1:31" ht="22.5" customHeight="1">
      <c r="A900" s="77"/>
      <c r="B900" s="133"/>
      <c r="C900" s="79"/>
      <c r="D900" s="79"/>
      <c r="E900" s="79"/>
      <c r="F900" s="79"/>
      <c r="G900" s="79"/>
      <c r="H900" s="79"/>
      <c r="I900" s="81" t="b">
        <v>0</v>
      </c>
      <c r="J900" s="81" t="b">
        <v>0</v>
      </c>
      <c r="K900" s="81" t="b">
        <v>0</v>
      </c>
      <c r="L900" s="81" t="b">
        <v>0</v>
      </c>
      <c r="M900" s="81" t="b">
        <v>0</v>
      </c>
      <c r="N900" s="79"/>
      <c r="O900" s="79"/>
      <c r="P900" s="79"/>
      <c r="Q900" s="92"/>
      <c r="R900" s="92"/>
      <c r="S900" s="96"/>
      <c r="T900" s="85"/>
      <c r="U900" s="86"/>
      <c r="V900" s="86" t="e">
        <f t="array" aca="1" ref="V900" ca="1">_xludf.IFNA(INDEX(#REF!,MATCH($U900,#REF!,0)),"")</f>
        <v>#NAME?</v>
      </c>
      <c r="W900" s="86" t="e">
        <f t="array" aca="1" ref="W900" ca="1">_xludf.IFNA(INDEX(#REF!,MATCH($U900,#REF!,0)),"")</f>
        <v>#NAME?</v>
      </c>
      <c r="X900" s="86" t="e">
        <f t="array" aca="1" ref="X900" ca="1">_xludf.IFNA(INDEX(#REF!,MATCH($U900,#REF!,0)),"")</f>
        <v>#NAME?</v>
      </c>
      <c r="Y900" s="86" t="e">
        <f t="array" aca="1" ref="Y900" ca="1">_xludf.IFNA(INDEX(#REF!,MATCH($U900,#REF!,0)),"")</f>
        <v>#NAME?</v>
      </c>
      <c r="Z900" s="86" t="e">
        <f t="array" aca="1" ref="Z900" ca="1">_xludf.IFNA(INDEX(#REF!,MATCH($U900,#REF!,0)),"")</f>
        <v>#NAME?</v>
      </c>
      <c r="AA900" s="86" t="e">
        <f t="array" aca="1" ref="AA900" ca="1">_xludf.IFNA(INDEX(#REF!,MATCH($U900,#REF!,0)),"")</f>
        <v>#NAME?</v>
      </c>
      <c r="AB900" s="86" t="e">
        <f t="array" aca="1" ref="AB900" ca="1">_xludf.IFNA(INDEX(#REF!,MATCH($U900,#REF!,0)),"")</f>
        <v>#NAME?</v>
      </c>
      <c r="AC900" s="86" t="e">
        <f t="array" aca="1" ref="AC900" ca="1">_xludf.IFNA(INDEX(#REF!,MATCH($U900,#REF!,0)),"")</f>
        <v>#NAME?</v>
      </c>
      <c r="AD900" s="87" t="e">
        <f t="array" aca="1" ref="AD900" ca="1">_xludf.IFNA(INDEX(#REF!,MATCH($U900,#REF!,0)),"")</f>
        <v>#NAME?</v>
      </c>
      <c r="AE900" s="102"/>
    </row>
    <row r="901" spans="1:31" ht="22.5" customHeight="1">
      <c r="A901" s="77"/>
      <c r="B901" s="133"/>
      <c r="C901" s="79"/>
      <c r="D901" s="79"/>
      <c r="E901" s="103"/>
      <c r="F901" s="103"/>
      <c r="G901" s="79"/>
      <c r="H901" s="79"/>
      <c r="I901" s="81" t="b">
        <v>0</v>
      </c>
      <c r="J901" s="81" t="b">
        <v>0</v>
      </c>
      <c r="K901" s="81" t="b">
        <v>0</v>
      </c>
      <c r="L901" s="81" t="b">
        <v>0</v>
      </c>
      <c r="M901" s="81" t="b">
        <v>0</v>
      </c>
      <c r="N901" s="79"/>
      <c r="O901" s="79"/>
      <c r="P901" s="79"/>
      <c r="Q901" s="92"/>
      <c r="R901" s="92"/>
      <c r="S901" s="96"/>
      <c r="T901" s="85"/>
      <c r="U901" s="86"/>
      <c r="V901" s="86" t="e">
        <f t="array" aca="1" ref="V901" ca="1">_xludf.IFNA(INDEX(#REF!,MATCH($U901,#REF!,0)),"")</f>
        <v>#NAME?</v>
      </c>
      <c r="W901" s="86" t="e">
        <f t="array" aca="1" ref="W901" ca="1">_xludf.IFNA(INDEX(#REF!,MATCH($U901,#REF!,0)),"")</f>
        <v>#NAME?</v>
      </c>
      <c r="X901" s="86" t="e">
        <f t="array" aca="1" ref="X901" ca="1">_xludf.IFNA(INDEX(#REF!,MATCH($U901,#REF!,0)),"")</f>
        <v>#NAME?</v>
      </c>
      <c r="Y901" s="86" t="e">
        <f t="array" aca="1" ref="Y901" ca="1">_xludf.IFNA(INDEX(#REF!,MATCH($U901,#REF!,0)),"")</f>
        <v>#NAME?</v>
      </c>
      <c r="Z901" s="86" t="e">
        <f t="array" aca="1" ref="Z901" ca="1">_xludf.IFNA(INDEX(#REF!,MATCH($U901,#REF!,0)),"")</f>
        <v>#NAME?</v>
      </c>
      <c r="AA901" s="86" t="e">
        <f t="array" aca="1" ref="AA901" ca="1">_xludf.IFNA(INDEX(#REF!,MATCH($U901,#REF!,0)),"")</f>
        <v>#NAME?</v>
      </c>
      <c r="AB901" s="86" t="e">
        <f t="array" aca="1" ref="AB901" ca="1">_xludf.IFNA(INDEX(#REF!,MATCH($U901,#REF!,0)),"")</f>
        <v>#NAME?</v>
      </c>
      <c r="AC901" s="86" t="e">
        <f t="array" aca="1" ref="AC901" ca="1">_xludf.IFNA(INDEX(#REF!,MATCH($U901,#REF!,0)),"")</f>
        <v>#NAME?</v>
      </c>
      <c r="AD901" s="87" t="e">
        <f t="array" aca="1" ref="AD901" ca="1">_xludf.IFNA(INDEX(#REF!,MATCH($U901,#REF!,0)),"")</f>
        <v>#NAME?</v>
      </c>
      <c r="AE901" s="102"/>
    </row>
    <row r="902" spans="1:31" ht="22.5" customHeight="1">
      <c r="A902" s="77"/>
      <c r="B902" s="133"/>
      <c r="C902" s="79"/>
      <c r="D902" s="79"/>
      <c r="E902" s="79"/>
      <c r="F902" s="79"/>
      <c r="G902" s="79"/>
      <c r="H902" s="79"/>
      <c r="I902" s="81" t="b">
        <v>0</v>
      </c>
      <c r="J902" s="81" t="b">
        <v>0</v>
      </c>
      <c r="K902" s="81" t="b">
        <v>0</v>
      </c>
      <c r="L902" s="81" t="b">
        <v>0</v>
      </c>
      <c r="M902" s="81" t="b">
        <v>0</v>
      </c>
      <c r="N902" s="79"/>
      <c r="O902" s="79"/>
      <c r="P902" s="79"/>
      <c r="Q902" s="92"/>
      <c r="R902" s="92"/>
      <c r="S902" s="96"/>
      <c r="T902" s="85"/>
      <c r="U902" s="86"/>
      <c r="V902" s="86" t="e">
        <f t="array" aca="1" ref="V902" ca="1">_xludf.IFNA(INDEX(#REF!,MATCH($U902,#REF!,0)),"")</f>
        <v>#NAME?</v>
      </c>
      <c r="W902" s="86" t="e">
        <f t="array" aca="1" ref="W902" ca="1">_xludf.IFNA(INDEX(#REF!,MATCH($U902,#REF!,0)),"")</f>
        <v>#NAME?</v>
      </c>
      <c r="X902" s="86" t="e">
        <f t="array" aca="1" ref="X902" ca="1">_xludf.IFNA(INDEX(#REF!,MATCH($U902,#REF!,0)),"")</f>
        <v>#NAME?</v>
      </c>
      <c r="Y902" s="86" t="e">
        <f t="array" aca="1" ref="Y902" ca="1">_xludf.IFNA(INDEX(#REF!,MATCH($U902,#REF!,0)),"")</f>
        <v>#NAME?</v>
      </c>
      <c r="Z902" s="86" t="e">
        <f t="array" aca="1" ref="Z902" ca="1">_xludf.IFNA(INDEX(#REF!,MATCH($U902,#REF!,0)),"")</f>
        <v>#NAME?</v>
      </c>
      <c r="AA902" s="86" t="e">
        <f t="array" aca="1" ref="AA902" ca="1">_xludf.IFNA(INDEX(#REF!,MATCH($U902,#REF!,0)),"")</f>
        <v>#NAME?</v>
      </c>
      <c r="AB902" s="86" t="e">
        <f t="array" aca="1" ref="AB902" ca="1">_xludf.IFNA(INDEX(#REF!,MATCH($U902,#REF!,0)),"")</f>
        <v>#NAME?</v>
      </c>
      <c r="AC902" s="86" t="e">
        <f t="array" aca="1" ref="AC902" ca="1">_xludf.IFNA(INDEX(#REF!,MATCH($U902,#REF!,0)),"")</f>
        <v>#NAME?</v>
      </c>
      <c r="AD902" s="87" t="e">
        <f t="array" aca="1" ref="AD902" ca="1">_xludf.IFNA(INDEX(#REF!,MATCH($U902,#REF!,0)),"")</f>
        <v>#NAME?</v>
      </c>
      <c r="AE902" s="102"/>
    </row>
    <row r="903" spans="1:31" ht="22.5" customHeight="1">
      <c r="A903" s="77"/>
      <c r="B903" s="133"/>
      <c r="C903" s="79"/>
      <c r="D903" s="79"/>
      <c r="E903" s="103"/>
      <c r="F903" s="103"/>
      <c r="G903" s="79"/>
      <c r="H903" s="79"/>
      <c r="I903" s="81" t="b">
        <v>0</v>
      </c>
      <c r="J903" s="81" t="b">
        <v>0</v>
      </c>
      <c r="K903" s="81" t="b">
        <v>0</v>
      </c>
      <c r="L903" s="81" t="b">
        <v>0</v>
      </c>
      <c r="M903" s="81" t="b">
        <v>0</v>
      </c>
      <c r="N903" s="79"/>
      <c r="O903" s="79"/>
      <c r="P903" s="79"/>
      <c r="Q903" s="92"/>
      <c r="R903" s="92"/>
      <c r="S903" s="96"/>
      <c r="T903" s="85"/>
      <c r="U903" s="86"/>
      <c r="V903" s="86" t="e">
        <f t="array" aca="1" ref="V903" ca="1">_xludf.IFNA(INDEX(#REF!,MATCH($U903,#REF!,0)),"")</f>
        <v>#NAME?</v>
      </c>
      <c r="W903" s="86" t="e">
        <f t="array" aca="1" ref="W903" ca="1">_xludf.IFNA(INDEX(#REF!,MATCH($U903,#REF!,0)),"")</f>
        <v>#NAME?</v>
      </c>
      <c r="X903" s="86" t="e">
        <f t="array" aca="1" ref="X903" ca="1">_xludf.IFNA(INDEX(#REF!,MATCH($U903,#REF!,0)),"")</f>
        <v>#NAME?</v>
      </c>
      <c r="Y903" s="86" t="e">
        <f t="array" aca="1" ref="Y903" ca="1">_xludf.IFNA(INDEX(#REF!,MATCH($U903,#REF!,0)),"")</f>
        <v>#NAME?</v>
      </c>
      <c r="Z903" s="86" t="e">
        <f t="array" aca="1" ref="Z903" ca="1">_xludf.IFNA(INDEX(#REF!,MATCH($U903,#REF!,0)),"")</f>
        <v>#NAME?</v>
      </c>
      <c r="AA903" s="86" t="e">
        <f t="array" aca="1" ref="AA903" ca="1">_xludf.IFNA(INDEX(#REF!,MATCH($U903,#REF!,0)),"")</f>
        <v>#NAME?</v>
      </c>
      <c r="AB903" s="86" t="e">
        <f t="array" aca="1" ref="AB903" ca="1">_xludf.IFNA(INDEX(#REF!,MATCH($U903,#REF!,0)),"")</f>
        <v>#NAME?</v>
      </c>
      <c r="AC903" s="86" t="e">
        <f t="array" aca="1" ref="AC903" ca="1">_xludf.IFNA(INDEX(#REF!,MATCH($U903,#REF!,0)),"")</f>
        <v>#NAME?</v>
      </c>
      <c r="AD903" s="87" t="e">
        <f t="array" aca="1" ref="AD903" ca="1">_xludf.IFNA(INDEX(#REF!,MATCH($U903,#REF!,0)),"")</f>
        <v>#NAME?</v>
      </c>
      <c r="AE903" s="102"/>
    </row>
    <row r="904" spans="1:31" ht="22.5" customHeight="1">
      <c r="A904" s="77"/>
      <c r="B904" s="133"/>
      <c r="C904" s="79"/>
      <c r="D904" s="79"/>
      <c r="E904" s="103"/>
      <c r="F904" s="103"/>
      <c r="G904" s="79"/>
      <c r="H904" s="79"/>
      <c r="I904" s="81" t="b">
        <v>0</v>
      </c>
      <c r="J904" s="81" t="b">
        <v>0</v>
      </c>
      <c r="K904" s="81" t="b">
        <v>0</v>
      </c>
      <c r="L904" s="81" t="b">
        <v>0</v>
      </c>
      <c r="M904" s="81" t="b">
        <v>0</v>
      </c>
      <c r="N904" s="79"/>
      <c r="O904" s="79"/>
      <c r="P904" s="79"/>
      <c r="Q904" s="92"/>
      <c r="R904" s="92"/>
      <c r="S904" s="96"/>
      <c r="T904" s="85"/>
      <c r="U904" s="86"/>
      <c r="V904" s="86" t="e">
        <f t="array" aca="1" ref="V904" ca="1">_xludf.IFNA(INDEX(#REF!,MATCH($U904,#REF!,0)),"")</f>
        <v>#NAME?</v>
      </c>
      <c r="W904" s="86" t="e">
        <f t="array" aca="1" ref="W904" ca="1">_xludf.IFNA(INDEX(#REF!,MATCH($U904,#REF!,0)),"")</f>
        <v>#NAME?</v>
      </c>
      <c r="X904" s="86" t="e">
        <f t="array" aca="1" ref="X904" ca="1">_xludf.IFNA(INDEX(#REF!,MATCH($U904,#REF!,0)),"")</f>
        <v>#NAME?</v>
      </c>
      <c r="Y904" s="86" t="e">
        <f t="array" aca="1" ref="Y904" ca="1">_xludf.IFNA(INDEX(#REF!,MATCH($U904,#REF!,0)),"")</f>
        <v>#NAME?</v>
      </c>
      <c r="Z904" s="86" t="e">
        <f t="array" aca="1" ref="Z904" ca="1">_xludf.IFNA(INDEX(#REF!,MATCH($U904,#REF!,0)),"")</f>
        <v>#NAME?</v>
      </c>
      <c r="AA904" s="86" t="e">
        <f t="array" aca="1" ref="AA904" ca="1">_xludf.IFNA(INDEX(#REF!,MATCH($U904,#REF!,0)),"")</f>
        <v>#NAME?</v>
      </c>
      <c r="AB904" s="86" t="e">
        <f t="array" aca="1" ref="AB904" ca="1">_xludf.IFNA(INDEX(#REF!,MATCH($U904,#REF!,0)),"")</f>
        <v>#NAME?</v>
      </c>
      <c r="AC904" s="86" t="e">
        <f t="array" aca="1" ref="AC904" ca="1">_xludf.IFNA(INDEX(#REF!,MATCH($U904,#REF!,0)),"")</f>
        <v>#NAME?</v>
      </c>
      <c r="AD904" s="87" t="e">
        <f t="array" aca="1" ref="AD904" ca="1">_xludf.IFNA(INDEX(#REF!,MATCH($U904,#REF!,0)),"")</f>
        <v>#NAME?</v>
      </c>
      <c r="AE904" s="102"/>
    </row>
    <row r="905" spans="1:31" ht="22.5" customHeight="1">
      <c r="A905" s="77"/>
      <c r="B905" s="133"/>
      <c r="C905" s="79"/>
      <c r="D905" s="79"/>
      <c r="E905" s="79"/>
      <c r="F905" s="79"/>
      <c r="G905" s="79"/>
      <c r="H905" s="79"/>
      <c r="I905" s="81" t="b">
        <v>0</v>
      </c>
      <c r="J905" s="81" t="b">
        <v>0</v>
      </c>
      <c r="K905" s="81" t="b">
        <v>0</v>
      </c>
      <c r="L905" s="81" t="b">
        <v>0</v>
      </c>
      <c r="M905" s="81" t="b">
        <v>0</v>
      </c>
      <c r="N905" s="79"/>
      <c r="O905" s="79"/>
      <c r="P905" s="79"/>
      <c r="Q905" s="92"/>
      <c r="R905" s="92"/>
      <c r="S905" s="96"/>
      <c r="T905" s="85"/>
      <c r="U905" s="86"/>
      <c r="V905" s="86" t="e">
        <f t="array" aca="1" ref="V905" ca="1">_xludf.IFNA(INDEX(#REF!,MATCH($U905,#REF!,0)),"")</f>
        <v>#NAME?</v>
      </c>
      <c r="W905" s="86" t="e">
        <f t="array" aca="1" ref="W905" ca="1">_xludf.IFNA(INDEX(#REF!,MATCH($U905,#REF!,0)),"")</f>
        <v>#NAME?</v>
      </c>
      <c r="X905" s="86" t="e">
        <f t="array" aca="1" ref="X905" ca="1">_xludf.IFNA(INDEX(#REF!,MATCH($U905,#REF!,0)),"")</f>
        <v>#NAME?</v>
      </c>
      <c r="Y905" s="86" t="e">
        <f t="array" aca="1" ref="Y905" ca="1">_xludf.IFNA(INDEX(#REF!,MATCH($U905,#REF!,0)),"")</f>
        <v>#NAME?</v>
      </c>
      <c r="Z905" s="86" t="e">
        <f t="array" aca="1" ref="Z905" ca="1">_xludf.IFNA(INDEX(#REF!,MATCH($U905,#REF!,0)),"")</f>
        <v>#NAME?</v>
      </c>
      <c r="AA905" s="86" t="e">
        <f t="array" aca="1" ref="AA905" ca="1">_xludf.IFNA(INDEX(#REF!,MATCH($U905,#REF!,0)),"")</f>
        <v>#NAME?</v>
      </c>
      <c r="AB905" s="86" t="e">
        <f t="array" aca="1" ref="AB905" ca="1">_xludf.IFNA(INDEX(#REF!,MATCH($U905,#REF!,0)),"")</f>
        <v>#NAME?</v>
      </c>
      <c r="AC905" s="86" t="e">
        <f t="array" aca="1" ref="AC905" ca="1">_xludf.IFNA(INDEX(#REF!,MATCH($U905,#REF!,0)),"")</f>
        <v>#NAME?</v>
      </c>
      <c r="AD905" s="87" t="e">
        <f t="array" aca="1" ref="AD905" ca="1">_xludf.IFNA(INDEX(#REF!,MATCH($U905,#REF!,0)),"")</f>
        <v>#NAME?</v>
      </c>
      <c r="AE905" s="102"/>
    </row>
    <row r="906" spans="1:31" ht="22.5" customHeight="1">
      <c r="A906" s="77"/>
      <c r="B906" s="133"/>
      <c r="C906" s="79"/>
      <c r="D906" s="79"/>
      <c r="E906" s="79"/>
      <c r="F906" s="79"/>
      <c r="G906" s="79"/>
      <c r="H906" s="79"/>
      <c r="I906" s="81" t="b">
        <v>0</v>
      </c>
      <c r="J906" s="81" t="b">
        <v>0</v>
      </c>
      <c r="K906" s="81" t="b">
        <v>0</v>
      </c>
      <c r="L906" s="81" t="b">
        <v>0</v>
      </c>
      <c r="M906" s="81" t="b">
        <v>0</v>
      </c>
      <c r="N906" s="79"/>
      <c r="O906" s="79"/>
      <c r="P906" s="79"/>
      <c r="Q906" s="92"/>
      <c r="R906" s="92"/>
      <c r="S906" s="96"/>
      <c r="T906" s="85"/>
      <c r="U906" s="86"/>
      <c r="V906" s="86" t="e">
        <f t="array" aca="1" ref="V906" ca="1">_xludf.IFNA(INDEX(#REF!,MATCH($U906,#REF!,0)),"")</f>
        <v>#NAME?</v>
      </c>
      <c r="W906" s="86" t="e">
        <f t="array" aca="1" ref="W906" ca="1">_xludf.IFNA(INDEX(#REF!,MATCH($U906,#REF!,0)),"")</f>
        <v>#NAME?</v>
      </c>
      <c r="X906" s="86" t="e">
        <f t="array" aca="1" ref="X906" ca="1">_xludf.IFNA(INDEX(#REF!,MATCH($U906,#REF!,0)),"")</f>
        <v>#NAME?</v>
      </c>
      <c r="Y906" s="86" t="e">
        <f t="array" aca="1" ref="Y906" ca="1">_xludf.IFNA(INDEX(#REF!,MATCH($U906,#REF!,0)),"")</f>
        <v>#NAME?</v>
      </c>
      <c r="Z906" s="86" t="e">
        <f t="array" aca="1" ref="Z906" ca="1">_xludf.IFNA(INDEX(#REF!,MATCH($U906,#REF!,0)),"")</f>
        <v>#NAME?</v>
      </c>
      <c r="AA906" s="86" t="e">
        <f t="array" aca="1" ref="AA906" ca="1">_xludf.IFNA(INDEX(#REF!,MATCH($U906,#REF!,0)),"")</f>
        <v>#NAME?</v>
      </c>
      <c r="AB906" s="86" t="e">
        <f t="array" aca="1" ref="AB906" ca="1">_xludf.IFNA(INDEX(#REF!,MATCH($U906,#REF!,0)),"")</f>
        <v>#NAME?</v>
      </c>
      <c r="AC906" s="86" t="e">
        <f t="array" aca="1" ref="AC906" ca="1">_xludf.IFNA(INDEX(#REF!,MATCH($U906,#REF!,0)),"")</f>
        <v>#NAME?</v>
      </c>
      <c r="AD906" s="87" t="e">
        <f t="array" aca="1" ref="AD906" ca="1">_xludf.IFNA(INDEX(#REF!,MATCH($U906,#REF!,0)),"")</f>
        <v>#NAME?</v>
      </c>
      <c r="AE906" s="102"/>
    </row>
    <row r="907" spans="1:31" ht="22.5" customHeight="1">
      <c r="A907" s="77"/>
      <c r="B907" s="133"/>
      <c r="C907" s="79"/>
      <c r="D907" s="79"/>
      <c r="E907" s="79"/>
      <c r="F907" s="79"/>
      <c r="G907" s="79"/>
      <c r="H907" s="79"/>
      <c r="I907" s="81" t="b">
        <v>0</v>
      </c>
      <c r="J907" s="81" t="b">
        <v>0</v>
      </c>
      <c r="K907" s="81" t="b">
        <v>0</v>
      </c>
      <c r="L907" s="81" t="b">
        <v>0</v>
      </c>
      <c r="M907" s="81" t="b">
        <v>0</v>
      </c>
      <c r="N907" s="79"/>
      <c r="O907" s="79"/>
      <c r="P907" s="79"/>
      <c r="Q907" s="92"/>
      <c r="R907" s="92"/>
      <c r="S907" s="96"/>
      <c r="T907" s="85"/>
      <c r="U907" s="86"/>
      <c r="V907" s="86" t="e">
        <f t="array" aca="1" ref="V907" ca="1">_xludf.IFNA(INDEX(#REF!,MATCH($U907,#REF!,0)),"")</f>
        <v>#NAME?</v>
      </c>
      <c r="W907" s="86" t="e">
        <f t="array" aca="1" ref="W907" ca="1">_xludf.IFNA(INDEX(#REF!,MATCH($U907,#REF!,0)),"")</f>
        <v>#NAME?</v>
      </c>
      <c r="X907" s="86" t="e">
        <f t="array" aca="1" ref="X907" ca="1">_xludf.IFNA(INDEX(#REF!,MATCH($U907,#REF!,0)),"")</f>
        <v>#NAME?</v>
      </c>
      <c r="Y907" s="86" t="e">
        <f t="array" aca="1" ref="Y907" ca="1">_xludf.IFNA(INDEX(#REF!,MATCH($U907,#REF!,0)),"")</f>
        <v>#NAME?</v>
      </c>
      <c r="Z907" s="86" t="e">
        <f t="array" aca="1" ref="Z907" ca="1">_xludf.IFNA(INDEX(#REF!,MATCH($U907,#REF!,0)),"")</f>
        <v>#NAME?</v>
      </c>
      <c r="AA907" s="86" t="e">
        <f t="array" aca="1" ref="AA907" ca="1">_xludf.IFNA(INDEX(#REF!,MATCH($U907,#REF!,0)),"")</f>
        <v>#NAME?</v>
      </c>
      <c r="AB907" s="86" t="e">
        <f t="array" aca="1" ref="AB907" ca="1">_xludf.IFNA(INDEX(#REF!,MATCH($U907,#REF!,0)),"")</f>
        <v>#NAME?</v>
      </c>
      <c r="AC907" s="86" t="e">
        <f t="array" aca="1" ref="AC907" ca="1">_xludf.IFNA(INDEX(#REF!,MATCH($U907,#REF!,0)),"")</f>
        <v>#NAME?</v>
      </c>
      <c r="AD907" s="87" t="e">
        <f t="array" aca="1" ref="AD907" ca="1">_xludf.IFNA(INDEX(#REF!,MATCH($U907,#REF!,0)),"")</f>
        <v>#NAME?</v>
      </c>
      <c r="AE907" s="102"/>
    </row>
    <row r="908" spans="1:31" ht="22.5" customHeight="1">
      <c r="A908" s="77"/>
      <c r="B908" s="133"/>
      <c r="C908" s="79"/>
      <c r="D908" s="79"/>
      <c r="E908" s="79"/>
      <c r="F908" s="79"/>
      <c r="G908" s="79"/>
      <c r="H908" s="79"/>
      <c r="I908" s="81" t="b">
        <v>0</v>
      </c>
      <c r="J908" s="81" t="b">
        <v>0</v>
      </c>
      <c r="K908" s="81" t="b">
        <v>0</v>
      </c>
      <c r="L908" s="81" t="b">
        <v>0</v>
      </c>
      <c r="M908" s="81" t="b">
        <v>0</v>
      </c>
      <c r="N908" s="79"/>
      <c r="O908" s="79"/>
      <c r="P908" s="79"/>
      <c r="Q908" s="92"/>
      <c r="R908" s="92"/>
      <c r="S908" s="96"/>
      <c r="T908" s="85"/>
      <c r="U908" s="86"/>
      <c r="V908" s="86" t="e">
        <f t="array" aca="1" ref="V908" ca="1">_xludf.IFNA(INDEX(#REF!,MATCH($U908,#REF!,0)),"")</f>
        <v>#NAME?</v>
      </c>
      <c r="W908" s="86" t="e">
        <f t="array" aca="1" ref="W908" ca="1">_xludf.IFNA(INDEX(#REF!,MATCH($U908,#REF!,0)),"")</f>
        <v>#NAME?</v>
      </c>
      <c r="X908" s="86" t="e">
        <f t="array" aca="1" ref="X908" ca="1">_xludf.IFNA(INDEX(#REF!,MATCH($U908,#REF!,0)),"")</f>
        <v>#NAME?</v>
      </c>
      <c r="Y908" s="86" t="e">
        <f t="array" aca="1" ref="Y908" ca="1">_xludf.IFNA(INDEX(#REF!,MATCH($U908,#REF!,0)),"")</f>
        <v>#NAME?</v>
      </c>
      <c r="Z908" s="86" t="e">
        <f t="array" aca="1" ref="Z908" ca="1">_xludf.IFNA(INDEX(#REF!,MATCH($U908,#REF!,0)),"")</f>
        <v>#NAME?</v>
      </c>
      <c r="AA908" s="86" t="e">
        <f t="array" aca="1" ref="AA908" ca="1">_xludf.IFNA(INDEX(#REF!,MATCH($U908,#REF!,0)),"")</f>
        <v>#NAME?</v>
      </c>
      <c r="AB908" s="86" t="e">
        <f t="array" aca="1" ref="AB908" ca="1">_xludf.IFNA(INDEX(#REF!,MATCH($U908,#REF!,0)),"")</f>
        <v>#NAME?</v>
      </c>
      <c r="AC908" s="86" t="e">
        <f t="array" aca="1" ref="AC908" ca="1">_xludf.IFNA(INDEX(#REF!,MATCH($U908,#REF!,0)),"")</f>
        <v>#NAME?</v>
      </c>
      <c r="AD908" s="87" t="e">
        <f t="array" aca="1" ref="AD908" ca="1">_xludf.IFNA(INDEX(#REF!,MATCH($U908,#REF!,0)),"")</f>
        <v>#NAME?</v>
      </c>
      <c r="AE908" s="102"/>
    </row>
    <row r="909" spans="1:31" ht="22.5" customHeight="1">
      <c r="A909" s="77"/>
      <c r="B909" s="133"/>
      <c r="C909" s="79"/>
      <c r="D909" s="79"/>
      <c r="E909" s="79"/>
      <c r="F909" s="79"/>
      <c r="G909" s="79"/>
      <c r="H909" s="79"/>
      <c r="I909" s="81" t="b">
        <v>0</v>
      </c>
      <c r="J909" s="81" t="b">
        <v>0</v>
      </c>
      <c r="K909" s="81" t="b">
        <v>0</v>
      </c>
      <c r="L909" s="81" t="b">
        <v>0</v>
      </c>
      <c r="M909" s="81" t="b">
        <v>0</v>
      </c>
      <c r="N909" s="79"/>
      <c r="O909" s="79"/>
      <c r="P909" s="79"/>
      <c r="Q909" s="92"/>
      <c r="R909" s="92"/>
      <c r="S909" s="96"/>
      <c r="T909" s="85"/>
      <c r="U909" s="86"/>
      <c r="V909" s="86" t="e">
        <f t="array" aca="1" ref="V909" ca="1">_xludf.IFNA(INDEX(#REF!,MATCH($U909,#REF!,0)),"")</f>
        <v>#NAME?</v>
      </c>
      <c r="W909" s="86" t="e">
        <f t="array" aca="1" ref="W909" ca="1">_xludf.IFNA(INDEX(#REF!,MATCH($U909,#REF!,0)),"")</f>
        <v>#NAME?</v>
      </c>
      <c r="X909" s="86" t="e">
        <f t="array" aca="1" ref="X909" ca="1">_xludf.IFNA(INDEX(#REF!,MATCH($U909,#REF!,0)),"")</f>
        <v>#NAME?</v>
      </c>
      <c r="Y909" s="86" t="e">
        <f t="array" aca="1" ref="Y909" ca="1">_xludf.IFNA(INDEX(#REF!,MATCH($U909,#REF!,0)),"")</f>
        <v>#NAME?</v>
      </c>
      <c r="Z909" s="86" t="e">
        <f t="array" aca="1" ref="Z909" ca="1">_xludf.IFNA(INDEX(#REF!,MATCH($U909,#REF!,0)),"")</f>
        <v>#NAME?</v>
      </c>
      <c r="AA909" s="86" t="e">
        <f t="array" aca="1" ref="AA909" ca="1">_xludf.IFNA(INDEX(#REF!,MATCH($U909,#REF!,0)),"")</f>
        <v>#NAME?</v>
      </c>
      <c r="AB909" s="86" t="e">
        <f t="array" aca="1" ref="AB909" ca="1">_xludf.IFNA(INDEX(#REF!,MATCH($U909,#REF!,0)),"")</f>
        <v>#NAME?</v>
      </c>
      <c r="AC909" s="86" t="e">
        <f t="array" aca="1" ref="AC909" ca="1">_xludf.IFNA(INDEX(#REF!,MATCH($U909,#REF!,0)),"")</f>
        <v>#NAME?</v>
      </c>
      <c r="AD909" s="87" t="e">
        <f t="array" aca="1" ref="AD909" ca="1">_xludf.IFNA(INDEX(#REF!,MATCH($U909,#REF!,0)),"")</f>
        <v>#NAME?</v>
      </c>
      <c r="AE909" s="102"/>
    </row>
    <row r="910" spans="1:31" ht="22.5" customHeight="1">
      <c r="A910" s="77"/>
      <c r="B910" s="133"/>
      <c r="C910" s="79"/>
      <c r="D910" s="79"/>
      <c r="E910" s="79"/>
      <c r="F910" s="79"/>
      <c r="G910" s="79"/>
      <c r="H910" s="79"/>
      <c r="I910" s="81" t="b">
        <v>0</v>
      </c>
      <c r="J910" s="81" t="b">
        <v>0</v>
      </c>
      <c r="K910" s="81" t="b">
        <v>0</v>
      </c>
      <c r="L910" s="81" t="b">
        <v>0</v>
      </c>
      <c r="M910" s="81" t="b">
        <v>0</v>
      </c>
      <c r="N910" s="79"/>
      <c r="O910" s="79"/>
      <c r="P910" s="79"/>
      <c r="Q910" s="92"/>
      <c r="R910" s="92"/>
      <c r="S910" s="96"/>
      <c r="T910" s="85"/>
      <c r="U910" s="86"/>
      <c r="V910" s="86" t="e">
        <f t="array" aca="1" ref="V910" ca="1">_xludf.IFNA(INDEX(#REF!,MATCH($U910,#REF!,0)),"")</f>
        <v>#NAME?</v>
      </c>
      <c r="W910" s="86" t="e">
        <f t="array" aca="1" ref="W910" ca="1">_xludf.IFNA(INDEX(#REF!,MATCH($U910,#REF!,0)),"")</f>
        <v>#NAME?</v>
      </c>
      <c r="X910" s="86" t="e">
        <f t="array" aca="1" ref="X910" ca="1">_xludf.IFNA(INDEX(#REF!,MATCH($U910,#REF!,0)),"")</f>
        <v>#NAME?</v>
      </c>
      <c r="Y910" s="86" t="e">
        <f t="array" aca="1" ref="Y910" ca="1">_xludf.IFNA(INDEX(#REF!,MATCH($U910,#REF!,0)),"")</f>
        <v>#NAME?</v>
      </c>
      <c r="Z910" s="86" t="e">
        <f t="array" aca="1" ref="Z910" ca="1">_xludf.IFNA(INDEX(#REF!,MATCH($U910,#REF!,0)),"")</f>
        <v>#NAME?</v>
      </c>
      <c r="AA910" s="86" t="e">
        <f t="array" aca="1" ref="AA910" ca="1">_xludf.IFNA(INDEX(#REF!,MATCH($U910,#REF!,0)),"")</f>
        <v>#NAME?</v>
      </c>
      <c r="AB910" s="86" t="e">
        <f t="array" aca="1" ref="AB910" ca="1">_xludf.IFNA(INDEX(#REF!,MATCH($U910,#REF!,0)),"")</f>
        <v>#NAME?</v>
      </c>
      <c r="AC910" s="86" t="e">
        <f t="array" aca="1" ref="AC910" ca="1">_xludf.IFNA(INDEX(#REF!,MATCH($U910,#REF!,0)),"")</f>
        <v>#NAME?</v>
      </c>
      <c r="AD910" s="87" t="e">
        <f t="array" aca="1" ref="AD910" ca="1">_xludf.IFNA(INDEX(#REF!,MATCH($U910,#REF!,0)),"")</f>
        <v>#NAME?</v>
      </c>
      <c r="AE910" s="102"/>
    </row>
    <row r="911" spans="1:31" ht="22.5" customHeight="1">
      <c r="A911" s="77"/>
      <c r="B911" s="133"/>
      <c r="C911" s="79"/>
      <c r="D911" s="79"/>
      <c r="E911" s="79"/>
      <c r="F911" s="79"/>
      <c r="G911" s="79"/>
      <c r="H911" s="79"/>
      <c r="I911" s="81" t="b">
        <v>0</v>
      </c>
      <c r="J911" s="81" t="b">
        <v>0</v>
      </c>
      <c r="K911" s="81" t="b">
        <v>0</v>
      </c>
      <c r="L911" s="81" t="b">
        <v>0</v>
      </c>
      <c r="M911" s="81" t="b">
        <v>0</v>
      </c>
      <c r="N911" s="79"/>
      <c r="O911" s="79"/>
      <c r="P911" s="79"/>
      <c r="Q911" s="92"/>
      <c r="R911" s="92"/>
      <c r="S911" s="96"/>
      <c r="T911" s="85"/>
      <c r="U911" s="86"/>
      <c r="V911" s="86" t="e">
        <f t="array" aca="1" ref="V911" ca="1">_xludf.IFNA(INDEX(#REF!,MATCH($U911,#REF!,0)),"")</f>
        <v>#NAME?</v>
      </c>
      <c r="W911" s="86" t="e">
        <f t="array" aca="1" ref="W911" ca="1">_xludf.IFNA(INDEX(#REF!,MATCH($U911,#REF!,0)),"")</f>
        <v>#NAME?</v>
      </c>
      <c r="X911" s="86" t="e">
        <f t="array" aca="1" ref="X911" ca="1">_xludf.IFNA(INDEX(#REF!,MATCH($U911,#REF!,0)),"")</f>
        <v>#NAME?</v>
      </c>
      <c r="Y911" s="86" t="e">
        <f t="array" aca="1" ref="Y911" ca="1">_xludf.IFNA(INDEX(#REF!,MATCH($U911,#REF!,0)),"")</f>
        <v>#NAME?</v>
      </c>
      <c r="Z911" s="86" t="e">
        <f t="array" aca="1" ref="Z911" ca="1">_xludf.IFNA(INDEX(#REF!,MATCH($U911,#REF!,0)),"")</f>
        <v>#NAME?</v>
      </c>
      <c r="AA911" s="86" t="e">
        <f t="array" aca="1" ref="AA911" ca="1">_xludf.IFNA(INDEX(#REF!,MATCH($U911,#REF!,0)),"")</f>
        <v>#NAME?</v>
      </c>
      <c r="AB911" s="86" t="e">
        <f t="array" aca="1" ref="AB911" ca="1">_xludf.IFNA(INDEX(#REF!,MATCH($U911,#REF!,0)),"")</f>
        <v>#NAME?</v>
      </c>
      <c r="AC911" s="86" t="e">
        <f t="array" aca="1" ref="AC911" ca="1">_xludf.IFNA(INDEX(#REF!,MATCH($U911,#REF!,0)),"")</f>
        <v>#NAME?</v>
      </c>
      <c r="AD911" s="87" t="e">
        <f t="array" aca="1" ref="AD911" ca="1">_xludf.IFNA(INDEX(#REF!,MATCH($U911,#REF!,0)),"")</f>
        <v>#NAME?</v>
      </c>
      <c r="AE911" s="102"/>
    </row>
    <row r="912" spans="1:31" ht="22.5" customHeight="1">
      <c r="A912" s="77"/>
      <c r="B912" s="133"/>
      <c r="C912" s="79"/>
      <c r="D912" s="79"/>
      <c r="E912" s="79"/>
      <c r="F912" s="79"/>
      <c r="G912" s="79"/>
      <c r="H912" s="79"/>
      <c r="I912" s="81" t="b">
        <v>0</v>
      </c>
      <c r="J912" s="81" t="b">
        <v>0</v>
      </c>
      <c r="K912" s="81" t="b">
        <v>0</v>
      </c>
      <c r="L912" s="81" t="b">
        <v>0</v>
      </c>
      <c r="M912" s="81" t="b">
        <v>0</v>
      </c>
      <c r="N912" s="79"/>
      <c r="O912" s="79"/>
      <c r="P912" s="79"/>
      <c r="Q912" s="92"/>
      <c r="R912" s="92"/>
      <c r="S912" s="96"/>
      <c r="T912" s="85"/>
      <c r="U912" s="86"/>
      <c r="V912" s="86" t="e">
        <f t="array" aca="1" ref="V912" ca="1">_xludf.IFNA(INDEX(#REF!,MATCH($U912,#REF!,0)),"")</f>
        <v>#NAME?</v>
      </c>
      <c r="W912" s="86" t="e">
        <f t="array" aca="1" ref="W912" ca="1">_xludf.IFNA(INDEX(#REF!,MATCH($U912,#REF!,0)),"")</f>
        <v>#NAME?</v>
      </c>
      <c r="X912" s="86" t="e">
        <f t="array" aca="1" ref="X912" ca="1">_xludf.IFNA(INDEX(#REF!,MATCH($U912,#REF!,0)),"")</f>
        <v>#NAME?</v>
      </c>
      <c r="Y912" s="86" t="e">
        <f t="array" aca="1" ref="Y912" ca="1">_xludf.IFNA(INDEX(#REF!,MATCH($U912,#REF!,0)),"")</f>
        <v>#NAME?</v>
      </c>
      <c r="Z912" s="86" t="e">
        <f t="array" aca="1" ref="Z912" ca="1">_xludf.IFNA(INDEX(#REF!,MATCH($U912,#REF!,0)),"")</f>
        <v>#NAME?</v>
      </c>
      <c r="AA912" s="86" t="e">
        <f t="array" aca="1" ref="AA912" ca="1">_xludf.IFNA(INDEX(#REF!,MATCH($U912,#REF!,0)),"")</f>
        <v>#NAME?</v>
      </c>
      <c r="AB912" s="86" t="e">
        <f t="array" aca="1" ref="AB912" ca="1">_xludf.IFNA(INDEX(#REF!,MATCH($U912,#REF!,0)),"")</f>
        <v>#NAME?</v>
      </c>
      <c r="AC912" s="86" t="e">
        <f t="array" aca="1" ref="AC912" ca="1">_xludf.IFNA(INDEX(#REF!,MATCH($U912,#REF!,0)),"")</f>
        <v>#NAME?</v>
      </c>
      <c r="AD912" s="87" t="e">
        <f t="array" aca="1" ref="AD912" ca="1">_xludf.IFNA(INDEX(#REF!,MATCH($U912,#REF!,0)),"")</f>
        <v>#NAME?</v>
      </c>
      <c r="AE912" s="102"/>
    </row>
    <row r="913" spans="1:31" ht="22.5" customHeight="1">
      <c r="A913" s="77"/>
      <c r="B913" s="133"/>
      <c r="C913" s="79"/>
      <c r="D913" s="79"/>
      <c r="E913" s="79"/>
      <c r="F913" s="79"/>
      <c r="G913" s="79"/>
      <c r="H913" s="79"/>
      <c r="I913" s="81" t="b">
        <v>0</v>
      </c>
      <c r="J913" s="81" t="b">
        <v>0</v>
      </c>
      <c r="K913" s="81" t="b">
        <v>0</v>
      </c>
      <c r="L913" s="81" t="b">
        <v>0</v>
      </c>
      <c r="M913" s="81" t="b">
        <v>0</v>
      </c>
      <c r="N913" s="79"/>
      <c r="O913" s="79"/>
      <c r="P913" s="79"/>
      <c r="Q913" s="92"/>
      <c r="R913" s="92"/>
      <c r="S913" s="96"/>
      <c r="T913" s="85"/>
      <c r="U913" s="86"/>
      <c r="V913" s="86" t="e">
        <f t="array" aca="1" ref="V913" ca="1">_xludf.IFNA(INDEX(#REF!,MATCH($U913,#REF!,0)),"")</f>
        <v>#NAME?</v>
      </c>
      <c r="W913" s="86" t="e">
        <f t="array" aca="1" ref="W913" ca="1">_xludf.IFNA(INDEX(#REF!,MATCH($U913,#REF!,0)),"")</f>
        <v>#NAME?</v>
      </c>
      <c r="X913" s="86" t="e">
        <f t="array" aca="1" ref="X913" ca="1">_xludf.IFNA(INDEX(#REF!,MATCH($U913,#REF!,0)),"")</f>
        <v>#NAME?</v>
      </c>
      <c r="Y913" s="86" t="e">
        <f t="array" aca="1" ref="Y913" ca="1">_xludf.IFNA(INDEX(#REF!,MATCH($U913,#REF!,0)),"")</f>
        <v>#NAME?</v>
      </c>
      <c r="Z913" s="86" t="e">
        <f t="array" aca="1" ref="Z913" ca="1">_xludf.IFNA(INDEX(#REF!,MATCH($U913,#REF!,0)),"")</f>
        <v>#NAME?</v>
      </c>
      <c r="AA913" s="86" t="e">
        <f t="array" aca="1" ref="AA913" ca="1">_xludf.IFNA(INDEX(#REF!,MATCH($U913,#REF!,0)),"")</f>
        <v>#NAME?</v>
      </c>
      <c r="AB913" s="86" t="e">
        <f t="array" aca="1" ref="AB913" ca="1">_xludf.IFNA(INDEX(#REF!,MATCH($U913,#REF!,0)),"")</f>
        <v>#NAME?</v>
      </c>
      <c r="AC913" s="86" t="e">
        <f t="array" aca="1" ref="AC913" ca="1">_xludf.IFNA(INDEX(#REF!,MATCH($U913,#REF!,0)),"")</f>
        <v>#NAME?</v>
      </c>
      <c r="AD913" s="87" t="e">
        <f t="array" aca="1" ref="AD913" ca="1">_xludf.IFNA(INDEX(#REF!,MATCH($U913,#REF!,0)),"")</f>
        <v>#NAME?</v>
      </c>
      <c r="AE913" s="102"/>
    </row>
    <row r="914" spans="1:31" ht="22.5" customHeight="1">
      <c r="A914" s="77"/>
      <c r="B914" s="133"/>
      <c r="C914" s="79"/>
      <c r="D914" s="79"/>
      <c r="E914" s="79"/>
      <c r="F914" s="79"/>
      <c r="G914" s="79"/>
      <c r="H914" s="79"/>
      <c r="I914" s="81" t="b">
        <v>0</v>
      </c>
      <c r="J914" s="81" t="b">
        <v>0</v>
      </c>
      <c r="K914" s="81" t="b">
        <v>0</v>
      </c>
      <c r="L914" s="81" t="b">
        <v>0</v>
      </c>
      <c r="M914" s="81" t="b">
        <v>0</v>
      </c>
      <c r="N914" s="79"/>
      <c r="O914" s="79"/>
      <c r="P914" s="79"/>
      <c r="Q914" s="92"/>
      <c r="R914" s="92"/>
      <c r="S914" s="96"/>
      <c r="T914" s="85"/>
      <c r="U914" s="86"/>
      <c r="V914" s="86" t="e">
        <f t="array" aca="1" ref="V914" ca="1">_xludf.IFNA(INDEX(#REF!,MATCH($U914,#REF!,0)),"")</f>
        <v>#NAME?</v>
      </c>
      <c r="W914" s="86" t="e">
        <f t="array" aca="1" ref="W914" ca="1">_xludf.IFNA(INDEX(#REF!,MATCH($U914,#REF!,0)),"")</f>
        <v>#NAME?</v>
      </c>
      <c r="X914" s="86" t="e">
        <f t="array" aca="1" ref="X914" ca="1">_xludf.IFNA(INDEX(#REF!,MATCH($U914,#REF!,0)),"")</f>
        <v>#NAME?</v>
      </c>
      <c r="Y914" s="86" t="e">
        <f t="array" aca="1" ref="Y914" ca="1">_xludf.IFNA(INDEX(#REF!,MATCH($U914,#REF!,0)),"")</f>
        <v>#NAME?</v>
      </c>
      <c r="Z914" s="86" t="e">
        <f t="array" aca="1" ref="Z914" ca="1">_xludf.IFNA(INDEX(#REF!,MATCH($U914,#REF!,0)),"")</f>
        <v>#NAME?</v>
      </c>
      <c r="AA914" s="86" t="e">
        <f t="array" aca="1" ref="AA914" ca="1">_xludf.IFNA(INDEX(#REF!,MATCH($U914,#REF!,0)),"")</f>
        <v>#NAME?</v>
      </c>
      <c r="AB914" s="86" t="e">
        <f t="array" aca="1" ref="AB914" ca="1">_xludf.IFNA(INDEX(#REF!,MATCH($U914,#REF!,0)),"")</f>
        <v>#NAME?</v>
      </c>
      <c r="AC914" s="86" t="e">
        <f t="array" aca="1" ref="AC914" ca="1">_xludf.IFNA(INDEX(#REF!,MATCH($U914,#REF!,0)),"")</f>
        <v>#NAME?</v>
      </c>
      <c r="AD914" s="87" t="e">
        <f t="array" aca="1" ref="AD914" ca="1">_xludf.IFNA(INDEX(#REF!,MATCH($U914,#REF!,0)),"")</f>
        <v>#NAME?</v>
      </c>
      <c r="AE914" s="102"/>
    </row>
    <row r="915" spans="1:31" ht="22.5" customHeight="1">
      <c r="A915" s="77"/>
      <c r="B915" s="133"/>
      <c r="C915" s="79"/>
      <c r="D915" s="79"/>
      <c r="E915" s="79"/>
      <c r="F915" s="79"/>
      <c r="G915" s="79"/>
      <c r="H915" s="79"/>
      <c r="I915" s="81" t="b">
        <v>0</v>
      </c>
      <c r="J915" s="81" t="b">
        <v>0</v>
      </c>
      <c r="K915" s="81" t="b">
        <v>0</v>
      </c>
      <c r="L915" s="81" t="b">
        <v>0</v>
      </c>
      <c r="M915" s="81" t="b">
        <v>0</v>
      </c>
      <c r="N915" s="79"/>
      <c r="O915" s="79"/>
      <c r="P915" s="79"/>
      <c r="Q915" s="92"/>
      <c r="R915" s="92"/>
      <c r="S915" s="96"/>
      <c r="T915" s="85"/>
      <c r="U915" s="86"/>
      <c r="V915" s="86" t="e">
        <f t="array" aca="1" ref="V915" ca="1">_xludf.IFNA(INDEX(#REF!,MATCH($U915,#REF!,0)),"")</f>
        <v>#NAME?</v>
      </c>
      <c r="W915" s="86" t="e">
        <f t="array" aca="1" ref="W915" ca="1">_xludf.IFNA(INDEX(#REF!,MATCH($U915,#REF!,0)),"")</f>
        <v>#NAME?</v>
      </c>
      <c r="X915" s="86" t="e">
        <f t="array" aca="1" ref="X915" ca="1">_xludf.IFNA(INDEX(#REF!,MATCH($U915,#REF!,0)),"")</f>
        <v>#NAME?</v>
      </c>
      <c r="Y915" s="86" t="e">
        <f t="array" aca="1" ref="Y915" ca="1">_xludf.IFNA(INDEX(#REF!,MATCH($U915,#REF!,0)),"")</f>
        <v>#NAME?</v>
      </c>
      <c r="Z915" s="86" t="e">
        <f t="array" aca="1" ref="Z915" ca="1">_xludf.IFNA(INDEX(#REF!,MATCH($U915,#REF!,0)),"")</f>
        <v>#NAME?</v>
      </c>
      <c r="AA915" s="86" t="e">
        <f t="array" aca="1" ref="AA915" ca="1">_xludf.IFNA(INDEX(#REF!,MATCH($U915,#REF!,0)),"")</f>
        <v>#NAME?</v>
      </c>
      <c r="AB915" s="86" t="e">
        <f t="array" aca="1" ref="AB915" ca="1">_xludf.IFNA(INDEX(#REF!,MATCH($U915,#REF!,0)),"")</f>
        <v>#NAME?</v>
      </c>
      <c r="AC915" s="86" t="e">
        <f t="array" aca="1" ref="AC915" ca="1">_xludf.IFNA(INDEX(#REF!,MATCH($U915,#REF!,0)),"")</f>
        <v>#NAME?</v>
      </c>
      <c r="AD915" s="87" t="e">
        <f t="array" aca="1" ref="AD915" ca="1">_xludf.IFNA(INDEX(#REF!,MATCH($U915,#REF!,0)),"")</f>
        <v>#NAME?</v>
      </c>
      <c r="AE915" s="102"/>
    </row>
    <row r="916" spans="1:31" ht="22.5" customHeight="1">
      <c r="A916" s="77"/>
      <c r="B916" s="133"/>
      <c r="C916" s="79"/>
      <c r="D916" s="79"/>
      <c r="E916" s="79"/>
      <c r="F916" s="79"/>
      <c r="G916" s="79"/>
      <c r="H916" s="79"/>
      <c r="I916" s="81" t="b">
        <v>0</v>
      </c>
      <c r="J916" s="81" t="b">
        <v>0</v>
      </c>
      <c r="K916" s="81" t="b">
        <v>0</v>
      </c>
      <c r="L916" s="81" t="b">
        <v>0</v>
      </c>
      <c r="M916" s="81" t="b">
        <v>0</v>
      </c>
      <c r="N916" s="79"/>
      <c r="O916" s="79"/>
      <c r="P916" s="79"/>
      <c r="Q916" s="92"/>
      <c r="R916" s="92"/>
      <c r="S916" s="96"/>
      <c r="T916" s="85"/>
      <c r="U916" s="86"/>
      <c r="V916" s="86" t="e">
        <f t="array" aca="1" ref="V916" ca="1">_xludf.IFNA(INDEX(#REF!,MATCH($U916,#REF!,0)),"")</f>
        <v>#NAME?</v>
      </c>
      <c r="W916" s="86" t="e">
        <f t="array" aca="1" ref="W916" ca="1">_xludf.IFNA(INDEX(#REF!,MATCH($U916,#REF!,0)),"")</f>
        <v>#NAME?</v>
      </c>
      <c r="X916" s="86" t="e">
        <f t="array" aca="1" ref="X916" ca="1">_xludf.IFNA(INDEX(#REF!,MATCH($U916,#REF!,0)),"")</f>
        <v>#NAME?</v>
      </c>
      <c r="Y916" s="86" t="e">
        <f t="array" aca="1" ref="Y916" ca="1">_xludf.IFNA(INDEX(#REF!,MATCH($U916,#REF!,0)),"")</f>
        <v>#NAME?</v>
      </c>
      <c r="Z916" s="86" t="e">
        <f t="array" aca="1" ref="Z916" ca="1">_xludf.IFNA(INDEX(#REF!,MATCH($U916,#REF!,0)),"")</f>
        <v>#NAME?</v>
      </c>
      <c r="AA916" s="86" t="e">
        <f t="array" aca="1" ref="AA916" ca="1">_xludf.IFNA(INDEX(#REF!,MATCH($U916,#REF!,0)),"")</f>
        <v>#NAME?</v>
      </c>
      <c r="AB916" s="86" t="e">
        <f t="array" aca="1" ref="AB916" ca="1">_xludf.IFNA(INDEX(#REF!,MATCH($U916,#REF!,0)),"")</f>
        <v>#NAME?</v>
      </c>
      <c r="AC916" s="86" t="e">
        <f t="array" aca="1" ref="AC916" ca="1">_xludf.IFNA(INDEX(#REF!,MATCH($U916,#REF!,0)),"")</f>
        <v>#NAME?</v>
      </c>
      <c r="AD916" s="87" t="e">
        <f t="array" aca="1" ref="AD916" ca="1">_xludf.IFNA(INDEX(#REF!,MATCH($U916,#REF!,0)),"")</f>
        <v>#NAME?</v>
      </c>
      <c r="AE916" s="102"/>
    </row>
    <row r="917" spans="1:31" ht="22.5" customHeight="1">
      <c r="A917" s="77"/>
      <c r="B917" s="133"/>
      <c r="C917" s="79"/>
      <c r="D917" s="79"/>
      <c r="E917" s="79"/>
      <c r="F917" s="79"/>
      <c r="G917" s="79"/>
      <c r="H917" s="79"/>
      <c r="I917" s="81" t="b">
        <v>0</v>
      </c>
      <c r="J917" s="81" t="b">
        <v>0</v>
      </c>
      <c r="K917" s="81" t="b">
        <v>0</v>
      </c>
      <c r="L917" s="81" t="b">
        <v>0</v>
      </c>
      <c r="M917" s="81" t="b">
        <v>0</v>
      </c>
      <c r="N917" s="79"/>
      <c r="O917" s="79"/>
      <c r="P917" s="79"/>
      <c r="Q917" s="92"/>
      <c r="R917" s="92"/>
      <c r="S917" s="96"/>
      <c r="T917" s="85"/>
      <c r="U917" s="86"/>
      <c r="V917" s="86" t="e">
        <f t="array" aca="1" ref="V917" ca="1">_xludf.IFNA(INDEX(#REF!,MATCH($U917,#REF!,0)),"")</f>
        <v>#NAME?</v>
      </c>
      <c r="W917" s="86" t="e">
        <f t="array" aca="1" ref="W917" ca="1">_xludf.IFNA(INDEX(#REF!,MATCH($U917,#REF!,0)),"")</f>
        <v>#NAME?</v>
      </c>
      <c r="X917" s="86" t="e">
        <f t="array" aca="1" ref="X917" ca="1">_xludf.IFNA(INDEX(#REF!,MATCH($U917,#REF!,0)),"")</f>
        <v>#NAME?</v>
      </c>
      <c r="Y917" s="86" t="e">
        <f t="array" aca="1" ref="Y917" ca="1">_xludf.IFNA(INDEX(#REF!,MATCH($U917,#REF!,0)),"")</f>
        <v>#NAME?</v>
      </c>
      <c r="Z917" s="86" t="e">
        <f t="array" aca="1" ref="Z917" ca="1">_xludf.IFNA(INDEX(#REF!,MATCH($U917,#REF!,0)),"")</f>
        <v>#NAME?</v>
      </c>
      <c r="AA917" s="86" t="e">
        <f t="array" aca="1" ref="AA917" ca="1">_xludf.IFNA(INDEX(#REF!,MATCH($U917,#REF!,0)),"")</f>
        <v>#NAME?</v>
      </c>
      <c r="AB917" s="86" t="e">
        <f t="array" aca="1" ref="AB917" ca="1">_xludf.IFNA(INDEX(#REF!,MATCH($U917,#REF!,0)),"")</f>
        <v>#NAME?</v>
      </c>
      <c r="AC917" s="86" t="e">
        <f t="array" aca="1" ref="AC917" ca="1">_xludf.IFNA(INDEX(#REF!,MATCH($U917,#REF!,0)),"")</f>
        <v>#NAME?</v>
      </c>
      <c r="AD917" s="87" t="e">
        <f t="array" aca="1" ref="AD917" ca="1">_xludf.IFNA(INDEX(#REF!,MATCH($U917,#REF!,0)),"")</f>
        <v>#NAME?</v>
      </c>
      <c r="AE917" s="102"/>
    </row>
    <row r="918" spans="1:31" ht="22.5" customHeight="1">
      <c r="A918" s="77"/>
      <c r="B918" s="133"/>
      <c r="C918" s="90"/>
      <c r="D918" s="90"/>
      <c r="E918" s="90"/>
      <c r="F918" s="90"/>
      <c r="G918" s="90"/>
      <c r="H918" s="90"/>
      <c r="I918" s="91" t="b">
        <v>0</v>
      </c>
      <c r="J918" s="91" t="b">
        <v>0</v>
      </c>
      <c r="K918" s="91" t="b">
        <v>0</v>
      </c>
      <c r="L918" s="91" t="b">
        <v>0</v>
      </c>
      <c r="M918" s="91" t="b">
        <v>0</v>
      </c>
      <c r="N918" s="90"/>
      <c r="O918" s="90"/>
      <c r="P918" s="90"/>
      <c r="Q918" s="92"/>
      <c r="R918" s="92"/>
      <c r="S918" s="110"/>
      <c r="T918" s="85"/>
      <c r="U918" s="86"/>
      <c r="V918" s="86" t="e">
        <f t="array" aca="1" ref="V918" ca="1">_xludf.IFNA(INDEX(#REF!,MATCH($U918,#REF!,0)),"")</f>
        <v>#NAME?</v>
      </c>
      <c r="W918" s="86" t="e">
        <f t="array" aca="1" ref="W918" ca="1">_xludf.IFNA(INDEX(#REF!,MATCH($U918,#REF!,0)),"")</f>
        <v>#NAME?</v>
      </c>
      <c r="X918" s="86" t="e">
        <f t="array" aca="1" ref="X918" ca="1">_xludf.IFNA(INDEX(#REF!,MATCH($U918,#REF!,0)),"")</f>
        <v>#NAME?</v>
      </c>
      <c r="Y918" s="86" t="e">
        <f t="array" aca="1" ref="Y918" ca="1">_xludf.IFNA(INDEX(#REF!,MATCH($U918,#REF!,0)),"")</f>
        <v>#NAME?</v>
      </c>
      <c r="Z918" s="86" t="e">
        <f t="array" aca="1" ref="Z918" ca="1">_xludf.IFNA(INDEX(#REF!,MATCH($U918,#REF!,0)),"")</f>
        <v>#NAME?</v>
      </c>
      <c r="AA918" s="86" t="e">
        <f t="array" aca="1" ref="AA918" ca="1">_xludf.IFNA(INDEX(#REF!,MATCH($U918,#REF!,0)),"")</f>
        <v>#NAME?</v>
      </c>
      <c r="AB918" s="86" t="e">
        <f t="array" aca="1" ref="AB918" ca="1">_xludf.IFNA(INDEX(#REF!,MATCH($U918,#REF!,0)),"")</f>
        <v>#NAME?</v>
      </c>
      <c r="AC918" s="86" t="e">
        <f t="array" aca="1" ref="AC918" ca="1">_xludf.IFNA(INDEX(#REF!,MATCH($U918,#REF!,0)),"")</f>
        <v>#NAME?</v>
      </c>
      <c r="AD918" s="87" t="e">
        <f t="array" aca="1" ref="AD918" ca="1">_xludf.IFNA(INDEX(#REF!,MATCH($U918,#REF!,0)),"")</f>
        <v>#NAME?</v>
      </c>
      <c r="AE918" s="102"/>
    </row>
    <row r="919" spans="1:31" ht="22.5" customHeight="1">
      <c r="A919" s="77"/>
      <c r="B919" s="133"/>
      <c r="C919" s="79"/>
      <c r="D919" s="79"/>
      <c r="E919" s="79"/>
      <c r="F919" s="79"/>
      <c r="G919" s="79"/>
      <c r="H919" s="79"/>
      <c r="I919" s="81" t="b">
        <v>0</v>
      </c>
      <c r="J919" s="81" t="b">
        <v>0</v>
      </c>
      <c r="K919" s="81" t="b">
        <v>0</v>
      </c>
      <c r="L919" s="81" t="b">
        <v>0</v>
      </c>
      <c r="M919" s="81" t="b">
        <v>0</v>
      </c>
      <c r="N919" s="79"/>
      <c r="O919" s="79"/>
      <c r="P919" s="79"/>
      <c r="Q919" s="92"/>
      <c r="R919" s="92"/>
      <c r="S919" s="96"/>
      <c r="T919" s="85"/>
      <c r="U919" s="86"/>
      <c r="V919" s="86" t="e">
        <f t="array" aca="1" ref="V919" ca="1">_xludf.IFNA(INDEX(#REF!,MATCH($U919,#REF!,0)),"")</f>
        <v>#NAME?</v>
      </c>
      <c r="W919" s="86" t="e">
        <f t="array" aca="1" ref="W919" ca="1">_xludf.IFNA(INDEX(#REF!,MATCH($U919,#REF!,0)),"")</f>
        <v>#NAME?</v>
      </c>
      <c r="X919" s="86" t="e">
        <f t="array" aca="1" ref="X919" ca="1">_xludf.IFNA(INDEX(#REF!,MATCH($U919,#REF!,0)),"")</f>
        <v>#NAME?</v>
      </c>
      <c r="Y919" s="86" t="e">
        <f t="array" aca="1" ref="Y919" ca="1">_xludf.IFNA(INDEX(#REF!,MATCH($U919,#REF!,0)),"")</f>
        <v>#NAME?</v>
      </c>
      <c r="Z919" s="86" t="e">
        <f t="array" aca="1" ref="Z919" ca="1">_xludf.IFNA(INDEX(#REF!,MATCH($U919,#REF!,0)),"")</f>
        <v>#NAME?</v>
      </c>
      <c r="AA919" s="86" t="e">
        <f t="array" aca="1" ref="AA919" ca="1">_xludf.IFNA(INDEX(#REF!,MATCH($U919,#REF!,0)),"")</f>
        <v>#NAME?</v>
      </c>
      <c r="AB919" s="86" t="e">
        <f t="array" aca="1" ref="AB919" ca="1">_xludf.IFNA(INDEX(#REF!,MATCH($U919,#REF!,0)),"")</f>
        <v>#NAME?</v>
      </c>
      <c r="AC919" s="86" t="e">
        <f t="array" aca="1" ref="AC919" ca="1">_xludf.IFNA(INDEX(#REF!,MATCH($U919,#REF!,0)),"")</f>
        <v>#NAME?</v>
      </c>
      <c r="AD919" s="87" t="e">
        <f t="array" aca="1" ref="AD919" ca="1">_xludf.IFNA(INDEX(#REF!,MATCH($U919,#REF!,0)),"")</f>
        <v>#NAME?</v>
      </c>
      <c r="AE919" s="102"/>
    </row>
    <row r="920" spans="1:31" ht="22.5" customHeight="1">
      <c r="A920" s="77"/>
      <c r="B920" s="133"/>
      <c r="C920" s="90"/>
      <c r="D920" s="90"/>
      <c r="E920" s="90"/>
      <c r="F920" s="90"/>
      <c r="G920" s="90"/>
      <c r="H920" s="90"/>
      <c r="I920" s="91" t="b">
        <v>0</v>
      </c>
      <c r="J920" s="91" t="b">
        <v>0</v>
      </c>
      <c r="K920" s="91" t="b">
        <v>0</v>
      </c>
      <c r="L920" s="91" t="b">
        <v>0</v>
      </c>
      <c r="M920" s="91" t="b">
        <v>0</v>
      </c>
      <c r="N920" s="90"/>
      <c r="O920" s="90"/>
      <c r="P920" s="90"/>
      <c r="Q920" s="92"/>
      <c r="R920" s="92"/>
      <c r="S920" s="110"/>
      <c r="T920" s="85"/>
      <c r="U920" s="86"/>
      <c r="V920" s="86" t="e">
        <f t="array" aca="1" ref="V920" ca="1">_xludf.IFNA(INDEX(#REF!,MATCH($U920,#REF!,0)),"")</f>
        <v>#NAME?</v>
      </c>
      <c r="W920" s="86" t="e">
        <f t="array" aca="1" ref="W920" ca="1">_xludf.IFNA(INDEX(#REF!,MATCH($U920,#REF!,0)),"")</f>
        <v>#NAME?</v>
      </c>
      <c r="X920" s="86" t="e">
        <f t="array" aca="1" ref="X920" ca="1">_xludf.IFNA(INDEX(#REF!,MATCH($U920,#REF!,0)),"")</f>
        <v>#NAME?</v>
      </c>
      <c r="Y920" s="86" t="e">
        <f t="array" aca="1" ref="Y920" ca="1">_xludf.IFNA(INDEX(#REF!,MATCH($U920,#REF!,0)),"")</f>
        <v>#NAME?</v>
      </c>
      <c r="Z920" s="86" t="e">
        <f t="array" aca="1" ref="Z920" ca="1">_xludf.IFNA(INDEX(#REF!,MATCH($U920,#REF!,0)),"")</f>
        <v>#NAME?</v>
      </c>
      <c r="AA920" s="86" t="e">
        <f t="array" aca="1" ref="AA920" ca="1">_xludf.IFNA(INDEX(#REF!,MATCH($U920,#REF!,0)),"")</f>
        <v>#NAME?</v>
      </c>
      <c r="AB920" s="86" t="e">
        <f t="array" aca="1" ref="AB920" ca="1">_xludf.IFNA(INDEX(#REF!,MATCH($U920,#REF!,0)),"")</f>
        <v>#NAME?</v>
      </c>
      <c r="AC920" s="86" t="e">
        <f t="array" aca="1" ref="AC920" ca="1">_xludf.IFNA(INDEX(#REF!,MATCH($U920,#REF!,0)),"")</f>
        <v>#NAME?</v>
      </c>
      <c r="AD920" s="87" t="e">
        <f t="array" aca="1" ref="AD920" ca="1">_xludf.IFNA(INDEX(#REF!,MATCH($U920,#REF!,0)),"")</f>
        <v>#NAME?</v>
      </c>
      <c r="AE920" s="102"/>
    </row>
    <row r="921" spans="1:31" ht="22.5" customHeight="1">
      <c r="A921" s="77"/>
      <c r="B921" s="133"/>
      <c r="C921" s="79"/>
      <c r="D921" s="79"/>
      <c r="E921" s="79"/>
      <c r="F921" s="79"/>
      <c r="G921" s="79"/>
      <c r="H921" s="79"/>
      <c r="I921" s="81" t="b">
        <v>0</v>
      </c>
      <c r="J921" s="81" t="b">
        <v>0</v>
      </c>
      <c r="K921" s="81" t="b">
        <v>0</v>
      </c>
      <c r="L921" s="81" t="b">
        <v>0</v>
      </c>
      <c r="M921" s="81" t="b">
        <v>0</v>
      </c>
      <c r="N921" s="79"/>
      <c r="O921" s="79"/>
      <c r="P921" s="79"/>
      <c r="Q921" s="92"/>
      <c r="R921" s="92"/>
      <c r="S921" s="96"/>
      <c r="T921" s="85"/>
      <c r="U921" s="86"/>
      <c r="V921" s="86" t="e">
        <f t="array" aca="1" ref="V921" ca="1">_xludf.IFNA(INDEX(#REF!,MATCH($U921,#REF!,0)),"")</f>
        <v>#NAME?</v>
      </c>
      <c r="W921" s="86" t="e">
        <f t="array" aca="1" ref="W921" ca="1">_xludf.IFNA(INDEX(#REF!,MATCH($U921,#REF!,0)),"")</f>
        <v>#NAME?</v>
      </c>
      <c r="X921" s="86" t="e">
        <f t="array" aca="1" ref="X921" ca="1">_xludf.IFNA(INDEX(#REF!,MATCH($U921,#REF!,0)),"")</f>
        <v>#NAME?</v>
      </c>
      <c r="Y921" s="86" t="e">
        <f t="array" aca="1" ref="Y921" ca="1">_xludf.IFNA(INDEX(#REF!,MATCH($U921,#REF!,0)),"")</f>
        <v>#NAME?</v>
      </c>
      <c r="Z921" s="86" t="e">
        <f t="array" aca="1" ref="Z921" ca="1">_xludf.IFNA(INDEX(#REF!,MATCH($U921,#REF!,0)),"")</f>
        <v>#NAME?</v>
      </c>
      <c r="AA921" s="86" t="e">
        <f t="array" aca="1" ref="AA921" ca="1">_xludf.IFNA(INDEX(#REF!,MATCH($U921,#REF!,0)),"")</f>
        <v>#NAME?</v>
      </c>
      <c r="AB921" s="86" t="e">
        <f t="array" aca="1" ref="AB921" ca="1">_xludf.IFNA(INDEX(#REF!,MATCH($U921,#REF!,0)),"")</f>
        <v>#NAME?</v>
      </c>
      <c r="AC921" s="86" t="e">
        <f t="array" aca="1" ref="AC921" ca="1">_xludf.IFNA(INDEX(#REF!,MATCH($U921,#REF!,0)),"")</f>
        <v>#NAME?</v>
      </c>
      <c r="AD921" s="87" t="e">
        <f t="array" aca="1" ref="AD921" ca="1">_xludf.IFNA(INDEX(#REF!,MATCH($U921,#REF!,0)),"")</f>
        <v>#NAME?</v>
      </c>
      <c r="AE921" s="102"/>
    </row>
    <row r="922" spans="1:31" ht="22.5" customHeight="1">
      <c r="A922" s="77"/>
      <c r="B922" s="133"/>
      <c r="C922" s="79"/>
      <c r="D922" s="79"/>
      <c r="E922" s="79"/>
      <c r="F922" s="79"/>
      <c r="G922" s="79"/>
      <c r="H922" s="79"/>
      <c r="I922" s="81" t="b">
        <v>0</v>
      </c>
      <c r="J922" s="81" t="b">
        <v>0</v>
      </c>
      <c r="K922" s="81" t="b">
        <v>0</v>
      </c>
      <c r="L922" s="81" t="b">
        <v>0</v>
      </c>
      <c r="M922" s="81" t="b">
        <v>0</v>
      </c>
      <c r="N922" s="79"/>
      <c r="O922" s="79"/>
      <c r="P922" s="79"/>
      <c r="Q922" s="92"/>
      <c r="R922" s="92"/>
      <c r="S922" s="96"/>
      <c r="T922" s="85"/>
      <c r="U922" s="86"/>
      <c r="V922" s="86" t="e">
        <f t="array" aca="1" ref="V922" ca="1">_xludf.IFNA(INDEX(#REF!,MATCH($U922,#REF!,0)),"")</f>
        <v>#NAME?</v>
      </c>
      <c r="W922" s="86" t="e">
        <f t="array" aca="1" ref="W922" ca="1">_xludf.IFNA(INDEX(#REF!,MATCH($U922,#REF!,0)),"")</f>
        <v>#NAME?</v>
      </c>
      <c r="X922" s="86" t="e">
        <f t="array" aca="1" ref="X922" ca="1">_xludf.IFNA(INDEX(#REF!,MATCH($U922,#REF!,0)),"")</f>
        <v>#NAME?</v>
      </c>
      <c r="Y922" s="86" t="e">
        <f t="array" aca="1" ref="Y922" ca="1">_xludf.IFNA(INDEX(#REF!,MATCH($U922,#REF!,0)),"")</f>
        <v>#NAME?</v>
      </c>
      <c r="Z922" s="86" t="e">
        <f t="array" aca="1" ref="Z922" ca="1">_xludf.IFNA(INDEX(#REF!,MATCH($U922,#REF!,0)),"")</f>
        <v>#NAME?</v>
      </c>
      <c r="AA922" s="86" t="e">
        <f t="array" aca="1" ref="AA922" ca="1">_xludf.IFNA(INDEX(#REF!,MATCH($U922,#REF!,0)),"")</f>
        <v>#NAME?</v>
      </c>
      <c r="AB922" s="86" t="e">
        <f t="array" aca="1" ref="AB922" ca="1">_xludf.IFNA(INDEX(#REF!,MATCH($U922,#REF!,0)),"")</f>
        <v>#NAME?</v>
      </c>
      <c r="AC922" s="86" t="e">
        <f t="array" aca="1" ref="AC922" ca="1">_xludf.IFNA(INDEX(#REF!,MATCH($U922,#REF!,0)),"")</f>
        <v>#NAME?</v>
      </c>
      <c r="AD922" s="87" t="e">
        <f t="array" aca="1" ref="AD922" ca="1">_xludf.IFNA(INDEX(#REF!,MATCH($U922,#REF!,0)),"")</f>
        <v>#NAME?</v>
      </c>
      <c r="AE922" s="102"/>
    </row>
    <row r="923" spans="1:31" ht="22.5" customHeight="1">
      <c r="A923" s="77"/>
      <c r="B923" s="133"/>
      <c r="C923" s="79"/>
      <c r="D923" s="79"/>
      <c r="E923" s="103"/>
      <c r="F923" s="103"/>
      <c r="G923" s="79"/>
      <c r="H923" s="79"/>
      <c r="I923" s="81" t="b">
        <v>0</v>
      </c>
      <c r="J923" s="81" t="b">
        <v>0</v>
      </c>
      <c r="K923" s="81" t="b">
        <v>0</v>
      </c>
      <c r="L923" s="81" t="b">
        <v>0</v>
      </c>
      <c r="M923" s="81" t="b">
        <v>0</v>
      </c>
      <c r="N923" s="79"/>
      <c r="O923" s="79"/>
      <c r="P923" s="79"/>
      <c r="Q923" s="92"/>
      <c r="R923" s="92"/>
      <c r="S923" s="96"/>
      <c r="T923" s="85"/>
      <c r="U923" s="86"/>
      <c r="V923" s="86" t="e">
        <f t="array" aca="1" ref="V923" ca="1">_xludf.IFNA(INDEX(#REF!,MATCH($U923,#REF!,0)),"")</f>
        <v>#NAME?</v>
      </c>
      <c r="W923" s="86" t="e">
        <f t="array" aca="1" ref="W923" ca="1">_xludf.IFNA(INDEX(#REF!,MATCH($U923,#REF!,0)),"")</f>
        <v>#NAME?</v>
      </c>
      <c r="X923" s="86" t="e">
        <f t="array" aca="1" ref="X923" ca="1">_xludf.IFNA(INDEX(#REF!,MATCH($U923,#REF!,0)),"")</f>
        <v>#NAME?</v>
      </c>
      <c r="Y923" s="86" t="e">
        <f t="array" aca="1" ref="Y923" ca="1">_xludf.IFNA(INDEX(#REF!,MATCH($U923,#REF!,0)),"")</f>
        <v>#NAME?</v>
      </c>
      <c r="Z923" s="86" t="e">
        <f t="array" aca="1" ref="Z923" ca="1">_xludf.IFNA(INDEX(#REF!,MATCH($U923,#REF!,0)),"")</f>
        <v>#NAME?</v>
      </c>
      <c r="AA923" s="86" t="e">
        <f t="array" aca="1" ref="AA923" ca="1">_xludf.IFNA(INDEX(#REF!,MATCH($U923,#REF!,0)),"")</f>
        <v>#NAME?</v>
      </c>
      <c r="AB923" s="86" t="e">
        <f t="array" aca="1" ref="AB923" ca="1">_xludf.IFNA(INDEX(#REF!,MATCH($U923,#REF!,0)),"")</f>
        <v>#NAME?</v>
      </c>
      <c r="AC923" s="86" t="e">
        <f t="array" aca="1" ref="AC923" ca="1">_xludf.IFNA(INDEX(#REF!,MATCH($U923,#REF!,0)),"")</f>
        <v>#NAME?</v>
      </c>
      <c r="AD923" s="87" t="e">
        <f t="array" aca="1" ref="AD923" ca="1">_xludf.IFNA(INDEX(#REF!,MATCH($U923,#REF!,0)),"")</f>
        <v>#NAME?</v>
      </c>
      <c r="AE923" s="102"/>
    </row>
    <row r="924" spans="1:31" ht="22.5" customHeight="1">
      <c r="A924" s="77"/>
      <c r="B924" s="133"/>
      <c r="C924" s="79"/>
      <c r="D924" s="79"/>
      <c r="E924" s="79"/>
      <c r="F924" s="79"/>
      <c r="G924" s="79"/>
      <c r="H924" s="79"/>
      <c r="I924" s="81" t="b">
        <v>0</v>
      </c>
      <c r="J924" s="81" t="b">
        <v>0</v>
      </c>
      <c r="K924" s="81" t="b">
        <v>0</v>
      </c>
      <c r="L924" s="81" t="b">
        <v>0</v>
      </c>
      <c r="M924" s="81" t="b">
        <v>0</v>
      </c>
      <c r="N924" s="79"/>
      <c r="O924" s="79"/>
      <c r="P924" s="79"/>
      <c r="Q924" s="92"/>
      <c r="R924" s="92"/>
      <c r="S924" s="96"/>
      <c r="T924" s="85"/>
      <c r="U924" s="86"/>
      <c r="V924" s="86" t="e">
        <f t="array" aca="1" ref="V924" ca="1">_xludf.IFNA(INDEX(#REF!,MATCH($U924,#REF!,0)),"")</f>
        <v>#NAME?</v>
      </c>
      <c r="W924" s="86" t="e">
        <f t="array" aca="1" ref="W924" ca="1">_xludf.IFNA(INDEX(#REF!,MATCH($U924,#REF!,0)),"")</f>
        <v>#NAME?</v>
      </c>
      <c r="X924" s="86" t="e">
        <f t="array" aca="1" ref="X924" ca="1">_xludf.IFNA(INDEX(#REF!,MATCH($U924,#REF!,0)),"")</f>
        <v>#NAME?</v>
      </c>
      <c r="Y924" s="86" t="e">
        <f t="array" aca="1" ref="Y924" ca="1">_xludf.IFNA(INDEX(#REF!,MATCH($U924,#REF!,0)),"")</f>
        <v>#NAME?</v>
      </c>
      <c r="Z924" s="86" t="e">
        <f t="array" aca="1" ref="Z924" ca="1">_xludf.IFNA(INDEX(#REF!,MATCH($U924,#REF!,0)),"")</f>
        <v>#NAME?</v>
      </c>
      <c r="AA924" s="86" t="e">
        <f t="array" aca="1" ref="AA924" ca="1">_xludf.IFNA(INDEX(#REF!,MATCH($U924,#REF!,0)),"")</f>
        <v>#NAME?</v>
      </c>
      <c r="AB924" s="86" t="e">
        <f t="array" aca="1" ref="AB924" ca="1">_xludf.IFNA(INDEX(#REF!,MATCH($U924,#REF!,0)),"")</f>
        <v>#NAME?</v>
      </c>
      <c r="AC924" s="86" t="e">
        <f t="array" aca="1" ref="AC924" ca="1">_xludf.IFNA(INDEX(#REF!,MATCH($U924,#REF!,0)),"")</f>
        <v>#NAME?</v>
      </c>
      <c r="AD924" s="87" t="e">
        <f t="array" aca="1" ref="AD924" ca="1">_xludf.IFNA(INDEX(#REF!,MATCH($U924,#REF!,0)),"")</f>
        <v>#NAME?</v>
      </c>
      <c r="AE924" s="102"/>
    </row>
    <row r="925" spans="1:31" ht="22.5" customHeight="1">
      <c r="A925" s="77"/>
      <c r="B925" s="133"/>
      <c r="C925" s="79"/>
      <c r="D925" s="79"/>
      <c r="E925" s="103"/>
      <c r="F925" s="103"/>
      <c r="G925" s="79"/>
      <c r="H925" s="79"/>
      <c r="I925" s="81" t="b">
        <v>0</v>
      </c>
      <c r="J925" s="81" t="b">
        <v>0</v>
      </c>
      <c r="K925" s="81" t="b">
        <v>0</v>
      </c>
      <c r="L925" s="81" t="b">
        <v>0</v>
      </c>
      <c r="M925" s="81" t="b">
        <v>0</v>
      </c>
      <c r="N925" s="79"/>
      <c r="O925" s="79"/>
      <c r="P925" s="79"/>
      <c r="Q925" s="92"/>
      <c r="R925" s="92"/>
      <c r="S925" s="96"/>
      <c r="T925" s="85"/>
      <c r="U925" s="86"/>
      <c r="V925" s="86" t="e">
        <f t="array" aca="1" ref="V925" ca="1">_xludf.IFNA(INDEX(#REF!,MATCH($U925,#REF!,0)),"")</f>
        <v>#NAME?</v>
      </c>
      <c r="W925" s="86" t="e">
        <f t="array" aca="1" ref="W925" ca="1">_xludf.IFNA(INDEX(#REF!,MATCH($U925,#REF!,0)),"")</f>
        <v>#NAME?</v>
      </c>
      <c r="X925" s="86" t="e">
        <f t="array" aca="1" ref="X925" ca="1">_xludf.IFNA(INDEX(#REF!,MATCH($U925,#REF!,0)),"")</f>
        <v>#NAME?</v>
      </c>
      <c r="Y925" s="86" t="e">
        <f t="array" aca="1" ref="Y925" ca="1">_xludf.IFNA(INDEX(#REF!,MATCH($U925,#REF!,0)),"")</f>
        <v>#NAME?</v>
      </c>
      <c r="Z925" s="86" t="e">
        <f t="array" aca="1" ref="Z925" ca="1">_xludf.IFNA(INDEX(#REF!,MATCH($U925,#REF!,0)),"")</f>
        <v>#NAME?</v>
      </c>
      <c r="AA925" s="86" t="e">
        <f t="array" aca="1" ref="AA925" ca="1">_xludf.IFNA(INDEX(#REF!,MATCH($U925,#REF!,0)),"")</f>
        <v>#NAME?</v>
      </c>
      <c r="AB925" s="86" t="e">
        <f t="array" aca="1" ref="AB925" ca="1">_xludf.IFNA(INDEX(#REF!,MATCH($U925,#REF!,0)),"")</f>
        <v>#NAME?</v>
      </c>
      <c r="AC925" s="86" t="e">
        <f t="array" aca="1" ref="AC925" ca="1">_xludf.IFNA(INDEX(#REF!,MATCH($U925,#REF!,0)),"")</f>
        <v>#NAME?</v>
      </c>
      <c r="AD925" s="87" t="e">
        <f t="array" aca="1" ref="AD925" ca="1">_xludf.IFNA(INDEX(#REF!,MATCH($U925,#REF!,0)),"")</f>
        <v>#NAME?</v>
      </c>
      <c r="AE925" s="102"/>
    </row>
    <row r="926" spans="1:31" ht="22.5" customHeight="1">
      <c r="A926" s="77"/>
      <c r="B926" s="133"/>
      <c r="C926" s="79"/>
      <c r="D926" s="79"/>
      <c r="E926" s="103"/>
      <c r="F926" s="103"/>
      <c r="G926" s="79"/>
      <c r="H926" s="79"/>
      <c r="I926" s="81" t="b">
        <v>0</v>
      </c>
      <c r="J926" s="81" t="b">
        <v>0</v>
      </c>
      <c r="K926" s="81" t="b">
        <v>0</v>
      </c>
      <c r="L926" s="81" t="b">
        <v>0</v>
      </c>
      <c r="M926" s="81" t="b">
        <v>0</v>
      </c>
      <c r="N926" s="79"/>
      <c r="O926" s="79"/>
      <c r="P926" s="79"/>
      <c r="Q926" s="92"/>
      <c r="R926" s="92"/>
      <c r="S926" s="96"/>
      <c r="T926" s="85"/>
      <c r="U926" s="86"/>
      <c r="V926" s="86" t="e">
        <f t="array" aca="1" ref="V926" ca="1">_xludf.IFNA(INDEX(#REF!,MATCH($U926,#REF!,0)),"")</f>
        <v>#NAME?</v>
      </c>
      <c r="W926" s="86" t="e">
        <f t="array" aca="1" ref="W926" ca="1">_xludf.IFNA(INDEX(#REF!,MATCH($U926,#REF!,0)),"")</f>
        <v>#NAME?</v>
      </c>
      <c r="X926" s="86" t="e">
        <f t="array" aca="1" ref="X926" ca="1">_xludf.IFNA(INDEX(#REF!,MATCH($U926,#REF!,0)),"")</f>
        <v>#NAME?</v>
      </c>
      <c r="Y926" s="86" t="e">
        <f t="array" aca="1" ref="Y926" ca="1">_xludf.IFNA(INDEX(#REF!,MATCH($U926,#REF!,0)),"")</f>
        <v>#NAME?</v>
      </c>
      <c r="Z926" s="86" t="e">
        <f t="array" aca="1" ref="Z926" ca="1">_xludf.IFNA(INDEX(#REF!,MATCH($U926,#REF!,0)),"")</f>
        <v>#NAME?</v>
      </c>
      <c r="AA926" s="86" t="e">
        <f t="array" aca="1" ref="AA926" ca="1">_xludf.IFNA(INDEX(#REF!,MATCH($U926,#REF!,0)),"")</f>
        <v>#NAME?</v>
      </c>
      <c r="AB926" s="86" t="e">
        <f t="array" aca="1" ref="AB926" ca="1">_xludf.IFNA(INDEX(#REF!,MATCH($U926,#REF!,0)),"")</f>
        <v>#NAME?</v>
      </c>
      <c r="AC926" s="86" t="e">
        <f t="array" aca="1" ref="AC926" ca="1">_xludf.IFNA(INDEX(#REF!,MATCH($U926,#REF!,0)),"")</f>
        <v>#NAME?</v>
      </c>
      <c r="AD926" s="87" t="e">
        <f t="array" aca="1" ref="AD926" ca="1">_xludf.IFNA(INDEX(#REF!,MATCH($U926,#REF!,0)),"")</f>
        <v>#NAME?</v>
      </c>
      <c r="AE926" s="102"/>
    </row>
    <row r="927" spans="1:31" ht="22.5" customHeight="1">
      <c r="A927" s="77"/>
      <c r="B927" s="133"/>
      <c r="C927" s="79"/>
      <c r="D927" s="79"/>
      <c r="E927" s="79"/>
      <c r="F927" s="79"/>
      <c r="G927" s="79"/>
      <c r="H927" s="79"/>
      <c r="I927" s="81" t="b">
        <v>0</v>
      </c>
      <c r="J927" s="81" t="b">
        <v>0</v>
      </c>
      <c r="K927" s="81" t="b">
        <v>0</v>
      </c>
      <c r="L927" s="81" t="b">
        <v>0</v>
      </c>
      <c r="M927" s="81" t="b">
        <v>0</v>
      </c>
      <c r="N927" s="79"/>
      <c r="O927" s="79"/>
      <c r="P927" s="79"/>
      <c r="Q927" s="92"/>
      <c r="R927" s="92"/>
      <c r="S927" s="96"/>
      <c r="T927" s="85"/>
      <c r="U927" s="86"/>
      <c r="V927" s="86" t="e">
        <f t="array" aca="1" ref="V927" ca="1">_xludf.IFNA(INDEX(#REF!,MATCH($U927,#REF!,0)),"")</f>
        <v>#NAME?</v>
      </c>
      <c r="W927" s="86" t="e">
        <f t="array" aca="1" ref="W927" ca="1">_xludf.IFNA(INDEX(#REF!,MATCH($U927,#REF!,0)),"")</f>
        <v>#NAME?</v>
      </c>
      <c r="X927" s="86" t="e">
        <f t="array" aca="1" ref="X927" ca="1">_xludf.IFNA(INDEX(#REF!,MATCH($U927,#REF!,0)),"")</f>
        <v>#NAME?</v>
      </c>
      <c r="Y927" s="86" t="e">
        <f t="array" aca="1" ref="Y927" ca="1">_xludf.IFNA(INDEX(#REF!,MATCH($U927,#REF!,0)),"")</f>
        <v>#NAME?</v>
      </c>
      <c r="Z927" s="86" t="e">
        <f t="array" aca="1" ref="Z927" ca="1">_xludf.IFNA(INDEX(#REF!,MATCH($U927,#REF!,0)),"")</f>
        <v>#NAME?</v>
      </c>
      <c r="AA927" s="86" t="e">
        <f t="array" aca="1" ref="AA927" ca="1">_xludf.IFNA(INDEX(#REF!,MATCH($U927,#REF!,0)),"")</f>
        <v>#NAME?</v>
      </c>
      <c r="AB927" s="86" t="e">
        <f t="array" aca="1" ref="AB927" ca="1">_xludf.IFNA(INDEX(#REF!,MATCH($U927,#REF!,0)),"")</f>
        <v>#NAME?</v>
      </c>
      <c r="AC927" s="86" t="e">
        <f t="array" aca="1" ref="AC927" ca="1">_xludf.IFNA(INDEX(#REF!,MATCH($U927,#REF!,0)),"")</f>
        <v>#NAME?</v>
      </c>
      <c r="AD927" s="87" t="e">
        <f t="array" aca="1" ref="AD927" ca="1">_xludf.IFNA(INDEX(#REF!,MATCH($U927,#REF!,0)),"")</f>
        <v>#NAME?</v>
      </c>
      <c r="AE927" s="102"/>
    </row>
    <row r="928" spans="1:31" ht="22.5" customHeight="1">
      <c r="A928" s="77"/>
      <c r="B928" s="133"/>
      <c r="C928" s="79"/>
      <c r="D928" s="79"/>
      <c r="E928" s="79"/>
      <c r="F928" s="79"/>
      <c r="G928" s="79"/>
      <c r="H928" s="79"/>
      <c r="I928" s="81" t="b">
        <v>0</v>
      </c>
      <c r="J928" s="81" t="b">
        <v>0</v>
      </c>
      <c r="K928" s="81" t="b">
        <v>0</v>
      </c>
      <c r="L928" s="81" t="b">
        <v>0</v>
      </c>
      <c r="M928" s="81" t="b">
        <v>0</v>
      </c>
      <c r="N928" s="79"/>
      <c r="O928" s="79"/>
      <c r="P928" s="79"/>
      <c r="Q928" s="92"/>
      <c r="R928" s="92"/>
      <c r="S928" s="96"/>
      <c r="T928" s="85"/>
      <c r="U928" s="86"/>
      <c r="V928" s="86" t="e">
        <f t="array" aca="1" ref="V928" ca="1">_xludf.IFNA(INDEX(#REF!,MATCH($U928,#REF!,0)),"")</f>
        <v>#NAME?</v>
      </c>
      <c r="W928" s="86" t="e">
        <f t="array" aca="1" ref="W928" ca="1">_xludf.IFNA(INDEX(#REF!,MATCH($U928,#REF!,0)),"")</f>
        <v>#NAME?</v>
      </c>
      <c r="X928" s="86" t="e">
        <f t="array" aca="1" ref="X928" ca="1">_xludf.IFNA(INDEX(#REF!,MATCH($U928,#REF!,0)),"")</f>
        <v>#NAME?</v>
      </c>
      <c r="Y928" s="86" t="e">
        <f t="array" aca="1" ref="Y928" ca="1">_xludf.IFNA(INDEX(#REF!,MATCH($U928,#REF!,0)),"")</f>
        <v>#NAME?</v>
      </c>
      <c r="Z928" s="86" t="e">
        <f t="array" aca="1" ref="Z928" ca="1">_xludf.IFNA(INDEX(#REF!,MATCH($U928,#REF!,0)),"")</f>
        <v>#NAME?</v>
      </c>
      <c r="AA928" s="86" t="e">
        <f t="array" aca="1" ref="AA928" ca="1">_xludf.IFNA(INDEX(#REF!,MATCH($U928,#REF!,0)),"")</f>
        <v>#NAME?</v>
      </c>
      <c r="AB928" s="86" t="e">
        <f t="array" aca="1" ref="AB928" ca="1">_xludf.IFNA(INDEX(#REF!,MATCH($U928,#REF!,0)),"")</f>
        <v>#NAME?</v>
      </c>
      <c r="AC928" s="86" t="e">
        <f t="array" aca="1" ref="AC928" ca="1">_xludf.IFNA(INDEX(#REF!,MATCH($U928,#REF!,0)),"")</f>
        <v>#NAME?</v>
      </c>
      <c r="AD928" s="87" t="e">
        <f t="array" aca="1" ref="AD928" ca="1">_xludf.IFNA(INDEX(#REF!,MATCH($U928,#REF!,0)),"")</f>
        <v>#NAME?</v>
      </c>
      <c r="AE928" s="102"/>
    </row>
    <row r="929" spans="1:31" ht="22.5" customHeight="1">
      <c r="A929" s="77"/>
      <c r="B929" s="133"/>
      <c r="C929" s="79"/>
      <c r="D929" s="79"/>
      <c r="E929" s="79"/>
      <c r="F929" s="79"/>
      <c r="G929" s="79"/>
      <c r="H929" s="79"/>
      <c r="I929" s="81" t="b">
        <v>0</v>
      </c>
      <c r="J929" s="81" t="b">
        <v>0</v>
      </c>
      <c r="K929" s="81" t="b">
        <v>0</v>
      </c>
      <c r="L929" s="81" t="b">
        <v>0</v>
      </c>
      <c r="M929" s="81" t="b">
        <v>0</v>
      </c>
      <c r="N929" s="79"/>
      <c r="O929" s="79"/>
      <c r="P929" s="79"/>
      <c r="Q929" s="92"/>
      <c r="R929" s="92"/>
      <c r="S929" s="96"/>
      <c r="T929" s="85"/>
      <c r="U929" s="86"/>
      <c r="V929" s="86" t="e">
        <f t="array" aca="1" ref="V929" ca="1">_xludf.IFNA(INDEX(#REF!,MATCH($U929,#REF!,0)),"")</f>
        <v>#NAME?</v>
      </c>
      <c r="W929" s="86" t="e">
        <f t="array" aca="1" ref="W929" ca="1">_xludf.IFNA(INDEX(#REF!,MATCH($U929,#REF!,0)),"")</f>
        <v>#NAME?</v>
      </c>
      <c r="X929" s="86" t="e">
        <f t="array" aca="1" ref="X929" ca="1">_xludf.IFNA(INDEX(#REF!,MATCH($U929,#REF!,0)),"")</f>
        <v>#NAME?</v>
      </c>
      <c r="Y929" s="86" t="e">
        <f t="array" aca="1" ref="Y929" ca="1">_xludf.IFNA(INDEX(#REF!,MATCH($U929,#REF!,0)),"")</f>
        <v>#NAME?</v>
      </c>
      <c r="Z929" s="86" t="e">
        <f t="array" aca="1" ref="Z929" ca="1">_xludf.IFNA(INDEX(#REF!,MATCH($U929,#REF!,0)),"")</f>
        <v>#NAME?</v>
      </c>
      <c r="AA929" s="86" t="e">
        <f t="array" aca="1" ref="AA929" ca="1">_xludf.IFNA(INDEX(#REF!,MATCH($U929,#REF!,0)),"")</f>
        <v>#NAME?</v>
      </c>
      <c r="AB929" s="86" t="e">
        <f t="array" aca="1" ref="AB929" ca="1">_xludf.IFNA(INDEX(#REF!,MATCH($U929,#REF!,0)),"")</f>
        <v>#NAME?</v>
      </c>
      <c r="AC929" s="86" t="e">
        <f t="array" aca="1" ref="AC929" ca="1">_xludf.IFNA(INDEX(#REF!,MATCH($U929,#REF!,0)),"")</f>
        <v>#NAME?</v>
      </c>
      <c r="AD929" s="87" t="e">
        <f t="array" aca="1" ref="AD929" ca="1">_xludf.IFNA(INDEX(#REF!,MATCH($U929,#REF!,0)),"")</f>
        <v>#NAME?</v>
      </c>
      <c r="AE929" s="102"/>
    </row>
    <row r="930" spans="1:31" ht="22.5" customHeight="1">
      <c r="A930" s="77"/>
      <c r="B930" s="133"/>
      <c r="C930" s="79"/>
      <c r="D930" s="79"/>
      <c r="E930" s="79"/>
      <c r="F930" s="79"/>
      <c r="G930" s="79"/>
      <c r="H930" s="79"/>
      <c r="I930" s="81" t="b">
        <v>0</v>
      </c>
      <c r="J930" s="81" t="b">
        <v>0</v>
      </c>
      <c r="K930" s="81" t="b">
        <v>0</v>
      </c>
      <c r="L930" s="81" t="b">
        <v>0</v>
      </c>
      <c r="M930" s="81" t="b">
        <v>0</v>
      </c>
      <c r="N930" s="79"/>
      <c r="O930" s="79"/>
      <c r="P930" s="79"/>
      <c r="Q930" s="92"/>
      <c r="R930" s="92"/>
      <c r="S930" s="96"/>
      <c r="T930" s="85"/>
      <c r="U930" s="86"/>
      <c r="V930" s="86" t="e">
        <f t="array" aca="1" ref="V930" ca="1">_xludf.IFNA(INDEX(#REF!,MATCH($U930,#REF!,0)),"")</f>
        <v>#NAME?</v>
      </c>
      <c r="W930" s="86" t="e">
        <f t="array" aca="1" ref="W930" ca="1">_xludf.IFNA(INDEX(#REF!,MATCH($U930,#REF!,0)),"")</f>
        <v>#NAME?</v>
      </c>
      <c r="X930" s="86" t="e">
        <f t="array" aca="1" ref="X930" ca="1">_xludf.IFNA(INDEX(#REF!,MATCH($U930,#REF!,0)),"")</f>
        <v>#NAME?</v>
      </c>
      <c r="Y930" s="86" t="e">
        <f t="array" aca="1" ref="Y930" ca="1">_xludf.IFNA(INDEX(#REF!,MATCH($U930,#REF!,0)),"")</f>
        <v>#NAME?</v>
      </c>
      <c r="Z930" s="86" t="e">
        <f t="array" aca="1" ref="Z930" ca="1">_xludf.IFNA(INDEX(#REF!,MATCH($U930,#REF!,0)),"")</f>
        <v>#NAME?</v>
      </c>
      <c r="AA930" s="86" t="e">
        <f t="array" aca="1" ref="AA930" ca="1">_xludf.IFNA(INDEX(#REF!,MATCH($U930,#REF!,0)),"")</f>
        <v>#NAME?</v>
      </c>
      <c r="AB930" s="86" t="e">
        <f t="array" aca="1" ref="AB930" ca="1">_xludf.IFNA(INDEX(#REF!,MATCH($U930,#REF!,0)),"")</f>
        <v>#NAME?</v>
      </c>
      <c r="AC930" s="86" t="e">
        <f t="array" aca="1" ref="AC930" ca="1">_xludf.IFNA(INDEX(#REF!,MATCH($U930,#REF!,0)),"")</f>
        <v>#NAME?</v>
      </c>
      <c r="AD930" s="87" t="e">
        <f t="array" aca="1" ref="AD930" ca="1">_xludf.IFNA(INDEX(#REF!,MATCH($U930,#REF!,0)),"")</f>
        <v>#NAME?</v>
      </c>
      <c r="AE930" s="102"/>
    </row>
    <row r="931" spans="1:31" ht="22.5" customHeight="1">
      <c r="A931" s="77"/>
      <c r="B931" s="133"/>
      <c r="C931" s="79"/>
      <c r="D931" s="79"/>
      <c r="E931" s="79"/>
      <c r="F931" s="79"/>
      <c r="G931" s="79"/>
      <c r="H931" s="79"/>
      <c r="I931" s="81" t="b">
        <v>0</v>
      </c>
      <c r="J931" s="81" t="b">
        <v>0</v>
      </c>
      <c r="K931" s="81" t="b">
        <v>0</v>
      </c>
      <c r="L931" s="81" t="b">
        <v>0</v>
      </c>
      <c r="M931" s="81" t="b">
        <v>0</v>
      </c>
      <c r="N931" s="79"/>
      <c r="O931" s="79"/>
      <c r="P931" s="79"/>
      <c r="Q931" s="92"/>
      <c r="R931" s="92"/>
      <c r="S931" s="96"/>
      <c r="T931" s="85"/>
      <c r="U931" s="86"/>
      <c r="V931" s="86" t="e">
        <f t="array" aca="1" ref="V931" ca="1">_xludf.IFNA(INDEX(#REF!,MATCH($U931,#REF!,0)),"")</f>
        <v>#NAME?</v>
      </c>
      <c r="W931" s="86" t="e">
        <f t="array" aca="1" ref="W931" ca="1">_xludf.IFNA(INDEX(#REF!,MATCH($U931,#REF!,0)),"")</f>
        <v>#NAME?</v>
      </c>
      <c r="X931" s="86" t="e">
        <f t="array" aca="1" ref="X931" ca="1">_xludf.IFNA(INDEX(#REF!,MATCH($U931,#REF!,0)),"")</f>
        <v>#NAME?</v>
      </c>
      <c r="Y931" s="86" t="e">
        <f t="array" aca="1" ref="Y931" ca="1">_xludf.IFNA(INDEX(#REF!,MATCH($U931,#REF!,0)),"")</f>
        <v>#NAME?</v>
      </c>
      <c r="Z931" s="86" t="e">
        <f t="array" aca="1" ref="Z931" ca="1">_xludf.IFNA(INDEX(#REF!,MATCH($U931,#REF!,0)),"")</f>
        <v>#NAME?</v>
      </c>
      <c r="AA931" s="86" t="e">
        <f t="array" aca="1" ref="AA931" ca="1">_xludf.IFNA(INDEX(#REF!,MATCH($U931,#REF!,0)),"")</f>
        <v>#NAME?</v>
      </c>
      <c r="AB931" s="86" t="e">
        <f t="array" aca="1" ref="AB931" ca="1">_xludf.IFNA(INDEX(#REF!,MATCH($U931,#REF!,0)),"")</f>
        <v>#NAME?</v>
      </c>
      <c r="AC931" s="86" t="e">
        <f t="array" aca="1" ref="AC931" ca="1">_xludf.IFNA(INDEX(#REF!,MATCH($U931,#REF!,0)),"")</f>
        <v>#NAME?</v>
      </c>
      <c r="AD931" s="87" t="e">
        <f t="array" aca="1" ref="AD931" ca="1">_xludf.IFNA(INDEX(#REF!,MATCH($U931,#REF!,0)),"")</f>
        <v>#NAME?</v>
      </c>
      <c r="AE931" s="102"/>
    </row>
    <row r="932" spans="1:31" ht="22.5" customHeight="1">
      <c r="A932" s="77"/>
      <c r="B932" s="133"/>
      <c r="C932" s="79"/>
      <c r="D932" s="79"/>
      <c r="E932" s="79"/>
      <c r="F932" s="79"/>
      <c r="G932" s="79"/>
      <c r="H932" s="79"/>
      <c r="I932" s="81" t="b">
        <v>0</v>
      </c>
      <c r="J932" s="81" t="b">
        <v>0</v>
      </c>
      <c r="K932" s="81" t="b">
        <v>0</v>
      </c>
      <c r="L932" s="81" t="b">
        <v>0</v>
      </c>
      <c r="M932" s="81" t="b">
        <v>0</v>
      </c>
      <c r="N932" s="79"/>
      <c r="O932" s="79"/>
      <c r="P932" s="79"/>
      <c r="Q932" s="92"/>
      <c r="R932" s="92"/>
      <c r="S932" s="96"/>
      <c r="T932" s="85"/>
      <c r="U932" s="86"/>
      <c r="V932" s="86" t="e">
        <f t="array" aca="1" ref="V932" ca="1">_xludf.IFNA(INDEX(#REF!,MATCH($U932,#REF!,0)),"")</f>
        <v>#NAME?</v>
      </c>
      <c r="W932" s="86" t="e">
        <f t="array" aca="1" ref="W932" ca="1">_xludf.IFNA(INDEX(#REF!,MATCH($U932,#REF!,0)),"")</f>
        <v>#NAME?</v>
      </c>
      <c r="X932" s="86" t="e">
        <f t="array" aca="1" ref="X932" ca="1">_xludf.IFNA(INDEX(#REF!,MATCH($U932,#REF!,0)),"")</f>
        <v>#NAME?</v>
      </c>
      <c r="Y932" s="86" t="e">
        <f t="array" aca="1" ref="Y932" ca="1">_xludf.IFNA(INDEX(#REF!,MATCH($U932,#REF!,0)),"")</f>
        <v>#NAME?</v>
      </c>
      <c r="Z932" s="86" t="e">
        <f t="array" aca="1" ref="Z932" ca="1">_xludf.IFNA(INDEX(#REF!,MATCH($U932,#REF!,0)),"")</f>
        <v>#NAME?</v>
      </c>
      <c r="AA932" s="86" t="e">
        <f t="array" aca="1" ref="AA932" ca="1">_xludf.IFNA(INDEX(#REF!,MATCH($U932,#REF!,0)),"")</f>
        <v>#NAME?</v>
      </c>
      <c r="AB932" s="86" t="e">
        <f t="array" aca="1" ref="AB932" ca="1">_xludf.IFNA(INDEX(#REF!,MATCH($U932,#REF!,0)),"")</f>
        <v>#NAME?</v>
      </c>
      <c r="AC932" s="86" t="e">
        <f t="array" aca="1" ref="AC932" ca="1">_xludf.IFNA(INDEX(#REF!,MATCH($U932,#REF!,0)),"")</f>
        <v>#NAME?</v>
      </c>
      <c r="AD932" s="87" t="e">
        <f t="array" aca="1" ref="AD932" ca="1">_xludf.IFNA(INDEX(#REF!,MATCH($U932,#REF!,0)),"")</f>
        <v>#NAME?</v>
      </c>
      <c r="AE932" s="102"/>
    </row>
    <row r="933" spans="1:31" ht="22.5" customHeight="1">
      <c r="A933" s="77"/>
      <c r="B933" s="133"/>
      <c r="C933" s="79"/>
      <c r="D933" s="79"/>
      <c r="E933" s="79"/>
      <c r="F933" s="79"/>
      <c r="G933" s="79"/>
      <c r="H933" s="79"/>
      <c r="I933" s="81" t="b">
        <v>0</v>
      </c>
      <c r="J933" s="81" t="b">
        <v>0</v>
      </c>
      <c r="K933" s="81" t="b">
        <v>0</v>
      </c>
      <c r="L933" s="81" t="b">
        <v>0</v>
      </c>
      <c r="M933" s="81" t="b">
        <v>0</v>
      </c>
      <c r="N933" s="79"/>
      <c r="O933" s="79"/>
      <c r="P933" s="79"/>
      <c r="Q933" s="92"/>
      <c r="R933" s="92"/>
      <c r="S933" s="96"/>
      <c r="T933" s="85"/>
      <c r="U933" s="86"/>
      <c r="V933" s="86" t="e">
        <f t="array" aca="1" ref="V933" ca="1">_xludf.IFNA(INDEX(#REF!,MATCH($U933,#REF!,0)),"")</f>
        <v>#NAME?</v>
      </c>
      <c r="W933" s="86" t="e">
        <f t="array" aca="1" ref="W933" ca="1">_xludf.IFNA(INDEX(#REF!,MATCH($U933,#REF!,0)),"")</f>
        <v>#NAME?</v>
      </c>
      <c r="X933" s="86" t="e">
        <f t="array" aca="1" ref="X933" ca="1">_xludf.IFNA(INDEX(#REF!,MATCH($U933,#REF!,0)),"")</f>
        <v>#NAME?</v>
      </c>
      <c r="Y933" s="86" t="e">
        <f t="array" aca="1" ref="Y933" ca="1">_xludf.IFNA(INDEX(#REF!,MATCH($U933,#REF!,0)),"")</f>
        <v>#NAME?</v>
      </c>
      <c r="Z933" s="86" t="e">
        <f t="array" aca="1" ref="Z933" ca="1">_xludf.IFNA(INDEX(#REF!,MATCH($U933,#REF!,0)),"")</f>
        <v>#NAME?</v>
      </c>
      <c r="AA933" s="86" t="e">
        <f t="array" aca="1" ref="AA933" ca="1">_xludf.IFNA(INDEX(#REF!,MATCH($U933,#REF!,0)),"")</f>
        <v>#NAME?</v>
      </c>
      <c r="AB933" s="86" t="e">
        <f t="array" aca="1" ref="AB933" ca="1">_xludf.IFNA(INDEX(#REF!,MATCH($U933,#REF!,0)),"")</f>
        <v>#NAME?</v>
      </c>
      <c r="AC933" s="86" t="e">
        <f t="array" aca="1" ref="AC933" ca="1">_xludf.IFNA(INDEX(#REF!,MATCH($U933,#REF!,0)),"")</f>
        <v>#NAME?</v>
      </c>
      <c r="AD933" s="87" t="e">
        <f t="array" aca="1" ref="AD933" ca="1">_xludf.IFNA(INDEX(#REF!,MATCH($U933,#REF!,0)),"")</f>
        <v>#NAME?</v>
      </c>
      <c r="AE933" s="102"/>
    </row>
    <row r="934" spans="1:31" ht="22.5" customHeight="1">
      <c r="A934" s="77"/>
      <c r="B934" s="133"/>
      <c r="C934" s="79"/>
      <c r="D934" s="79"/>
      <c r="E934" s="79"/>
      <c r="F934" s="79"/>
      <c r="G934" s="79"/>
      <c r="H934" s="79"/>
      <c r="I934" s="81" t="b">
        <v>0</v>
      </c>
      <c r="J934" s="81" t="b">
        <v>0</v>
      </c>
      <c r="K934" s="81" t="b">
        <v>0</v>
      </c>
      <c r="L934" s="81" t="b">
        <v>0</v>
      </c>
      <c r="M934" s="81" t="b">
        <v>0</v>
      </c>
      <c r="N934" s="79"/>
      <c r="O934" s="79"/>
      <c r="P934" s="79"/>
      <c r="Q934" s="92"/>
      <c r="R934" s="92"/>
      <c r="S934" s="96"/>
      <c r="T934" s="85"/>
      <c r="U934" s="86"/>
      <c r="V934" s="86" t="e">
        <f t="array" aca="1" ref="V934" ca="1">_xludf.IFNA(INDEX(#REF!,MATCH($U934,#REF!,0)),"")</f>
        <v>#NAME?</v>
      </c>
      <c r="W934" s="86" t="e">
        <f t="array" aca="1" ref="W934" ca="1">_xludf.IFNA(INDEX(#REF!,MATCH($U934,#REF!,0)),"")</f>
        <v>#NAME?</v>
      </c>
      <c r="X934" s="86" t="e">
        <f t="array" aca="1" ref="X934" ca="1">_xludf.IFNA(INDEX(#REF!,MATCH($U934,#REF!,0)),"")</f>
        <v>#NAME?</v>
      </c>
      <c r="Y934" s="86" t="e">
        <f t="array" aca="1" ref="Y934" ca="1">_xludf.IFNA(INDEX(#REF!,MATCH($U934,#REF!,0)),"")</f>
        <v>#NAME?</v>
      </c>
      <c r="Z934" s="86" t="e">
        <f t="array" aca="1" ref="Z934" ca="1">_xludf.IFNA(INDEX(#REF!,MATCH($U934,#REF!,0)),"")</f>
        <v>#NAME?</v>
      </c>
      <c r="AA934" s="86" t="e">
        <f t="array" aca="1" ref="AA934" ca="1">_xludf.IFNA(INDEX(#REF!,MATCH($U934,#REF!,0)),"")</f>
        <v>#NAME?</v>
      </c>
      <c r="AB934" s="86" t="e">
        <f t="array" aca="1" ref="AB934" ca="1">_xludf.IFNA(INDEX(#REF!,MATCH($U934,#REF!,0)),"")</f>
        <v>#NAME?</v>
      </c>
      <c r="AC934" s="86" t="e">
        <f t="array" aca="1" ref="AC934" ca="1">_xludf.IFNA(INDEX(#REF!,MATCH($U934,#REF!,0)),"")</f>
        <v>#NAME?</v>
      </c>
      <c r="AD934" s="87" t="e">
        <f t="array" aca="1" ref="AD934" ca="1">_xludf.IFNA(INDEX(#REF!,MATCH($U934,#REF!,0)),"")</f>
        <v>#NAME?</v>
      </c>
      <c r="AE934" s="102"/>
    </row>
    <row r="935" spans="1:31" ht="22.5" customHeight="1">
      <c r="A935" s="77"/>
      <c r="B935" s="133"/>
      <c r="C935" s="79"/>
      <c r="D935" s="79"/>
      <c r="E935" s="79"/>
      <c r="F935" s="79"/>
      <c r="G935" s="79"/>
      <c r="H935" s="79"/>
      <c r="I935" s="81" t="b">
        <v>0</v>
      </c>
      <c r="J935" s="81" t="b">
        <v>0</v>
      </c>
      <c r="K935" s="81" t="b">
        <v>0</v>
      </c>
      <c r="L935" s="81" t="b">
        <v>0</v>
      </c>
      <c r="M935" s="81" t="b">
        <v>0</v>
      </c>
      <c r="N935" s="79"/>
      <c r="O935" s="79"/>
      <c r="P935" s="79"/>
      <c r="Q935" s="92"/>
      <c r="R935" s="92"/>
      <c r="S935" s="96"/>
      <c r="T935" s="85"/>
      <c r="U935" s="86"/>
      <c r="V935" s="86" t="e">
        <f t="array" aca="1" ref="V935" ca="1">_xludf.IFNA(INDEX(#REF!,MATCH($U935,#REF!,0)),"")</f>
        <v>#NAME?</v>
      </c>
      <c r="W935" s="86" t="e">
        <f t="array" aca="1" ref="W935" ca="1">_xludf.IFNA(INDEX(#REF!,MATCH($U935,#REF!,0)),"")</f>
        <v>#NAME?</v>
      </c>
      <c r="X935" s="86" t="e">
        <f t="array" aca="1" ref="X935" ca="1">_xludf.IFNA(INDEX(#REF!,MATCH($U935,#REF!,0)),"")</f>
        <v>#NAME?</v>
      </c>
      <c r="Y935" s="86" t="e">
        <f t="array" aca="1" ref="Y935" ca="1">_xludf.IFNA(INDEX(#REF!,MATCH($U935,#REF!,0)),"")</f>
        <v>#NAME?</v>
      </c>
      <c r="Z935" s="86" t="e">
        <f t="array" aca="1" ref="Z935" ca="1">_xludf.IFNA(INDEX(#REF!,MATCH($U935,#REF!,0)),"")</f>
        <v>#NAME?</v>
      </c>
      <c r="AA935" s="86" t="e">
        <f t="array" aca="1" ref="AA935" ca="1">_xludf.IFNA(INDEX(#REF!,MATCH($U935,#REF!,0)),"")</f>
        <v>#NAME?</v>
      </c>
      <c r="AB935" s="86" t="e">
        <f t="array" aca="1" ref="AB935" ca="1">_xludf.IFNA(INDEX(#REF!,MATCH($U935,#REF!,0)),"")</f>
        <v>#NAME?</v>
      </c>
      <c r="AC935" s="86" t="e">
        <f t="array" aca="1" ref="AC935" ca="1">_xludf.IFNA(INDEX(#REF!,MATCH($U935,#REF!,0)),"")</f>
        <v>#NAME?</v>
      </c>
      <c r="AD935" s="87" t="e">
        <f t="array" aca="1" ref="AD935" ca="1">_xludf.IFNA(INDEX(#REF!,MATCH($U935,#REF!,0)),"")</f>
        <v>#NAME?</v>
      </c>
      <c r="AE935" s="102"/>
    </row>
    <row r="936" spans="1:31" ht="22.5" customHeight="1">
      <c r="A936" s="77"/>
      <c r="B936" s="133"/>
      <c r="C936" s="79"/>
      <c r="D936" s="79"/>
      <c r="E936" s="79"/>
      <c r="F936" s="79"/>
      <c r="G936" s="79"/>
      <c r="H936" s="79"/>
      <c r="I936" s="81" t="b">
        <v>0</v>
      </c>
      <c r="J936" s="81" t="b">
        <v>0</v>
      </c>
      <c r="K936" s="81" t="b">
        <v>0</v>
      </c>
      <c r="L936" s="81" t="b">
        <v>0</v>
      </c>
      <c r="M936" s="81" t="b">
        <v>0</v>
      </c>
      <c r="N936" s="79"/>
      <c r="O936" s="79"/>
      <c r="P936" s="79"/>
      <c r="Q936" s="92"/>
      <c r="R936" s="92"/>
      <c r="S936" s="96"/>
      <c r="T936" s="85"/>
      <c r="U936" s="86"/>
      <c r="V936" s="86" t="e">
        <f t="array" aca="1" ref="V936" ca="1">_xludf.IFNA(INDEX(#REF!,MATCH($U936,#REF!,0)),"")</f>
        <v>#NAME?</v>
      </c>
      <c r="W936" s="86" t="e">
        <f t="array" aca="1" ref="W936" ca="1">_xludf.IFNA(INDEX(#REF!,MATCH($U936,#REF!,0)),"")</f>
        <v>#NAME?</v>
      </c>
      <c r="X936" s="86" t="e">
        <f t="array" aca="1" ref="X936" ca="1">_xludf.IFNA(INDEX(#REF!,MATCH($U936,#REF!,0)),"")</f>
        <v>#NAME?</v>
      </c>
      <c r="Y936" s="86" t="e">
        <f t="array" aca="1" ref="Y936" ca="1">_xludf.IFNA(INDEX(#REF!,MATCH($U936,#REF!,0)),"")</f>
        <v>#NAME?</v>
      </c>
      <c r="Z936" s="86" t="e">
        <f t="array" aca="1" ref="Z936" ca="1">_xludf.IFNA(INDEX(#REF!,MATCH($U936,#REF!,0)),"")</f>
        <v>#NAME?</v>
      </c>
      <c r="AA936" s="86" t="e">
        <f t="array" aca="1" ref="AA936" ca="1">_xludf.IFNA(INDEX(#REF!,MATCH($U936,#REF!,0)),"")</f>
        <v>#NAME?</v>
      </c>
      <c r="AB936" s="86" t="e">
        <f t="array" aca="1" ref="AB936" ca="1">_xludf.IFNA(INDEX(#REF!,MATCH($U936,#REF!,0)),"")</f>
        <v>#NAME?</v>
      </c>
      <c r="AC936" s="86" t="e">
        <f t="array" aca="1" ref="AC936" ca="1">_xludf.IFNA(INDEX(#REF!,MATCH($U936,#REF!,0)),"")</f>
        <v>#NAME?</v>
      </c>
      <c r="AD936" s="87" t="e">
        <f t="array" aca="1" ref="AD936" ca="1">_xludf.IFNA(INDEX(#REF!,MATCH($U936,#REF!,0)),"")</f>
        <v>#NAME?</v>
      </c>
      <c r="AE936" s="102"/>
    </row>
    <row r="937" spans="1:31" ht="22.5" customHeight="1">
      <c r="A937" s="77"/>
      <c r="B937" s="133"/>
      <c r="C937" s="79"/>
      <c r="D937" s="79"/>
      <c r="E937" s="79"/>
      <c r="F937" s="79"/>
      <c r="G937" s="79"/>
      <c r="H937" s="79"/>
      <c r="I937" s="81" t="b">
        <v>0</v>
      </c>
      <c r="J937" s="81" t="b">
        <v>0</v>
      </c>
      <c r="K937" s="81" t="b">
        <v>0</v>
      </c>
      <c r="L937" s="81" t="b">
        <v>0</v>
      </c>
      <c r="M937" s="81" t="b">
        <v>0</v>
      </c>
      <c r="N937" s="79"/>
      <c r="O937" s="79"/>
      <c r="P937" s="79"/>
      <c r="Q937" s="92"/>
      <c r="R937" s="92"/>
      <c r="S937" s="96"/>
      <c r="T937" s="85"/>
      <c r="U937" s="86"/>
      <c r="V937" s="86" t="e">
        <f t="array" aca="1" ref="V937" ca="1">_xludf.IFNA(INDEX(#REF!,MATCH($U937,#REF!,0)),"")</f>
        <v>#NAME?</v>
      </c>
      <c r="W937" s="86" t="e">
        <f t="array" aca="1" ref="W937" ca="1">_xludf.IFNA(INDEX(#REF!,MATCH($U937,#REF!,0)),"")</f>
        <v>#NAME?</v>
      </c>
      <c r="X937" s="86" t="e">
        <f t="array" aca="1" ref="X937" ca="1">_xludf.IFNA(INDEX(#REF!,MATCH($U937,#REF!,0)),"")</f>
        <v>#NAME?</v>
      </c>
      <c r="Y937" s="86" t="e">
        <f t="array" aca="1" ref="Y937" ca="1">_xludf.IFNA(INDEX(#REF!,MATCH($U937,#REF!,0)),"")</f>
        <v>#NAME?</v>
      </c>
      <c r="Z937" s="86" t="e">
        <f t="array" aca="1" ref="Z937" ca="1">_xludf.IFNA(INDEX(#REF!,MATCH($U937,#REF!,0)),"")</f>
        <v>#NAME?</v>
      </c>
      <c r="AA937" s="86" t="e">
        <f t="array" aca="1" ref="AA937" ca="1">_xludf.IFNA(INDEX(#REF!,MATCH($U937,#REF!,0)),"")</f>
        <v>#NAME?</v>
      </c>
      <c r="AB937" s="86" t="e">
        <f t="array" aca="1" ref="AB937" ca="1">_xludf.IFNA(INDEX(#REF!,MATCH($U937,#REF!,0)),"")</f>
        <v>#NAME?</v>
      </c>
      <c r="AC937" s="86" t="e">
        <f t="array" aca="1" ref="AC937" ca="1">_xludf.IFNA(INDEX(#REF!,MATCH($U937,#REF!,0)),"")</f>
        <v>#NAME?</v>
      </c>
      <c r="AD937" s="87" t="e">
        <f t="array" aca="1" ref="AD937" ca="1">_xludf.IFNA(INDEX(#REF!,MATCH($U937,#REF!,0)),"")</f>
        <v>#NAME?</v>
      </c>
      <c r="AE937" s="102"/>
    </row>
    <row r="938" spans="1:31" ht="22.5" customHeight="1">
      <c r="A938" s="77"/>
      <c r="B938" s="133"/>
      <c r="C938" s="79"/>
      <c r="D938" s="79"/>
      <c r="E938" s="79"/>
      <c r="F938" s="79"/>
      <c r="G938" s="79"/>
      <c r="H938" s="79"/>
      <c r="I938" s="81" t="b">
        <v>0</v>
      </c>
      <c r="J938" s="81" t="b">
        <v>0</v>
      </c>
      <c r="K938" s="81" t="b">
        <v>0</v>
      </c>
      <c r="L938" s="81" t="b">
        <v>0</v>
      </c>
      <c r="M938" s="81" t="b">
        <v>0</v>
      </c>
      <c r="N938" s="79"/>
      <c r="O938" s="79"/>
      <c r="P938" s="79"/>
      <c r="Q938" s="92"/>
      <c r="R938" s="92"/>
      <c r="S938" s="96"/>
      <c r="T938" s="85"/>
      <c r="U938" s="86"/>
      <c r="V938" s="86" t="e">
        <f t="array" aca="1" ref="V938" ca="1">_xludf.IFNA(INDEX(#REF!,MATCH($U938,#REF!,0)),"")</f>
        <v>#NAME?</v>
      </c>
      <c r="W938" s="86" t="e">
        <f t="array" aca="1" ref="W938" ca="1">_xludf.IFNA(INDEX(#REF!,MATCH($U938,#REF!,0)),"")</f>
        <v>#NAME?</v>
      </c>
      <c r="X938" s="86" t="e">
        <f t="array" aca="1" ref="X938" ca="1">_xludf.IFNA(INDEX(#REF!,MATCH($U938,#REF!,0)),"")</f>
        <v>#NAME?</v>
      </c>
      <c r="Y938" s="86" t="e">
        <f t="array" aca="1" ref="Y938" ca="1">_xludf.IFNA(INDEX(#REF!,MATCH($U938,#REF!,0)),"")</f>
        <v>#NAME?</v>
      </c>
      <c r="Z938" s="86" t="e">
        <f t="array" aca="1" ref="Z938" ca="1">_xludf.IFNA(INDEX(#REF!,MATCH($U938,#REF!,0)),"")</f>
        <v>#NAME?</v>
      </c>
      <c r="AA938" s="86" t="e">
        <f t="array" aca="1" ref="AA938" ca="1">_xludf.IFNA(INDEX(#REF!,MATCH($U938,#REF!,0)),"")</f>
        <v>#NAME?</v>
      </c>
      <c r="AB938" s="86" t="e">
        <f t="array" aca="1" ref="AB938" ca="1">_xludf.IFNA(INDEX(#REF!,MATCH($U938,#REF!,0)),"")</f>
        <v>#NAME?</v>
      </c>
      <c r="AC938" s="86" t="e">
        <f t="array" aca="1" ref="AC938" ca="1">_xludf.IFNA(INDEX(#REF!,MATCH($U938,#REF!,0)),"")</f>
        <v>#NAME?</v>
      </c>
      <c r="AD938" s="87" t="e">
        <f t="array" aca="1" ref="AD938" ca="1">_xludf.IFNA(INDEX(#REF!,MATCH($U938,#REF!,0)),"")</f>
        <v>#NAME?</v>
      </c>
      <c r="AE938" s="102"/>
    </row>
    <row r="939" spans="1:31" ht="22.5" customHeight="1">
      <c r="A939" s="77"/>
      <c r="B939" s="133"/>
      <c r="C939" s="79"/>
      <c r="D939" s="79"/>
      <c r="E939" s="79"/>
      <c r="F939" s="79"/>
      <c r="G939" s="79"/>
      <c r="H939" s="79"/>
      <c r="I939" s="81" t="b">
        <v>0</v>
      </c>
      <c r="J939" s="81" t="b">
        <v>0</v>
      </c>
      <c r="K939" s="81" t="b">
        <v>0</v>
      </c>
      <c r="L939" s="81" t="b">
        <v>0</v>
      </c>
      <c r="M939" s="81" t="b">
        <v>0</v>
      </c>
      <c r="N939" s="79"/>
      <c r="O939" s="79"/>
      <c r="P939" s="79"/>
      <c r="Q939" s="92"/>
      <c r="R939" s="92"/>
      <c r="S939" s="96"/>
      <c r="T939" s="85"/>
      <c r="U939" s="86"/>
      <c r="V939" s="86" t="e">
        <f t="array" aca="1" ref="V939" ca="1">_xludf.IFNA(INDEX(#REF!,MATCH($U939,#REF!,0)),"")</f>
        <v>#NAME?</v>
      </c>
      <c r="W939" s="86" t="e">
        <f t="array" aca="1" ref="W939" ca="1">_xludf.IFNA(INDEX(#REF!,MATCH($U939,#REF!,0)),"")</f>
        <v>#NAME?</v>
      </c>
      <c r="X939" s="86" t="e">
        <f t="array" aca="1" ref="X939" ca="1">_xludf.IFNA(INDEX(#REF!,MATCH($U939,#REF!,0)),"")</f>
        <v>#NAME?</v>
      </c>
      <c r="Y939" s="86" t="e">
        <f t="array" aca="1" ref="Y939" ca="1">_xludf.IFNA(INDEX(#REF!,MATCH($U939,#REF!,0)),"")</f>
        <v>#NAME?</v>
      </c>
      <c r="Z939" s="86" t="e">
        <f t="array" aca="1" ref="Z939" ca="1">_xludf.IFNA(INDEX(#REF!,MATCH($U939,#REF!,0)),"")</f>
        <v>#NAME?</v>
      </c>
      <c r="AA939" s="86" t="e">
        <f t="array" aca="1" ref="AA939" ca="1">_xludf.IFNA(INDEX(#REF!,MATCH($U939,#REF!,0)),"")</f>
        <v>#NAME?</v>
      </c>
      <c r="AB939" s="86" t="e">
        <f t="array" aca="1" ref="AB939" ca="1">_xludf.IFNA(INDEX(#REF!,MATCH($U939,#REF!,0)),"")</f>
        <v>#NAME?</v>
      </c>
      <c r="AC939" s="86" t="e">
        <f t="array" aca="1" ref="AC939" ca="1">_xludf.IFNA(INDEX(#REF!,MATCH($U939,#REF!,0)),"")</f>
        <v>#NAME?</v>
      </c>
      <c r="AD939" s="87" t="e">
        <f t="array" aca="1" ref="AD939" ca="1">_xludf.IFNA(INDEX(#REF!,MATCH($U939,#REF!,0)),"")</f>
        <v>#NAME?</v>
      </c>
      <c r="AE939" s="102"/>
    </row>
    <row r="940" spans="1:31" ht="22.5" customHeight="1">
      <c r="A940" s="77"/>
      <c r="B940" s="133"/>
      <c r="C940" s="90"/>
      <c r="D940" s="90"/>
      <c r="E940" s="90"/>
      <c r="F940" s="90"/>
      <c r="G940" s="90"/>
      <c r="H940" s="90"/>
      <c r="I940" s="91" t="b">
        <v>0</v>
      </c>
      <c r="J940" s="91" t="b">
        <v>0</v>
      </c>
      <c r="K940" s="91" t="b">
        <v>0</v>
      </c>
      <c r="L940" s="91" t="b">
        <v>0</v>
      </c>
      <c r="M940" s="91" t="b">
        <v>0</v>
      </c>
      <c r="N940" s="90"/>
      <c r="O940" s="90"/>
      <c r="P940" s="90"/>
      <c r="Q940" s="92"/>
      <c r="R940" s="92"/>
      <c r="S940" s="110"/>
      <c r="T940" s="85"/>
      <c r="U940" s="86"/>
      <c r="V940" s="86" t="e">
        <f t="array" aca="1" ref="V940" ca="1">_xludf.IFNA(INDEX(#REF!,MATCH($U940,#REF!,0)),"")</f>
        <v>#NAME?</v>
      </c>
      <c r="W940" s="86" t="e">
        <f t="array" aca="1" ref="W940" ca="1">_xludf.IFNA(INDEX(#REF!,MATCH($U940,#REF!,0)),"")</f>
        <v>#NAME?</v>
      </c>
      <c r="X940" s="86" t="e">
        <f t="array" aca="1" ref="X940" ca="1">_xludf.IFNA(INDEX(#REF!,MATCH($U940,#REF!,0)),"")</f>
        <v>#NAME?</v>
      </c>
      <c r="Y940" s="86" t="e">
        <f t="array" aca="1" ref="Y940" ca="1">_xludf.IFNA(INDEX(#REF!,MATCH($U940,#REF!,0)),"")</f>
        <v>#NAME?</v>
      </c>
      <c r="Z940" s="86" t="e">
        <f t="array" aca="1" ref="Z940" ca="1">_xludf.IFNA(INDEX(#REF!,MATCH($U940,#REF!,0)),"")</f>
        <v>#NAME?</v>
      </c>
      <c r="AA940" s="86" t="e">
        <f t="array" aca="1" ref="AA940" ca="1">_xludf.IFNA(INDEX(#REF!,MATCH($U940,#REF!,0)),"")</f>
        <v>#NAME?</v>
      </c>
      <c r="AB940" s="86" t="e">
        <f t="array" aca="1" ref="AB940" ca="1">_xludf.IFNA(INDEX(#REF!,MATCH($U940,#REF!,0)),"")</f>
        <v>#NAME?</v>
      </c>
      <c r="AC940" s="86" t="e">
        <f t="array" aca="1" ref="AC940" ca="1">_xludf.IFNA(INDEX(#REF!,MATCH($U940,#REF!,0)),"")</f>
        <v>#NAME?</v>
      </c>
      <c r="AD940" s="87" t="e">
        <f t="array" aca="1" ref="AD940" ca="1">_xludf.IFNA(INDEX(#REF!,MATCH($U940,#REF!,0)),"")</f>
        <v>#NAME?</v>
      </c>
      <c r="AE940" s="102"/>
    </row>
    <row r="941" spans="1:31" ht="22.5" customHeight="1">
      <c r="A941" s="77"/>
      <c r="B941" s="133"/>
      <c r="C941" s="79"/>
      <c r="D941" s="79"/>
      <c r="E941" s="79"/>
      <c r="F941" s="79"/>
      <c r="G941" s="79"/>
      <c r="H941" s="79"/>
      <c r="I941" s="81" t="b">
        <v>0</v>
      </c>
      <c r="J941" s="81" t="b">
        <v>0</v>
      </c>
      <c r="K941" s="81" t="b">
        <v>0</v>
      </c>
      <c r="L941" s="81" t="b">
        <v>0</v>
      </c>
      <c r="M941" s="81" t="b">
        <v>0</v>
      </c>
      <c r="N941" s="79"/>
      <c r="O941" s="79"/>
      <c r="P941" s="79"/>
      <c r="Q941" s="92"/>
      <c r="R941" s="92"/>
      <c r="S941" s="96"/>
      <c r="T941" s="85"/>
      <c r="U941" s="86"/>
      <c r="V941" s="86" t="e">
        <f t="array" aca="1" ref="V941" ca="1">_xludf.IFNA(INDEX(#REF!,MATCH($U941,#REF!,0)),"")</f>
        <v>#NAME?</v>
      </c>
      <c r="W941" s="86" t="e">
        <f t="array" aca="1" ref="W941" ca="1">_xludf.IFNA(INDEX(#REF!,MATCH($U941,#REF!,0)),"")</f>
        <v>#NAME?</v>
      </c>
      <c r="X941" s="86" t="e">
        <f t="array" aca="1" ref="X941" ca="1">_xludf.IFNA(INDEX(#REF!,MATCH($U941,#REF!,0)),"")</f>
        <v>#NAME?</v>
      </c>
      <c r="Y941" s="86" t="e">
        <f t="array" aca="1" ref="Y941" ca="1">_xludf.IFNA(INDEX(#REF!,MATCH($U941,#REF!,0)),"")</f>
        <v>#NAME?</v>
      </c>
      <c r="Z941" s="86" t="e">
        <f t="array" aca="1" ref="Z941" ca="1">_xludf.IFNA(INDEX(#REF!,MATCH($U941,#REF!,0)),"")</f>
        <v>#NAME?</v>
      </c>
      <c r="AA941" s="86" t="e">
        <f t="array" aca="1" ref="AA941" ca="1">_xludf.IFNA(INDEX(#REF!,MATCH($U941,#REF!,0)),"")</f>
        <v>#NAME?</v>
      </c>
      <c r="AB941" s="86" t="e">
        <f t="array" aca="1" ref="AB941" ca="1">_xludf.IFNA(INDEX(#REF!,MATCH($U941,#REF!,0)),"")</f>
        <v>#NAME?</v>
      </c>
      <c r="AC941" s="86" t="e">
        <f t="array" aca="1" ref="AC941" ca="1">_xludf.IFNA(INDEX(#REF!,MATCH($U941,#REF!,0)),"")</f>
        <v>#NAME?</v>
      </c>
      <c r="AD941" s="87" t="e">
        <f t="array" aca="1" ref="AD941" ca="1">_xludf.IFNA(INDEX(#REF!,MATCH($U941,#REF!,0)),"")</f>
        <v>#NAME?</v>
      </c>
      <c r="AE941" s="102"/>
    </row>
    <row r="942" spans="1:31" ht="22.5" customHeight="1">
      <c r="A942" s="77"/>
      <c r="B942" s="133"/>
      <c r="C942" s="90"/>
      <c r="D942" s="90"/>
      <c r="E942" s="90"/>
      <c r="F942" s="90"/>
      <c r="G942" s="90"/>
      <c r="H942" s="90"/>
      <c r="I942" s="91" t="b">
        <v>0</v>
      </c>
      <c r="J942" s="91" t="b">
        <v>0</v>
      </c>
      <c r="K942" s="91" t="b">
        <v>0</v>
      </c>
      <c r="L942" s="91" t="b">
        <v>0</v>
      </c>
      <c r="M942" s="91" t="b">
        <v>0</v>
      </c>
      <c r="N942" s="90"/>
      <c r="O942" s="90"/>
      <c r="P942" s="90"/>
      <c r="Q942" s="92"/>
      <c r="R942" s="92"/>
      <c r="S942" s="110"/>
      <c r="T942" s="85"/>
      <c r="U942" s="86"/>
      <c r="V942" s="86" t="e">
        <f t="array" aca="1" ref="V942" ca="1">_xludf.IFNA(INDEX(#REF!,MATCH($U942,#REF!,0)),"")</f>
        <v>#NAME?</v>
      </c>
      <c r="W942" s="86" t="e">
        <f t="array" aca="1" ref="W942" ca="1">_xludf.IFNA(INDEX(#REF!,MATCH($U942,#REF!,0)),"")</f>
        <v>#NAME?</v>
      </c>
      <c r="X942" s="86" t="e">
        <f t="array" aca="1" ref="X942" ca="1">_xludf.IFNA(INDEX(#REF!,MATCH($U942,#REF!,0)),"")</f>
        <v>#NAME?</v>
      </c>
      <c r="Y942" s="86" t="e">
        <f t="array" aca="1" ref="Y942" ca="1">_xludf.IFNA(INDEX(#REF!,MATCH($U942,#REF!,0)),"")</f>
        <v>#NAME?</v>
      </c>
      <c r="Z942" s="86" t="e">
        <f t="array" aca="1" ref="Z942" ca="1">_xludf.IFNA(INDEX(#REF!,MATCH($U942,#REF!,0)),"")</f>
        <v>#NAME?</v>
      </c>
      <c r="AA942" s="86" t="e">
        <f t="array" aca="1" ref="AA942" ca="1">_xludf.IFNA(INDEX(#REF!,MATCH($U942,#REF!,0)),"")</f>
        <v>#NAME?</v>
      </c>
      <c r="AB942" s="86" t="e">
        <f t="array" aca="1" ref="AB942" ca="1">_xludf.IFNA(INDEX(#REF!,MATCH($U942,#REF!,0)),"")</f>
        <v>#NAME?</v>
      </c>
      <c r="AC942" s="86" t="e">
        <f t="array" aca="1" ref="AC942" ca="1">_xludf.IFNA(INDEX(#REF!,MATCH($U942,#REF!,0)),"")</f>
        <v>#NAME?</v>
      </c>
      <c r="AD942" s="87" t="e">
        <f t="array" aca="1" ref="AD942" ca="1">_xludf.IFNA(INDEX(#REF!,MATCH($U942,#REF!,0)),"")</f>
        <v>#NAME?</v>
      </c>
      <c r="AE942" s="102"/>
    </row>
    <row r="943" spans="1:31" ht="22.5" customHeight="1">
      <c r="A943" s="77"/>
      <c r="B943" s="133"/>
      <c r="C943" s="79"/>
      <c r="D943" s="79"/>
      <c r="E943" s="79"/>
      <c r="F943" s="79"/>
      <c r="G943" s="79"/>
      <c r="H943" s="79"/>
      <c r="I943" s="81" t="b">
        <v>0</v>
      </c>
      <c r="J943" s="81" t="b">
        <v>0</v>
      </c>
      <c r="K943" s="81" t="b">
        <v>0</v>
      </c>
      <c r="L943" s="81" t="b">
        <v>0</v>
      </c>
      <c r="M943" s="81" t="b">
        <v>0</v>
      </c>
      <c r="N943" s="79"/>
      <c r="O943" s="79"/>
      <c r="P943" s="79"/>
      <c r="Q943" s="92"/>
      <c r="R943" s="92"/>
      <c r="S943" s="96"/>
      <c r="T943" s="85"/>
      <c r="U943" s="86"/>
      <c r="V943" s="86" t="e">
        <f t="array" aca="1" ref="V943" ca="1">_xludf.IFNA(INDEX(#REF!,MATCH($U943,#REF!,0)),"")</f>
        <v>#NAME?</v>
      </c>
      <c r="W943" s="86" t="e">
        <f t="array" aca="1" ref="W943" ca="1">_xludf.IFNA(INDEX(#REF!,MATCH($U943,#REF!,0)),"")</f>
        <v>#NAME?</v>
      </c>
      <c r="X943" s="86" t="e">
        <f t="array" aca="1" ref="X943" ca="1">_xludf.IFNA(INDEX(#REF!,MATCH($U943,#REF!,0)),"")</f>
        <v>#NAME?</v>
      </c>
      <c r="Y943" s="86" t="e">
        <f t="array" aca="1" ref="Y943" ca="1">_xludf.IFNA(INDEX(#REF!,MATCH($U943,#REF!,0)),"")</f>
        <v>#NAME?</v>
      </c>
      <c r="Z943" s="86" t="e">
        <f t="array" aca="1" ref="Z943" ca="1">_xludf.IFNA(INDEX(#REF!,MATCH($U943,#REF!,0)),"")</f>
        <v>#NAME?</v>
      </c>
      <c r="AA943" s="86" t="e">
        <f t="array" aca="1" ref="AA943" ca="1">_xludf.IFNA(INDEX(#REF!,MATCH($U943,#REF!,0)),"")</f>
        <v>#NAME?</v>
      </c>
      <c r="AB943" s="86" t="e">
        <f t="array" aca="1" ref="AB943" ca="1">_xludf.IFNA(INDEX(#REF!,MATCH($U943,#REF!,0)),"")</f>
        <v>#NAME?</v>
      </c>
      <c r="AC943" s="86" t="e">
        <f t="array" aca="1" ref="AC943" ca="1">_xludf.IFNA(INDEX(#REF!,MATCH($U943,#REF!,0)),"")</f>
        <v>#NAME?</v>
      </c>
      <c r="AD943" s="87" t="e">
        <f t="array" aca="1" ref="AD943" ca="1">_xludf.IFNA(INDEX(#REF!,MATCH($U943,#REF!,0)),"")</f>
        <v>#NAME?</v>
      </c>
      <c r="AE943" s="102"/>
    </row>
    <row r="944" spans="1:31" ht="22.5" customHeight="1">
      <c r="A944" s="77"/>
      <c r="B944" s="133"/>
      <c r="C944" s="79"/>
      <c r="D944" s="79"/>
      <c r="E944" s="79"/>
      <c r="F944" s="79"/>
      <c r="G944" s="79"/>
      <c r="H944" s="79"/>
      <c r="I944" s="81" t="b">
        <v>0</v>
      </c>
      <c r="J944" s="81" t="b">
        <v>0</v>
      </c>
      <c r="K944" s="81" t="b">
        <v>0</v>
      </c>
      <c r="L944" s="81" t="b">
        <v>0</v>
      </c>
      <c r="M944" s="81" t="b">
        <v>0</v>
      </c>
      <c r="N944" s="79"/>
      <c r="O944" s="79"/>
      <c r="P944" s="79"/>
      <c r="Q944" s="92"/>
      <c r="R944" s="92"/>
      <c r="S944" s="96"/>
      <c r="T944" s="85"/>
      <c r="U944" s="86"/>
      <c r="V944" s="86" t="e">
        <f t="array" aca="1" ref="V944" ca="1">_xludf.IFNA(INDEX(#REF!,MATCH($U944,#REF!,0)),"")</f>
        <v>#NAME?</v>
      </c>
      <c r="W944" s="86" t="e">
        <f t="array" aca="1" ref="W944" ca="1">_xludf.IFNA(INDEX(#REF!,MATCH($U944,#REF!,0)),"")</f>
        <v>#NAME?</v>
      </c>
      <c r="X944" s="86" t="e">
        <f t="array" aca="1" ref="X944" ca="1">_xludf.IFNA(INDEX(#REF!,MATCH($U944,#REF!,0)),"")</f>
        <v>#NAME?</v>
      </c>
      <c r="Y944" s="86" t="e">
        <f t="array" aca="1" ref="Y944" ca="1">_xludf.IFNA(INDEX(#REF!,MATCH($U944,#REF!,0)),"")</f>
        <v>#NAME?</v>
      </c>
      <c r="Z944" s="86" t="e">
        <f t="array" aca="1" ref="Z944" ca="1">_xludf.IFNA(INDEX(#REF!,MATCH($U944,#REF!,0)),"")</f>
        <v>#NAME?</v>
      </c>
      <c r="AA944" s="86" t="e">
        <f t="array" aca="1" ref="AA944" ca="1">_xludf.IFNA(INDEX(#REF!,MATCH($U944,#REF!,0)),"")</f>
        <v>#NAME?</v>
      </c>
      <c r="AB944" s="86" t="e">
        <f t="array" aca="1" ref="AB944" ca="1">_xludf.IFNA(INDEX(#REF!,MATCH($U944,#REF!,0)),"")</f>
        <v>#NAME?</v>
      </c>
      <c r="AC944" s="86" t="e">
        <f t="array" aca="1" ref="AC944" ca="1">_xludf.IFNA(INDEX(#REF!,MATCH($U944,#REF!,0)),"")</f>
        <v>#NAME?</v>
      </c>
      <c r="AD944" s="87" t="e">
        <f t="array" aca="1" ref="AD944" ca="1">_xludf.IFNA(INDEX(#REF!,MATCH($U944,#REF!,0)),"")</f>
        <v>#NAME?</v>
      </c>
      <c r="AE944" s="102"/>
    </row>
    <row r="945" spans="1:31" ht="22.5" customHeight="1">
      <c r="A945" s="77"/>
      <c r="B945" s="133"/>
      <c r="C945" s="79"/>
      <c r="D945" s="79"/>
      <c r="E945" s="103"/>
      <c r="F945" s="103"/>
      <c r="G945" s="79"/>
      <c r="H945" s="79"/>
      <c r="I945" s="81" t="b">
        <v>0</v>
      </c>
      <c r="J945" s="81" t="b">
        <v>0</v>
      </c>
      <c r="K945" s="81" t="b">
        <v>0</v>
      </c>
      <c r="L945" s="81" t="b">
        <v>0</v>
      </c>
      <c r="M945" s="81" t="b">
        <v>0</v>
      </c>
      <c r="N945" s="79"/>
      <c r="O945" s="79"/>
      <c r="P945" s="79"/>
      <c r="Q945" s="92"/>
      <c r="R945" s="92"/>
      <c r="S945" s="96"/>
      <c r="T945" s="85"/>
      <c r="U945" s="86"/>
      <c r="V945" s="86" t="e">
        <f t="array" aca="1" ref="V945" ca="1">_xludf.IFNA(INDEX(#REF!,MATCH($U945,#REF!,0)),"")</f>
        <v>#NAME?</v>
      </c>
      <c r="W945" s="86" t="e">
        <f t="array" aca="1" ref="W945" ca="1">_xludf.IFNA(INDEX(#REF!,MATCH($U945,#REF!,0)),"")</f>
        <v>#NAME?</v>
      </c>
      <c r="X945" s="86" t="e">
        <f t="array" aca="1" ref="X945" ca="1">_xludf.IFNA(INDEX(#REF!,MATCH($U945,#REF!,0)),"")</f>
        <v>#NAME?</v>
      </c>
      <c r="Y945" s="86" t="e">
        <f t="array" aca="1" ref="Y945" ca="1">_xludf.IFNA(INDEX(#REF!,MATCH($U945,#REF!,0)),"")</f>
        <v>#NAME?</v>
      </c>
      <c r="Z945" s="86" t="e">
        <f t="array" aca="1" ref="Z945" ca="1">_xludf.IFNA(INDEX(#REF!,MATCH($U945,#REF!,0)),"")</f>
        <v>#NAME?</v>
      </c>
      <c r="AA945" s="86" t="e">
        <f t="array" aca="1" ref="AA945" ca="1">_xludf.IFNA(INDEX(#REF!,MATCH($U945,#REF!,0)),"")</f>
        <v>#NAME?</v>
      </c>
      <c r="AB945" s="86" t="e">
        <f t="array" aca="1" ref="AB945" ca="1">_xludf.IFNA(INDEX(#REF!,MATCH($U945,#REF!,0)),"")</f>
        <v>#NAME?</v>
      </c>
      <c r="AC945" s="86" t="e">
        <f t="array" aca="1" ref="AC945" ca="1">_xludf.IFNA(INDEX(#REF!,MATCH($U945,#REF!,0)),"")</f>
        <v>#NAME?</v>
      </c>
      <c r="AD945" s="87" t="e">
        <f t="array" aca="1" ref="AD945" ca="1">_xludf.IFNA(INDEX(#REF!,MATCH($U945,#REF!,0)),"")</f>
        <v>#NAME?</v>
      </c>
      <c r="AE945" s="102"/>
    </row>
    <row r="946" spans="1:31" ht="22.5" customHeight="1">
      <c r="A946" s="77"/>
      <c r="B946" s="133"/>
      <c r="C946" s="79"/>
      <c r="D946" s="79"/>
      <c r="E946" s="79"/>
      <c r="F946" s="79"/>
      <c r="G946" s="79"/>
      <c r="H946" s="79"/>
      <c r="I946" s="81" t="b">
        <v>0</v>
      </c>
      <c r="J946" s="81" t="b">
        <v>0</v>
      </c>
      <c r="K946" s="81" t="b">
        <v>0</v>
      </c>
      <c r="L946" s="81" t="b">
        <v>0</v>
      </c>
      <c r="M946" s="81" t="b">
        <v>0</v>
      </c>
      <c r="N946" s="79"/>
      <c r="O946" s="79"/>
      <c r="P946" s="79"/>
      <c r="Q946" s="92"/>
      <c r="R946" s="92"/>
      <c r="S946" s="96"/>
      <c r="T946" s="85"/>
      <c r="U946" s="86"/>
      <c r="V946" s="86" t="e">
        <f t="array" aca="1" ref="V946" ca="1">_xludf.IFNA(INDEX(#REF!,MATCH($U946,#REF!,0)),"")</f>
        <v>#NAME?</v>
      </c>
      <c r="W946" s="86" t="e">
        <f t="array" aca="1" ref="W946" ca="1">_xludf.IFNA(INDEX(#REF!,MATCH($U946,#REF!,0)),"")</f>
        <v>#NAME?</v>
      </c>
      <c r="X946" s="86" t="e">
        <f t="array" aca="1" ref="X946" ca="1">_xludf.IFNA(INDEX(#REF!,MATCH($U946,#REF!,0)),"")</f>
        <v>#NAME?</v>
      </c>
      <c r="Y946" s="86" t="e">
        <f t="array" aca="1" ref="Y946" ca="1">_xludf.IFNA(INDEX(#REF!,MATCH($U946,#REF!,0)),"")</f>
        <v>#NAME?</v>
      </c>
      <c r="Z946" s="86" t="e">
        <f t="array" aca="1" ref="Z946" ca="1">_xludf.IFNA(INDEX(#REF!,MATCH($U946,#REF!,0)),"")</f>
        <v>#NAME?</v>
      </c>
      <c r="AA946" s="86" t="e">
        <f t="array" aca="1" ref="AA946" ca="1">_xludf.IFNA(INDEX(#REF!,MATCH($U946,#REF!,0)),"")</f>
        <v>#NAME?</v>
      </c>
      <c r="AB946" s="86" t="e">
        <f t="array" aca="1" ref="AB946" ca="1">_xludf.IFNA(INDEX(#REF!,MATCH($U946,#REF!,0)),"")</f>
        <v>#NAME?</v>
      </c>
      <c r="AC946" s="86" t="e">
        <f t="array" aca="1" ref="AC946" ca="1">_xludf.IFNA(INDEX(#REF!,MATCH($U946,#REF!,0)),"")</f>
        <v>#NAME?</v>
      </c>
      <c r="AD946" s="87" t="e">
        <f t="array" aca="1" ref="AD946" ca="1">_xludf.IFNA(INDEX(#REF!,MATCH($U946,#REF!,0)),"")</f>
        <v>#NAME?</v>
      </c>
      <c r="AE946" s="102"/>
    </row>
    <row r="947" spans="1:31" ht="22.5" customHeight="1">
      <c r="A947" s="77"/>
      <c r="B947" s="133"/>
      <c r="C947" s="79"/>
      <c r="D947" s="79"/>
      <c r="E947" s="103"/>
      <c r="F947" s="103"/>
      <c r="G947" s="79"/>
      <c r="H947" s="79"/>
      <c r="I947" s="81" t="b">
        <v>0</v>
      </c>
      <c r="J947" s="81" t="b">
        <v>0</v>
      </c>
      <c r="K947" s="81" t="b">
        <v>0</v>
      </c>
      <c r="L947" s="81" t="b">
        <v>0</v>
      </c>
      <c r="M947" s="81" t="b">
        <v>0</v>
      </c>
      <c r="N947" s="79"/>
      <c r="O947" s="79"/>
      <c r="P947" s="79"/>
      <c r="Q947" s="92"/>
      <c r="R947" s="92"/>
      <c r="S947" s="96"/>
      <c r="T947" s="85"/>
      <c r="U947" s="86"/>
      <c r="V947" s="86" t="e">
        <f t="array" aca="1" ref="V947" ca="1">_xludf.IFNA(INDEX(#REF!,MATCH($U947,#REF!,0)),"")</f>
        <v>#NAME?</v>
      </c>
      <c r="W947" s="86" t="e">
        <f t="array" aca="1" ref="W947" ca="1">_xludf.IFNA(INDEX(#REF!,MATCH($U947,#REF!,0)),"")</f>
        <v>#NAME?</v>
      </c>
      <c r="X947" s="86" t="e">
        <f t="array" aca="1" ref="X947" ca="1">_xludf.IFNA(INDEX(#REF!,MATCH($U947,#REF!,0)),"")</f>
        <v>#NAME?</v>
      </c>
      <c r="Y947" s="86" t="e">
        <f t="array" aca="1" ref="Y947" ca="1">_xludf.IFNA(INDEX(#REF!,MATCH($U947,#REF!,0)),"")</f>
        <v>#NAME?</v>
      </c>
      <c r="Z947" s="86" t="e">
        <f t="array" aca="1" ref="Z947" ca="1">_xludf.IFNA(INDEX(#REF!,MATCH($U947,#REF!,0)),"")</f>
        <v>#NAME?</v>
      </c>
      <c r="AA947" s="86" t="e">
        <f t="array" aca="1" ref="AA947" ca="1">_xludf.IFNA(INDEX(#REF!,MATCH($U947,#REF!,0)),"")</f>
        <v>#NAME?</v>
      </c>
      <c r="AB947" s="86" t="e">
        <f t="array" aca="1" ref="AB947" ca="1">_xludf.IFNA(INDEX(#REF!,MATCH($U947,#REF!,0)),"")</f>
        <v>#NAME?</v>
      </c>
      <c r="AC947" s="86" t="e">
        <f t="array" aca="1" ref="AC947" ca="1">_xludf.IFNA(INDEX(#REF!,MATCH($U947,#REF!,0)),"")</f>
        <v>#NAME?</v>
      </c>
      <c r="AD947" s="87" t="e">
        <f t="array" aca="1" ref="AD947" ca="1">_xludf.IFNA(INDEX(#REF!,MATCH($U947,#REF!,0)),"")</f>
        <v>#NAME?</v>
      </c>
      <c r="AE947" s="102"/>
    </row>
    <row r="948" spans="1:31" ht="22.5" customHeight="1">
      <c r="A948" s="77"/>
      <c r="B948" s="133"/>
      <c r="C948" s="79"/>
      <c r="D948" s="79"/>
      <c r="E948" s="103"/>
      <c r="F948" s="103"/>
      <c r="G948" s="79"/>
      <c r="H948" s="79"/>
      <c r="I948" s="81" t="b">
        <v>0</v>
      </c>
      <c r="J948" s="81" t="b">
        <v>0</v>
      </c>
      <c r="K948" s="81" t="b">
        <v>0</v>
      </c>
      <c r="L948" s="81" t="b">
        <v>0</v>
      </c>
      <c r="M948" s="81" t="b">
        <v>0</v>
      </c>
      <c r="N948" s="79"/>
      <c r="O948" s="79"/>
      <c r="P948" s="79"/>
      <c r="Q948" s="92"/>
      <c r="R948" s="92"/>
      <c r="S948" s="96"/>
      <c r="T948" s="85"/>
      <c r="U948" s="86"/>
      <c r="V948" s="86" t="e">
        <f t="array" aca="1" ref="V948" ca="1">_xludf.IFNA(INDEX(#REF!,MATCH($U948,#REF!,0)),"")</f>
        <v>#NAME?</v>
      </c>
      <c r="W948" s="86" t="e">
        <f t="array" aca="1" ref="W948" ca="1">_xludf.IFNA(INDEX(#REF!,MATCH($U948,#REF!,0)),"")</f>
        <v>#NAME?</v>
      </c>
      <c r="X948" s="86" t="e">
        <f t="array" aca="1" ref="X948" ca="1">_xludf.IFNA(INDEX(#REF!,MATCH($U948,#REF!,0)),"")</f>
        <v>#NAME?</v>
      </c>
      <c r="Y948" s="86" t="e">
        <f t="array" aca="1" ref="Y948" ca="1">_xludf.IFNA(INDEX(#REF!,MATCH($U948,#REF!,0)),"")</f>
        <v>#NAME?</v>
      </c>
      <c r="Z948" s="86" t="e">
        <f t="array" aca="1" ref="Z948" ca="1">_xludf.IFNA(INDEX(#REF!,MATCH($U948,#REF!,0)),"")</f>
        <v>#NAME?</v>
      </c>
      <c r="AA948" s="86" t="e">
        <f t="array" aca="1" ref="AA948" ca="1">_xludf.IFNA(INDEX(#REF!,MATCH($U948,#REF!,0)),"")</f>
        <v>#NAME?</v>
      </c>
      <c r="AB948" s="86" t="e">
        <f t="array" aca="1" ref="AB948" ca="1">_xludf.IFNA(INDEX(#REF!,MATCH($U948,#REF!,0)),"")</f>
        <v>#NAME?</v>
      </c>
      <c r="AC948" s="86" t="e">
        <f t="array" aca="1" ref="AC948" ca="1">_xludf.IFNA(INDEX(#REF!,MATCH($U948,#REF!,0)),"")</f>
        <v>#NAME?</v>
      </c>
      <c r="AD948" s="87" t="e">
        <f t="array" aca="1" ref="AD948" ca="1">_xludf.IFNA(INDEX(#REF!,MATCH($U948,#REF!,0)),"")</f>
        <v>#NAME?</v>
      </c>
      <c r="AE948" s="102"/>
    </row>
    <row r="949" spans="1:31" ht="22.5" customHeight="1">
      <c r="A949" s="77"/>
      <c r="B949" s="133"/>
      <c r="C949" s="79"/>
      <c r="D949" s="79"/>
      <c r="E949" s="79"/>
      <c r="F949" s="79"/>
      <c r="G949" s="79"/>
      <c r="H949" s="79"/>
      <c r="I949" s="81" t="b">
        <v>0</v>
      </c>
      <c r="J949" s="81" t="b">
        <v>0</v>
      </c>
      <c r="K949" s="81" t="b">
        <v>0</v>
      </c>
      <c r="L949" s="81" t="b">
        <v>0</v>
      </c>
      <c r="M949" s="81" t="b">
        <v>0</v>
      </c>
      <c r="N949" s="79"/>
      <c r="O949" s="79"/>
      <c r="P949" s="79"/>
      <c r="Q949" s="92"/>
      <c r="R949" s="92"/>
      <c r="S949" s="96"/>
      <c r="T949" s="85"/>
      <c r="U949" s="86"/>
      <c r="V949" s="86" t="e">
        <f t="array" aca="1" ref="V949" ca="1">_xludf.IFNA(INDEX(#REF!,MATCH($U949,#REF!,0)),"")</f>
        <v>#NAME?</v>
      </c>
      <c r="W949" s="86" t="e">
        <f t="array" aca="1" ref="W949" ca="1">_xludf.IFNA(INDEX(#REF!,MATCH($U949,#REF!,0)),"")</f>
        <v>#NAME?</v>
      </c>
      <c r="X949" s="86" t="e">
        <f t="array" aca="1" ref="X949" ca="1">_xludf.IFNA(INDEX(#REF!,MATCH($U949,#REF!,0)),"")</f>
        <v>#NAME?</v>
      </c>
      <c r="Y949" s="86" t="e">
        <f t="array" aca="1" ref="Y949" ca="1">_xludf.IFNA(INDEX(#REF!,MATCH($U949,#REF!,0)),"")</f>
        <v>#NAME?</v>
      </c>
      <c r="Z949" s="86" t="e">
        <f t="array" aca="1" ref="Z949" ca="1">_xludf.IFNA(INDEX(#REF!,MATCH($U949,#REF!,0)),"")</f>
        <v>#NAME?</v>
      </c>
      <c r="AA949" s="86" t="e">
        <f t="array" aca="1" ref="AA949" ca="1">_xludf.IFNA(INDEX(#REF!,MATCH($U949,#REF!,0)),"")</f>
        <v>#NAME?</v>
      </c>
      <c r="AB949" s="86" t="e">
        <f t="array" aca="1" ref="AB949" ca="1">_xludf.IFNA(INDEX(#REF!,MATCH($U949,#REF!,0)),"")</f>
        <v>#NAME?</v>
      </c>
      <c r="AC949" s="86" t="e">
        <f t="array" aca="1" ref="AC949" ca="1">_xludf.IFNA(INDEX(#REF!,MATCH($U949,#REF!,0)),"")</f>
        <v>#NAME?</v>
      </c>
      <c r="AD949" s="87" t="e">
        <f t="array" aca="1" ref="AD949" ca="1">_xludf.IFNA(INDEX(#REF!,MATCH($U949,#REF!,0)),"")</f>
        <v>#NAME?</v>
      </c>
      <c r="AE949" s="102"/>
    </row>
    <row r="950" spans="1:31" ht="22.5" customHeight="1">
      <c r="A950" s="77"/>
      <c r="B950" s="133"/>
      <c r="C950" s="79"/>
      <c r="D950" s="79"/>
      <c r="E950" s="79"/>
      <c r="F950" s="79"/>
      <c r="G950" s="79"/>
      <c r="H950" s="79"/>
      <c r="I950" s="81" t="b">
        <v>0</v>
      </c>
      <c r="J950" s="81" t="b">
        <v>0</v>
      </c>
      <c r="K950" s="81" t="b">
        <v>0</v>
      </c>
      <c r="L950" s="81" t="b">
        <v>0</v>
      </c>
      <c r="M950" s="81" t="b">
        <v>0</v>
      </c>
      <c r="N950" s="79"/>
      <c r="O950" s="79"/>
      <c r="P950" s="79"/>
      <c r="Q950" s="92"/>
      <c r="R950" s="92"/>
      <c r="S950" s="96"/>
      <c r="T950" s="85"/>
      <c r="U950" s="86"/>
      <c r="V950" s="86" t="e">
        <f t="array" aca="1" ref="V950" ca="1">_xludf.IFNA(INDEX(#REF!,MATCH($U950,#REF!,0)),"")</f>
        <v>#NAME?</v>
      </c>
      <c r="W950" s="86" t="e">
        <f t="array" aca="1" ref="W950" ca="1">_xludf.IFNA(INDEX(#REF!,MATCH($U950,#REF!,0)),"")</f>
        <v>#NAME?</v>
      </c>
      <c r="X950" s="86" t="e">
        <f t="array" aca="1" ref="X950" ca="1">_xludf.IFNA(INDEX(#REF!,MATCH($U950,#REF!,0)),"")</f>
        <v>#NAME?</v>
      </c>
      <c r="Y950" s="86" t="e">
        <f t="array" aca="1" ref="Y950" ca="1">_xludf.IFNA(INDEX(#REF!,MATCH($U950,#REF!,0)),"")</f>
        <v>#NAME?</v>
      </c>
      <c r="Z950" s="86" t="e">
        <f t="array" aca="1" ref="Z950" ca="1">_xludf.IFNA(INDEX(#REF!,MATCH($U950,#REF!,0)),"")</f>
        <v>#NAME?</v>
      </c>
      <c r="AA950" s="86" t="e">
        <f t="array" aca="1" ref="AA950" ca="1">_xludf.IFNA(INDEX(#REF!,MATCH($U950,#REF!,0)),"")</f>
        <v>#NAME?</v>
      </c>
      <c r="AB950" s="86" t="e">
        <f t="array" aca="1" ref="AB950" ca="1">_xludf.IFNA(INDEX(#REF!,MATCH($U950,#REF!,0)),"")</f>
        <v>#NAME?</v>
      </c>
      <c r="AC950" s="86" t="e">
        <f t="array" aca="1" ref="AC950" ca="1">_xludf.IFNA(INDEX(#REF!,MATCH($U950,#REF!,0)),"")</f>
        <v>#NAME?</v>
      </c>
      <c r="AD950" s="87" t="e">
        <f t="array" aca="1" ref="AD950" ca="1">_xludf.IFNA(INDEX(#REF!,MATCH($U950,#REF!,0)),"")</f>
        <v>#NAME?</v>
      </c>
      <c r="AE950" s="102"/>
    </row>
    <row r="951" spans="1:31" ht="22.5" customHeight="1">
      <c r="A951" s="77"/>
      <c r="B951" s="133"/>
      <c r="C951" s="79"/>
      <c r="D951" s="79"/>
      <c r="E951" s="79"/>
      <c r="F951" s="79"/>
      <c r="G951" s="79"/>
      <c r="H951" s="79"/>
      <c r="I951" s="81" t="b">
        <v>0</v>
      </c>
      <c r="J951" s="81" t="b">
        <v>0</v>
      </c>
      <c r="K951" s="81" t="b">
        <v>0</v>
      </c>
      <c r="L951" s="81" t="b">
        <v>0</v>
      </c>
      <c r="M951" s="81" t="b">
        <v>0</v>
      </c>
      <c r="N951" s="79"/>
      <c r="O951" s="79"/>
      <c r="P951" s="79"/>
      <c r="Q951" s="92"/>
      <c r="R951" s="92"/>
      <c r="S951" s="96"/>
      <c r="T951" s="85"/>
      <c r="U951" s="86"/>
      <c r="V951" s="86" t="e">
        <f t="array" aca="1" ref="V951" ca="1">_xludf.IFNA(INDEX(#REF!,MATCH($U951,#REF!,0)),"")</f>
        <v>#NAME?</v>
      </c>
      <c r="W951" s="86" t="e">
        <f t="array" aca="1" ref="W951" ca="1">_xludf.IFNA(INDEX(#REF!,MATCH($U951,#REF!,0)),"")</f>
        <v>#NAME?</v>
      </c>
      <c r="X951" s="86" t="e">
        <f t="array" aca="1" ref="X951" ca="1">_xludf.IFNA(INDEX(#REF!,MATCH($U951,#REF!,0)),"")</f>
        <v>#NAME?</v>
      </c>
      <c r="Y951" s="86" t="e">
        <f t="array" aca="1" ref="Y951" ca="1">_xludf.IFNA(INDEX(#REF!,MATCH($U951,#REF!,0)),"")</f>
        <v>#NAME?</v>
      </c>
      <c r="Z951" s="86" t="e">
        <f t="array" aca="1" ref="Z951" ca="1">_xludf.IFNA(INDEX(#REF!,MATCH($U951,#REF!,0)),"")</f>
        <v>#NAME?</v>
      </c>
      <c r="AA951" s="86" t="e">
        <f t="array" aca="1" ref="AA951" ca="1">_xludf.IFNA(INDEX(#REF!,MATCH($U951,#REF!,0)),"")</f>
        <v>#NAME?</v>
      </c>
      <c r="AB951" s="86" t="e">
        <f t="array" aca="1" ref="AB951" ca="1">_xludf.IFNA(INDEX(#REF!,MATCH($U951,#REF!,0)),"")</f>
        <v>#NAME?</v>
      </c>
      <c r="AC951" s="86" t="e">
        <f t="array" aca="1" ref="AC951" ca="1">_xludf.IFNA(INDEX(#REF!,MATCH($U951,#REF!,0)),"")</f>
        <v>#NAME?</v>
      </c>
      <c r="AD951" s="87" t="e">
        <f t="array" aca="1" ref="AD951" ca="1">_xludf.IFNA(INDEX(#REF!,MATCH($U951,#REF!,0)),"")</f>
        <v>#NAME?</v>
      </c>
      <c r="AE951" s="102"/>
    </row>
    <row r="952" spans="1:31" ht="22.5" customHeight="1">
      <c r="A952" s="77"/>
      <c r="B952" s="133"/>
      <c r="C952" s="79"/>
      <c r="D952" s="79"/>
      <c r="E952" s="79"/>
      <c r="F952" s="79"/>
      <c r="G952" s="79"/>
      <c r="H952" s="79"/>
      <c r="I952" s="81" t="b">
        <v>0</v>
      </c>
      <c r="J952" s="81" t="b">
        <v>0</v>
      </c>
      <c r="K952" s="81" t="b">
        <v>0</v>
      </c>
      <c r="L952" s="81" t="b">
        <v>0</v>
      </c>
      <c r="M952" s="81" t="b">
        <v>0</v>
      </c>
      <c r="N952" s="79"/>
      <c r="O952" s="79"/>
      <c r="P952" s="79"/>
      <c r="Q952" s="92"/>
      <c r="R952" s="92"/>
      <c r="S952" s="96"/>
      <c r="T952" s="85"/>
      <c r="U952" s="86"/>
      <c r="V952" s="86" t="e">
        <f t="array" aca="1" ref="V952" ca="1">_xludf.IFNA(INDEX(#REF!,MATCH($U952,#REF!,0)),"")</f>
        <v>#NAME?</v>
      </c>
      <c r="W952" s="86" t="e">
        <f t="array" aca="1" ref="W952" ca="1">_xludf.IFNA(INDEX(#REF!,MATCH($U952,#REF!,0)),"")</f>
        <v>#NAME?</v>
      </c>
      <c r="X952" s="86" t="e">
        <f t="array" aca="1" ref="X952" ca="1">_xludf.IFNA(INDEX(#REF!,MATCH($U952,#REF!,0)),"")</f>
        <v>#NAME?</v>
      </c>
      <c r="Y952" s="86" t="e">
        <f t="array" aca="1" ref="Y952" ca="1">_xludf.IFNA(INDEX(#REF!,MATCH($U952,#REF!,0)),"")</f>
        <v>#NAME?</v>
      </c>
      <c r="Z952" s="86" t="e">
        <f t="array" aca="1" ref="Z952" ca="1">_xludf.IFNA(INDEX(#REF!,MATCH($U952,#REF!,0)),"")</f>
        <v>#NAME?</v>
      </c>
      <c r="AA952" s="86" t="e">
        <f t="array" aca="1" ref="AA952" ca="1">_xludf.IFNA(INDEX(#REF!,MATCH($U952,#REF!,0)),"")</f>
        <v>#NAME?</v>
      </c>
      <c r="AB952" s="86" t="e">
        <f t="array" aca="1" ref="AB952" ca="1">_xludf.IFNA(INDEX(#REF!,MATCH($U952,#REF!,0)),"")</f>
        <v>#NAME?</v>
      </c>
      <c r="AC952" s="86" t="e">
        <f t="array" aca="1" ref="AC952" ca="1">_xludf.IFNA(INDEX(#REF!,MATCH($U952,#REF!,0)),"")</f>
        <v>#NAME?</v>
      </c>
      <c r="AD952" s="87" t="e">
        <f t="array" aca="1" ref="AD952" ca="1">_xludf.IFNA(INDEX(#REF!,MATCH($U952,#REF!,0)),"")</f>
        <v>#NAME?</v>
      </c>
      <c r="AE952" s="102"/>
    </row>
    <row r="953" spans="1:31" ht="22.5" customHeight="1">
      <c r="A953" s="77"/>
      <c r="B953" s="133"/>
      <c r="C953" s="79"/>
      <c r="D953" s="79"/>
      <c r="E953" s="79"/>
      <c r="F953" s="79"/>
      <c r="G953" s="79"/>
      <c r="H953" s="79"/>
      <c r="I953" s="81" t="b">
        <v>0</v>
      </c>
      <c r="J953" s="81" t="b">
        <v>0</v>
      </c>
      <c r="K953" s="81" t="b">
        <v>0</v>
      </c>
      <c r="L953" s="81" t="b">
        <v>0</v>
      </c>
      <c r="M953" s="81" t="b">
        <v>0</v>
      </c>
      <c r="N953" s="79"/>
      <c r="O953" s="79"/>
      <c r="P953" s="79"/>
      <c r="Q953" s="92"/>
      <c r="R953" s="92"/>
      <c r="S953" s="96"/>
      <c r="T953" s="85"/>
      <c r="U953" s="86"/>
      <c r="V953" s="86" t="e">
        <f t="array" aca="1" ref="V953" ca="1">_xludf.IFNA(INDEX(#REF!,MATCH($U953,#REF!,0)),"")</f>
        <v>#NAME?</v>
      </c>
      <c r="W953" s="86" t="e">
        <f t="array" aca="1" ref="W953" ca="1">_xludf.IFNA(INDEX(#REF!,MATCH($U953,#REF!,0)),"")</f>
        <v>#NAME?</v>
      </c>
      <c r="X953" s="86" t="e">
        <f t="array" aca="1" ref="X953" ca="1">_xludf.IFNA(INDEX(#REF!,MATCH($U953,#REF!,0)),"")</f>
        <v>#NAME?</v>
      </c>
      <c r="Y953" s="86" t="e">
        <f t="array" aca="1" ref="Y953" ca="1">_xludf.IFNA(INDEX(#REF!,MATCH($U953,#REF!,0)),"")</f>
        <v>#NAME?</v>
      </c>
      <c r="Z953" s="86" t="e">
        <f t="array" aca="1" ref="Z953" ca="1">_xludf.IFNA(INDEX(#REF!,MATCH($U953,#REF!,0)),"")</f>
        <v>#NAME?</v>
      </c>
      <c r="AA953" s="86" t="e">
        <f t="array" aca="1" ref="AA953" ca="1">_xludf.IFNA(INDEX(#REF!,MATCH($U953,#REF!,0)),"")</f>
        <v>#NAME?</v>
      </c>
      <c r="AB953" s="86" t="e">
        <f t="array" aca="1" ref="AB953" ca="1">_xludf.IFNA(INDEX(#REF!,MATCH($U953,#REF!,0)),"")</f>
        <v>#NAME?</v>
      </c>
      <c r="AC953" s="86" t="e">
        <f t="array" aca="1" ref="AC953" ca="1">_xludf.IFNA(INDEX(#REF!,MATCH($U953,#REF!,0)),"")</f>
        <v>#NAME?</v>
      </c>
      <c r="AD953" s="87" t="e">
        <f t="array" aca="1" ref="AD953" ca="1">_xludf.IFNA(INDEX(#REF!,MATCH($U953,#REF!,0)),"")</f>
        <v>#NAME?</v>
      </c>
      <c r="AE953" s="102"/>
    </row>
    <row r="954" spans="1:31" ht="22.5" customHeight="1">
      <c r="A954" s="77"/>
      <c r="B954" s="133"/>
      <c r="C954" s="79"/>
      <c r="D954" s="79"/>
      <c r="E954" s="79"/>
      <c r="F954" s="79"/>
      <c r="G954" s="79"/>
      <c r="H954" s="79"/>
      <c r="I954" s="81" t="b">
        <v>0</v>
      </c>
      <c r="J954" s="81" t="b">
        <v>0</v>
      </c>
      <c r="K954" s="81" t="b">
        <v>0</v>
      </c>
      <c r="L954" s="81" t="b">
        <v>0</v>
      </c>
      <c r="M954" s="81" t="b">
        <v>0</v>
      </c>
      <c r="N954" s="79"/>
      <c r="O954" s="79"/>
      <c r="P954" s="79"/>
      <c r="Q954" s="92"/>
      <c r="R954" s="92"/>
      <c r="S954" s="96"/>
      <c r="T954" s="85"/>
      <c r="U954" s="86"/>
      <c r="V954" s="86" t="e">
        <f t="array" aca="1" ref="V954" ca="1">_xludf.IFNA(INDEX(#REF!,MATCH($U954,#REF!,0)),"")</f>
        <v>#NAME?</v>
      </c>
      <c r="W954" s="86" t="e">
        <f t="array" aca="1" ref="W954" ca="1">_xludf.IFNA(INDEX(#REF!,MATCH($U954,#REF!,0)),"")</f>
        <v>#NAME?</v>
      </c>
      <c r="X954" s="86" t="e">
        <f t="array" aca="1" ref="X954" ca="1">_xludf.IFNA(INDEX(#REF!,MATCH($U954,#REF!,0)),"")</f>
        <v>#NAME?</v>
      </c>
      <c r="Y954" s="86" t="e">
        <f t="array" aca="1" ref="Y954" ca="1">_xludf.IFNA(INDEX(#REF!,MATCH($U954,#REF!,0)),"")</f>
        <v>#NAME?</v>
      </c>
      <c r="Z954" s="86" t="e">
        <f t="array" aca="1" ref="Z954" ca="1">_xludf.IFNA(INDEX(#REF!,MATCH($U954,#REF!,0)),"")</f>
        <v>#NAME?</v>
      </c>
      <c r="AA954" s="86" t="e">
        <f t="array" aca="1" ref="AA954" ca="1">_xludf.IFNA(INDEX(#REF!,MATCH($U954,#REF!,0)),"")</f>
        <v>#NAME?</v>
      </c>
      <c r="AB954" s="86" t="e">
        <f t="array" aca="1" ref="AB954" ca="1">_xludf.IFNA(INDEX(#REF!,MATCH($U954,#REF!,0)),"")</f>
        <v>#NAME?</v>
      </c>
      <c r="AC954" s="86" t="e">
        <f t="array" aca="1" ref="AC954" ca="1">_xludf.IFNA(INDEX(#REF!,MATCH($U954,#REF!,0)),"")</f>
        <v>#NAME?</v>
      </c>
      <c r="AD954" s="87" t="e">
        <f t="array" aca="1" ref="AD954" ca="1">_xludf.IFNA(INDEX(#REF!,MATCH($U954,#REF!,0)),"")</f>
        <v>#NAME?</v>
      </c>
      <c r="AE954" s="102"/>
    </row>
    <row r="955" spans="1:31" ht="22.5" customHeight="1">
      <c r="A955" s="77"/>
      <c r="B955" s="133"/>
      <c r="C955" s="79"/>
      <c r="D955" s="79"/>
      <c r="E955" s="79"/>
      <c r="F955" s="79"/>
      <c r="G955" s="79"/>
      <c r="H955" s="79"/>
      <c r="I955" s="81" t="b">
        <v>0</v>
      </c>
      <c r="J955" s="81" t="b">
        <v>0</v>
      </c>
      <c r="K955" s="81" t="b">
        <v>0</v>
      </c>
      <c r="L955" s="81" t="b">
        <v>0</v>
      </c>
      <c r="M955" s="81" t="b">
        <v>0</v>
      </c>
      <c r="N955" s="79"/>
      <c r="O955" s="79"/>
      <c r="P955" s="79"/>
      <c r="Q955" s="92"/>
      <c r="R955" s="92"/>
      <c r="S955" s="96"/>
      <c r="T955" s="85"/>
      <c r="U955" s="86"/>
      <c r="V955" s="86" t="e">
        <f t="array" aca="1" ref="V955" ca="1">_xludf.IFNA(INDEX(#REF!,MATCH($U955,#REF!,0)),"")</f>
        <v>#NAME?</v>
      </c>
      <c r="W955" s="86" t="e">
        <f t="array" aca="1" ref="W955" ca="1">_xludf.IFNA(INDEX(#REF!,MATCH($U955,#REF!,0)),"")</f>
        <v>#NAME?</v>
      </c>
      <c r="X955" s="86" t="e">
        <f t="array" aca="1" ref="X955" ca="1">_xludf.IFNA(INDEX(#REF!,MATCH($U955,#REF!,0)),"")</f>
        <v>#NAME?</v>
      </c>
      <c r="Y955" s="86" t="e">
        <f t="array" aca="1" ref="Y955" ca="1">_xludf.IFNA(INDEX(#REF!,MATCH($U955,#REF!,0)),"")</f>
        <v>#NAME?</v>
      </c>
      <c r="Z955" s="86" t="e">
        <f t="array" aca="1" ref="Z955" ca="1">_xludf.IFNA(INDEX(#REF!,MATCH($U955,#REF!,0)),"")</f>
        <v>#NAME?</v>
      </c>
      <c r="AA955" s="86" t="e">
        <f t="array" aca="1" ref="AA955" ca="1">_xludf.IFNA(INDEX(#REF!,MATCH($U955,#REF!,0)),"")</f>
        <v>#NAME?</v>
      </c>
      <c r="AB955" s="86" t="e">
        <f t="array" aca="1" ref="AB955" ca="1">_xludf.IFNA(INDEX(#REF!,MATCH($U955,#REF!,0)),"")</f>
        <v>#NAME?</v>
      </c>
      <c r="AC955" s="86" t="e">
        <f t="array" aca="1" ref="AC955" ca="1">_xludf.IFNA(INDEX(#REF!,MATCH($U955,#REF!,0)),"")</f>
        <v>#NAME?</v>
      </c>
      <c r="AD955" s="87" t="e">
        <f t="array" aca="1" ref="AD955" ca="1">_xludf.IFNA(INDEX(#REF!,MATCH($U955,#REF!,0)),"")</f>
        <v>#NAME?</v>
      </c>
      <c r="AE955" s="102"/>
    </row>
    <row r="956" spans="1:31" ht="22.5" customHeight="1">
      <c r="A956" s="77"/>
      <c r="B956" s="133"/>
      <c r="C956" s="79"/>
      <c r="D956" s="79"/>
      <c r="E956" s="79"/>
      <c r="F956" s="79"/>
      <c r="G956" s="79"/>
      <c r="H956" s="79"/>
      <c r="I956" s="81" t="b">
        <v>0</v>
      </c>
      <c r="J956" s="81" t="b">
        <v>0</v>
      </c>
      <c r="K956" s="81" t="b">
        <v>0</v>
      </c>
      <c r="L956" s="81" t="b">
        <v>0</v>
      </c>
      <c r="M956" s="81" t="b">
        <v>0</v>
      </c>
      <c r="N956" s="79"/>
      <c r="O956" s="79"/>
      <c r="P956" s="79"/>
      <c r="Q956" s="92"/>
      <c r="R956" s="92"/>
      <c r="S956" s="96"/>
      <c r="T956" s="85"/>
      <c r="U956" s="86"/>
      <c r="V956" s="86" t="e">
        <f t="array" aca="1" ref="V956" ca="1">_xludf.IFNA(INDEX(#REF!,MATCH($U956,#REF!,0)),"")</f>
        <v>#NAME?</v>
      </c>
      <c r="W956" s="86" t="e">
        <f t="array" aca="1" ref="W956" ca="1">_xludf.IFNA(INDEX(#REF!,MATCH($U956,#REF!,0)),"")</f>
        <v>#NAME?</v>
      </c>
      <c r="X956" s="86" t="e">
        <f t="array" aca="1" ref="X956" ca="1">_xludf.IFNA(INDEX(#REF!,MATCH($U956,#REF!,0)),"")</f>
        <v>#NAME?</v>
      </c>
      <c r="Y956" s="86" t="e">
        <f t="array" aca="1" ref="Y956" ca="1">_xludf.IFNA(INDEX(#REF!,MATCH($U956,#REF!,0)),"")</f>
        <v>#NAME?</v>
      </c>
      <c r="Z956" s="86" t="e">
        <f t="array" aca="1" ref="Z956" ca="1">_xludf.IFNA(INDEX(#REF!,MATCH($U956,#REF!,0)),"")</f>
        <v>#NAME?</v>
      </c>
      <c r="AA956" s="86" t="e">
        <f t="array" aca="1" ref="AA956" ca="1">_xludf.IFNA(INDEX(#REF!,MATCH($U956,#REF!,0)),"")</f>
        <v>#NAME?</v>
      </c>
      <c r="AB956" s="86" t="e">
        <f t="array" aca="1" ref="AB956" ca="1">_xludf.IFNA(INDEX(#REF!,MATCH($U956,#REF!,0)),"")</f>
        <v>#NAME?</v>
      </c>
      <c r="AC956" s="86" t="e">
        <f t="array" aca="1" ref="AC956" ca="1">_xludf.IFNA(INDEX(#REF!,MATCH($U956,#REF!,0)),"")</f>
        <v>#NAME?</v>
      </c>
      <c r="AD956" s="87" t="e">
        <f t="array" aca="1" ref="AD956" ca="1">_xludf.IFNA(INDEX(#REF!,MATCH($U956,#REF!,0)),"")</f>
        <v>#NAME?</v>
      </c>
      <c r="AE956" s="102"/>
    </row>
    <row r="957" spans="1:31" ht="22.5" customHeight="1">
      <c r="A957" s="77"/>
      <c r="B957" s="133"/>
      <c r="C957" s="79"/>
      <c r="D957" s="79"/>
      <c r="E957" s="79"/>
      <c r="F957" s="79"/>
      <c r="G957" s="79"/>
      <c r="H957" s="79"/>
      <c r="I957" s="81" t="b">
        <v>0</v>
      </c>
      <c r="J957" s="81" t="b">
        <v>0</v>
      </c>
      <c r="K957" s="81" t="b">
        <v>0</v>
      </c>
      <c r="L957" s="81" t="b">
        <v>0</v>
      </c>
      <c r="M957" s="81" t="b">
        <v>0</v>
      </c>
      <c r="N957" s="79"/>
      <c r="O957" s="79"/>
      <c r="P957" s="79"/>
      <c r="Q957" s="92"/>
      <c r="R957" s="92"/>
      <c r="S957" s="96"/>
      <c r="T957" s="85"/>
      <c r="U957" s="86"/>
      <c r="V957" s="86" t="e">
        <f t="array" aca="1" ref="V957" ca="1">_xludf.IFNA(INDEX(#REF!,MATCH($U957,#REF!,0)),"")</f>
        <v>#NAME?</v>
      </c>
      <c r="W957" s="86" t="e">
        <f t="array" aca="1" ref="W957" ca="1">_xludf.IFNA(INDEX(#REF!,MATCH($U957,#REF!,0)),"")</f>
        <v>#NAME?</v>
      </c>
      <c r="X957" s="86" t="e">
        <f t="array" aca="1" ref="X957" ca="1">_xludf.IFNA(INDEX(#REF!,MATCH($U957,#REF!,0)),"")</f>
        <v>#NAME?</v>
      </c>
      <c r="Y957" s="86" t="e">
        <f t="array" aca="1" ref="Y957" ca="1">_xludf.IFNA(INDEX(#REF!,MATCH($U957,#REF!,0)),"")</f>
        <v>#NAME?</v>
      </c>
      <c r="Z957" s="86" t="e">
        <f t="array" aca="1" ref="Z957" ca="1">_xludf.IFNA(INDEX(#REF!,MATCH($U957,#REF!,0)),"")</f>
        <v>#NAME?</v>
      </c>
      <c r="AA957" s="86" t="e">
        <f t="array" aca="1" ref="AA957" ca="1">_xludf.IFNA(INDEX(#REF!,MATCH($U957,#REF!,0)),"")</f>
        <v>#NAME?</v>
      </c>
      <c r="AB957" s="86" t="e">
        <f t="array" aca="1" ref="AB957" ca="1">_xludf.IFNA(INDEX(#REF!,MATCH($U957,#REF!,0)),"")</f>
        <v>#NAME?</v>
      </c>
      <c r="AC957" s="86" t="e">
        <f t="array" aca="1" ref="AC957" ca="1">_xludf.IFNA(INDEX(#REF!,MATCH($U957,#REF!,0)),"")</f>
        <v>#NAME?</v>
      </c>
      <c r="AD957" s="87" t="e">
        <f t="array" aca="1" ref="AD957" ca="1">_xludf.IFNA(INDEX(#REF!,MATCH($U957,#REF!,0)),"")</f>
        <v>#NAME?</v>
      </c>
      <c r="AE957" s="102"/>
    </row>
    <row r="958" spans="1:31" ht="22.5" customHeight="1">
      <c r="A958" s="77"/>
      <c r="B958" s="133"/>
      <c r="C958" s="79"/>
      <c r="D958" s="79"/>
      <c r="E958" s="79"/>
      <c r="F958" s="79"/>
      <c r="G958" s="79"/>
      <c r="H958" s="79"/>
      <c r="I958" s="81" t="b">
        <v>0</v>
      </c>
      <c r="J958" s="81" t="b">
        <v>0</v>
      </c>
      <c r="K958" s="81" t="b">
        <v>0</v>
      </c>
      <c r="L958" s="81" t="b">
        <v>0</v>
      </c>
      <c r="M958" s="81" t="b">
        <v>0</v>
      </c>
      <c r="N958" s="79"/>
      <c r="O958" s="79"/>
      <c r="P958" s="79"/>
      <c r="Q958" s="92"/>
      <c r="R958" s="92"/>
      <c r="S958" s="96"/>
      <c r="T958" s="85"/>
      <c r="U958" s="86"/>
      <c r="V958" s="86" t="e">
        <f t="array" aca="1" ref="V958" ca="1">_xludf.IFNA(INDEX(#REF!,MATCH($U958,#REF!,0)),"")</f>
        <v>#NAME?</v>
      </c>
      <c r="W958" s="86" t="e">
        <f t="array" aca="1" ref="W958" ca="1">_xludf.IFNA(INDEX(#REF!,MATCH($U958,#REF!,0)),"")</f>
        <v>#NAME?</v>
      </c>
      <c r="X958" s="86" t="e">
        <f t="array" aca="1" ref="X958" ca="1">_xludf.IFNA(INDEX(#REF!,MATCH($U958,#REF!,0)),"")</f>
        <v>#NAME?</v>
      </c>
      <c r="Y958" s="86" t="e">
        <f t="array" aca="1" ref="Y958" ca="1">_xludf.IFNA(INDEX(#REF!,MATCH($U958,#REF!,0)),"")</f>
        <v>#NAME?</v>
      </c>
      <c r="Z958" s="86" t="e">
        <f t="array" aca="1" ref="Z958" ca="1">_xludf.IFNA(INDEX(#REF!,MATCH($U958,#REF!,0)),"")</f>
        <v>#NAME?</v>
      </c>
      <c r="AA958" s="86" t="e">
        <f t="array" aca="1" ref="AA958" ca="1">_xludf.IFNA(INDEX(#REF!,MATCH($U958,#REF!,0)),"")</f>
        <v>#NAME?</v>
      </c>
      <c r="AB958" s="86" t="e">
        <f t="array" aca="1" ref="AB958" ca="1">_xludf.IFNA(INDEX(#REF!,MATCH($U958,#REF!,0)),"")</f>
        <v>#NAME?</v>
      </c>
      <c r="AC958" s="86" t="e">
        <f t="array" aca="1" ref="AC958" ca="1">_xludf.IFNA(INDEX(#REF!,MATCH($U958,#REF!,0)),"")</f>
        <v>#NAME?</v>
      </c>
      <c r="AD958" s="87" t="e">
        <f t="array" aca="1" ref="AD958" ca="1">_xludf.IFNA(INDEX(#REF!,MATCH($U958,#REF!,0)),"")</f>
        <v>#NAME?</v>
      </c>
      <c r="AE958" s="102"/>
    </row>
    <row r="959" spans="1:31" ht="22.5" customHeight="1">
      <c r="A959" s="77"/>
      <c r="B959" s="133"/>
      <c r="C959" s="79"/>
      <c r="D959" s="79"/>
      <c r="E959" s="79"/>
      <c r="F959" s="79"/>
      <c r="G959" s="79"/>
      <c r="H959" s="79"/>
      <c r="I959" s="81" t="b">
        <v>0</v>
      </c>
      <c r="J959" s="81" t="b">
        <v>0</v>
      </c>
      <c r="K959" s="81" t="b">
        <v>0</v>
      </c>
      <c r="L959" s="81" t="b">
        <v>0</v>
      </c>
      <c r="M959" s="81" t="b">
        <v>0</v>
      </c>
      <c r="N959" s="79"/>
      <c r="O959" s="79"/>
      <c r="P959" s="79"/>
      <c r="Q959" s="92"/>
      <c r="R959" s="92"/>
      <c r="S959" s="96"/>
      <c r="T959" s="85"/>
      <c r="U959" s="86"/>
      <c r="V959" s="86" t="e">
        <f t="array" aca="1" ref="V959" ca="1">_xludf.IFNA(INDEX(#REF!,MATCH($U959,#REF!,0)),"")</f>
        <v>#NAME?</v>
      </c>
      <c r="W959" s="86" t="e">
        <f t="array" aca="1" ref="W959" ca="1">_xludf.IFNA(INDEX(#REF!,MATCH($U959,#REF!,0)),"")</f>
        <v>#NAME?</v>
      </c>
      <c r="X959" s="86" t="e">
        <f t="array" aca="1" ref="X959" ca="1">_xludf.IFNA(INDEX(#REF!,MATCH($U959,#REF!,0)),"")</f>
        <v>#NAME?</v>
      </c>
      <c r="Y959" s="86" t="e">
        <f t="array" aca="1" ref="Y959" ca="1">_xludf.IFNA(INDEX(#REF!,MATCH($U959,#REF!,0)),"")</f>
        <v>#NAME?</v>
      </c>
      <c r="Z959" s="86" t="e">
        <f t="array" aca="1" ref="Z959" ca="1">_xludf.IFNA(INDEX(#REF!,MATCH($U959,#REF!,0)),"")</f>
        <v>#NAME?</v>
      </c>
      <c r="AA959" s="86" t="e">
        <f t="array" aca="1" ref="AA959" ca="1">_xludf.IFNA(INDEX(#REF!,MATCH($U959,#REF!,0)),"")</f>
        <v>#NAME?</v>
      </c>
      <c r="AB959" s="86" t="e">
        <f t="array" aca="1" ref="AB959" ca="1">_xludf.IFNA(INDEX(#REF!,MATCH($U959,#REF!,0)),"")</f>
        <v>#NAME?</v>
      </c>
      <c r="AC959" s="86" t="e">
        <f t="array" aca="1" ref="AC959" ca="1">_xludf.IFNA(INDEX(#REF!,MATCH($U959,#REF!,0)),"")</f>
        <v>#NAME?</v>
      </c>
      <c r="AD959" s="87" t="e">
        <f t="array" aca="1" ref="AD959" ca="1">_xludf.IFNA(INDEX(#REF!,MATCH($U959,#REF!,0)),"")</f>
        <v>#NAME?</v>
      </c>
      <c r="AE959" s="102"/>
    </row>
    <row r="960" spans="1:31" ht="22.5" customHeight="1">
      <c r="A960" s="77"/>
      <c r="B960" s="133"/>
      <c r="C960" s="79"/>
      <c r="D960" s="79"/>
      <c r="E960" s="79"/>
      <c r="F960" s="79"/>
      <c r="G960" s="79"/>
      <c r="H960" s="79"/>
      <c r="I960" s="81" t="b">
        <v>0</v>
      </c>
      <c r="J960" s="81" t="b">
        <v>0</v>
      </c>
      <c r="K960" s="81" t="b">
        <v>0</v>
      </c>
      <c r="L960" s="81" t="b">
        <v>0</v>
      </c>
      <c r="M960" s="81" t="b">
        <v>0</v>
      </c>
      <c r="N960" s="79"/>
      <c r="O960" s="79"/>
      <c r="P960" s="79"/>
      <c r="Q960" s="92"/>
      <c r="R960" s="92"/>
      <c r="S960" s="96"/>
      <c r="T960" s="85"/>
      <c r="U960" s="86"/>
      <c r="V960" s="86" t="e">
        <f t="array" aca="1" ref="V960" ca="1">_xludf.IFNA(INDEX(#REF!,MATCH($U960,#REF!,0)),"")</f>
        <v>#NAME?</v>
      </c>
      <c r="W960" s="86" t="e">
        <f t="array" aca="1" ref="W960" ca="1">_xludf.IFNA(INDEX(#REF!,MATCH($U960,#REF!,0)),"")</f>
        <v>#NAME?</v>
      </c>
      <c r="X960" s="86" t="e">
        <f t="array" aca="1" ref="X960" ca="1">_xludf.IFNA(INDEX(#REF!,MATCH($U960,#REF!,0)),"")</f>
        <v>#NAME?</v>
      </c>
      <c r="Y960" s="86" t="e">
        <f t="array" aca="1" ref="Y960" ca="1">_xludf.IFNA(INDEX(#REF!,MATCH($U960,#REF!,0)),"")</f>
        <v>#NAME?</v>
      </c>
      <c r="Z960" s="86" t="e">
        <f t="array" aca="1" ref="Z960" ca="1">_xludf.IFNA(INDEX(#REF!,MATCH($U960,#REF!,0)),"")</f>
        <v>#NAME?</v>
      </c>
      <c r="AA960" s="86" t="e">
        <f t="array" aca="1" ref="AA960" ca="1">_xludf.IFNA(INDEX(#REF!,MATCH($U960,#REF!,0)),"")</f>
        <v>#NAME?</v>
      </c>
      <c r="AB960" s="86" t="e">
        <f t="array" aca="1" ref="AB960" ca="1">_xludf.IFNA(INDEX(#REF!,MATCH($U960,#REF!,0)),"")</f>
        <v>#NAME?</v>
      </c>
      <c r="AC960" s="86" t="e">
        <f t="array" aca="1" ref="AC960" ca="1">_xludf.IFNA(INDEX(#REF!,MATCH($U960,#REF!,0)),"")</f>
        <v>#NAME?</v>
      </c>
      <c r="AD960" s="87" t="e">
        <f t="array" aca="1" ref="AD960" ca="1">_xludf.IFNA(INDEX(#REF!,MATCH($U960,#REF!,0)),"")</f>
        <v>#NAME?</v>
      </c>
      <c r="AE960" s="102"/>
    </row>
    <row r="961" spans="1:31" ht="22.5" customHeight="1">
      <c r="A961" s="77"/>
      <c r="B961" s="133"/>
      <c r="C961" s="79"/>
      <c r="D961" s="79"/>
      <c r="E961" s="79"/>
      <c r="F961" s="79"/>
      <c r="G961" s="79"/>
      <c r="H961" s="79"/>
      <c r="I961" s="81" t="b">
        <v>0</v>
      </c>
      <c r="J961" s="81" t="b">
        <v>0</v>
      </c>
      <c r="K961" s="81" t="b">
        <v>0</v>
      </c>
      <c r="L961" s="81" t="b">
        <v>0</v>
      </c>
      <c r="M961" s="81" t="b">
        <v>0</v>
      </c>
      <c r="N961" s="79"/>
      <c r="O961" s="79"/>
      <c r="P961" s="79"/>
      <c r="Q961" s="92"/>
      <c r="R961" s="92"/>
      <c r="S961" s="96"/>
      <c r="T961" s="85"/>
      <c r="U961" s="86"/>
      <c r="V961" s="86" t="e">
        <f t="array" aca="1" ref="V961" ca="1">_xludf.IFNA(INDEX(#REF!,MATCH($U961,#REF!,0)),"")</f>
        <v>#NAME?</v>
      </c>
      <c r="W961" s="86" t="e">
        <f t="array" aca="1" ref="W961" ca="1">_xludf.IFNA(INDEX(#REF!,MATCH($U961,#REF!,0)),"")</f>
        <v>#NAME?</v>
      </c>
      <c r="X961" s="86" t="e">
        <f t="array" aca="1" ref="X961" ca="1">_xludf.IFNA(INDEX(#REF!,MATCH($U961,#REF!,0)),"")</f>
        <v>#NAME?</v>
      </c>
      <c r="Y961" s="86" t="e">
        <f t="array" aca="1" ref="Y961" ca="1">_xludf.IFNA(INDEX(#REF!,MATCH($U961,#REF!,0)),"")</f>
        <v>#NAME?</v>
      </c>
      <c r="Z961" s="86" t="e">
        <f t="array" aca="1" ref="Z961" ca="1">_xludf.IFNA(INDEX(#REF!,MATCH($U961,#REF!,0)),"")</f>
        <v>#NAME?</v>
      </c>
      <c r="AA961" s="86" t="e">
        <f t="array" aca="1" ref="AA961" ca="1">_xludf.IFNA(INDEX(#REF!,MATCH($U961,#REF!,0)),"")</f>
        <v>#NAME?</v>
      </c>
      <c r="AB961" s="86" t="e">
        <f t="array" aca="1" ref="AB961" ca="1">_xludf.IFNA(INDEX(#REF!,MATCH($U961,#REF!,0)),"")</f>
        <v>#NAME?</v>
      </c>
      <c r="AC961" s="86" t="e">
        <f t="array" aca="1" ref="AC961" ca="1">_xludf.IFNA(INDEX(#REF!,MATCH($U961,#REF!,0)),"")</f>
        <v>#NAME?</v>
      </c>
      <c r="AD961" s="87" t="e">
        <f t="array" aca="1" ref="AD961" ca="1">_xludf.IFNA(INDEX(#REF!,MATCH($U961,#REF!,0)),"")</f>
        <v>#NAME?</v>
      </c>
      <c r="AE961" s="102"/>
    </row>
    <row r="962" spans="1:31" ht="22.5" customHeight="1">
      <c r="A962" s="77"/>
      <c r="B962" s="133"/>
      <c r="C962" s="90"/>
      <c r="D962" s="90"/>
      <c r="E962" s="90"/>
      <c r="F962" s="90"/>
      <c r="G962" s="90"/>
      <c r="H962" s="90"/>
      <c r="I962" s="91" t="b">
        <v>0</v>
      </c>
      <c r="J962" s="91" t="b">
        <v>0</v>
      </c>
      <c r="K962" s="91" t="b">
        <v>0</v>
      </c>
      <c r="L962" s="91" t="b">
        <v>0</v>
      </c>
      <c r="M962" s="91" t="b">
        <v>0</v>
      </c>
      <c r="N962" s="90"/>
      <c r="O962" s="90"/>
      <c r="P962" s="90"/>
      <c r="Q962" s="92"/>
      <c r="R962" s="92"/>
      <c r="S962" s="110"/>
      <c r="T962" s="85"/>
      <c r="U962" s="86"/>
      <c r="V962" s="86" t="e">
        <f t="array" aca="1" ref="V962" ca="1">_xludf.IFNA(INDEX(#REF!,MATCH($U962,#REF!,0)),"")</f>
        <v>#NAME?</v>
      </c>
      <c r="W962" s="86" t="e">
        <f t="array" aca="1" ref="W962" ca="1">_xludf.IFNA(INDEX(#REF!,MATCH($U962,#REF!,0)),"")</f>
        <v>#NAME?</v>
      </c>
      <c r="X962" s="86" t="e">
        <f t="array" aca="1" ref="X962" ca="1">_xludf.IFNA(INDEX(#REF!,MATCH($U962,#REF!,0)),"")</f>
        <v>#NAME?</v>
      </c>
      <c r="Y962" s="86" t="e">
        <f t="array" aca="1" ref="Y962" ca="1">_xludf.IFNA(INDEX(#REF!,MATCH($U962,#REF!,0)),"")</f>
        <v>#NAME?</v>
      </c>
      <c r="Z962" s="86" t="e">
        <f t="array" aca="1" ref="Z962" ca="1">_xludf.IFNA(INDEX(#REF!,MATCH($U962,#REF!,0)),"")</f>
        <v>#NAME?</v>
      </c>
      <c r="AA962" s="86" t="e">
        <f t="array" aca="1" ref="AA962" ca="1">_xludf.IFNA(INDEX(#REF!,MATCH($U962,#REF!,0)),"")</f>
        <v>#NAME?</v>
      </c>
      <c r="AB962" s="86" t="e">
        <f t="array" aca="1" ref="AB962" ca="1">_xludf.IFNA(INDEX(#REF!,MATCH($U962,#REF!,0)),"")</f>
        <v>#NAME?</v>
      </c>
      <c r="AC962" s="86" t="e">
        <f t="array" aca="1" ref="AC962" ca="1">_xludf.IFNA(INDEX(#REF!,MATCH($U962,#REF!,0)),"")</f>
        <v>#NAME?</v>
      </c>
      <c r="AD962" s="87" t="e">
        <f t="array" aca="1" ref="AD962" ca="1">_xludf.IFNA(INDEX(#REF!,MATCH($U962,#REF!,0)),"")</f>
        <v>#NAME?</v>
      </c>
      <c r="AE962" s="102"/>
    </row>
    <row r="963" spans="1:31" ht="22.5" customHeight="1">
      <c r="A963" s="77"/>
      <c r="B963" s="133"/>
      <c r="C963" s="79"/>
      <c r="D963" s="79"/>
      <c r="E963" s="79"/>
      <c r="F963" s="79"/>
      <c r="G963" s="79"/>
      <c r="H963" s="79"/>
      <c r="I963" s="81" t="b">
        <v>0</v>
      </c>
      <c r="J963" s="81" t="b">
        <v>0</v>
      </c>
      <c r="K963" s="81" t="b">
        <v>0</v>
      </c>
      <c r="L963" s="81" t="b">
        <v>0</v>
      </c>
      <c r="M963" s="81" t="b">
        <v>0</v>
      </c>
      <c r="N963" s="79"/>
      <c r="O963" s="79"/>
      <c r="P963" s="79"/>
      <c r="Q963" s="92"/>
      <c r="R963" s="92"/>
      <c r="S963" s="96"/>
      <c r="T963" s="85"/>
      <c r="U963" s="86"/>
      <c r="V963" s="86" t="e">
        <f t="array" aca="1" ref="V963" ca="1">_xludf.IFNA(INDEX(#REF!,MATCH($U963,#REF!,0)),"")</f>
        <v>#NAME?</v>
      </c>
      <c r="W963" s="86" t="e">
        <f t="array" aca="1" ref="W963" ca="1">_xludf.IFNA(INDEX(#REF!,MATCH($U963,#REF!,0)),"")</f>
        <v>#NAME?</v>
      </c>
      <c r="X963" s="86" t="e">
        <f t="array" aca="1" ref="X963" ca="1">_xludf.IFNA(INDEX(#REF!,MATCH($U963,#REF!,0)),"")</f>
        <v>#NAME?</v>
      </c>
      <c r="Y963" s="86" t="e">
        <f t="array" aca="1" ref="Y963" ca="1">_xludf.IFNA(INDEX(#REF!,MATCH($U963,#REF!,0)),"")</f>
        <v>#NAME?</v>
      </c>
      <c r="Z963" s="86" t="e">
        <f t="array" aca="1" ref="Z963" ca="1">_xludf.IFNA(INDEX(#REF!,MATCH($U963,#REF!,0)),"")</f>
        <v>#NAME?</v>
      </c>
      <c r="AA963" s="86" t="e">
        <f t="array" aca="1" ref="AA963" ca="1">_xludf.IFNA(INDEX(#REF!,MATCH($U963,#REF!,0)),"")</f>
        <v>#NAME?</v>
      </c>
      <c r="AB963" s="86" t="e">
        <f t="array" aca="1" ref="AB963" ca="1">_xludf.IFNA(INDEX(#REF!,MATCH($U963,#REF!,0)),"")</f>
        <v>#NAME?</v>
      </c>
      <c r="AC963" s="86" t="e">
        <f t="array" aca="1" ref="AC963" ca="1">_xludf.IFNA(INDEX(#REF!,MATCH($U963,#REF!,0)),"")</f>
        <v>#NAME?</v>
      </c>
      <c r="AD963" s="87" t="e">
        <f t="array" aca="1" ref="AD963" ca="1">_xludf.IFNA(INDEX(#REF!,MATCH($U963,#REF!,0)),"")</f>
        <v>#NAME?</v>
      </c>
      <c r="AE963" s="102"/>
    </row>
    <row r="964" spans="1:31" ht="22.5" customHeight="1">
      <c r="A964" s="77"/>
      <c r="B964" s="133"/>
      <c r="C964" s="90"/>
      <c r="D964" s="90"/>
      <c r="E964" s="90"/>
      <c r="F964" s="90"/>
      <c r="G964" s="90"/>
      <c r="H964" s="90"/>
      <c r="I964" s="91" t="b">
        <v>0</v>
      </c>
      <c r="J964" s="91" t="b">
        <v>0</v>
      </c>
      <c r="K964" s="91" t="b">
        <v>0</v>
      </c>
      <c r="L964" s="91" t="b">
        <v>0</v>
      </c>
      <c r="M964" s="91" t="b">
        <v>0</v>
      </c>
      <c r="N964" s="90"/>
      <c r="O964" s="90"/>
      <c r="P964" s="90"/>
      <c r="Q964" s="92"/>
      <c r="R964" s="92"/>
      <c r="S964" s="110"/>
      <c r="T964" s="85"/>
      <c r="U964" s="86"/>
      <c r="V964" s="86" t="e">
        <f t="array" aca="1" ref="V964" ca="1">_xludf.IFNA(INDEX(#REF!,MATCH($U964,#REF!,0)),"")</f>
        <v>#NAME?</v>
      </c>
      <c r="W964" s="86" t="e">
        <f t="array" aca="1" ref="W964" ca="1">_xludf.IFNA(INDEX(#REF!,MATCH($U964,#REF!,0)),"")</f>
        <v>#NAME?</v>
      </c>
      <c r="X964" s="86" t="e">
        <f t="array" aca="1" ref="X964" ca="1">_xludf.IFNA(INDEX(#REF!,MATCH($U964,#REF!,0)),"")</f>
        <v>#NAME?</v>
      </c>
      <c r="Y964" s="86" t="e">
        <f t="array" aca="1" ref="Y964" ca="1">_xludf.IFNA(INDEX(#REF!,MATCH($U964,#REF!,0)),"")</f>
        <v>#NAME?</v>
      </c>
      <c r="Z964" s="86" t="e">
        <f t="array" aca="1" ref="Z964" ca="1">_xludf.IFNA(INDEX(#REF!,MATCH($U964,#REF!,0)),"")</f>
        <v>#NAME?</v>
      </c>
      <c r="AA964" s="86" t="e">
        <f t="array" aca="1" ref="AA964" ca="1">_xludf.IFNA(INDEX(#REF!,MATCH($U964,#REF!,0)),"")</f>
        <v>#NAME?</v>
      </c>
      <c r="AB964" s="86" t="e">
        <f t="array" aca="1" ref="AB964" ca="1">_xludf.IFNA(INDEX(#REF!,MATCH($U964,#REF!,0)),"")</f>
        <v>#NAME?</v>
      </c>
      <c r="AC964" s="86" t="e">
        <f t="array" aca="1" ref="AC964" ca="1">_xludf.IFNA(INDEX(#REF!,MATCH($U964,#REF!,0)),"")</f>
        <v>#NAME?</v>
      </c>
      <c r="AD964" s="87" t="e">
        <f t="array" aca="1" ref="AD964" ca="1">_xludf.IFNA(INDEX(#REF!,MATCH($U964,#REF!,0)),"")</f>
        <v>#NAME?</v>
      </c>
      <c r="AE964" s="102"/>
    </row>
    <row r="965" spans="1:31" ht="22.5" customHeight="1">
      <c r="A965" s="77"/>
      <c r="B965" s="133"/>
      <c r="C965" s="79"/>
      <c r="D965" s="79"/>
      <c r="E965" s="79"/>
      <c r="F965" s="79"/>
      <c r="G965" s="79"/>
      <c r="H965" s="79"/>
      <c r="I965" s="81" t="b">
        <v>0</v>
      </c>
      <c r="J965" s="81" t="b">
        <v>0</v>
      </c>
      <c r="K965" s="81" t="b">
        <v>0</v>
      </c>
      <c r="L965" s="81" t="b">
        <v>0</v>
      </c>
      <c r="M965" s="81" t="b">
        <v>0</v>
      </c>
      <c r="N965" s="79"/>
      <c r="O965" s="79"/>
      <c r="P965" s="79"/>
      <c r="Q965" s="92"/>
      <c r="R965" s="92"/>
      <c r="S965" s="96"/>
      <c r="T965" s="85"/>
      <c r="U965" s="86"/>
      <c r="V965" s="86" t="e">
        <f t="array" aca="1" ref="V965" ca="1">_xludf.IFNA(INDEX(#REF!,MATCH($U965,#REF!,0)),"")</f>
        <v>#NAME?</v>
      </c>
      <c r="W965" s="86" t="e">
        <f t="array" aca="1" ref="W965" ca="1">_xludf.IFNA(INDEX(#REF!,MATCH($U965,#REF!,0)),"")</f>
        <v>#NAME?</v>
      </c>
      <c r="X965" s="86" t="e">
        <f t="array" aca="1" ref="X965" ca="1">_xludf.IFNA(INDEX(#REF!,MATCH($U965,#REF!,0)),"")</f>
        <v>#NAME?</v>
      </c>
      <c r="Y965" s="86" t="e">
        <f t="array" aca="1" ref="Y965" ca="1">_xludf.IFNA(INDEX(#REF!,MATCH($U965,#REF!,0)),"")</f>
        <v>#NAME?</v>
      </c>
      <c r="Z965" s="86" t="e">
        <f t="array" aca="1" ref="Z965" ca="1">_xludf.IFNA(INDEX(#REF!,MATCH($U965,#REF!,0)),"")</f>
        <v>#NAME?</v>
      </c>
      <c r="AA965" s="86" t="e">
        <f t="array" aca="1" ref="AA965" ca="1">_xludf.IFNA(INDEX(#REF!,MATCH($U965,#REF!,0)),"")</f>
        <v>#NAME?</v>
      </c>
      <c r="AB965" s="86" t="e">
        <f t="array" aca="1" ref="AB965" ca="1">_xludf.IFNA(INDEX(#REF!,MATCH($U965,#REF!,0)),"")</f>
        <v>#NAME?</v>
      </c>
      <c r="AC965" s="86" t="e">
        <f t="array" aca="1" ref="AC965" ca="1">_xludf.IFNA(INDEX(#REF!,MATCH($U965,#REF!,0)),"")</f>
        <v>#NAME?</v>
      </c>
      <c r="AD965" s="87" t="e">
        <f t="array" aca="1" ref="AD965" ca="1">_xludf.IFNA(INDEX(#REF!,MATCH($U965,#REF!,0)),"")</f>
        <v>#NAME?</v>
      </c>
      <c r="AE965" s="102"/>
    </row>
    <row r="966" spans="1:31" ht="22.5" customHeight="1">
      <c r="A966" s="77"/>
      <c r="B966" s="133"/>
      <c r="C966" s="79"/>
      <c r="D966" s="79"/>
      <c r="E966" s="79"/>
      <c r="F966" s="79"/>
      <c r="G966" s="79"/>
      <c r="H966" s="79"/>
      <c r="I966" s="81" t="b">
        <v>0</v>
      </c>
      <c r="J966" s="81" t="b">
        <v>0</v>
      </c>
      <c r="K966" s="81" t="b">
        <v>0</v>
      </c>
      <c r="L966" s="81" t="b">
        <v>0</v>
      </c>
      <c r="M966" s="81" t="b">
        <v>0</v>
      </c>
      <c r="N966" s="79"/>
      <c r="O966" s="79"/>
      <c r="P966" s="79"/>
      <c r="Q966" s="92"/>
      <c r="R966" s="92"/>
      <c r="S966" s="96"/>
      <c r="T966" s="85"/>
      <c r="U966" s="86"/>
      <c r="V966" s="86" t="e">
        <f t="array" aca="1" ref="V966" ca="1">_xludf.IFNA(INDEX(#REF!,MATCH($U966,#REF!,0)),"")</f>
        <v>#NAME?</v>
      </c>
      <c r="W966" s="86" t="e">
        <f t="array" aca="1" ref="W966" ca="1">_xludf.IFNA(INDEX(#REF!,MATCH($U966,#REF!,0)),"")</f>
        <v>#NAME?</v>
      </c>
      <c r="X966" s="86" t="e">
        <f t="array" aca="1" ref="X966" ca="1">_xludf.IFNA(INDEX(#REF!,MATCH($U966,#REF!,0)),"")</f>
        <v>#NAME?</v>
      </c>
      <c r="Y966" s="86" t="e">
        <f t="array" aca="1" ref="Y966" ca="1">_xludf.IFNA(INDEX(#REF!,MATCH($U966,#REF!,0)),"")</f>
        <v>#NAME?</v>
      </c>
      <c r="Z966" s="86" t="e">
        <f t="array" aca="1" ref="Z966" ca="1">_xludf.IFNA(INDEX(#REF!,MATCH($U966,#REF!,0)),"")</f>
        <v>#NAME?</v>
      </c>
      <c r="AA966" s="86" t="e">
        <f t="array" aca="1" ref="AA966" ca="1">_xludf.IFNA(INDEX(#REF!,MATCH($U966,#REF!,0)),"")</f>
        <v>#NAME?</v>
      </c>
      <c r="AB966" s="86" t="e">
        <f t="array" aca="1" ref="AB966" ca="1">_xludf.IFNA(INDEX(#REF!,MATCH($U966,#REF!,0)),"")</f>
        <v>#NAME?</v>
      </c>
      <c r="AC966" s="86" t="e">
        <f t="array" aca="1" ref="AC966" ca="1">_xludf.IFNA(INDEX(#REF!,MATCH($U966,#REF!,0)),"")</f>
        <v>#NAME?</v>
      </c>
      <c r="AD966" s="87" t="e">
        <f t="array" aca="1" ref="AD966" ca="1">_xludf.IFNA(INDEX(#REF!,MATCH($U966,#REF!,0)),"")</f>
        <v>#NAME?</v>
      </c>
      <c r="AE966" s="102"/>
    </row>
    <row r="967" spans="1:31" ht="22.5" customHeight="1">
      <c r="A967" s="77"/>
      <c r="B967" s="133"/>
      <c r="C967" s="79"/>
      <c r="D967" s="79"/>
      <c r="E967" s="103"/>
      <c r="F967" s="103"/>
      <c r="G967" s="79"/>
      <c r="H967" s="79"/>
      <c r="I967" s="81" t="b">
        <v>0</v>
      </c>
      <c r="J967" s="81" t="b">
        <v>0</v>
      </c>
      <c r="K967" s="81" t="b">
        <v>0</v>
      </c>
      <c r="L967" s="81" t="b">
        <v>0</v>
      </c>
      <c r="M967" s="81" t="b">
        <v>0</v>
      </c>
      <c r="N967" s="79"/>
      <c r="O967" s="79"/>
      <c r="P967" s="79"/>
      <c r="Q967" s="92"/>
      <c r="R967" s="92"/>
      <c r="S967" s="96"/>
      <c r="T967" s="85"/>
      <c r="U967" s="86"/>
      <c r="V967" s="86" t="e">
        <f t="array" aca="1" ref="V967" ca="1">_xludf.IFNA(INDEX(#REF!,MATCH($U967,#REF!,0)),"")</f>
        <v>#NAME?</v>
      </c>
      <c r="W967" s="86" t="e">
        <f t="array" aca="1" ref="W967" ca="1">_xludf.IFNA(INDEX(#REF!,MATCH($U967,#REF!,0)),"")</f>
        <v>#NAME?</v>
      </c>
      <c r="X967" s="86" t="e">
        <f t="array" aca="1" ref="X967" ca="1">_xludf.IFNA(INDEX(#REF!,MATCH($U967,#REF!,0)),"")</f>
        <v>#NAME?</v>
      </c>
      <c r="Y967" s="86" t="e">
        <f t="array" aca="1" ref="Y967" ca="1">_xludf.IFNA(INDEX(#REF!,MATCH($U967,#REF!,0)),"")</f>
        <v>#NAME?</v>
      </c>
      <c r="Z967" s="86" t="e">
        <f t="array" aca="1" ref="Z967" ca="1">_xludf.IFNA(INDEX(#REF!,MATCH($U967,#REF!,0)),"")</f>
        <v>#NAME?</v>
      </c>
      <c r="AA967" s="86" t="e">
        <f t="array" aca="1" ref="AA967" ca="1">_xludf.IFNA(INDEX(#REF!,MATCH($U967,#REF!,0)),"")</f>
        <v>#NAME?</v>
      </c>
      <c r="AB967" s="86" t="e">
        <f t="array" aca="1" ref="AB967" ca="1">_xludf.IFNA(INDEX(#REF!,MATCH($U967,#REF!,0)),"")</f>
        <v>#NAME?</v>
      </c>
      <c r="AC967" s="86" t="e">
        <f t="array" aca="1" ref="AC967" ca="1">_xludf.IFNA(INDEX(#REF!,MATCH($U967,#REF!,0)),"")</f>
        <v>#NAME?</v>
      </c>
      <c r="AD967" s="87" t="e">
        <f t="array" aca="1" ref="AD967" ca="1">_xludf.IFNA(INDEX(#REF!,MATCH($U967,#REF!,0)),"")</f>
        <v>#NAME?</v>
      </c>
      <c r="AE967" s="102"/>
    </row>
    <row r="968" spans="1:31" ht="22.5" customHeight="1">
      <c r="A968" s="77"/>
      <c r="B968" s="133"/>
      <c r="C968" s="79"/>
      <c r="D968" s="79"/>
      <c r="E968" s="79"/>
      <c r="F968" s="79"/>
      <c r="G968" s="79"/>
      <c r="H968" s="79"/>
      <c r="I968" s="81" t="b">
        <v>0</v>
      </c>
      <c r="J968" s="81" t="b">
        <v>0</v>
      </c>
      <c r="K968" s="81" t="b">
        <v>0</v>
      </c>
      <c r="L968" s="81" t="b">
        <v>0</v>
      </c>
      <c r="M968" s="81" t="b">
        <v>0</v>
      </c>
      <c r="N968" s="79"/>
      <c r="O968" s="79"/>
      <c r="P968" s="79"/>
      <c r="Q968" s="92"/>
      <c r="R968" s="92"/>
      <c r="S968" s="96"/>
      <c r="T968" s="85"/>
      <c r="U968" s="86"/>
      <c r="V968" s="86" t="e">
        <f t="array" aca="1" ref="V968" ca="1">_xludf.IFNA(INDEX(#REF!,MATCH($U968,#REF!,0)),"")</f>
        <v>#NAME?</v>
      </c>
      <c r="W968" s="86" t="e">
        <f t="array" aca="1" ref="W968" ca="1">_xludf.IFNA(INDEX(#REF!,MATCH($U968,#REF!,0)),"")</f>
        <v>#NAME?</v>
      </c>
      <c r="X968" s="86" t="e">
        <f t="array" aca="1" ref="X968" ca="1">_xludf.IFNA(INDEX(#REF!,MATCH($U968,#REF!,0)),"")</f>
        <v>#NAME?</v>
      </c>
      <c r="Y968" s="86" t="e">
        <f t="array" aca="1" ref="Y968" ca="1">_xludf.IFNA(INDEX(#REF!,MATCH($U968,#REF!,0)),"")</f>
        <v>#NAME?</v>
      </c>
      <c r="Z968" s="86" t="e">
        <f t="array" aca="1" ref="Z968" ca="1">_xludf.IFNA(INDEX(#REF!,MATCH($U968,#REF!,0)),"")</f>
        <v>#NAME?</v>
      </c>
      <c r="AA968" s="86" t="e">
        <f t="array" aca="1" ref="AA968" ca="1">_xludf.IFNA(INDEX(#REF!,MATCH($U968,#REF!,0)),"")</f>
        <v>#NAME?</v>
      </c>
      <c r="AB968" s="86" t="e">
        <f t="array" aca="1" ref="AB968" ca="1">_xludf.IFNA(INDEX(#REF!,MATCH($U968,#REF!,0)),"")</f>
        <v>#NAME?</v>
      </c>
      <c r="AC968" s="86" t="e">
        <f t="array" aca="1" ref="AC968" ca="1">_xludf.IFNA(INDEX(#REF!,MATCH($U968,#REF!,0)),"")</f>
        <v>#NAME?</v>
      </c>
      <c r="AD968" s="87" t="e">
        <f t="array" aca="1" ref="AD968" ca="1">_xludf.IFNA(INDEX(#REF!,MATCH($U968,#REF!,0)),"")</f>
        <v>#NAME?</v>
      </c>
      <c r="AE968" s="102"/>
    </row>
    <row r="969" spans="1:31" ht="22.5" customHeight="1">
      <c r="A969" s="77"/>
      <c r="B969" s="133"/>
      <c r="C969" s="79"/>
      <c r="D969" s="79"/>
      <c r="E969" s="103"/>
      <c r="F969" s="103"/>
      <c r="G969" s="79"/>
      <c r="H969" s="79"/>
      <c r="I969" s="81" t="b">
        <v>0</v>
      </c>
      <c r="J969" s="81" t="b">
        <v>0</v>
      </c>
      <c r="K969" s="81" t="b">
        <v>0</v>
      </c>
      <c r="L969" s="81" t="b">
        <v>0</v>
      </c>
      <c r="M969" s="81" t="b">
        <v>0</v>
      </c>
      <c r="N969" s="79"/>
      <c r="O969" s="79"/>
      <c r="P969" s="79"/>
      <c r="Q969" s="92"/>
      <c r="R969" s="92"/>
      <c r="S969" s="96"/>
      <c r="T969" s="85"/>
      <c r="U969" s="86"/>
      <c r="V969" s="86" t="e">
        <f t="array" aca="1" ref="V969" ca="1">_xludf.IFNA(INDEX(#REF!,MATCH($U969,#REF!,0)),"")</f>
        <v>#NAME?</v>
      </c>
      <c r="W969" s="86" t="e">
        <f t="array" aca="1" ref="W969" ca="1">_xludf.IFNA(INDEX(#REF!,MATCH($U969,#REF!,0)),"")</f>
        <v>#NAME?</v>
      </c>
      <c r="X969" s="86" t="e">
        <f t="array" aca="1" ref="X969" ca="1">_xludf.IFNA(INDEX(#REF!,MATCH($U969,#REF!,0)),"")</f>
        <v>#NAME?</v>
      </c>
      <c r="Y969" s="86" t="e">
        <f t="array" aca="1" ref="Y969" ca="1">_xludf.IFNA(INDEX(#REF!,MATCH($U969,#REF!,0)),"")</f>
        <v>#NAME?</v>
      </c>
      <c r="Z969" s="86" t="e">
        <f t="array" aca="1" ref="Z969" ca="1">_xludf.IFNA(INDEX(#REF!,MATCH($U969,#REF!,0)),"")</f>
        <v>#NAME?</v>
      </c>
      <c r="AA969" s="86" t="e">
        <f t="array" aca="1" ref="AA969" ca="1">_xludf.IFNA(INDEX(#REF!,MATCH($U969,#REF!,0)),"")</f>
        <v>#NAME?</v>
      </c>
      <c r="AB969" s="86" t="e">
        <f t="array" aca="1" ref="AB969" ca="1">_xludf.IFNA(INDEX(#REF!,MATCH($U969,#REF!,0)),"")</f>
        <v>#NAME?</v>
      </c>
      <c r="AC969" s="86" t="e">
        <f t="array" aca="1" ref="AC969" ca="1">_xludf.IFNA(INDEX(#REF!,MATCH($U969,#REF!,0)),"")</f>
        <v>#NAME?</v>
      </c>
      <c r="AD969" s="87" t="e">
        <f t="array" aca="1" ref="AD969" ca="1">_xludf.IFNA(INDEX(#REF!,MATCH($U969,#REF!,0)),"")</f>
        <v>#NAME?</v>
      </c>
      <c r="AE969" s="102"/>
    </row>
    <row r="970" spans="1:31" ht="22.5" customHeight="1">
      <c r="A970" s="77"/>
      <c r="B970" s="133"/>
      <c r="C970" s="79"/>
      <c r="D970" s="79"/>
      <c r="E970" s="103"/>
      <c r="F970" s="103"/>
      <c r="G970" s="79"/>
      <c r="H970" s="79"/>
      <c r="I970" s="81" t="b">
        <v>0</v>
      </c>
      <c r="J970" s="81" t="b">
        <v>0</v>
      </c>
      <c r="K970" s="81" t="b">
        <v>0</v>
      </c>
      <c r="L970" s="81" t="b">
        <v>0</v>
      </c>
      <c r="M970" s="81" t="b">
        <v>0</v>
      </c>
      <c r="N970" s="79"/>
      <c r="O970" s="79"/>
      <c r="P970" s="79"/>
      <c r="Q970" s="92"/>
      <c r="R970" s="92"/>
      <c r="S970" s="96"/>
      <c r="T970" s="85"/>
      <c r="U970" s="86"/>
      <c r="V970" s="86" t="e">
        <f t="array" aca="1" ref="V970" ca="1">_xludf.IFNA(INDEX(#REF!,MATCH($U970,#REF!,0)),"")</f>
        <v>#NAME?</v>
      </c>
      <c r="W970" s="86" t="e">
        <f t="array" aca="1" ref="W970" ca="1">_xludf.IFNA(INDEX(#REF!,MATCH($U970,#REF!,0)),"")</f>
        <v>#NAME?</v>
      </c>
      <c r="X970" s="86" t="e">
        <f t="array" aca="1" ref="X970" ca="1">_xludf.IFNA(INDEX(#REF!,MATCH($U970,#REF!,0)),"")</f>
        <v>#NAME?</v>
      </c>
      <c r="Y970" s="86" t="e">
        <f t="array" aca="1" ref="Y970" ca="1">_xludf.IFNA(INDEX(#REF!,MATCH($U970,#REF!,0)),"")</f>
        <v>#NAME?</v>
      </c>
      <c r="Z970" s="86" t="e">
        <f t="array" aca="1" ref="Z970" ca="1">_xludf.IFNA(INDEX(#REF!,MATCH($U970,#REF!,0)),"")</f>
        <v>#NAME?</v>
      </c>
      <c r="AA970" s="86" t="e">
        <f t="array" aca="1" ref="AA970" ca="1">_xludf.IFNA(INDEX(#REF!,MATCH($U970,#REF!,0)),"")</f>
        <v>#NAME?</v>
      </c>
      <c r="AB970" s="86" t="e">
        <f t="array" aca="1" ref="AB970" ca="1">_xludf.IFNA(INDEX(#REF!,MATCH($U970,#REF!,0)),"")</f>
        <v>#NAME?</v>
      </c>
      <c r="AC970" s="86" t="e">
        <f t="array" aca="1" ref="AC970" ca="1">_xludf.IFNA(INDEX(#REF!,MATCH($U970,#REF!,0)),"")</f>
        <v>#NAME?</v>
      </c>
      <c r="AD970" s="87" t="e">
        <f t="array" aca="1" ref="AD970" ca="1">_xludf.IFNA(INDEX(#REF!,MATCH($U970,#REF!,0)),"")</f>
        <v>#NAME?</v>
      </c>
      <c r="AE970" s="102"/>
    </row>
    <row r="971" spans="1:31" ht="22.5" customHeight="1">
      <c r="A971" s="77"/>
      <c r="B971" s="133"/>
      <c r="C971" s="79"/>
      <c r="D971" s="79"/>
      <c r="E971" s="79"/>
      <c r="F971" s="79"/>
      <c r="G971" s="79"/>
      <c r="H971" s="79"/>
      <c r="I971" s="81" t="b">
        <v>0</v>
      </c>
      <c r="J971" s="81" t="b">
        <v>0</v>
      </c>
      <c r="K971" s="81" t="b">
        <v>0</v>
      </c>
      <c r="L971" s="81" t="b">
        <v>0</v>
      </c>
      <c r="M971" s="81" t="b">
        <v>0</v>
      </c>
      <c r="N971" s="79"/>
      <c r="O971" s="79"/>
      <c r="P971" s="79"/>
      <c r="Q971" s="92"/>
      <c r="R971" s="92"/>
      <c r="S971" s="96"/>
      <c r="T971" s="85"/>
      <c r="U971" s="86"/>
      <c r="V971" s="86" t="e">
        <f t="array" aca="1" ref="V971" ca="1">_xludf.IFNA(INDEX(#REF!,MATCH($U971,#REF!,0)),"")</f>
        <v>#NAME?</v>
      </c>
      <c r="W971" s="86" t="e">
        <f t="array" aca="1" ref="W971" ca="1">_xludf.IFNA(INDEX(#REF!,MATCH($U971,#REF!,0)),"")</f>
        <v>#NAME?</v>
      </c>
      <c r="X971" s="86" t="e">
        <f t="array" aca="1" ref="X971" ca="1">_xludf.IFNA(INDEX(#REF!,MATCH($U971,#REF!,0)),"")</f>
        <v>#NAME?</v>
      </c>
      <c r="Y971" s="86" t="e">
        <f t="array" aca="1" ref="Y971" ca="1">_xludf.IFNA(INDEX(#REF!,MATCH($U971,#REF!,0)),"")</f>
        <v>#NAME?</v>
      </c>
      <c r="Z971" s="86" t="e">
        <f t="array" aca="1" ref="Z971" ca="1">_xludf.IFNA(INDEX(#REF!,MATCH($U971,#REF!,0)),"")</f>
        <v>#NAME?</v>
      </c>
      <c r="AA971" s="86" t="e">
        <f t="array" aca="1" ref="AA971" ca="1">_xludf.IFNA(INDEX(#REF!,MATCH($U971,#REF!,0)),"")</f>
        <v>#NAME?</v>
      </c>
      <c r="AB971" s="86" t="e">
        <f t="array" aca="1" ref="AB971" ca="1">_xludf.IFNA(INDEX(#REF!,MATCH($U971,#REF!,0)),"")</f>
        <v>#NAME?</v>
      </c>
      <c r="AC971" s="86" t="e">
        <f t="array" aca="1" ref="AC971" ca="1">_xludf.IFNA(INDEX(#REF!,MATCH($U971,#REF!,0)),"")</f>
        <v>#NAME?</v>
      </c>
      <c r="AD971" s="87" t="e">
        <f t="array" aca="1" ref="AD971" ca="1">_xludf.IFNA(INDEX(#REF!,MATCH($U971,#REF!,0)),"")</f>
        <v>#NAME?</v>
      </c>
      <c r="AE971" s="102"/>
    </row>
    <row r="972" spans="1:31" ht="22.5" customHeight="1">
      <c r="A972" s="77"/>
      <c r="B972" s="133"/>
      <c r="C972" s="79"/>
      <c r="D972" s="79"/>
      <c r="E972" s="79"/>
      <c r="F972" s="79"/>
      <c r="G972" s="79"/>
      <c r="H972" s="79"/>
      <c r="I972" s="81" t="b">
        <v>0</v>
      </c>
      <c r="J972" s="81" t="b">
        <v>0</v>
      </c>
      <c r="K972" s="81" t="b">
        <v>0</v>
      </c>
      <c r="L972" s="81" t="b">
        <v>0</v>
      </c>
      <c r="M972" s="81" t="b">
        <v>0</v>
      </c>
      <c r="N972" s="79"/>
      <c r="O972" s="79"/>
      <c r="P972" s="79"/>
      <c r="Q972" s="92"/>
      <c r="R972" s="92"/>
      <c r="S972" s="96"/>
      <c r="T972" s="85"/>
      <c r="U972" s="86"/>
      <c r="V972" s="86" t="e">
        <f t="array" aca="1" ref="V972" ca="1">_xludf.IFNA(INDEX(#REF!,MATCH($U972,#REF!,0)),"")</f>
        <v>#NAME?</v>
      </c>
      <c r="W972" s="86" t="e">
        <f t="array" aca="1" ref="W972" ca="1">_xludf.IFNA(INDEX(#REF!,MATCH($U972,#REF!,0)),"")</f>
        <v>#NAME?</v>
      </c>
      <c r="X972" s="86" t="e">
        <f t="array" aca="1" ref="X972" ca="1">_xludf.IFNA(INDEX(#REF!,MATCH($U972,#REF!,0)),"")</f>
        <v>#NAME?</v>
      </c>
      <c r="Y972" s="86" t="e">
        <f t="array" aca="1" ref="Y972" ca="1">_xludf.IFNA(INDEX(#REF!,MATCH($U972,#REF!,0)),"")</f>
        <v>#NAME?</v>
      </c>
      <c r="Z972" s="86" t="e">
        <f t="array" aca="1" ref="Z972" ca="1">_xludf.IFNA(INDEX(#REF!,MATCH($U972,#REF!,0)),"")</f>
        <v>#NAME?</v>
      </c>
      <c r="AA972" s="86" t="e">
        <f t="array" aca="1" ref="AA972" ca="1">_xludf.IFNA(INDEX(#REF!,MATCH($U972,#REF!,0)),"")</f>
        <v>#NAME?</v>
      </c>
      <c r="AB972" s="86" t="e">
        <f t="array" aca="1" ref="AB972" ca="1">_xludf.IFNA(INDEX(#REF!,MATCH($U972,#REF!,0)),"")</f>
        <v>#NAME?</v>
      </c>
      <c r="AC972" s="86" t="e">
        <f t="array" aca="1" ref="AC972" ca="1">_xludf.IFNA(INDEX(#REF!,MATCH($U972,#REF!,0)),"")</f>
        <v>#NAME?</v>
      </c>
      <c r="AD972" s="87" t="e">
        <f t="array" aca="1" ref="AD972" ca="1">_xludf.IFNA(INDEX(#REF!,MATCH($U972,#REF!,0)),"")</f>
        <v>#NAME?</v>
      </c>
      <c r="AE972" s="102"/>
    </row>
    <row r="973" spans="1:31" ht="22.5" customHeight="1">
      <c r="A973" s="77"/>
      <c r="B973" s="133"/>
      <c r="C973" s="79"/>
      <c r="D973" s="79"/>
      <c r="E973" s="79"/>
      <c r="F973" s="79"/>
      <c r="G973" s="79"/>
      <c r="H973" s="79"/>
      <c r="I973" s="81" t="b">
        <v>0</v>
      </c>
      <c r="J973" s="81" t="b">
        <v>0</v>
      </c>
      <c r="K973" s="81" t="b">
        <v>0</v>
      </c>
      <c r="L973" s="81" t="b">
        <v>0</v>
      </c>
      <c r="M973" s="81" t="b">
        <v>0</v>
      </c>
      <c r="N973" s="79"/>
      <c r="O973" s="79"/>
      <c r="P973" s="79"/>
      <c r="Q973" s="92"/>
      <c r="R973" s="92"/>
      <c r="S973" s="96"/>
      <c r="T973" s="85"/>
      <c r="U973" s="86"/>
      <c r="V973" s="86" t="e">
        <f t="array" aca="1" ref="V973" ca="1">_xludf.IFNA(INDEX(#REF!,MATCH($U973,#REF!,0)),"")</f>
        <v>#NAME?</v>
      </c>
      <c r="W973" s="86" t="e">
        <f t="array" aca="1" ref="W973" ca="1">_xludf.IFNA(INDEX(#REF!,MATCH($U973,#REF!,0)),"")</f>
        <v>#NAME?</v>
      </c>
      <c r="X973" s="86" t="e">
        <f t="array" aca="1" ref="X973" ca="1">_xludf.IFNA(INDEX(#REF!,MATCH($U973,#REF!,0)),"")</f>
        <v>#NAME?</v>
      </c>
      <c r="Y973" s="86" t="e">
        <f t="array" aca="1" ref="Y973" ca="1">_xludf.IFNA(INDEX(#REF!,MATCH($U973,#REF!,0)),"")</f>
        <v>#NAME?</v>
      </c>
      <c r="Z973" s="86" t="e">
        <f t="array" aca="1" ref="Z973" ca="1">_xludf.IFNA(INDEX(#REF!,MATCH($U973,#REF!,0)),"")</f>
        <v>#NAME?</v>
      </c>
      <c r="AA973" s="86" t="e">
        <f t="array" aca="1" ref="AA973" ca="1">_xludf.IFNA(INDEX(#REF!,MATCH($U973,#REF!,0)),"")</f>
        <v>#NAME?</v>
      </c>
      <c r="AB973" s="86" t="e">
        <f t="array" aca="1" ref="AB973" ca="1">_xludf.IFNA(INDEX(#REF!,MATCH($U973,#REF!,0)),"")</f>
        <v>#NAME?</v>
      </c>
      <c r="AC973" s="86" t="e">
        <f t="array" aca="1" ref="AC973" ca="1">_xludf.IFNA(INDEX(#REF!,MATCH($U973,#REF!,0)),"")</f>
        <v>#NAME?</v>
      </c>
      <c r="AD973" s="87" t="e">
        <f t="array" aca="1" ref="AD973" ca="1">_xludf.IFNA(INDEX(#REF!,MATCH($U973,#REF!,0)),"")</f>
        <v>#NAME?</v>
      </c>
      <c r="AE973" s="102"/>
    </row>
    <row r="974" spans="1:31" ht="22.5" customHeight="1">
      <c r="A974" s="77"/>
      <c r="B974" s="133"/>
      <c r="C974" s="79"/>
      <c r="D974" s="79"/>
      <c r="E974" s="79"/>
      <c r="F974" s="79"/>
      <c r="G974" s="79"/>
      <c r="H974" s="79"/>
      <c r="I974" s="81" t="b">
        <v>0</v>
      </c>
      <c r="J974" s="81" t="b">
        <v>0</v>
      </c>
      <c r="K974" s="81" t="b">
        <v>0</v>
      </c>
      <c r="L974" s="81" t="b">
        <v>0</v>
      </c>
      <c r="M974" s="81" t="b">
        <v>0</v>
      </c>
      <c r="N974" s="79"/>
      <c r="O974" s="79"/>
      <c r="P974" s="79"/>
      <c r="Q974" s="92"/>
      <c r="R974" s="92"/>
      <c r="S974" s="96"/>
      <c r="T974" s="85"/>
      <c r="U974" s="86"/>
      <c r="V974" s="86" t="e">
        <f t="array" aca="1" ref="V974" ca="1">_xludf.IFNA(INDEX(#REF!,MATCH($U974,#REF!,0)),"")</f>
        <v>#NAME?</v>
      </c>
      <c r="W974" s="86" t="e">
        <f t="array" aca="1" ref="W974" ca="1">_xludf.IFNA(INDEX(#REF!,MATCH($U974,#REF!,0)),"")</f>
        <v>#NAME?</v>
      </c>
      <c r="X974" s="86" t="e">
        <f t="array" aca="1" ref="X974" ca="1">_xludf.IFNA(INDEX(#REF!,MATCH($U974,#REF!,0)),"")</f>
        <v>#NAME?</v>
      </c>
      <c r="Y974" s="86" t="e">
        <f t="array" aca="1" ref="Y974" ca="1">_xludf.IFNA(INDEX(#REF!,MATCH($U974,#REF!,0)),"")</f>
        <v>#NAME?</v>
      </c>
      <c r="Z974" s="86" t="e">
        <f t="array" aca="1" ref="Z974" ca="1">_xludf.IFNA(INDEX(#REF!,MATCH($U974,#REF!,0)),"")</f>
        <v>#NAME?</v>
      </c>
      <c r="AA974" s="86" t="e">
        <f t="array" aca="1" ref="AA974" ca="1">_xludf.IFNA(INDEX(#REF!,MATCH($U974,#REF!,0)),"")</f>
        <v>#NAME?</v>
      </c>
      <c r="AB974" s="86" t="e">
        <f t="array" aca="1" ref="AB974" ca="1">_xludf.IFNA(INDEX(#REF!,MATCH($U974,#REF!,0)),"")</f>
        <v>#NAME?</v>
      </c>
      <c r="AC974" s="86" t="e">
        <f t="array" aca="1" ref="AC974" ca="1">_xludf.IFNA(INDEX(#REF!,MATCH($U974,#REF!,0)),"")</f>
        <v>#NAME?</v>
      </c>
      <c r="AD974" s="87" t="e">
        <f t="array" aca="1" ref="AD974" ca="1">_xludf.IFNA(INDEX(#REF!,MATCH($U974,#REF!,0)),"")</f>
        <v>#NAME?</v>
      </c>
      <c r="AE974" s="102"/>
    </row>
    <row r="975" spans="1:31" ht="22.5" customHeight="1">
      <c r="A975" s="77"/>
      <c r="B975" s="133"/>
      <c r="C975" s="79"/>
      <c r="D975" s="79"/>
      <c r="E975" s="79"/>
      <c r="F975" s="79"/>
      <c r="G975" s="79"/>
      <c r="H975" s="79"/>
      <c r="I975" s="81" t="b">
        <v>0</v>
      </c>
      <c r="J975" s="81" t="b">
        <v>0</v>
      </c>
      <c r="K975" s="81" t="b">
        <v>0</v>
      </c>
      <c r="L975" s="81" t="b">
        <v>0</v>
      </c>
      <c r="M975" s="81" t="b">
        <v>0</v>
      </c>
      <c r="N975" s="79"/>
      <c r="O975" s="79"/>
      <c r="P975" s="79"/>
      <c r="Q975" s="92"/>
      <c r="R975" s="92"/>
      <c r="S975" s="96"/>
      <c r="T975" s="85"/>
      <c r="U975" s="86"/>
      <c r="V975" s="86" t="e">
        <f t="array" aca="1" ref="V975" ca="1">_xludf.IFNA(INDEX(#REF!,MATCH($U975,#REF!,0)),"")</f>
        <v>#NAME?</v>
      </c>
      <c r="W975" s="86" t="e">
        <f t="array" aca="1" ref="W975" ca="1">_xludf.IFNA(INDEX(#REF!,MATCH($U975,#REF!,0)),"")</f>
        <v>#NAME?</v>
      </c>
      <c r="X975" s="86" t="e">
        <f t="array" aca="1" ref="X975" ca="1">_xludf.IFNA(INDEX(#REF!,MATCH($U975,#REF!,0)),"")</f>
        <v>#NAME?</v>
      </c>
      <c r="Y975" s="86" t="e">
        <f t="array" aca="1" ref="Y975" ca="1">_xludf.IFNA(INDEX(#REF!,MATCH($U975,#REF!,0)),"")</f>
        <v>#NAME?</v>
      </c>
      <c r="Z975" s="86" t="e">
        <f t="array" aca="1" ref="Z975" ca="1">_xludf.IFNA(INDEX(#REF!,MATCH($U975,#REF!,0)),"")</f>
        <v>#NAME?</v>
      </c>
      <c r="AA975" s="86" t="e">
        <f t="array" aca="1" ref="AA975" ca="1">_xludf.IFNA(INDEX(#REF!,MATCH($U975,#REF!,0)),"")</f>
        <v>#NAME?</v>
      </c>
      <c r="AB975" s="86" t="e">
        <f t="array" aca="1" ref="AB975" ca="1">_xludf.IFNA(INDEX(#REF!,MATCH($U975,#REF!,0)),"")</f>
        <v>#NAME?</v>
      </c>
      <c r="AC975" s="86" t="e">
        <f t="array" aca="1" ref="AC975" ca="1">_xludf.IFNA(INDEX(#REF!,MATCH($U975,#REF!,0)),"")</f>
        <v>#NAME?</v>
      </c>
      <c r="AD975" s="87" t="e">
        <f t="array" aca="1" ref="AD975" ca="1">_xludf.IFNA(INDEX(#REF!,MATCH($U975,#REF!,0)),"")</f>
        <v>#NAME?</v>
      </c>
      <c r="AE975" s="102"/>
    </row>
    <row r="976" spans="1:31" ht="22.5" customHeight="1">
      <c r="A976" s="77"/>
      <c r="B976" s="133"/>
      <c r="C976" s="79"/>
      <c r="D976" s="79"/>
      <c r="E976" s="79"/>
      <c r="F976" s="79"/>
      <c r="G976" s="79"/>
      <c r="H976" s="79"/>
      <c r="I976" s="81" t="b">
        <v>0</v>
      </c>
      <c r="J976" s="81" t="b">
        <v>0</v>
      </c>
      <c r="K976" s="81" t="b">
        <v>0</v>
      </c>
      <c r="L976" s="81" t="b">
        <v>0</v>
      </c>
      <c r="M976" s="81" t="b">
        <v>0</v>
      </c>
      <c r="N976" s="79"/>
      <c r="O976" s="79"/>
      <c r="P976" s="79"/>
      <c r="Q976" s="92"/>
      <c r="R976" s="92"/>
      <c r="S976" s="96"/>
      <c r="T976" s="85"/>
      <c r="U976" s="86"/>
      <c r="V976" s="86" t="e">
        <f t="array" aca="1" ref="V976" ca="1">_xludf.IFNA(INDEX(#REF!,MATCH($U976,#REF!,0)),"")</f>
        <v>#NAME?</v>
      </c>
      <c r="W976" s="86" t="e">
        <f t="array" aca="1" ref="W976" ca="1">_xludf.IFNA(INDEX(#REF!,MATCH($U976,#REF!,0)),"")</f>
        <v>#NAME?</v>
      </c>
      <c r="X976" s="86" t="e">
        <f t="array" aca="1" ref="X976" ca="1">_xludf.IFNA(INDEX(#REF!,MATCH($U976,#REF!,0)),"")</f>
        <v>#NAME?</v>
      </c>
      <c r="Y976" s="86" t="e">
        <f t="array" aca="1" ref="Y976" ca="1">_xludf.IFNA(INDEX(#REF!,MATCH($U976,#REF!,0)),"")</f>
        <v>#NAME?</v>
      </c>
      <c r="Z976" s="86" t="e">
        <f t="array" aca="1" ref="Z976" ca="1">_xludf.IFNA(INDEX(#REF!,MATCH($U976,#REF!,0)),"")</f>
        <v>#NAME?</v>
      </c>
      <c r="AA976" s="86" t="e">
        <f t="array" aca="1" ref="AA976" ca="1">_xludf.IFNA(INDEX(#REF!,MATCH($U976,#REF!,0)),"")</f>
        <v>#NAME?</v>
      </c>
      <c r="AB976" s="86" t="e">
        <f t="array" aca="1" ref="AB976" ca="1">_xludf.IFNA(INDEX(#REF!,MATCH($U976,#REF!,0)),"")</f>
        <v>#NAME?</v>
      </c>
      <c r="AC976" s="86" t="e">
        <f t="array" aca="1" ref="AC976" ca="1">_xludf.IFNA(INDEX(#REF!,MATCH($U976,#REF!,0)),"")</f>
        <v>#NAME?</v>
      </c>
      <c r="AD976" s="87" t="e">
        <f t="array" aca="1" ref="AD976" ca="1">_xludf.IFNA(INDEX(#REF!,MATCH($U976,#REF!,0)),"")</f>
        <v>#NAME?</v>
      </c>
      <c r="AE976" s="102"/>
    </row>
    <row r="977" spans="1:31" ht="22.5" customHeight="1">
      <c r="A977" s="77"/>
      <c r="B977" s="133"/>
      <c r="C977" s="79"/>
      <c r="D977" s="79"/>
      <c r="E977" s="79"/>
      <c r="F977" s="79"/>
      <c r="G977" s="79"/>
      <c r="H977" s="79"/>
      <c r="I977" s="81" t="b">
        <v>0</v>
      </c>
      <c r="J977" s="81" t="b">
        <v>0</v>
      </c>
      <c r="K977" s="81" t="b">
        <v>0</v>
      </c>
      <c r="L977" s="81" t="b">
        <v>0</v>
      </c>
      <c r="M977" s="81" t="b">
        <v>0</v>
      </c>
      <c r="N977" s="79"/>
      <c r="O977" s="79"/>
      <c r="P977" s="79"/>
      <c r="Q977" s="92"/>
      <c r="R977" s="92"/>
      <c r="S977" s="96"/>
      <c r="T977" s="85"/>
      <c r="U977" s="86"/>
      <c r="V977" s="86" t="e">
        <f t="array" aca="1" ref="V977" ca="1">_xludf.IFNA(INDEX(#REF!,MATCH($U977,#REF!,0)),"")</f>
        <v>#NAME?</v>
      </c>
      <c r="W977" s="86" t="e">
        <f t="array" aca="1" ref="W977" ca="1">_xludf.IFNA(INDEX(#REF!,MATCH($U977,#REF!,0)),"")</f>
        <v>#NAME?</v>
      </c>
      <c r="X977" s="86" t="e">
        <f t="array" aca="1" ref="X977" ca="1">_xludf.IFNA(INDEX(#REF!,MATCH($U977,#REF!,0)),"")</f>
        <v>#NAME?</v>
      </c>
      <c r="Y977" s="86" t="e">
        <f t="array" aca="1" ref="Y977" ca="1">_xludf.IFNA(INDEX(#REF!,MATCH($U977,#REF!,0)),"")</f>
        <v>#NAME?</v>
      </c>
      <c r="Z977" s="86" t="e">
        <f t="array" aca="1" ref="Z977" ca="1">_xludf.IFNA(INDEX(#REF!,MATCH($U977,#REF!,0)),"")</f>
        <v>#NAME?</v>
      </c>
      <c r="AA977" s="86" t="e">
        <f t="array" aca="1" ref="AA977" ca="1">_xludf.IFNA(INDEX(#REF!,MATCH($U977,#REF!,0)),"")</f>
        <v>#NAME?</v>
      </c>
      <c r="AB977" s="86" t="e">
        <f t="array" aca="1" ref="AB977" ca="1">_xludf.IFNA(INDEX(#REF!,MATCH($U977,#REF!,0)),"")</f>
        <v>#NAME?</v>
      </c>
      <c r="AC977" s="86" t="e">
        <f t="array" aca="1" ref="AC977" ca="1">_xludf.IFNA(INDEX(#REF!,MATCH($U977,#REF!,0)),"")</f>
        <v>#NAME?</v>
      </c>
      <c r="AD977" s="87" t="e">
        <f t="array" aca="1" ref="AD977" ca="1">_xludf.IFNA(INDEX(#REF!,MATCH($U977,#REF!,0)),"")</f>
        <v>#NAME?</v>
      </c>
      <c r="AE977" s="102"/>
    </row>
    <row r="978" spans="1:31" ht="22.5" customHeight="1">
      <c r="A978" s="77"/>
      <c r="B978" s="133"/>
      <c r="C978" s="79"/>
      <c r="D978" s="79"/>
      <c r="E978" s="79"/>
      <c r="F978" s="79"/>
      <c r="G978" s="79"/>
      <c r="H978" s="79"/>
      <c r="I978" s="81" t="b">
        <v>0</v>
      </c>
      <c r="J978" s="81" t="b">
        <v>0</v>
      </c>
      <c r="K978" s="81" t="b">
        <v>0</v>
      </c>
      <c r="L978" s="81" t="b">
        <v>0</v>
      </c>
      <c r="M978" s="81" t="b">
        <v>0</v>
      </c>
      <c r="N978" s="79"/>
      <c r="O978" s="79"/>
      <c r="P978" s="79"/>
      <c r="Q978" s="92"/>
      <c r="R978" s="92"/>
      <c r="S978" s="96"/>
      <c r="T978" s="85"/>
      <c r="U978" s="86"/>
      <c r="V978" s="86" t="e">
        <f t="array" aca="1" ref="V978" ca="1">_xludf.IFNA(INDEX(#REF!,MATCH($U978,#REF!,0)),"")</f>
        <v>#NAME?</v>
      </c>
      <c r="W978" s="86" t="e">
        <f t="array" aca="1" ref="W978" ca="1">_xludf.IFNA(INDEX(#REF!,MATCH($U978,#REF!,0)),"")</f>
        <v>#NAME?</v>
      </c>
      <c r="X978" s="86" t="e">
        <f t="array" aca="1" ref="X978" ca="1">_xludf.IFNA(INDEX(#REF!,MATCH($U978,#REF!,0)),"")</f>
        <v>#NAME?</v>
      </c>
      <c r="Y978" s="86" t="e">
        <f t="array" aca="1" ref="Y978" ca="1">_xludf.IFNA(INDEX(#REF!,MATCH($U978,#REF!,0)),"")</f>
        <v>#NAME?</v>
      </c>
      <c r="Z978" s="86" t="e">
        <f t="array" aca="1" ref="Z978" ca="1">_xludf.IFNA(INDEX(#REF!,MATCH($U978,#REF!,0)),"")</f>
        <v>#NAME?</v>
      </c>
      <c r="AA978" s="86" t="e">
        <f t="array" aca="1" ref="AA978" ca="1">_xludf.IFNA(INDEX(#REF!,MATCH($U978,#REF!,0)),"")</f>
        <v>#NAME?</v>
      </c>
      <c r="AB978" s="86" t="e">
        <f t="array" aca="1" ref="AB978" ca="1">_xludf.IFNA(INDEX(#REF!,MATCH($U978,#REF!,0)),"")</f>
        <v>#NAME?</v>
      </c>
      <c r="AC978" s="86" t="e">
        <f t="array" aca="1" ref="AC978" ca="1">_xludf.IFNA(INDEX(#REF!,MATCH($U978,#REF!,0)),"")</f>
        <v>#NAME?</v>
      </c>
      <c r="AD978" s="87" t="e">
        <f t="array" aca="1" ref="AD978" ca="1">_xludf.IFNA(INDEX(#REF!,MATCH($U978,#REF!,0)),"")</f>
        <v>#NAME?</v>
      </c>
      <c r="AE978" s="102"/>
    </row>
    <row r="979" spans="1:31" ht="22.5" customHeight="1">
      <c r="A979" s="77"/>
      <c r="B979" s="133"/>
      <c r="C979" s="79"/>
      <c r="D979" s="79"/>
      <c r="E979" s="79"/>
      <c r="F979" s="79"/>
      <c r="G979" s="79"/>
      <c r="H979" s="79"/>
      <c r="I979" s="81" t="b">
        <v>0</v>
      </c>
      <c r="J979" s="81" t="b">
        <v>0</v>
      </c>
      <c r="K979" s="81" t="b">
        <v>0</v>
      </c>
      <c r="L979" s="81" t="b">
        <v>0</v>
      </c>
      <c r="M979" s="81" t="b">
        <v>0</v>
      </c>
      <c r="N979" s="79"/>
      <c r="O979" s="79"/>
      <c r="P979" s="79"/>
      <c r="Q979" s="92"/>
      <c r="R979" s="92"/>
      <c r="S979" s="96"/>
      <c r="T979" s="85"/>
      <c r="U979" s="86"/>
      <c r="V979" s="86" t="e">
        <f t="array" aca="1" ref="V979" ca="1">_xludf.IFNA(INDEX(#REF!,MATCH($U979,#REF!,0)),"")</f>
        <v>#NAME?</v>
      </c>
      <c r="W979" s="86" t="e">
        <f t="array" aca="1" ref="W979" ca="1">_xludf.IFNA(INDEX(#REF!,MATCH($U979,#REF!,0)),"")</f>
        <v>#NAME?</v>
      </c>
      <c r="X979" s="86" t="e">
        <f t="array" aca="1" ref="X979" ca="1">_xludf.IFNA(INDEX(#REF!,MATCH($U979,#REF!,0)),"")</f>
        <v>#NAME?</v>
      </c>
      <c r="Y979" s="86" t="e">
        <f t="array" aca="1" ref="Y979" ca="1">_xludf.IFNA(INDEX(#REF!,MATCH($U979,#REF!,0)),"")</f>
        <v>#NAME?</v>
      </c>
      <c r="Z979" s="86" t="e">
        <f t="array" aca="1" ref="Z979" ca="1">_xludf.IFNA(INDEX(#REF!,MATCH($U979,#REF!,0)),"")</f>
        <v>#NAME?</v>
      </c>
      <c r="AA979" s="86" t="e">
        <f t="array" aca="1" ref="AA979" ca="1">_xludf.IFNA(INDEX(#REF!,MATCH($U979,#REF!,0)),"")</f>
        <v>#NAME?</v>
      </c>
      <c r="AB979" s="86" t="e">
        <f t="array" aca="1" ref="AB979" ca="1">_xludf.IFNA(INDEX(#REF!,MATCH($U979,#REF!,0)),"")</f>
        <v>#NAME?</v>
      </c>
      <c r="AC979" s="86" t="e">
        <f t="array" aca="1" ref="AC979" ca="1">_xludf.IFNA(INDEX(#REF!,MATCH($U979,#REF!,0)),"")</f>
        <v>#NAME?</v>
      </c>
      <c r="AD979" s="87" t="e">
        <f t="array" aca="1" ref="AD979" ca="1">_xludf.IFNA(INDEX(#REF!,MATCH($U979,#REF!,0)),"")</f>
        <v>#NAME?</v>
      </c>
      <c r="AE979" s="102"/>
    </row>
    <row r="980" spans="1:31" ht="22.5" customHeight="1">
      <c r="A980" s="77"/>
      <c r="B980" s="133"/>
      <c r="C980" s="79"/>
      <c r="D980" s="79"/>
      <c r="E980" s="79"/>
      <c r="F980" s="79"/>
      <c r="G980" s="79"/>
      <c r="H980" s="79"/>
      <c r="I980" s="81" t="b">
        <v>0</v>
      </c>
      <c r="J980" s="81" t="b">
        <v>0</v>
      </c>
      <c r="K980" s="81" t="b">
        <v>0</v>
      </c>
      <c r="L980" s="81" t="b">
        <v>0</v>
      </c>
      <c r="M980" s="81" t="b">
        <v>0</v>
      </c>
      <c r="N980" s="79"/>
      <c r="O980" s="79"/>
      <c r="P980" s="79"/>
      <c r="Q980" s="92"/>
      <c r="R980" s="92"/>
      <c r="S980" s="96"/>
      <c r="T980" s="85"/>
      <c r="U980" s="86"/>
      <c r="V980" s="86" t="e">
        <f t="array" aca="1" ref="V980" ca="1">_xludf.IFNA(INDEX(#REF!,MATCH($U980,#REF!,0)),"")</f>
        <v>#NAME?</v>
      </c>
      <c r="W980" s="86" t="e">
        <f t="array" aca="1" ref="W980" ca="1">_xludf.IFNA(INDEX(#REF!,MATCH($U980,#REF!,0)),"")</f>
        <v>#NAME?</v>
      </c>
      <c r="X980" s="86" t="e">
        <f t="array" aca="1" ref="X980" ca="1">_xludf.IFNA(INDEX(#REF!,MATCH($U980,#REF!,0)),"")</f>
        <v>#NAME?</v>
      </c>
      <c r="Y980" s="86" t="e">
        <f t="array" aca="1" ref="Y980" ca="1">_xludf.IFNA(INDEX(#REF!,MATCH($U980,#REF!,0)),"")</f>
        <v>#NAME?</v>
      </c>
      <c r="Z980" s="86" t="e">
        <f t="array" aca="1" ref="Z980" ca="1">_xludf.IFNA(INDEX(#REF!,MATCH($U980,#REF!,0)),"")</f>
        <v>#NAME?</v>
      </c>
      <c r="AA980" s="86" t="e">
        <f t="array" aca="1" ref="AA980" ca="1">_xludf.IFNA(INDEX(#REF!,MATCH($U980,#REF!,0)),"")</f>
        <v>#NAME?</v>
      </c>
      <c r="AB980" s="86" t="e">
        <f t="array" aca="1" ref="AB980" ca="1">_xludf.IFNA(INDEX(#REF!,MATCH($U980,#REF!,0)),"")</f>
        <v>#NAME?</v>
      </c>
      <c r="AC980" s="86" t="e">
        <f t="array" aca="1" ref="AC980" ca="1">_xludf.IFNA(INDEX(#REF!,MATCH($U980,#REF!,0)),"")</f>
        <v>#NAME?</v>
      </c>
      <c r="AD980" s="87" t="e">
        <f t="array" aca="1" ref="AD980" ca="1">_xludf.IFNA(INDEX(#REF!,MATCH($U980,#REF!,0)),"")</f>
        <v>#NAME?</v>
      </c>
      <c r="AE980" s="102"/>
    </row>
    <row r="981" spans="1:31" ht="22.5" customHeight="1">
      <c r="A981" s="77"/>
      <c r="B981" s="133"/>
      <c r="C981" s="79"/>
      <c r="D981" s="79"/>
      <c r="E981" s="79"/>
      <c r="F981" s="79"/>
      <c r="G981" s="79"/>
      <c r="H981" s="79"/>
      <c r="I981" s="81" t="b">
        <v>0</v>
      </c>
      <c r="J981" s="81" t="b">
        <v>0</v>
      </c>
      <c r="K981" s="81" t="b">
        <v>0</v>
      </c>
      <c r="L981" s="81" t="b">
        <v>0</v>
      </c>
      <c r="M981" s="81" t="b">
        <v>0</v>
      </c>
      <c r="N981" s="79"/>
      <c r="O981" s="79"/>
      <c r="P981" s="79"/>
      <c r="Q981" s="92"/>
      <c r="R981" s="92"/>
      <c r="S981" s="96"/>
      <c r="T981" s="85"/>
      <c r="U981" s="86"/>
      <c r="V981" s="86" t="e">
        <f t="array" aca="1" ref="V981" ca="1">_xludf.IFNA(INDEX(#REF!,MATCH($U981,#REF!,0)),"")</f>
        <v>#NAME?</v>
      </c>
      <c r="W981" s="86" t="e">
        <f t="array" aca="1" ref="W981" ca="1">_xludf.IFNA(INDEX(#REF!,MATCH($U981,#REF!,0)),"")</f>
        <v>#NAME?</v>
      </c>
      <c r="X981" s="86" t="e">
        <f t="array" aca="1" ref="X981" ca="1">_xludf.IFNA(INDEX(#REF!,MATCH($U981,#REF!,0)),"")</f>
        <v>#NAME?</v>
      </c>
      <c r="Y981" s="86" t="e">
        <f t="array" aca="1" ref="Y981" ca="1">_xludf.IFNA(INDEX(#REF!,MATCH($U981,#REF!,0)),"")</f>
        <v>#NAME?</v>
      </c>
      <c r="Z981" s="86" t="e">
        <f t="array" aca="1" ref="Z981" ca="1">_xludf.IFNA(INDEX(#REF!,MATCH($U981,#REF!,0)),"")</f>
        <v>#NAME?</v>
      </c>
      <c r="AA981" s="86" t="e">
        <f t="array" aca="1" ref="AA981" ca="1">_xludf.IFNA(INDEX(#REF!,MATCH($U981,#REF!,0)),"")</f>
        <v>#NAME?</v>
      </c>
      <c r="AB981" s="86" t="e">
        <f t="array" aca="1" ref="AB981" ca="1">_xludf.IFNA(INDEX(#REF!,MATCH($U981,#REF!,0)),"")</f>
        <v>#NAME?</v>
      </c>
      <c r="AC981" s="86" t="e">
        <f t="array" aca="1" ref="AC981" ca="1">_xludf.IFNA(INDEX(#REF!,MATCH($U981,#REF!,0)),"")</f>
        <v>#NAME?</v>
      </c>
      <c r="AD981" s="87" t="e">
        <f t="array" aca="1" ref="AD981" ca="1">_xludf.IFNA(INDEX(#REF!,MATCH($U981,#REF!,0)),"")</f>
        <v>#NAME?</v>
      </c>
      <c r="AE981" s="102"/>
    </row>
    <row r="982" spans="1:31" ht="22.5" customHeight="1">
      <c r="A982" s="77"/>
      <c r="B982" s="133"/>
      <c r="C982" s="79"/>
      <c r="D982" s="79"/>
      <c r="E982" s="79"/>
      <c r="F982" s="79"/>
      <c r="G982" s="79"/>
      <c r="H982" s="79"/>
      <c r="I982" s="81" t="b">
        <v>0</v>
      </c>
      <c r="J982" s="81" t="b">
        <v>0</v>
      </c>
      <c r="K982" s="81" t="b">
        <v>0</v>
      </c>
      <c r="L982" s="81" t="b">
        <v>0</v>
      </c>
      <c r="M982" s="81" t="b">
        <v>0</v>
      </c>
      <c r="N982" s="79"/>
      <c r="O982" s="79"/>
      <c r="P982" s="79"/>
      <c r="Q982" s="92"/>
      <c r="R982" s="92"/>
      <c r="S982" s="96"/>
      <c r="T982" s="85"/>
      <c r="U982" s="86"/>
      <c r="V982" s="86" t="e">
        <f t="array" aca="1" ref="V982" ca="1">_xludf.IFNA(INDEX(#REF!,MATCH($U982,#REF!,0)),"")</f>
        <v>#NAME?</v>
      </c>
      <c r="W982" s="86" t="e">
        <f t="array" aca="1" ref="W982" ca="1">_xludf.IFNA(INDEX(#REF!,MATCH($U982,#REF!,0)),"")</f>
        <v>#NAME?</v>
      </c>
      <c r="X982" s="86" t="e">
        <f t="array" aca="1" ref="X982" ca="1">_xludf.IFNA(INDEX(#REF!,MATCH($U982,#REF!,0)),"")</f>
        <v>#NAME?</v>
      </c>
      <c r="Y982" s="86" t="e">
        <f t="array" aca="1" ref="Y982" ca="1">_xludf.IFNA(INDEX(#REF!,MATCH($U982,#REF!,0)),"")</f>
        <v>#NAME?</v>
      </c>
      <c r="Z982" s="86" t="e">
        <f t="array" aca="1" ref="Z982" ca="1">_xludf.IFNA(INDEX(#REF!,MATCH($U982,#REF!,0)),"")</f>
        <v>#NAME?</v>
      </c>
      <c r="AA982" s="86" t="e">
        <f t="array" aca="1" ref="AA982" ca="1">_xludf.IFNA(INDEX(#REF!,MATCH($U982,#REF!,0)),"")</f>
        <v>#NAME?</v>
      </c>
      <c r="AB982" s="86" t="e">
        <f t="array" aca="1" ref="AB982" ca="1">_xludf.IFNA(INDEX(#REF!,MATCH($U982,#REF!,0)),"")</f>
        <v>#NAME?</v>
      </c>
      <c r="AC982" s="86" t="e">
        <f t="array" aca="1" ref="AC982" ca="1">_xludf.IFNA(INDEX(#REF!,MATCH($U982,#REF!,0)),"")</f>
        <v>#NAME?</v>
      </c>
      <c r="AD982" s="87" t="e">
        <f t="array" aca="1" ref="AD982" ca="1">_xludf.IFNA(INDEX(#REF!,MATCH($U982,#REF!,0)),"")</f>
        <v>#NAME?</v>
      </c>
      <c r="AE982" s="102"/>
    </row>
    <row r="983" spans="1:31" ht="22.5" customHeight="1">
      <c r="A983" s="77"/>
      <c r="B983" s="133"/>
      <c r="C983" s="79"/>
      <c r="D983" s="79"/>
      <c r="E983" s="79"/>
      <c r="F983" s="79"/>
      <c r="G983" s="79"/>
      <c r="H983" s="79"/>
      <c r="I983" s="81" t="b">
        <v>0</v>
      </c>
      <c r="J983" s="81" t="b">
        <v>0</v>
      </c>
      <c r="K983" s="81" t="b">
        <v>0</v>
      </c>
      <c r="L983" s="81" t="b">
        <v>0</v>
      </c>
      <c r="M983" s="81" t="b">
        <v>0</v>
      </c>
      <c r="N983" s="79"/>
      <c r="O983" s="79"/>
      <c r="P983" s="79"/>
      <c r="Q983" s="92"/>
      <c r="R983" s="92"/>
      <c r="S983" s="96"/>
      <c r="T983" s="85"/>
      <c r="U983" s="86"/>
      <c r="V983" s="86" t="e">
        <f t="array" aca="1" ref="V983" ca="1">_xludf.IFNA(INDEX(#REF!,MATCH($U983,#REF!,0)),"")</f>
        <v>#NAME?</v>
      </c>
      <c r="W983" s="86" t="e">
        <f t="array" aca="1" ref="W983" ca="1">_xludf.IFNA(INDEX(#REF!,MATCH($U983,#REF!,0)),"")</f>
        <v>#NAME?</v>
      </c>
      <c r="X983" s="86" t="e">
        <f t="array" aca="1" ref="X983" ca="1">_xludf.IFNA(INDEX(#REF!,MATCH($U983,#REF!,0)),"")</f>
        <v>#NAME?</v>
      </c>
      <c r="Y983" s="86" t="e">
        <f t="array" aca="1" ref="Y983" ca="1">_xludf.IFNA(INDEX(#REF!,MATCH($U983,#REF!,0)),"")</f>
        <v>#NAME?</v>
      </c>
      <c r="Z983" s="86" t="e">
        <f t="array" aca="1" ref="Z983" ca="1">_xludf.IFNA(INDEX(#REF!,MATCH($U983,#REF!,0)),"")</f>
        <v>#NAME?</v>
      </c>
      <c r="AA983" s="86" t="e">
        <f t="array" aca="1" ref="AA983" ca="1">_xludf.IFNA(INDEX(#REF!,MATCH($U983,#REF!,0)),"")</f>
        <v>#NAME?</v>
      </c>
      <c r="AB983" s="86" t="e">
        <f t="array" aca="1" ref="AB983" ca="1">_xludf.IFNA(INDEX(#REF!,MATCH($U983,#REF!,0)),"")</f>
        <v>#NAME?</v>
      </c>
      <c r="AC983" s="86" t="e">
        <f t="array" aca="1" ref="AC983" ca="1">_xludf.IFNA(INDEX(#REF!,MATCH($U983,#REF!,0)),"")</f>
        <v>#NAME?</v>
      </c>
      <c r="AD983" s="87" t="e">
        <f t="array" aca="1" ref="AD983" ca="1">_xludf.IFNA(INDEX(#REF!,MATCH($U983,#REF!,0)),"")</f>
        <v>#NAME?</v>
      </c>
      <c r="AE983" s="102"/>
    </row>
    <row r="984" spans="1:31" ht="22.5" customHeight="1">
      <c r="A984" s="77"/>
      <c r="B984" s="133"/>
      <c r="C984" s="90"/>
      <c r="D984" s="90"/>
      <c r="E984" s="90"/>
      <c r="F984" s="90"/>
      <c r="G984" s="90"/>
      <c r="H984" s="90"/>
      <c r="I984" s="91" t="b">
        <v>0</v>
      </c>
      <c r="J984" s="91" t="b">
        <v>0</v>
      </c>
      <c r="K984" s="91" t="b">
        <v>0</v>
      </c>
      <c r="L984" s="91" t="b">
        <v>0</v>
      </c>
      <c r="M984" s="91" t="b">
        <v>0</v>
      </c>
      <c r="N984" s="90"/>
      <c r="O984" s="90"/>
      <c r="P984" s="90"/>
      <c r="Q984" s="92"/>
      <c r="R984" s="92"/>
      <c r="S984" s="110"/>
      <c r="T984" s="85"/>
      <c r="U984" s="86"/>
      <c r="V984" s="86" t="e">
        <f t="array" aca="1" ref="V984" ca="1">_xludf.IFNA(INDEX(#REF!,MATCH($U984,#REF!,0)),"")</f>
        <v>#NAME?</v>
      </c>
      <c r="W984" s="86" t="e">
        <f t="array" aca="1" ref="W984" ca="1">_xludf.IFNA(INDEX(#REF!,MATCH($U984,#REF!,0)),"")</f>
        <v>#NAME?</v>
      </c>
      <c r="X984" s="86" t="e">
        <f t="array" aca="1" ref="X984" ca="1">_xludf.IFNA(INDEX(#REF!,MATCH($U984,#REF!,0)),"")</f>
        <v>#NAME?</v>
      </c>
      <c r="Y984" s="86" t="e">
        <f t="array" aca="1" ref="Y984" ca="1">_xludf.IFNA(INDEX(#REF!,MATCH($U984,#REF!,0)),"")</f>
        <v>#NAME?</v>
      </c>
      <c r="Z984" s="86" t="e">
        <f t="array" aca="1" ref="Z984" ca="1">_xludf.IFNA(INDEX(#REF!,MATCH($U984,#REF!,0)),"")</f>
        <v>#NAME?</v>
      </c>
      <c r="AA984" s="86" t="e">
        <f t="array" aca="1" ref="AA984" ca="1">_xludf.IFNA(INDEX(#REF!,MATCH($U984,#REF!,0)),"")</f>
        <v>#NAME?</v>
      </c>
      <c r="AB984" s="86" t="e">
        <f t="array" aca="1" ref="AB984" ca="1">_xludf.IFNA(INDEX(#REF!,MATCH($U984,#REF!,0)),"")</f>
        <v>#NAME?</v>
      </c>
      <c r="AC984" s="86" t="e">
        <f t="array" aca="1" ref="AC984" ca="1">_xludf.IFNA(INDEX(#REF!,MATCH($U984,#REF!,0)),"")</f>
        <v>#NAME?</v>
      </c>
      <c r="AD984" s="87" t="e">
        <f t="array" aca="1" ref="AD984" ca="1">_xludf.IFNA(INDEX(#REF!,MATCH($U984,#REF!,0)),"")</f>
        <v>#NAME?</v>
      </c>
      <c r="AE984" s="102"/>
    </row>
    <row r="985" spans="1:31" ht="22.5" customHeight="1">
      <c r="A985" s="77"/>
      <c r="B985" s="133"/>
      <c r="C985" s="79"/>
      <c r="D985" s="79"/>
      <c r="E985" s="79"/>
      <c r="F985" s="79"/>
      <c r="G985" s="79"/>
      <c r="H985" s="79"/>
      <c r="I985" s="81" t="b">
        <v>0</v>
      </c>
      <c r="J985" s="81" t="b">
        <v>0</v>
      </c>
      <c r="K985" s="81" t="b">
        <v>0</v>
      </c>
      <c r="L985" s="81" t="b">
        <v>0</v>
      </c>
      <c r="M985" s="81" t="b">
        <v>0</v>
      </c>
      <c r="N985" s="79"/>
      <c r="O985" s="79"/>
      <c r="P985" s="79"/>
      <c r="Q985" s="92"/>
      <c r="R985" s="92"/>
      <c r="S985" s="96"/>
      <c r="T985" s="85"/>
      <c r="U985" s="86"/>
      <c r="V985" s="86" t="e">
        <f t="array" aca="1" ref="V985" ca="1">_xludf.IFNA(INDEX(#REF!,MATCH($U985,#REF!,0)),"")</f>
        <v>#NAME?</v>
      </c>
      <c r="W985" s="86" t="e">
        <f t="array" aca="1" ref="W985" ca="1">_xludf.IFNA(INDEX(#REF!,MATCH($U985,#REF!,0)),"")</f>
        <v>#NAME?</v>
      </c>
      <c r="X985" s="86" t="e">
        <f t="array" aca="1" ref="X985" ca="1">_xludf.IFNA(INDEX(#REF!,MATCH($U985,#REF!,0)),"")</f>
        <v>#NAME?</v>
      </c>
      <c r="Y985" s="86" t="e">
        <f t="array" aca="1" ref="Y985" ca="1">_xludf.IFNA(INDEX(#REF!,MATCH($U985,#REF!,0)),"")</f>
        <v>#NAME?</v>
      </c>
      <c r="Z985" s="86" t="e">
        <f t="array" aca="1" ref="Z985" ca="1">_xludf.IFNA(INDEX(#REF!,MATCH($U985,#REF!,0)),"")</f>
        <v>#NAME?</v>
      </c>
      <c r="AA985" s="86" t="e">
        <f t="array" aca="1" ref="AA985" ca="1">_xludf.IFNA(INDEX(#REF!,MATCH($U985,#REF!,0)),"")</f>
        <v>#NAME?</v>
      </c>
      <c r="AB985" s="86" t="e">
        <f t="array" aca="1" ref="AB985" ca="1">_xludf.IFNA(INDEX(#REF!,MATCH($U985,#REF!,0)),"")</f>
        <v>#NAME?</v>
      </c>
      <c r="AC985" s="86" t="e">
        <f t="array" aca="1" ref="AC985" ca="1">_xludf.IFNA(INDEX(#REF!,MATCH($U985,#REF!,0)),"")</f>
        <v>#NAME?</v>
      </c>
      <c r="AD985" s="87" t="e">
        <f t="array" aca="1" ref="AD985" ca="1">_xludf.IFNA(INDEX(#REF!,MATCH($U985,#REF!,0)),"")</f>
        <v>#NAME?</v>
      </c>
      <c r="AE985" s="102"/>
    </row>
    <row r="986" spans="1:31" ht="22.5" customHeight="1">
      <c r="A986" s="77"/>
      <c r="B986" s="133"/>
      <c r="C986" s="90"/>
      <c r="D986" s="90"/>
      <c r="E986" s="90"/>
      <c r="F986" s="90"/>
      <c r="G986" s="90"/>
      <c r="H986" s="90"/>
      <c r="I986" s="91" t="b">
        <v>0</v>
      </c>
      <c r="J986" s="91" t="b">
        <v>0</v>
      </c>
      <c r="K986" s="91" t="b">
        <v>0</v>
      </c>
      <c r="L986" s="91" t="b">
        <v>0</v>
      </c>
      <c r="M986" s="91" t="b">
        <v>0</v>
      </c>
      <c r="N986" s="90"/>
      <c r="O986" s="90"/>
      <c r="P986" s="90"/>
      <c r="Q986" s="92"/>
      <c r="R986" s="92"/>
      <c r="S986" s="110"/>
      <c r="T986" s="85"/>
      <c r="U986" s="86"/>
      <c r="V986" s="86" t="e">
        <f t="array" aca="1" ref="V986" ca="1">_xludf.IFNA(INDEX(#REF!,MATCH($U986,#REF!,0)),"")</f>
        <v>#NAME?</v>
      </c>
      <c r="W986" s="86" t="e">
        <f t="array" aca="1" ref="W986" ca="1">_xludf.IFNA(INDEX(#REF!,MATCH($U986,#REF!,0)),"")</f>
        <v>#NAME?</v>
      </c>
      <c r="X986" s="86" t="e">
        <f t="array" aca="1" ref="X986" ca="1">_xludf.IFNA(INDEX(#REF!,MATCH($U986,#REF!,0)),"")</f>
        <v>#NAME?</v>
      </c>
      <c r="Y986" s="86" t="e">
        <f t="array" aca="1" ref="Y986" ca="1">_xludf.IFNA(INDEX(#REF!,MATCH($U986,#REF!,0)),"")</f>
        <v>#NAME?</v>
      </c>
      <c r="Z986" s="86" t="e">
        <f t="array" aca="1" ref="Z986" ca="1">_xludf.IFNA(INDEX(#REF!,MATCH($U986,#REF!,0)),"")</f>
        <v>#NAME?</v>
      </c>
      <c r="AA986" s="86" t="e">
        <f t="array" aca="1" ref="AA986" ca="1">_xludf.IFNA(INDEX(#REF!,MATCH($U986,#REF!,0)),"")</f>
        <v>#NAME?</v>
      </c>
      <c r="AB986" s="86" t="e">
        <f t="array" aca="1" ref="AB986" ca="1">_xludf.IFNA(INDEX(#REF!,MATCH($U986,#REF!,0)),"")</f>
        <v>#NAME?</v>
      </c>
      <c r="AC986" s="86" t="e">
        <f t="array" aca="1" ref="AC986" ca="1">_xludf.IFNA(INDEX(#REF!,MATCH($U986,#REF!,0)),"")</f>
        <v>#NAME?</v>
      </c>
      <c r="AD986" s="87" t="e">
        <f t="array" aca="1" ref="AD986" ca="1">_xludf.IFNA(INDEX(#REF!,MATCH($U986,#REF!,0)),"")</f>
        <v>#NAME?</v>
      </c>
      <c r="AE986" s="102"/>
    </row>
    <row r="987" spans="1:31" ht="22.5" customHeight="1">
      <c r="A987" s="77"/>
      <c r="B987" s="133"/>
      <c r="C987" s="79"/>
      <c r="D987" s="79"/>
      <c r="E987" s="79"/>
      <c r="F987" s="79"/>
      <c r="G987" s="79"/>
      <c r="H987" s="79"/>
      <c r="I987" s="81" t="b">
        <v>0</v>
      </c>
      <c r="J987" s="81" t="b">
        <v>0</v>
      </c>
      <c r="K987" s="81" t="b">
        <v>0</v>
      </c>
      <c r="L987" s="81" t="b">
        <v>0</v>
      </c>
      <c r="M987" s="81" t="b">
        <v>0</v>
      </c>
      <c r="N987" s="79"/>
      <c r="O987" s="79"/>
      <c r="P987" s="79"/>
      <c r="Q987" s="92"/>
      <c r="R987" s="92"/>
      <c r="S987" s="96"/>
      <c r="T987" s="85"/>
      <c r="U987" s="86"/>
      <c r="V987" s="86" t="e">
        <f t="array" aca="1" ref="V987" ca="1">_xludf.IFNA(INDEX(#REF!,MATCH($U987,#REF!,0)),"")</f>
        <v>#NAME?</v>
      </c>
      <c r="W987" s="86" t="e">
        <f t="array" aca="1" ref="W987" ca="1">_xludf.IFNA(INDEX(#REF!,MATCH($U987,#REF!,0)),"")</f>
        <v>#NAME?</v>
      </c>
      <c r="X987" s="86" t="e">
        <f t="array" aca="1" ref="X987" ca="1">_xludf.IFNA(INDEX(#REF!,MATCH($U987,#REF!,0)),"")</f>
        <v>#NAME?</v>
      </c>
      <c r="Y987" s="86" t="e">
        <f t="array" aca="1" ref="Y987" ca="1">_xludf.IFNA(INDEX(#REF!,MATCH($U987,#REF!,0)),"")</f>
        <v>#NAME?</v>
      </c>
      <c r="Z987" s="86" t="e">
        <f t="array" aca="1" ref="Z987" ca="1">_xludf.IFNA(INDEX(#REF!,MATCH($U987,#REF!,0)),"")</f>
        <v>#NAME?</v>
      </c>
      <c r="AA987" s="86" t="e">
        <f t="array" aca="1" ref="AA987" ca="1">_xludf.IFNA(INDEX(#REF!,MATCH($U987,#REF!,0)),"")</f>
        <v>#NAME?</v>
      </c>
      <c r="AB987" s="86" t="e">
        <f t="array" aca="1" ref="AB987" ca="1">_xludf.IFNA(INDEX(#REF!,MATCH($U987,#REF!,0)),"")</f>
        <v>#NAME?</v>
      </c>
      <c r="AC987" s="86" t="e">
        <f t="array" aca="1" ref="AC987" ca="1">_xludf.IFNA(INDEX(#REF!,MATCH($U987,#REF!,0)),"")</f>
        <v>#NAME?</v>
      </c>
      <c r="AD987" s="87" t="e">
        <f t="array" aca="1" ref="AD987" ca="1">_xludf.IFNA(INDEX(#REF!,MATCH($U987,#REF!,0)),"")</f>
        <v>#NAME?</v>
      </c>
      <c r="AE987" s="102"/>
    </row>
    <row r="988" spans="1:31" ht="22.5" customHeight="1">
      <c r="A988" s="77"/>
      <c r="B988" s="133"/>
      <c r="C988" s="79"/>
      <c r="D988" s="79"/>
      <c r="E988" s="79"/>
      <c r="F988" s="79"/>
      <c r="G988" s="79"/>
      <c r="H988" s="79"/>
      <c r="I988" s="81" t="b">
        <v>0</v>
      </c>
      <c r="J988" s="81" t="b">
        <v>0</v>
      </c>
      <c r="K988" s="81" t="b">
        <v>0</v>
      </c>
      <c r="L988" s="81" t="b">
        <v>0</v>
      </c>
      <c r="M988" s="81" t="b">
        <v>0</v>
      </c>
      <c r="N988" s="79"/>
      <c r="O988" s="79"/>
      <c r="P988" s="79"/>
      <c r="Q988" s="92"/>
      <c r="R988" s="92"/>
      <c r="S988" s="96"/>
      <c r="T988" s="85"/>
      <c r="U988" s="86"/>
      <c r="V988" s="86" t="e">
        <f t="array" aca="1" ref="V988" ca="1">_xludf.IFNA(INDEX(#REF!,MATCH($U988,#REF!,0)),"")</f>
        <v>#NAME?</v>
      </c>
      <c r="W988" s="86" t="e">
        <f t="array" aca="1" ref="W988" ca="1">_xludf.IFNA(INDEX(#REF!,MATCH($U988,#REF!,0)),"")</f>
        <v>#NAME?</v>
      </c>
      <c r="X988" s="86" t="e">
        <f t="array" aca="1" ref="X988" ca="1">_xludf.IFNA(INDEX(#REF!,MATCH($U988,#REF!,0)),"")</f>
        <v>#NAME?</v>
      </c>
      <c r="Y988" s="86" t="e">
        <f t="array" aca="1" ref="Y988" ca="1">_xludf.IFNA(INDEX(#REF!,MATCH($U988,#REF!,0)),"")</f>
        <v>#NAME?</v>
      </c>
      <c r="Z988" s="86" t="e">
        <f t="array" aca="1" ref="Z988" ca="1">_xludf.IFNA(INDEX(#REF!,MATCH($U988,#REF!,0)),"")</f>
        <v>#NAME?</v>
      </c>
      <c r="AA988" s="86" t="e">
        <f t="array" aca="1" ref="AA988" ca="1">_xludf.IFNA(INDEX(#REF!,MATCH($U988,#REF!,0)),"")</f>
        <v>#NAME?</v>
      </c>
      <c r="AB988" s="86" t="e">
        <f t="array" aca="1" ref="AB988" ca="1">_xludf.IFNA(INDEX(#REF!,MATCH($U988,#REF!,0)),"")</f>
        <v>#NAME?</v>
      </c>
      <c r="AC988" s="86" t="e">
        <f t="array" aca="1" ref="AC988" ca="1">_xludf.IFNA(INDEX(#REF!,MATCH($U988,#REF!,0)),"")</f>
        <v>#NAME?</v>
      </c>
      <c r="AD988" s="87" t="e">
        <f t="array" aca="1" ref="AD988" ca="1">_xludf.IFNA(INDEX(#REF!,MATCH($U988,#REF!,0)),"")</f>
        <v>#NAME?</v>
      </c>
      <c r="AE988" s="102"/>
    </row>
    <row r="989" spans="1:31" ht="22.5" customHeight="1">
      <c r="A989" s="77"/>
      <c r="B989" s="133"/>
      <c r="C989" s="79"/>
      <c r="D989" s="79"/>
      <c r="E989" s="103"/>
      <c r="F989" s="103"/>
      <c r="G989" s="79"/>
      <c r="H989" s="79"/>
      <c r="I989" s="81" t="b">
        <v>0</v>
      </c>
      <c r="J989" s="81" t="b">
        <v>0</v>
      </c>
      <c r="K989" s="81" t="b">
        <v>0</v>
      </c>
      <c r="L989" s="81" t="b">
        <v>0</v>
      </c>
      <c r="M989" s="81" t="b">
        <v>0</v>
      </c>
      <c r="N989" s="79"/>
      <c r="O989" s="79"/>
      <c r="P989" s="79"/>
      <c r="Q989" s="92"/>
      <c r="R989" s="92"/>
      <c r="S989" s="96"/>
      <c r="T989" s="85"/>
      <c r="U989" s="86"/>
      <c r="V989" s="86" t="e">
        <f t="array" aca="1" ref="V989" ca="1">_xludf.IFNA(INDEX(#REF!,MATCH($U989,#REF!,0)),"")</f>
        <v>#NAME?</v>
      </c>
      <c r="W989" s="86" t="e">
        <f t="array" aca="1" ref="W989" ca="1">_xludf.IFNA(INDEX(#REF!,MATCH($U989,#REF!,0)),"")</f>
        <v>#NAME?</v>
      </c>
      <c r="X989" s="86" t="e">
        <f t="array" aca="1" ref="X989" ca="1">_xludf.IFNA(INDEX(#REF!,MATCH($U989,#REF!,0)),"")</f>
        <v>#NAME?</v>
      </c>
      <c r="Y989" s="86" t="e">
        <f t="array" aca="1" ref="Y989" ca="1">_xludf.IFNA(INDEX(#REF!,MATCH($U989,#REF!,0)),"")</f>
        <v>#NAME?</v>
      </c>
      <c r="Z989" s="86" t="e">
        <f t="array" aca="1" ref="Z989" ca="1">_xludf.IFNA(INDEX(#REF!,MATCH($U989,#REF!,0)),"")</f>
        <v>#NAME?</v>
      </c>
      <c r="AA989" s="86" t="e">
        <f t="array" aca="1" ref="AA989" ca="1">_xludf.IFNA(INDEX(#REF!,MATCH($U989,#REF!,0)),"")</f>
        <v>#NAME?</v>
      </c>
      <c r="AB989" s="86" t="e">
        <f t="array" aca="1" ref="AB989" ca="1">_xludf.IFNA(INDEX(#REF!,MATCH($U989,#REF!,0)),"")</f>
        <v>#NAME?</v>
      </c>
      <c r="AC989" s="86" t="e">
        <f t="array" aca="1" ref="AC989" ca="1">_xludf.IFNA(INDEX(#REF!,MATCH($U989,#REF!,0)),"")</f>
        <v>#NAME?</v>
      </c>
      <c r="AD989" s="87" t="e">
        <f t="array" aca="1" ref="AD989" ca="1">_xludf.IFNA(INDEX(#REF!,MATCH($U989,#REF!,0)),"")</f>
        <v>#NAME?</v>
      </c>
      <c r="AE989" s="102"/>
    </row>
    <row r="990" spans="1:31" ht="22.5" customHeight="1">
      <c r="A990" s="77"/>
      <c r="B990" s="133"/>
      <c r="C990" s="79"/>
      <c r="D990" s="79"/>
      <c r="E990" s="79"/>
      <c r="F990" s="79"/>
      <c r="G990" s="79"/>
      <c r="H990" s="79"/>
      <c r="I990" s="81" t="b">
        <v>0</v>
      </c>
      <c r="J990" s="81" t="b">
        <v>0</v>
      </c>
      <c r="K990" s="81" t="b">
        <v>0</v>
      </c>
      <c r="L990" s="81" t="b">
        <v>0</v>
      </c>
      <c r="M990" s="81" t="b">
        <v>0</v>
      </c>
      <c r="N990" s="79"/>
      <c r="O990" s="79"/>
      <c r="P990" s="79"/>
      <c r="Q990" s="92"/>
      <c r="R990" s="92"/>
      <c r="S990" s="96"/>
      <c r="T990" s="85"/>
      <c r="U990" s="86"/>
      <c r="V990" s="86" t="e">
        <f t="array" aca="1" ref="V990" ca="1">_xludf.IFNA(INDEX(#REF!,MATCH($U990,#REF!,0)),"")</f>
        <v>#NAME?</v>
      </c>
      <c r="W990" s="86" t="e">
        <f t="array" aca="1" ref="W990" ca="1">_xludf.IFNA(INDEX(#REF!,MATCH($U990,#REF!,0)),"")</f>
        <v>#NAME?</v>
      </c>
      <c r="X990" s="86" t="e">
        <f t="array" aca="1" ref="X990" ca="1">_xludf.IFNA(INDEX(#REF!,MATCH($U990,#REF!,0)),"")</f>
        <v>#NAME?</v>
      </c>
      <c r="Y990" s="86" t="e">
        <f t="array" aca="1" ref="Y990" ca="1">_xludf.IFNA(INDEX(#REF!,MATCH($U990,#REF!,0)),"")</f>
        <v>#NAME?</v>
      </c>
      <c r="Z990" s="86" t="e">
        <f t="array" aca="1" ref="Z990" ca="1">_xludf.IFNA(INDEX(#REF!,MATCH($U990,#REF!,0)),"")</f>
        <v>#NAME?</v>
      </c>
      <c r="AA990" s="86" t="e">
        <f t="array" aca="1" ref="AA990" ca="1">_xludf.IFNA(INDEX(#REF!,MATCH($U990,#REF!,0)),"")</f>
        <v>#NAME?</v>
      </c>
      <c r="AB990" s="86" t="e">
        <f t="array" aca="1" ref="AB990" ca="1">_xludf.IFNA(INDEX(#REF!,MATCH($U990,#REF!,0)),"")</f>
        <v>#NAME?</v>
      </c>
      <c r="AC990" s="86" t="e">
        <f t="array" aca="1" ref="AC990" ca="1">_xludf.IFNA(INDEX(#REF!,MATCH($U990,#REF!,0)),"")</f>
        <v>#NAME?</v>
      </c>
      <c r="AD990" s="87" t="e">
        <f t="array" aca="1" ref="AD990" ca="1">_xludf.IFNA(INDEX(#REF!,MATCH($U990,#REF!,0)),"")</f>
        <v>#NAME?</v>
      </c>
      <c r="AE990" s="102"/>
    </row>
    <row r="991" spans="1:31" ht="22.5" customHeight="1">
      <c r="A991" s="77"/>
      <c r="B991" s="133"/>
      <c r="C991" s="79"/>
      <c r="D991" s="79"/>
      <c r="E991" s="103"/>
      <c r="F991" s="103"/>
      <c r="G991" s="79"/>
      <c r="H991" s="79"/>
      <c r="I991" s="81" t="b">
        <v>0</v>
      </c>
      <c r="J991" s="81" t="b">
        <v>0</v>
      </c>
      <c r="K991" s="81" t="b">
        <v>0</v>
      </c>
      <c r="L991" s="81" t="b">
        <v>0</v>
      </c>
      <c r="M991" s="81" t="b">
        <v>0</v>
      </c>
      <c r="N991" s="79"/>
      <c r="O991" s="79"/>
      <c r="P991" s="79"/>
      <c r="Q991" s="92"/>
      <c r="R991" s="92"/>
      <c r="S991" s="96"/>
      <c r="T991" s="85"/>
      <c r="U991" s="86"/>
      <c r="V991" s="86" t="e">
        <f t="array" aca="1" ref="V991" ca="1">_xludf.IFNA(INDEX(#REF!,MATCH($U991,#REF!,0)),"")</f>
        <v>#NAME?</v>
      </c>
      <c r="W991" s="86" t="e">
        <f t="array" aca="1" ref="W991" ca="1">_xludf.IFNA(INDEX(#REF!,MATCH($U991,#REF!,0)),"")</f>
        <v>#NAME?</v>
      </c>
      <c r="X991" s="86" t="e">
        <f t="array" aca="1" ref="X991" ca="1">_xludf.IFNA(INDEX(#REF!,MATCH($U991,#REF!,0)),"")</f>
        <v>#NAME?</v>
      </c>
      <c r="Y991" s="86" t="e">
        <f t="array" aca="1" ref="Y991" ca="1">_xludf.IFNA(INDEX(#REF!,MATCH($U991,#REF!,0)),"")</f>
        <v>#NAME?</v>
      </c>
      <c r="Z991" s="86" t="e">
        <f t="array" aca="1" ref="Z991" ca="1">_xludf.IFNA(INDEX(#REF!,MATCH($U991,#REF!,0)),"")</f>
        <v>#NAME?</v>
      </c>
      <c r="AA991" s="86" t="e">
        <f t="array" aca="1" ref="AA991" ca="1">_xludf.IFNA(INDEX(#REF!,MATCH($U991,#REF!,0)),"")</f>
        <v>#NAME?</v>
      </c>
      <c r="AB991" s="86" t="e">
        <f t="array" aca="1" ref="AB991" ca="1">_xludf.IFNA(INDEX(#REF!,MATCH($U991,#REF!,0)),"")</f>
        <v>#NAME?</v>
      </c>
      <c r="AC991" s="86" t="e">
        <f t="array" aca="1" ref="AC991" ca="1">_xludf.IFNA(INDEX(#REF!,MATCH($U991,#REF!,0)),"")</f>
        <v>#NAME?</v>
      </c>
      <c r="AD991" s="87" t="e">
        <f t="array" aca="1" ref="AD991" ca="1">_xludf.IFNA(INDEX(#REF!,MATCH($U991,#REF!,0)),"")</f>
        <v>#NAME?</v>
      </c>
      <c r="AE991" s="102"/>
    </row>
    <row r="992" spans="1:31" ht="22.5" customHeight="1">
      <c r="A992" s="77"/>
      <c r="B992" s="133"/>
      <c r="C992" s="79"/>
      <c r="D992" s="79"/>
      <c r="E992" s="103"/>
      <c r="F992" s="103"/>
      <c r="G992" s="79"/>
      <c r="H992" s="79"/>
      <c r="I992" s="81" t="b">
        <v>0</v>
      </c>
      <c r="J992" s="81" t="b">
        <v>0</v>
      </c>
      <c r="K992" s="81" t="b">
        <v>0</v>
      </c>
      <c r="L992" s="81" t="b">
        <v>0</v>
      </c>
      <c r="M992" s="81" t="b">
        <v>0</v>
      </c>
      <c r="N992" s="79"/>
      <c r="O992" s="79"/>
      <c r="P992" s="79"/>
      <c r="Q992" s="92"/>
      <c r="R992" s="92"/>
      <c r="S992" s="96"/>
      <c r="T992" s="85"/>
      <c r="U992" s="86"/>
      <c r="V992" s="86" t="e">
        <f t="array" aca="1" ref="V992" ca="1">_xludf.IFNA(INDEX(#REF!,MATCH($U992,#REF!,0)),"")</f>
        <v>#NAME?</v>
      </c>
      <c r="W992" s="86" t="e">
        <f t="array" aca="1" ref="W992" ca="1">_xludf.IFNA(INDEX(#REF!,MATCH($U992,#REF!,0)),"")</f>
        <v>#NAME?</v>
      </c>
      <c r="X992" s="86" t="e">
        <f t="array" aca="1" ref="X992" ca="1">_xludf.IFNA(INDEX(#REF!,MATCH($U992,#REF!,0)),"")</f>
        <v>#NAME?</v>
      </c>
      <c r="Y992" s="86" t="e">
        <f t="array" aca="1" ref="Y992" ca="1">_xludf.IFNA(INDEX(#REF!,MATCH($U992,#REF!,0)),"")</f>
        <v>#NAME?</v>
      </c>
      <c r="Z992" s="86" t="e">
        <f t="array" aca="1" ref="Z992" ca="1">_xludf.IFNA(INDEX(#REF!,MATCH($U992,#REF!,0)),"")</f>
        <v>#NAME?</v>
      </c>
      <c r="AA992" s="86" t="e">
        <f t="array" aca="1" ref="AA992" ca="1">_xludf.IFNA(INDEX(#REF!,MATCH($U992,#REF!,0)),"")</f>
        <v>#NAME?</v>
      </c>
      <c r="AB992" s="86" t="e">
        <f t="array" aca="1" ref="AB992" ca="1">_xludf.IFNA(INDEX(#REF!,MATCH($U992,#REF!,0)),"")</f>
        <v>#NAME?</v>
      </c>
      <c r="AC992" s="86" t="e">
        <f t="array" aca="1" ref="AC992" ca="1">_xludf.IFNA(INDEX(#REF!,MATCH($U992,#REF!,0)),"")</f>
        <v>#NAME?</v>
      </c>
      <c r="AD992" s="87" t="e">
        <f t="array" aca="1" ref="AD992" ca="1">_xludf.IFNA(INDEX(#REF!,MATCH($U992,#REF!,0)),"")</f>
        <v>#NAME?</v>
      </c>
      <c r="AE992" s="102"/>
    </row>
    <row r="993" spans="1:31" ht="22.5" customHeight="1">
      <c r="A993" s="77"/>
      <c r="B993" s="133"/>
      <c r="C993" s="79"/>
      <c r="D993" s="79"/>
      <c r="E993" s="79"/>
      <c r="F993" s="79"/>
      <c r="G993" s="79"/>
      <c r="H993" s="79"/>
      <c r="I993" s="81" t="b">
        <v>0</v>
      </c>
      <c r="J993" s="81" t="b">
        <v>0</v>
      </c>
      <c r="K993" s="81" t="b">
        <v>0</v>
      </c>
      <c r="L993" s="81" t="b">
        <v>0</v>
      </c>
      <c r="M993" s="81" t="b">
        <v>0</v>
      </c>
      <c r="N993" s="79"/>
      <c r="O993" s="79"/>
      <c r="P993" s="79"/>
      <c r="Q993" s="92"/>
      <c r="R993" s="92"/>
      <c r="S993" s="96"/>
      <c r="T993" s="85"/>
      <c r="U993" s="86"/>
      <c r="V993" s="86" t="e">
        <f t="array" aca="1" ref="V993" ca="1">_xludf.IFNA(INDEX(#REF!,MATCH($U993,#REF!,0)),"")</f>
        <v>#NAME?</v>
      </c>
      <c r="W993" s="86" t="e">
        <f t="array" aca="1" ref="W993" ca="1">_xludf.IFNA(INDEX(#REF!,MATCH($U993,#REF!,0)),"")</f>
        <v>#NAME?</v>
      </c>
      <c r="X993" s="86" t="e">
        <f t="array" aca="1" ref="X993" ca="1">_xludf.IFNA(INDEX(#REF!,MATCH($U993,#REF!,0)),"")</f>
        <v>#NAME?</v>
      </c>
      <c r="Y993" s="86" t="e">
        <f t="array" aca="1" ref="Y993" ca="1">_xludf.IFNA(INDEX(#REF!,MATCH($U993,#REF!,0)),"")</f>
        <v>#NAME?</v>
      </c>
      <c r="Z993" s="86" t="e">
        <f t="array" aca="1" ref="Z993" ca="1">_xludf.IFNA(INDEX(#REF!,MATCH($U993,#REF!,0)),"")</f>
        <v>#NAME?</v>
      </c>
      <c r="AA993" s="86" t="e">
        <f t="array" aca="1" ref="AA993" ca="1">_xludf.IFNA(INDEX(#REF!,MATCH($U993,#REF!,0)),"")</f>
        <v>#NAME?</v>
      </c>
      <c r="AB993" s="86" t="e">
        <f t="array" aca="1" ref="AB993" ca="1">_xludf.IFNA(INDEX(#REF!,MATCH($U993,#REF!,0)),"")</f>
        <v>#NAME?</v>
      </c>
      <c r="AC993" s="86" t="e">
        <f t="array" aca="1" ref="AC993" ca="1">_xludf.IFNA(INDEX(#REF!,MATCH($U993,#REF!,0)),"")</f>
        <v>#NAME?</v>
      </c>
      <c r="AD993" s="87" t="e">
        <f t="array" aca="1" ref="AD993" ca="1">_xludf.IFNA(INDEX(#REF!,MATCH($U993,#REF!,0)),"")</f>
        <v>#NAME?</v>
      </c>
      <c r="AE993" s="102"/>
    </row>
    <row r="994" spans="1:31" ht="22.5" customHeight="1">
      <c r="A994" s="77"/>
      <c r="B994" s="133"/>
      <c r="C994" s="79"/>
      <c r="D994" s="79"/>
      <c r="E994" s="79"/>
      <c r="F994" s="79"/>
      <c r="G994" s="79"/>
      <c r="H994" s="79"/>
      <c r="I994" s="81" t="b">
        <v>0</v>
      </c>
      <c r="J994" s="81" t="b">
        <v>0</v>
      </c>
      <c r="K994" s="81" t="b">
        <v>0</v>
      </c>
      <c r="L994" s="81" t="b">
        <v>0</v>
      </c>
      <c r="M994" s="81" t="b">
        <v>0</v>
      </c>
      <c r="N994" s="79"/>
      <c r="O994" s="79"/>
      <c r="P994" s="79"/>
      <c r="Q994" s="92"/>
      <c r="R994" s="92"/>
      <c r="S994" s="96"/>
      <c r="T994" s="85"/>
      <c r="U994" s="86"/>
      <c r="V994" s="86" t="e">
        <f t="array" aca="1" ref="V994" ca="1">_xludf.IFNA(INDEX(#REF!,MATCH($U994,#REF!,0)),"")</f>
        <v>#NAME?</v>
      </c>
      <c r="W994" s="86" t="e">
        <f t="array" aca="1" ref="W994" ca="1">_xludf.IFNA(INDEX(#REF!,MATCH($U994,#REF!,0)),"")</f>
        <v>#NAME?</v>
      </c>
      <c r="X994" s="86" t="e">
        <f t="array" aca="1" ref="X994" ca="1">_xludf.IFNA(INDEX(#REF!,MATCH($U994,#REF!,0)),"")</f>
        <v>#NAME?</v>
      </c>
      <c r="Y994" s="86" t="e">
        <f t="array" aca="1" ref="Y994" ca="1">_xludf.IFNA(INDEX(#REF!,MATCH($U994,#REF!,0)),"")</f>
        <v>#NAME?</v>
      </c>
      <c r="Z994" s="86" t="e">
        <f t="array" aca="1" ref="Z994" ca="1">_xludf.IFNA(INDEX(#REF!,MATCH($U994,#REF!,0)),"")</f>
        <v>#NAME?</v>
      </c>
      <c r="AA994" s="86" t="e">
        <f t="array" aca="1" ref="AA994" ca="1">_xludf.IFNA(INDEX(#REF!,MATCH($U994,#REF!,0)),"")</f>
        <v>#NAME?</v>
      </c>
      <c r="AB994" s="86" t="e">
        <f t="array" aca="1" ref="AB994" ca="1">_xludf.IFNA(INDEX(#REF!,MATCH($U994,#REF!,0)),"")</f>
        <v>#NAME?</v>
      </c>
      <c r="AC994" s="86" t="e">
        <f t="array" aca="1" ref="AC994" ca="1">_xludf.IFNA(INDEX(#REF!,MATCH($U994,#REF!,0)),"")</f>
        <v>#NAME?</v>
      </c>
      <c r="AD994" s="87" t="e">
        <f t="array" aca="1" ref="AD994" ca="1">_xludf.IFNA(INDEX(#REF!,MATCH($U994,#REF!,0)),"")</f>
        <v>#NAME?</v>
      </c>
      <c r="AE994" s="102"/>
    </row>
    <row r="995" spans="1:31" ht="22.5" customHeight="1">
      <c r="A995" s="77"/>
      <c r="B995" s="133"/>
      <c r="C995" s="79"/>
      <c r="D995" s="79"/>
      <c r="E995" s="79"/>
      <c r="F995" s="79"/>
      <c r="G995" s="79"/>
      <c r="H995" s="79"/>
      <c r="I995" s="81" t="b">
        <v>0</v>
      </c>
      <c r="J995" s="81" t="b">
        <v>0</v>
      </c>
      <c r="K995" s="81" t="b">
        <v>0</v>
      </c>
      <c r="L995" s="81" t="b">
        <v>0</v>
      </c>
      <c r="M995" s="81" t="b">
        <v>0</v>
      </c>
      <c r="N995" s="79"/>
      <c r="O995" s="79"/>
      <c r="P995" s="79"/>
      <c r="Q995" s="92"/>
      <c r="R995" s="92"/>
      <c r="S995" s="96"/>
      <c r="T995" s="85"/>
      <c r="U995" s="86"/>
      <c r="V995" s="86" t="e">
        <f t="array" aca="1" ref="V995" ca="1">_xludf.IFNA(INDEX(#REF!,MATCH($U995,#REF!,0)),"")</f>
        <v>#NAME?</v>
      </c>
      <c r="W995" s="86" t="e">
        <f t="array" aca="1" ref="W995" ca="1">_xludf.IFNA(INDEX(#REF!,MATCH($U995,#REF!,0)),"")</f>
        <v>#NAME?</v>
      </c>
      <c r="X995" s="86" t="e">
        <f t="array" aca="1" ref="X995" ca="1">_xludf.IFNA(INDEX(#REF!,MATCH($U995,#REF!,0)),"")</f>
        <v>#NAME?</v>
      </c>
      <c r="Y995" s="86" t="e">
        <f t="array" aca="1" ref="Y995" ca="1">_xludf.IFNA(INDEX(#REF!,MATCH($U995,#REF!,0)),"")</f>
        <v>#NAME?</v>
      </c>
      <c r="Z995" s="86" t="e">
        <f t="array" aca="1" ref="Z995" ca="1">_xludf.IFNA(INDEX(#REF!,MATCH($U995,#REF!,0)),"")</f>
        <v>#NAME?</v>
      </c>
      <c r="AA995" s="86" t="e">
        <f t="array" aca="1" ref="AA995" ca="1">_xludf.IFNA(INDEX(#REF!,MATCH($U995,#REF!,0)),"")</f>
        <v>#NAME?</v>
      </c>
      <c r="AB995" s="86" t="e">
        <f t="array" aca="1" ref="AB995" ca="1">_xludf.IFNA(INDEX(#REF!,MATCH($U995,#REF!,0)),"")</f>
        <v>#NAME?</v>
      </c>
      <c r="AC995" s="86" t="e">
        <f t="array" aca="1" ref="AC995" ca="1">_xludf.IFNA(INDEX(#REF!,MATCH($U995,#REF!,0)),"")</f>
        <v>#NAME?</v>
      </c>
      <c r="AD995" s="87" t="e">
        <f t="array" aca="1" ref="AD995" ca="1">_xludf.IFNA(INDEX(#REF!,MATCH($U995,#REF!,0)),"")</f>
        <v>#NAME?</v>
      </c>
      <c r="AE995" s="102"/>
    </row>
    <row r="996" spans="1:31" ht="22.5" customHeight="1">
      <c r="A996" s="77"/>
      <c r="B996" s="133"/>
      <c r="C996" s="79"/>
      <c r="D996" s="79"/>
      <c r="E996" s="79"/>
      <c r="F996" s="79"/>
      <c r="G996" s="79"/>
      <c r="H996" s="79"/>
      <c r="I996" s="81" t="b">
        <v>0</v>
      </c>
      <c r="J996" s="81" t="b">
        <v>0</v>
      </c>
      <c r="K996" s="81" t="b">
        <v>0</v>
      </c>
      <c r="L996" s="81" t="b">
        <v>0</v>
      </c>
      <c r="M996" s="81" t="b">
        <v>0</v>
      </c>
      <c r="N996" s="79"/>
      <c r="O996" s="79"/>
      <c r="P996" s="79"/>
      <c r="Q996" s="92"/>
      <c r="R996" s="92"/>
      <c r="S996" s="96"/>
      <c r="T996" s="85"/>
      <c r="U996" s="86"/>
      <c r="V996" s="86" t="e">
        <f t="array" aca="1" ref="V996" ca="1">_xludf.IFNA(INDEX(#REF!,MATCH($U996,#REF!,0)),"")</f>
        <v>#NAME?</v>
      </c>
      <c r="W996" s="86" t="e">
        <f t="array" aca="1" ref="W996" ca="1">_xludf.IFNA(INDEX(#REF!,MATCH($U996,#REF!,0)),"")</f>
        <v>#NAME?</v>
      </c>
      <c r="X996" s="86" t="e">
        <f t="array" aca="1" ref="X996" ca="1">_xludf.IFNA(INDEX(#REF!,MATCH($U996,#REF!,0)),"")</f>
        <v>#NAME?</v>
      </c>
      <c r="Y996" s="86" t="e">
        <f t="array" aca="1" ref="Y996" ca="1">_xludf.IFNA(INDEX(#REF!,MATCH($U996,#REF!,0)),"")</f>
        <v>#NAME?</v>
      </c>
      <c r="Z996" s="86" t="e">
        <f t="array" aca="1" ref="Z996" ca="1">_xludf.IFNA(INDEX(#REF!,MATCH($U996,#REF!,0)),"")</f>
        <v>#NAME?</v>
      </c>
      <c r="AA996" s="86" t="e">
        <f t="array" aca="1" ref="AA996" ca="1">_xludf.IFNA(INDEX(#REF!,MATCH($U996,#REF!,0)),"")</f>
        <v>#NAME?</v>
      </c>
      <c r="AB996" s="86" t="e">
        <f t="array" aca="1" ref="AB996" ca="1">_xludf.IFNA(INDEX(#REF!,MATCH($U996,#REF!,0)),"")</f>
        <v>#NAME?</v>
      </c>
      <c r="AC996" s="86" t="e">
        <f t="array" aca="1" ref="AC996" ca="1">_xludf.IFNA(INDEX(#REF!,MATCH($U996,#REF!,0)),"")</f>
        <v>#NAME?</v>
      </c>
      <c r="AD996" s="87" t="e">
        <f t="array" aca="1" ref="AD996" ca="1">_xludf.IFNA(INDEX(#REF!,MATCH($U996,#REF!,0)),"")</f>
        <v>#NAME?</v>
      </c>
      <c r="AE996" s="102"/>
    </row>
    <row r="997" spans="1:31" ht="22.5" customHeight="1">
      <c r="A997" s="77"/>
      <c r="B997" s="133"/>
      <c r="C997" s="79"/>
      <c r="D997" s="79"/>
      <c r="E997" s="79"/>
      <c r="F997" s="79"/>
      <c r="G997" s="79"/>
      <c r="H997" s="79"/>
      <c r="I997" s="81" t="b">
        <v>0</v>
      </c>
      <c r="J997" s="81" t="b">
        <v>0</v>
      </c>
      <c r="K997" s="81" t="b">
        <v>0</v>
      </c>
      <c r="L997" s="81" t="b">
        <v>0</v>
      </c>
      <c r="M997" s="81" t="b">
        <v>0</v>
      </c>
      <c r="N997" s="79"/>
      <c r="O997" s="79"/>
      <c r="P997" s="79"/>
      <c r="Q997" s="92"/>
      <c r="R997" s="92"/>
      <c r="S997" s="96"/>
      <c r="T997" s="85"/>
      <c r="U997" s="86"/>
      <c r="V997" s="86" t="e">
        <f t="array" aca="1" ref="V997" ca="1">_xludf.IFNA(INDEX(#REF!,MATCH($U997,#REF!,0)),"")</f>
        <v>#NAME?</v>
      </c>
      <c r="W997" s="86" t="e">
        <f t="array" aca="1" ref="W997" ca="1">_xludf.IFNA(INDEX(#REF!,MATCH($U997,#REF!,0)),"")</f>
        <v>#NAME?</v>
      </c>
      <c r="X997" s="86" t="e">
        <f t="array" aca="1" ref="X997" ca="1">_xludf.IFNA(INDEX(#REF!,MATCH($U997,#REF!,0)),"")</f>
        <v>#NAME?</v>
      </c>
      <c r="Y997" s="86" t="e">
        <f t="array" aca="1" ref="Y997" ca="1">_xludf.IFNA(INDEX(#REF!,MATCH($U997,#REF!,0)),"")</f>
        <v>#NAME?</v>
      </c>
      <c r="Z997" s="86" t="e">
        <f t="array" aca="1" ref="Z997" ca="1">_xludf.IFNA(INDEX(#REF!,MATCH($U997,#REF!,0)),"")</f>
        <v>#NAME?</v>
      </c>
      <c r="AA997" s="86" t="e">
        <f t="array" aca="1" ref="AA997" ca="1">_xludf.IFNA(INDEX(#REF!,MATCH($U997,#REF!,0)),"")</f>
        <v>#NAME?</v>
      </c>
      <c r="AB997" s="86" t="e">
        <f t="array" aca="1" ref="AB997" ca="1">_xludf.IFNA(INDEX(#REF!,MATCH($U997,#REF!,0)),"")</f>
        <v>#NAME?</v>
      </c>
      <c r="AC997" s="86" t="e">
        <f t="array" aca="1" ref="AC997" ca="1">_xludf.IFNA(INDEX(#REF!,MATCH($U997,#REF!,0)),"")</f>
        <v>#NAME?</v>
      </c>
      <c r="AD997" s="87" t="e">
        <f t="array" aca="1" ref="AD997" ca="1">_xludf.IFNA(INDEX(#REF!,MATCH($U997,#REF!,0)),"")</f>
        <v>#NAME?</v>
      </c>
      <c r="AE997" s="102"/>
    </row>
    <row r="998" spans="1:31" ht="22.5" customHeight="1">
      <c r="A998" s="77"/>
      <c r="B998" s="133"/>
      <c r="C998" s="79"/>
      <c r="D998" s="79"/>
      <c r="E998" s="79"/>
      <c r="F998" s="79"/>
      <c r="G998" s="79"/>
      <c r="H998" s="79"/>
      <c r="I998" s="81" t="b">
        <v>0</v>
      </c>
      <c r="J998" s="81" t="b">
        <v>0</v>
      </c>
      <c r="K998" s="81" t="b">
        <v>0</v>
      </c>
      <c r="L998" s="81" t="b">
        <v>0</v>
      </c>
      <c r="M998" s="81" t="b">
        <v>0</v>
      </c>
      <c r="N998" s="79"/>
      <c r="O998" s="79"/>
      <c r="P998" s="79"/>
      <c r="Q998" s="92"/>
      <c r="R998" s="92"/>
      <c r="S998" s="96"/>
      <c r="T998" s="85"/>
      <c r="U998" s="86"/>
      <c r="V998" s="86" t="e">
        <f t="array" aca="1" ref="V998" ca="1">_xludf.IFNA(INDEX(#REF!,MATCH($U998,#REF!,0)),"")</f>
        <v>#NAME?</v>
      </c>
      <c r="W998" s="86" t="e">
        <f t="array" aca="1" ref="W998" ca="1">_xludf.IFNA(INDEX(#REF!,MATCH($U998,#REF!,0)),"")</f>
        <v>#NAME?</v>
      </c>
      <c r="X998" s="86" t="e">
        <f t="array" aca="1" ref="X998" ca="1">_xludf.IFNA(INDEX(#REF!,MATCH($U998,#REF!,0)),"")</f>
        <v>#NAME?</v>
      </c>
      <c r="Y998" s="86" t="e">
        <f t="array" aca="1" ref="Y998" ca="1">_xludf.IFNA(INDEX(#REF!,MATCH($U998,#REF!,0)),"")</f>
        <v>#NAME?</v>
      </c>
      <c r="Z998" s="86" t="e">
        <f t="array" aca="1" ref="Z998" ca="1">_xludf.IFNA(INDEX(#REF!,MATCH($U998,#REF!,0)),"")</f>
        <v>#NAME?</v>
      </c>
      <c r="AA998" s="86" t="e">
        <f t="array" aca="1" ref="AA998" ca="1">_xludf.IFNA(INDEX(#REF!,MATCH($U998,#REF!,0)),"")</f>
        <v>#NAME?</v>
      </c>
      <c r="AB998" s="86" t="e">
        <f t="array" aca="1" ref="AB998" ca="1">_xludf.IFNA(INDEX(#REF!,MATCH($U998,#REF!,0)),"")</f>
        <v>#NAME?</v>
      </c>
      <c r="AC998" s="86" t="e">
        <f t="array" aca="1" ref="AC998" ca="1">_xludf.IFNA(INDEX(#REF!,MATCH($U998,#REF!,0)),"")</f>
        <v>#NAME?</v>
      </c>
      <c r="AD998" s="87" t="e">
        <f t="array" aca="1" ref="AD998" ca="1">_xludf.IFNA(INDEX(#REF!,MATCH($U998,#REF!,0)),"")</f>
        <v>#NAME?</v>
      </c>
      <c r="AE998" s="102"/>
    </row>
    <row r="999" spans="1:31" ht="22.5" customHeight="1">
      <c r="A999" s="77"/>
      <c r="B999" s="133"/>
      <c r="C999" s="79"/>
      <c r="D999" s="79"/>
      <c r="E999" s="79"/>
      <c r="F999" s="79"/>
      <c r="G999" s="79"/>
      <c r="H999" s="79"/>
      <c r="I999" s="81" t="b">
        <v>0</v>
      </c>
      <c r="J999" s="81" t="b">
        <v>0</v>
      </c>
      <c r="K999" s="81" t="b">
        <v>0</v>
      </c>
      <c r="L999" s="81" t="b">
        <v>0</v>
      </c>
      <c r="M999" s="81" t="b">
        <v>0</v>
      </c>
      <c r="N999" s="79"/>
      <c r="O999" s="79"/>
      <c r="P999" s="79"/>
      <c r="Q999" s="92"/>
      <c r="R999" s="92"/>
      <c r="S999" s="96"/>
      <c r="T999" s="85"/>
      <c r="U999" s="86"/>
      <c r="V999" s="86" t="e">
        <f t="array" aca="1" ref="V999" ca="1">_xludf.IFNA(INDEX(#REF!,MATCH($U999,#REF!,0)),"")</f>
        <v>#NAME?</v>
      </c>
      <c r="W999" s="86" t="e">
        <f t="array" aca="1" ref="W999" ca="1">_xludf.IFNA(INDEX(#REF!,MATCH($U999,#REF!,0)),"")</f>
        <v>#NAME?</v>
      </c>
      <c r="X999" s="86" t="e">
        <f t="array" aca="1" ref="X999" ca="1">_xludf.IFNA(INDEX(#REF!,MATCH($U999,#REF!,0)),"")</f>
        <v>#NAME?</v>
      </c>
      <c r="Y999" s="86" t="e">
        <f t="array" aca="1" ref="Y999" ca="1">_xludf.IFNA(INDEX(#REF!,MATCH($U999,#REF!,0)),"")</f>
        <v>#NAME?</v>
      </c>
      <c r="Z999" s="86" t="e">
        <f t="array" aca="1" ref="Z999" ca="1">_xludf.IFNA(INDEX(#REF!,MATCH($U999,#REF!,0)),"")</f>
        <v>#NAME?</v>
      </c>
      <c r="AA999" s="86" t="e">
        <f t="array" aca="1" ref="AA999" ca="1">_xludf.IFNA(INDEX(#REF!,MATCH($U999,#REF!,0)),"")</f>
        <v>#NAME?</v>
      </c>
      <c r="AB999" s="86" t="e">
        <f t="array" aca="1" ref="AB999" ca="1">_xludf.IFNA(INDEX(#REF!,MATCH($U999,#REF!,0)),"")</f>
        <v>#NAME?</v>
      </c>
      <c r="AC999" s="86" t="e">
        <f t="array" aca="1" ref="AC999" ca="1">_xludf.IFNA(INDEX(#REF!,MATCH($U999,#REF!,0)),"")</f>
        <v>#NAME?</v>
      </c>
      <c r="AD999" s="87" t="e">
        <f t="array" aca="1" ref="AD999" ca="1">_xludf.IFNA(INDEX(#REF!,MATCH($U999,#REF!,0)),"")</f>
        <v>#NAME?</v>
      </c>
      <c r="AE999" s="102"/>
    </row>
  </sheetData>
  <mergeCells count="1">
    <mergeCell ref="C3:F3"/>
  </mergeCells>
  <dataValidations count="5">
    <dataValidation type="list" allowBlank="1" showErrorMessage="1" sqref="N5:N999" xr:uid="{00000000-0002-0000-0300-000000000000}">
      <formula1>"Ja, door de locatie,Ja, door SOML,Nee"</formula1>
    </dataValidation>
    <dataValidation type="list" allowBlank="1" showErrorMessage="1" sqref="H5:H999" xr:uid="{00000000-0002-0000-0300-000001000000}">
      <formula1>"per gebruiker,per device,per locatie,per organisatie (SOML),per staffel,anders,Europese aanbesteding leermiddelen"</formula1>
    </dataValidation>
    <dataValidation type="list" allowBlank="1" showErrorMessage="1" sqref="E5:E999" xr:uid="{00000000-0002-0000-0300-000002000000}">
      <formula1>"Administratie, roosters, beheer,Communicatie &amp; PR,Design en grafische software,Facilitair en onderhoud,Financiën en inkoop,ICT en digitale vaardigheden,Kwaliteitszorg en uit-/instroom,Leerlingvolgsystemen,Lessen en werkvormen,Loopbaanoriëntatie en begelei"&amp;"ding,Overkoepelend (ICT-)beheer SOML,Personeelszaken en HRM,Samenwerkingstools &amp; programma's,Toetsing en examinering,Vakspecifieke ondersteuning"</formula1>
    </dataValidation>
    <dataValidation type="list" allowBlank="1" showErrorMessage="1" sqref="S5:S999" xr:uid="{00000000-0002-0000-0300-000003000000}">
      <formula1>"Ja, verwerkersovereenkomst,Ja, quickscan,Ja, geen persoonsgegevens,Onbekend,Nee"</formula1>
    </dataValidation>
    <dataValidation type="list" allowBlank="1" showErrorMessage="1" sqref="C5:C999" xr:uid="{00000000-0002-0000-0300-000004000000}">
      <formula1>"Agora Underground,BC Broekhin,Connect College,Grescollege,Nt2 Mundium College,ROER College Schöndeln,Stafdienst,St. Ursula,Wings Agora,Wings Niekée,Wings - gezamenlijk"</formula1>
    </dataValidation>
  </dataValidations>
  <hyperlinks>
    <hyperlink ref="C3" r:id="rId1" xr:uid="{00000000-0004-0000-0300-000000000000}"/>
    <hyperlink ref="R13" r:id="rId2" xr:uid="{00000000-0004-0000-0300-000001000000}"/>
    <hyperlink ref="R16" r:id="rId3" xr:uid="{00000000-0004-0000-0300-000002000000}"/>
    <hyperlink ref="R18" r:id="rId4" xr:uid="{00000000-0004-0000-0300-000003000000}"/>
    <hyperlink ref="R27" r:id="rId5" xr:uid="{00000000-0004-0000-0300-000004000000}"/>
    <hyperlink ref="R32" r:id="rId6" xr:uid="{00000000-0004-0000-0300-000005000000}"/>
    <hyperlink ref="R42" r:id="rId7" xr:uid="{00000000-0004-0000-0300-000006000000}"/>
    <hyperlink ref="R45" r:id="rId8" xr:uid="{00000000-0004-0000-0300-000007000000}"/>
    <hyperlink ref="R51" r:id="rId9" xr:uid="{00000000-0004-0000-0300-000008000000}"/>
    <hyperlink ref="R57" r:id="rId10" xr:uid="{00000000-0004-0000-0300-000009000000}"/>
    <hyperlink ref="Q62" r:id="rId11" xr:uid="{00000000-0004-0000-0300-00000A000000}"/>
    <hyperlink ref="R62" r:id="rId12" xr:uid="{00000000-0004-0000-0300-00000B000000}"/>
    <hyperlink ref="R66" r:id="rId13" xr:uid="{00000000-0004-0000-0300-00000C000000}"/>
    <hyperlink ref="Q76" r:id="rId14" xr:uid="{00000000-0004-0000-0300-00000D000000}"/>
    <hyperlink ref="R76" r:id="rId15" xr:uid="{00000000-0004-0000-0300-00000E000000}"/>
    <hyperlink ref="R82" r:id="rId16" xr:uid="{00000000-0004-0000-0300-00000F000000}"/>
    <hyperlink ref="R84" r:id="rId17" xr:uid="{00000000-0004-0000-0300-000010000000}"/>
    <hyperlink ref="B89" r:id="rId18" xr:uid="{00000000-0004-0000-0300-000011000000}"/>
    <hyperlink ref="R94" r:id="rId19" xr:uid="{00000000-0004-0000-0300-000012000000}"/>
    <hyperlink ref="R96" r:id="rId20" xr:uid="{00000000-0004-0000-0300-000013000000}"/>
    <hyperlink ref="R97" r:id="rId21" xr:uid="{00000000-0004-0000-0300-000014000000}"/>
    <hyperlink ref="R98" r:id="rId22" xr:uid="{00000000-0004-0000-0300-000015000000}"/>
    <hyperlink ref="R99" r:id="rId23" xr:uid="{00000000-0004-0000-0300-000016000000}"/>
    <hyperlink ref="R100" r:id="rId24" xr:uid="{00000000-0004-0000-0300-000017000000}"/>
    <hyperlink ref="R101" r:id="rId25" xr:uid="{00000000-0004-0000-0300-000018000000}"/>
    <hyperlink ref="R102" r:id="rId26" xr:uid="{00000000-0004-0000-0300-000019000000}"/>
    <hyperlink ref="R104" r:id="rId27" xr:uid="{00000000-0004-0000-0300-00001A000000}"/>
    <hyperlink ref="R108" r:id="rId28" xr:uid="{00000000-0004-0000-0300-00001B000000}"/>
    <hyperlink ref="R123" r:id="rId29" xr:uid="{00000000-0004-0000-0300-00001C000000}"/>
    <hyperlink ref="R138" r:id="rId30" xr:uid="{00000000-0004-0000-0300-00001D000000}"/>
    <hyperlink ref="R140" r:id="rId31" xr:uid="{00000000-0004-0000-0300-00001E000000}"/>
    <hyperlink ref="Q149" r:id="rId32" xr:uid="{00000000-0004-0000-0300-00001F000000}"/>
    <hyperlink ref="R149" r:id="rId33" xr:uid="{00000000-0004-0000-0300-000020000000}"/>
    <hyperlink ref="R150" r:id="rId34" xr:uid="{00000000-0004-0000-0300-000021000000}"/>
    <hyperlink ref="R162" r:id="rId35" xr:uid="{00000000-0004-0000-0300-000022000000}"/>
    <hyperlink ref="R173" r:id="rId36" xr:uid="{00000000-0004-0000-0300-000023000000}"/>
    <hyperlink ref="B174" r:id="rId37" xr:uid="{00000000-0004-0000-0300-000024000000}"/>
    <hyperlink ref="R178" r:id="rId38" xr:uid="{00000000-0004-0000-0300-000025000000}"/>
    <hyperlink ref="B185" r:id="rId39" xr:uid="{00000000-0004-0000-0300-000026000000}"/>
    <hyperlink ref="F188" r:id="rId40" xr:uid="{00000000-0004-0000-0300-000027000000}"/>
    <hyperlink ref="R188" r:id="rId41" xr:uid="{00000000-0004-0000-0300-000028000000}"/>
    <hyperlink ref="R200" r:id="rId42" xr:uid="{00000000-0004-0000-0300-000029000000}"/>
    <hyperlink ref="R201" r:id="rId43" xr:uid="{00000000-0004-0000-0300-00002A000000}"/>
    <hyperlink ref="R202" r:id="rId44" xr:uid="{00000000-0004-0000-0300-00002B000000}"/>
    <hyperlink ref="R204" r:id="rId45" xr:uid="{00000000-0004-0000-0300-00002C000000}"/>
    <hyperlink ref="R213" r:id="rId46" xr:uid="{00000000-0004-0000-0300-00002D000000}"/>
    <hyperlink ref="R218" r:id="rId47" xr:uid="{00000000-0004-0000-0300-00002E000000}"/>
    <hyperlink ref="R221" r:id="rId48" xr:uid="{00000000-0004-0000-0300-00002F000000}"/>
    <hyperlink ref="R226" r:id="rId49" xr:uid="{00000000-0004-0000-0300-000030000000}"/>
    <hyperlink ref="R228" r:id="rId50" xr:uid="{00000000-0004-0000-0300-000031000000}"/>
    <hyperlink ref="R229" r:id="rId51" xr:uid="{00000000-0004-0000-0300-000032000000}"/>
    <hyperlink ref="R232" r:id="rId52" xr:uid="{00000000-0004-0000-0300-000033000000}"/>
    <hyperlink ref="R234" r:id="rId53" xr:uid="{00000000-0004-0000-0300-000034000000}"/>
    <hyperlink ref="R238" r:id="rId54" xr:uid="{00000000-0004-0000-0300-000035000000}"/>
    <hyperlink ref="R252" r:id="rId55" xr:uid="{00000000-0004-0000-0300-000036000000}"/>
    <hyperlink ref="R259" r:id="rId56" xr:uid="{00000000-0004-0000-0300-000037000000}"/>
    <hyperlink ref="R262" r:id="rId57" xr:uid="{00000000-0004-0000-0300-000038000000}"/>
    <hyperlink ref="R264" r:id="rId58" xr:uid="{00000000-0004-0000-0300-000039000000}"/>
    <hyperlink ref="R268" r:id="rId59" xr:uid="{00000000-0004-0000-0300-00003A000000}"/>
    <hyperlink ref="R270" r:id="rId60" xr:uid="{00000000-0004-0000-0300-00003B000000}"/>
    <hyperlink ref="R273" r:id="rId61" xr:uid="{00000000-0004-0000-0300-00003C000000}"/>
    <hyperlink ref="R283" r:id="rId62" xr:uid="{00000000-0004-0000-0300-00003D000000}"/>
    <hyperlink ref="R294" r:id="rId63" xr:uid="{00000000-0004-0000-0300-00003E000000}"/>
    <hyperlink ref="R304" r:id="rId64" xr:uid="{00000000-0004-0000-0300-00003F000000}"/>
    <hyperlink ref="R308" r:id="rId65" xr:uid="{00000000-0004-0000-0300-000040000000}"/>
    <hyperlink ref="R310" r:id="rId66" xr:uid="{00000000-0004-0000-0300-000041000000}"/>
    <hyperlink ref="R312" r:id="rId67" xr:uid="{00000000-0004-0000-0300-000042000000}"/>
    <hyperlink ref="R317" r:id="rId68" xr:uid="{00000000-0004-0000-0300-000043000000}"/>
  </hyperlinks>
  <pageMargins left="0.7" right="0.7" top="0.75" bottom="0.75" header="0.3" footer="0.3"/>
  <drawing r:id="rId69"/>
  <legacyDrawing r:id="rId70"/>
  <tableParts count="1">
    <tablePart r:id="rId7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C15"/>
  <sheetViews>
    <sheetView workbookViewId="0"/>
  </sheetViews>
  <sheetFormatPr defaultColWidth="12.5703125" defaultRowHeight="15.75" customHeight="1"/>
  <cols>
    <col min="1" max="1" width="20.28515625" customWidth="1"/>
    <col min="2" max="2" width="20.42578125" customWidth="1"/>
  </cols>
  <sheetData>
    <row r="1" spans="1:3" ht="15.75" customHeight="1">
      <c r="A1" t="s">
        <v>618</v>
      </c>
      <c r="B1" s="86" t="s">
        <v>754</v>
      </c>
      <c r="C1" s="86" t="s">
        <v>755</v>
      </c>
    </row>
    <row r="2" spans="1:3" ht="15.75" customHeight="1">
      <c r="A2" t="s">
        <v>86</v>
      </c>
      <c r="B2" s="86" t="s">
        <v>756</v>
      </c>
      <c r="C2" s="86" t="s">
        <v>73</v>
      </c>
    </row>
    <row r="3" spans="1:3" ht="15.75" customHeight="1">
      <c r="A3" t="s">
        <v>44</v>
      </c>
      <c r="C3" s="86" t="s">
        <v>757</v>
      </c>
    </row>
    <row r="4" spans="1:3" ht="15.75" customHeight="1">
      <c r="A4" t="s">
        <v>150</v>
      </c>
      <c r="C4" s="86" t="s">
        <v>758</v>
      </c>
    </row>
    <row r="5" spans="1:3" ht="15.75" customHeight="1">
      <c r="A5" t="s">
        <v>77</v>
      </c>
      <c r="C5" s="86" t="s">
        <v>759</v>
      </c>
    </row>
    <row r="6" spans="1:3" ht="15.75" customHeight="1">
      <c r="A6" t="s">
        <v>110</v>
      </c>
      <c r="C6" s="86" t="s">
        <v>46</v>
      </c>
    </row>
    <row r="7" spans="1:3" ht="15.75" customHeight="1">
      <c r="A7" t="s">
        <v>39</v>
      </c>
      <c r="C7" s="86" t="s">
        <v>385</v>
      </c>
    </row>
    <row r="8" spans="1:3" ht="15.75" customHeight="1">
      <c r="A8" t="s">
        <v>34</v>
      </c>
      <c r="C8" s="86" t="s">
        <v>760</v>
      </c>
    </row>
    <row r="9" spans="1:3" ht="15.75" customHeight="1">
      <c r="A9" t="s">
        <v>311</v>
      </c>
      <c r="C9" s="86" t="s">
        <v>88</v>
      </c>
    </row>
    <row r="10" spans="1:3" ht="15.75" customHeight="1">
      <c r="A10" t="s">
        <v>83</v>
      </c>
      <c r="C10" s="86" t="s">
        <v>761</v>
      </c>
    </row>
    <row r="11" spans="1:3" ht="15.75" customHeight="1">
      <c r="C11" s="86" t="s">
        <v>96</v>
      </c>
    </row>
    <row r="12" spans="1:3" ht="15.75" customHeight="1">
      <c r="C12" s="86" t="s">
        <v>297</v>
      </c>
    </row>
    <row r="13" spans="1:3" ht="15.75" customHeight="1">
      <c r="C13" s="86" t="s">
        <v>560</v>
      </c>
    </row>
    <row r="14" spans="1:3" ht="15.75" customHeight="1">
      <c r="C14" s="86" t="s">
        <v>162</v>
      </c>
    </row>
    <row r="15" spans="1:3" ht="15.75" customHeight="1">
      <c r="C15" s="86" t="s">
        <v>207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c252ef-57bc-4990-b738-16919ff08d78">
      <Terms xmlns="http://schemas.microsoft.com/office/infopath/2007/PartnerControls"/>
    </lcf76f155ced4ddcb4097134ff3c332f>
    <TaxCatchAll xmlns="f676a9bd-dca3-459d-a0dd-c89f3e0acc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9E19C17321004595802924093EF447" ma:contentTypeVersion="10" ma:contentTypeDescription="Een nieuw document maken." ma:contentTypeScope="" ma:versionID="8f8d6362c0677b3e1299e47c2d84fa05">
  <xsd:schema xmlns:xsd="http://www.w3.org/2001/XMLSchema" xmlns:xs="http://www.w3.org/2001/XMLSchema" xmlns:p="http://schemas.microsoft.com/office/2006/metadata/properties" xmlns:ns2="7cc252ef-57bc-4990-b738-16919ff08d78" xmlns:ns3="f676a9bd-dca3-459d-a0dd-c89f3e0accc9" targetNamespace="http://schemas.microsoft.com/office/2006/metadata/properties" ma:root="true" ma:fieldsID="b88aa3d2f65db50998db50f7d73a7f2e" ns2:_="" ns3:_="">
    <xsd:import namespace="7cc252ef-57bc-4990-b738-16919ff08d78"/>
    <xsd:import namespace="f676a9bd-dca3-459d-a0dd-c89f3e0ac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252ef-57bc-4990-b738-16919ff08d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f6aa254-6077-4af8-ad4d-5675eebb6cc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76a9bd-dca3-459d-a0dd-c89f3e0accc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191fa6-4aea-4358-bfcb-15deeb1cf86a}" ma:internalName="TaxCatchAll" ma:showField="CatchAllData" ma:web="f676a9bd-dca3-459d-a0dd-c89f3e0acc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62BF67-CC4D-4264-8792-024436CBCE4A}"/>
</file>

<file path=customXml/itemProps2.xml><?xml version="1.0" encoding="utf-8"?>
<ds:datastoreItem xmlns:ds="http://schemas.openxmlformats.org/officeDocument/2006/customXml" ds:itemID="{1BB8B476-9320-4544-A508-820556D8EC90}"/>
</file>

<file path=customXml/itemProps3.xml><?xml version="1.0" encoding="utf-8"?>
<ds:datastoreItem xmlns:ds="http://schemas.openxmlformats.org/officeDocument/2006/customXml" ds:itemID="{3E5677A5-5C98-4778-96E8-6079B82048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Lare, Leon</dc:creator>
  <cp:keywords/>
  <dc:description/>
  <cp:lastModifiedBy>Jeroen Horsten</cp:lastModifiedBy>
  <cp:revision/>
  <dcterms:created xsi:type="dcterms:W3CDTF">2026-02-17T11:08:21Z</dcterms:created>
  <dcterms:modified xsi:type="dcterms:W3CDTF">2026-02-26T12:31:07Z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0x010100D09E19C17321004595802924093EF447</vt:lpwstr>
  </property>
  <property fmtid="{D5CDD505-2E9C-101B-9397-08002B2CF9AE}" pid="3" name="MediaServiceImageTags">
    <vt:lpwstr/>
  </property>
</Properties>
</file>