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heusdennl-my.sharepoint.com/personal/rlankhaar_heusden_nl/Documents/Bureaublad/"/>
    </mc:Choice>
  </mc:AlternateContent>
  <xr:revisionPtr revIDLastSave="733" documentId="8_{8199980C-7A59-4368-B8E8-A8C7D30215F9}" xr6:coauthVersionLast="47" xr6:coauthVersionMax="47" xr10:uidLastSave="{07CA7745-BCEB-4646-98D2-CEB01AC5B45E}"/>
  <bookViews>
    <workbookView xWindow="67080" yWindow="-2985" windowWidth="38640" windowHeight="21120" firstSheet="3" xr2:uid="{A45271D3-DF04-4E8B-BC6E-E810BA03DD64}"/>
  </bookViews>
  <sheets>
    <sheet name="Voorblad" sheetId="1" r:id="rId1"/>
    <sheet name="Prijzenblad" sheetId="2" r:id="rId2"/>
    <sheet name="Inspectie" sheetId="3" r:id="rId3"/>
    <sheet name="Kortingspercentage" sheetId="4" r:id="rId4"/>
  </sheets>
  <definedNames>
    <definedName name="_xlnm._FilterDatabase" localSheetId="1" hidden="1">Prijzenblad!$A$16:$E$16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16" i="3"/>
  <c r="F17" i="3"/>
  <c r="F18" i="3"/>
  <c r="F19" i="3"/>
  <c r="F20" i="3"/>
  <c r="F21" i="3"/>
  <c r="F14" i="3"/>
  <c r="F22" i="3" s="1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C28" i="3"/>
  <c r="C17" i="4"/>
  <c r="E51" i="2"/>
  <c r="F17" i="2"/>
  <c r="B18" i="2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C30" i="3" l="1"/>
  <c r="F51" i="2"/>
  <c r="C12" i="1" s="1"/>
  <c r="C22" i="4"/>
  <c r="C14" i="1" s="1"/>
  <c r="C13" i="1" l="1"/>
  <c r="C16" i="1" s="1"/>
</calcChain>
</file>

<file path=xl/sharedStrings.xml><?xml version="1.0" encoding="utf-8"?>
<sst xmlns="http://schemas.openxmlformats.org/spreadsheetml/2006/main" count="124" uniqueCount="105">
  <si>
    <t>Bijlage 3 Prijzenblad</t>
  </si>
  <si>
    <t>Inspectie, onderhoud en levering sportmaterialen</t>
  </si>
  <si>
    <t>Let op bij het invullen van het prijzenblad:</t>
  </si>
  <si>
    <t>Het is niet toegesteaan om het prijzenblad aan te passen.</t>
  </si>
  <si>
    <t>U dient uitsluitend de geel gemarkeerde cellen in te vullen.</t>
  </si>
  <si>
    <t>Prijzen zijn all-in .</t>
  </si>
  <si>
    <t>Uw prijzen mogen niet negatief zijn, op straffe van uitsluiting van de aanbesteding.</t>
  </si>
  <si>
    <t>Het prijzenblad dient rechtsgeldig ondertekend te worden.</t>
  </si>
  <si>
    <t>Totale inschrijfsom 'Prijzenblad Deel 1 materialen'</t>
  </si>
  <si>
    <t>Totale inschrijfsom 'Prijzenblad Deel 2 inspectie &amp; reparatie'</t>
  </si>
  <si>
    <t>Totale inschrijfsom 'Prijzenblad Deel 3 Kortingspercentage</t>
  </si>
  <si>
    <t>Totale inschrijfsom</t>
  </si>
  <si>
    <t>Inschrijvende organisatie</t>
  </si>
  <si>
    <t>Naam ondertekende</t>
  </si>
  <si>
    <t>Functie ondertekende</t>
  </si>
  <si>
    <t>Handtekening</t>
  </si>
  <si>
    <t>Datum</t>
  </si>
  <si>
    <t>Plaats</t>
  </si>
  <si>
    <t>Deel 1 Materialen</t>
  </si>
  <si>
    <t>Het is niet toegestaan om het prijzenblad aan te passen.</t>
  </si>
  <si>
    <t>Prijzen zijn all-in (zoals maar niet beperkt tot: bezorgkosten, reistijd, montage en / of installatie, offertekosten).</t>
  </si>
  <si>
    <t xml:space="preserve">Alle te leveren toestellen zijn voorzien van bescherming ter voorkoming van beschadiging van de sport- of opbergruimte, of andere toestellen. </t>
  </si>
  <si>
    <t xml:space="preserve">Alle sporttoestellen voldoen volledig aan geldende wet- en regelgeving en geldende (NEN) normen. </t>
  </si>
  <si>
    <t>Naam inschrijver:</t>
  </si>
  <si>
    <t>Nummer</t>
  </si>
  <si>
    <t>Omschrijving</t>
  </si>
  <si>
    <t>Weging</t>
  </si>
  <si>
    <t>Prijs per stuk incl. btw</t>
  </si>
  <si>
    <t>Prijs incl weging incl BTW</t>
  </si>
  <si>
    <t>Badminton netten (4 op 1 koord)</t>
  </si>
  <si>
    <t>Badminton grondzuilen</t>
  </si>
  <si>
    <t>Basketbalinstallatie (wand) gasveer uitvoering. 3 ring hoogtes 260, 285 en 305 cm. bordafmeting 90x120 cm</t>
  </si>
  <si>
    <t>Combiframe gymvaria hoogte 100 cm incl. dekplaat</t>
  </si>
  <si>
    <t>Handbal- en zaalvoetbaldoel</t>
  </si>
  <si>
    <t>Honkpaal</t>
  </si>
  <si>
    <t>Junior handbaldoel afmeting 200x160x100cm</t>
  </si>
  <si>
    <t>Korbalkorf kunststof</t>
  </si>
  <si>
    <t>Korfbal springstandaard</t>
  </si>
  <si>
    <t>Landingsmat bisonyl met draaglussen, lxbxh 300 cm x 200 cm x 30 cm</t>
  </si>
  <si>
    <t>Landingsmat canvas Super strong met draaglussenn, lxbxh 300 cm x 200 cm x 30 cm</t>
  </si>
  <si>
    <t>Landingsmattenwagen dubbel, tbv 2 matten lxbxh 300 cm x 200 cm x 30 cm</t>
  </si>
  <si>
    <t>Lange mat wagen met duwbeugel</t>
  </si>
  <si>
    <t>Langemat canvas 10 m</t>
  </si>
  <si>
    <t>Langemat canvas 5 m</t>
  </si>
  <si>
    <t>Turnmattenwagen horizontaal voor minimaal 11 turnmatten 150x100 cm</t>
  </si>
  <si>
    <t>Minitramp gesloten gebruik basis onderwijs</t>
  </si>
  <si>
    <t>Minitramp open-end</t>
  </si>
  <si>
    <t>Schuifstuk met netspanner volleybalzuil tbv FIVB net</t>
  </si>
  <si>
    <t>Schuifstuk zonder netspanner volleybalzuil</t>
  </si>
  <si>
    <t>Sportcube / multiblok 120x90x30 cm</t>
  </si>
  <si>
    <t>Sportcube / multiblok 120x90x45 cm</t>
  </si>
  <si>
    <t>Sportcube / multiblok 120x90x60 cm</t>
  </si>
  <si>
    <t>Springkast rechte piramide</t>
  </si>
  <si>
    <t>Springkast rechte piramide met zijiopening</t>
  </si>
  <si>
    <t>Springplank bekleed</t>
  </si>
  <si>
    <t>Springplank Budapest met antislip en vloerbescherming</t>
  </si>
  <si>
    <t>Tchoukbalframe 100x100 cm</t>
  </si>
  <si>
    <t>Trapezoide met dekplank</t>
  </si>
  <si>
    <t>Turnbank 300 cm, 7 cm balansprofiel</t>
  </si>
  <si>
    <t>Turnmat canvas 160GPS, 150x100x6 cm, klittenband rondom (geschikt voor schoolgebruik en verrenigingen)</t>
  </si>
  <si>
    <t>Volleybalnet 9,5 m (zonder antennes)</t>
  </si>
  <si>
    <t>inschrijfprijs incl. btw deel 1</t>
  </si>
  <si>
    <t>Deel 2 Inspectie &amp; reparatie</t>
  </si>
  <si>
    <t>U dient uitsluitend de geel gemarkeerde velden in te vullen.</t>
  </si>
  <si>
    <t>Prijzen zijn all-in (zoals maar niet beperkt tot: bezorgkosten, voorrijdkosten, parkeerkosten, reistijd, montage en / of installatie, offertekosten).</t>
  </si>
  <si>
    <t>Volgnr</t>
  </si>
  <si>
    <t>Naam</t>
  </si>
  <si>
    <t>Locatie</t>
  </si>
  <si>
    <t>Jaarlijkse inspectieprijs incl. btw</t>
  </si>
  <si>
    <t>Verwachting aantal keer</t>
  </si>
  <si>
    <t>Totaal inspectieprijs</t>
  </si>
  <si>
    <t>Sportzaal de Vennen</t>
  </si>
  <si>
    <t>Vennenstraat 86</t>
  </si>
  <si>
    <t>Sportzaal de Brug</t>
  </si>
  <si>
    <t>Azielaan 43</t>
  </si>
  <si>
    <t>Sportzaal de Kubus</t>
  </si>
  <si>
    <t>Kasteellaan 23</t>
  </si>
  <si>
    <t>Sporthal Die Heygrave</t>
  </si>
  <si>
    <t xml:space="preserve">Burg. Zwaansweg </t>
  </si>
  <si>
    <t>Sporthal Dillenburcht</t>
  </si>
  <si>
    <t>Tinie de Munnikstraat</t>
  </si>
  <si>
    <t>Gymzaal +De Groene Bogen</t>
  </si>
  <si>
    <t>nog te bouwen</t>
  </si>
  <si>
    <t>Sportzaal de Grassen</t>
  </si>
  <si>
    <t>Buitengymzaal</t>
  </si>
  <si>
    <t>Hensiuspad Drunen</t>
  </si>
  <si>
    <t>Totaal</t>
  </si>
  <si>
    <t>Verrichting</t>
  </si>
  <si>
    <t>Prijs incl. btw</t>
  </si>
  <si>
    <t>Reparatie per uur sportinventaris</t>
  </si>
  <si>
    <t>Aantal uren</t>
  </si>
  <si>
    <t>Totaal bedrag reparatie</t>
  </si>
  <si>
    <t>Totale inschrijfprijs incl. btw deel 2</t>
  </si>
  <si>
    <t>Deel 3 Kortingspercentage</t>
  </si>
  <si>
    <t xml:space="preserve">Alle sport en spelmaterialen voldoen volledig aan geldende wet- en regelgeving en geldende (NEN) normen. </t>
  </si>
  <si>
    <t>In dit tabblad worden alle sport en spelmaterialen bedoeld welke niet vermeld staan in het tablad 'Prijzenblad'.</t>
  </si>
  <si>
    <t>Verwachte aanvullende leveringen:</t>
  </si>
  <si>
    <t>Sportzaal de Grassen verplaatsbare en losse inrichting</t>
  </si>
  <si>
    <t xml:space="preserve"> In dit bedrag zitten ook artikelen die opgenomen zijn in het prijzenblad </t>
  </si>
  <si>
    <t>Sportzaal de Grassen vaste inrichting</t>
  </si>
  <si>
    <t>Gymzaal + de Groene Bogen verplaatsbare en losse inrichting</t>
  </si>
  <si>
    <t>Gymzaal + de Groene Bogen vaste inrichting</t>
  </si>
  <si>
    <t>Klein sport en spelmateriaal (ballen, lintjes, pittenzak, hoepel)</t>
  </si>
  <si>
    <t>Kortingspercentage op alle overige te leveren artikelen die niet in het prijzenblad vermeld staan</t>
  </si>
  <si>
    <t>Totaal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</si>
</sst>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44" fontId="0" fillId="2" borderId="1" xfId="0" applyNumberFormat="1" applyFill="1" applyBorder="1" applyProtection="1">
      <protection hidden="1"/>
    </xf>
    <xf numFmtId="44" fontId="0" fillId="2" borderId="13" xfId="0" applyNumberFormat="1" applyFill="1" applyBorder="1" applyProtection="1">
      <protection hidden="1"/>
    </xf>
    <xf numFmtId="0" fontId="7" fillId="0" borderId="1" xfId="0" applyFont="1" applyBorder="1" applyAlignment="1" applyProtection="1">
      <alignment horizontal="right"/>
      <protection hidden="1"/>
    </xf>
    <xf numFmtId="44" fontId="7" fillId="3" borderId="1" xfId="0" applyNumberFormat="1" applyFont="1" applyFill="1" applyBorder="1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0" fillId="4" borderId="1" xfId="0" applyFill="1" applyBorder="1" applyProtection="1"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 wrapText="1"/>
      <protection hidden="1"/>
    </xf>
    <xf numFmtId="0" fontId="2" fillId="0" borderId="14" xfId="0" applyFont="1" applyBorder="1" applyAlignment="1" applyProtection="1">
      <alignment horizontal="right"/>
      <protection hidden="1"/>
    </xf>
    <xf numFmtId="44" fontId="0" fillId="2" borderId="15" xfId="0" applyNumberFormat="1" applyFill="1" applyBorder="1" applyProtection="1">
      <protection hidden="1"/>
    </xf>
    <xf numFmtId="44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1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44" fontId="2" fillId="0" borderId="0" xfId="0" applyNumberFormat="1" applyFont="1" applyProtection="1">
      <protection hidden="1"/>
    </xf>
    <xf numFmtId="0" fontId="12" fillId="0" borderId="1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44" fontId="0" fillId="4" borderId="2" xfId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/>
    <xf numFmtId="164" fontId="0" fillId="0" borderId="18" xfId="0" applyNumberFormat="1" applyBorder="1"/>
    <xf numFmtId="9" fontId="0" fillId="4" borderId="0" xfId="0" applyNumberFormat="1" applyFill="1"/>
    <xf numFmtId="44" fontId="0" fillId="0" borderId="0" xfId="1" applyFont="1" applyFill="1" applyBorder="1" applyProtection="1">
      <protection hidden="1"/>
    </xf>
    <xf numFmtId="0" fontId="2" fillId="0" borderId="17" xfId="0" applyFont="1" applyBorder="1" applyProtection="1">
      <protection hidden="1"/>
    </xf>
    <xf numFmtId="0" fontId="0" fillId="0" borderId="17" xfId="0" applyBorder="1" applyProtection="1">
      <protection hidden="1"/>
    </xf>
    <xf numFmtId="44" fontId="0" fillId="4" borderId="17" xfId="1" applyFont="1" applyFill="1" applyBorder="1" applyProtection="1">
      <protection locked="0"/>
    </xf>
    <xf numFmtId="44" fontId="2" fillId="0" borderId="17" xfId="0" applyNumberFormat="1" applyFont="1" applyBorder="1" applyProtection="1">
      <protection hidden="1"/>
    </xf>
    <xf numFmtId="0" fontId="12" fillId="0" borderId="19" xfId="0" applyFont="1" applyBorder="1" applyProtection="1">
      <protection hidden="1"/>
    </xf>
    <xf numFmtId="0" fontId="2" fillId="0" borderId="20" xfId="0" applyFont="1" applyBorder="1" applyProtection="1">
      <protection hidden="1"/>
    </xf>
    <xf numFmtId="44" fontId="2" fillId="2" borderId="21" xfId="0" applyNumberFormat="1" applyFont="1" applyFill="1" applyBorder="1" applyProtection="1">
      <protection hidden="1"/>
    </xf>
    <xf numFmtId="44" fontId="2" fillId="2" borderId="15" xfId="0" applyNumberFormat="1" applyFont="1" applyFill="1" applyBorder="1" applyProtection="1">
      <protection hidden="1"/>
    </xf>
    <xf numFmtId="44" fontId="0" fillId="0" borderId="17" xfId="0" applyNumberFormat="1" applyBorder="1" applyProtection="1">
      <protection hidden="1"/>
    </xf>
    <xf numFmtId="1" fontId="0" fillId="0" borderId="1" xfId="0" applyNumberFormat="1" applyBorder="1" applyAlignment="1" applyProtection="1">
      <alignment horizontal="center" wrapText="1"/>
      <protection hidden="1"/>
    </xf>
    <xf numFmtId="0" fontId="4" fillId="0" borderId="8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center" wrapText="1"/>
      <protection hidden="1"/>
    </xf>
    <xf numFmtId="44" fontId="0" fillId="0" borderId="22" xfId="0" applyNumberFormat="1" applyBorder="1" applyProtection="1">
      <protection hidden="1"/>
    </xf>
    <xf numFmtId="0" fontId="13" fillId="0" borderId="0" xfId="0" applyFont="1"/>
    <xf numFmtId="0" fontId="0" fillId="0" borderId="24" xfId="0" applyBorder="1" applyProtection="1">
      <protection hidden="1"/>
    </xf>
    <xf numFmtId="0" fontId="0" fillId="0" borderId="19" xfId="0" applyBorder="1" applyAlignment="1" applyProtection="1">
      <alignment horizontal="left"/>
      <protection hidden="1"/>
    </xf>
    <xf numFmtId="1" fontId="0" fillId="0" borderId="19" xfId="0" applyNumberFormat="1" applyBorder="1" applyAlignment="1" applyProtection="1">
      <alignment horizontal="center" wrapText="1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left"/>
      <protection hidden="1"/>
    </xf>
    <xf numFmtId="44" fontId="0" fillId="4" borderId="24" xfId="1" applyFont="1" applyFill="1" applyBorder="1" applyProtection="1">
      <protection locked="0"/>
    </xf>
    <xf numFmtId="44" fontId="0" fillId="0" borderId="24" xfId="0" applyNumberFormat="1" applyBorder="1" applyProtection="1">
      <protection hidden="1"/>
    </xf>
    <xf numFmtId="44" fontId="0" fillId="0" borderId="23" xfId="0" applyNumberFormat="1" applyBorder="1" applyProtection="1">
      <protection hidden="1"/>
    </xf>
    <xf numFmtId="44" fontId="0" fillId="4" borderId="5" xfId="1" applyFont="1" applyFill="1" applyBorder="1" applyProtection="1">
      <protection locked="0"/>
    </xf>
    <xf numFmtId="0" fontId="2" fillId="0" borderId="19" xfId="0" applyFont="1" applyBorder="1" applyAlignment="1" applyProtection="1">
      <alignment wrapText="1"/>
      <protection hidden="1"/>
    </xf>
    <xf numFmtId="164" fontId="0" fillId="2" borderId="0" xfId="0" applyNumberFormat="1" applyFill="1"/>
    <xf numFmtId="0" fontId="2" fillId="0" borderId="1" xfId="0" applyFont="1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hidden="1"/>
    </xf>
    <xf numFmtId="0" fontId="6" fillId="0" borderId="10" xfId="0" applyFont="1" applyBorder="1" applyAlignment="1" applyProtection="1">
      <alignment horizontal="left"/>
      <protection hidden="1"/>
    </xf>
    <xf numFmtId="0" fontId="6" fillId="0" borderId="11" xfId="0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5" fillId="0" borderId="7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5" fillId="0" borderId="8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5" borderId="10" xfId="0" applyFill="1" applyBorder="1" applyAlignment="1" applyProtection="1">
      <alignment horizontal="left"/>
      <protection hidden="1"/>
    </xf>
    <xf numFmtId="0" fontId="0" fillId="4" borderId="1" xfId="0" applyFill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left"/>
      <protection hidden="1"/>
    </xf>
    <xf numFmtId="0" fontId="8" fillId="0" borderId="8" xfId="0" applyFont="1" applyBorder="1" applyAlignment="1" applyProtection="1">
      <alignment horizontal="left"/>
      <protection hidden="1"/>
    </xf>
    <xf numFmtId="0" fontId="0" fillId="0" borderId="0" xfId="0" applyAlignment="1">
      <alignment horizontal="left" wrapText="1"/>
    </xf>
    <xf numFmtId="0" fontId="3" fillId="0" borderId="7" xfId="0" applyFont="1" applyBorder="1" applyAlignment="1" applyProtection="1">
      <alignment horizontal="left"/>
      <protection hidden="1"/>
    </xf>
    <xf numFmtId="0" fontId="5" fillId="0" borderId="11" xfId="0" applyFont="1" applyBorder="1" applyAlignment="1" applyProtection="1">
      <alignment horizontal="left"/>
      <protection hidden="1"/>
    </xf>
    <xf numFmtId="0" fontId="5" fillId="0" borderId="12" xfId="0" applyFont="1" applyBorder="1" applyAlignment="1" applyProtection="1">
      <alignment horizontal="left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23AC-1D76-444F-A402-136AF84455CD}">
  <dimension ref="A1:G25"/>
  <sheetViews>
    <sheetView tabSelected="1" workbookViewId="0">
      <selection activeCell="J19" sqref="J19"/>
    </sheetView>
  </sheetViews>
  <sheetFormatPr defaultRowHeight="15"/>
  <cols>
    <col min="1" max="1" width="74.140625" bestFit="1" customWidth="1"/>
    <col min="2" max="2" width="23.28515625" bestFit="1" customWidth="1"/>
    <col min="3" max="3" width="34.85546875" customWidth="1"/>
    <col min="4" max="4" width="13.42578125" bestFit="1" customWidth="1"/>
  </cols>
  <sheetData>
    <row r="1" spans="1:7" ht="28.5">
      <c r="A1" s="73" t="s">
        <v>0</v>
      </c>
      <c r="B1" s="73"/>
      <c r="C1" s="73"/>
      <c r="D1" s="73"/>
      <c r="E1" s="73"/>
    </row>
    <row r="2" spans="1:7" ht="15.75">
      <c r="A2" s="74"/>
      <c r="B2" s="75"/>
      <c r="C2" s="75"/>
      <c r="D2" s="75"/>
      <c r="E2" s="76"/>
    </row>
    <row r="3" spans="1:7" ht="15.75">
      <c r="A3" s="74" t="s">
        <v>1</v>
      </c>
      <c r="B3" s="75"/>
      <c r="C3" s="75"/>
      <c r="D3" s="75"/>
      <c r="E3" s="76"/>
    </row>
    <row r="4" spans="1:7">
      <c r="A4" s="1"/>
      <c r="B4" s="1"/>
      <c r="C4" s="1"/>
      <c r="D4" s="1"/>
      <c r="E4" s="1"/>
    </row>
    <row r="5" spans="1:7">
      <c r="A5" s="77" t="s">
        <v>2</v>
      </c>
      <c r="B5" s="78"/>
      <c r="C5" s="78"/>
      <c r="D5" s="78"/>
      <c r="E5" s="79"/>
    </row>
    <row r="6" spans="1:7">
      <c r="A6" s="67" t="s">
        <v>3</v>
      </c>
      <c r="B6" s="68"/>
      <c r="C6" s="68"/>
      <c r="D6" s="68"/>
      <c r="E6" s="69"/>
    </row>
    <row r="7" spans="1:7">
      <c r="A7" s="67" t="s">
        <v>4</v>
      </c>
      <c r="B7" s="68"/>
      <c r="C7" s="68"/>
      <c r="D7" s="68"/>
      <c r="E7" s="69"/>
    </row>
    <row r="8" spans="1:7">
      <c r="A8" s="67" t="s">
        <v>5</v>
      </c>
      <c r="B8" s="68"/>
      <c r="C8" s="68"/>
      <c r="D8" s="68"/>
      <c r="E8" s="69"/>
    </row>
    <row r="9" spans="1:7">
      <c r="A9" s="2" t="s">
        <v>6</v>
      </c>
      <c r="B9" s="3"/>
      <c r="C9" s="3"/>
      <c r="D9" s="3"/>
      <c r="E9" s="4"/>
      <c r="G9" s="54"/>
    </row>
    <row r="10" spans="1:7">
      <c r="A10" s="70" t="s">
        <v>7</v>
      </c>
      <c r="B10" s="71"/>
      <c r="C10" s="71"/>
      <c r="D10" s="71"/>
      <c r="E10" s="72"/>
    </row>
    <row r="11" spans="1:7">
      <c r="A11" s="1"/>
      <c r="B11" s="1"/>
      <c r="C11" s="1"/>
      <c r="D11" s="1"/>
      <c r="E11" s="1"/>
    </row>
    <row r="12" spans="1:7">
      <c r="A12" s="5" t="s">
        <v>8</v>
      </c>
      <c r="B12" s="5"/>
      <c r="C12" s="6">
        <f>SUM(Prijzenblad!F51)</f>
        <v>0</v>
      </c>
      <c r="D12" s="1"/>
      <c r="E12" s="1"/>
    </row>
    <row r="13" spans="1:7">
      <c r="A13" s="5" t="s">
        <v>9</v>
      </c>
      <c r="B13" s="5"/>
      <c r="C13" s="7">
        <f>Inspectie!C30</f>
        <v>0</v>
      </c>
      <c r="D13" s="19"/>
      <c r="E13" s="1"/>
    </row>
    <row r="14" spans="1:7">
      <c r="A14" s="5" t="s">
        <v>10</v>
      </c>
      <c r="B14" s="5"/>
      <c r="C14" s="7">
        <f>Kortingspercentage!C22</f>
        <v>325502</v>
      </c>
      <c r="D14" s="1"/>
      <c r="E14" s="1"/>
    </row>
    <row r="15" spans="1:7">
      <c r="A15" s="1"/>
      <c r="B15" s="1"/>
      <c r="C15" s="1"/>
      <c r="D15" s="1"/>
      <c r="E15" s="1"/>
    </row>
    <row r="16" spans="1:7" ht="18.75">
      <c r="A16" s="1"/>
      <c r="B16" s="8" t="s">
        <v>11</v>
      </c>
      <c r="C16" s="9">
        <f>SUM(C12:C14)</f>
        <v>325502</v>
      </c>
      <c r="D16" s="19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66" t="s">
        <v>12</v>
      </c>
      <c r="B20" s="66"/>
      <c r="C20" s="11"/>
      <c r="D20" s="1"/>
      <c r="E20" s="1"/>
    </row>
    <row r="21" spans="1:5">
      <c r="A21" s="66" t="s">
        <v>13</v>
      </c>
      <c r="B21" s="66"/>
      <c r="C21" s="11"/>
      <c r="D21" s="1"/>
      <c r="E21" s="1"/>
    </row>
    <row r="22" spans="1:5">
      <c r="A22" s="66" t="s">
        <v>14</v>
      </c>
      <c r="B22" s="66"/>
      <c r="C22" s="11"/>
      <c r="D22" s="1"/>
      <c r="E22" s="1"/>
    </row>
    <row r="23" spans="1:5" ht="47.25" customHeight="1">
      <c r="A23" s="66" t="s">
        <v>15</v>
      </c>
      <c r="B23" s="66"/>
      <c r="C23" s="11"/>
      <c r="D23" s="1"/>
      <c r="E23" s="1"/>
    </row>
    <row r="24" spans="1:5">
      <c r="A24" s="66" t="s">
        <v>16</v>
      </c>
      <c r="B24" s="66"/>
      <c r="C24" s="11"/>
      <c r="D24" s="1"/>
      <c r="E24" s="1"/>
    </row>
    <row r="25" spans="1:5">
      <c r="A25" s="66" t="s">
        <v>17</v>
      </c>
      <c r="B25" s="66"/>
      <c r="C25" s="11"/>
      <c r="D25" s="1"/>
      <c r="E25" s="1"/>
    </row>
  </sheetData>
  <sheetProtection sheet="1" objects="1" scenarios="1"/>
  <protectedRanges>
    <protectedRange sqref="C20:C25" name="Bereik1"/>
  </protectedRanges>
  <mergeCells count="14">
    <mergeCell ref="A7:E7"/>
    <mergeCell ref="A1:E1"/>
    <mergeCell ref="A2:E2"/>
    <mergeCell ref="A3:E3"/>
    <mergeCell ref="A5:E5"/>
    <mergeCell ref="A6:E6"/>
    <mergeCell ref="A24:B24"/>
    <mergeCell ref="A25:B25"/>
    <mergeCell ref="A8:E8"/>
    <mergeCell ref="A10:E10"/>
    <mergeCell ref="A20:B20"/>
    <mergeCell ref="A21:B21"/>
    <mergeCell ref="A22:B22"/>
    <mergeCell ref="A23:B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2606-FFAA-481B-A52E-3E6A454C7184}">
  <dimension ref="A1:H70"/>
  <sheetViews>
    <sheetView topLeftCell="A24" workbookViewId="0">
      <selection activeCell="E48" sqref="E48"/>
    </sheetView>
  </sheetViews>
  <sheetFormatPr defaultColWidth="9.140625" defaultRowHeight="15"/>
  <cols>
    <col min="1" max="2" width="9.140625" style="1"/>
    <col min="3" max="3" width="95.85546875" style="1" bestFit="1" customWidth="1"/>
    <col min="4" max="4" width="11.7109375" style="29" bestFit="1" customWidth="1"/>
    <col min="5" max="5" width="25.140625" style="1" bestFit="1" customWidth="1"/>
    <col min="6" max="6" width="24.85546875" style="1" bestFit="1" customWidth="1"/>
    <col min="7" max="16384" width="9.140625" style="1"/>
  </cols>
  <sheetData>
    <row r="1" spans="1:7" ht="28.5">
      <c r="A1" s="80" t="s">
        <v>0</v>
      </c>
      <c r="B1" s="81"/>
      <c r="C1" s="81"/>
      <c r="D1" s="81"/>
      <c r="E1" s="81"/>
    </row>
    <row r="2" spans="1:7" ht="15.75">
      <c r="A2" s="74" t="s">
        <v>1</v>
      </c>
      <c r="B2" s="75"/>
      <c r="C2" s="75"/>
      <c r="D2" s="75"/>
      <c r="E2" s="76"/>
    </row>
    <row r="3" spans="1:7">
      <c r="A3" s="82" t="s">
        <v>18</v>
      </c>
      <c r="B3" s="83"/>
      <c r="C3" s="83"/>
      <c r="D3" s="83"/>
      <c r="E3" s="83"/>
    </row>
    <row r="4" spans="1:7">
      <c r="A4" s="84"/>
      <c r="B4" s="84"/>
      <c r="C4" s="84"/>
      <c r="D4" s="84"/>
      <c r="E4" s="84"/>
    </row>
    <row r="5" spans="1:7">
      <c r="A5" s="82" t="s">
        <v>2</v>
      </c>
      <c r="B5" s="83"/>
      <c r="C5" s="83"/>
      <c r="D5" s="83"/>
      <c r="E5" s="83"/>
    </row>
    <row r="6" spans="1:7">
      <c r="A6" s="67" t="s">
        <v>19</v>
      </c>
      <c r="B6" s="68"/>
      <c r="C6" s="68"/>
      <c r="D6" s="68"/>
      <c r="E6" s="68"/>
    </row>
    <row r="7" spans="1:7">
      <c r="A7" s="67" t="s">
        <v>4</v>
      </c>
      <c r="B7" s="68"/>
      <c r="C7" s="68"/>
      <c r="D7" s="68"/>
      <c r="E7" s="68"/>
    </row>
    <row r="8" spans="1:7">
      <c r="A8" s="67" t="s">
        <v>20</v>
      </c>
      <c r="B8" s="68"/>
      <c r="C8" s="68"/>
      <c r="D8" s="68"/>
      <c r="E8" s="68"/>
    </row>
    <row r="9" spans="1:7">
      <c r="A9" s="67" t="s">
        <v>6</v>
      </c>
      <c r="B9" s="68"/>
      <c r="C9" s="68"/>
      <c r="D9" s="68"/>
      <c r="E9" s="68"/>
      <c r="G9" s="54"/>
    </row>
    <row r="10" spans="1:7">
      <c r="A10" s="67" t="s">
        <v>21</v>
      </c>
      <c r="B10" s="68"/>
      <c r="C10" s="68"/>
      <c r="D10" s="68"/>
      <c r="E10" s="68"/>
    </row>
    <row r="11" spans="1:7">
      <c r="A11" s="85" t="s">
        <v>22</v>
      </c>
      <c r="B11" s="86"/>
      <c r="C11" s="86"/>
      <c r="D11" s="86"/>
      <c r="E11" s="86"/>
    </row>
    <row r="13" spans="1:7">
      <c r="A13" s="68" t="s">
        <v>23</v>
      </c>
      <c r="B13" s="69"/>
      <c r="C13" s="13"/>
      <c r="D13" s="36"/>
    </row>
    <row r="16" spans="1:7">
      <c r="B16" s="10" t="s">
        <v>24</v>
      </c>
      <c r="C16" s="14" t="s">
        <v>25</v>
      </c>
      <c r="D16" s="28" t="s">
        <v>26</v>
      </c>
      <c r="E16" s="52" t="s">
        <v>27</v>
      </c>
      <c r="F16" s="41" t="s">
        <v>28</v>
      </c>
    </row>
    <row r="17" spans="2:8">
      <c r="B17" s="15">
        <v>1</v>
      </c>
      <c r="C17" s="16" t="s">
        <v>29</v>
      </c>
      <c r="D17" s="50">
        <v>1</v>
      </c>
      <c r="E17" s="35">
        <v>0</v>
      </c>
      <c r="F17" s="53">
        <f>SUM(D17*E17)</f>
        <v>0</v>
      </c>
    </row>
    <row r="18" spans="2:8">
      <c r="B18" s="15">
        <f>SUM(B17+1)</f>
        <v>2</v>
      </c>
      <c r="C18" s="15" t="s">
        <v>30</v>
      </c>
      <c r="D18" s="50">
        <v>1</v>
      </c>
      <c r="E18" s="35">
        <v>0</v>
      </c>
      <c r="F18" s="53">
        <f t="shared" ref="F18:F49" si="0">SUM(D18*E18)</f>
        <v>0</v>
      </c>
    </row>
    <row r="19" spans="2:8" ht="17.25" customHeight="1">
      <c r="B19" s="15">
        <f t="shared" ref="B19:B49" si="1">SUM(B18+1)</f>
        <v>3</v>
      </c>
      <c r="C19" s="16" t="s">
        <v>31</v>
      </c>
      <c r="D19" s="50">
        <v>2</v>
      </c>
      <c r="E19" s="35">
        <v>0</v>
      </c>
      <c r="F19" s="53">
        <f t="shared" si="0"/>
        <v>0</v>
      </c>
    </row>
    <row r="20" spans="2:8">
      <c r="B20" s="15">
        <f t="shared" si="1"/>
        <v>4</v>
      </c>
      <c r="C20" s="5" t="s">
        <v>32</v>
      </c>
      <c r="D20" s="50">
        <v>1</v>
      </c>
      <c r="E20" s="35">
        <v>0</v>
      </c>
      <c r="F20" s="53">
        <f t="shared" si="0"/>
        <v>0</v>
      </c>
    </row>
    <row r="21" spans="2:8">
      <c r="B21" s="15">
        <f t="shared" si="1"/>
        <v>5</v>
      </c>
      <c r="C21" s="15" t="s">
        <v>33</v>
      </c>
      <c r="D21" s="50">
        <v>1</v>
      </c>
      <c r="E21" s="35">
        <v>0</v>
      </c>
      <c r="F21" s="53">
        <f t="shared" si="0"/>
        <v>0</v>
      </c>
      <c r="H21" s="54"/>
    </row>
    <row r="22" spans="2:8">
      <c r="B22" s="15">
        <f t="shared" si="1"/>
        <v>6</v>
      </c>
      <c r="C22" s="15" t="s">
        <v>34</v>
      </c>
      <c r="D22" s="50">
        <v>31</v>
      </c>
      <c r="E22" s="35">
        <v>0</v>
      </c>
      <c r="F22" s="53">
        <f t="shared" si="0"/>
        <v>0</v>
      </c>
    </row>
    <row r="23" spans="2:8">
      <c r="B23" s="15">
        <f t="shared" si="1"/>
        <v>7</v>
      </c>
      <c r="C23" s="15" t="s">
        <v>35</v>
      </c>
      <c r="D23" s="50">
        <v>4</v>
      </c>
      <c r="E23" s="35">
        <v>0</v>
      </c>
      <c r="F23" s="53">
        <f t="shared" si="0"/>
        <v>0</v>
      </c>
    </row>
    <row r="24" spans="2:8">
      <c r="B24" s="15">
        <f t="shared" si="1"/>
        <v>8</v>
      </c>
      <c r="C24" s="5" t="s">
        <v>36</v>
      </c>
      <c r="D24" s="50">
        <v>3</v>
      </c>
      <c r="E24" s="35">
        <v>0</v>
      </c>
      <c r="F24" s="53">
        <f t="shared" si="0"/>
        <v>0</v>
      </c>
    </row>
    <row r="25" spans="2:8">
      <c r="B25" s="15">
        <f t="shared" si="1"/>
        <v>9</v>
      </c>
      <c r="C25" s="15" t="s">
        <v>37</v>
      </c>
      <c r="D25" s="50">
        <v>9</v>
      </c>
      <c r="E25" s="35">
        <v>0</v>
      </c>
      <c r="F25" s="53">
        <f t="shared" si="0"/>
        <v>0</v>
      </c>
    </row>
    <row r="26" spans="2:8">
      <c r="B26" s="15">
        <f t="shared" si="1"/>
        <v>10</v>
      </c>
      <c r="C26" s="15" t="s">
        <v>38</v>
      </c>
      <c r="D26" s="50">
        <v>2</v>
      </c>
      <c r="E26" s="35">
        <v>0</v>
      </c>
      <c r="F26" s="53">
        <f t="shared" si="0"/>
        <v>0</v>
      </c>
    </row>
    <row r="27" spans="2:8">
      <c r="B27" s="15">
        <f t="shared" si="1"/>
        <v>11</v>
      </c>
      <c r="C27" s="15" t="s">
        <v>39</v>
      </c>
      <c r="D27" s="50">
        <v>6</v>
      </c>
      <c r="E27" s="35">
        <v>0</v>
      </c>
      <c r="F27" s="53">
        <f t="shared" si="0"/>
        <v>0</v>
      </c>
      <c r="H27" s="54"/>
    </row>
    <row r="28" spans="2:8">
      <c r="B28" s="15">
        <f t="shared" si="1"/>
        <v>12</v>
      </c>
      <c r="C28" s="15" t="s">
        <v>40</v>
      </c>
      <c r="D28" s="50">
        <v>3</v>
      </c>
      <c r="E28" s="35">
        <v>0</v>
      </c>
      <c r="F28" s="53">
        <f t="shared" si="0"/>
        <v>0</v>
      </c>
    </row>
    <row r="29" spans="2:8">
      <c r="B29" s="15">
        <f t="shared" si="1"/>
        <v>13</v>
      </c>
      <c r="C29" s="15" t="s">
        <v>41</v>
      </c>
      <c r="D29" s="50">
        <v>4</v>
      </c>
      <c r="E29" s="35">
        <v>0</v>
      </c>
      <c r="F29" s="53">
        <f t="shared" si="0"/>
        <v>0</v>
      </c>
    </row>
    <row r="30" spans="2:8">
      <c r="B30" s="15">
        <f t="shared" si="1"/>
        <v>14</v>
      </c>
      <c r="C30" s="15" t="s">
        <v>42</v>
      </c>
      <c r="D30" s="50">
        <v>2</v>
      </c>
      <c r="E30" s="35">
        <v>0</v>
      </c>
      <c r="F30" s="53">
        <f t="shared" si="0"/>
        <v>0</v>
      </c>
    </row>
    <row r="31" spans="2:8">
      <c r="B31" s="15">
        <f t="shared" si="1"/>
        <v>15</v>
      </c>
      <c r="C31" s="15" t="s">
        <v>43</v>
      </c>
      <c r="D31" s="50">
        <v>4</v>
      </c>
      <c r="E31" s="35">
        <v>0</v>
      </c>
      <c r="F31" s="53">
        <f t="shared" si="0"/>
        <v>0</v>
      </c>
    </row>
    <row r="32" spans="2:8">
      <c r="B32" s="15">
        <f t="shared" si="1"/>
        <v>16</v>
      </c>
      <c r="C32" s="32" t="s">
        <v>44</v>
      </c>
      <c r="D32" s="50">
        <v>1</v>
      </c>
      <c r="E32" s="35">
        <v>0</v>
      </c>
      <c r="F32" s="53">
        <f t="shared" si="0"/>
        <v>0</v>
      </c>
    </row>
    <row r="33" spans="2:6">
      <c r="B33" s="15">
        <f t="shared" si="1"/>
        <v>17</v>
      </c>
      <c r="C33" s="15" t="s">
        <v>45</v>
      </c>
      <c r="D33" s="50">
        <v>5</v>
      </c>
      <c r="E33" s="35">
        <v>0</v>
      </c>
      <c r="F33" s="53">
        <f t="shared" si="0"/>
        <v>0</v>
      </c>
    </row>
    <row r="34" spans="2:6">
      <c r="B34" s="15">
        <f t="shared" si="1"/>
        <v>18</v>
      </c>
      <c r="C34" s="15" t="s">
        <v>46</v>
      </c>
      <c r="D34" s="50">
        <v>2</v>
      </c>
      <c r="E34" s="35">
        <v>0</v>
      </c>
      <c r="F34" s="53">
        <f t="shared" si="0"/>
        <v>0</v>
      </c>
    </row>
    <row r="35" spans="2:6">
      <c r="B35" s="15">
        <f t="shared" si="1"/>
        <v>19</v>
      </c>
      <c r="C35" s="15" t="s">
        <v>47</v>
      </c>
      <c r="D35" s="50">
        <v>2</v>
      </c>
      <c r="E35" s="35">
        <v>0</v>
      </c>
      <c r="F35" s="53">
        <f t="shared" si="0"/>
        <v>0</v>
      </c>
    </row>
    <row r="36" spans="2:6">
      <c r="B36" s="15">
        <f t="shared" si="1"/>
        <v>20</v>
      </c>
      <c r="C36" s="15" t="s">
        <v>48</v>
      </c>
      <c r="D36" s="50">
        <v>2</v>
      </c>
      <c r="E36" s="35">
        <v>0</v>
      </c>
      <c r="F36" s="53">
        <f t="shared" si="0"/>
        <v>0</v>
      </c>
    </row>
    <row r="37" spans="2:6">
      <c r="B37" s="15">
        <f t="shared" si="1"/>
        <v>21</v>
      </c>
      <c r="C37" s="15" t="s">
        <v>49</v>
      </c>
      <c r="D37" s="50">
        <v>1</v>
      </c>
      <c r="E37" s="35">
        <v>0</v>
      </c>
      <c r="F37" s="53">
        <f t="shared" si="0"/>
        <v>0</v>
      </c>
    </row>
    <row r="38" spans="2:6">
      <c r="B38" s="15">
        <f t="shared" si="1"/>
        <v>22</v>
      </c>
      <c r="C38" s="15" t="s">
        <v>50</v>
      </c>
      <c r="D38" s="50">
        <v>1</v>
      </c>
      <c r="E38" s="35">
        <v>0</v>
      </c>
      <c r="F38" s="53">
        <f t="shared" si="0"/>
        <v>0</v>
      </c>
    </row>
    <row r="39" spans="2:6">
      <c r="B39" s="15">
        <f t="shared" si="1"/>
        <v>23</v>
      </c>
      <c r="C39" s="15" t="s">
        <v>51</v>
      </c>
      <c r="D39" s="50">
        <v>1</v>
      </c>
      <c r="E39" s="35">
        <v>0</v>
      </c>
      <c r="F39" s="53">
        <f t="shared" si="0"/>
        <v>0</v>
      </c>
    </row>
    <row r="40" spans="2:6">
      <c r="B40" s="15">
        <f t="shared" si="1"/>
        <v>24</v>
      </c>
      <c r="C40" s="5" t="s">
        <v>52</v>
      </c>
      <c r="D40" s="50">
        <v>1</v>
      </c>
      <c r="E40" s="35">
        <v>0</v>
      </c>
      <c r="F40" s="53">
        <f t="shared" si="0"/>
        <v>0</v>
      </c>
    </row>
    <row r="41" spans="2:6">
      <c r="B41" s="15">
        <f t="shared" si="1"/>
        <v>25</v>
      </c>
      <c r="C41" s="5" t="s">
        <v>53</v>
      </c>
      <c r="D41" s="50">
        <v>1</v>
      </c>
      <c r="E41" s="35">
        <v>0</v>
      </c>
      <c r="F41" s="53">
        <f t="shared" si="0"/>
        <v>0</v>
      </c>
    </row>
    <row r="42" spans="2:6">
      <c r="B42" s="15">
        <f t="shared" si="1"/>
        <v>26</v>
      </c>
      <c r="C42" s="15" t="s">
        <v>54</v>
      </c>
      <c r="D42" s="50">
        <v>1</v>
      </c>
      <c r="E42" s="35">
        <v>0</v>
      </c>
      <c r="F42" s="53">
        <f t="shared" si="0"/>
        <v>0</v>
      </c>
    </row>
    <row r="43" spans="2:6">
      <c r="B43" s="15">
        <f t="shared" si="1"/>
        <v>27</v>
      </c>
      <c r="C43" s="15" t="s">
        <v>55</v>
      </c>
      <c r="D43" s="50">
        <v>4</v>
      </c>
      <c r="E43" s="35">
        <v>0</v>
      </c>
      <c r="F43" s="53">
        <f t="shared" si="0"/>
        <v>0</v>
      </c>
    </row>
    <row r="44" spans="2:6">
      <c r="B44" s="15">
        <f t="shared" si="1"/>
        <v>28</v>
      </c>
      <c r="C44" s="15" t="s">
        <v>56</v>
      </c>
      <c r="D44" s="50">
        <v>1</v>
      </c>
      <c r="E44" s="35">
        <v>0</v>
      </c>
      <c r="F44" s="53">
        <f t="shared" si="0"/>
        <v>0</v>
      </c>
    </row>
    <row r="45" spans="2:6">
      <c r="B45" s="15">
        <f t="shared" si="1"/>
        <v>29</v>
      </c>
      <c r="C45" s="15" t="s">
        <v>57</v>
      </c>
      <c r="D45" s="50">
        <v>1</v>
      </c>
      <c r="E45" s="35">
        <v>0</v>
      </c>
      <c r="F45" s="53">
        <f t="shared" si="0"/>
        <v>0</v>
      </c>
    </row>
    <row r="46" spans="2:6">
      <c r="B46" s="15">
        <f t="shared" si="1"/>
        <v>30</v>
      </c>
      <c r="C46" s="15" t="s">
        <v>58</v>
      </c>
      <c r="D46" s="50">
        <v>10</v>
      </c>
      <c r="E46" s="35">
        <v>0</v>
      </c>
      <c r="F46" s="53">
        <f t="shared" si="0"/>
        <v>0</v>
      </c>
    </row>
    <row r="47" spans="2:6">
      <c r="B47" s="15">
        <f t="shared" si="1"/>
        <v>31</v>
      </c>
      <c r="C47" s="15" t="s">
        <v>59</v>
      </c>
      <c r="D47" s="50">
        <v>36</v>
      </c>
      <c r="E47" s="35">
        <v>0</v>
      </c>
      <c r="F47" s="53">
        <f t="shared" si="0"/>
        <v>0</v>
      </c>
    </row>
    <row r="48" spans="2:6">
      <c r="B48" s="56">
        <f t="shared" si="1"/>
        <v>32</v>
      </c>
      <c r="C48" s="56" t="s">
        <v>60</v>
      </c>
      <c r="D48" s="57">
        <v>2</v>
      </c>
      <c r="E48" s="35">
        <v>0</v>
      </c>
      <c r="F48" s="62">
        <f t="shared" si="0"/>
        <v>0</v>
      </c>
    </row>
    <row r="49" spans="1:6">
      <c r="B49" s="59"/>
      <c r="C49" s="55"/>
      <c r="D49" s="58"/>
      <c r="E49" s="60">
        <v>0</v>
      </c>
      <c r="F49" s="61">
        <f t="shared" si="0"/>
        <v>0</v>
      </c>
    </row>
    <row r="51" spans="1:6">
      <c r="C51" s="17" t="s">
        <v>61</v>
      </c>
      <c r="D51" s="30"/>
      <c r="E51" s="18">
        <f>SUM(E17:E49)</f>
        <v>0</v>
      </c>
      <c r="F51" s="48">
        <f>SUM(F17:F49)</f>
        <v>0</v>
      </c>
    </row>
    <row r="53" spans="1:6">
      <c r="A53" s="20"/>
      <c r="C53" s="33"/>
      <c r="D53" s="34"/>
      <c r="E53" s="19"/>
    </row>
    <row r="54" spans="1:6">
      <c r="A54" s="21"/>
    </row>
    <row r="55" spans="1:6">
      <c r="A55" s="22"/>
    </row>
    <row r="56" spans="1:6">
      <c r="A56" s="22"/>
    </row>
    <row r="57" spans="1:6">
      <c r="A57" s="23"/>
    </row>
    <row r="58" spans="1:6">
      <c r="A58" s="24"/>
    </row>
    <row r="59" spans="1:6">
      <c r="A59" s="20"/>
    </row>
    <row r="60" spans="1:6">
      <c r="A60" s="23"/>
    </row>
    <row r="61" spans="1:6">
      <c r="A61" s="22"/>
    </row>
    <row r="62" spans="1:6">
      <c r="A62" s="23"/>
    </row>
    <row r="63" spans="1:6">
      <c r="A63" s="24"/>
    </row>
    <row r="64" spans="1:6">
      <c r="A64" s="20"/>
    </row>
    <row r="65" spans="1:2">
      <c r="A65" s="21"/>
    </row>
    <row r="66" spans="1:2">
      <c r="A66" s="22"/>
      <c r="B66" s="22"/>
    </row>
    <row r="67" spans="1:2">
      <c r="A67" s="23"/>
    </row>
    <row r="70" spans="1:2">
      <c r="A70" s="24"/>
    </row>
  </sheetData>
  <sheetProtection sheet="1" objects="1" scenarios="1"/>
  <protectedRanges>
    <protectedRange algorithmName="SHA-512" hashValue="pCiqIrsOtZqIvH4yODCjH42ER9Dg8mSlY9WEuA0KXhKWhrA1RV1sgoMPfgNJfiW/xj8VOkZ47bpSJHeTdygH0A==" saltValue="ZihdrWA5oztE1nL4nZQe5g==" spinCount="100000" sqref="C13" name="Bereik1"/>
    <protectedRange algorithmName="SHA-512" hashValue="XC9mQxrRtqDhEbjvT8bi+RGbLlHwIGpP8Gn+3nhowKFtsGyvzeBb6zNBQqfBpE5d+jMyVmwUg52Gc9p4Yyx/kA==" saltValue="PrLA2tt6y7k/rZYycZ3PNQ==" spinCount="100000" sqref="E17:E49" name="Bereik2"/>
  </protectedRanges>
  <mergeCells count="12">
    <mergeCell ref="A13:B13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50D34-9552-45C9-B231-63577DC0508B}">
  <dimension ref="A1:G32"/>
  <sheetViews>
    <sheetView workbookViewId="0">
      <selection activeCell="D27" sqref="D27"/>
    </sheetView>
  </sheetViews>
  <sheetFormatPr defaultColWidth="9.140625" defaultRowHeight="15"/>
  <cols>
    <col min="1" max="1" width="17.140625" style="1" customWidth="1"/>
    <col min="2" max="2" width="31.140625" style="1" bestFit="1" customWidth="1"/>
    <col min="3" max="3" width="20.42578125" style="1" customWidth="1"/>
    <col min="4" max="4" width="34" style="1" bestFit="1" customWidth="1"/>
    <col min="5" max="5" width="22.85546875" style="1" bestFit="1" customWidth="1"/>
    <col min="6" max="6" width="31" style="1" customWidth="1"/>
    <col min="7" max="16384" width="9.140625" style="1"/>
  </cols>
  <sheetData>
    <row r="1" spans="1:7" ht="28.5">
      <c r="A1" s="80" t="s">
        <v>0</v>
      </c>
      <c r="B1" s="80"/>
      <c r="C1" s="80"/>
      <c r="D1" s="80"/>
      <c r="E1" s="80"/>
      <c r="F1" s="80"/>
    </row>
    <row r="2" spans="1:7" ht="15.75">
      <c r="A2" s="74" t="s">
        <v>1</v>
      </c>
      <c r="B2" s="75"/>
      <c r="C2" s="75"/>
      <c r="D2" s="75"/>
      <c r="E2" s="76"/>
      <c r="F2" s="51"/>
    </row>
    <row r="3" spans="1:7">
      <c r="A3" s="89" t="s">
        <v>62</v>
      </c>
      <c r="B3" s="89"/>
      <c r="C3" s="89"/>
      <c r="D3" s="89"/>
      <c r="E3" s="89"/>
      <c r="F3" s="89"/>
    </row>
    <row r="5" spans="1:7">
      <c r="A5" s="77" t="s">
        <v>2</v>
      </c>
      <c r="B5" s="77"/>
      <c r="C5" s="77"/>
      <c r="D5" s="77"/>
      <c r="E5" s="77"/>
    </row>
    <row r="6" spans="1:7">
      <c r="A6" s="90" t="s">
        <v>19</v>
      </c>
      <c r="B6" s="90"/>
      <c r="C6" s="90"/>
      <c r="D6" s="90"/>
      <c r="E6" s="90"/>
    </row>
    <row r="7" spans="1:7">
      <c r="A7" s="67" t="s">
        <v>63</v>
      </c>
      <c r="B7" s="67"/>
      <c r="C7" s="67"/>
      <c r="D7" s="67"/>
      <c r="E7" s="67"/>
    </row>
    <row r="8" spans="1:7">
      <c r="A8" s="67" t="s">
        <v>64</v>
      </c>
      <c r="B8" s="67"/>
      <c r="C8" s="67"/>
      <c r="D8" s="67"/>
      <c r="E8" s="67"/>
    </row>
    <row r="9" spans="1:7">
      <c r="A9" s="87" t="s">
        <v>6</v>
      </c>
      <c r="B9" s="87"/>
      <c r="C9" s="87"/>
      <c r="D9" s="87"/>
      <c r="E9" s="87"/>
      <c r="G9" s="54"/>
    </row>
    <row r="11" spans="1:7">
      <c r="A11" s="1" t="s">
        <v>23</v>
      </c>
      <c r="B11" s="88"/>
      <c r="C11" s="88"/>
    </row>
    <row r="13" spans="1:7" s="26" customFormat="1">
      <c r="A13" s="14" t="s">
        <v>65</v>
      </c>
      <c r="B13" s="14" t="s">
        <v>66</v>
      </c>
      <c r="C13" s="14" t="s">
        <v>67</v>
      </c>
      <c r="D13" s="25" t="s">
        <v>68</v>
      </c>
      <c r="E13" s="64" t="s">
        <v>69</v>
      </c>
      <c r="F13" s="64" t="s">
        <v>70</v>
      </c>
    </row>
    <row r="14" spans="1:7">
      <c r="A14" s="5">
        <v>1</v>
      </c>
      <c r="B14" s="5" t="s">
        <v>71</v>
      </c>
      <c r="C14" s="5" t="s">
        <v>72</v>
      </c>
      <c r="D14" s="35">
        <v>0</v>
      </c>
      <c r="E14" s="42">
        <v>4</v>
      </c>
      <c r="F14" s="49">
        <f>E14*D14</f>
        <v>0</v>
      </c>
    </row>
    <row r="15" spans="1:7">
      <c r="A15" s="5">
        <v>2</v>
      </c>
      <c r="B15" s="5" t="s">
        <v>73</v>
      </c>
      <c r="C15" s="5" t="s">
        <v>74</v>
      </c>
      <c r="D15" s="35">
        <v>0</v>
      </c>
      <c r="E15" s="42">
        <v>4</v>
      </c>
      <c r="F15" s="49">
        <f t="shared" ref="F15:F21" si="0">E15*D15</f>
        <v>0</v>
      </c>
    </row>
    <row r="16" spans="1:7">
      <c r="A16" s="5">
        <v>3</v>
      </c>
      <c r="B16" s="5" t="s">
        <v>75</v>
      </c>
      <c r="C16" s="5" t="s">
        <v>76</v>
      </c>
      <c r="D16" s="35">
        <v>0</v>
      </c>
      <c r="E16" s="42">
        <v>4</v>
      </c>
      <c r="F16" s="49">
        <f t="shared" si="0"/>
        <v>0</v>
      </c>
    </row>
    <row r="17" spans="1:6">
      <c r="A17" s="5">
        <v>4</v>
      </c>
      <c r="B17" s="5" t="s">
        <v>77</v>
      </c>
      <c r="C17" s="5" t="s">
        <v>78</v>
      </c>
      <c r="D17" s="35">
        <v>0</v>
      </c>
      <c r="E17" s="42">
        <v>4</v>
      </c>
      <c r="F17" s="49">
        <f t="shared" si="0"/>
        <v>0</v>
      </c>
    </row>
    <row r="18" spans="1:6">
      <c r="A18" s="5">
        <v>5</v>
      </c>
      <c r="B18" s="5" t="s">
        <v>79</v>
      </c>
      <c r="C18" s="5" t="s">
        <v>80</v>
      </c>
      <c r="D18" s="35">
        <v>0</v>
      </c>
      <c r="E18" s="42">
        <v>4</v>
      </c>
      <c r="F18" s="49">
        <f t="shared" si="0"/>
        <v>0</v>
      </c>
    </row>
    <row r="19" spans="1:6">
      <c r="A19" s="5">
        <v>6</v>
      </c>
      <c r="B19" s="5" t="s">
        <v>81</v>
      </c>
      <c r="C19" s="5" t="s">
        <v>82</v>
      </c>
      <c r="D19" s="35">
        <v>0</v>
      </c>
      <c r="E19" s="42">
        <v>2</v>
      </c>
      <c r="F19" s="49">
        <f t="shared" si="0"/>
        <v>0</v>
      </c>
    </row>
    <row r="20" spans="1:6">
      <c r="A20" s="5">
        <v>7</v>
      </c>
      <c r="B20" s="5" t="s">
        <v>83</v>
      </c>
      <c r="C20" s="5" t="s">
        <v>82</v>
      </c>
      <c r="D20" s="35">
        <v>0</v>
      </c>
      <c r="E20" s="42">
        <v>1</v>
      </c>
      <c r="F20" s="49">
        <f t="shared" si="0"/>
        <v>0</v>
      </c>
    </row>
    <row r="21" spans="1:6">
      <c r="A21" s="27">
        <v>8</v>
      </c>
      <c r="B21" s="45" t="s">
        <v>84</v>
      </c>
      <c r="C21" s="45" t="s">
        <v>85</v>
      </c>
      <c r="D21" s="63">
        <v>0</v>
      </c>
      <c r="E21" s="42">
        <v>4</v>
      </c>
      <c r="F21" s="49">
        <f t="shared" si="0"/>
        <v>0</v>
      </c>
    </row>
    <row r="22" spans="1:6">
      <c r="A22" s="26" t="s">
        <v>86</v>
      </c>
      <c r="B22" s="42"/>
      <c r="C22" s="42"/>
      <c r="D22" s="44"/>
      <c r="E22" s="41" t="s">
        <v>70</v>
      </c>
      <c r="F22" s="49">
        <f>SUM(F14:F21)</f>
        <v>0</v>
      </c>
    </row>
    <row r="23" spans="1:6">
      <c r="D23" s="31"/>
      <c r="E23" s="26"/>
      <c r="F23" s="19"/>
    </row>
    <row r="24" spans="1:6">
      <c r="E24" s="26"/>
      <c r="F24" s="19"/>
    </row>
    <row r="25" spans="1:6" s="26" customFormat="1">
      <c r="B25" s="41" t="s">
        <v>87</v>
      </c>
      <c r="C25" s="41" t="s">
        <v>88</v>
      </c>
    </row>
    <row r="26" spans="1:6">
      <c r="B26" s="42" t="s">
        <v>89</v>
      </c>
      <c r="C26" s="43">
        <v>0</v>
      </c>
      <c r="E26" s="40"/>
    </row>
    <row r="27" spans="1:6">
      <c r="B27" s="42" t="s">
        <v>90</v>
      </c>
      <c r="C27" s="42">
        <v>200</v>
      </c>
    </row>
    <row r="28" spans="1:6">
      <c r="B28" s="42" t="s">
        <v>91</v>
      </c>
      <c r="C28" s="49">
        <f>C27*C26</f>
        <v>0</v>
      </c>
    </row>
    <row r="30" spans="1:6">
      <c r="B30" s="46" t="s">
        <v>92</v>
      </c>
      <c r="C30" s="47">
        <f>F22+C28</f>
        <v>0</v>
      </c>
    </row>
    <row r="32" spans="1:6">
      <c r="B32" s="21"/>
    </row>
  </sheetData>
  <sheetProtection sheet="1" objects="1" scenarios="1"/>
  <protectedRanges>
    <protectedRange algorithmName="SHA-512" hashValue="Ci/HBvGqREiR/K4A/3XcfBsjSU0/mgYAaPVhIcixs1bayTlLbHvroO8/yu3Jev390lf2GjOk7KBKN1ZTHt3Ytw==" saltValue="uRlnsUPbA0F+L9K21zhzbg==" spinCount="100000" sqref="B11:C11" name="Bereik1"/>
    <protectedRange algorithmName="SHA-512" hashValue="28NI8Q0+rZAuLaNZ8woe7BO1zPKUsPrxcD67RsfbdsOwQ3PvYESnQyXQK7qXLzY2SmWQtTfdjntGLBYZJr3eGA==" saltValue="/wIEUwotefLbBhSXJgaaqQ==" spinCount="100000" sqref="D14:D21" name="Bereik2"/>
    <protectedRange algorithmName="SHA-512" hashValue="BhGUz/ac9UWW718/xguyVCVThjn7qvfrCwDkyvs/UmonUOVqKh75g1XFxdcCxi2UH+vTsFOqdXEr9e+7IJ5BTw==" saltValue="Glq7KuqAk/vsEgon+HLCig==" spinCount="100000" sqref="C26" name="Bereik3"/>
  </protectedRanges>
  <mergeCells count="9">
    <mergeCell ref="A8:E8"/>
    <mergeCell ref="A9:E9"/>
    <mergeCell ref="B11:C11"/>
    <mergeCell ref="A1:F1"/>
    <mergeCell ref="A3:F3"/>
    <mergeCell ref="A5:E5"/>
    <mergeCell ref="A6:E6"/>
    <mergeCell ref="A7:E7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0CB6-3412-4382-9BB8-CE6B67EF8487}">
  <dimension ref="A1:F22"/>
  <sheetViews>
    <sheetView workbookViewId="0">
      <selection activeCell="C17" sqref="C17"/>
    </sheetView>
  </sheetViews>
  <sheetFormatPr defaultRowHeight="15"/>
  <cols>
    <col min="1" max="1" width="31.28515625" customWidth="1"/>
    <col min="2" max="2" width="64.5703125" customWidth="1"/>
    <col min="3" max="3" width="55.28515625" bestFit="1" customWidth="1"/>
    <col min="4" max="4" width="12.42578125" bestFit="1" customWidth="1"/>
    <col min="5" max="5" width="123.85546875" customWidth="1"/>
  </cols>
  <sheetData>
    <row r="1" spans="1:6" ht="28.5">
      <c r="A1" s="80" t="s">
        <v>0</v>
      </c>
      <c r="B1" s="81"/>
      <c r="C1" s="81"/>
      <c r="D1" s="81"/>
      <c r="E1" s="81"/>
      <c r="F1" s="92"/>
    </row>
    <row r="2" spans="1:6" ht="15.75">
      <c r="A2" s="74" t="s">
        <v>1</v>
      </c>
      <c r="B2" s="75"/>
      <c r="C2" s="75"/>
      <c r="D2" s="75"/>
      <c r="E2" s="76"/>
      <c r="F2" s="4"/>
    </row>
    <row r="3" spans="1:6">
      <c r="A3" s="89" t="s">
        <v>93</v>
      </c>
      <c r="B3" s="93"/>
      <c r="C3" s="93"/>
      <c r="D3" s="93"/>
      <c r="E3" s="93"/>
      <c r="F3" s="94"/>
    </row>
    <row r="4" spans="1:6">
      <c r="A4" s="84"/>
      <c r="B4" s="84"/>
      <c r="C4" s="84"/>
      <c r="D4" s="84"/>
      <c r="E4" s="84"/>
      <c r="F4" s="84"/>
    </row>
    <row r="5" spans="1:6">
      <c r="A5" s="83" t="s">
        <v>2</v>
      </c>
      <c r="B5" s="83"/>
      <c r="C5" s="83"/>
      <c r="D5" s="83"/>
      <c r="E5" s="83"/>
      <c r="F5" s="12"/>
    </row>
    <row r="6" spans="1:6">
      <c r="A6" s="68" t="s">
        <v>4</v>
      </c>
      <c r="B6" s="68"/>
      <c r="C6" s="68"/>
      <c r="D6" s="68"/>
      <c r="E6" s="68"/>
      <c r="F6" s="1"/>
    </row>
    <row r="7" spans="1:6">
      <c r="A7" s="68" t="s">
        <v>94</v>
      </c>
      <c r="B7" s="68"/>
      <c r="C7" s="68"/>
      <c r="D7" s="68"/>
      <c r="E7" s="68"/>
      <c r="F7" s="1"/>
    </row>
    <row r="8" spans="1:6">
      <c r="A8" s="3" t="s">
        <v>95</v>
      </c>
      <c r="B8" s="3"/>
      <c r="C8" s="3"/>
      <c r="D8" s="3"/>
      <c r="E8" s="3"/>
      <c r="F8" s="1"/>
    </row>
    <row r="9" spans="1:6">
      <c r="A9" s="3"/>
      <c r="B9" s="3"/>
      <c r="C9" s="3"/>
      <c r="D9" s="3"/>
      <c r="E9" s="3"/>
      <c r="F9" s="1"/>
    </row>
    <row r="10" spans="1:6">
      <c r="A10" s="1" t="s">
        <v>23</v>
      </c>
      <c r="B10" s="88"/>
      <c r="C10" s="88"/>
      <c r="D10" s="3"/>
      <c r="E10" s="1"/>
    </row>
    <row r="12" spans="1:6">
      <c r="A12" t="s">
        <v>96</v>
      </c>
      <c r="B12" t="s">
        <v>97</v>
      </c>
      <c r="C12" s="37">
        <v>100000</v>
      </c>
      <c r="D12" t="s">
        <v>98</v>
      </c>
    </row>
    <row r="13" spans="1:6">
      <c r="B13" t="s">
        <v>99</v>
      </c>
      <c r="C13" s="37">
        <v>101002</v>
      </c>
    </row>
    <row r="14" spans="1:6">
      <c r="B14" t="s">
        <v>100</v>
      </c>
      <c r="C14" s="37">
        <v>59500</v>
      </c>
      <c r="D14" t="s">
        <v>98</v>
      </c>
    </row>
    <row r="15" spans="1:6">
      <c r="B15" t="s">
        <v>101</v>
      </c>
      <c r="C15" s="37">
        <v>56000</v>
      </c>
    </row>
    <row r="16" spans="1:6">
      <c r="B16" t="s">
        <v>102</v>
      </c>
      <c r="C16" s="38">
        <v>9000</v>
      </c>
    </row>
    <row r="17" spans="2:3">
      <c r="C17" s="37">
        <f>SUM(C12:C16)</f>
        <v>325502</v>
      </c>
    </row>
    <row r="18" spans="2:3" hidden="1">
      <c r="C18" s="37"/>
    </row>
    <row r="19" spans="2:3" hidden="1">
      <c r="C19" s="37"/>
    </row>
    <row r="20" spans="2:3">
      <c r="B20" s="91" t="s">
        <v>103</v>
      </c>
      <c r="C20" s="39">
        <v>0</v>
      </c>
    </row>
    <row r="21" spans="2:3">
      <c r="B21" s="91"/>
    </row>
    <row r="22" spans="2:3">
      <c r="B22" t="s">
        <v>104</v>
      </c>
      <c r="C22" s="65">
        <f>C17*(1-C20)</f>
        <v>325502</v>
      </c>
    </row>
  </sheetData>
  <sheetProtection sheet="1" objects="1" scenarios="1"/>
  <protectedRanges>
    <protectedRange algorithmName="SHA-512" hashValue="Li3miiEL88uttRF52INCvR2eAHUENMS2LQbosjO5XFwcqOPYAGv4KnvwFt9mc6RBuwBTWwdA3Qc3JxiZ9Snkfw==" saltValue="rpbW+hy/5W2H7Wcj1Q490g==" spinCount="100000" sqref="B10:C10" name="Bereik1"/>
    <protectedRange sqref="C20" name="Bereik2"/>
  </protectedRanges>
  <mergeCells count="9">
    <mergeCell ref="B20:B21"/>
    <mergeCell ref="A6:E6"/>
    <mergeCell ref="A7:E7"/>
    <mergeCell ref="A1:F1"/>
    <mergeCell ref="A3:F3"/>
    <mergeCell ref="A4:F4"/>
    <mergeCell ref="A5:E5"/>
    <mergeCell ref="B10:C10"/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4EBEEB07728344A966AFC0755E4DEC" ma:contentTypeVersion="3" ma:contentTypeDescription="Een nieuw document maken." ma:contentTypeScope="" ma:versionID="ade55fdc7ec5c3eaa59bbdc486505776">
  <xsd:schema xmlns:xsd="http://www.w3.org/2001/XMLSchema" xmlns:xs="http://www.w3.org/2001/XMLSchema" xmlns:p="http://schemas.microsoft.com/office/2006/metadata/properties" xmlns:ns2="7dd6b358-208c-4f6f-9f11-f11a90ac15ca" targetNamespace="http://schemas.microsoft.com/office/2006/metadata/properties" ma:root="true" ma:fieldsID="b51b1ab00255c9d9f1e8da2103295bdb" ns2:_="">
    <xsd:import namespace="7dd6b358-208c-4f6f-9f11-f11a90ac1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6b358-208c-4f6f-9f11-f11a90ac15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DAF49E-85EF-4D79-95CC-459F5F36E265}"/>
</file>

<file path=customXml/itemProps2.xml><?xml version="1.0" encoding="utf-8"?>
<ds:datastoreItem xmlns:ds="http://schemas.openxmlformats.org/officeDocument/2006/customXml" ds:itemID="{E43F56CA-67B7-44B5-A1ED-C5E768F13606}"/>
</file>

<file path=customXml/itemProps3.xml><?xml version="1.0" encoding="utf-8"?>
<ds:datastoreItem xmlns:ds="http://schemas.openxmlformats.org/officeDocument/2006/customXml" ds:itemID="{F7D1FDC4-D288-45FC-A2C8-17D59E80B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Lankhaar</dc:creator>
  <cp:keywords/>
  <dc:description/>
  <cp:lastModifiedBy>Robert Lankhaar</cp:lastModifiedBy>
  <cp:revision/>
  <dcterms:created xsi:type="dcterms:W3CDTF">2025-03-19T07:11:04Z</dcterms:created>
  <dcterms:modified xsi:type="dcterms:W3CDTF">2026-01-29T09:58:11Z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0x010100B24EBEEB07728344A966AFC0755E4DEC</vt:lpwstr>
  </property>
</Properties>
</file>