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vrbzo.sharepoint.com/sites/msteams_aac55c-TaakveldInkoop/Gedeelde documenten/Taakveld Inkoop/Aanbestedingen en contracten/Materiaal/0 Pagers en alarmsysteem 2025 - NOG NIET AFGEROND/Aanbestedingsdocumenten/concept/"/>
    </mc:Choice>
  </mc:AlternateContent>
  <xr:revisionPtr revIDLastSave="766" documentId="8_{78C5CA10-15D1-4184-BCF6-EC8214880D4B}" xr6:coauthVersionLast="47" xr6:coauthVersionMax="47" xr10:uidLastSave="{588B301F-3F29-47CF-B63E-B605B8BA40E9}"/>
  <bookViews>
    <workbookView xWindow="13365" yWindow="-18270" windowWidth="29040" windowHeight="17520" xr2:uid="{4B931C28-05B1-4F62-9FD1-01E5FF367C28}"/>
  </bookViews>
  <sheets>
    <sheet name="Vergelijking inschrijvingen" sheetId="4" r:id="rId1"/>
    <sheet name="Blad1"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4" l="1"/>
  <c r="H22" i="4"/>
  <c r="H21" i="4"/>
  <c r="H20" i="4"/>
  <c r="H19" i="4"/>
  <c r="H18" i="4"/>
  <c r="J19" i="4"/>
  <c r="J20" i="4"/>
  <c r="J21" i="4"/>
  <c r="J22" i="4"/>
  <c r="J23" i="4"/>
  <c r="J18" i="4"/>
  <c r="G11" i="5"/>
  <c r="G12" i="5"/>
  <c r="G13" i="5"/>
  <c r="G14" i="5"/>
  <c r="G15" i="5"/>
  <c r="G16" i="5"/>
  <c r="G17" i="5"/>
  <c r="G10" i="5"/>
  <c r="J26" i="4" l="1"/>
  <c r="I11" i="4" s="1"/>
  <c r="H31" i="4"/>
  <c r="F19" i="4"/>
  <c r="F20" i="4"/>
  <c r="F24" i="4"/>
  <c r="H24" i="4" s="1"/>
  <c r="F21" i="4"/>
  <c r="F22" i="4"/>
  <c r="F23" i="4"/>
  <c r="F25" i="4"/>
  <c r="H25" i="4" s="1"/>
  <c r="F18" i="4"/>
  <c r="F12" i="4"/>
  <c r="H12" i="4" s="1"/>
  <c r="F13" i="4"/>
  <c r="H13" i="4" s="1"/>
  <c r="F14" i="4"/>
  <c r="H14" i="4" s="1"/>
  <c r="F15" i="4"/>
  <c r="H15" i="4" s="1"/>
  <c r="F11" i="4"/>
  <c r="H11" i="4" s="1"/>
  <c r="H26" i="4" l="1"/>
  <c r="H16" i="4" l="1"/>
  <c r="H17" i="4" s="1"/>
  <c r="H27" i="4" l="1"/>
  <c r="J30" i="4" s="1"/>
</calcChain>
</file>

<file path=xl/sharedStrings.xml><?xml version="1.0" encoding="utf-8"?>
<sst xmlns="http://schemas.openxmlformats.org/spreadsheetml/2006/main" count="74" uniqueCount="52">
  <si>
    <t>per stuk</t>
  </si>
  <si>
    <t>per maand</t>
  </si>
  <si>
    <t>Data abonnement per pager</t>
  </si>
  <si>
    <t>Scherm (monitorbord) op de kazerne</t>
  </si>
  <si>
    <t>Implementatie</t>
  </si>
  <si>
    <t>Totaalprijs</t>
  </si>
  <si>
    <t>Reparatie pagerdisplay buiten garantie</t>
  </si>
  <si>
    <t>Behuizing vervangen buiten garantie</t>
  </si>
  <si>
    <t>Onderzoekskosten buiten garantie</t>
  </si>
  <si>
    <t>per jaar</t>
  </si>
  <si>
    <t>Lichtkrant verstreken tijd</t>
  </si>
  <si>
    <t>Programmeringset all-in</t>
  </si>
  <si>
    <t>looptijd ovk</t>
  </si>
  <si>
    <t>Tweeweg pager incl draagaccesoire en lader</t>
  </si>
  <si>
    <t>Eenweg pager incl draagaccesoire en lader</t>
  </si>
  <si>
    <t>Totaal</t>
  </si>
  <si>
    <t>Totale inschrijfprijs contractperiode (structuele kosten + aanschafprijs)</t>
  </si>
  <si>
    <t>Totaalprijs excl. BTW per jaar</t>
  </si>
  <si>
    <t>Inschrijver naam</t>
  </si>
  <si>
    <t>Datum</t>
  </si>
  <si>
    <t>Adres</t>
  </si>
  <si>
    <t>Mailadres</t>
  </si>
  <si>
    <t>Plaats</t>
  </si>
  <si>
    <t>Naam</t>
  </si>
  <si>
    <t>Handtekening</t>
  </si>
  <si>
    <t>De bedragen bevatten alle kosten die nodig zijn voor het uitvoeren van de werkzaamheden, inclusief overhead, uitvoeringskosten, reiskosten, algemene kosten, winst en risico, afschrijvingskosten en dergelijke.
De inschrijver verklaart dat: deze aanbieding wordt gedaan overeenkomstig de bepalingen van het programma van eisen “Alarmontvangers en Monitoring” en met inachtneming van de bepalingen en gegevens zoals deze zijn omschreven in genoemd programma van eisen en de eventuele nota van inlichtingen.</t>
  </si>
  <si>
    <t>ONDERTEKENING</t>
  </si>
  <si>
    <t xml:space="preserve">Ondergetekende verklaart zich door ondertekening van dit biljet bereid tot het leveren van de gevraagde producten en diensten ten behoeve van bovengenoemd project voor de onderstaande tarieven. Onderstaande aantallen betreft indicatie. </t>
  </si>
  <si>
    <t>Punten (max 40)</t>
  </si>
  <si>
    <t>Raming minimum</t>
  </si>
  <si>
    <t>Raming maximum</t>
  </si>
  <si>
    <t>Marge</t>
  </si>
  <si>
    <t>Plafondbedrag check</t>
  </si>
  <si>
    <t>Postcode en plaats</t>
  </si>
  <si>
    <t>Inschrijfprijs</t>
  </si>
  <si>
    <t>Gegevens inschrijver</t>
  </si>
  <si>
    <t>VRBN</t>
  </si>
  <si>
    <t>VRBZO</t>
  </si>
  <si>
    <t>Indicatieve afname</t>
  </si>
  <si>
    <t>per VR</t>
  </si>
  <si>
    <t>Lader pager reserve</t>
  </si>
  <si>
    <t>Draagaccessoire pager reserve</t>
  </si>
  <si>
    <t>Prijs excl BTW</t>
  </si>
  <si>
    <t>Kenmerk VRBZO-2025-SVH-02542</t>
  </si>
  <si>
    <t>Totaalprijs excl. BTW looptijd 10 jaar</t>
  </si>
  <si>
    <t>Aantal</t>
  </si>
  <si>
    <t>Prijs</t>
  </si>
  <si>
    <t>Totaalprijs excl. BTW</t>
  </si>
  <si>
    <t>Score</t>
  </si>
  <si>
    <t xml:space="preserve">Maximaal </t>
  </si>
  <si>
    <t>Bijlage 4 - Inschrijfblad prijs - Alameringssysteem en pagers</t>
  </si>
  <si>
    <t>Gebruik software alarmeringssysteem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</si>
</sst>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44" formatCode="_ &quot;€&quot;\ * #,##0.00_ ;_ &quot;€&quot;\ * \-#,##0.00_ ;_ &quot;€&quot;\ * &quot;-&quot;??_ ;_ @_ "/>
    <numFmt numFmtId="164" formatCode="&quot;€&quot;\ #,##0.00"/>
    <numFmt numFmtId="165" formatCode="&quot;€&quot;\ #,##0"/>
    <numFmt numFmtId="166" formatCode="0.00\ &quot;punten&quot;"/>
  </numFmts>
  <fonts count="7" x14ac:knownFonts="1">
    <font>
      <sz val="11"/>
      <color theme="1"/>
      <name val="Aptos Narrow"/>
      <family val="2"/>
      <scheme val="minor"/>
    </font>
    <font>
      <sz val="11"/>
      <color theme="1"/>
      <name val="Aptos Narrow"/>
      <family val="2"/>
      <scheme val="minor"/>
    </font>
    <font>
      <sz val="10"/>
      <name val="Arial"/>
      <family val="2"/>
    </font>
    <font>
      <b/>
      <sz val="10"/>
      <color theme="1"/>
      <name val="Arial"/>
      <family val="2"/>
    </font>
    <font>
      <sz val="10"/>
      <color theme="1"/>
      <name val="Arial"/>
      <family val="2"/>
    </font>
    <font>
      <sz val="10"/>
      <color theme="1" tint="0.499984740745262"/>
      <name val="Arial"/>
      <family val="2"/>
    </font>
    <font>
      <b/>
      <sz val="14"/>
      <color theme="1"/>
      <name val="Arial"/>
      <family val="2"/>
    </font>
  </fonts>
  <fills count="9">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44" fontId="1" fillId="0" borderId="0" applyFont="0" applyFill="0" applyBorder="0" applyAlignment="0" applyProtection="0"/>
  </cellStyleXfs>
  <cellXfs count="94">
    <xf numFmtId="0" fontId="0" fillId="0" borderId="0" xfId="0"/>
    <xf numFmtId="0" fontId="4" fillId="2" borderId="0" xfId="0" applyFont="1" applyFill="1" applyAlignment="1">
      <alignment horizontal="left"/>
    </xf>
    <xf numFmtId="164" fontId="5" fillId="3" borderId="1" xfId="1" applyNumberFormat="1" applyFont="1" applyFill="1" applyBorder="1" applyAlignment="1" applyProtection="1">
      <alignment horizontal="center"/>
      <protection locked="0"/>
    </xf>
    <xf numFmtId="0" fontId="4" fillId="2" borderId="0" xfId="0" applyFont="1" applyFill="1" applyAlignment="1">
      <alignment horizontal="center"/>
    </xf>
    <xf numFmtId="0" fontId="4" fillId="2" borderId="0" xfId="0" applyFont="1" applyFill="1"/>
    <xf numFmtId="0" fontId="4" fillId="0" borderId="0" xfId="0" applyFont="1"/>
    <xf numFmtId="164" fontId="0" fillId="0" borderId="0" xfId="0" applyNumberFormat="1"/>
    <xf numFmtId="0" fontId="6" fillId="2" borderId="0" xfId="0" applyFont="1" applyFill="1"/>
    <xf numFmtId="0" fontId="3" fillId="2" borderId="0" xfId="0" applyFont="1" applyFill="1" applyAlignment="1">
      <alignment horizontal="center"/>
    </xf>
    <xf numFmtId="0" fontId="3" fillId="4" borderId="0" xfId="0" applyFont="1" applyFill="1"/>
    <xf numFmtId="0" fontId="3" fillId="4" borderId="0" xfId="0" applyFont="1" applyFill="1" applyAlignment="1">
      <alignment horizontal="left"/>
    </xf>
    <xf numFmtId="0" fontId="3" fillId="4" borderId="0" xfId="0" applyFont="1" applyFill="1" applyAlignment="1">
      <alignment horizontal="center"/>
    </xf>
    <xf numFmtId="0" fontId="4" fillId="2" borderId="1" xfId="0" applyFont="1" applyFill="1" applyBorder="1" applyAlignment="1">
      <alignment horizontal="left" vertical="center" wrapText="1"/>
    </xf>
    <xf numFmtId="0" fontId="4" fillId="2" borderId="0" xfId="0" applyFont="1" applyFill="1" applyAlignment="1">
      <alignment horizontal="left" vertical="center" wrapText="1"/>
    </xf>
    <xf numFmtId="0" fontId="3" fillId="4" borderId="0" xfId="0" applyFont="1" applyFill="1" applyAlignment="1">
      <alignment horizontal="center" vertical="center"/>
    </xf>
    <xf numFmtId="0" fontId="3" fillId="4" borderId="0" xfId="0" applyFont="1" applyFill="1" applyAlignment="1">
      <alignment horizontal="center" wrapText="1"/>
    </xf>
    <xf numFmtId="164" fontId="5" fillId="3" borderId="1" xfId="1" applyNumberFormat="1" applyFont="1" applyFill="1" applyBorder="1" applyAlignment="1" applyProtection="1">
      <alignment horizontal="center" vertical="center"/>
      <protection locked="0"/>
    </xf>
    <xf numFmtId="0" fontId="4" fillId="2" borderId="1" xfId="0" applyFont="1" applyFill="1" applyBorder="1" applyAlignment="1">
      <alignment horizontal="left" vertical="center"/>
    </xf>
    <xf numFmtId="0" fontId="4" fillId="0" borderId="0" xfId="0" applyFont="1" applyAlignment="1">
      <alignment vertical="center"/>
    </xf>
    <xf numFmtId="0" fontId="4" fillId="2" borderId="0" xfId="0" applyFont="1" applyFill="1" applyAlignment="1">
      <alignment vertical="center"/>
    </xf>
    <xf numFmtId="164" fontId="4" fillId="0" borderId="2" xfId="1" applyNumberFormat="1" applyFont="1" applyFill="1" applyBorder="1" applyAlignment="1" applyProtection="1">
      <alignment horizontal="center" vertical="center"/>
    </xf>
    <xf numFmtId="165" fontId="3" fillId="8" borderId="8" xfId="1" applyNumberFormat="1" applyFont="1" applyFill="1" applyBorder="1" applyAlignment="1" applyProtection="1">
      <alignment horizontal="center"/>
    </xf>
    <xf numFmtId="164" fontId="4" fillId="8" borderId="9" xfId="1" applyNumberFormat="1" applyFont="1" applyFill="1" applyBorder="1" applyAlignment="1" applyProtection="1">
      <alignment horizontal="center" vertical="center"/>
    </xf>
    <xf numFmtId="0" fontId="4" fillId="8" borderId="10" xfId="0" applyFont="1" applyFill="1" applyBorder="1" applyAlignment="1">
      <alignment horizontal="center" vertical="center"/>
    </xf>
    <xf numFmtId="3" fontId="5" fillId="8" borderId="9" xfId="0" applyNumberFormat="1" applyFont="1" applyFill="1" applyBorder="1" applyAlignment="1">
      <alignment horizontal="center" vertical="center"/>
    </xf>
    <xf numFmtId="3" fontId="5" fillId="8" borderId="10" xfId="0" applyNumberFormat="1" applyFont="1" applyFill="1" applyBorder="1" applyAlignment="1">
      <alignment horizontal="center" vertical="center"/>
    </xf>
    <xf numFmtId="165" fontId="4" fillId="8" borderId="5" xfId="0" applyNumberFormat="1" applyFont="1" applyFill="1" applyBorder="1" applyAlignment="1">
      <alignment horizontal="center" vertical="center"/>
    </xf>
    <xf numFmtId="164" fontId="3" fillId="8" borderId="2" xfId="1" applyNumberFormat="1" applyFont="1" applyFill="1" applyBorder="1" applyAlignment="1" applyProtection="1">
      <alignment horizontal="left"/>
    </xf>
    <xf numFmtId="165" fontId="3" fillId="8" borderId="5" xfId="1" applyNumberFormat="1" applyFont="1" applyFill="1" applyBorder="1" applyAlignment="1" applyProtection="1">
      <alignment horizontal="center"/>
    </xf>
    <xf numFmtId="0" fontId="3" fillId="8" borderId="7" xfId="0" applyFont="1" applyFill="1" applyBorder="1" applyAlignment="1">
      <alignment horizontal="center"/>
    </xf>
    <xf numFmtId="3" fontId="4" fillId="2" borderId="1"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0" fontId="3" fillId="8" borderId="7" xfId="0" applyFont="1" applyFill="1" applyBorder="1" applyAlignment="1">
      <alignment horizontal="left" vertical="center"/>
    </xf>
    <xf numFmtId="0" fontId="3" fillId="8" borderId="3" xfId="0" applyFont="1" applyFill="1" applyBorder="1" applyAlignment="1">
      <alignment horizontal="left" vertical="center"/>
    </xf>
    <xf numFmtId="0" fontId="4" fillId="8" borderId="3" xfId="0" applyFont="1" applyFill="1" applyBorder="1" applyAlignment="1">
      <alignment horizontal="center"/>
    </xf>
    <xf numFmtId="0" fontId="3" fillId="8" borderId="11" xfId="0" applyFont="1" applyFill="1" applyBorder="1" applyAlignment="1">
      <alignment horizontal="left" vertical="center"/>
    </xf>
    <xf numFmtId="0" fontId="3" fillId="8" borderId="6" xfId="0" applyFont="1" applyFill="1" applyBorder="1" applyAlignment="1">
      <alignment horizontal="left" vertical="center"/>
    </xf>
    <xf numFmtId="5" fontId="3" fillId="8" borderId="6" xfId="1" applyNumberFormat="1" applyFont="1" applyFill="1" applyBorder="1" applyAlignment="1" applyProtection="1">
      <alignment horizontal="center"/>
    </xf>
    <xf numFmtId="3" fontId="4" fillId="8" borderId="2" xfId="0" applyNumberFormat="1" applyFont="1" applyFill="1" applyBorder="1" applyAlignment="1">
      <alignment horizontal="center" vertical="center"/>
    </xf>
    <xf numFmtId="0" fontId="4" fillId="8" borderId="3" xfId="0" applyFont="1" applyFill="1" applyBorder="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164" fontId="3" fillId="2" borderId="0" xfId="1" applyNumberFormat="1" applyFont="1" applyFill="1" applyBorder="1" applyAlignment="1" applyProtection="1">
      <alignment horizontal="center"/>
    </xf>
    <xf numFmtId="164" fontId="3" fillId="2" borderId="3" xfId="1" applyNumberFormat="1" applyFont="1" applyFill="1" applyBorder="1" applyAlignment="1" applyProtection="1">
      <alignment horizontal="center"/>
    </xf>
    <xf numFmtId="0" fontId="3" fillId="7" borderId="6" xfId="0" applyFont="1" applyFill="1" applyBorder="1" applyAlignment="1">
      <alignment horizontal="left" vertical="center"/>
    </xf>
    <xf numFmtId="0" fontId="3" fillId="7" borderId="6" xfId="0" applyFont="1" applyFill="1" applyBorder="1" applyAlignment="1">
      <alignment horizontal="center" vertical="center"/>
    </xf>
    <xf numFmtId="0" fontId="4" fillId="7" borderId="6" xfId="0" applyFont="1" applyFill="1" applyBorder="1" applyAlignment="1">
      <alignment horizontal="center"/>
    </xf>
    <xf numFmtId="164" fontId="3" fillId="7" borderId="12" xfId="1" applyNumberFormat="1" applyFont="1" applyFill="1" applyBorder="1" applyAlignment="1" applyProtection="1">
      <alignment horizontal="center"/>
    </xf>
    <xf numFmtId="0" fontId="3" fillId="7" borderId="4" xfId="0" applyFont="1" applyFill="1" applyBorder="1" applyAlignment="1">
      <alignment horizontal="left"/>
    </xf>
    <xf numFmtId="0" fontId="3" fillId="7" borderId="4" xfId="0" applyFont="1" applyFill="1" applyBorder="1" applyAlignment="1">
      <alignment horizontal="center"/>
    </xf>
    <xf numFmtId="0" fontId="4" fillId="7" borderId="4" xfId="0" applyFont="1" applyFill="1" applyBorder="1" applyAlignment="1">
      <alignment horizontal="center"/>
    </xf>
    <xf numFmtId="164" fontId="3" fillId="7" borderId="5" xfId="1" applyNumberFormat="1" applyFont="1" applyFill="1" applyBorder="1" applyAlignment="1" applyProtection="1">
      <alignment horizontal="center"/>
    </xf>
    <xf numFmtId="164" fontId="3" fillId="8" borderId="0" xfId="1" applyNumberFormat="1" applyFont="1" applyFill="1" applyBorder="1" applyAlignment="1" applyProtection="1">
      <alignment horizontal="center" vertical="center"/>
    </xf>
    <xf numFmtId="0" fontId="4" fillId="2" borderId="13" xfId="0" applyFont="1" applyFill="1" applyBorder="1" applyAlignment="1">
      <alignment horizontal="left" vertical="center"/>
    </xf>
    <xf numFmtId="164" fontId="5" fillId="3" borderId="13" xfId="1" applyNumberFormat="1" applyFont="1" applyFill="1" applyBorder="1" applyAlignment="1" applyProtection="1">
      <alignment horizontal="center" vertical="center"/>
      <protection locked="0"/>
    </xf>
    <xf numFmtId="3" fontId="4" fillId="2" borderId="13" xfId="0" applyNumberFormat="1" applyFont="1" applyFill="1" applyBorder="1" applyAlignment="1">
      <alignment horizontal="center" vertical="center"/>
    </xf>
    <xf numFmtId="164" fontId="4" fillId="0" borderId="7" xfId="1" applyNumberFormat="1" applyFont="1" applyFill="1" applyBorder="1" applyAlignment="1" applyProtection="1">
      <alignment horizontal="center" vertical="center"/>
    </xf>
    <xf numFmtId="0" fontId="4" fillId="2" borderId="14" xfId="0" applyFont="1" applyFill="1" applyBorder="1" applyAlignment="1">
      <alignment horizontal="left" vertical="center"/>
    </xf>
    <xf numFmtId="164" fontId="5" fillId="3" borderId="14" xfId="1" applyNumberFormat="1" applyFont="1" applyFill="1" applyBorder="1" applyAlignment="1" applyProtection="1">
      <alignment horizontal="center" vertical="center"/>
      <protection locked="0"/>
    </xf>
    <xf numFmtId="3" fontId="4" fillId="2" borderId="14" xfId="0" applyNumberFormat="1" applyFont="1" applyFill="1" applyBorder="1" applyAlignment="1">
      <alignment horizontal="center" vertical="center"/>
    </xf>
    <xf numFmtId="164" fontId="4" fillId="0" borderId="11" xfId="1" applyNumberFormat="1" applyFont="1" applyFill="1" applyBorder="1" applyAlignment="1" applyProtection="1">
      <alignment horizontal="center" vertical="center"/>
    </xf>
    <xf numFmtId="0" fontId="3" fillId="7" borderId="4" xfId="0" applyFont="1" applyFill="1" applyBorder="1" applyAlignment="1">
      <alignment horizontal="left" vertical="center"/>
    </xf>
    <xf numFmtId="0" fontId="3" fillId="7" borderId="4" xfId="0" applyFont="1" applyFill="1" applyBorder="1" applyAlignment="1">
      <alignment horizontal="center" vertical="center"/>
    </xf>
    <xf numFmtId="164" fontId="3" fillId="7" borderId="5" xfId="1" applyNumberFormat="1" applyFont="1" applyFill="1" applyBorder="1" applyAlignment="1" applyProtection="1">
      <alignment horizontal="center" vertical="center"/>
    </xf>
    <xf numFmtId="0" fontId="4" fillId="8" borderId="3" xfId="0" applyFont="1" applyFill="1" applyBorder="1" applyAlignment="1">
      <alignment horizontal="left" vertical="center"/>
    </xf>
    <xf numFmtId="5" fontId="3" fillId="8" borderId="6" xfId="1" applyNumberFormat="1" applyFont="1" applyFill="1" applyBorder="1" applyAlignment="1" applyProtection="1">
      <alignment horizontal="left"/>
    </xf>
    <xf numFmtId="0" fontId="4" fillId="5" borderId="1" xfId="0" applyFont="1" applyFill="1" applyBorder="1" applyAlignment="1" applyProtection="1">
      <alignment horizontal="center" vertical="center"/>
      <protection locked="0"/>
    </xf>
    <xf numFmtId="0" fontId="4" fillId="2" borderId="1" xfId="0" applyFont="1" applyFill="1" applyBorder="1" applyAlignment="1">
      <alignment horizontal="left" vertical="center" wrapText="1"/>
    </xf>
    <xf numFmtId="0" fontId="4" fillId="5" borderId="2" xfId="0" applyFont="1" applyFill="1" applyBorder="1" applyAlignment="1" applyProtection="1">
      <alignment horizontal="left" vertical="center"/>
      <protection locked="0"/>
    </xf>
    <xf numFmtId="0" fontId="4" fillId="5" borderId="4" xfId="0" applyFont="1" applyFill="1" applyBorder="1" applyAlignment="1" applyProtection="1">
      <alignment horizontal="left" vertical="center"/>
      <protection locked="0"/>
    </xf>
    <xf numFmtId="0" fontId="4" fillId="5" borderId="5" xfId="0" applyFont="1" applyFill="1" applyBorder="1" applyAlignment="1" applyProtection="1">
      <alignment horizontal="left" vertical="center"/>
      <protection locked="0"/>
    </xf>
    <xf numFmtId="14" fontId="4" fillId="5" borderId="2" xfId="0" applyNumberFormat="1" applyFont="1" applyFill="1" applyBorder="1" applyAlignment="1" applyProtection="1">
      <alignment horizontal="left" vertical="center"/>
      <protection locked="0"/>
    </xf>
    <xf numFmtId="0" fontId="4" fillId="2" borderId="2" xfId="0" applyFont="1" applyFill="1" applyBorder="1" applyAlignment="1">
      <alignment horizontal="left" vertical="center" wrapText="1"/>
    </xf>
    <xf numFmtId="0" fontId="4" fillId="2" borderId="5" xfId="0" applyFont="1" applyFill="1" applyBorder="1" applyAlignment="1">
      <alignment horizontal="left" vertical="center" wrapText="1"/>
    </xf>
    <xf numFmtId="164" fontId="5" fillId="3" borderId="2" xfId="1" applyNumberFormat="1" applyFont="1" applyFill="1" applyBorder="1" applyAlignment="1" applyProtection="1">
      <alignment horizontal="left" vertical="center"/>
      <protection locked="0"/>
    </xf>
    <xf numFmtId="164" fontId="5" fillId="3" borderId="5" xfId="1" applyNumberFormat="1" applyFont="1" applyFill="1" applyBorder="1" applyAlignment="1" applyProtection="1">
      <alignment horizontal="left" vertical="center"/>
      <protection locked="0"/>
    </xf>
    <xf numFmtId="164" fontId="5" fillId="3" borderId="4" xfId="1" applyNumberFormat="1" applyFont="1" applyFill="1" applyBorder="1" applyAlignment="1" applyProtection="1">
      <alignment horizontal="left" vertical="center"/>
      <protection locked="0"/>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4" fillId="8" borderId="3" xfId="0" applyFont="1" applyFill="1" applyBorder="1" applyAlignment="1">
      <alignment horizontal="left" vertical="center"/>
    </xf>
    <xf numFmtId="5" fontId="3" fillId="8" borderId="6" xfId="1" applyNumberFormat="1" applyFont="1" applyFill="1" applyBorder="1" applyAlignment="1" applyProtection="1">
      <alignment horizontal="left"/>
    </xf>
    <xf numFmtId="164" fontId="3" fillId="8" borderId="7" xfId="1" applyNumberFormat="1" applyFont="1" applyFill="1" applyBorder="1" applyAlignment="1" applyProtection="1">
      <alignment horizontal="center"/>
    </xf>
    <xf numFmtId="164" fontId="3" fillId="8" borderId="8" xfId="1" applyNumberFormat="1" applyFont="1" applyFill="1" applyBorder="1" applyAlignment="1" applyProtection="1">
      <alignment horizontal="center"/>
    </xf>
    <xf numFmtId="0" fontId="3" fillId="4" borderId="0" xfId="0" applyFont="1" applyFill="1" applyAlignment="1">
      <alignment horizontal="center" wrapText="1"/>
    </xf>
    <xf numFmtId="0" fontId="3" fillId="4" borderId="0" xfId="0" applyFont="1" applyFill="1" applyAlignment="1">
      <alignment horizontal="center"/>
    </xf>
    <xf numFmtId="0" fontId="3" fillId="4" borderId="6" xfId="0" applyFont="1" applyFill="1" applyBorder="1" applyAlignment="1">
      <alignment horizontal="center"/>
    </xf>
    <xf numFmtId="166" fontId="3" fillId="6" borderId="8" xfId="1" applyNumberFormat="1" applyFont="1" applyFill="1" applyBorder="1" applyAlignment="1" applyProtection="1">
      <alignment horizontal="center" vertical="center"/>
    </xf>
    <xf numFmtId="166" fontId="3" fillId="6" borderId="12" xfId="1" applyNumberFormat="1" applyFont="1" applyFill="1" applyBorder="1" applyAlignment="1" applyProtection="1">
      <alignment horizontal="center" vertical="center"/>
    </xf>
    <xf numFmtId="0" fontId="3" fillId="4" borderId="0" xfId="0" applyFont="1" applyFill="1" applyAlignment="1">
      <alignment horizontal="left" vertical="center"/>
    </xf>
    <xf numFmtId="0" fontId="3" fillId="4" borderId="6" xfId="0" applyFont="1" applyFill="1" applyBorder="1" applyAlignment="1">
      <alignment horizontal="left" vertical="center"/>
    </xf>
    <xf numFmtId="0" fontId="3" fillId="4" borderId="0" xfId="0" applyFont="1" applyFill="1" applyAlignment="1">
      <alignment horizontal="center" vertical="center" wrapText="1"/>
    </xf>
    <xf numFmtId="0" fontId="3" fillId="4" borderId="6" xfId="0" applyFont="1" applyFill="1" applyBorder="1" applyAlignment="1">
      <alignment horizontal="center" vertical="center" wrapText="1"/>
    </xf>
    <xf numFmtId="0" fontId="3" fillId="4" borderId="0" xfId="0" applyFont="1" applyFill="1" applyAlignment="1">
      <alignment horizontal="center" vertical="center"/>
    </xf>
    <xf numFmtId="0" fontId="3" fillId="4" borderId="6" xfId="0" applyFont="1" applyFill="1" applyBorder="1" applyAlignment="1">
      <alignment horizontal="center" vertical="center"/>
    </xf>
  </cellXfs>
  <cellStyles count="4">
    <cellStyle name="Standaard" xfId="0" builtinId="0"/>
    <cellStyle name="Standaard 2" xfId="2" xr:uid="{EE870076-FB2E-4534-B53A-B2D8987D752F}"/>
    <cellStyle name="Valuta" xfId="1" builtinId="4"/>
    <cellStyle name="Valuta 2" xfId="3" xr:uid="{E6A5C43A-722E-4B0C-86B3-C52B7F33D5EC}"/>
  </cellStyles>
  <dxfs count="1">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495C3-5AA2-4A47-AAF3-3E74C5C15B71}">
  <sheetPr>
    <pageSetUpPr fitToPage="1"/>
  </sheetPr>
  <dimension ref="A1:J36"/>
  <sheetViews>
    <sheetView tabSelected="1" topLeftCell="A5" zoomScale="115" zoomScaleNormal="115" zoomScaleSheetLayoutView="115" workbookViewId="0">
      <selection activeCell="K21" sqref="K21"/>
    </sheetView>
  </sheetViews>
  <sheetFormatPr defaultColWidth="8.90625" defaultRowHeight="12.5" x14ac:dyDescent="0.25"/>
  <cols>
    <col min="1" max="1" width="37.90625" style="4" customWidth="1"/>
    <col min="2" max="2" width="13.1796875" style="1" customWidth="1"/>
    <col min="3" max="3" width="12.1796875" style="3" customWidth="1"/>
    <col min="4" max="4" width="11.54296875" style="3" customWidth="1"/>
    <col min="5" max="5" width="12.90625" style="3" customWidth="1"/>
    <col min="6" max="6" width="11.453125" style="3" customWidth="1"/>
    <col min="7" max="7" width="10.54296875" style="3" customWidth="1"/>
    <col min="8" max="8" width="13.90625" style="3" customWidth="1"/>
    <col min="9" max="9" width="6.1796875" style="3" customWidth="1"/>
    <col min="10" max="10" width="13.7265625" style="4" customWidth="1"/>
    <col min="11" max="11" width="15.81640625" style="5" customWidth="1"/>
    <col min="12" max="12" width="8.90625" style="5"/>
    <col min="13" max="15" width="13.453125" style="5" customWidth="1"/>
    <col min="16" max="16384" width="8.90625" style="5"/>
  </cols>
  <sheetData>
    <row r="1" spans="1:10" ht="18" x14ac:dyDescent="0.4">
      <c r="A1" s="7" t="s">
        <v>50</v>
      </c>
      <c r="H1" s="8" t="s">
        <v>43</v>
      </c>
      <c r="I1" s="8"/>
    </row>
    <row r="3" spans="1:10" ht="16.5" customHeight="1" x14ac:dyDescent="0.3">
      <c r="A3" s="9" t="s">
        <v>35</v>
      </c>
      <c r="B3" s="10"/>
      <c r="C3" s="11"/>
      <c r="D3" s="11"/>
      <c r="E3" s="11"/>
      <c r="F3" s="11"/>
      <c r="G3" s="11"/>
      <c r="H3" s="11"/>
      <c r="I3" s="11"/>
      <c r="J3" s="11"/>
    </row>
    <row r="4" spans="1:10" ht="16.5" customHeight="1" x14ac:dyDescent="0.25">
      <c r="A4" s="12" t="s">
        <v>18</v>
      </c>
      <c r="B4" s="74"/>
      <c r="C4" s="75"/>
      <c r="D4" s="72" t="s">
        <v>33</v>
      </c>
      <c r="E4" s="73"/>
      <c r="F4" s="74"/>
      <c r="G4" s="76"/>
      <c r="H4" s="76"/>
      <c r="I4" s="76"/>
      <c r="J4" s="75"/>
    </row>
    <row r="5" spans="1:10" ht="16.5" customHeight="1" x14ac:dyDescent="0.25">
      <c r="A5" s="12" t="s">
        <v>20</v>
      </c>
      <c r="B5" s="74"/>
      <c r="C5" s="75"/>
      <c r="D5" s="72" t="s">
        <v>21</v>
      </c>
      <c r="E5" s="73"/>
      <c r="F5" s="74"/>
      <c r="G5" s="76"/>
      <c r="H5" s="76"/>
      <c r="I5" s="76"/>
      <c r="J5" s="75"/>
    </row>
    <row r="6" spans="1:10" ht="9" customHeight="1" x14ac:dyDescent="0.25">
      <c r="A6" s="13"/>
      <c r="C6" s="1"/>
      <c r="D6" s="1"/>
      <c r="E6" s="1"/>
      <c r="F6" s="1"/>
      <c r="G6" s="1"/>
      <c r="H6" s="1"/>
      <c r="I6" s="1"/>
      <c r="J6" s="1"/>
    </row>
    <row r="7" spans="1:10" ht="29" customHeight="1" x14ac:dyDescent="0.25">
      <c r="A7" s="77" t="s">
        <v>27</v>
      </c>
      <c r="B7" s="77"/>
      <c r="C7" s="77"/>
      <c r="D7" s="77"/>
      <c r="E7" s="77"/>
      <c r="F7" s="77"/>
      <c r="G7" s="77"/>
      <c r="H7" s="77"/>
      <c r="I7" s="77"/>
      <c r="J7" s="77"/>
    </row>
    <row r="8" spans="1:10" ht="10" customHeight="1" x14ac:dyDescent="0.25"/>
    <row r="9" spans="1:10" ht="14.4" customHeight="1" x14ac:dyDescent="0.3">
      <c r="A9" s="88" t="s">
        <v>34</v>
      </c>
      <c r="B9" s="90" t="s">
        <v>42</v>
      </c>
      <c r="C9" s="10"/>
      <c r="D9" s="84" t="s">
        <v>38</v>
      </c>
      <c r="E9" s="84"/>
      <c r="F9" s="84"/>
      <c r="G9" s="84"/>
      <c r="H9" s="92" t="s">
        <v>5</v>
      </c>
      <c r="I9" s="83" t="s">
        <v>32</v>
      </c>
      <c r="J9" s="83"/>
    </row>
    <row r="10" spans="1:10" ht="13" x14ac:dyDescent="0.3">
      <c r="A10" s="89"/>
      <c r="B10" s="91"/>
      <c r="C10" s="10"/>
      <c r="D10" s="11" t="s">
        <v>37</v>
      </c>
      <c r="E10" s="11" t="s">
        <v>36</v>
      </c>
      <c r="F10" s="85" t="s">
        <v>15</v>
      </c>
      <c r="G10" s="85"/>
      <c r="H10" s="93"/>
      <c r="I10" s="14" t="s">
        <v>45</v>
      </c>
      <c r="J10" s="15" t="s">
        <v>46</v>
      </c>
    </row>
    <row r="11" spans="1:10" s="18" customFormat="1" ht="15" customHeight="1" x14ac:dyDescent="0.3">
      <c r="A11" s="12" t="s">
        <v>6</v>
      </c>
      <c r="B11" s="16"/>
      <c r="C11" s="17" t="s">
        <v>0</v>
      </c>
      <c r="D11" s="30">
        <v>75</v>
      </c>
      <c r="E11" s="30">
        <v>50</v>
      </c>
      <c r="F11" s="30">
        <f>D11+E11</f>
        <v>125</v>
      </c>
      <c r="G11" s="30" t="s">
        <v>9</v>
      </c>
      <c r="H11" s="20">
        <f>B11*F11</f>
        <v>0</v>
      </c>
      <c r="I11" s="81" t="str">
        <f>IF(J26&lt;J27,"Plafondbedrag oke!","Ongeldige inschrijving!")</f>
        <v>Plafondbedrag oke!</v>
      </c>
      <c r="J11" s="82"/>
    </row>
    <row r="12" spans="1:10" s="18" customFormat="1" ht="15" customHeight="1" x14ac:dyDescent="0.35">
      <c r="A12" s="12" t="s">
        <v>8</v>
      </c>
      <c r="B12" s="16"/>
      <c r="C12" s="17" t="s">
        <v>0</v>
      </c>
      <c r="D12" s="30">
        <v>150</v>
      </c>
      <c r="E12" s="30">
        <v>125</v>
      </c>
      <c r="F12" s="30">
        <f t="shared" ref="F12:F15" si="0">D12+E12</f>
        <v>275</v>
      </c>
      <c r="G12" s="30" t="s">
        <v>9</v>
      </c>
      <c r="H12" s="20">
        <f>B12*F12</f>
        <v>0</v>
      </c>
      <c r="I12" s="22"/>
      <c r="J12" s="23"/>
    </row>
    <row r="13" spans="1:10" s="18" customFormat="1" ht="15" customHeight="1" x14ac:dyDescent="0.35">
      <c r="A13" s="12" t="s">
        <v>7</v>
      </c>
      <c r="B13" s="16"/>
      <c r="C13" s="17" t="s">
        <v>0</v>
      </c>
      <c r="D13" s="30">
        <v>75</v>
      </c>
      <c r="E13" s="30">
        <v>25</v>
      </c>
      <c r="F13" s="30">
        <f t="shared" si="0"/>
        <v>100</v>
      </c>
      <c r="G13" s="30" t="s">
        <v>9</v>
      </c>
      <c r="H13" s="20">
        <f>B13*F13</f>
        <v>0</v>
      </c>
      <c r="I13" s="22"/>
      <c r="J13" s="23"/>
    </row>
    <row r="14" spans="1:10" s="18" customFormat="1" ht="15" customHeight="1" x14ac:dyDescent="0.35">
      <c r="A14" s="17" t="s">
        <v>2</v>
      </c>
      <c r="B14" s="16"/>
      <c r="C14" s="17" t="s">
        <v>1</v>
      </c>
      <c r="D14" s="30">
        <v>12696</v>
      </c>
      <c r="E14" s="30">
        <v>12624</v>
      </c>
      <c r="F14" s="30">
        <f t="shared" si="0"/>
        <v>25320</v>
      </c>
      <c r="G14" s="30" t="s">
        <v>9</v>
      </c>
      <c r="H14" s="20">
        <f>B14*F14</f>
        <v>0</v>
      </c>
      <c r="I14" s="22"/>
      <c r="J14" s="23"/>
    </row>
    <row r="15" spans="1:10" s="18" customFormat="1" ht="15" customHeight="1" x14ac:dyDescent="0.35">
      <c r="A15" s="53" t="s">
        <v>51</v>
      </c>
      <c r="B15" s="54"/>
      <c r="C15" s="53" t="s">
        <v>1</v>
      </c>
      <c r="D15" s="55">
        <v>12</v>
      </c>
      <c r="E15" s="55">
        <v>12</v>
      </c>
      <c r="F15" s="55">
        <f t="shared" si="0"/>
        <v>24</v>
      </c>
      <c r="G15" s="55" t="s">
        <v>9</v>
      </c>
      <c r="H15" s="56">
        <f>B15*F15</f>
        <v>0</v>
      </c>
      <c r="I15" s="22"/>
      <c r="J15" s="23"/>
    </row>
    <row r="16" spans="1:10" s="19" customFormat="1" ht="15" customHeight="1" x14ac:dyDescent="0.35">
      <c r="A16" s="61" t="s">
        <v>17</v>
      </c>
      <c r="B16" s="62"/>
      <c r="C16" s="61"/>
      <c r="D16" s="61"/>
      <c r="E16" s="61"/>
      <c r="F16" s="61"/>
      <c r="G16" s="61"/>
      <c r="H16" s="63">
        <f>SUM(H11:H15)</f>
        <v>0</v>
      </c>
      <c r="I16" s="52"/>
      <c r="J16" s="23"/>
    </row>
    <row r="17" spans="1:10" s="19" customFormat="1" ht="15" customHeight="1" x14ac:dyDescent="0.35">
      <c r="A17" s="61" t="s">
        <v>44</v>
      </c>
      <c r="B17" s="62"/>
      <c r="C17" s="61"/>
      <c r="D17" s="61"/>
      <c r="E17" s="61"/>
      <c r="F17" s="61"/>
      <c r="G17" s="61"/>
      <c r="H17" s="63">
        <f>H16*10</f>
        <v>0</v>
      </c>
      <c r="I17" s="52"/>
      <c r="J17" s="23"/>
    </row>
    <row r="18" spans="1:10" s="18" customFormat="1" ht="15" customHeight="1" x14ac:dyDescent="0.35">
      <c r="A18" s="57" t="s">
        <v>4</v>
      </c>
      <c r="B18" s="58"/>
      <c r="C18" s="57" t="s">
        <v>39</v>
      </c>
      <c r="D18" s="59">
        <v>1</v>
      </c>
      <c r="E18" s="59">
        <v>1</v>
      </c>
      <c r="F18" s="59">
        <f t="shared" ref="F18:F25" si="1">D18+E18</f>
        <v>2</v>
      </c>
      <c r="G18" s="59" t="s">
        <v>12</v>
      </c>
      <c r="H18" s="60">
        <f t="shared" ref="H18:H23" si="2">B18*F18</f>
        <v>0</v>
      </c>
      <c r="I18" s="38">
        <v>1</v>
      </c>
      <c r="J18" s="26">
        <f>B18*I18</f>
        <v>0</v>
      </c>
    </row>
    <row r="19" spans="1:10" s="18" customFormat="1" ht="15" customHeight="1" x14ac:dyDescent="0.35">
      <c r="A19" s="17" t="s">
        <v>13</v>
      </c>
      <c r="B19" s="16"/>
      <c r="C19" s="17" t="s">
        <v>0</v>
      </c>
      <c r="D19" s="30">
        <v>2116</v>
      </c>
      <c r="E19" s="30">
        <v>2704</v>
      </c>
      <c r="F19" s="30">
        <f t="shared" si="1"/>
        <v>4820</v>
      </c>
      <c r="G19" s="30" t="s">
        <v>12</v>
      </c>
      <c r="H19" s="20">
        <f t="shared" si="2"/>
        <v>0</v>
      </c>
      <c r="I19" s="38">
        <v>1058</v>
      </c>
      <c r="J19" s="26">
        <f>B19*I19</f>
        <v>0</v>
      </c>
    </row>
    <row r="20" spans="1:10" s="18" customFormat="1" ht="15" customHeight="1" x14ac:dyDescent="0.35">
      <c r="A20" s="17" t="s">
        <v>14</v>
      </c>
      <c r="B20" s="16"/>
      <c r="C20" s="17" t="s">
        <v>0</v>
      </c>
      <c r="D20" s="30">
        <v>360</v>
      </c>
      <c r="E20" s="30">
        <v>120</v>
      </c>
      <c r="F20" s="30">
        <f t="shared" si="1"/>
        <v>480</v>
      </c>
      <c r="G20" s="30" t="s">
        <v>12</v>
      </c>
      <c r="H20" s="20">
        <f t="shared" si="2"/>
        <v>0</v>
      </c>
      <c r="I20" s="38">
        <v>180</v>
      </c>
      <c r="J20" s="26">
        <f>B20*I20</f>
        <v>0</v>
      </c>
    </row>
    <row r="21" spans="1:10" s="18" customFormat="1" ht="15" customHeight="1" x14ac:dyDescent="0.35">
      <c r="A21" s="17" t="s">
        <v>3</v>
      </c>
      <c r="B21" s="16"/>
      <c r="C21" s="17" t="s">
        <v>0</v>
      </c>
      <c r="D21" s="30">
        <v>72</v>
      </c>
      <c r="E21" s="30">
        <v>80</v>
      </c>
      <c r="F21" s="30">
        <f t="shared" si="1"/>
        <v>152</v>
      </c>
      <c r="G21" s="30" t="s">
        <v>12</v>
      </c>
      <c r="H21" s="20">
        <f t="shared" si="2"/>
        <v>0</v>
      </c>
      <c r="I21" s="38">
        <v>36</v>
      </c>
      <c r="J21" s="26">
        <f t="shared" ref="J21:J23" si="3">B21*I21</f>
        <v>0</v>
      </c>
    </row>
    <row r="22" spans="1:10" s="18" customFormat="1" ht="15" customHeight="1" x14ac:dyDescent="0.35">
      <c r="A22" s="17" t="s">
        <v>11</v>
      </c>
      <c r="B22" s="16"/>
      <c r="C22" s="17" t="s">
        <v>0</v>
      </c>
      <c r="D22" s="31">
        <v>10</v>
      </c>
      <c r="E22" s="31">
        <v>4</v>
      </c>
      <c r="F22" s="31">
        <f t="shared" si="1"/>
        <v>14</v>
      </c>
      <c r="G22" s="30" t="s">
        <v>12</v>
      </c>
      <c r="H22" s="20">
        <f t="shared" si="2"/>
        <v>0</v>
      </c>
      <c r="I22" s="38">
        <v>5</v>
      </c>
      <c r="J22" s="26">
        <f t="shared" si="3"/>
        <v>0</v>
      </c>
    </row>
    <row r="23" spans="1:10" s="18" customFormat="1" ht="15" customHeight="1" x14ac:dyDescent="0.35">
      <c r="A23" s="17" t="s">
        <v>10</v>
      </c>
      <c r="B23" s="16"/>
      <c r="C23" s="17" t="s">
        <v>0</v>
      </c>
      <c r="D23" s="31">
        <v>72</v>
      </c>
      <c r="E23" s="31">
        <v>0</v>
      </c>
      <c r="F23" s="31">
        <f t="shared" si="1"/>
        <v>72</v>
      </c>
      <c r="G23" s="30" t="s">
        <v>12</v>
      </c>
      <c r="H23" s="20">
        <f t="shared" si="2"/>
        <v>0</v>
      </c>
      <c r="I23" s="38">
        <v>36</v>
      </c>
      <c r="J23" s="26">
        <f t="shared" si="3"/>
        <v>0</v>
      </c>
    </row>
    <row r="24" spans="1:10" s="18" customFormat="1" ht="15" customHeight="1" x14ac:dyDescent="0.35">
      <c r="A24" s="17" t="s">
        <v>40</v>
      </c>
      <c r="B24" s="16"/>
      <c r="C24" s="17" t="s">
        <v>0</v>
      </c>
      <c r="D24" s="30">
        <v>100</v>
      </c>
      <c r="E24" s="30">
        <v>100</v>
      </c>
      <c r="F24" s="30">
        <f>D24+E24</f>
        <v>200</v>
      </c>
      <c r="G24" s="30" t="s">
        <v>12</v>
      </c>
      <c r="H24" s="20">
        <f t="shared" ref="H24:H25" si="4">B24*F24</f>
        <v>0</v>
      </c>
      <c r="I24" s="24"/>
      <c r="J24" s="25"/>
    </row>
    <row r="25" spans="1:10" s="18" customFormat="1" ht="15" customHeight="1" x14ac:dyDescent="0.35">
      <c r="A25" s="17" t="s">
        <v>41</v>
      </c>
      <c r="B25" s="16"/>
      <c r="C25" s="17" t="s">
        <v>0</v>
      </c>
      <c r="D25" s="30">
        <v>350</v>
      </c>
      <c r="E25" s="30">
        <v>500</v>
      </c>
      <c r="F25" s="30">
        <f t="shared" si="1"/>
        <v>850</v>
      </c>
      <c r="G25" s="30" t="s">
        <v>12</v>
      </c>
      <c r="H25" s="20">
        <f t="shared" si="4"/>
        <v>0</v>
      </c>
      <c r="I25" s="24"/>
      <c r="J25" s="25"/>
    </row>
    <row r="26" spans="1:10" ht="13" x14ac:dyDescent="0.3">
      <c r="A26" s="48" t="s">
        <v>47</v>
      </c>
      <c r="B26" s="48"/>
      <c r="C26" s="49"/>
      <c r="D26" s="49"/>
      <c r="E26" s="50"/>
      <c r="F26" s="50"/>
      <c r="G26" s="50"/>
      <c r="H26" s="51">
        <f>SUM(H18:H25)</f>
        <v>0</v>
      </c>
      <c r="I26" s="27" t="s">
        <v>15</v>
      </c>
      <c r="J26" s="28">
        <f>SUM(J18:J25)</f>
        <v>0</v>
      </c>
    </row>
    <row r="27" spans="1:10" ht="13" x14ac:dyDescent="0.3">
      <c r="A27" s="44" t="s">
        <v>16</v>
      </c>
      <c r="B27" s="44"/>
      <c r="C27" s="45"/>
      <c r="D27" s="45"/>
      <c r="E27" s="46"/>
      <c r="F27" s="46"/>
      <c r="G27" s="46"/>
      <c r="H27" s="47">
        <f>H17+H26</f>
        <v>0</v>
      </c>
      <c r="I27" s="29" t="s">
        <v>49</v>
      </c>
      <c r="J27" s="21">
        <v>387600</v>
      </c>
    </row>
    <row r="28" spans="1:10" ht="13" x14ac:dyDescent="0.3">
      <c r="A28" s="40"/>
      <c r="B28" s="40"/>
      <c r="C28" s="41"/>
      <c r="D28" s="41"/>
      <c r="H28" s="42"/>
      <c r="I28" s="43"/>
      <c r="J28" s="43"/>
    </row>
    <row r="29" spans="1:10" ht="13" x14ac:dyDescent="0.3">
      <c r="A29" s="40"/>
      <c r="B29" s="40"/>
      <c r="C29" s="41"/>
      <c r="H29" s="42"/>
      <c r="I29" s="42"/>
      <c r="J29" s="42"/>
    </row>
    <row r="30" spans="1:10" ht="14.5" customHeight="1" x14ac:dyDescent="0.25">
      <c r="A30" s="32" t="s">
        <v>48</v>
      </c>
      <c r="B30" s="33"/>
      <c r="C30" s="33"/>
      <c r="D30" s="79" t="s">
        <v>29</v>
      </c>
      <c r="E30" s="79"/>
      <c r="F30" s="64" t="s">
        <v>30</v>
      </c>
      <c r="G30" s="39"/>
      <c r="H30" s="64" t="s">
        <v>31</v>
      </c>
      <c r="I30" s="34"/>
      <c r="J30" s="86">
        <f>IF(H27&gt;F31,0,IF(H27&lt;D31,40,((F31-H27)/H31)*40))</f>
        <v>40</v>
      </c>
    </row>
    <row r="31" spans="1:10" ht="13" x14ac:dyDescent="0.3">
      <c r="A31" s="35" t="s">
        <v>28</v>
      </c>
      <c r="B31" s="36"/>
      <c r="C31" s="36"/>
      <c r="D31" s="80">
        <v>2700000</v>
      </c>
      <c r="E31" s="80"/>
      <c r="F31" s="65">
        <v>3700000</v>
      </c>
      <c r="G31" s="37"/>
      <c r="H31" s="65">
        <f>F31-D31</f>
        <v>1000000</v>
      </c>
      <c r="I31" s="37"/>
      <c r="J31" s="87"/>
    </row>
    <row r="32" spans="1:10" ht="66" customHeight="1" x14ac:dyDescent="0.25">
      <c r="A32" s="78" t="s">
        <v>25</v>
      </c>
      <c r="B32" s="78"/>
      <c r="C32" s="78"/>
      <c r="D32" s="78"/>
      <c r="E32" s="78"/>
      <c r="F32" s="78"/>
      <c r="G32" s="78"/>
      <c r="H32" s="78"/>
      <c r="I32" s="78"/>
      <c r="J32" s="78"/>
    </row>
    <row r="33" spans="1:10" ht="17" customHeight="1" x14ac:dyDescent="0.3">
      <c r="A33" s="9" t="s">
        <v>26</v>
      </c>
      <c r="B33" s="10"/>
      <c r="C33" s="11"/>
      <c r="D33" s="11"/>
      <c r="E33" s="11"/>
      <c r="F33" s="11"/>
      <c r="G33" s="11"/>
      <c r="H33" s="11"/>
      <c r="I33" s="11"/>
      <c r="J33" s="11"/>
    </row>
    <row r="34" spans="1:10" ht="17" customHeight="1" x14ac:dyDescent="0.25">
      <c r="A34" s="12" t="s">
        <v>22</v>
      </c>
      <c r="B34" s="68"/>
      <c r="C34" s="69"/>
      <c r="D34" s="70"/>
      <c r="E34" s="67" t="s">
        <v>24</v>
      </c>
      <c r="F34" s="66"/>
      <c r="G34" s="66"/>
      <c r="H34" s="66"/>
      <c r="I34" s="66"/>
      <c r="J34" s="66"/>
    </row>
    <row r="35" spans="1:10" ht="17" customHeight="1" x14ac:dyDescent="0.25">
      <c r="A35" s="12" t="s">
        <v>23</v>
      </c>
      <c r="B35" s="68"/>
      <c r="C35" s="69"/>
      <c r="D35" s="70"/>
      <c r="E35" s="67"/>
      <c r="F35" s="66"/>
      <c r="G35" s="66"/>
      <c r="H35" s="66"/>
      <c r="I35" s="66"/>
      <c r="J35" s="66"/>
    </row>
    <row r="36" spans="1:10" ht="17" customHeight="1" x14ac:dyDescent="0.25">
      <c r="A36" s="12" t="s">
        <v>19</v>
      </c>
      <c r="B36" s="71"/>
      <c r="C36" s="69"/>
      <c r="D36" s="70"/>
      <c r="E36" s="67"/>
      <c r="F36" s="66"/>
      <c r="G36" s="66"/>
      <c r="H36" s="66"/>
      <c r="I36" s="66"/>
      <c r="J36" s="66"/>
    </row>
  </sheetData>
  <sheetProtection algorithmName="SHA-512" hashValue="8BTpdqrROXjNme1UzI6kqXbwkimA3r671aCHk48dN/BqZWN3Buw8lxD4qtNI0SUQXv00wCtLC9clIRiLYsqIvw==" saltValue="Zs93/dn0v70nGqd2VZSrxA==" spinCount="100000" sheet="1" objects="1" scenarios="1" formatColumns="0"/>
  <mergeCells count="23">
    <mergeCell ref="A7:J7"/>
    <mergeCell ref="A32:J32"/>
    <mergeCell ref="D30:E30"/>
    <mergeCell ref="D31:E31"/>
    <mergeCell ref="I11:J11"/>
    <mergeCell ref="I9:J9"/>
    <mergeCell ref="D9:G9"/>
    <mergeCell ref="F10:G10"/>
    <mergeCell ref="J30:J31"/>
    <mergeCell ref="A9:A10"/>
    <mergeCell ref="B9:B10"/>
    <mergeCell ref="H9:H10"/>
    <mergeCell ref="D4:E4"/>
    <mergeCell ref="D5:E5"/>
    <mergeCell ref="B4:C4"/>
    <mergeCell ref="B5:C5"/>
    <mergeCell ref="F4:J4"/>
    <mergeCell ref="F5:J5"/>
    <mergeCell ref="F34:J36"/>
    <mergeCell ref="E34:E36"/>
    <mergeCell ref="B34:D34"/>
    <mergeCell ref="B35:D35"/>
    <mergeCell ref="B36:D36"/>
  </mergeCells>
  <conditionalFormatting sqref="I11">
    <cfRule type="cellIs" dxfId="0" priority="4" operator="notEqual">
      <formula>"Plafondbedrag oke!"</formula>
    </cfRule>
  </conditionalFormatting>
  <pageMargins left="0.23622047244094491" right="0.23622047244094491" top="0.39370078740157483" bottom="0.39370078740157483" header="0.31496062992125984" footer="0.31496062992125984"/>
  <pageSetup paperSize="9" scale="86"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60D4D-F27C-4C12-8F2C-C6B2B80AEA08}">
  <dimension ref="F10:G17"/>
  <sheetViews>
    <sheetView workbookViewId="0">
      <selection activeCell="G10" sqref="G10:G17"/>
    </sheetView>
  </sheetViews>
  <sheetFormatPr defaultRowHeight="14.5" x14ac:dyDescent="0.35"/>
  <cols>
    <col min="6" max="6" width="12.08984375" customWidth="1"/>
    <col min="7" max="7" width="10.26953125" bestFit="1" customWidth="1"/>
  </cols>
  <sheetData>
    <row r="10" spans="6:7" x14ac:dyDescent="0.35">
      <c r="F10" s="2">
        <v>36300</v>
      </c>
      <c r="G10" s="6">
        <f>F10/1.21</f>
        <v>30000</v>
      </c>
    </row>
    <row r="11" spans="6:7" x14ac:dyDescent="0.35">
      <c r="F11" s="2">
        <v>369</v>
      </c>
      <c r="G11" s="6">
        <f t="shared" ref="G11:G17" si="0">F11/1.21</f>
        <v>304.95867768595042</v>
      </c>
    </row>
    <row r="12" spans="6:7" x14ac:dyDescent="0.35">
      <c r="F12" s="2">
        <v>193.6</v>
      </c>
      <c r="G12" s="6">
        <f t="shared" si="0"/>
        <v>160</v>
      </c>
    </row>
    <row r="13" spans="6:7" x14ac:dyDescent="0.35">
      <c r="F13" s="2">
        <v>1500.4</v>
      </c>
      <c r="G13" s="6">
        <f t="shared" si="0"/>
        <v>1240</v>
      </c>
    </row>
    <row r="14" spans="6:7" x14ac:dyDescent="0.35">
      <c r="F14" s="2">
        <v>150</v>
      </c>
      <c r="G14" s="6">
        <f t="shared" si="0"/>
        <v>123.96694214876034</v>
      </c>
    </row>
    <row r="15" spans="6:7" x14ac:dyDescent="0.35">
      <c r="F15" s="2">
        <v>415</v>
      </c>
      <c r="G15" s="6">
        <f t="shared" si="0"/>
        <v>342.97520661157029</v>
      </c>
    </row>
    <row r="16" spans="6:7" x14ac:dyDescent="0.35">
      <c r="F16" s="2">
        <v>40</v>
      </c>
      <c r="G16" s="6">
        <f t="shared" si="0"/>
        <v>33.057851239669425</v>
      </c>
    </row>
    <row r="17" spans="6:7" x14ac:dyDescent="0.35">
      <c r="F17" s="2">
        <v>20</v>
      </c>
      <c r="G17" s="6">
        <f t="shared" si="0"/>
        <v>16.528925619834713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84e781-5e04-42a0-8a8d-22eb2b1df998" xsi:nil="true"/>
    <lcf76f155ced4ddcb4097134ff3c332f xmlns="7134cc25-dfc5-48ad-b1c3-8596029036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12617EBEAA1247AD249C1636331EE2" ma:contentTypeVersion="16" ma:contentTypeDescription="Een nieuw document maken." ma:contentTypeScope="" ma:versionID="6943425d9c26770723f31bf061ebd840">
  <xsd:schema xmlns:xsd="http://www.w3.org/2001/XMLSchema" xmlns:xs="http://www.w3.org/2001/XMLSchema" xmlns:p="http://schemas.microsoft.com/office/2006/metadata/properties" xmlns:ns2="7134cc25-dfc5-48ad-b1c3-85960290365a" xmlns:ns3="1084e781-5e04-42a0-8a8d-22eb2b1df998" targetNamespace="http://schemas.microsoft.com/office/2006/metadata/properties" ma:root="true" ma:fieldsID="3e7c3eb9ab0ba3814a3e36b54e7c2252" ns2:_="" ns3:_="">
    <xsd:import namespace="7134cc25-dfc5-48ad-b1c3-85960290365a"/>
    <xsd:import namespace="1084e781-5e04-42a0-8a8d-22eb2b1df99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4cc25-dfc5-48ad-b1c3-8596029036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f3472e87-a323-4e15-8dd2-7edcf0409ae2"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4e781-5e04-42a0-8a8d-22eb2b1df99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cee99b30-028d-45b7-be80-887be989f41b}" ma:internalName="TaxCatchAll" ma:showField="CatchAllData" ma:web="1084e781-5e04-42a0-8a8d-22eb2b1df9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7FF5C2-5E18-4ECA-BC45-003ED983639C}">
  <ds:schemaRefs>
    <ds:schemaRef ds:uri="http://schemas.microsoft.com/office/2006/documentManagement/types"/>
    <ds:schemaRef ds:uri="http://purl.org/dc/dcmitype/"/>
    <ds:schemaRef ds:uri="http://purl.org/dc/elements/1.1/"/>
    <ds:schemaRef ds:uri="7134cc25-dfc5-48ad-b1c3-85960290365a"/>
    <ds:schemaRef ds:uri="1084e781-5e04-42a0-8a8d-22eb2b1df998"/>
    <ds:schemaRef ds:uri="http://purl.org/dc/term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61E2596B-9440-4E19-861B-E328531F32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4cc25-dfc5-48ad-b1c3-85960290365a"/>
    <ds:schemaRef ds:uri="1084e781-5e04-42a0-8a8d-22eb2b1df9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8B418D-5738-4850-A3C3-69CBF075E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Vergelijking inschrijvingen</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Stan van Hees</dc:creator>
  <cp:lastModifiedBy>Stan van Hees</cp:lastModifiedBy>
  <cp:lastPrinted>2025-07-03T09:27:20Z</cp:lastPrinted>
  <dcterms:created xsi:type="dcterms:W3CDTF">2025-01-27T11:28:30Z</dcterms:created>
  <dcterms:modified xsi:type="dcterms:W3CDTF">2025-07-03T10:59:05Z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0x0101003F12617EBEAA1247AD249C1636331EE2</vt:lpwstr>
  </property>
  <property fmtid="{D5CDD505-2E9C-101B-9397-08002B2CF9AE}" pid="3" name="MediaServiceImageTags">
    <vt:lpwstr/>
  </property>
</Properties>
</file>