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04 Aanbestedingen\2025 Europese aanbestedingen\2025-20 Bedrijfsafval\4. Nota's van Inlichtingen\"/>
    </mc:Choice>
  </mc:AlternateContent>
  <xr:revisionPtr revIDLastSave="0" documentId="13_ncr:1_{396C0371-918A-4246-B3C0-BA160DD2402F}" xr6:coauthVersionLast="47" xr6:coauthVersionMax="47" xr10:uidLastSave="{00000000-0000-0000-0000-000000000000}"/>
  <bookViews>
    <workbookView xWindow="-120" yWindow="-120" windowWidth="28920" windowHeight="1338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0" i="1" l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49" i="1"/>
  <c r="B77" i="1" s="1"/>
  <c r="B35" i="1"/>
  <c r="B41" i="1"/>
  <c r="C35" i="1"/>
  <c r="D35" i="1"/>
  <c r="E35" i="1"/>
  <c r="F35" i="1"/>
  <c r="G35" i="1"/>
  <c r="H35" i="1"/>
  <c r="I35" i="1"/>
  <c r="J35" i="1"/>
  <c r="C41" i="1"/>
  <c r="G15" i="1"/>
  <c r="C22" i="1"/>
  <c r="D22" i="1"/>
  <c r="E22" i="1"/>
  <c r="F22" i="1"/>
  <c r="G22" i="1"/>
  <c r="H22" i="1"/>
  <c r="I22" i="1"/>
  <c r="J22" i="1"/>
  <c r="B22" i="1"/>
  <c r="C15" i="1"/>
  <c r="D15" i="1"/>
  <c r="E15" i="1"/>
  <c r="F15" i="1"/>
  <c r="H15" i="1"/>
  <c r="I15" i="1"/>
  <c r="J15" i="1"/>
  <c r="B15" i="1"/>
  <c r="B42" i="1" l="1"/>
  <c r="B36" i="1"/>
  <c r="B44" i="1" s="1"/>
  <c r="B79" i="1"/>
  <c r="B81" i="1" s="1"/>
  <c r="B23" i="1"/>
  <c r="B16" i="1"/>
  <c r="B25" i="1" l="1"/>
</calcChain>
</file>

<file path=xl/sharedStrings.xml><?xml version="1.0" encoding="utf-8"?>
<sst xmlns="http://schemas.openxmlformats.org/spreadsheetml/2006/main" count="113" uniqueCount="92">
  <si>
    <t>Europese openbare aanbesteding</t>
  </si>
  <si>
    <t>Gemeente Lelystad</t>
  </si>
  <si>
    <t>Inschrijver dient uitsluitend de gele cellen in euro's in te vullen.</t>
  </si>
  <si>
    <t xml:space="preserve">Alle prijzen zijn inclusief overige kosten (inzet personeel, materieel en AKWR). </t>
  </si>
  <si>
    <t>Onderdeel A: Inzameling bedrijfsafval locatie Stadhuis en Wigstraat</t>
  </si>
  <si>
    <t>Stadhuis</t>
  </si>
  <si>
    <t>Aantal containers</t>
  </si>
  <si>
    <t>Bedrijfsafval</t>
  </si>
  <si>
    <t>Prijs per lediging</t>
  </si>
  <si>
    <t>Ophaal frequentie (aantal keren per jaar)</t>
  </si>
  <si>
    <t>Sub-totaal per afvalstroom</t>
  </si>
  <si>
    <t>Inschrijfprijs locatie Stadhuis</t>
  </si>
  <si>
    <t>Prijs per lediging (alle containers van de afvalstroom)</t>
  </si>
  <si>
    <t>Kenmerk: 2025-20</t>
  </si>
  <si>
    <t>Wigstraat</t>
  </si>
  <si>
    <t>Inhoud containers in liters</t>
  </si>
  <si>
    <t>Vertrouwelijk papier klein</t>
  </si>
  <si>
    <t>Vertrouwelijk papier groot</t>
  </si>
  <si>
    <t>Gewoon papier klein</t>
  </si>
  <si>
    <t>Gewoon papier groot</t>
  </si>
  <si>
    <t>Swill / GFT</t>
  </si>
  <si>
    <t>Koffiedik</t>
  </si>
  <si>
    <t>Glas</t>
  </si>
  <si>
    <t>Bedrijfsafval (metaal)</t>
  </si>
  <si>
    <t>PMD</t>
  </si>
  <si>
    <t>Inschrijfprijs locatie Wigstraat</t>
  </si>
  <si>
    <t>Inschrijfprijs onderdeel A</t>
  </si>
  <si>
    <t>Batterijen</t>
  </si>
  <si>
    <t>Onderdeel B: Inzameling Wartelstraat &amp; Houtribstrand</t>
  </si>
  <si>
    <t>Wartelstraat</t>
  </si>
  <si>
    <t>Inhoud container</t>
  </si>
  <si>
    <t>Inschrijfprijs locatie Wartelstraat</t>
  </si>
  <si>
    <t>Houtribstrand</t>
  </si>
  <si>
    <t>Inschrijfprijs locatie Houtribstrand</t>
  </si>
  <si>
    <t>Bouw- en sloopafval</t>
  </si>
  <si>
    <t>B-hout</t>
  </si>
  <si>
    <t>C-hout</t>
  </si>
  <si>
    <t>IJzer</t>
  </si>
  <si>
    <t>Puin</t>
  </si>
  <si>
    <t>Matrassen</t>
  </si>
  <si>
    <t>Oud papier</t>
  </si>
  <si>
    <t>Inhoud container (kuub)</t>
  </si>
  <si>
    <t>Bedrijfsafval (perscontainer)</t>
  </si>
  <si>
    <t>Takken (knijpwagen)</t>
  </si>
  <si>
    <t>Bedrijfsafval dichte container (m3)</t>
  </si>
  <si>
    <t>Bedrijfsafval (liter)</t>
  </si>
  <si>
    <t>Inschrijfprijs onderdeel B</t>
  </si>
  <si>
    <t>Locatie</t>
  </si>
  <si>
    <t>Brandweergarage</t>
  </si>
  <si>
    <t>Gymzaal de Wold</t>
  </si>
  <si>
    <t>Gymzaal Gondel</t>
  </si>
  <si>
    <t>Gymzaal Horst</t>
  </si>
  <si>
    <t>Gymzaal Jol</t>
  </si>
  <si>
    <t>Gymzaal Karveel</t>
  </si>
  <si>
    <t>Gymzaal Lelystad-Haven</t>
  </si>
  <si>
    <t>Gymzaal Punter</t>
  </si>
  <si>
    <t>Gymzaal Schouw Noord</t>
  </si>
  <si>
    <t>Gymzaal Schouw Zuid</t>
  </si>
  <si>
    <t>Gymzaal 't Kofschp</t>
  </si>
  <si>
    <t>Gymzaal Waterwijk</t>
  </si>
  <si>
    <t>Kindcentrum Zuiderzeewijk</t>
  </si>
  <si>
    <t>MFA De Waterbever</t>
  </si>
  <si>
    <t>MFA Dukdalf</t>
  </si>
  <si>
    <t>MFA Warande</t>
  </si>
  <si>
    <t>Kindcentrum Voorhof (in aanbouw)</t>
  </si>
  <si>
    <t>MFA Botter (nieuw gebouw)</t>
  </si>
  <si>
    <t>Ophaalfrequentie</t>
  </si>
  <si>
    <t>inschrijfprijs onderdeel C</t>
  </si>
  <si>
    <t>Totale inschrijfprijs (A+B+C)</t>
  </si>
  <si>
    <t>Bedrijfsafval (kg)</t>
  </si>
  <si>
    <t>Ongesorteerd papier (kg)</t>
  </si>
  <si>
    <t>Onderdeel C: Inzameling gebouwen afdeling Vastgoed</t>
  </si>
  <si>
    <t>Jaarvolume (kg)</t>
  </si>
  <si>
    <t>MFA Atolplaza</t>
  </si>
  <si>
    <t>MFA De Brink (buurthuis de Brink en obs De Brink)</t>
  </si>
  <si>
    <t>MFA De Borg</t>
  </si>
  <si>
    <t>Schoolgebouw Vossemeerstraat</t>
  </si>
  <si>
    <t>MFA Het Baken</t>
  </si>
  <si>
    <t>Schoolgebouw Maasstraat (vrije school)</t>
  </si>
  <si>
    <t>Schoolgebouw Meander Oost</t>
  </si>
  <si>
    <t>MFA De Sluis (buurthuis De Windhoek en obs De Sluis)</t>
  </si>
  <si>
    <t>Schoolgebouw Kennemerland</t>
  </si>
  <si>
    <t>MFA Zuiderzeewijk</t>
  </si>
  <si>
    <t>Inschrijfprijs gebouwen Vastgoed</t>
  </si>
  <si>
    <t>Container Bedrijfsafval (liter)</t>
  </si>
  <si>
    <t>Container papier (liter)</t>
  </si>
  <si>
    <t>Let op: de prijzen per lediging worden onderdeel van de overeenkomst. Deze kunnen wijzigen als ophaalfrequentie en/of volume wordt aangepast.</t>
  </si>
  <si>
    <t>Huurkosten per container per jaar</t>
  </si>
  <si>
    <t>Kosten leegmaken per container per keer</t>
  </si>
  <si>
    <t>Verwerkingskosten per 1.000kg</t>
  </si>
  <si>
    <t>Inschrijfprijs per locatie</t>
  </si>
  <si>
    <t>Bijlage prijzenblad 'Inzameling bedrijfsafval' versie 10 februari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</si>
</sst>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83CCEB"/>
        <bgColor indexed="64"/>
      </patternFill>
    </fill>
    <fill>
      <patternFill patternType="solid">
        <fgColor rgb="FFF1A983"/>
        <bgColor indexed="64"/>
      </patternFill>
    </fill>
    <fill>
      <patternFill patternType="solid">
        <fgColor rgb="FFE49EDD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EA9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ont="1" applyFill="1" applyBorder="1" applyAlignment="1">
      <alignment horizontal="center" textRotation="45" wrapText="1"/>
    </xf>
    <xf numFmtId="0" fontId="0" fillId="7" borderId="1" xfId="0" applyFill="1" applyBorder="1" applyAlignment="1">
      <alignment textRotation="45"/>
    </xf>
    <xf numFmtId="44" fontId="0" fillId="8" borderId="1" xfId="1" applyFont="1" applyFill="1" applyBorder="1"/>
    <xf numFmtId="0" fontId="0" fillId="0" borderId="1" xfId="0" applyFill="1" applyBorder="1"/>
    <xf numFmtId="44" fontId="0" fillId="0" borderId="1" xfId="0" applyNumberFormat="1" applyBorder="1"/>
    <xf numFmtId="0" fontId="3" fillId="0" borderId="0" xfId="0" applyFont="1"/>
    <xf numFmtId="0" fontId="0" fillId="9" borderId="1" xfId="0" applyFill="1" applyBorder="1"/>
    <xf numFmtId="0" fontId="0" fillId="2" borderId="1" xfId="0" applyFill="1" applyBorder="1" applyAlignment="1">
      <alignment textRotation="45"/>
    </xf>
    <xf numFmtId="0" fontId="0" fillId="3" borderId="1" xfId="0" applyFill="1" applyBorder="1" applyAlignment="1">
      <alignment textRotation="45"/>
    </xf>
    <xf numFmtId="0" fontId="0" fillId="4" borderId="1" xfId="0" applyFill="1" applyBorder="1" applyAlignment="1">
      <alignment textRotation="45"/>
    </xf>
    <xf numFmtId="0" fontId="0" fillId="5" borderId="1" xfId="0" applyFill="1" applyBorder="1" applyAlignment="1">
      <alignment textRotation="45"/>
    </xf>
    <xf numFmtId="0" fontId="0" fillId="6" borderId="1" xfId="0" applyFill="1" applyBorder="1" applyAlignment="1">
      <alignment textRotation="45"/>
    </xf>
    <xf numFmtId="0" fontId="4" fillId="0" borderId="0" xfId="0" applyFont="1"/>
    <xf numFmtId="0" fontId="0" fillId="10" borderId="1" xfId="0" applyFill="1" applyBorder="1" applyAlignment="1">
      <alignment textRotation="45"/>
    </xf>
    <xf numFmtId="0" fontId="2" fillId="0" borderId="1" xfId="0" applyFont="1" applyBorder="1"/>
    <xf numFmtId="0" fontId="2" fillId="0" borderId="1" xfId="0" applyFont="1" applyFill="1" applyBorder="1"/>
    <xf numFmtId="0" fontId="0" fillId="9" borderId="6" xfId="0" applyFill="1" applyBorder="1"/>
    <xf numFmtId="0" fontId="0" fillId="2" borderId="6" xfId="0" applyFont="1" applyFill="1" applyBorder="1" applyAlignment="1">
      <alignment horizontal="center" textRotation="45" wrapText="1"/>
    </xf>
    <xf numFmtId="0" fontId="0" fillId="3" borderId="6" xfId="0" applyFill="1" applyBorder="1" applyAlignment="1">
      <alignment textRotation="45"/>
    </xf>
    <xf numFmtId="0" fontId="0" fillId="4" borderId="6" xfId="0" applyFill="1" applyBorder="1" applyAlignment="1">
      <alignment textRotation="45"/>
    </xf>
    <xf numFmtId="0" fontId="0" fillId="5" borderId="6" xfId="0" applyFill="1" applyBorder="1" applyAlignment="1">
      <alignment textRotation="45"/>
    </xf>
    <xf numFmtId="0" fontId="0" fillId="6" borderId="6" xfId="0" applyFill="1" applyBorder="1" applyAlignment="1">
      <alignment textRotation="45"/>
    </xf>
    <xf numFmtId="0" fontId="0" fillId="10" borderId="6" xfId="0" applyFill="1" applyBorder="1" applyAlignment="1">
      <alignment textRotation="45"/>
    </xf>
    <xf numFmtId="0" fontId="0" fillId="7" borderId="6" xfId="0" applyFill="1" applyBorder="1" applyAlignment="1">
      <alignment textRotation="45"/>
    </xf>
    <xf numFmtId="0" fontId="0" fillId="0" borderId="2" xfId="0" applyFill="1" applyBorder="1"/>
    <xf numFmtId="44" fontId="0" fillId="0" borderId="2" xfId="0" applyNumberFormat="1" applyBorder="1"/>
    <xf numFmtId="44" fontId="0" fillId="0" borderId="7" xfId="0" applyNumberFormat="1" applyBorder="1"/>
    <xf numFmtId="0" fontId="5" fillId="0" borderId="9" xfId="0" applyFont="1" applyBorder="1"/>
    <xf numFmtId="0" fontId="0" fillId="11" borderId="1" xfId="0" applyFill="1" applyBorder="1" applyAlignment="1">
      <alignment textRotation="45"/>
    </xf>
    <xf numFmtId="0" fontId="2" fillId="0" borderId="9" xfId="0" applyFont="1" applyBorder="1"/>
    <xf numFmtId="0" fontId="0" fillId="12" borderId="1" xfId="0" applyFont="1" applyFill="1" applyBorder="1" applyAlignment="1">
      <alignment horizontal="center" textRotation="45" wrapText="1"/>
    </xf>
    <xf numFmtId="0" fontId="2" fillId="9" borderId="1" xfId="0" applyFont="1" applyFill="1" applyBorder="1"/>
    <xf numFmtId="0" fontId="2" fillId="9" borderId="6" xfId="0" applyFont="1" applyFill="1" applyBorder="1"/>
    <xf numFmtId="0" fontId="0" fillId="13" borderId="1" xfId="0" applyFill="1" applyBorder="1" applyAlignment="1">
      <alignment textRotation="45"/>
    </xf>
    <xf numFmtId="0" fontId="0" fillId="6" borderId="1" xfId="0" applyFill="1" applyBorder="1"/>
    <xf numFmtId="44" fontId="0" fillId="0" borderId="9" xfId="0" applyNumberFormat="1" applyBorder="1" applyAlignment="1">
      <alignment horizontal="center"/>
    </xf>
    <xf numFmtId="44" fontId="0" fillId="0" borderId="8" xfId="0" applyNumberFormat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1" xfId="0" applyNumberFormat="1" applyBorder="1"/>
    <xf numFmtId="0" fontId="0" fillId="14" borderId="1" xfId="0" applyFont="1" applyFill="1" applyBorder="1" applyAlignment="1">
      <alignment horizontal="center" textRotation="45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colors>
    <mruColors>
      <color rgb="FFE5D7A3"/>
      <color rgb="FFFEA9A0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0</xdr:row>
      <xdr:rowOff>76200</xdr:rowOff>
    </xdr:from>
    <xdr:to>
      <xdr:col>8</xdr:col>
      <xdr:colOff>628265</xdr:colOff>
      <xdr:row>6</xdr:row>
      <xdr:rowOff>114139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129B30-5829-C6A6-61F4-E63352C8D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86425" y="76200"/>
          <a:ext cx="3076190" cy="1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showGridLines="0" tabSelected="1" zoomScale="120" zoomScaleNormal="120" workbookViewId="0">
      <selection activeCell="M24" sqref="M24"/>
    </sheetView>
  </sheetViews>
  <sheetFormatPr defaultRowHeight="15" x14ac:dyDescent="0.25"/>
  <cols>
    <col min="1" max="1" width="48.5703125" customWidth="1"/>
    <col min="2" max="12" width="12.28515625" customWidth="1"/>
  </cols>
  <sheetData>
    <row r="1" spans="1:10" ht="23.25" x14ac:dyDescent="0.35">
      <c r="A1" s="14" t="s">
        <v>91</v>
      </c>
    </row>
    <row r="2" spans="1:10" x14ac:dyDescent="0.25">
      <c r="A2" t="s">
        <v>13</v>
      </c>
    </row>
    <row r="3" spans="1:10" x14ac:dyDescent="0.25">
      <c r="A3" t="s">
        <v>0</v>
      </c>
    </row>
    <row r="4" spans="1:10" x14ac:dyDescent="0.25">
      <c r="A4" t="s">
        <v>1</v>
      </c>
    </row>
    <row r="6" spans="1:10" x14ac:dyDescent="0.25">
      <c r="A6" t="s">
        <v>2</v>
      </c>
    </row>
    <row r="7" spans="1:10" x14ac:dyDescent="0.25">
      <c r="A7" t="s">
        <v>3</v>
      </c>
    </row>
    <row r="8" spans="1:10" x14ac:dyDescent="0.25">
      <c r="A8" t="s">
        <v>86</v>
      </c>
    </row>
    <row r="9" spans="1:10" ht="21" x14ac:dyDescent="0.35">
      <c r="A9" s="7" t="s">
        <v>4</v>
      </c>
    </row>
    <row r="10" spans="1:10" ht="100.5" x14ac:dyDescent="0.25">
      <c r="A10" s="33" t="s">
        <v>5</v>
      </c>
      <c r="B10" s="2" t="s">
        <v>16</v>
      </c>
      <c r="C10" s="9" t="s">
        <v>17</v>
      </c>
      <c r="D10" s="10" t="s">
        <v>18</v>
      </c>
      <c r="E10" s="10" t="s">
        <v>19</v>
      </c>
      <c r="F10" s="11" t="s">
        <v>7</v>
      </c>
      <c r="G10" s="12" t="s">
        <v>20</v>
      </c>
      <c r="H10" s="13" t="s">
        <v>21</v>
      </c>
      <c r="I10" s="15" t="s">
        <v>22</v>
      </c>
      <c r="J10" s="35" t="s">
        <v>27</v>
      </c>
    </row>
    <row r="11" spans="1:10" x14ac:dyDescent="0.25">
      <c r="A11" s="1" t="s">
        <v>15</v>
      </c>
      <c r="B11" s="1">
        <v>240</v>
      </c>
      <c r="C11" s="1">
        <v>500</v>
      </c>
      <c r="D11" s="1">
        <v>240</v>
      </c>
      <c r="E11" s="1">
        <v>660</v>
      </c>
      <c r="F11" s="1">
        <v>660</v>
      </c>
      <c r="G11" s="1">
        <v>120</v>
      </c>
      <c r="H11" s="1">
        <v>120</v>
      </c>
      <c r="I11" s="1">
        <v>240</v>
      </c>
      <c r="J11" s="1">
        <v>20</v>
      </c>
    </row>
    <row r="12" spans="1:10" x14ac:dyDescent="0.25">
      <c r="A12" s="1" t="s">
        <v>6</v>
      </c>
      <c r="B12" s="1">
        <v>28</v>
      </c>
      <c r="C12" s="1">
        <v>2</v>
      </c>
      <c r="D12" s="1">
        <v>12</v>
      </c>
      <c r="E12" s="1">
        <v>11</v>
      </c>
      <c r="F12" s="1">
        <v>7</v>
      </c>
      <c r="G12" s="1">
        <v>4</v>
      </c>
      <c r="H12" s="1">
        <v>2</v>
      </c>
      <c r="I12" s="1">
        <v>2</v>
      </c>
      <c r="J12" s="1">
        <v>2</v>
      </c>
    </row>
    <row r="13" spans="1:10" x14ac:dyDescent="0.25">
      <c r="A13" s="1" t="s">
        <v>9</v>
      </c>
      <c r="B13" s="1">
        <v>13</v>
      </c>
      <c r="C13" s="1">
        <v>13</v>
      </c>
      <c r="D13" s="1">
        <v>52</v>
      </c>
      <c r="E13" s="1">
        <v>52</v>
      </c>
      <c r="F13" s="1">
        <v>104</v>
      </c>
      <c r="G13" s="1">
        <v>52</v>
      </c>
      <c r="H13" s="1">
        <v>52</v>
      </c>
      <c r="I13" s="1">
        <v>52</v>
      </c>
      <c r="J13" s="1">
        <v>12</v>
      </c>
    </row>
    <row r="14" spans="1:10" x14ac:dyDescent="0.25">
      <c r="A14" s="1" t="s">
        <v>12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s="26" t="s">
        <v>10</v>
      </c>
      <c r="B15" s="27">
        <f>B13*B14</f>
        <v>0</v>
      </c>
      <c r="C15" s="27">
        <f t="shared" ref="C15:J15" si="0">C13*C14</f>
        <v>0</v>
      </c>
      <c r="D15" s="27">
        <f t="shared" si="0"/>
        <v>0</v>
      </c>
      <c r="E15" s="27">
        <f t="shared" si="0"/>
        <v>0</v>
      </c>
      <c r="F15" s="27">
        <f t="shared" si="0"/>
        <v>0</v>
      </c>
      <c r="G15" s="27">
        <f t="shared" si="0"/>
        <v>0</v>
      </c>
      <c r="H15" s="27">
        <f t="shared" si="0"/>
        <v>0</v>
      </c>
      <c r="I15" s="27">
        <f t="shared" si="0"/>
        <v>0</v>
      </c>
      <c r="J15" s="27">
        <f t="shared" si="0"/>
        <v>0</v>
      </c>
    </row>
    <row r="16" spans="1:10" x14ac:dyDescent="0.25">
      <c r="A16" s="16" t="s">
        <v>11</v>
      </c>
      <c r="B16" s="39">
        <f>SUM(B15:J15)</f>
        <v>0</v>
      </c>
      <c r="C16" s="39"/>
      <c r="D16" s="39"/>
      <c r="E16" s="39"/>
      <c r="F16" s="39"/>
      <c r="G16" s="39"/>
      <c r="H16" s="39"/>
      <c r="I16" s="39"/>
      <c r="J16" s="39"/>
    </row>
    <row r="17" spans="1:10" ht="99" x14ac:dyDescent="0.25">
      <c r="A17" s="34" t="s">
        <v>14</v>
      </c>
      <c r="B17" s="19" t="s">
        <v>16</v>
      </c>
      <c r="C17" s="20" t="s">
        <v>18</v>
      </c>
      <c r="D17" s="20" t="s">
        <v>19</v>
      </c>
      <c r="E17" s="21" t="s">
        <v>23</v>
      </c>
      <c r="F17" s="21" t="s">
        <v>7</v>
      </c>
      <c r="G17" s="22" t="s">
        <v>20</v>
      </c>
      <c r="H17" s="23" t="s">
        <v>21</v>
      </c>
      <c r="I17" s="24" t="s">
        <v>22</v>
      </c>
      <c r="J17" s="25" t="s">
        <v>24</v>
      </c>
    </row>
    <row r="18" spans="1:10" x14ac:dyDescent="0.25">
      <c r="A18" s="5" t="s">
        <v>15</v>
      </c>
      <c r="B18" s="1">
        <v>240</v>
      </c>
      <c r="C18" s="1">
        <v>240</v>
      </c>
      <c r="D18" s="1">
        <v>660</v>
      </c>
      <c r="E18" s="1">
        <v>660</v>
      </c>
      <c r="F18" s="1">
        <v>240</v>
      </c>
      <c r="G18" s="1">
        <v>120</v>
      </c>
      <c r="H18" s="1">
        <v>120</v>
      </c>
      <c r="I18" s="1">
        <v>240</v>
      </c>
      <c r="J18" s="1">
        <v>660</v>
      </c>
    </row>
    <row r="19" spans="1:10" x14ac:dyDescent="0.25">
      <c r="A19" s="5" t="s">
        <v>6</v>
      </c>
      <c r="B19" s="1">
        <v>2</v>
      </c>
      <c r="C19" s="1">
        <v>3</v>
      </c>
      <c r="D19" s="1">
        <v>2</v>
      </c>
      <c r="E19" s="1">
        <v>3</v>
      </c>
      <c r="F19" s="1">
        <v>2</v>
      </c>
      <c r="G19" s="1">
        <v>2</v>
      </c>
      <c r="H19" s="1">
        <v>2</v>
      </c>
      <c r="I19" s="1">
        <v>1</v>
      </c>
      <c r="J19" s="1">
        <v>1</v>
      </c>
    </row>
    <row r="20" spans="1:10" x14ac:dyDescent="0.25">
      <c r="A20" s="5" t="s">
        <v>9</v>
      </c>
      <c r="B20" s="1">
        <v>13</v>
      </c>
      <c r="C20" s="1">
        <v>26</v>
      </c>
      <c r="D20" s="1">
        <v>13</v>
      </c>
      <c r="E20" s="1">
        <v>52</v>
      </c>
      <c r="F20" s="1">
        <v>52</v>
      </c>
      <c r="G20" s="1">
        <v>52</v>
      </c>
      <c r="H20" s="1">
        <v>26</v>
      </c>
      <c r="I20" s="1">
        <v>6</v>
      </c>
      <c r="J20" s="1">
        <v>52</v>
      </c>
    </row>
    <row r="21" spans="1:10" x14ac:dyDescent="0.25">
      <c r="A21" s="5" t="s">
        <v>12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5">
      <c r="A22" s="26" t="s">
        <v>10</v>
      </c>
      <c r="B22" s="27">
        <f>B20*B21</f>
        <v>0</v>
      </c>
      <c r="C22" s="27">
        <f t="shared" ref="C22:J22" si="1">C20*C21</f>
        <v>0</v>
      </c>
      <c r="D22" s="27">
        <f t="shared" si="1"/>
        <v>0</v>
      </c>
      <c r="E22" s="27">
        <f t="shared" si="1"/>
        <v>0</v>
      </c>
      <c r="F22" s="27">
        <f t="shared" si="1"/>
        <v>0</v>
      </c>
      <c r="G22" s="27">
        <f t="shared" si="1"/>
        <v>0</v>
      </c>
      <c r="H22" s="27">
        <f t="shared" si="1"/>
        <v>0</v>
      </c>
      <c r="I22" s="27">
        <f t="shared" si="1"/>
        <v>0</v>
      </c>
      <c r="J22" s="27">
        <f t="shared" si="1"/>
        <v>0</v>
      </c>
    </row>
    <row r="23" spans="1:10" x14ac:dyDescent="0.25">
      <c r="A23" s="17" t="s">
        <v>25</v>
      </c>
      <c r="B23" s="40">
        <f>SUM(B22:J22)</f>
        <v>0</v>
      </c>
      <c r="C23" s="41"/>
      <c r="D23" s="41"/>
      <c r="E23" s="41"/>
      <c r="F23" s="41"/>
      <c r="G23" s="41"/>
      <c r="H23" s="41"/>
      <c r="I23" s="41"/>
      <c r="J23" s="41"/>
    </row>
    <row r="24" spans="1:10" ht="9" customHeight="1" thickBot="1" x14ac:dyDescent="0.3"/>
    <row r="25" spans="1:10" ht="19.5" thickBot="1" x14ac:dyDescent="0.35">
      <c r="A25" s="29" t="s">
        <v>26</v>
      </c>
      <c r="B25" s="28">
        <f>B16+B23</f>
        <v>0</v>
      </c>
    </row>
    <row r="26" spans="1:10" ht="9" customHeight="1" x14ac:dyDescent="0.25"/>
    <row r="27" spans="1:10" ht="21" x14ac:dyDescent="0.35">
      <c r="A27" s="7" t="s">
        <v>28</v>
      </c>
    </row>
    <row r="28" spans="1:10" ht="81" x14ac:dyDescent="0.25">
      <c r="A28" s="8" t="s">
        <v>29</v>
      </c>
      <c r="B28" s="2" t="s">
        <v>42</v>
      </c>
      <c r="C28" s="10" t="s">
        <v>34</v>
      </c>
      <c r="D28" s="11" t="s">
        <v>35</v>
      </c>
      <c r="E28" s="11" t="s">
        <v>36</v>
      </c>
      <c r="F28" s="13" t="s">
        <v>37</v>
      </c>
      <c r="G28" s="15" t="s">
        <v>38</v>
      </c>
      <c r="H28" s="12" t="s">
        <v>39</v>
      </c>
      <c r="I28" s="3" t="s">
        <v>40</v>
      </c>
      <c r="J28" s="30" t="s">
        <v>43</v>
      </c>
    </row>
    <row r="29" spans="1:10" x14ac:dyDescent="0.25">
      <c r="A29" s="1" t="s">
        <v>41</v>
      </c>
      <c r="B29" s="1">
        <v>23</v>
      </c>
      <c r="C29" s="1">
        <v>15</v>
      </c>
      <c r="D29" s="1">
        <v>15</v>
      </c>
      <c r="E29" s="1">
        <v>15</v>
      </c>
      <c r="F29" s="1">
        <v>15</v>
      </c>
      <c r="G29" s="1">
        <v>10</v>
      </c>
      <c r="H29" s="1">
        <v>40</v>
      </c>
      <c r="I29" s="1">
        <v>10</v>
      </c>
      <c r="J29" s="1">
        <v>45</v>
      </c>
    </row>
    <row r="30" spans="1:10" x14ac:dyDescent="0.25">
      <c r="A30" s="1" t="s">
        <v>72</v>
      </c>
      <c r="B30" s="45">
        <v>250000</v>
      </c>
      <c r="C30" s="45">
        <v>27500</v>
      </c>
      <c r="D30" s="45">
        <v>27500</v>
      </c>
      <c r="E30" s="45">
        <v>7500</v>
      </c>
      <c r="F30" s="45">
        <v>3000</v>
      </c>
      <c r="G30" s="45">
        <v>30000</v>
      </c>
      <c r="H30" s="45">
        <v>7500</v>
      </c>
      <c r="I30" s="45">
        <v>4500</v>
      </c>
      <c r="J30" s="45">
        <v>40000</v>
      </c>
    </row>
    <row r="31" spans="1:10" x14ac:dyDescent="0.25">
      <c r="A31" s="1" t="s">
        <v>9</v>
      </c>
      <c r="B31" s="1">
        <v>52</v>
      </c>
      <c r="C31" s="1">
        <v>6</v>
      </c>
      <c r="D31" s="1">
        <v>10</v>
      </c>
      <c r="E31" s="1">
        <v>3</v>
      </c>
      <c r="F31" s="1">
        <v>2</v>
      </c>
      <c r="G31" s="1">
        <v>3</v>
      </c>
      <c r="H31" s="1">
        <v>4</v>
      </c>
      <c r="I31" s="1">
        <v>6</v>
      </c>
      <c r="J31" s="1">
        <v>4</v>
      </c>
    </row>
    <row r="32" spans="1:10" x14ac:dyDescent="0.25">
      <c r="A32" s="1" t="s">
        <v>87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2" x14ac:dyDescent="0.25">
      <c r="A33" s="1" t="s">
        <v>88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2" x14ac:dyDescent="0.25">
      <c r="A34" s="1" t="s">
        <v>89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2" x14ac:dyDescent="0.25">
      <c r="A35" s="1" t="s">
        <v>10</v>
      </c>
      <c r="B35" s="6">
        <f>B32+(B33*B31)+(B30/1000)*B34</f>
        <v>0</v>
      </c>
      <c r="C35" s="6">
        <f t="shared" ref="C35:J35" si="2">C32+(C33*C31)+(C30/1000)*C34</f>
        <v>0</v>
      </c>
      <c r="D35" s="6">
        <f t="shared" si="2"/>
        <v>0</v>
      </c>
      <c r="E35" s="6">
        <f t="shared" si="2"/>
        <v>0</v>
      </c>
      <c r="F35" s="6">
        <f t="shared" si="2"/>
        <v>0</v>
      </c>
      <c r="G35" s="6">
        <f t="shared" si="2"/>
        <v>0</v>
      </c>
      <c r="H35" s="6">
        <f t="shared" si="2"/>
        <v>0</v>
      </c>
      <c r="I35" s="6">
        <f t="shared" si="2"/>
        <v>0</v>
      </c>
      <c r="J35" s="6">
        <f t="shared" si="2"/>
        <v>0</v>
      </c>
    </row>
    <row r="36" spans="1:12" x14ac:dyDescent="0.25">
      <c r="A36" s="16" t="s">
        <v>31</v>
      </c>
      <c r="B36" s="42">
        <f>SUM(B35:J35)</f>
        <v>0</v>
      </c>
      <c r="C36" s="43"/>
      <c r="D36" s="43"/>
      <c r="E36" s="43"/>
      <c r="F36" s="43"/>
      <c r="G36" s="43"/>
      <c r="H36" s="43"/>
      <c r="I36" s="43"/>
      <c r="J36" s="44"/>
    </row>
    <row r="37" spans="1:12" ht="86.25" customHeight="1" x14ac:dyDescent="0.25">
      <c r="A37" s="18" t="s">
        <v>32</v>
      </c>
      <c r="B37" s="19" t="s">
        <v>44</v>
      </c>
      <c r="C37" s="19" t="s">
        <v>45</v>
      </c>
    </row>
    <row r="38" spans="1:12" x14ac:dyDescent="0.25">
      <c r="A38" s="1" t="s">
        <v>30</v>
      </c>
      <c r="B38" s="1">
        <v>10</v>
      </c>
      <c r="C38" s="1">
        <v>1100</v>
      </c>
    </row>
    <row r="39" spans="1:12" x14ac:dyDescent="0.25">
      <c r="A39" s="1" t="s">
        <v>9</v>
      </c>
      <c r="B39" s="1">
        <v>52</v>
      </c>
      <c r="C39" s="1">
        <v>52</v>
      </c>
    </row>
    <row r="40" spans="1:12" x14ac:dyDescent="0.25">
      <c r="A40" s="1" t="s">
        <v>12</v>
      </c>
      <c r="B40" s="4">
        <v>0</v>
      </c>
      <c r="C40" s="4">
        <v>0</v>
      </c>
    </row>
    <row r="41" spans="1:12" x14ac:dyDescent="0.25">
      <c r="A41" s="1" t="s">
        <v>10</v>
      </c>
      <c r="B41" s="6">
        <f>B39*B40</f>
        <v>0</v>
      </c>
      <c r="C41" s="6">
        <f>C39*C40</f>
        <v>0</v>
      </c>
    </row>
    <row r="42" spans="1:12" x14ac:dyDescent="0.25">
      <c r="A42" s="16" t="s">
        <v>33</v>
      </c>
      <c r="B42" s="42">
        <f>B41+C41</f>
        <v>0</v>
      </c>
      <c r="C42" s="44"/>
    </row>
    <row r="43" spans="1:12" ht="9" customHeight="1" thickBot="1" x14ac:dyDescent="0.3"/>
    <row r="44" spans="1:12" ht="15.75" thickBot="1" x14ac:dyDescent="0.3">
      <c r="A44" s="31" t="s">
        <v>46</v>
      </c>
      <c r="B44" s="28">
        <f>B36+B42</f>
        <v>0</v>
      </c>
    </row>
    <row r="45" spans="1:12" ht="9" customHeight="1" x14ac:dyDescent="0.25"/>
    <row r="46" spans="1:12" ht="21" x14ac:dyDescent="0.35">
      <c r="A46" s="7" t="s">
        <v>71</v>
      </c>
    </row>
    <row r="47" spans="1:12" ht="9" customHeight="1" x14ac:dyDescent="0.25"/>
    <row r="48" spans="1:12" ht="108.75" x14ac:dyDescent="0.25">
      <c r="A48" s="8" t="s">
        <v>47</v>
      </c>
      <c r="B48" s="2" t="s">
        <v>69</v>
      </c>
      <c r="C48" s="2" t="s">
        <v>84</v>
      </c>
      <c r="D48" s="2" t="s">
        <v>66</v>
      </c>
      <c r="E48" s="2" t="s">
        <v>8</v>
      </c>
      <c r="F48" s="2" t="s">
        <v>89</v>
      </c>
      <c r="G48" s="32" t="s">
        <v>70</v>
      </c>
      <c r="H48" s="32" t="s">
        <v>85</v>
      </c>
      <c r="I48" s="32" t="s">
        <v>66</v>
      </c>
      <c r="J48" s="32" t="s">
        <v>8</v>
      </c>
      <c r="K48" s="32" t="s">
        <v>89</v>
      </c>
      <c r="L48" s="46" t="s">
        <v>90</v>
      </c>
    </row>
    <row r="49" spans="1:12" x14ac:dyDescent="0.25">
      <c r="A49" s="1" t="s">
        <v>73</v>
      </c>
      <c r="B49" s="1">
        <v>12700</v>
      </c>
      <c r="C49" s="1">
        <v>5000</v>
      </c>
      <c r="D49" s="1">
        <v>13</v>
      </c>
      <c r="E49" s="4">
        <v>0</v>
      </c>
      <c r="F49" s="4">
        <v>0</v>
      </c>
      <c r="G49" s="1">
        <v>2125</v>
      </c>
      <c r="H49" s="1">
        <v>660</v>
      </c>
      <c r="I49" s="1">
        <v>13</v>
      </c>
      <c r="J49" s="4">
        <v>0</v>
      </c>
      <c r="K49" s="4">
        <v>0</v>
      </c>
      <c r="L49" s="6">
        <f>(D49*E49)+((B49/1000)*F49)+(J49*I49)+((G49/1000)*K49)</f>
        <v>0</v>
      </c>
    </row>
    <row r="50" spans="1:12" x14ac:dyDescent="0.25">
      <c r="A50" s="1" t="s">
        <v>74</v>
      </c>
      <c r="B50" s="1">
        <v>2550</v>
      </c>
      <c r="C50" s="1">
        <v>1300</v>
      </c>
      <c r="D50" s="1">
        <v>13</v>
      </c>
      <c r="E50" s="4">
        <v>0</v>
      </c>
      <c r="F50" s="4">
        <v>0</v>
      </c>
      <c r="G50" s="1">
        <v>610</v>
      </c>
      <c r="H50" s="1">
        <v>660</v>
      </c>
      <c r="I50" s="1">
        <v>13</v>
      </c>
      <c r="J50" s="4">
        <v>0</v>
      </c>
      <c r="K50" s="4">
        <v>0</v>
      </c>
      <c r="L50" s="6">
        <f t="shared" ref="L50:L76" si="3">(D50*E50)+((B50/1000)*F50)+(J50*I50)+((G50/1000)*K50)</f>
        <v>0</v>
      </c>
    </row>
    <row r="51" spans="1:12" x14ac:dyDescent="0.25">
      <c r="A51" s="1" t="s">
        <v>48</v>
      </c>
      <c r="B51" s="1">
        <v>8600</v>
      </c>
      <c r="C51" s="1">
        <v>1300</v>
      </c>
      <c r="D51" s="1">
        <v>13</v>
      </c>
      <c r="E51" s="4">
        <v>0</v>
      </c>
      <c r="F51" s="4">
        <v>0</v>
      </c>
      <c r="G51" s="1">
        <v>2500</v>
      </c>
      <c r="H51" s="1">
        <v>1100</v>
      </c>
      <c r="I51" s="1">
        <v>13</v>
      </c>
      <c r="J51" s="4">
        <v>0</v>
      </c>
      <c r="K51" s="4">
        <v>0</v>
      </c>
      <c r="L51" s="6">
        <f t="shared" si="3"/>
        <v>0</v>
      </c>
    </row>
    <row r="52" spans="1:12" x14ac:dyDescent="0.25">
      <c r="A52" s="1" t="s">
        <v>75</v>
      </c>
      <c r="B52" s="1">
        <v>10850</v>
      </c>
      <c r="C52" s="1">
        <v>1300</v>
      </c>
      <c r="D52" s="1">
        <v>13</v>
      </c>
      <c r="E52" s="4">
        <v>0</v>
      </c>
      <c r="F52" s="4">
        <v>0</v>
      </c>
      <c r="G52" s="1">
        <v>2360</v>
      </c>
      <c r="H52" s="1">
        <v>360</v>
      </c>
      <c r="I52" s="1">
        <v>13</v>
      </c>
      <c r="J52" s="4">
        <v>0</v>
      </c>
      <c r="K52" s="4">
        <v>0</v>
      </c>
      <c r="L52" s="6">
        <f t="shared" si="3"/>
        <v>0</v>
      </c>
    </row>
    <row r="53" spans="1:12" x14ac:dyDescent="0.25">
      <c r="A53" s="1" t="s">
        <v>76</v>
      </c>
      <c r="B53" s="1">
        <v>680</v>
      </c>
      <c r="C53" s="1">
        <v>1000</v>
      </c>
      <c r="D53" s="1">
        <v>13</v>
      </c>
      <c r="E53" s="4">
        <v>0</v>
      </c>
      <c r="F53" s="4">
        <v>0</v>
      </c>
      <c r="G53" s="1">
        <v>232</v>
      </c>
      <c r="H53" s="1">
        <v>660</v>
      </c>
      <c r="I53" s="1">
        <v>13</v>
      </c>
      <c r="J53" s="4">
        <v>0</v>
      </c>
      <c r="K53" s="4">
        <v>0</v>
      </c>
      <c r="L53" s="6">
        <f t="shared" si="3"/>
        <v>0</v>
      </c>
    </row>
    <row r="54" spans="1:12" x14ac:dyDescent="0.25">
      <c r="A54" s="1" t="s">
        <v>49</v>
      </c>
      <c r="B54" s="1">
        <v>180</v>
      </c>
      <c r="C54" s="1">
        <v>240</v>
      </c>
      <c r="D54" s="1">
        <v>4</v>
      </c>
      <c r="E54" s="4">
        <v>0</v>
      </c>
      <c r="F54" s="4">
        <v>0</v>
      </c>
      <c r="G54" s="36"/>
      <c r="H54" s="36"/>
      <c r="I54" s="36"/>
      <c r="J54" s="36"/>
      <c r="K54" s="36"/>
      <c r="L54" s="6">
        <f t="shared" si="3"/>
        <v>0</v>
      </c>
    </row>
    <row r="55" spans="1:12" x14ac:dyDescent="0.25">
      <c r="A55" s="1" t="s">
        <v>50</v>
      </c>
      <c r="B55" s="1">
        <v>120</v>
      </c>
      <c r="C55" s="1">
        <v>240</v>
      </c>
      <c r="D55" s="1">
        <v>4</v>
      </c>
      <c r="E55" s="4">
        <v>0</v>
      </c>
      <c r="F55" s="4">
        <v>0</v>
      </c>
      <c r="G55" s="36"/>
      <c r="H55" s="36"/>
      <c r="I55" s="36"/>
      <c r="J55" s="36"/>
      <c r="K55" s="36"/>
      <c r="L55" s="6">
        <f t="shared" si="3"/>
        <v>0</v>
      </c>
    </row>
    <row r="56" spans="1:12" x14ac:dyDescent="0.25">
      <c r="A56" s="1" t="s">
        <v>51</v>
      </c>
      <c r="B56" s="1">
        <v>310</v>
      </c>
      <c r="C56" s="1">
        <v>240</v>
      </c>
      <c r="D56" s="1">
        <v>4</v>
      </c>
      <c r="E56" s="4">
        <v>0</v>
      </c>
      <c r="F56" s="4">
        <v>0</v>
      </c>
      <c r="G56" s="36"/>
      <c r="H56" s="36"/>
      <c r="I56" s="36"/>
      <c r="J56" s="36"/>
      <c r="K56" s="36"/>
      <c r="L56" s="6">
        <f t="shared" si="3"/>
        <v>0</v>
      </c>
    </row>
    <row r="57" spans="1:12" x14ac:dyDescent="0.25">
      <c r="A57" s="1" t="s">
        <v>52</v>
      </c>
      <c r="B57" s="1">
        <v>190</v>
      </c>
      <c r="C57" s="1">
        <v>240</v>
      </c>
      <c r="D57" s="1">
        <v>4</v>
      </c>
      <c r="E57" s="4">
        <v>0</v>
      </c>
      <c r="F57" s="4">
        <v>0</v>
      </c>
      <c r="G57" s="36"/>
      <c r="H57" s="36"/>
      <c r="I57" s="36"/>
      <c r="J57" s="36"/>
      <c r="K57" s="36"/>
      <c r="L57" s="6">
        <f t="shared" si="3"/>
        <v>0</v>
      </c>
    </row>
    <row r="58" spans="1:12" x14ac:dyDescent="0.25">
      <c r="A58" s="1" t="s">
        <v>53</v>
      </c>
      <c r="B58" s="1">
        <v>132</v>
      </c>
      <c r="C58" s="1">
        <v>240</v>
      </c>
      <c r="D58" s="1">
        <v>4</v>
      </c>
      <c r="E58" s="4">
        <v>0</v>
      </c>
      <c r="F58" s="4">
        <v>0</v>
      </c>
      <c r="G58" s="36"/>
      <c r="H58" s="36"/>
      <c r="I58" s="36"/>
      <c r="J58" s="36"/>
      <c r="K58" s="36"/>
      <c r="L58" s="6">
        <f t="shared" si="3"/>
        <v>0</v>
      </c>
    </row>
    <row r="59" spans="1:12" x14ac:dyDescent="0.25">
      <c r="A59" s="1" t="s">
        <v>54</v>
      </c>
      <c r="B59" s="1">
        <v>300</v>
      </c>
      <c r="C59" s="1">
        <v>240</v>
      </c>
      <c r="D59" s="1">
        <v>4</v>
      </c>
      <c r="E59" s="4">
        <v>0</v>
      </c>
      <c r="F59" s="4">
        <v>0</v>
      </c>
      <c r="G59" s="36"/>
      <c r="H59" s="36"/>
      <c r="I59" s="36"/>
      <c r="J59" s="36"/>
      <c r="K59" s="36"/>
      <c r="L59" s="6">
        <f t="shared" si="3"/>
        <v>0</v>
      </c>
    </row>
    <row r="60" spans="1:12" x14ac:dyDescent="0.25">
      <c r="A60" s="1" t="s">
        <v>55</v>
      </c>
      <c r="B60" s="1">
        <v>100</v>
      </c>
      <c r="C60" s="1">
        <v>240</v>
      </c>
      <c r="D60" s="1">
        <v>4</v>
      </c>
      <c r="E60" s="4">
        <v>0</v>
      </c>
      <c r="F60" s="4">
        <v>0</v>
      </c>
      <c r="G60" s="36"/>
      <c r="H60" s="36"/>
      <c r="I60" s="36"/>
      <c r="J60" s="36"/>
      <c r="K60" s="36"/>
      <c r="L60" s="6">
        <f t="shared" si="3"/>
        <v>0</v>
      </c>
    </row>
    <row r="61" spans="1:12" x14ac:dyDescent="0.25">
      <c r="A61" s="1" t="s">
        <v>56</v>
      </c>
      <c r="B61" s="1">
        <v>25</v>
      </c>
      <c r="C61" s="1">
        <v>240</v>
      </c>
      <c r="D61" s="1">
        <v>4</v>
      </c>
      <c r="E61" s="4">
        <v>0</v>
      </c>
      <c r="F61" s="4">
        <v>0</v>
      </c>
      <c r="G61" s="36"/>
      <c r="H61" s="36"/>
      <c r="I61" s="36"/>
      <c r="J61" s="36"/>
      <c r="K61" s="36"/>
      <c r="L61" s="6">
        <f t="shared" si="3"/>
        <v>0</v>
      </c>
    </row>
    <row r="62" spans="1:12" x14ac:dyDescent="0.25">
      <c r="A62" s="1" t="s">
        <v>57</v>
      </c>
      <c r="B62" s="1">
        <v>140</v>
      </c>
      <c r="C62" s="1">
        <v>240</v>
      </c>
      <c r="D62" s="1">
        <v>4</v>
      </c>
      <c r="E62" s="4">
        <v>0</v>
      </c>
      <c r="F62" s="4">
        <v>0</v>
      </c>
      <c r="G62" s="36"/>
      <c r="H62" s="36"/>
      <c r="I62" s="36"/>
      <c r="J62" s="36"/>
      <c r="K62" s="36"/>
      <c r="L62" s="6">
        <f t="shared" si="3"/>
        <v>0</v>
      </c>
    </row>
    <row r="63" spans="1:12" x14ac:dyDescent="0.25">
      <c r="A63" s="1" t="s">
        <v>58</v>
      </c>
      <c r="B63" s="1">
        <v>195</v>
      </c>
      <c r="C63" s="1">
        <v>240</v>
      </c>
      <c r="D63" s="1">
        <v>4</v>
      </c>
      <c r="E63" s="4">
        <v>0</v>
      </c>
      <c r="F63" s="4">
        <v>0</v>
      </c>
      <c r="G63" s="36"/>
      <c r="H63" s="36"/>
      <c r="I63" s="36"/>
      <c r="J63" s="36"/>
      <c r="K63" s="36"/>
      <c r="L63" s="6">
        <f t="shared" si="3"/>
        <v>0</v>
      </c>
    </row>
    <row r="64" spans="1:12" x14ac:dyDescent="0.25">
      <c r="A64" s="1" t="s">
        <v>59</v>
      </c>
      <c r="B64" s="1">
        <v>135</v>
      </c>
      <c r="C64" s="1">
        <v>240</v>
      </c>
      <c r="D64" s="1">
        <v>4</v>
      </c>
      <c r="E64" s="4">
        <v>0</v>
      </c>
      <c r="F64" s="4">
        <v>0</v>
      </c>
      <c r="G64" s="36"/>
      <c r="H64" s="36"/>
      <c r="I64" s="36"/>
      <c r="J64" s="36"/>
      <c r="K64" s="36"/>
      <c r="L64" s="6">
        <f t="shared" si="3"/>
        <v>0</v>
      </c>
    </row>
    <row r="65" spans="1:12" x14ac:dyDescent="0.25">
      <c r="A65" s="1" t="s">
        <v>77</v>
      </c>
      <c r="B65" s="1">
        <v>3100</v>
      </c>
      <c r="C65" s="1">
        <v>1000</v>
      </c>
      <c r="D65" s="1">
        <v>13</v>
      </c>
      <c r="E65" s="4">
        <v>0</v>
      </c>
      <c r="F65" s="4">
        <v>0</v>
      </c>
      <c r="G65" s="1">
        <v>440</v>
      </c>
      <c r="H65" s="1">
        <v>240</v>
      </c>
      <c r="I65" s="1">
        <v>13</v>
      </c>
      <c r="J65" s="4">
        <v>0</v>
      </c>
      <c r="K65" s="4">
        <v>0</v>
      </c>
      <c r="L65" s="6">
        <f t="shared" si="3"/>
        <v>0</v>
      </c>
    </row>
    <row r="66" spans="1:12" x14ac:dyDescent="0.25">
      <c r="A66" s="1" t="s">
        <v>60</v>
      </c>
      <c r="B66" s="1">
        <v>7655</v>
      </c>
      <c r="C66" s="1">
        <v>5000</v>
      </c>
      <c r="D66" s="1">
        <v>13</v>
      </c>
      <c r="E66" s="4">
        <v>0</v>
      </c>
      <c r="F66" s="4">
        <v>0</v>
      </c>
      <c r="G66" s="1">
        <v>1330</v>
      </c>
      <c r="H66" s="1">
        <v>240</v>
      </c>
      <c r="I66" s="1">
        <v>13</v>
      </c>
      <c r="J66" s="4">
        <v>0</v>
      </c>
      <c r="K66" s="4">
        <v>0</v>
      </c>
      <c r="L66" s="6">
        <f t="shared" si="3"/>
        <v>0</v>
      </c>
    </row>
    <row r="67" spans="1:12" x14ac:dyDescent="0.25">
      <c r="A67" s="1" t="s">
        <v>78</v>
      </c>
      <c r="B67" s="1">
        <v>1330</v>
      </c>
      <c r="C67" s="1">
        <v>660</v>
      </c>
      <c r="D67" s="1">
        <v>13</v>
      </c>
      <c r="E67" s="4">
        <v>0</v>
      </c>
      <c r="F67" s="4">
        <v>0</v>
      </c>
      <c r="G67" s="36"/>
      <c r="H67" s="36"/>
      <c r="I67" s="36"/>
      <c r="J67" s="36"/>
      <c r="K67" s="36"/>
      <c r="L67" s="6">
        <f t="shared" si="3"/>
        <v>0</v>
      </c>
    </row>
    <row r="68" spans="1:12" x14ac:dyDescent="0.25">
      <c r="A68" s="1" t="s">
        <v>79</v>
      </c>
      <c r="B68" s="1">
        <v>5300</v>
      </c>
      <c r="C68" s="1">
        <v>1300</v>
      </c>
      <c r="D68" s="1">
        <v>13</v>
      </c>
      <c r="E68" s="4">
        <v>0</v>
      </c>
      <c r="F68" s="4">
        <v>0</v>
      </c>
      <c r="G68" s="1">
        <v>730</v>
      </c>
      <c r="H68" s="1">
        <v>240</v>
      </c>
      <c r="I68" s="1">
        <v>13</v>
      </c>
      <c r="J68" s="4">
        <v>0</v>
      </c>
      <c r="K68" s="4">
        <v>0</v>
      </c>
      <c r="L68" s="6">
        <f t="shared" si="3"/>
        <v>0</v>
      </c>
    </row>
    <row r="69" spans="1:12" x14ac:dyDescent="0.25">
      <c r="A69" s="1" t="s">
        <v>80</v>
      </c>
      <c r="B69" s="1">
        <v>530</v>
      </c>
      <c r="C69" s="1">
        <v>240</v>
      </c>
      <c r="D69" s="1">
        <v>13</v>
      </c>
      <c r="E69" s="4">
        <v>0</v>
      </c>
      <c r="F69" s="4">
        <v>0</v>
      </c>
      <c r="G69" s="1">
        <v>270</v>
      </c>
      <c r="H69" s="1">
        <v>240</v>
      </c>
      <c r="I69" s="1">
        <v>13</v>
      </c>
      <c r="J69" s="4">
        <v>0</v>
      </c>
      <c r="K69" s="4">
        <v>0</v>
      </c>
      <c r="L69" s="6">
        <f t="shared" si="3"/>
        <v>0</v>
      </c>
    </row>
    <row r="70" spans="1:12" x14ac:dyDescent="0.25">
      <c r="A70" s="1" t="s">
        <v>61</v>
      </c>
      <c r="B70" s="1">
        <v>2180</v>
      </c>
      <c r="C70" s="1">
        <v>1000</v>
      </c>
      <c r="D70" s="1">
        <v>13</v>
      </c>
      <c r="E70" s="4">
        <v>0</v>
      </c>
      <c r="F70" s="4">
        <v>0</v>
      </c>
      <c r="G70" s="36"/>
      <c r="H70" s="36"/>
      <c r="I70" s="36"/>
      <c r="J70" s="36"/>
      <c r="K70" s="36"/>
      <c r="L70" s="6">
        <f t="shared" si="3"/>
        <v>0</v>
      </c>
    </row>
    <row r="71" spans="1:12" x14ac:dyDescent="0.25">
      <c r="A71" s="1" t="s">
        <v>62</v>
      </c>
      <c r="B71" s="1">
        <v>1700</v>
      </c>
      <c r="C71" s="1">
        <v>1000</v>
      </c>
      <c r="D71" s="1">
        <v>13</v>
      </c>
      <c r="E71" s="4">
        <v>0</v>
      </c>
      <c r="F71" s="4">
        <v>0</v>
      </c>
      <c r="G71" s="1">
        <v>340</v>
      </c>
      <c r="H71" s="1">
        <v>240</v>
      </c>
      <c r="I71" s="1">
        <v>13</v>
      </c>
      <c r="J71" s="4">
        <v>0</v>
      </c>
      <c r="K71" s="4">
        <v>0</v>
      </c>
      <c r="L71" s="6">
        <f t="shared" si="3"/>
        <v>0</v>
      </c>
    </row>
    <row r="72" spans="1:12" x14ac:dyDescent="0.25">
      <c r="A72" s="1" t="s">
        <v>81</v>
      </c>
      <c r="B72" s="1">
        <v>7350</v>
      </c>
      <c r="C72" s="1">
        <v>1300</v>
      </c>
      <c r="D72" s="1">
        <v>13</v>
      </c>
      <c r="E72" s="4">
        <v>0</v>
      </c>
      <c r="F72" s="4">
        <v>0</v>
      </c>
      <c r="G72" s="36"/>
      <c r="H72" s="36"/>
      <c r="I72" s="36"/>
      <c r="J72" s="36"/>
      <c r="K72" s="36"/>
      <c r="L72" s="6">
        <f t="shared" si="3"/>
        <v>0</v>
      </c>
    </row>
    <row r="73" spans="1:12" x14ac:dyDescent="0.25">
      <c r="A73" s="1" t="s">
        <v>63</v>
      </c>
      <c r="B73" s="1">
        <v>16300</v>
      </c>
      <c r="C73" s="1">
        <v>1300</v>
      </c>
      <c r="D73" s="1">
        <v>13</v>
      </c>
      <c r="E73" s="4">
        <v>0</v>
      </c>
      <c r="F73" s="4">
        <v>0</v>
      </c>
      <c r="G73" s="1">
        <v>2565</v>
      </c>
      <c r="H73" s="1">
        <v>240</v>
      </c>
      <c r="I73" s="1">
        <v>13</v>
      </c>
      <c r="J73" s="4">
        <v>0</v>
      </c>
      <c r="K73" s="4">
        <v>0</v>
      </c>
      <c r="L73" s="6">
        <f t="shared" si="3"/>
        <v>0</v>
      </c>
    </row>
    <row r="74" spans="1:12" x14ac:dyDescent="0.25">
      <c r="A74" s="1" t="s">
        <v>82</v>
      </c>
      <c r="B74" s="1">
        <v>6000</v>
      </c>
      <c r="C74" s="1">
        <v>5000</v>
      </c>
      <c r="D74" s="1">
        <v>13</v>
      </c>
      <c r="E74" s="4">
        <v>0</v>
      </c>
      <c r="F74" s="4">
        <v>0</v>
      </c>
      <c r="G74" s="1">
        <v>340</v>
      </c>
      <c r="H74" s="1">
        <v>240</v>
      </c>
      <c r="I74" s="1">
        <v>13</v>
      </c>
      <c r="J74" s="4">
        <v>0</v>
      </c>
      <c r="K74" s="4">
        <v>0</v>
      </c>
      <c r="L74" s="6">
        <f t="shared" si="3"/>
        <v>0</v>
      </c>
    </row>
    <row r="75" spans="1:12" x14ac:dyDescent="0.25">
      <c r="A75" s="1" t="s">
        <v>65</v>
      </c>
      <c r="B75" s="1">
        <v>2500</v>
      </c>
      <c r="C75" s="1">
        <v>1100</v>
      </c>
      <c r="D75" s="1">
        <v>13</v>
      </c>
      <c r="E75" s="4">
        <v>0</v>
      </c>
      <c r="F75" s="4">
        <v>0</v>
      </c>
      <c r="G75" s="1">
        <v>500</v>
      </c>
      <c r="H75" s="1">
        <v>240</v>
      </c>
      <c r="I75" s="1">
        <v>13</v>
      </c>
      <c r="J75" s="4">
        <v>0</v>
      </c>
      <c r="K75" s="4">
        <v>0</v>
      </c>
      <c r="L75" s="6">
        <f t="shared" si="3"/>
        <v>0</v>
      </c>
    </row>
    <row r="76" spans="1:12" x14ac:dyDescent="0.25">
      <c r="A76" s="1" t="s">
        <v>64</v>
      </c>
      <c r="B76" s="1">
        <v>2500</v>
      </c>
      <c r="C76" s="1">
        <v>1100</v>
      </c>
      <c r="D76" s="1">
        <v>13</v>
      </c>
      <c r="E76" s="4">
        <v>0</v>
      </c>
      <c r="F76" s="4">
        <v>0</v>
      </c>
      <c r="G76" s="1">
        <v>500</v>
      </c>
      <c r="H76" s="1">
        <v>240</v>
      </c>
      <c r="I76" s="1">
        <v>13</v>
      </c>
      <c r="J76" s="4">
        <v>0</v>
      </c>
      <c r="K76" s="4">
        <v>0</v>
      </c>
      <c r="L76" s="6">
        <f t="shared" si="3"/>
        <v>0</v>
      </c>
    </row>
    <row r="77" spans="1:12" x14ac:dyDescent="0.25">
      <c r="A77" s="5" t="s">
        <v>83</v>
      </c>
      <c r="B77" s="39">
        <f>SUM(L49:L76)</f>
        <v>0</v>
      </c>
      <c r="C77" s="39"/>
      <c r="D77" s="39"/>
      <c r="E77" s="39"/>
      <c r="F77" s="39"/>
      <c r="G77" s="39"/>
      <c r="H77" s="39"/>
      <c r="I77" s="39"/>
      <c r="J77" s="39"/>
      <c r="K77" s="39"/>
      <c r="L77" s="39"/>
    </row>
    <row r="78" spans="1:12" ht="15.75" thickBot="1" x14ac:dyDescent="0.3"/>
    <row r="79" spans="1:12" ht="15.75" thickBot="1" x14ac:dyDescent="0.3">
      <c r="A79" s="31" t="s">
        <v>67</v>
      </c>
      <c r="B79" s="28">
        <f>B77</f>
        <v>0</v>
      </c>
    </row>
    <row r="80" spans="1:12" ht="15.75" thickBot="1" x14ac:dyDescent="0.3"/>
    <row r="81" spans="1:3" ht="19.5" thickBot="1" x14ac:dyDescent="0.35">
      <c r="A81" s="29" t="s">
        <v>68</v>
      </c>
      <c r="B81" s="37">
        <f>B25+B44+B79</f>
        <v>0</v>
      </c>
      <c r="C81" s="38"/>
    </row>
  </sheetData>
  <mergeCells count="6">
    <mergeCell ref="B81:C81"/>
    <mergeCell ref="B16:J16"/>
    <mergeCell ref="B23:J23"/>
    <mergeCell ref="B36:J36"/>
    <mergeCell ref="B42:C42"/>
    <mergeCell ref="B77:L7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03c190-1d39-494f-8b3e-7854a68a6f17" xsi:nil="true"/>
    <lcf76f155ced4ddcb4097134ff3c332f xmlns="ec6815ce-05d8-431d-b253-eb0562a35c0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6B3BAF395D284FB7F61C1494CD578D" ma:contentTypeVersion="10" ma:contentTypeDescription="Een nieuw document maken." ma:contentTypeScope="" ma:versionID="92b17d5ca9212daf559a341b1a6d4a7c">
  <xsd:schema xmlns:xsd="http://www.w3.org/2001/XMLSchema" xmlns:xs="http://www.w3.org/2001/XMLSchema" xmlns:p="http://schemas.microsoft.com/office/2006/metadata/properties" xmlns:ns2="ec6815ce-05d8-431d-b253-eb0562a35c06" xmlns:ns3="4c03c190-1d39-494f-8b3e-7854a68a6f17" targetNamespace="http://schemas.microsoft.com/office/2006/metadata/properties" ma:root="true" ma:fieldsID="a955b816f6b9054bd3aab53d413f9970" ns2:_="" ns3:_="">
    <xsd:import namespace="ec6815ce-05d8-431d-b253-eb0562a35c06"/>
    <xsd:import namespace="4c03c190-1d39-494f-8b3e-7854a68a6f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815ce-05d8-431d-b253-eb0562a35c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b7dab5a-b7ec-445a-a7df-0f0d6bfd5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03c190-1d39-494f-8b3e-7854a68a6f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4031e77-baa9-47d8-908b-0a19d3da1625}" ma:internalName="TaxCatchAll" ma:showField="CatchAllData" ma:web="4c03c190-1d39-494f-8b3e-7854a68a6f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665743-CADC-4C63-9B28-DDAB0B85723E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4c03c190-1d39-494f-8b3e-7854a68a6f17"/>
    <ds:schemaRef ds:uri="http://schemas.openxmlformats.org/package/2006/metadata/core-properties"/>
    <ds:schemaRef ds:uri="ec6815ce-05d8-431d-b253-eb0562a35c0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CD3999C-6A54-44CE-AC9F-72EA2EA156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82BCC4-5C6B-4A63-AAAF-4B766B035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6815ce-05d8-431d-b253-eb0562a35c06"/>
    <ds:schemaRef ds:uri="4c03c190-1d39-494f-8b3e-7854a68a6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Heijnen, EJCM (Erwin)</cp:lastModifiedBy>
  <cp:revision/>
  <dcterms:created xsi:type="dcterms:W3CDTF">2026-01-07T14:15:02Z</dcterms:created>
  <dcterms:modified xsi:type="dcterms:W3CDTF">2026-02-10T12:55:09Z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0x0101009E6B3BAF395D284FB7F61C1494CD578D</vt:lpwstr>
  </property>
  <property fmtid="{D5CDD505-2E9C-101B-9397-08002B2CF9AE}" pid="3" name="MediaServiceImageTags">
    <vt:lpwstr/>
  </property>
</Properties>
</file>