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taatsbosbeheer.sharepoint.com/teams/31ec1b/Gedeelde documenten/General/aanbesteding 2024/2. Offerte uitvraag - beschrijvend document/2.4 NvI/herziene aanbestedingsdocumenten na 1e NvI/"/>
    </mc:Choice>
  </mc:AlternateContent>
  <xr:revisionPtr revIDLastSave="398" documentId="8_{528889AD-1689-478B-BBE1-AB0626ECEBDE}" xr6:coauthVersionLast="47" xr6:coauthVersionMax="47" xr10:uidLastSave="{A6032A26-E439-4C57-90C8-366F816B5BF9}"/>
  <bookViews>
    <workbookView xWindow="-110" yWindow="-110" windowWidth="19420" windowHeight="10300" activeTab="2" xr2:uid="{00000000-000D-0000-FFFF-FFFF00000000}"/>
  </bookViews>
  <sheets>
    <sheet name="Toelichting begrippenlijst" sheetId="4" r:id="rId1"/>
    <sheet name="Banden" sheetId="1" r:id="rId2"/>
    <sheet name="Tracks" sheetId="2" r:id="rId3"/>
    <sheet name="Rupsen"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3" l="1"/>
  <c r="B10" i="3"/>
  <c r="B19" i="2"/>
  <c r="B10" i="2"/>
  <c r="B18" i="3" l="1"/>
  <c r="B22" i="3" s="1"/>
  <c r="B16" i="3"/>
  <c r="B20" i="2"/>
  <c r="B24" i="2" s="1"/>
  <c r="B9" i="1" l="1"/>
  <c r="B15" i="1" l="1"/>
  <c r="B16" i="1"/>
  <c r="B20" i="1" s="1"/>
  <c r="B23" i="2"/>
  <c r="B19" i="1" l="1"/>
  <c r="B21" i="3"/>
</calcChain>
</file>

<file path=xl/sharedStrings.xml><?xml version="1.0" encoding="utf-8"?>
<sst xmlns="http://schemas.openxmlformats.org/spreadsheetml/2006/main" count="69" uniqueCount="42">
  <si>
    <t>Rekentool bodemdruk - Banden (Probos-formule)</t>
  </si>
  <si>
    <t>Invoer (gele cellen)</t>
  </si>
  <si>
    <t>Leeggewicht machine (kg)</t>
  </si>
  <si>
    <t>Totaalgewicht machine + belading (kg)</t>
  </si>
  <si>
    <t>Aantal wielen (stuks)</t>
  </si>
  <si>
    <t>Berekeningen</t>
  </si>
  <si>
    <t>Belasting per wiel W (kg)</t>
  </si>
  <si>
    <t>Bodemdruk P (kg/cm²) volgens P = W / (R × B)</t>
  </si>
  <si>
    <t>Normtoets (indicatief)</t>
  </si>
  <si>
    <t>Toets aan 1,25 kg/cm²</t>
  </si>
  <si>
    <t>Toets aan 0,60 kg/cm²</t>
  </si>
  <si>
    <t>Rekentool bodemdruk - Bogie-tracks (Probos-formule)</t>
  </si>
  <si>
    <t>Aantal tracks (stuks)</t>
  </si>
  <si>
    <t>Aantal wielen zonder tracks (stuks)</t>
  </si>
  <si>
    <t>Breedte band (cm)</t>
  </si>
  <si>
    <t>Trackbreedte B (cm)</t>
  </si>
  <si>
    <t>Afstand tussen bogie-wielcentra L (cm)</t>
  </si>
  <si>
    <t>Effectief draagvlak (cm²) = B × (1,25R + L) + (R x B) ( = optelsom tracks en wielen)</t>
  </si>
  <si>
    <t xml:space="preserve">Bodemdruk P (kg/cm²) </t>
  </si>
  <si>
    <t>Normtoets</t>
  </si>
  <si>
    <t>Rekentool bodemdruk - Rupsmachines</t>
  </si>
  <si>
    <t>Maximum laadvermogen (kg)</t>
  </si>
  <si>
    <t>Totaalgewicht machine (kg)</t>
  </si>
  <si>
    <t>Aantal rupsen (stuks)</t>
  </si>
  <si>
    <t>Rupsbreedte B (cm)</t>
  </si>
  <si>
    <t>Effectieve draaglengte L (cm)</t>
  </si>
  <si>
    <t>Belasting per rups W (kg)</t>
  </si>
  <si>
    <t>Contactoppervlak per rups A (cm²)</t>
  </si>
  <si>
    <t>Bodemdruk P (kg/cm²) volgens P = W / A</t>
  </si>
  <si>
    <t>Machinegegevens:</t>
  </si>
  <si>
    <t>Merk</t>
  </si>
  <si>
    <t>Type</t>
  </si>
  <si>
    <t>Breedte band B (cm)*</t>
  </si>
  <si>
    <t>* bij verschillende bandafmetingen het gemiddelde invoeren</t>
  </si>
  <si>
    <r>
      <t>Straal band R (</t>
    </r>
    <r>
      <rPr>
        <sz val="11"/>
        <color rgb="FFFF0000"/>
        <rFont val="Calibri"/>
        <family val="2"/>
        <scheme val="minor"/>
      </rPr>
      <t>LET OP in cm!! 1 inch is 2,54 cm</t>
    </r>
    <r>
      <rPr>
        <sz val="11"/>
        <color theme="1"/>
        <rFont val="Calibri"/>
        <family val="2"/>
        <scheme val="minor"/>
      </rPr>
      <t>)*</t>
    </r>
  </si>
  <si>
    <t>Voorbeeld: vooras 2x  650/45-24.5, achteras 2x 710/40-24,5</t>
  </si>
  <si>
    <t>invoerwaarde B = (650+710) : 2 = 680 mm = 68 cm</t>
  </si>
  <si>
    <t xml:space="preserve">invoerwaarde R = (R1 + R2) / 2 </t>
  </si>
  <si>
    <t>R1 = 0,5 (24,5 x 2,54) + (0,45*65) = 60,365 cm</t>
  </si>
  <si>
    <t>R2 = 0,5 (24,5 x 2,54) + (0,40x71) = 60,785 cm</t>
  </si>
  <si>
    <t>Invoerwaarde R = (60,365 + 60,785) : 2 = 60,575</t>
  </si>
  <si>
    <r>
      <t xml:space="preserve">Onbelaste straal band R (cm) </t>
    </r>
    <r>
      <rPr>
        <sz val="11"/>
        <color rgb="FFFF0000"/>
        <rFont val="Calibri"/>
        <family val="2"/>
        <scheme val="minor"/>
      </rPr>
      <t>(LET OP in cm!! 1 inch is 2,54 cm)*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</si>
</sst>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name val="Calibri"/>
      <family val="2"/>
    </font>
    <font>
      <b/>
      <sz val="11"/>
      <name val="Calibri"/>
      <family val="2"/>
    </font>
    <font>
      <b/>
      <sz val="11"/>
      <color theme="1"/>
      <name val="Calibri"/>
      <family val="2"/>
      <scheme val="minor"/>
    </font>
    <font>
      <sz val="11"/>
      <color rgb="FFFF0000"/>
      <name val="Calibri"/>
      <family val="2"/>
      <scheme val="minor"/>
    </font>
    <font>
      <sz val="10"/>
      <color theme="1"/>
      <name val="Calibri"/>
      <family val="2"/>
      <scheme val="minor"/>
    </font>
    <font>
      <sz val="11"/>
      <name val="Calibri"/>
      <family val="2"/>
      <scheme val="minor"/>
    </font>
  </fonts>
  <fills count="6">
    <fill>
      <patternFill patternType="none"/>
    </fill>
    <fill>
      <patternFill patternType="gray125"/>
    </fill>
    <fill>
      <patternFill patternType="solid">
        <fgColor rgb="FFEEEEEE"/>
        <bgColor rgb="FFEEEEEE"/>
      </patternFill>
    </fill>
    <fill>
      <patternFill patternType="solid">
        <fgColor rgb="FFFFFF00"/>
        <bgColor rgb="FFFFF9C4"/>
      </patternFill>
    </fill>
    <fill>
      <patternFill patternType="solid">
        <fgColor rgb="FFFFFF00"/>
        <bgColor indexed="64"/>
      </patternFill>
    </fill>
    <fill>
      <patternFill patternType="solid">
        <fgColor theme="0"/>
        <bgColor rgb="FFFFF9C4"/>
      </patternFill>
    </fill>
  </fills>
  <borders count="10">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26">
    <xf numFmtId="0" fontId="0" fillId="0" borderId="0" xfId="0"/>
    <xf numFmtId="0" fontId="1" fillId="0" borderId="0" xfId="0" applyFont="1"/>
    <xf numFmtId="0" fontId="2" fillId="0" borderId="1" xfId="0" applyFont="1" applyBorder="1"/>
    <xf numFmtId="0" fontId="0" fillId="0" borderId="2" xfId="0" applyBorder="1"/>
    <xf numFmtId="0" fontId="0" fillId="0" borderId="3" xfId="0" applyBorder="1"/>
    <xf numFmtId="0" fontId="2" fillId="0" borderId="3" xfId="0" applyFont="1" applyBorder="1"/>
    <xf numFmtId="0" fontId="0" fillId="0" borderId="5" xfId="0" applyBorder="1"/>
    <xf numFmtId="0" fontId="3" fillId="0" borderId="0" xfId="0" applyFont="1"/>
    <xf numFmtId="0" fontId="0" fillId="0" borderId="0" xfId="0" applyAlignment="1">
      <alignment horizontal="center"/>
    </xf>
    <xf numFmtId="0" fontId="0" fillId="0" borderId="2" xfId="0" applyBorder="1" applyAlignment="1">
      <alignment horizontal="center"/>
    </xf>
    <xf numFmtId="0" fontId="0" fillId="3" borderId="4" xfId="0" applyFill="1" applyBorder="1" applyAlignment="1" applyProtection="1">
      <alignment horizontal="center"/>
      <protection locked="0"/>
    </xf>
    <xf numFmtId="0" fontId="0" fillId="5" borderId="4" xfId="0" applyFill="1" applyBorder="1" applyAlignment="1">
      <alignment horizontal="center"/>
    </xf>
    <xf numFmtId="0" fontId="0" fillId="0" borderId="4" xfId="0" applyBorder="1" applyAlignment="1">
      <alignment horizontal="center"/>
    </xf>
    <xf numFmtId="2" fontId="0" fillId="2" borderId="4" xfId="0" applyNumberFormat="1" applyFill="1" applyBorder="1" applyAlignment="1">
      <alignment horizontal="center"/>
    </xf>
    <xf numFmtId="0" fontId="0" fillId="0" borderId="6" xfId="0" applyBorder="1" applyAlignment="1">
      <alignment horizontal="center"/>
    </xf>
    <xf numFmtId="0" fontId="3" fillId="0" borderId="8" xfId="0" applyFont="1" applyBorder="1" applyAlignment="1">
      <alignment vertical="center"/>
    </xf>
    <xf numFmtId="0" fontId="3" fillId="0" borderId="9" xfId="0" applyFont="1" applyBorder="1" applyAlignment="1">
      <alignment vertical="center"/>
    </xf>
    <xf numFmtId="2" fontId="0" fillId="3" borderId="4" xfId="0" applyNumberFormat="1" applyFill="1" applyBorder="1" applyAlignment="1" applyProtection="1">
      <alignment horizontal="center"/>
      <protection locked="0"/>
    </xf>
    <xf numFmtId="1" fontId="0" fillId="3" borderId="4" xfId="0" applyNumberFormat="1" applyFill="1" applyBorder="1" applyAlignment="1" applyProtection="1">
      <alignment horizontal="center"/>
      <protection locked="0"/>
    </xf>
    <xf numFmtId="0" fontId="0" fillId="2" borderId="4" xfId="0" applyFill="1" applyBorder="1" applyAlignment="1">
      <alignment horizontal="center"/>
    </xf>
    <xf numFmtId="0" fontId="0" fillId="4" borderId="7" xfId="0" applyFill="1" applyBorder="1" applyAlignment="1" applyProtection="1">
      <alignment horizontal="center"/>
      <protection locked="0"/>
    </xf>
    <xf numFmtId="0" fontId="5" fillId="4" borderId="1" xfId="0" applyFont="1" applyFill="1" applyBorder="1" applyAlignment="1" applyProtection="1">
      <alignment horizontal="center" wrapText="1"/>
      <protection locked="0"/>
    </xf>
    <xf numFmtId="0" fontId="5" fillId="0" borderId="2" xfId="0" applyFont="1" applyBorder="1" applyAlignment="1" applyProtection="1">
      <alignment wrapText="1"/>
      <protection locked="0"/>
    </xf>
    <xf numFmtId="0" fontId="5" fillId="4" borderId="5" xfId="0" applyFont="1" applyFill="1" applyBorder="1" applyAlignment="1" applyProtection="1">
      <alignment horizontal="center" wrapText="1"/>
      <protection locked="0"/>
    </xf>
    <xf numFmtId="0" fontId="5" fillId="0" borderId="6" xfId="0" applyFont="1" applyBorder="1" applyAlignment="1" applyProtection="1">
      <alignment wrapText="1"/>
      <protection locked="0"/>
    </xf>
    <xf numFmtId="0" fontId="6" fillId="0" borderId="3" xfId="0" applyFont="1" applyBorder="1"/>
  </cellXfs>
  <cellStyles count="1">
    <cellStyle name="Standaard" xfId="0" builtinId="0"/>
  </cellStyles>
  <dxfs count="8">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273050</xdr:colOff>
      <xdr:row>0</xdr:row>
      <xdr:rowOff>120650</xdr:rowOff>
    </xdr:from>
    <xdr:to>
      <xdr:col>18</xdr:col>
      <xdr:colOff>88900</xdr:colOff>
      <xdr:row>78</xdr:row>
      <xdr:rowOff>6350</xdr:rowOff>
    </xdr:to>
    <xdr:sp macro="" textlink="">
      <xdr:nvSpPr>
        <xdr:cNvPr id="2" name="Tekstvak 1">
          <a:extLst>
            <a:ext uri="{FF2B5EF4-FFF2-40B4-BE49-F238E27FC236}">
              <a16:creationId xmlns:a16="http://schemas.microsoft.com/office/drawing/2014/main" id="{DD33EE81-8532-2CC8-F3BD-9394AB82DEBF}"/>
            </a:ext>
          </a:extLst>
        </xdr:cNvPr>
        <xdr:cNvSpPr txBox="1"/>
      </xdr:nvSpPr>
      <xdr:spPr>
        <a:xfrm>
          <a:off x="273050" y="120650"/>
          <a:ext cx="10788650" cy="14249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solidFill>
                <a:schemeClr val="dk1"/>
              </a:solidFill>
              <a:effectLst/>
              <a:latin typeface="+mn-lt"/>
              <a:ea typeface="+mn-ea"/>
              <a:cs typeface="+mn-cs"/>
            </a:rPr>
            <a:t>Begrippenlijst en toelichting bodemdruk en insporing</a:t>
          </a:r>
        </a:p>
        <a:p>
          <a:r>
            <a:rPr lang="nl-NL" sz="1100">
              <a:solidFill>
                <a:schemeClr val="dk1"/>
              </a:solidFill>
              <a:effectLst/>
              <a:latin typeface="+mn-lt"/>
              <a:ea typeface="+mn-ea"/>
              <a:cs typeface="+mn-cs"/>
            </a:rPr>
            <a:t>Deze begrippenlijst en toelichting horen bij paragraaf 4.3 van de over bodemdruk en insporing. De definities zijn afgestemd op de rekenmethode voor banden, bogie-tracks en rupsen.</a:t>
          </a:r>
        </a:p>
        <a:p>
          <a:endParaRPr lang="nl-NL" sz="1100">
            <a:solidFill>
              <a:schemeClr val="dk1"/>
            </a:solidFill>
            <a:effectLst/>
            <a:latin typeface="+mn-lt"/>
            <a:ea typeface="+mn-ea"/>
            <a:cs typeface="+mn-cs"/>
          </a:endParaRPr>
        </a:p>
        <a:p>
          <a:r>
            <a:rPr lang="nl-NL" sz="1100" b="1">
              <a:solidFill>
                <a:schemeClr val="dk1"/>
              </a:solidFill>
              <a:effectLst/>
              <a:latin typeface="+mn-lt"/>
              <a:ea typeface="+mn-ea"/>
              <a:cs typeface="+mn-cs"/>
            </a:rPr>
            <a:t>1. Bodemdruk</a:t>
          </a:r>
        </a:p>
        <a:p>
          <a:r>
            <a:rPr lang="nl-NL" sz="1100">
              <a:solidFill>
                <a:schemeClr val="dk1"/>
              </a:solidFill>
              <a:effectLst/>
              <a:latin typeface="+mn-lt"/>
              <a:ea typeface="+mn-ea"/>
              <a:cs typeface="+mn-cs"/>
            </a:rPr>
            <a:t>Bodemdruk is de gemiddelde statische druk (kg/cm²) die een wiel, track of rups op de bodem uitoefent. Bodemdruk wordt bepaald door de belasting (kg) te delen door het effectieve contactoppervlak (cm²). Een hogere bodemdruk leidt doorgaans tot meer bodemverdichting.</a:t>
          </a:r>
        </a:p>
        <a:p>
          <a:endParaRPr lang="nl-NL" sz="1100">
            <a:solidFill>
              <a:schemeClr val="dk1"/>
            </a:solidFill>
            <a:effectLst/>
            <a:latin typeface="+mn-lt"/>
            <a:ea typeface="+mn-ea"/>
            <a:cs typeface="+mn-cs"/>
          </a:endParaRPr>
        </a:p>
        <a:p>
          <a:r>
            <a:rPr lang="nl-NL" sz="1100" b="1">
              <a:solidFill>
                <a:schemeClr val="dk1"/>
              </a:solidFill>
              <a:effectLst/>
              <a:latin typeface="+mn-lt"/>
              <a:ea typeface="+mn-ea"/>
              <a:cs typeface="+mn-cs"/>
            </a:rPr>
            <a:t>2. Insporing</a:t>
          </a:r>
        </a:p>
        <a:p>
          <a:r>
            <a:rPr lang="nl-NL" sz="1100">
              <a:solidFill>
                <a:schemeClr val="dk1"/>
              </a:solidFill>
              <a:effectLst/>
              <a:latin typeface="+mn-lt"/>
              <a:ea typeface="+mn-ea"/>
              <a:cs typeface="+mn-cs"/>
            </a:rPr>
            <a:t>Insporing/ bodembeschadiging is de verticale indrukking van het dunningspad door de machine, uitgedrukt in centimeters. Insporing ontstaat vooral door schuifkrachten en natte omstandigheden en staat los van de berekende gemiddelde bodemdruk. In deze aanbesteding geldt dat de insporing op dunningspaden maximaal 15 cm mag bedragen.</a:t>
          </a:r>
        </a:p>
        <a:p>
          <a:endParaRPr lang="nl-NL" sz="1100">
            <a:solidFill>
              <a:schemeClr val="dk1"/>
            </a:solidFill>
            <a:effectLst/>
            <a:latin typeface="+mn-lt"/>
            <a:ea typeface="+mn-ea"/>
            <a:cs typeface="+mn-cs"/>
          </a:endParaRPr>
        </a:p>
        <a:p>
          <a:r>
            <a:rPr lang="nl-NL" sz="1100" b="1">
              <a:solidFill>
                <a:schemeClr val="dk1"/>
              </a:solidFill>
              <a:effectLst/>
              <a:latin typeface="+mn-lt"/>
              <a:ea typeface="+mn-ea"/>
              <a:cs typeface="+mn-cs"/>
            </a:rPr>
            <a:t>3. Dunningspaden</a:t>
          </a:r>
        </a:p>
        <a:p>
          <a:r>
            <a:rPr lang="nl-NL" sz="1100">
              <a:solidFill>
                <a:schemeClr val="dk1"/>
              </a:solidFill>
              <a:effectLst/>
              <a:latin typeface="+mn-lt"/>
              <a:ea typeface="+mn-ea"/>
              <a:cs typeface="+mn-cs"/>
            </a:rPr>
            <a:t>Dunningspaden zijn vaste, vooraf bepaalde rijroutes waarover machines zich in het bos verplaatsen. Door het gebruik van dunningspaden wordt het bereden oppervlak beperkt en blijft het grootste deel van het bosbodemprofiel onaangeroerd. Afwijken van dunningspaden is niet toegestaan.</a:t>
          </a:r>
        </a:p>
        <a:p>
          <a:endParaRPr lang="nl-NL" sz="1100">
            <a:solidFill>
              <a:schemeClr val="dk1"/>
            </a:solidFill>
            <a:effectLst/>
            <a:latin typeface="+mn-lt"/>
            <a:ea typeface="+mn-ea"/>
            <a:cs typeface="+mn-cs"/>
          </a:endParaRPr>
        </a:p>
        <a:p>
          <a:r>
            <a:rPr lang="nl-NL" sz="1100" b="1">
              <a:solidFill>
                <a:schemeClr val="dk1"/>
              </a:solidFill>
              <a:effectLst/>
              <a:latin typeface="+mn-lt"/>
              <a:ea typeface="+mn-ea"/>
              <a:cs typeface="+mn-cs"/>
            </a:rPr>
            <a:t>4. Parameters in de formules</a:t>
          </a:r>
        </a:p>
        <a:p>
          <a:r>
            <a:rPr lang="nl-NL" sz="1100" u="sng">
              <a:solidFill>
                <a:schemeClr val="dk1"/>
              </a:solidFill>
              <a:effectLst/>
              <a:latin typeface="+mn-lt"/>
              <a:ea typeface="+mn-ea"/>
              <a:cs typeface="+mn-cs"/>
            </a:rPr>
            <a:t>Banden (luchtbanden)</a:t>
          </a:r>
        </a:p>
        <a:p>
          <a:r>
            <a:rPr lang="nl-NL" sz="1100">
              <a:solidFill>
                <a:schemeClr val="dk1"/>
              </a:solidFill>
              <a:effectLst/>
              <a:latin typeface="+mn-lt"/>
              <a:ea typeface="+mn-ea"/>
              <a:cs typeface="+mn-cs"/>
            </a:rPr>
            <a:t>Voor luchtbanden wordt de gemiddelde statische bodemdruk benaderd met:</a:t>
          </a:r>
        </a:p>
        <a:p>
          <a:r>
            <a:rPr lang="nl-NL" sz="1100">
              <a:solidFill>
                <a:schemeClr val="dk1"/>
              </a:solidFill>
              <a:effectLst/>
              <a:latin typeface="+mn-lt"/>
              <a:ea typeface="+mn-ea"/>
              <a:cs typeface="+mn-cs"/>
            </a:rPr>
            <a:t>P = W / (R × B)</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waarbij:</a:t>
          </a:r>
        </a:p>
        <a:p>
          <a:r>
            <a:rPr lang="nl-NL" sz="1100">
              <a:solidFill>
                <a:schemeClr val="dk1"/>
              </a:solidFill>
              <a:effectLst/>
              <a:latin typeface="+mn-lt"/>
              <a:ea typeface="+mn-ea"/>
              <a:cs typeface="+mn-cs"/>
            </a:rPr>
            <a:t>- P = gemiddelde statische bodemdruk (kg/cm²)</a:t>
          </a:r>
        </a:p>
        <a:p>
          <a:r>
            <a:rPr lang="nl-NL" sz="1100">
              <a:solidFill>
                <a:schemeClr val="dk1"/>
              </a:solidFill>
              <a:effectLst/>
              <a:latin typeface="+mn-lt"/>
              <a:ea typeface="+mn-ea"/>
              <a:cs typeface="+mn-cs"/>
            </a:rPr>
            <a:t>- W = lading per wiel (kg)</a:t>
          </a:r>
        </a:p>
        <a:p>
          <a:r>
            <a:rPr lang="nl-NL" sz="1100">
              <a:solidFill>
                <a:schemeClr val="dk1"/>
              </a:solidFill>
              <a:effectLst/>
              <a:latin typeface="+mn-lt"/>
              <a:ea typeface="+mn-ea"/>
              <a:cs typeface="+mn-cs"/>
            </a:rPr>
            <a:t>- R = straal van de onbelaste band (cm)</a:t>
          </a:r>
        </a:p>
        <a:p>
          <a:r>
            <a:rPr lang="nl-NL" sz="1100">
              <a:solidFill>
                <a:schemeClr val="dk1"/>
              </a:solidFill>
              <a:effectLst/>
              <a:latin typeface="+mn-lt"/>
              <a:ea typeface="+mn-ea"/>
              <a:cs typeface="+mn-cs"/>
            </a:rPr>
            <a:t>- B = breedte van de band (cm)</a:t>
          </a:r>
        </a:p>
        <a:p>
          <a:endParaRPr lang="nl-NL" sz="1100">
            <a:solidFill>
              <a:schemeClr val="dk1"/>
            </a:solidFill>
            <a:effectLst/>
            <a:latin typeface="+mn-lt"/>
            <a:ea typeface="+mn-ea"/>
            <a:cs typeface="+mn-cs"/>
          </a:endParaRPr>
        </a:p>
        <a:p>
          <a:r>
            <a:rPr lang="nl-NL" sz="1100" u="sng">
              <a:solidFill>
                <a:schemeClr val="dk1"/>
              </a:solidFill>
              <a:effectLst/>
              <a:latin typeface="+mn-lt"/>
              <a:ea typeface="+mn-ea"/>
              <a:cs typeface="+mn-cs"/>
            </a:rPr>
            <a:t>Tracks op banden (bogie-tracks)</a:t>
          </a:r>
        </a:p>
        <a:p>
          <a:r>
            <a:rPr lang="nl-NL" sz="1100">
              <a:solidFill>
                <a:schemeClr val="dk1"/>
              </a:solidFill>
              <a:effectLst/>
              <a:latin typeface="+mn-lt"/>
              <a:ea typeface="+mn-ea"/>
              <a:cs typeface="+mn-cs"/>
            </a:rPr>
            <a:t>Voor machines met bogie-tracks:</a:t>
          </a:r>
        </a:p>
        <a:p>
          <a:r>
            <a:rPr lang="nl-NL" sz="1100">
              <a:solidFill>
                <a:schemeClr val="dk1"/>
              </a:solidFill>
              <a:effectLst/>
              <a:latin typeface="+mn-lt"/>
              <a:ea typeface="+mn-ea"/>
              <a:cs typeface="+mn-cs"/>
            </a:rPr>
            <a:t>P = W / (B × (1,25R + L))</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waarbij:</a:t>
          </a:r>
        </a:p>
        <a:p>
          <a:r>
            <a:rPr lang="nl-NL" sz="1100">
              <a:solidFill>
                <a:schemeClr val="dk1"/>
              </a:solidFill>
              <a:effectLst/>
              <a:latin typeface="+mn-lt"/>
              <a:ea typeface="+mn-ea"/>
              <a:cs typeface="+mn-cs"/>
            </a:rPr>
            <a:t>- B = trackbreedte (cm)</a:t>
          </a:r>
        </a:p>
        <a:p>
          <a:r>
            <a:rPr lang="nl-NL" sz="1100">
              <a:solidFill>
                <a:schemeClr val="dk1"/>
              </a:solidFill>
              <a:effectLst/>
              <a:latin typeface="+mn-lt"/>
              <a:ea typeface="+mn-ea"/>
              <a:cs typeface="+mn-cs"/>
            </a:rPr>
            <a:t>- R = straal band (cm)</a:t>
          </a:r>
        </a:p>
        <a:p>
          <a:r>
            <a:rPr lang="nl-NL" sz="1100">
              <a:solidFill>
                <a:schemeClr val="dk1"/>
              </a:solidFill>
              <a:effectLst/>
              <a:latin typeface="+mn-lt"/>
              <a:ea typeface="+mn-ea"/>
              <a:cs typeface="+mn-cs"/>
            </a:rPr>
            <a:t>- L = afstand tussen bogie-wielcentra (cm)</a:t>
          </a:r>
        </a:p>
        <a:p>
          <a:endParaRPr lang="nl-NL" sz="1100">
            <a:solidFill>
              <a:schemeClr val="dk1"/>
            </a:solidFill>
            <a:effectLst/>
            <a:latin typeface="+mn-lt"/>
            <a:ea typeface="+mn-ea"/>
            <a:cs typeface="+mn-cs"/>
          </a:endParaRPr>
        </a:p>
        <a:p>
          <a:r>
            <a:rPr lang="nl-NL" sz="1100" u="sng">
              <a:solidFill>
                <a:schemeClr val="dk1"/>
              </a:solidFill>
              <a:effectLst/>
              <a:latin typeface="+mn-lt"/>
              <a:ea typeface="+mn-ea"/>
              <a:cs typeface="+mn-cs"/>
            </a:rPr>
            <a:t>Rupsmachines (volle rupsen)</a:t>
          </a:r>
        </a:p>
        <a:p>
          <a:r>
            <a:rPr lang="nl-NL" sz="1100">
              <a:solidFill>
                <a:schemeClr val="dk1"/>
              </a:solidFill>
              <a:effectLst/>
              <a:latin typeface="+mn-lt"/>
              <a:ea typeface="+mn-ea"/>
              <a:cs typeface="+mn-cs"/>
            </a:rPr>
            <a:t>Voor rupsen wordt het effectieve contactoppervlak bepaald via:</a:t>
          </a:r>
        </a:p>
        <a:p>
          <a:r>
            <a:rPr lang="en-US" sz="1100">
              <a:solidFill>
                <a:schemeClr val="dk1"/>
              </a:solidFill>
              <a:effectLst/>
              <a:latin typeface="+mn-lt"/>
              <a:ea typeface="+mn-ea"/>
              <a:cs typeface="+mn-cs"/>
            </a:rPr>
            <a:t>A = B × L</a:t>
          </a:r>
          <a:endParaRPr lang="nl-NL" sz="1100">
            <a:solidFill>
              <a:schemeClr val="dk1"/>
            </a:solidFill>
            <a:effectLst/>
            <a:latin typeface="+mn-lt"/>
            <a:ea typeface="+mn-ea"/>
            <a:cs typeface="+mn-cs"/>
          </a:endParaRPr>
        </a:p>
        <a:p>
          <a:r>
            <a:rPr lang="en-US" sz="1100">
              <a:solidFill>
                <a:schemeClr val="dk1"/>
              </a:solidFill>
              <a:effectLst/>
              <a:latin typeface="+mn-lt"/>
              <a:ea typeface="+mn-ea"/>
              <a:cs typeface="+mn-cs"/>
            </a:rPr>
            <a:t>P = W / A</a:t>
          </a:r>
          <a:endParaRPr lang="nl-NL"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waarbij:</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B = rupsbreedte (cm)</a:t>
          </a:r>
        </a:p>
        <a:p>
          <a:r>
            <a:rPr lang="nl-NL" sz="1100">
              <a:solidFill>
                <a:schemeClr val="dk1"/>
              </a:solidFill>
              <a:effectLst/>
              <a:latin typeface="+mn-lt"/>
              <a:ea typeface="+mn-ea"/>
              <a:cs typeface="+mn-cs"/>
            </a:rPr>
            <a:t>- L = draaglengte (cm)</a:t>
          </a:r>
        </a:p>
        <a:p>
          <a:r>
            <a:rPr lang="nl-NL" sz="1100">
              <a:solidFill>
                <a:schemeClr val="dk1"/>
              </a:solidFill>
              <a:effectLst/>
              <a:latin typeface="+mn-lt"/>
              <a:ea typeface="+mn-ea"/>
              <a:cs typeface="+mn-cs"/>
            </a:rPr>
            <a:t>- W = belasting per rups (kg)</a:t>
          </a:r>
        </a:p>
        <a:p>
          <a:endParaRPr lang="nl-NL" sz="1100" b="1">
            <a:solidFill>
              <a:schemeClr val="dk1"/>
            </a:solidFill>
            <a:effectLst/>
            <a:latin typeface="+mn-lt"/>
            <a:ea typeface="+mn-ea"/>
            <a:cs typeface="+mn-cs"/>
          </a:endParaRPr>
        </a:p>
        <a:p>
          <a:r>
            <a:rPr lang="nl-NL" sz="1100">
              <a:solidFill>
                <a:schemeClr val="dk1"/>
              </a:solidFill>
              <a:effectLst/>
              <a:latin typeface="+mn-lt"/>
              <a:ea typeface="+mn-ea"/>
              <a:cs typeface="+mn-cs"/>
            </a:rPr>
            <a:t>W (lading per wiel of rupsstel, kg)</a:t>
          </a:r>
        </a:p>
        <a:p>
          <a:r>
            <a:rPr lang="nl-NL" sz="1100">
              <a:solidFill>
                <a:schemeClr val="dk1"/>
              </a:solidFill>
              <a:effectLst/>
              <a:latin typeface="+mn-lt"/>
              <a:ea typeface="+mn-ea"/>
              <a:cs typeface="+mn-cs"/>
            </a:rPr>
            <a:t>De belasting W is de massa (kg) die per wiel, bogie-wiel of rups wordt gedragen. In de rekentool wordt W doorgaans berekend door het totaalgewicht te delen door het aantal wielen of rupsen.</a:t>
          </a:r>
        </a:p>
        <a:p>
          <a:r>
            <a:rPr lang="nl-NL" sz="1100">
              <a:solidFill>
                <a:schemeClr val="dk1"/>
              </a:solidFill>
              <a:effectLst/>
              <a:latin typeface="+mn-lt"/>
              <a:ea typeface="+mn-ea"/>
              <a:cs typeface="+mn-cs"/>
            </a:rPr>
            <a:t>R (straal band, cm)</a:t>
          </a:r>
        </a:p>
        <a:p>
          <a:r>
            <a:rPr lang="nl-NL" sz="1100">
              <a:solidFill>
                <a:schemeClr val="dk1"/>
              </a:solidFill>
              <a:effectLst/>
              <a:latin typeface="+mn-lt"/>
              <a:ea typeface="+mn-ea"/>
              <a:cs typeface="+mn-cs"/>
            </a:rPr>
            <a:t>De straal R is de afstand van het wielcentrum tot de buitenzijde van de onbelaste band (in cm). Deze waarde wordt door de banden- of machinefabrikant opgegeven of afgeleid uit de bandmaat.</a:t>
          </a:r>
        </a:p>
        <a:p>
          <a:r>
            <a:rPr lang="en-US" sz="1100">
              <a:solidFill>
                <a:schemeClr val="dk1"/>
              </a:solidFill>
              <a:effectLst/>
              <a:latin typeface="+mn-lt"/>
              <a:ea typeface="+mn-ea"/>
              <a:cs typeface="+mn-cs"/>
            </a:rPr>
            <a:t>B (breedte band, track of rups, cm)</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De breedte B is de effectieve breedte van het loopwerk dat de bodem raakt (in cm). Voor luchtbanden is dit de bandbreedte, voor bogie-tracks de breedte van de track, en voor rupsen de breedte van de rupsplaat.</a:t>
          </a:r>
        </a:p>
        <a:p>
          <a:r>
            <a:rPr lang="nl-NL" sz="1100">
              <a:solidFill>
                <a:schemeClr val="dk1"/>
              </a:solidFill>
              <a:effectLst/>
              <a:latin typeface="+mn-lt"/>
              <a:ea typeface="+mn-ea"/>
              <a:cs typeface="+mn-cs"/>
            </a:rPr>
            <a:t>L (wielafstand of draaglengte, cm)</a:t>
          </a:r>
        </a:p>
        <a:p>
          <a:r>
            <a:rPr lang="nl-NL" sz="1100">
              <a:solidFill>
                <a:schemeClr val="dk1"/>
              </a:solidFill>
              <a:effectLst/>
              <a:latin typeface="+mn-lt"/>
              <a:ea typeface="+mn-ea"/>
              <a:cs typeface="+mn-cs"/>
            </a:rPr>
            <a:t>De lengte L is ofwel de afstand tussen de wielcentra in een bogie (voor bogie-tracks), ofwel de effectieve draaglengte van een rups (in cm). Bij rupsen is dit het deel van de rups dat feitelijk contact maakt met de bodem.</a:t>
          </a:r>
        </a:p>
        <a:p>
          <a:endParaRPr lang="nl-NL" sz="1100" kern="1200"/>
        </a:p>
        <a:p>
          <a:pPr marL="0" marR="0" lvl="0" indent="0" defTabSz="914400" eaLnBrk="1" fontAlgn="auto" latinLnBrk="0" hangingPunct="1">
            <a:lnSpc>
              <a:spcPct val="100000"/>
            </a:lnSpc>
            <a:spcBef>
              <a:spcPts val="0"/>
            </a:spcBef>
            <a:spcAft>
              <a:spcPts val="0"/>
            </a:spcAft>
            <a:buClrTx/>
            <a:buSzTx/>
            <a:buFontTx/>
            <a:buNone/>
            <a:tabLst/>
            <a:defRPr/>
          </a:pPr>
          <a:r>
            <a:rPr lang="nl-NL" sz="1100" kern="1200"/>
            <a:t>Bron:</a:t>
          </a:r>
          <a:r>
            <a:rPr lang="nl-NL" sz="1100" u="sng">
              <a:solidFill>
                <a:schemeClr val="dk1"/>
              </a:solidFill>
              <a:effectLst/>
              <a:latin typeface="+mn-lt"/>
              <a:ea typeface="+mn-ea"/>
              <a:cs typeface="+mn-cs"/>
              <a:hlinkClick xmlns:r="http://schemas.openxmlformats.org/officeDocument/2006/relationships" r:id=""/>
            </a:rPr>
            <a:t>https://cdn.forestresearch.gov.uk/2006/07/fctn013.pdf</a:t>
          </a:r>
          <a:endParaRPr lang="nl-NL" sz="1100">
            <a:solidFill>
              <a:schemeClr val="dk1"/>
            </a:solidFill>
            <a:effectLst/>
            <a:latin typeface="+mn-lt"/>
            <a:ea typeface="+mn-ea"/>
            <a:cs typeface="+mn-cs"/>
          </a:endParaRPr>
        </a:p>
        <a:p>
          <a:endParaRPr lang="nl-NL" sz="1100" kern="1200"/>
        </a:p>
        <a:p>
          <a:endParaRPr lang="nl-NL" sz="1100" kern="1200"/>
        </a:p>
      </xdr:txBody>
    </xdr:sp>
    <xdr:clientData/>
  </xdr:twoCellAnchor>
  <xdr:twoCellAnchor editAs="oneCell">
    <xdr:from>
      <xdr:col>0</xdr:col>
      <xdr:colOff>381000</xdr:colOff>
      <xdr:row>59</xdr:row>
      <xdr:rowOff>120650</xdr:rowOff>
    </xdr:from>
    <xdr:to>
      <xdr:col>11</xdr:col>
      <xdr:colOff>597256</xdr:colOff>
      <xdr:row>76</xdr:row>
      <xdr:rowOff>101760</xdr:rowOff>
    </xdr:to>
    <xdr:pic>
      <xdr:nvPicPr>
        <xdr:cNvPr id="4" name="Afbeelding 3">
          <a:extLst>
            <a:ext uri="{FF2B5EF4-FFF2-40B4-BE49-F238E27FC236}">
              <a16:creationId xmlns:a16="http://schemas.microsoft.com/office/drawing/2014/main" id="{FA537F08-B69B-1F66-6BCB-C6D9FEA8D469}"/>
            </a:ext>
          </a:extLst>
        </xdr:cNvPr>
        <xdr:cNvPicPr>
          <a:picLocks noChangeAspect="1"/>
        </xdr:cNvPicPr>
      </xdr:nvPicPr>
      <xdr:blipFill>
        <a:blip xmlns:r="http://schemas.openxmlformats.org/officeDocument/2006/relationships" r:embed="rId1"/>
        <a:stretch>
          <a:fillRect/>
        </a:stretch>
      </xdr:blipFill>
      <xdr:spPr>
        <a:xfrm>
          <a:off x="381000" y="10798175"/>
          <a:ext cx="6921856" cy="305768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7613C-CEBE-4BB2-AE93-395AD9D9732B}">
  <dimension ref="A1"/>
  <sheetViews>
    <sheetView zoomScale="112" zoomScaleNormal="112" workbookViewId="0">
      <selection activeCell="V8" sqref="V8"/>
    </sheetView>
  </sheetViews>
  <sheetFormatPr defaultRowHeight="14.5" x14ac:dyDescent="0.35"/>
  <sheetData/>
  <sheetProtection algorithmName="SHA-512" hashValue="lxOgrfmKOQddYKgmvIBankb6LD11fkc58nZeTr+5AcS3JepUqcjMVJOsJ9846JBwLhCvbnJeAMiuhLZCSepong==" saltValue="kHws8gKDC5sS/z9YYshJww=="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topLeftCell="A3" workbookViewId="0">
      <selection activeCell="A11" sqref="A11"/>
    </sheetView>
  </sheetViews>
  <sheetFormatPr defaultRowHeight="14.5" x14ac:dyDescent="0.35"/>
  <cols>
    <col min="1" max="1" width="54.453125" bestFit="1" customWidth="1"/>
    <col min="2" max="2" width="18.54296875" style="8" customWidth="1"/>
  </cols>
  <sheetData>
    <row r="1" spans="1:3" ht="18.5" x14ac:dyDescent="0.45">
      <c r="A1" s="1" t="s">
        <v>0</v>
      </c>
    </row>
    <row r="2" spans="1:3" ht="23.5" customHeight="1" thickBot="1" x14ac:dyDescent="0.4">
      <c r="A2" s="7" t="s">
        <v>29</v>
      </c>
    </row>
    <row r="3" spans="1:3" ht="21.5" customHeight="1" x14ac:dyDescent="0.35">
      <c r="A3" s="15" t="s">
        <v>30</v>
      </c>
      <c r="B3" s="21"/>
      <c r="C3" s="22"/>
    </row>
    <row r="4" spans="1:3" ht="21.5" customHeight="1" thickBot="1" x14ac:dyDescent="0.4">
      <c r="A4" s="16" t="s">
        <v>31</v>
      </c>
      <c r="B4" s="23"/>
      <c r="C4" s="24"/>
    </row>
    <row r="5" spans="1:3" ht="15" thickBot="1" x14ac:dyDescent="0.4"/>
    <row r="6" spans="1:3" ht="21.5" customHeight="1" x14ac:dyDescent="0.35">
      <c r="A6" s="2" t="s">
        <v>1</v>
      </c>
      <c r="B6" s="9"/>
    </row>
    <row r="7" spans="1:3" ht="21" customHeight="1" x14ac:dyDescent="0.35">
      <c r="A7" s="4" t="s">
        <v>2</v>
      </c>
      <c r="B7" s="18">
        <v>0</v>
      </c>
    </row>
    <row r="8" spans="1:3" ht="21" customHeight="1" x14ac:dyDescent="0.35">
      <c r="A8" s="4" t="s">
        <v>21</v>
      </c>
      <c r="B8" s="18">
        <v>0</v>
      </c>
    </row>
    <row r="9" spans="1:3" ht="21" customHeight="1" x14ac:dyDescent="0.35">
      <c r="A9" s="4" t="s">
        <v>3</v>
      </c>
      <c r="B9" s="11">
        <f>SUM(B7+B8)</f>
        <v>0</v>
      </c>
    </row>
    <row r="10" spans="1:3" ht="21" customHeight="1" x14ac:dyDescent="0.35">
      <c r="A10" s="4" t="s">
        <v>4</v>
      </c>
      <c r="B10" s="10">
        <v>0</v>
      </c>
    </row>
    <row r="11" spans="1:3" ht="21" customHeight="1" x14ac:dyDescent="0.35">
      <c r="A11" s="4" t="s">
        <v>34</v>
      </c>
      <c r="B11" s="17">
        <v>0</v>
      </c>
    </row>
    <row r="12" spans="1:3" ht="21" customHeight="1" x14ac:dyDescent="0.35">
      <c r="A12" s="4" t="s">
        <v>32</v>
      </c>
      <c r="B12" s="17">
        <v>0</v>
      </c>
    </row>
    <row r="13" spans="1:3" ht="21" customHeight="1" x14ac:dyDescent="0.35">
      <c r="A13" s="4"/>
      <c r="B13" s="12"/>
    </row>
    <row r="14" spans="1:3" ht="21" customHeight="1" x14ac:dyDescent="0.35">
      <c r="A14" s="5" t="s">
        <v>5</v>
      </c>
      <c r="B14" s="12"/>
    </row>
    <row r="15" spans="1:3" ht="21" customHeight="1" x14ac:dyDescent="0.35">
      <c r="A15" s="4" t="s">
        <v>6</v>
      </c>
      <c r="B15" s="13" t="e">
        <f>(B9/B10)</f>
        <v>#DIV/0!</v>
      </c>
    </row>
    <row r="16" spans="1:3" ht="21" customHeight="1" x14ac:dyDescent="0.35">
      <c r="A16" s="4" t="s">
        <v>7</v>
      </c>
      <c r="B16" s="13" t="e">
        <f>(B9/B10)/(B11*B12)</f>
        <v>#DIV/0!</v>
      </c>
    </row>
    <row r="17" spans="1:2" ht="21" customHeight="1" x14ac:dyDescent="0.35">
      <c r="A17" s="4"/>
      <c r="B17" s="12"/>
    </row>
    <row r="18" spans="1:2" ht="21" customHeight="1" x14ac:dyDescent="0.35">
      <c r="A18" s="5" t="s">
        <v>8</v>
      </c>
      <c r="B18" s="12"/>
    </row>
    <row r="19" spans="1:2" ht="21" customHeight="1" x14ac:dyDescent="0.35">
      <c r="A19" s="4" t="s">
        <v>9</v>
      </c>
      <c r="B19" s="12" t="e">
        <f>IF(B16="","",IF(B16&lt;=1.25,"Voldoet","Voldoet niet"))</f>
        <v>#DIV/0!</v>
      </c>
    </row>
    <row r="20" spans="1:2" ht="21" customHeight="1" thickBot="1" x14ac:dyDescent="0.4">
      <c r="A20" s="6" t="s">
        <v>10</v>
      </c>
      <c r="B20" s="14" t="e">
        <f>IF(B16="","",IF(B16&lt;=0.6,"Voldoet","Voldoet niet"))</f>
        <v>#DIV/0!</v>
      </c>
    </row>
    <row r="22" spans="1:2" x14ac:dyDescent="0.35">
      <c r="A22" t="s">
        <v>33</v>
      </c>
    </row>
    <row r="23" spans="1:2" x14ac:dyDescent="0.35">
      <c r="A23" t="s">
        <v>35</v>
      </c>
    </row>
    <row r="24" spans="1:2" x14ac:dyDescent="0.35">
      <c r="A24" t="s">
        <v>36</v>
      </c>
    </row>
    <row r="26" spans="1:2" x14ac:dyDescent="0.35">
      <c r="A26" t="s">
        <v>37</v>
      </c>
    </row>
    <row r="27" spans="1:2" x14ac:dyDescent="0.35">
      <c r="A27" t="s">
        <v>38</v>
      </c>
    </row>
    <row r="28" spans="1:2" x14ac:dyDescent="0.35">
      <c r="A28" t="s">
        <v>39</v>
      </c>
    </row>
    <row r="29" spans="1:2" x14ac:dyDescent="0.35">
      <c r="A29" t="s">
        <v>40</v>
      </c>
    </row>
  </sheetData>
  <sheetProtection algorithmName="SHA-512" hashValue="oPn4CCxpYMVYmNIs64WB8CTbWVAhOVIyChDYbxR36VxW6KdUHg+DhYt2VQ2zCuIR+9XzPNZvFtvE4jxPp2aDfg==" saltValue="8vYld3RnMwAva0GjEgTWag==" spinCount="100000" sheet="1" objects="1" scenarios="1"/>
  <mergeCells count="2">
    <mergeCell ref="B3:C3"/>
    <mergeCell ref="B4:C4"/>
  </mergeCells>
  <conditionalFormatting sqref="B19">
    <cfRule type="containsText" dxfId="7" priority="2" operator="containsText" text="Voldoet">
      <formula>NOT(ISERROR(SEARCH("Voldoet",B19)))</formula>
    </cfRule>
  </conditionalFormatting>
  <conditionalFormatting sqref="B20">
    <cfRule type="containsText" dxfId="6" priority="1" operator="containsText" text="Voldoet niet">
      <formula>NOT(ISERROR(SEARCH("Voldoet niet",B20)))</formula>
    </cfRule>
  </conditionalFormatting>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4"/>
  <sheetViews>
    <sheetView tabSelected="1" topLeftCell="A7" workbookViewId="0">
      <selection activeCell="C14" sqref="C14"/>
    </sheetView>
  </sheetViews>
  <sheetFormatPr defaultRowHeight="14.5" x14ac:dyDescent="0.35"/>
  <cols>
    <col min="1" max="1" width="70.81640625" customWidth="1"/>
    <col min="2" max="2" width="18.08984375" customWidth="1"/>
    <col min="7" max="7" width="1.81640625" bestFit="1" customWidth="1"/>
    <col min="8" max="8" width="22" bestFit="1" customWidth="1"/>
    <col min="9" max="9" width="5.81640625" bestFit="1" customWidth="1"/>
  </cols>
  <sheetData>
    <row r="1" spans="1:3" ht="18.5" x14ac:dyDescent="0.45">
      <c r="A1" s="1" t="s">
        <v>11</v>
      </c>
    </row>
    <row r="2" spans="1:3" ht="23.5" customHeight="1" thickBot="1" x14ac:dyDescent="0.4">
      <c r="A2" s="7" t="s">
        <v>29</v>
      </c>
      <c r="B2" s="8"/>
    </row>
    <row r="3" spans="1:3" ht="23.5" customHeight="1" x14ac:dyDescent="0.35">
      <c r="A3" s="15" t="s">
        <v>30</v>
      </c>
      <c r="B3" s="21"/>
      <c r="C3" s="22"/>
    </row>
    <row r="4" spans="1:3" ht="23.5" customHeight="1" thickBot="1" x14ac:dyDescent="0.4">
      <c r="A4" s="16" t="s">
        <v>31</v>
      </c>
      <c r="B4" s="23"/>
      <c r="C4" s="24"/>
    </row>
    <row r="5" spans="1:3" ht="18.5" x14ac:dyDescent="0.45">
      <c r="A5" s="1"/>
    </row>
    <row r="6" spans="1:3" ht="15" thickBot="1" x14ac:dyDescent="0.4"/>
    <row r="7" spans="1:3" ht="21" customHeight="1" x14ac:dyDescent="0.35">
      <c r="A7" s="2" t="s">
        <v>1</v>
      </c>
      <c r="B7" s="3"/>
    </row>
    <row r="8" spans="1:3" ht="21" customHeight="1" x14ac:dyDescent="0.35">
      <c r="A8" s="4" t="s">
        <v>2</v>
      </c>
      <c r="B8" s="10">
        <v>0</v>
      </c>
    </row>
    <row r="9" spans="1:3" ht="21" customHeight="1" x14ac:dyDescent="0.35">
      <c r="A9" s="4" t="s">
        <v>21</v>
      </c>
      <c r="B9" s="10">
        <v>0</v>
      </c>
    </row>
    <row r="10" spans="1:3" ht="21" customHeight="1" x14ac:dyDescent="0.35">
      <c r="A10" s="4" t="s">
        <v>3</v>
      </c>
      <c r="B10" s="12">
        <f>B9+B8</f>
        <v>0</v>
      </c>
    </row>
    <row r="11" spans="1:3" ht="21" customHeight="1" x14ac:dyDescent="0.35">
      <c r="A11" s="4" t="s">
        <v>12</v>
      </c>
      <c r="B11" s="10">
        <v>0</v>
      </c>
    </row>
    <row r="12" spans="1:3" ht="21" customHeight="1" x14ac:dyDescent="0.35">
      <c r="A12" s="4" t="s">
        <v>13</v>
      </c>
      <c r="B12" s="10">
        <v>0</v>
      </c>
    </row>
    <row r="13" spans="1:3" ht="21" customHeight="1" x14ac:dyDescent="0.35">
      <c r="A13" s="25" t="s">
        <v>41</v>
      </c>
      <c r="B13" s="10">
        <v>0</v>
      </c>
    </row>
    <row r="14" spans="1:3" ht="21" customHeight="1" x14ac:dyDescent="0.35">
      <c r="A14" s="4" t="s">
        <v>14</v>
      </c>
      <c r="B14" s="10">
        <v>0</v>
      </c>
    </row>
    <row r="15" spans="1:3" ht="21" customHeight="1" x14ac:dyDescent="0.35">
      <c r="A15" s="4" t="s">
        <v>15</v>
      </c>
      <c r="B15" s="10">
        <v>0</v>
      </c>
    </row>
    <row r="16" spans="1:3" ht="21" customHeight="1" x14ac:dyDescent="0.35">
      <c r="A16" s="4" t="s">
        <v>16</v>
      </c>
      <c r="B16" s="10">
        <v>0</v>
      </c>
    </row>
    <row r="17" spans="1:2" ht="21" customHeight="1" x14ac:dyDescent="0.35">
      <c r="A17" s="4"/>
      <c r="B17" s="12"/>
    </row>
    <row r="18" spans="1:2" ht="21" customHeight="1" x14ac:dyDescent="0.35">
      <c r="A18" s="5" t="s">
        <v>5</v>
      </c>
      <c r="B18" s="12"/>
    </row>
    <row r="19" spans="1:2" ht="21" customHeight="1" x14ac:dyDescent="0.35">
      <c r="A19" s="4" t="s">
        <v>17</v>
      </c>
      <c r="B19" s="19">
        <f>((B15*(1.25*B13+B16)*B11)+(B13*B14)*B12)</f>
        <v>0</v>
      </c>
    </row>
    <row r="20" spans="1:2" ht="21" customHeight="1" x14ac:dyDescent="0.35">
      <c r="A20" s="4" t="s">
        <v>18</v>
      </c>
      <c r="B20" s="13" t="e">
        <f>B10/B19</f>
        <v>#DIV/0!</v>
      </c>
    </row>
    <row r="21" spans="1:2" ht="21" customHeight="1" x14ac:dyDescent="0.35">
      <c r="A21" s="4"/>
      <c r="B21" s="12"/>
    </row>
    <row r="22" spans="1:2" ht="21" customHeight="1" x14ac:dyDescent="0.35">
      <c r="A22" s="5" t="s">
        <v>19</v>
      </c>
      <c r="B22" s="12"/>
    </row>
    <row r="23" spans="1:2" ht="21" customHeight="1" x14ac:dyDescent="0.35">
      <c r="A23" s="4" t="s">
        <v>9</v>
      </c>
      <c r="B23" s="12" t="e">
        <f>IF(B20="","",IF(B20&lt;=1.25,"Voldoet","Voldoet niet"))</f>
        <v>#DIV/0!</v>
      </c>
    </row>
    <row r="24" spans="1:2" ht="21" customHeight="1" thickBot="1" x14ac:dyDescent="0.4">
      <c r="A24" s="6" t="s">
        <v>10</v>
      </c>
      <c r="B24" s="12" t="e">
        <f>IF(B20="","",IF(B20&lt;=0.6,"Voldoet","Voldoet niet"))</f>
        <v>#DIV/0!</v>
      </c>
    </row>
    <row r="27" spans="1:2" x14ac:dyDescent="0.35">
      <c r="A27" t="s">
        <v>33</v>
      </c>
    </row>
    <row r="28" spans="1:2" x14ac:dyDescent="0.35">
      <c r="A28" t="s">
        <v>35</v>
      </c>
    </row>
    <row r="29" spans="1:2" x14ac:dyDescent="0.35">
      <c r="A29" t="s">
        <v>36</v>
      </c>
    </row>
    <row r="31" spans="1:2" x14ac:dyDescent="0.35">
      <c r="A31" t="s">
        <v>37</v>
      </c>
    </row>
    <row r="32" spans="1:2" x14ac:dyDescent="0.35">
      <c r="A32" t="s">
        <v>38</v>
      </c>
    </row>
    <row r="33" spans="1:1" x14ac:dyDescent="0.35">
      <c r="A33" t="s">
        <v>39</v>
      </c>
    </row>
    <row r="34" spans="1:1" x14ac:dyDescent="0.35">
      <c r="A34" t="s">
        <v>40</v>
      </c>
    </row>
  </sheetData>
  <sheetProtection algorithmName="SHA-512" hashValue="SqbNJ5Uq1sKYiJ/aFHesw261mGbwrhxZK0hMuHJkaOOw6eBIxCTQtE+1rbpBQJJ6Puw6ByHn+3laWbBS/f5Cjw==" saltValue="aHjXxTedCfEYdiTgxikbMA==" spinCount="100000" sheet="1" objects="1" scenarios="1"/>
  <mergeCells count="2">
    <mergeCell ref="B3:C3"/>
    <mergeCell ref="B4:C4"/>
  </mergeCells>
  <conditionalFormatting sqref="B23:B24">
    <cfRule type="containsText" dxfId="5" priority="1" operator="containsText" text="Voldoet niet">
      <formula>NOT(ISERROR(SEARCH("Voldoet niet",B23)))</formula>
    </cfRule>
    <cfRule type="containsText" dxfId="4" priority="2" operator="containsText" text="Voldoet">
      <formula>NOT(ISERROR(SEARCH("Voldoet",B23)))</formula>
    </cfRule>
  </conditionalFormatting>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2"/>
  <sheetViews>
    <sheetView workbookViewId="0">
      <selection activeCell="G19" sqref="G19"/>
    </sheetView>
  </sheetViews>
  <sheetFormatPr defaultRowHeight="14.5" x14ac:dyDescent="0.35"/>
  <cols>
    <col min="1" max="1" width="42.54296875" bestFit="1" customWidth="1"/>
    <col min="2" max="2" width="19.6328125" style="8" customWidth="1"/>
  </cols>
  <sheetData>
    <row r="1" spans="1:3" ht="18.5" x14ac:dyDescent="0.45">
      <c r="A1" s="1" t="s">
        <v>20</v>
      </c>
    </row>
    <row r="2" spans="1:3" ht="23.5" customHeight="1" thickBot="1" x14ac:dyDescent="0.4">
      <c r="A2" s="7" t="s">
        <v>29</v>
      </c>
    </row>
    <row r="3" spans="1:3" ht="23.5" customHeight="1" x14ac:dyDescent="0.35">
      <c r="A3" s="15" t="s">
        <v>30</v>
      </c>
      <c r="B3" s="21"/>
      <c r="C3" s="22"/>
    </row>
    <row r="4" spans="1:3" ht="23.5" customHeight="1" thickBot="1" x14ac:dyDescent="0.4">
      <c r="A4" s="16" t="s">
        <v>31</v>
      </c>
      <c r="B4" s="23"/>
      <c r="C4" s="24"/>
    </row>
    <row r="5" spans="1:3" ht="18.5" x14ac:dyDescent="0.45">
      <c r="A5" s="1"/>
    </row>
    <row r="6" spans="1:3" ht="15" thickBot="1" x14ac:dyDescent="0.4"/>
    <row r="7" spans="1:3" ht="21" customHeight="1" x14ac:dyDescent="0.35">
      <c r="A7" s="2" t="s">
        <v>1</v>
      </c>
      <c r="B7" s="9"/>
    </row>
    <row r="8" spans="1:3" ht="21" customHeight="1" x14ac:dyDescent="0.35">
      <c r="A8" s="4" t="s">
        <v>2</v>
      </c>
      <c r="B8" s="20">
        <v>0</v>
      </c>
    </row>
    <row r="9" spans="1:3" ht="21" customHeight="1" x14ac:dyDescent="0.35">
      <c r="A9" s="4" t="s">
        <v>21</v>
      </c>
      <c r="B9" s="20">
        <v>0</v>
      </c>
    </row>
    <row r="10" spans="1:3" ht="21" customHeight="1" x14ac:dyDescent="0.35">
      <c r="A10" s="4" t="s">
        <v>22</v>
      </c>
      <c r="B10" s="11">
        <f>B8+B9</f>
        <v>0</v>
      </c>
    </row>
    <row r="11" spans="1:3" ht="21" customHeight="1" x14ac:dyDescent="0.35">
      <c r="A11" s="4" t="s">
        <v>23</v>
      </c>
      <c r="B11" s="10">
        <v>0</v>
      </c>
    </row>
    <row r="12" spans="1:3" ht="21" customHeight="1" x14ac:dyDescent="0.35">
      <c r="A12" s="4" t="s">
        <v>24</v>
      </c>
      <c r="B12" s="10">
        <v>0</v>
      </c>
    </row>
    <row r="13" spans="1:3" ht="21" customHeight="1" x14ac:dyDescent="0.35">
      <c r="A13" s="4" t="s">
        <v>25</v>
      </c>
      <c r="B13" s="10">
        <v>0</v>
      </c>
    </row>
    <row r="14" spans="1:3" ht="21" customHeight="1" x14ac:dyDescent="0.35">
      <c r="A14" s="4"/>
      <c r="B14" s="12"/>
    </row>
    <row r="15" spans="1:3" ht="21" customHeight="1" x14ac:dyDescent="0.35">
      <c r="A15" s="5" t="s">
        <v>5</v>
      </c>
      <c r="B15" s="12"/>
    </row>
    <row r="16" spans="1:3" ht="21" customHeight="1" x14ac:dyDescent="0.35">
      <c r="A16" s="4" t="s">
        <v>26</v>
      </c>
      <c r="B16" s="19" t="e">
        <f>B10/B11</f>
        <v>#DIV/0!</v>
      </c>
    </row>
    <row r="17" spans="1:2" ht="21" customHeight="1" x14ac:dyDescent="0.35">
      <c r="A17" s="4" t="s">
        <v>27</v>
      </c>
      <c r="B17" s="19">
        <f>B13*B12</f>
        <v>0</v>
      </c>
    </row>
    <row r="18" spans="1:2" ht="21" customHeight="1" x14ac:dyDescent="0.35">
      <c r="A18" s="4" t="s">
        <v>28</v>
      </c>
      <c r="B18" s="13" t="e">
        <f>B10/(B17*B11)</f>
        <v>#DIV/0!</v>
      </c>
    </row>
    <row r="19" spans="1:2" ht="21" customHeight="1" x14ac:dyDescent="0.35">
      <c r="A19" s="4"/>
      <c r="B19" s="12"/>
    </row>
    <row r="20" spans="1:2" ht="21" customHeight="1" x14ac:dyDescent="0.35">
      <c r="A20" s="5" t="s">
        <v>19</v>
      </c>
      <c r="B20" s="12"/>
    </row>
    <row r="21" spans="1:2" ht="21" customHeight="1" x14ac:dyDescent="0.35">
      <c r="A21" s="4" t="s">
        <v>9</v>
      </c>
      <c r="B21" s="12" t="e">
        <f>IF(B18="","",IF(B18&lt;=1.25,"Voldoet","Voldoet niet"))</f>
        <v>#DIV/0!</v>
      </c>
    </row>
    <row r="22" spans="1:2" ht="21" customHeight="1" thickBot="1" x14ac:dyDescent="0.4">
      <c r="A22" s="6" t="s">
        <v>10</v>
      </c>
      <c r="B22" s="14" t="e">
        <f>IF(B18="","",IF(B18&lt;=0.6,"Voldoet","Voldoet niet"))</f>
        <v>#DIV/0!</v>
      </c>
    </row>
  </sheetData>
  <sheetProtection algorithmName="SHA-512" hashValue="Xc+a/ey7737SiSiSIacSGF2zl9JXUI1FsfQ6WFeN3WZi5WQtH2O0wcDSigQwr281BAq/TCQdUMeI4CRs+Ru5vQ==" saltValue="wXmT0tpefVeMLRJ31P9QNA==" spinCount="100000" sheet="1" objects="1" scenarios="1"/>
  <mergeCells count="2">
    <mergeCell ref="B3:C3"/>
    <mergeCell ref="B4:C4"/>
  </mergeCells>
  <conditionalFormatting sqref="B21">
    <cfRule type="containsText" dxfId="3" priority="5" operator="containsText" text="Voldoet">
      <formula>NOT(ISERROR(SEARCH("Voldoet",B21)))</formula>
    </cfRule>
  </conditionalFormatting>
  <conditionalFormatting sqref="B21:B22">
    <cfRule type="containsText" dxfId="2" priority="3" operator="containsText" text="Voldoet niet">
      <formula>NOT(ISERROR(SEARCH("Voldoet niet",B21)))</formula>
    </cfRule>
  </conditionalFormatting>
  <conditionalFormatting sqref="B22">
    <cfRule type="containsText" dxfId="1" priority="1" operator="containsText" text="Voldoet niet">
      <formula>NOT(ISERROR(SEARCH("Voldoet niet",B22)))</formula>
    </cfRule>
    <cfRule type="containsText" dxfId="0" priority="2" operator="containsText" text="Voldoet">
      <formula>NOT(ISERROR(SEARCH("Voldoet",B22)))</formula>
    </cfRule>
  </conditionalFormatting>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E64165025569419C8D69E340EC8D35" ma:contentTypeVersion="4" ma:contentTypeDescription="Een nieuw document maken." ma:contentTypeScope="" ma:versionID="982d7baa605159e3bfcf559641925a9d">
  <xsd:schema xmlns:xsd="http://www.w3.org/2001/XMLSchema" xmlns:xs="http://www.w3.org/2001/XMLSchema" xmlns:p="http://schemas.microsoft.com/office/2006/metadata/properties" xmlns:ns2="b3b754a1-418f-41b0-8b73-3407619c16dc" targetNamespace="http://schemas.microsoft.com/office/2006/metadata/properties" ma:root="true" ma:fieldsID="9a17734c52935b18512b924d6acf4221" ns2:_="">
    <xsd:import namespace="b3b754a1-418f-41b0-8b73-3407619c16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754a1-418f-41b0-8b73-3407619c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00B1F9-7761-4530-8ACA-C11F4CFF02BF}">
  <ds:schemaRef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purl.org/dc/dcmitype/"/>
    <ds:schemaRef ds:uri="http://www.w3.org/XML/1998/namespace"/>
    <ds:schemaRef ds:uri="http://purl.org/dc/terms/"/>
    <ds:schemaRef ds:uri="b3b754a1-418f-41b0-8b73-3407619c16dc"/>
    <ds:schemaRef ds:uri="http://schemas.openxmlformats.org/package/2006/metadata/core-properties"/>
  </ds:schemaRefs>
</ds:datastoreItem>
</file>

<file path=customXml/itemProps2.xml><?xml version="1.0" encoding="utf-8"?>
<ds:datastoreItem xmlns:ds="http://schemas.openxmlformats.org/officeDocument/2006/customXml" ds:itemID="{A7D1D272-187B-4542-B771-3E6C92CAF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754a1-418f-41b0-8b73-3407619c16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2DE62D-1452-4BA9-9D2C-2F0A00506D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 begrippenlijst</vt:lpstr>
      <vt:lpstr>Banden</vt:lpstr>
      <vt:lpstr>Tracks</vt:lpstr>
      <vt:lpstr>Rupsen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F.Scheve@staatsbosbeheer.nl</dc:creator>
  <cp:keywords/>
  <dc:description/>
  <cp:lastModifiedBy>Riphagen, Herman</cp:lastModifiedBy>
  <cp:revision/>
  <dcterms:created xsi:type="dcterms:W3CDTF">2025-11-21T08:38:10Z</dcterms:created>
  <dcterms:modified xsi:type="dcterms:W3CDTF">2025-12-15T12:22:51Z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0x0101003CE64165025569419C8D69E340EC8D35</vt:lpwstr>
  </property>
</Properties>
</file>