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L:\ACTUEEL 2026\CONSULTANCY\Projecten 2026\25CC126 RWM - aanbesteding kolkeneiniging 2026\4\Publiceren\"/>
    </mc:Choice>
  </mc:AlternateContent>
  <xr:revisionPtr revIDLastSave="0" documentId="13_ncr:1_{6A60682C-3599-4C2D-82AB-230C24C0C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Blad1!$A$2:$P$29</definedName>
    <definedName name="_xlnm.Print_Area" localSheetId="0">Blad1!$A$1:$P$43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F51" i="1"/>
  <c r="F49" i="1"/>
  <c r="F48" i="1"/>
  <c r="F50" i="1"/>
  <c r="L42" i="1"/>
  <c r="L41" i="1"/>
  <c r="L40" i="1"/>
  <c r="L39" i="1"/>
  <c r="L38" i="1"/>
  <c r="L37" i="1"/>
  <c r="L36" i="1"/>
  <c r="L35" i="1"/>
  <c r="L34" i="1"/>
  <c r="L29" i="1"/>
  <c r="L28" i="1"/>
  <c r="L27" i="1"/>
  <c r="L26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48" i="1"/>
  <c r="K34" i="1"/>
  <c r="K23" i="1"/>
  <c r="K24" i="1"/>
  <c r="K26" i="1"/>
  <c r="K27" i="1"/>
  <c r="K28" i="1"/>
  <c r="K29" i="1"/>
  <c r="K35" i="1"/>
  <c r="K36" i="1"/>
  <c r="K37" i="1"/>
  <c r="K38" i="1"/>
  <c r="K39" i="1"/>
  <c r="K40" i="1"/>
  <c r="K41" i="1"/>
  <c r="K42" i="1"/>
  <c r="L49" i="1" l="1"/>
  <c r="L51" i="1"/>
  <c r="L50" i="1"/>
  <c r="L52" i="1" s="1"/>
  <c r="F52" i="1"/>
  <c r="K16" i="1"/>
  <c r="K17" i="1"/>
  <c r="K18" i="1"/>
  <c r="K19" i="1"/>
  <c r="K20" i="1"/>
  <c r="K21" i="1"/>
  <c r="K2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44" i="1" l="1"/>
</calcChain>
</file>

<file path=xl/sharedStrings.xml><?xml version="1.0" encoding="utf-8"?>
<sst xmlns="http://schemas.openxmlformats.org/spreadsheetml/2006/main" count="207" uniqueCount="80">
  <si>
    <t>Omschrijving locatie</t>
  </si>
  <si>
    <t>kolk + aanbouw</t>
  </si>
  <si>
    <t>Type</t>
  </si>
  <si>
    <t xml:space="preserve">Berg </t>
  </si>
  <si>
    <t>Urmond</t>
  </si>
  <si>
    <t>volume</t>
  </si>
  <si>
    <t>Lengte x</t>
  </si>
  <si>
    <t>Breedte x</t>
  </si>
  <si>
    <t>Stein</t>
  </si>
  <si>
    <t>Meers</t>
  </si>
  <si>
    <t>Elsloo</t>
  </si>
  <si>
    <t>Catsop</t>
  </si>
  <si>
    <t>Berger Maasstraat</t>
  </si>
  <si>
    <t>Berger Maasstraat ( kant van het Veer)</t>
  </si>
  <si>
    <t>Veestraat Urmond</t>
  </si>
  <si>
    <t>Veestraat Stein</t>
  </si>
  <si>
    <t xml:space="preserve">Havenstraat parkeerplaats Aegir </t>
  </si>
  <si>
    <t>Kuiperstraat/Kelderstraat</t>
  </si>
  <si>
    <t>Kuiperstraat 10/11</t>
  </si>
  <si>
    <t>Kuiperstraat 5/10/11</t>
  </si>
  <si>
    <t>Totale inhoud kolken</t>
  </si>
  <si>
    <t>Brugstraat 11</t>
  </si>
  <si>
    <t>Brugstraat 14</t>
  </si>
  <si>
    <t>Steenwegstraat ( De Fontein )</t>
  </si>
  <si>
    <t>Houterend 89 / 114</t>
  </si>
  <si>
    <t>Stadhouderslaan ( Tankstation )</t>
  </si>
  <si>
    <t>Arondskelk 37 / 74</t>
  </si>
  <si>
    <t>Bingelkruid 22 ( Midden in weg )</t>
  </si>
  <si>
    <t>Bingelkruid 34</t>
  </si>
  <si>
    <t>Steinderweg 4 ( in Fietspad )</t>
  </si>
  <si>
    <t>Mauritsweg</t>
  </si>
  <si>
    <t>Aan de Gelik 27</t>
  </si>
  <si>
    <t>Op de Dries</t>
  </si>
  <si>
    <t>Schuthagerweg</t>
  </si>
  <si>
    <t>Grotestraat / Kerkstraat</t>
  </si>
  <si>
    <t>Kloosterstraat 32</t>
  </si>
  <si>
    <t>Pastoor Erckensstraat 2</t>
  </si>
  <si>
    <t>Meerser Eindstraat 23</t>
  </si>
  <si>
    <t>Drie Bunderweg 2</t>
  </si>
  <si>
    <t>Hoogte x</t>
  </si>
  <si>
    <t>aantal =</t>
  </si>
  <si>
    <t>Stadhouderslaan ( Gem Huis )</t>
  </si>
  <si>
    <t xml:space="preserve"> Lijnafwatering</t>
  </si>
  <si>
    <t>Foto</t>
  </si>
  <si>
    <t>Dorps kern</t>
  </si>
  <si>
    <r>
      <rPr>
        <sz val="8"/>
        <color theme="1"/>
        <rFont val="Calibri"/>
        <family val="2"/>
        <scheme val="minor"/>
      </rPr>
      <t>Verhoolde goot</t>
    </r>
    <r>
      <rPr>
        <sz val="11"/>
        <color theme="1"/>
        <rFont val="Calibri"/>
        <family val="2"/>
        <scheme val="minor"/>
      </rPr>
      <t xml:space="preserve"> /</t>
    </r>
    <r>
      <rPr>
        <b/>
        <i/>
        <u/>
        <sz val="11"/>
        <color theme="1"/>
        <rFont val="Calibri"/>
        <family val="2"/>
        <scheme val="minor"/>
      </rPr>
      <t xml:space="preserve"> Lijnafwatering</t>
    </r>
  </si>
  <si>
    <t>totale lengte</t>
  </si>
  <si>
    <t>Julianaweg ( WLB )</t>
  </si>
  <si>
    <t>Opmerking</t>
  </si>
  <si>
    <t>Leverancier/type</t>
  </si>
  <si>
    <t>Gekneveld</t>
  </si>
  <si>
    <t>Aquaway Struyk Verwo NEN EN 124 klf900</t>
  </si>
  <si>
    <t xml:space="preserve">Aquaway  </t>
  </si>
  <si>
    <t>Los</t>
  </si>
  <si>
    <t>TBS</t>
  </si>
  <si>
    <t>Globe Tegelen</t>
  </si>
  <si>
    <t>Aco S300K EN 1433 F900</t>
  </si>
  <si>
    <t>Brevete Modele Depost EN124 C250</t>
  </si>
  <si>
    <t>WAVIN</t>
  </si>
  <si>
    <t>Emmer/Klemmen</t>
  </si>
  <si>
    <t>TBS Soest</t>
  </si>
  <si>
    <t>Nering Bogel b.v. Weert</t>
  </si>
  <si>
    <t>Schoolsteeg 2</t>
  </si>
  <si>
    <t>Jofferenstraat 6</t>
  </si>
  <si>
    <t>Pastoor Erckensstraat 29 / 31</t>
  </si>
  <si>
    <t>Meerser Eindstraat 6 /8</t>
  </si>
  <si>
    <t>nr</t>
  </si>
  <si>
    <t>Categorie</t>
  </si>
  <si>
    <t>aantal</t>
  </si>
  <si>
    <t>meter</t>
  </si>
  <si>
    <t>Lengte</t>
  </si>
  <si>
    <t>Cat 1</t>
  </si>
  <si>
    <t>Cat 2</t>
  </si>
  <si>
    <t>Cat 3</t>
  </si>
  <si>
    <t>Cat 4</t>
  </si>
  <si>
    <t>Aantal loc</t>
  </si>
  <si>
    <t>BIJLAGE 4. OVERZICHT LIJNGOTEN STEIN 2020 per 12042022</t>
  </si>
  <si>
    <t>Heistraat 20-22</t>
  </si>
  <si>
    <t>Lijnafwatering</t>
  </si>
  <si>
    <t xml:space="preserve">EN1433 Din V19580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</si>
</sst>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color rgb="FF9C65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7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1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25" fillId="5" borderId="0" applyNumberFormat="0" applyBorder="0" applyAlignment="0" applyProtection="0"/>
    <xf numFmtId="0" fontId="22" fillId="0" borderId="0"/>
    <xf numFmtId="0" fontId="7" fillId="0" borderId="0"/>
    <xf numFmtId="0" fontId="22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23" fillId="3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right"/>
    </xf>
    <xf numFmtId="2" fontId="0" fillId="35" borderId="1" xfId="0" applyNumberFormat="1" applyFill="1" applyBorder="1" applyAlignment="1">
      <alignment horizontal="center"/>
    </xf>
    <xf numFmtId="0" fontId="24" fillId="35" borderId="1" xfId="0" applyFont="1" applyFill="1" applyBorder="1" applyAlignment="1">
      <alignment horizontal="center" vertical="top"/>
    </xf>
    <xf numFmtId="0" fontId="1" fillId="0" borderId="12" xfId="0" applyFont="1" applyBorder="1"/>
    <xf numFmtId="0" fontId="0" fillId="35" borderId="1" xfId="0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2" fontId="6" fillId="35" borderId="1" xfId="0" applyNumberFormat="1" applyFont="1" applyFill="1" applyBorder="1" applyAlignment="1">
      <alignment horizontal="center"/>
    </xf>
    <xf numFmtId="0" fontId="0" fillId="35" borderId="1" xfId="0" applyFill="1" applyBorder="1" applyAlignment="1">
      <alignment horizontal="center"/>
    </xf>
    <xf numFmtId="0" fontId="0" fillId="36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5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5" xr:uid="{00000000-0005-0000-0000-00000C000000}"/>
    <cellStyle name="60% - Accent2 2" xfId="36" xr:uid="{00000000-0005-0000-0000-00000D000000}"/>
    <cellStyle name="60% - Accent3 2" xfId="37" xr:uid="{00000000-0005-0000-0000-00000E000000}"/>
    <cellStyle name="60% - Accent4 2" xfId="38" xr:uid="{00000000-0005-0000-0000-00000F000000}"/>
    <cellStyle name="60% - Accent5 2" xfId="39" xr:uid="{00000000-0005-0000-0000-000010000000}"/>
    <cellStyle name="60% - Accent6 2" xfId="40" xr:uid="{00000000-0005-0000-0000-000011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erekening" xfId="10" builtinId="22" customBuiltin="1"/>
    <cellStyle name="Controlecel" xfId="12" builtinId="23" customBuiltin="1"/>
    <cellStyle name="Gekoppelde cel" xfId="11" builtinId="24" customBuiltin="1"/>
    <cellStyle name="Goed" xfId="6" builtinId="26" customBuiltin="1"/>
    <cellStyle name="Invoer" xfId="8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 2" xfId="41" xr:uid="{00000000-0005-0000-0000-000021000000}"/>
    <cellStyle name="Notitie" xfId="14" builtinId="10" customBuiltin="1"/>
    <cellStyle name="Ongeldig" xfId="7" builtinId="27" customBuiltin="1"/>
    <cellStyle name="Standaard" xfId="0" builtinId="0"/>
    <cellStyle name="Standaard 2" xfId="42" xr:uid="{00000000-0005-0000-0000-000025000000}"/>
    <cellStyle name="Standaard 3" xfId="43" xr:uid="{00000000-0005-0000-0000-000026000000}"/>
    <cellStyle name="Standaard 4" xfId="44" xr:uid="{00000000-0005-0000-0000-000027000000}"/>
    <cellStyle name="Titel" xfId="1" builtinId="15" customBuiltin="1"/>
    <cellStyle name="Totaal" xfId="16" builtinId="25" customBuiltin="1"/>
    <cellStyle name="Uitvoer" xfId="9" builtinId="21" customBuiltin="1"/>
    <cellStyle name="Verklarende tekst" xfId="15" builtinId="53" customBuiltin="1"/>
    <cellStyle name="Waarschuwingsteks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topLeftCell="D10" workbookViewId="0">
      <selection activeCell="N21" sqref="N21"/>
    </sheetView>
  </sheetViews>
  <sheetFormatPr defaultColWidth="9.85546875" defaultRowHeight="15" x14ac:dyDescent="0.25"/>
  <cols>
    <col min="1" max="1" width="5" style="4" bestFit="1" customWidth="1"/>
    <col min="2" max="2" width="10.5703125" bestFit="1" customWidth="1"/>
    <col min="3" max="3" width="35.5703125" bestFit="1" customWidth="1"/>
    <col min="4" max="4" width="26.85546875" bestFit="1" customWidth="1"/>
    <col min="5" max="5" width="12.140625" bestFit="1" customWidth="1"/>
    <col min="6" max="6" width="12.140625" customWidth="1"/>
    <col min="7" max="7" width="7" bestFit="1" customWidth="1"/>
    <col min="8" max="8" width="7.85546875" bestFit="1" customWidth="1"/>
    <col min="9" max="9" width="7.42578125" bestFit="1" customWidth="1"/>
    <col min="10" max="10" width="6.7109375" style="6" bestFit="1" customWidth="1"/>
    <col min="11" max="11" width="6.28515625" style="14" bestFit="1" customWidth="1"/>
    <col min="12" max="12" width="10" style="14" bestFit="1" customWidth="1"/>
    <col min="13" max="13" width="10" style="14" customWidth="1"/>
    <col min="14" max="14" width="40.7109375" style="4" bestFit="1" customWidth="1"/>
    <col min="15" max="15" width="16.85546875" style="4" bestFit="1" customWidth="1"/>
    <col min="16" max="16" width="10.7109375" style="4" customWidth="1"/>
  </cols>
  <sheetData>
    <row r="1" spans="1:16" ht="26.25" x14ac:dyDescent="0.4">
      <c r="A1" s="28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/>
    </row>
    <row r="2" spans="1:16" x14ac:dyDescent="0.25">
      <c r="A2" s="1" t="s">
        <v>66</v>
      </c>
      <c r="B2" s="1" t="s">
        <v>44</v>
      </c>
      <c r="C2" s="1" t="s">
        <v>0</v>
      </c>
      <c r="D2" s="1" t="s">
        <v>2</v>
      </c>
      <c r="E2" s="10" t="s">
        <v>68</v>
      </c>
      <c r="F2" s="10"/>
      <c r="G2" s="10" t="s">
        <v>6</v>
      </c>
      <c r="H2" s="10" t="s">
        <v>7</v>
      </c>
      <c r="I2" s="10" t="s">
        <v>39</v>
      </c>
      <c r="J2" s="11" t="s">
        <v>40</v>
      </c>
      <c r="K2" s="12" t="s">
        <v>5</v>
      </c>
      <c r="L2" s="24" t="s">
        <v>46</v>
      </c>
      <c r="M2" s="15" t="s">
        <v>67</v>
      </c>
      <c r="N2" s="10" t="s">
        <v>49</v>
      </c>
      <c r="O2" s="2" t="s">
        <v>48</v>
      </c>
      <c r="P2" s="1" t="s">
        <v>43</v>
      </c>
    </row>
    <row r="3" spans="1:16" x14ac:dyDescent="0.25">
      <c r="A3" s="7">
        <v>1</v>
      </c>
      <c r="B3" s="7" t="s">
        <v>3</v>
      </c>
      <c r="C3" s="7" t="s">
        <v>12</v>
      </c>
      <c r="D3" s="7" t="s">
        <v>45</v>
      </c>
      <c r="E3" s="7">
        <v>7</v>
      </c>
      <c r="F3" s="25">
        <v>1</v>
      </c>
      <c r="G3" s="8">
        <v>0.75</v>
      </c>
      <c r="H3" s="8">
        <v>0.35</v>
      </c>
      <c r="I3" s="8">
        <v>0.75</v>
      </c>
      <c r="J3" s="9">
        <v>1</v>
      </c>
      <c r="K3" s="8">
        <f t="shared" ref="K3:K29" si="0">G3*H3*I3*J3</f>
        <v>0.19687499999999997</v>
      </c>
      <c r="L3" s="18">
        <f t="shared" ref="L3:L10" si="1">E3*G3</f>
        <v>5.25</v>
      </c>
      <c r="M3" s="21">
        <v>3</v>
      </c>
      <c r="N3" s="2" t="s">
        <v>51</v>
      </c>
      <c r="O3" s="2" t="s">
        <v>50</v>
      </c>
      <c r="P3" s="7">
        <v>1</v>
      </c>
    </row>
    <row r="4" spans="1:16" x14ac:dyDescent="0.25">
      <c r="A4" s="7">
        <v>2</v>
      </c>
      <c r="B4" s="7" t="s">
        <v>3</v>
      </c>
      <c r="C4" s="7" t="s">
        <v>13</v>
      </c>
      <c r="D4" s="7" t="s">
        <v>42</v>
      </c>
      <c r="E4" s="7">
        <v>1</v>
      </c>
      <c r="F4" s="25">
        <v>1</v>
      </c>
      <c r="G4" s="8">
        <v>0.6</v>
      </c>
      <c r="H4" s="8">
        <v>0.35</v>
      </c>
      <c r="I4" s="8">
        <v>0.9</v>
      </c>
      <c r="J4" s="9">
        <v>1</v>
      </c>
      <c r="K4" s="8">
        <f t="shared" si="0"/>
        <v>0.189</v>
      </c>
      <c r="L4" s="18">
        <f t="shared" si="1"/>
        <v>0.6</v>
      </c>
      <c r="M4" s="21">
        <v>3</v>
      </c>
      <c r="N4" s="2" t="s">
        <v>52</v>
      </c>
      <c r="O4" s="2" t="s">
        <v>53</v>
      </c>
      <c r="P4" s="7">
        <v>2</v>
      </c>
    </row>
    <row r="5" spans="1:16" x14ac:dyDescent="0.25">
      <c r="A5" s="2">
        <v>3</v>
      </c>
      <c r="B5" s="2" t="s">
        <v>4</v>
      </c>
      <c r="C5" s="2" t="s">
        <v>14</v>
      </c>
      <c r="D5" s="2" t="s">
        <v>42</v>
      </c>
      <c r="E5" s="2">
        <v>4</v>
      </c>
      <c r="F5" s="25">
        <v>1</v>
      </c>
      <c r="G5" s="3">
        <v>0.65</v>
      </c>
      <c r="H5" s="3">
        <v>0.4</v>
      </c>
      <c r="I5" s="3">
        <v>0.95</v>
      </c>
      <c r="J5" s="5">
        <v>1</v>
      </c>
      <c r="K5" s="3">
        <f t="shared" si="0"/>
        <v>0.247</v>
      </c>
      <c r="L5" s="18">
        <f t="shared" si="1"/>
        <v>2.6</v>
      </c>
      <c r="M5" s="21">
        <v>2</v>
      </c>
      <c r="N5" s="2" t="s">
        <v>54</v>
      </c>
      <c r="O5" s="2" t="s">
        <v>53</v>
      </c>
      <c r="P5" s="2">
        <v>3</v>
      </c>
    </row>
    <row r="6" spans="1:16" x14ac:dyDescent="0.25">
      <c r="A6" s="2">
        <v>4</v>
      </c>
      <c r="B6" s="2" t="s">
        <v>4</v>
      </c>
      <c r="C6" s="2" t="s">
        <v>14</v>
      </c>
      <c r="D6" s="2" t="s">
        <v>42</v>
      </c>
      <c r="E6" s="2">
        <v>4</v>
      </c>
      <c r="F6" s="25">
        <v>1</v>
      </c>
      <c r="G6" s="3">
        <v>0.65</v>
      </c>
      <c r="H6" s="3">
        <v>0.4</v>
      </c>
      <c r="I6" s="3">
        <v>0.95</v>
      </c>
      <c r="J6" s="5">
        <v>1</v>
      </c>
      <c r="K6" s="3">
        <f t="shared" si="0"/>
        <v>0.247</v>
      </c>
      <c r="L6" s="18">
        <f t="shared" si="1"/>
        <v>2.6</v>
      </c>
      <c r="M6" s="21">
        <v>3</v>
      </c>
      <c r="N6" s="2" t="s">
        <v>54</v>
      </c>
      <c r="O6" s="2" t="s">
        <v>53</v>
      </c>
      <c r="P6" s="2">
        <v>4</v>
      </c>
    </row>
    <row r="7" spans="1:16" x14ac:dyDescent="0.25">
      <c r="A7" s="7">
        <v>5</v>
      </c>
      <c r="B7" s="7" t="s">
        <v>8</v>
      </c>
      <c r="C7" s="7" t="s">
        <v>15</v>
      </c>
      <c r="D7" s="7" t="s">
        <v>42</v>
      </c>
      <c r="E7" s="7">
        <v>4</v>
      </c>
      <c r="F7" s="25">
        <v>1</v>
      </c>
      <c r="G7" s="8">
        <v>0.65</v>
      </c>
      <c r="H7" s="8">
        <v>0.4</v>
      </c>
      <c r="I7" s="8">
        <v>0.95</v>
      </c>
      <c r="J7" s="9">
        <v>1</v>
      </c>
      <c r="K7" s="8">
        <f t="shared" si="0"/>
        <v>0.247</v>
      </c>
      <c r="L7" s="18">
        <f t="shared" si="1"/>
        <v>2.6</v>
      </c>
      <c r="M7" s="21">
        <v>3</v>
      </c>
      <c r="N7" s="2" t="s">
        <v>54</v>
      </c>
      <c r="O7" s="2" t="s">
        <v>53</v>
      </c>
      <c r="P7" s="7">
        <v>5</v>
      </c>
    </row>
    <row r="8" spans="1:16" x14ac:dyDescent="0.25">
      <c r="A8" s="7">
        <v>6</v>
      </c>
      <c r="B8" s="7" t="s">
        <v>8</v>
      </c>
      <c r="C8" s="7" t="s">
        <v>15</v>
      </c>
      <c r="D8" s="7" t="s">
        <v>42</v>
      </c>
      <c r="E8" s="7">
        <v>4</v>
      </c>
      <c r="F8" s="25">
        <v>1</v>
      </c>
      <c r="G8" s="8">
        <v>0.65</v>
      </c>
      <c r="H8" s="8">
        <v>0.4</v>
      </c>
      <c r="I8" s="8">
        <v>0.95</v>
      </c>
      <c r="J8" s="9">
        <v>1</v>
      </c>
      <c r="K8" s="8">
        <f t="shared" si="0"/>
        <v>0.247</v>
      </c>
      <c r="L8" s="18">
        <f t="shared" si="1"/>
        <v>2.6</v>
      </c>
      <c r="M8" s="21">
        <v>3</v>
      </c>
      <c r="N8" s="2" t="s">
        <v>54</v>
      </c>
      <c r="O8" s="2" t="s">
        <v>53</v>
      </c>
      <c r="P8" s="7">
        <v>6</v>
      </c>
    </row>
    <row r="9" spans="1:16" x14ac:dyDescent="0.25">
      <c r="A9" s="7">
        <v>7</v>
      </c>
      <c r="B9" s="7" t="s">
        <v>8</v>
      </c>
      <c r="C9" s="7" t="s">
        <v>16</v>
      </c>
      <c r="D9" s="7" t="s">
        <v>42</v>
      </c>
      <c r="E9" s="7">
        <v>6</v>
      </c>
      <c r="F9" s="25">
        <v>1</v>
      </c>
      <c r="G9" s="8">
        <v>0.65</v>
      </c>
      <c r="H9" s="8">
        <v>0.65</v>
      </c>
      <c r="I9" s="8">
        <v>1.75</v>
      </c>
      <c r="J9" s="9">
        <v>1</v>
      </c>
      <c r="K9" s="8">
        <f t="shared" si="0"/>
        <v>0.73937500000000012</v>
      </c>
      <c r="L9" s="18">
        <f t="shared" si="1"/>
        <v>3.9000000000000004</v>
      </c>
      <c r="M9" s="21">
        <v>4</v>
      </c>
      <c r="N9" s="2" t="s">
        <v>55</v>
      </c>
      <c r="O9" s="2" t="s">
        <v>53</v>
      </c>
      <c r="P9" s="7">
        <v>7</v>
      </c>
    </row>
    <row r="10" spans="1:16" x14ac:dyDescent="0.25">
      <c r="A10" s="7">
        <v>8</v>
      </c>
      <c r="B10" s="7" t="s">
        <v>8</v>
      </c>
      <c r="C10" s="7" t="s">
        <v>17</v>
      </c>
      <c r="D10" s="7" t="s">
        <v>42</v>
      </c>
      <c r="E10" s="7">
        <v>2</v>
      </c>
      <c r="F10" s="25">
        <v>1</v>
      </c>
      <c r="G10" s="8">
        <v>0.65</v>
      </c>
      <c r="H10" s="8">
        <v>0.4</v>
      </c>
      <c r="I10" s="8">
        <v>1</v>
      </c>
      <c r="J10" s="9">
        <v>1</v>
      </c>
      <c r="K10" s="8">
        <f t="shared" si="0"/>
        <v>0.26</v>
      </c>
      <c r="L10" s="18">
        <f t="shared" si="1"/>
        <v>1.3</v>
      </c>
      <c r="M10" s="21">
        <v>4</v>
      </c>
      <c r="N10" s="2"/>
      <c r="O10" s="2" t="s">
        <v>53</v>
      </c>
      <c r="P10" s="7">
        <v>12</v>
      </c>
    </row>
    <row r="11" spans="1:16" x14ac:dyDescent="0.25">
      <c r="A11" s="7">
        <v>9</v>
      </c>
      <c r="B11" s="7" t="s">
        <v>8</v>
      </c>
      <c r="C11" s="7" t="s">
        <v>19</v>
      </c>
      <c r="D11" s="7" t="s">
        <v>42</v>
      </c>
      <c r="E11" s="7">
        <v>2</v>
      </c>
      <c r="F11" s="25">
        <v>1</v>
      </c>
      <c r="G11" s="8">
        <v>0.7</v>
      </c>
      <c r="H11" s="8">
        <v>0.4</v>
      </c>
      <c r="I11" s="8">
        <v>0.7</v>
      </c>
      <c r="J11" s="9">
        <v>1</v>
      </c>
      <c r="K11" s="8">
        <f t="shared" si="0"/>
        <v>0.19599999999999998</v>
      </c>
      <c r="L11" s="18">
        <f t="shared" ref="L11:L29" si="2">E11*G11</f>
        <v>1.4</v>
      </c>
      <c r="M11" s="21">
        <v>2</v>
      </c>
      <c r="N11" s="2"/>
      <c r="O11" s="2" t="s">
        <v>53</v>
      </c>
      <c r="P11" s="7">
        <v>25</v>
      </c>
    </row>
    <row r="12" spans="1:16" x14ac:dyDescent="0.25">
      <c r="A12" s="7">
        <v>10</v>
      </c>
      <c r="B12" s="7" t="s">
        <v>8</v>
      </c>
      <c r="C12" s="7" t="s">
        <v>18</v>
      </c>
      <c r="D12" s="7" t="s">
        <v>42</v>
      </c>
      <c r="E12" s="7">
        <v>2</v>
      </c>
      <c r="F12" s="25">
        <v>1</v>
      </c>
      <c r="G12" s="8">
        <v>0.5</v>
      </c>
      <c r="H12" s="8">
        <v>0.5</v>
      </c>
      <c r="I12" s="8">
        <v>0.65</v>
      </c>
      <c r="J12" s="9">
        <v>1</v>
      </c>
      <c r="K12" s="8">
        <f t="shared" si="0"/>
        <v>0.16250000000000001</v>
      </c>
      <c r="L12" s="18">
        <f t="shared" si="2"/>
        <v>1</v>
      </c>
      <c r="M12" s="21">
        <v>2</v>
      </c>
      <c r="O12" s="2" t="s">
        <v>53</v>
      </c>
      <c r="P12" s="7">
        <v>25</v>
      </c>
    </row>
    <row r="13" spans="1:16" x14ac:dyDescent="0.25">
      <c r="A13" s="7">
        <v>11</v>
      </c>
      <c r="B13" s="7" t="s">
        <v>8</v>
      </c>
      <c r="C13" s="7" t="s">
        <v>22</v>
      </c>
      <c r="D13" s="7" t="s">
        <v>42</v>
      </c>
      <c r="E13" s="7">
        <v>1</v>
      </c>
      <c r="F13" s="25">
        <v>1</v>
      </c>
      <c r="G13" s="8">
        <v>0.5</v>
      </c>
      <c r="H13" s="8">
        <v>0.5</v>
      </c>
      <c r="I13" s="8">
        <v>0.65</v>
      </c>
      <c r="J13" s="9">
        <v>1</v>
      </c>
      <c r="K13" s="8">
        <f t="shared" si="0"/>
        <v>0.16250000000000001</v>
      </c>
      <c r="L13" s="18">
        <f t="shared" si="2"/>
        <v>0.5</v>
      </c>
      <c r="M13" s="21">
        <v>2</v>
      </c>
      <c r="N13" s="2" t="s">
        <v>57</v>
      </c>
      <c r="O13" s="2" t="s">
        <v>59</v>
      </c>
      <c r="P13" s="7">
        <v>26</v>
      </c>
    </row>
    <row r="14" spans="1:16" x14ac:dyDescent="0.25">
      <c r="A14" s="7">
        <v>12</v>
      </c>
      <c r="B14" s="7" t="s">
        <v>8</v>
      </c>
      <c r="C14" s="7" t="s">
        <v>21</v>
      </c>
      <c r="D14" s="7" t="s">
        <v>42</v>
      </c>
      <c r="E14" s="7">
        <v>1</v>
      </c>
      <c r="F14" s="25">
        <v>1</v>
      </c>
      <c r="G14" s="8">
        <v>7.5</v>
      </c>
      <c r="H14" s="8">
        <v>0.35</v>
      </c>
      <c r="I14" s="8">
        <v>0.35</v>
      </c>
      <c r="J14" s="9">
        <v>1</v>
      </c>
      <c r="K14" s="8">
        <f t="shared" si="0"/>
        <v>0.91874999999999996</v>
      </c>
      <c r="L14" s="18">
        <f t="shared" si="2"/>
        <v>7.5</v>
      </c>
      <c r="M14" s="21">
        <v>3</v>
      </c>
      <c r="N14" s="2" t="s">
        <v>56</v>
      </c>
      <c r="O14" s="2" t="s">
        <v>53</v>
      </c>
      <c r="P14" s="7">
        <v>27</v>
      </c>
    </row>
    <row r="15" spans="1:16" x14ac:dyDescent="0.25">
      <c r="A15" s="7">
        <v>13</v>
      </c>
      <c r="B15" s="7" t="s">
        <v>8</v>
      </c>
      <c r="C15" s="7" t="s">
        <v>23</v>
      </c>
      <c r="D15" s="7" t="s">
        <v>42</v>
      </c>
      <c r="E15" s="7">
        <v>3</v>
      </c>
      <c r="F15" s="25">
        <v>1</v>
      </c>
      <c r="G15" s="8">
        <v>0.7</v>
      </c>
      <c r="H15" s="8">
        <v>0.35</v>
      </c>
      <c r="I15" s="8">
        <v>0.5</v>
      </c>
      <c r="J15" s="9">
        <v>1</v>
      </c>
      <c r="K15" s="8">
        <f t="shared" si="0"/>
        <v>0.12249999999999998</v>
      </c>
      <c r="L15" s="18">
        <f t="shared" si="2"/>
        <v>2.0999999999999996</v>
      </c>
      <c r="M15" s="21">
        <v>3</v>
      </c>
      <c r="N15" s="2"/>
      <c r="O15" s="2" t="s">
        <v>53</v>
      </c>
      <c r="P15" s="7">
        <v>28</v>
      </c>
    </row>
    <row r="16" spans="1:16" x14ac:dyDescent="0.25">
      <c r="A16" s="7">
        <v>14</v>
      </c>
      <c r="B16" s="7" t="s">
        <v>8</v>
      </c>
      <c r="C16" s="7" t="s">
        <v>24</v>
      </c>
      <c r="D16" s="7" t="s">
        <v>42</v>
      </c>
      <c r="E16" s="7">
        <v>2</v>
      </c>
      <c r="F16" s="25">
        <v>1</v>
      </c>
      <c r="G16" s="8">
        <v>1</v>
      </c>
      <c r="H16" s="8">
        <v>0.13</v>
      </c>
      <c r="I16" s="8">
        <v>0.13</v>
      </c>
      <c r="J16" s="9">
        <v>2</v>
      </c>
      <c r="K16" s="8">
        <f t="shared" si="0"/>
        <v>3.3800000000000004E-2</v>
      </c>
      <c r="L16" s="18">
        <f t="shared" si="2"/>
        <v>2</v>
      </c>
      <c r="M16" s="21">
        <v>2</v>
      </c>
      <c r="N16" s="2" t="s">
        <v>58</v>
      </c>
      <c r="O16" s="2" t="s">
        <v>53</v>
      </c>
      <c r="P16" s="7">
        <v>13</v>
      </c>
    </row>
    <row r="17" spans="1:16" x14ac:dyDescent="0.25">
      <c r="A17" s="7">
        <v>15</v>
      </c>
      <c r="B17" s="7" t="s">
        <v>8</v>
      </c>
      <c r="C17" s="7" t="s">
        <v>47</v>
      </c>
      <c r="D17" s="7" t="s">
        <v>42</v>
      </c>
      <c r="E17" s="7">
        <v>2</v>
      </c>
      <c r="F17" s="25">
        <v>1</v>
      </c>
      <c r="G17" s="8">
        <v>0.75</v>
      </c>
      <c r="H17" s="8">
        <v>0.4</v>
      </c>
      <c r="I17" s="8">
        <v>0.95</v>
      </c>
      <c r="J17" s="9">
        <v>1</v>
      </c>
      <c r="K17" s="8">
        <f t="shared" si="0"/>
        <v>0.28500000000000003</v>
      </c>
      <c r="L17" s="18">
        <f t="shared" si="2"/>
        <v>1.5</v>
      </c>
      <c r="M17" s="21">
        <v>2</v>
      </c>
      <c r="N17" s="2"/>
      <c r="O17" s="2" t="s">
        <v>53</v>
      </c>
      <c r="P17" s="7">
        <v>22</v>
      </c>
    </row>
    <row r="18" spans="1:16" x14ac:dyDescent="0.25">
      <c r="A18" s="7">
        <v>16</v>
      </c>
      <c r="B18" s="7" t="s">
        <v>8</v>
      </c>
      <c r="C18" s="7" t="s">
        <v>25</v>
      </c>
      <c r="D18" s="7" t="s">
        <v>42</v>
      </c>
      <c r="E18" s="7">
        <v>3</v>
      </c>
      <c r="F18" s="25">
        <v>1</v>
      </c>
      <c r="G18" s="8">
        <v>0.65</v>
      </c>
      <c r="H18" s="8">
        <v>0.3</v>
      </c>
      <c r="I18" s="8">
        <v>0.9</v>
      </c>
      <c r="J18" s="9">
        <v>1</v>
      </c>
      <c r="K18" s="8">
        <f t="shared" si="0"/>
        <v>0.17550000000000002</v>
      </c>
      <c r="L18" s="18">
        <f t="shared" si="2"/>
        <v>1.9500000000000002</v>
      </c>
      <c r="M18" s="21">
        <v>3</v>
      </c>
      <c r="N18" s="2"/>
      <c r="O18" s="2" t="s">
        <v>53</v>
      </c>
      <c r="P18" s="7">
        <v>23</v>
      </c>
    </row>
    <row r="19" spans="1:16" x14ac:dyDescent="0.25">
      <c r="A19" s="7">
        <v>17</v>
      </c>
      <c r="B19" s="7" t="s">
        <v>8</v>
      </c>
      <c r="C19" s="7" t="s">
        <v>41</v>
      </c>
      <c r="D19" s="7" t="s">
        <v>42</v>
      </c>
      <c r="E19" s="7">
        <v>3</v>
      </c>
      <c r="F19" s="25">
        <v>1</v>
      </c>
      <c r="G19" s="8">
        <v>0.5</v>
      </c>
      <c r="H19" s="8">
        <v>0.35</v>
      </c>
      <c r="I19" s="8">
        <v>0.7</v>
      </c>
      <c r="J19" s="9">
        <v>1</v>
      </c>
      <c r="K19" s="8">
        <f t="shared" si="0"/>
        <v>0.12249999999999998</v>
      </c>
      <c r="L19" s="18">
        <f t="shared" si="2"/>
        <v>1.5</v>
      </c>
      <c r="M19" s="21">
        <v>3</v>
      </c>
      <c r="N19" s="2" t="s">
        <v>56</v>
      </c>
      <c r="O19" s="2" t="s">
        <v>59</v>
      </c>
      <c r="P19" s="7">
        <v>24</v>
      </c>
    </row>
    <row r="20" spans="1:16" x14ac:dyDescent="0.25">
      <c r="A20" s="2">
        <v>18</v>
      </c>
      <c r="B20" s="2" t="s">
        <v>10</v>
      </c>
      <c r="C20" s="2" t="s">
        <v>26</v>
      </c>
      <c r="D20" s="2" t="s">
        <v>42</v>
      </c>
      <c r="E20" s="2">
        <v>2</v>
      </c>
      <c r="F20" s="25">
        <v>1</v>
      </c>
      <c r="G20" s="3">
        <v>1</v>
      </c>
      <c r="H20" s="3">
        <v>0.35</v>
      </c>
      <c r="I20" s="3">
        <v>0.65</v>
      </c>
      <c r="J20" s="5">
        <v>2</v>
      </c>
      <c r="K20" s="3">
        <f t="shared" si="0"/>
        <v>0.45499999999999996</v>
      </c>
      <c r="L20" s="18">
        <f t="shared" si="2"/>
        <v>2</v>
      </c>
      <c r="M20" s="21">
        <v>3</v>
      </c>
      <c r="N20" s="2" t="s">
        <v>56</v>
      </c>
      <c r="O20" s="2" t="s">
        <v>59</v>
      </c>
      <c r="P20" s="2">
        <v>14</v>
      </c>
    </row>
    <row r="21" spans="1:16" x14ac:dyDescent="0.25">
      <c r="A21" s="2">
        <v>19</v>
      </c>
      <c r="B21" s="2" t="s">
        <v>10</v>
      </c>
      <c r="C21" s="2" t="s">
        <v>27</v>
      </c>
      <c r="D21" s="2" t="s">
        <v>42</v>
      </c>
      <c r="E21" s="2">
        <v>2</v>
      </c>
      <c r="F21" s="25">
        <v>1</v>
      </c>
      <c r="G21" s="3">
        <v>1</v>
      </c>
      <c r="H21" s="3">
        <v>0.35</v>
      </c>
      <c r="I21" s="3">
        <v>0.65</v>
      </c>
      <c r="J21" s="5">
        <v>1</v>
      </c>
      <c r="K21" s="3">
        <f t="shared" si="0"/>
        <v>0.22749999999999998</v>
      </c>
      <c r="L21" s="18">
        <f t="shared" si="2"/>
        <v>2</v>
      </c>
      <c r="M21" s="21">
        <v>3</v>
      </c>
      <c r="N21" s="2" t="s">
        <v>56</v>
      </c>
      <c r="O21" s="2" t="s">
        <v>59</v>
      </c>
      <c r="P21" s="2">
        <v>14</v>
      </c>
    </row>
    <row r="22" spans="1:16" x14ac:dyDescent="0.25">
      <c r="A22" s="2">
        <v>20</v>
      </c>
      <c r="B22" s="2" t="s">
        <v>10</v>
      </c>
      <c r="C22" s="2" t="s">
        <v>28</v>
      </c>
      <c r="D22" s="2" t="s">
        <v>42</v>
      </c>
      <c r="E22" s="2">
        <v>2</v>
      </c>
      <c r="F22" s="25">
        <v>1</v>
      </c>
      <c r="G22" s="3">
        <v>1</v>
      </c>
      <c r="H22" s="3">
        <v>0.35</v>
      </c>
      <c r="I22" s="3">
        <v>0.65</v>
      </c>
      <c r="J22" s="5">
        <v>2</v>
      </c>
      <c r="K22" s="3">
        <f t="shared" si="0"/>
        <v>0.45499999999999996</v>
      </c>
      <c r="L22" s="18">
        <f t="shared" si="2"/>
        <v>2</v>
      </c>
      <c r="M22" s="21">
        <v>3</v>
      </c>
      <c r="N22" s="2" t="s">
        <v>56</v>
      </c>
      <c r="O22" s="2" t="s">
        <v>59</v>
      </c>
      <c r="P22" s="2">
        <v>14</v>
      </c>
    </row>
    <row r="23" spans="1:16" x14ac:dyDescent="0.25">
      <c r="A23" s="2">
        <v>22</v>
      </c>
      <c r="B23" s="2" t="s">
        <v>10</v>
      </c>
      <c r="C23" s="2" t="s">
        <v>29</v>
      </c>
      <c r="D23" s="2" t="s">
        <v>42</v>
      </c>
      <c r="E23" s="2">
        <v>3</v>
      </c>
      <c r="F23" s="25">
        <v>1</v>
      </c>
      <c r="G23" s="3">
        <v>0.7</v>
      </c>
      <c r="H23" s="3">
        <v>0.35</v>
      </c>
      <c r="I23" s="3">
        <v>0.9</v>
      </c>
      <c r="J23" s="5">
        <v>1</v>
      </c>
      <c r="K23" s="3">
        <f t="shared" si="0"/>
        <v>0.22049999999999997</v>
      </c>
      <c r="L23" s="18">
        <f t="shared" si="2"/>
        <v>2.0999999999999996</v>
      </c>
      <c r="M23" s="21">
        <v>3</v>
      </c>
      <c r="N23" s="2"/>
      <c r="O23" s="2" t="s">
        <v>53</v>
      </c>
      <c r="P23" s="2">
        <v>16</v>
      </c>
    </row>
    <row r="24" spans="1:16" x14ac:dyDescent="0.25">
      <c r="A24" s="2">
        <v>23</v>
      </c>
      <c r="B24" s="2" t="s">
        <v>10</v>
      </c>
      <c r="C24" s="2" t="s">
        <v>30</v>
      </c>
      <c r="D24" s="2" t="s">
        <v>42</v>
      </c>
      <c r="E24" s="2">
        <v>1</v>
      </c>
      <c r="F24" s="25">
        <v>1</v>
      </c>
      <c r="G24" s="3">
        <v>0.8</v>
      </c>
      <c r="H24" s="3">
        <v>0.4</v>
      </c>
      <c r="I24" s="3">
        <v>0.9</v>
      </c>
      <c r="J24" s="5">
        <v>1</v>
      </c>
      <c r="K24" s="3">
        <f t="shared" si="0"/>
        <v>0.28800000000000009</v>
      </c>
      <c r="L24" s="18">
        <f t="shared" si="2"/>
        <v>0.8</v>
      </c>
      <c r="M24" s="21">
        <v>4</v>
      </c>
      <c r="N24" s="2" t="s">
        <v>60</v>
      </c>
      <c r="O24" s="2" t="s">
        <v>53</v>
      </c>
      <c r="P24" s="2">
        <v>17</v>
      </c>
    </row>
    <row r="25" spans="1:16" x14ac:dyDescent="0.25">
      <c r="A25" s="2">
        <v>24</v>
      </c>
      <c r="B25" s="2" t="s">
        <v>10</v>
      </c>
      <c r="C25" s="2" t="s">
        <v>77</v>
      </c>
      <c r="D25" s="2" t="s">
        <v>78</v>
      </c>
      <c r="E25" s="2">
        <v>1</v>
      </c>
      <c r="F25" s="25">
        <v>1</v>
      </c>
      <c r="G25" s="3">
        <v>20</v>
      </c>
      <c r="H25" s="3">
        <v>0.4</v>
      </c>
      <c r="I25" s="3">
        <v>0.5</v>
      </c>
      <c r="J25" s="5">
        <v>1</v>
      </c>
      <c r="K25" s="3">
        <f t="shared" si="0"/>
        <v>4</v>
      </c>
      <c r="L25" s="18">
        <v>20.5</v>
      </c>
      <c r="M25" s="21">
        <v>3</v>
      </c>
      <c r="N25" s="2" t="s">
        <v>79</v>
      </c>
      <c r="O25" s="2" t="s">
        <v>53</v>
      </c>
      <c r="P25" s="2">
        <v>29</v>
      </c>
    </row>
    <row r="26" spans="1:16" x14ac:dyDescent="0.25">
      <c r="A26" s="7">
        <v>25</v>
      </c>
      <c r="B26" s="7" t="s">
        <v>11</v>
      </c>
      <c r="C26" s="7" t="s">
        <v>31</v>
      </c>
      <c r="D26" s="7" t="s">
        <v>42</v>
      </c>
      <c r="E26" s="7">
        <v>2</v>
      </c>
      <c r="F26" s="25">
        <v>1</v>
      </c>
      <c r="G26" s="8">
        <v>2</v>
      </c>
      <c r="H26" s="8">
        <v>0.5</v>
      </c>
      <c r="I26" s="8">
        <v>0.9</v>
      </c>
      <c r="J26" s="9">
        <v>2</v>
      </c>
      <c r="K26" s="8">
        <f t="shared" si="0"/>
        <v>1.8</v>
      </c>
      <c r="L26" s="18">
        <f t="shared" si="2"/>
        <v>4</v>
      </c>
      <c r="M26" s="21">
        <v>4</v>
      </c>
      <c r="N26" s="2"/>
      <c r="O26" s="2" t="s">
        <v>53</v>
      </c>
      <c r="P26" s="26">
        <v>18</v>
      </c>
    </row>
    <row r="27" spans="1:16" x14ac:dyDescent="0.25">
      <c r="A27" s="7">
        <v>26</v>
      </c>
      <c r="B27" s="7" t="s">
        <v>11</v>
      </c>
      <c r="C27" s="7" t="s">
        <v>32</v>
      </c>
      <c r="D27" s="7" t="s">
        <v>42</v>
      </c>
      <c r="E27" s="7">
        <v>1</v>
      </c>
      <c r="F27" s="25">
        <v>1</v>
      </c>
      <c r="G27" s="8">
        <v>1.1000000000000001</v>
      </c>
      <c r="H27" s="8">
        <v>0.5</v>
      </c>
      <c r="I27" s="8">
        <v>0.2</v>
      </c>
      <c r="J27" s="9">
        <v>1</v>
      </c>
      <c r="K27" s="8">
        <f t="shared" si="0"/>
        <v>0.11000000000000001</v>
      </c>
      <c r="L27" s="18">
        <f t="shared" si="2"/>
        <v>1.1000000000000001</v>
      </c>
      <c r="M27" s="21">
        <v>4</v>
      </c>
      <c r="N27" s="2"/>
      <c r="O27" s="2" t="s">
        <v>53</v>
      </c>
      <c r="P27" s="26">
        <v>19</v>
      </c>
    </row>
    <row r="28" spans="1:16" x14ac:dyDescent="0.25">
      <c r="A28" s="7">
        <v>27</v>
      </c>
      <c r="B28" s="7" t="s">
        <v>11</v>
      </c>
      <c r="C28" s="7" t="s">
        <v>32</v>
      </c>
      <c r="D28" s="7" t="s">
        <v>42</v>
      </c>
      <c r="E28" s="7">
        <v>4</v>
      </c>
      <c r="F28" s="25">
        <v>1</v>
      </c>
      <c r="G28" s="8">
        <v>0.7</v>
      </c>
      <c r="H28" s="8">
        <v>0.35</v>
      </c>
      <c r="I28" s="8">
        <v>0.8</v>
      </c>
      <c r="J28" s="9">
        <v>1</v>
      </c>
      <c r="K28" s="8">
        <f t="shared" si="0"/>
        <v>0.19599999999999998</v>
      </c>
      <c r="L28" s="18">
        <f t="shared" si="2"/>
        <v>2.8</v>
      </c>
      <c r="M28" s="21">
        <v>3</v>
      </c>
      <c r="N28" s="2"/>
      <c r="O28" s="2" t="s">
        <v>53</v>
      </c>
      <c r="P28" s="26">
        <v>20</v>
      </c>
    </row>
    <row r="29" spans="1:16" x14ac:dyDescent="0.25">
      <c r="A29" s="7">
        <v>28</v>
      </c>
      <c r="B29" s="7" t="s">
        <v>11</v>
      </c>
      <c r="C29" s="7" t="s">
        <v>33</v>
      </c>
      <c r="D29" s="7" t="s">
        <v>42</v>
      </c>
      <c r="E29" s="7">
        <v>3</v>
      </c>
      <c r="F29" s="25">
        <v>1</v>
      </c>
      <c r="G29" s="8">
        <v>0.5</v>
      </c>
      <c r="H29" s="8">
        <v>0.5</v>
      </c>
      <c r="I29" s="8">
        <v>0.25</v>
      </c>
      <c r="J29" s="9">
        <v>1</v>
      </c>
      <c r="K29" s="8">
        <f t="shared" si="0"/>
        <v>6.25E-2</v>
      </c>
      <c r="L29" s="18">
        <f t="shared" si="2"/>
        <v>1.5</v>
      </c>
      <c r="M29" s="21">
        <v>4</v>
      </c>
      <c r="N29" s="2" t="s">
        <v>61</v>
      </c>
      <c r="O29" s="2" t="s">
        <v>50</v>
      </c>
      <c r="P29" s="26">
        <v>21</v>
      </c>
    </row>
    <row r="30" spans="1:16" x14ac:dyDescent="0.25">
      <c r="A30" s="7"/>
      <c r="B30" s="2"/>
      <c r="C30" s="2"/>
      <c r="D30" s="2"/>
      <c r="E30" s="2"/>
      <c r="F30" s="2"/>
      <c r="G30" s="3"/>
      <c r="H30" s="3"/>
      <c r="I30" s="3"/>
      <c r="J30" s="5"/>
      <c r="K30" s="3"/>
      <c r="L30" s="3"/>
      <c r="M30" s="16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2"/>
      <c r="G31" s="3"/>
      <c r="H31" s="3"/>
      <c r="I31" s="3"/>
      <c r="J31" s="5"/>
      <c r="K31" s="3"/>
      <c r="L31" s="3"/>
      <c r="M31" s="16"/>
      <c r="N31" s="2"/>
      <c r="O31" s="2"/>
      <c r="P31" s="2"/>
    </row>
    <row r="32" spans="1:16" x14ac:dyDescent="0.25">
      <c r="A32" s="2"/>
      <c r="B32" s="2"/>
      <c r="C32" s="2"/>
      <c r="D32" s="2"/>
      <c r="E32" s="2"/>
      <c r="F32" s="2"/>
      <c r="G32" s="3"/>
      <c r="H32" s="3"/>
      <c r="I32" s="3"/>
      <c r="J32" s="5"/>
      <c r="K32" s="3"/>
      <c r="L32" s="3"/>
      <c r="M32" s="16"/>
      <c r="N32" s="2"/>
      <c r="O32" s="2"/>
      <c r="P32" s="2"/>
    </row>
    <row r="33" spans="1:16" x14ac:dyDescent="0.25">
      <c r="A33" s="1"/>
      <c r="B33" s="1" t="s">
        <v>44</v>
      </c>
      <c r="C33" s="1" t="s">
        <v>0</v>
      </c>
      <c r="D33" s="1" t="s">
        <v>2</v>
      </c>
      <c r="E33" s="10" t="s">
        <v>1</v>
      </c>
      <c r="F33" s="10"/>
      <c r="G33" s="10" t="s">
        <v>6</v>
      </c>
      <c r="H33" s="10" t="s">
        <v>7</v>
      </c>
      <c r="I33" s="10" t="s">
        <v>39</v>
      </c>
      <c r="J33" s="11" t="s">
        <v>40</v>
      </c>
      <c r="K33" s="12" t="s">
        <v>5</v>
      </c>
      <c r="L33" s="12"/>
      <c r="M33" s="16"/>
      <c r="N33" s="2"/>
      <c r="O33" s="2"/>
      <c r="P33" s="1" t="s">
        <v>43</v>
      </c>
    </row>
    <row r="34" spans="1:16" x14ac:dyDescent="0.25">
      <c r="A34" s="2">
        <v>29</v>
      </c>
      <c r="B34" s="2" t="s">
        <v>9</v>
      </c>
      <c r="C34" s="2" t="s">
        <v>34</v>
      </c>
      <c r="D34" s="2" t="s">
        <v>42</v>
      </c>
      <c r="E34" s="2">
        <v>3</v>
      </c>
      <c r="F34" s="25">
        <v>1</v>
      </c>
      <c r="G34" s="3">
        <v>0.6</v>
      </c>
      <c r="H34" s="3">
        <v>0.4</v>
      </c>
      <c r="I34" s="3">
        <v>0.85</v>
      </c>
      <c r="J34" s="5">
        <v>6</v>
      </c>
      <c r="K34" s="3">
        <f t="shared" ref="K34:K42" si="3">G34*H34*I34*J34</f>
        <v>1.224</v>
      </c>
      <c r="L34" s="18">
        <f>E34*G34</f>
        <v>1.7999999999999998</v>
      </c>
      <c r="M34" s="21">
        <v>4</v>
      </c>
      <c r="N34" s="2" t="s">
        <v>51</v>
      </c>
      <c r="O34" s="2" t="s">
        <v>53</v>
      </c>
      <c r="P34" s="2">
        <v>8</v>
      </c>
    </row>
    <row r="35" spans="1:16" x14ac:dyDescent="0.25">
      <c r="A35" s="2">
        <v>30</v>
      </c>
      <c r="B35" s="2" t="s">
        <v>9</v>
      </c>
      <c r="C35" s="2" t="s">
        <v>62</v>
      </c>
      <c r="D35" s="2" t="s">
        <v>42</v>
      </c>
      <c r="E35" s="2">
        <v>3</v>
      </c>
      <c r="F35" s="25">
        <v>1</v>
      </c>
      <c r="G35" s="3">
        <v>0.6</v>
      </c>
      <c r="H35" s="3">
        <v>0.4</v>
      </c>
      <c r="I35" s="3">
        <v>0.85</v>
      </c>
      <c r="J35" s="5">
        <v>2</v>
      </c>
      <c r="K35" s="3">
        <f t="shared" si="3"/>
        <v>0.40799999999999997</v>
      </c>
      <c r="L35" s="18">
        <f t="shared" ref="L35:L42" si="4">E35*G35</f>
        <v>1.7999999999999998</v>
      </c>
      <c r="M35" s="21">
        <v>4</v>
      </c>
      <c r="N35" s="2" t="s">
        <v>51</v>
      </c>
      <c r="O35" s="2" t="s">
        <v>53</v>
      </c>
      <c r="P35" s="2">
        <v>9</v>
      </c>
    </row>
    <row r="36" spans="1:16" x14ac:dyDescent="0.25">
      <c r="A36" s="1">
        <v>31</v>
      </c>
      <c r="B36" s="2" t="s">
        <v>9</v>
      </c>
      <c r="C36" s="2" t="s">
        <v>63</v>
      </c>
      <c r="D36" s="2" t="s">
        <v>42</v>
      </c>
      <c r="E36" s="2">
        <v>2</v>
      </c>
      <c r="F36" s="25">
        <v>1</v>
      </c>
      <c r="G36" s="3">
        <v>0.6</v>
      </c>
      <c r="H36" s="3">
        <v>0.4</v>
      </c>
      <c r="I36" s="3">
        <v>0.85</v>
      </c>
      <c r="J36" s="5">
        <v>2</v>
      </c>
      <c r="K36" s="3">
        <f t="shared" si="3"/>
        <v>0.40799999999999997</v>
      </c>
      <c r="L36" s="18">
        <f t="shared" si="4"/>
        <v>1.2</v>
      </c>
      <c r="M36" s="21">
        <v>4</v>
      </c>
      <c r="N36" s="2" t="s">
        <v>51</v>
      </c>
      <c r="O36" s="2" t="s">
        <v>53</v>
      </c>
      <c r="P36" s="2">
        <v>10</v>
      </c>
    </row>
    <row r="37" spans="1:16" x14ac:dyDescent="0.25">
      <c r="A37" s="2">
        <v>32</v>
      </c>
      <c r="B37" s="2" t="s">
        <v>9</v>
      </c>
      <c r="C37" s="2" t="s">
        <v>35</v>
      </c>
      <c r="D37" s="2" t="s">
        <v>42</v>
      </c>
      <c r="E37" s="2">
        <v>2</v>
      </c>
      <c r="F37" s="25">
        <v>1</v>
      </c>
      <c r="G37" s="3">
        <v>0.6</v>
      </c>
      <c r="H37" s="3">
        <v>0.4</v>
      </c>
      <c r="I37" s="3">
        <v>0.85</v>
      </c>
      <c r="J37" s="5">
        <v>2</v>
      </c>
      <c r="K37" s="3">
        <f t="shared" si="3"/>
        <v>0.40799999999999997</v>
      </c>
      <c r="L37" s="18">
        <f t="shared" si="4"/>
        <v>1.2</v>
      </c>
      <c r="M37" s="21">
        <v>4</v>
      </c>
      <c r="N37" s="2" t="s">
        <v>51</v>
      </c>
      <c r="O37" s="2" t="s">
        <v>53</v>
      </c>
      <c r="P37" s="2">
        <v>11</v>
      </c>
    </row>
    <row r="38" spans="1:16" x14ac:dyDescent="0.25">
      <c r="A38" s="2">
        <v>33</v>
      </c>
      <c r="B38" s="2" t="s">
        <v>9</v>
      </c>
      <c r="C38" s="2" t="s">
        <v>64</v>
      </c>
      <c r="D38" s="2" t="s">
        <v>42</v>
      </c>
      <c r="E38" s="2">
        <v>4</v>
      </c>
      <c r="F38" s="25">
        <v>1</v>
      </c>
      <c r="G38" s="3">
        <v>0.6</v>
      </c>
      <c r="H38" s="3">
        <v>0.4</v>
      </c>
      <c r="I38" s="3">
        <v>0.85</v>
      </c>
      <c r="J38" s="5">
        <v>4</v>
      </c>
      <c r="K38" s="3">
        <f t="shared" si="3"/>
        <v>0.81599999999999995</v>
      </c>
      <c r="L38" s="18">
        <f t="shared" si="4"/>
        <v>2.4</v>
      </c>
      <c r="M38" s="21">
        <v>4</v>
      </c>
      <c r="N38" s="2" t="s">
        <v>51</v>
      </c>
      <c r="O38" s="2" t="s">
        <v>53</v>
      </c>
      <c r="P38" s="2">
        <v>11</v>
      </c>
    </row>
    <row r="39" spans="1:16" x14ac:dyDescent="0.25">
      <c r="A39" s="1">
        <v>34</v>
      </c>
      <c r="B39" s="2" t="s">
        <v>9</v>
      </c>
      <c r="C39" s="2" t="s">
        <v>36</v>
      </c>
      <c r="D39" s="2" t="s">
        <v>42</v>
      </c>
      <c r="E39" s="2">
        <v>6</v>
      </c>
      <c r="F39" s="25">
        <v>1</v>
      </c>
      <c r="G39" s="3">
        <v>0.6</v>
      </c>
      <c r="H39" s="3">
        <v>0.4</v>
      </c>
      <c r="I39" s="3">
        <v>0.85</v>
      </c>
      <c r="J39" s="5">
        <v>6</v>
      </c>
      <c r="K39" s="3">
        <f t="shared" si="3"/>
        <v>1.224</v>
      </c>
      <c r="L39" s="18">
        <f t="shared" si="4"/>
        <v>3.5999999999999996</v>
      </c>
      <c r="M39" s="19">
        <v>4</v>
      </c>
      <c r="N39" s="2" t="s">
        <v>51</v>
      </c>
      <c r="O39" s="2" t="s">
        <v>53</v>
      </c>
      <c r="P39" s="2">
        <v>11</v>
      </c>
    </row>
    <row r="40" spans="1:16" x14ac:dyDescent="0.25">
      <c r="A40" s="2">
        <v>35</v>
      </c>
      <c r="B40" s="2" t="s">
        <v>9</v>
      </c>
      <c r="C40" s="2" t="s">
        <v>37</v>
      </c>
      <c r="D40" s="2" t="s">
        <v>42</v>
      </c>
      <c r="E40" s="2">
        <v>2</v>
      </c>
      <c r="F40" s="25">
        <v>1</v>
      </c>
      <c r="G40" s="3">
        <v>0.6</v>
      </c>
      <c r="H40" s="3">
        <v>0.4</v>
      </c>
      <c r="I40" s="3">
        <v>0.85</v>
      </c>
      <c r="J40" s="5">
        <v>2</v>
      </c>
      <c r="K40" s="3">
        <f t="shared" si="3"/>
        <v>0.40799999999999997</v>
      </c>
      <c r="L40" s="18">
        <f t="shared" si="4"/>
        <v>1.2</v>
      </c>
      <c r="M40" s="21">
        <v>4</v>
      </c>
      <c r="N40" s="2" t="s">
        <v>51</v>
      </c>
      <c r="O40" s="2" t="s">
        <v>53</v>
      </c>
      <c r="P40" s="2">
        <v>11</v>
      </c>
    </row>
    <row r="41" spans="1:16" x14ac:dyDescent="0.25">
      <c r="A41" s="2">
        <v>36</v>
      </c>
      <c r="B41" s="2" t="s">
        <v>9</v>
      </c>
      <c r="C41" s="2" t="s">
        <v>65</v>
      </c>
      <c r="D41" s="2" t="s">
        <v>42</v>
      </c>
      <c r="E41" s="2">
        <v>6</v>
      </c>
      <c r="F41" s="25">
        <v>1</v>
      </c>
      <c r="G41" s="3">
        <v>0.6</v>
      </c>
      <c r="H41" s="3">
        <v>0.4</v>
      </c>
      <c r="I41" s="3">
        <v>0.85</v>
      </c>
      <c r="J41" s="5">
        <v>6</v>
      </c>
      <c r="K41" s="3">
        <f t="shared" si="3"/>
        <v>1.224</v>
      </c>
      <c r="L41" s="18">
        <f t="shared" si="4"/>
        <v>3.5999999999999996</v>
      </c>
      <c r="M41" s="21">
        <v>4</v>
      </c>
      <c r="N41" s="2" t="s">
        <v>51</v>
      </c>
      <c r="O41" s="2" t="s">
        <v>53</v>
      </c>
      <c r="P41" s="2">
        <v>11</v>
      </c>
    </row>
    <row r="42" spans="1:16" x14ac:dyDescent="0.25">
      <c r="A42" s="1">
        <v>37</v>
      </c>
      <c r="B42" s="2" t="s">
        <v>9</v>
      </c>
      <c r="C42" s="2" t="s">
        <v>38</v>
      </c>
      <c r="D42" s="2" t="s">
        <v>42</v>
      </c>
      <c r="E42" s="2">
        <v>2</v>
      </c>
      <c r="F42" s="25">
        <v>1</v>
      </c>
      <c r="G42" s="3">
        <v>0.6</v>
      </c>
      <c r="H42" s="3">
        <v>0.4</v>
      </c>
      <c r="I42" s="3">
        <v>0.85</v>
      </c>
      <c r="J42" s="5">
        <v>2</v>
      </c>
      <c r="K42" s="3">
        <f t="shared" si="3"/>
        <v>0.40799999999999997</v>
      </c>
      <c r="L42" s="18">
        <f t="shared" si="4"/>
        <v>1.2</v>
      </c>
      <c r="M42" s="21">
        <v>4</v>
      </c>
      <c r="N42" s="2" t="s">
        <v>51</v>
      </c>
      <c r="O42" s="2" t="s">
        <v>53</v>
      </c>
      <c r="P42" s="2">
        <v>11</v>
      </c>
    </row>
    <row r="43" spans="1:16" x14ac:dyDescent="0.25">
      <c r="A43" s="2"/>
      <c r="B43" s="2"/>
      <c r="C43" s="2"/>
      <c r="D43" s="2"/>
      <c r="E43" s="2"/>
      <c r="F43" s="2"/>
      <c r="G43" s="3"/>
      <c r="H43" s="3"/>
      <c r="I43" s="3"/>
      <c r="J43" s="5"/>
      <c r="K43" s="3"/>
      <c r="L43" s="3"/>
      <c r="M43" s="16"/>
      <c r="N43" s="2"/>
      <c r="O43" s="2"/>
      <c r="P43" s="2"/>
    </row>
    <row r="44" spans="1:16" x14ac:dyDescent="0.25">
      <c r="H44" s="27" t="s">
        <v>20</v>
      </c>
      <c r="I44" s="27"/>
      <c r="J44" s="27"/>
      <c r="K44" s="13">
        <f>SUM(K3:K43)</f>
        <v>18.8948</v>
      </c>
      <c r="L44" s="13"/>
      <c r="M44" s="13"/>
    </row>
    <row r="46" spans="1:16" x14ac:dyDescent="0.25">
      <c r="M46"/>
    </row>
    <row r="47" spans="1:16" x14ac:dyDescent="0.25">
      <c r="F47" s="22" t="s">
        <v>75</v>
      </c>
      <c r="K47"/>
      <c r="L47" s="22" t="s">
        <v>70</v>
      </c>
      <c r="M47"/>
    </row>
    <row r="48" spans="1:16" x14ac:dyDescent="0.25">
      <c r="E48" s="17" t="s">
        <v>71</v>
      </c>
      <c r="F48" s="23">
        <f>SUMIF($M$3:$M$45,1,$F$3:$F$45)</f>
        <v>0</v>
      </c>
      <c r="K48"/>
      <c r="L48" s="23">
        <f>SUMIF($M$3:$M$45,1,$L$3:$L$45)</f>
        <v>0</v>
      </c>
      <c r="M48" t="s">
        <v>69</v>
      </c>
    </row>
    <row r="49" spans="5:13" x14ac:dyDescent="0.25">
      <c r="E49" s="17" t="s">
        <v>72</v>
      </c>
      <c r="F49" s="23">
        <f>SUMIF($M$3:$M$45,2,$F$3:$F$45)</f>
        <v>6</v>
      </c>
      <c r="K49"/>
      <c r="L49" s="23">
        <f>SUMIF($M$3:$M$45,2,$L$3:$L$45)</f>
        <v>9</v>
      </c>
      <c r="M49" t="s">
        <v>69</v>
      </c>
    </row>
    <row r="50" spans="5:13" x14ac:dyDescent="0.25">
      <c r="E50" s="17" t="s">
        <v>73</v>
      </c>
      <c r="F50" s="23">
        <f>SUMIF($M$3:$M$45,3,$F$3:$F$45)</f>
        <v>15</v>
      </c>
      <c r="K50"/>
      <c r="L50" s="23">
        <f>SUMIF($M$3:$M$45,3,$L$3:$L$45)</f>
        <v>58.1</v>
      </c>
      <c r="M50" t="s">
        <v>69</v>
      </c>
    </row>
    <row r="51" spans="5:13" ht="15.75" thickBot="1" x14ac:dyDescent="0.3">
      <c r="E51" s="17" t="s">
        <v>74</v>
      </c>
      <c r="F51" s="20">
        <f>SUMIF($M$3:$M$45,4,$F$3:$F$45)</f>
        <v>15</v>
      </c>
      <c r="K51"/>
      <c r="L51" s="20">
        <f>SUMIF($M$3:$M$45,4,$L$3:$L$45)</f>
        <v>30.599999999999991</v>
      </c>
      <c r="M51" t="s">
        <v>69</v>
      </c>
    </row>
    <row r="52" spans="5:13" x14ac:dyDescent="0.25">
      <c r="F52" s="23">
        <f>SUM(F48:F51)</f>
        <v>36</v>
      </c>
      <c r="K52"/>
      <c r="L52" s="23">
        <f>SUM(L48:L51)</f>
        <v>97.699999999999989</v>
      </c>
      <c r="M52"/>
    </row>
  </sheetData>
  <sheetProtection algorithmName="SHA-512" hashValue="Oikx5XUwGW34C4fxRjow159IxT/pv3uh1O1Dhwl0JUZy5g0nevKQPICxr8RrAK2PiropLHHUcHXsZTsVZa5LUg==" saltValue="K7f/8P+ZMBl/6TdvfRl+vg==" spinCount="100000" sheet="1" objects="1" scenarios="1"/>
  <autoFilter ref="A2:P29" xr:uid="{00000000-0009-0000-0000-000000000000}"/>
  <mergeCells count="2">
    <mergeCell ref="H44:J44"/>
    <mergeCell ref="A1:O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van Nuil</dc:creator>
  <cp:lastModifiedBy>Ton Daamen</cp:lastModifiedBy>
  <cp:lastPrinted>2022-04-07T09:20:23Z</cp:lastPrinted>
  <dcterms:created xsi:type="dcterms:W3CDTF">2017-08-15T08:38:21Z</dcterms:created>
  <dcterms:modified xsi:type="dcterms:W3CDTF">2026-01-16T16:01:33Z</dcterms:modified>
</cp:coreProperties>
</file>