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lumconline.sharepoint.com/sites/DigitalePathologie/Gedeelde documenten/Inkoopdossier/2c. Aanbestedingssdocumenten (PVE)/"/>
    </mc:Choice>
  </mc:AlternateContent>
  <xr:revisionPtr revIDLastSave="0" documentId="8_{77F00A7C-65E3-4D8F-A0FA-DEAD66FB6AD2}" xr6:coauthVersionLast="47" xr6:coauthVersionMax="47" xr10:uidLastSave="{00000000-0000-0000-0000-000000000000}"/>
  <bookViews>
    <workbookView xWindow="-120" yWindow="-120" windowWidth="29040" windowHeight="17640" tabRatio="775" xr2:uid="{00000000-000D-0000-FFFF-FFFF00000000}"/>
  </bookViews>
  <sheets>
    <sheet name="PvE Algemeen" sheetId="19" r:id="rId1"/>
    <sheet name="PvE Functioneel " sheetId="28" r:id="rId2"/>
    <sheet name="PvE (ICT)-technisch" sheetId="21" r:id="rId3"/>
    <sheet name="PvE service onderhoud en beheer"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1" l="1"/>
  <c r="F29" i="21"/>
  <c r="F28" i="21"/>
  <c r="F27" i="21"/>
  <c r="F26" i="21"/>
  <c r="F25" i="21"/>
  <c r="F24" i="21"/>
  <c r="F23" i="21"/>
  <c r="F22" i="21"/>
  <c r="F21" i="21"/>
  <c r="F18" i="21"/>
  <c r="F16" i="21"/>
  <c r="F15" i="21"/>
  <c r="F14" i="21"/>
  <c r="F13" i="21"/>
  <c r="F10" i="21"/>
  <c r="F9" i="21"/>
  <c r="D55" i="21"/>
  <c r="D56" i="21"/>
  <c r="D86" i="28"/>
  <c r="F83" i="28"/>
  <c r="F79" i="28"/>
  <c r="F78" i="28"/>
  <c r="F77" i="28"/>
  <c r="F76" i="28"/>
  <c r="F75" i="28"/>
  <c r="F74" i="28"/>
  <c r="F66" i="28"/>
  <c r="F63" i="28"/>
  <c r="F62" i="28"/>
  <c r="F61" i="28"/>
  <c r="F60" i="28"/>
  <c r="F59" i="28"/>
  <c r="F58" i="28"/>
  <c r="F52" i="28"/>
  <c r="F51" i="28"/>
  <c r="F50" i="28"/>
  <c r="F49" i="28"/>
  <c r="F47" i="28"/>
  <c r="F41" i="28"/>
  <c r="F40" i="28"/>
  <c r="F39" i="28"/>
  <c r="F38" i="28"/>
  <c r="F37" i="28"/>
  <c r="F36" i="28"/>
  <c r="F34" i="28"/>
  <c r="F26" i="28"/>
  <c r="F21" i="28"/>
  <c r="F20" i="28"/>
  <c r="F19" i="28"/>
  <c r="F18" i="28"/>
  <c r="F16" i="28"/>
  <c r="F15" i="28"/>
  <c r="F14" i="28"/>
  <c r="F13" i="28"/>
  <c r="F12" i="28"/>
  <c r="F20" i="4"/>
  <c r="F16" i="4"/>
  <c r="D87" i="28" l="1"/>
  <c r="D57" i="21"/>
  <c r="A2" i="4"/>
  <c r="A2" i="21"/>
  <c r="A2" i="28"/>
  <c r="D34" i="4"/>
  <c r="E29" i="4"/>
  <c r="E13" i="4"/>
  <c r="E4" i="4"/>
  <c r="E41" i="21"/>
  <c r="E36" i="21"/>
  <c r="E4" i="21"/>
  <c r="E81" i="28"/>
  <c r="E4" i="28"/>
  <c r="D33" i="4"/>
  <c r="D85" i="28"/>
  <c r="F30" i="4"/>
  <c r="F29" i="4"/>
  <c r="F28" i="4"/>
  <c r="F27" i="4"/>
  <c r="F26" i="4"/>
  <c r="F25" i="4"/>
  <c r="F24" i="4"/>
  <c r="F23" i="4"/>
  <c r="F22" i="4"/>
  <c r="F21" i="4"/>
  <c r="F19" i="4"/>
  <c r="F18" i="4"/>
  <c r="F17" i="4"/>
  <c r="F31" i="4"/>
  <c r="D35" i="4" l="1"/>
  <c r="D38" i="4"/>
  <c r="D40" i="4" s="1"/>
  <c r="D43" i="4" s="1"/>
  <c r="D32" i="4"/>
  <c r="D84" i="28"/>
  <c r="D54" i="21"/>
  <c r="D39" i="4" l="1"/>
</calcChain>
</file>

<file path=xl/sharedStrings.xml><?xml version="1.0" encoding="utf-8"?>
<sst xmlns="http://schemas.openxmlformats.org/spreadsheetml/2006/main" count="817" uniqueCount="367">
  <si>
    <t>Programma van eisen algemeen</t>
  </si>
  <si>
    <t>Algemene eisen en wetgeving</t>
  </si>
  <si>
    <t>Type*</t>
  </si>
  <si>
    <t>Voldoet?</t>
  </si>
  <si>
    <t>1.1</t>
  </si>
  <si>
    <t>E</t>
  </si>
  <si>
    <t>kiezen..</t>
  </si>
  <si>
    <t>1.2</t>
  </si>
  <si>
    <t>De software is conform ISO 15189 beschikbaar in de Nederlandse of Engelse taal.</t>
  </si>
  <si>
    <t>1.3</t>
  </si>
  <si>
    <t>Het IMS voldoet aan de huidige Europese wetgeving m.b.t. IVDR</t>
  </si>
  <si>
    <t>1.4</t>
  </si>
  <si>
    <t>1.5</t>
  </si>
  <si>
    <t>1.6</t>
  </si>
  <si>
    <t>Indien het IMS via een Saas of Azure omgeving wordt aangeboden, staan de datagegevens en de applicatie opgeslagen op een Europese locatie waar de privacy wet Algemene Verordening Gegevensbescherming van toepassing is (dat wil zeggen binnen de Europese Economische Ruimte). Voor de verwerkersovereenkomst wordt als basis gebruik gemaakt van de standaard Verwerkersovereenkomsten van LUMC-Alrijne.</t>
  </si>
  <si>
    <t>1.7</t>
  </si>
  <si>
    <t xml:space="preserve">De aangeboden oplossing is voorzien van een CE-markering. Het certificaat kan tijdens de verificatiefase opgevraagd worden.
</t>
  </si>
  <si>
    <t>1.8</t>
  </si>
  <si>
    <t xml:space="preserve">Opdrachtnemer voldoet aan de MVI-criteria die als bijlage zijn bijgesloten
</t>
  </si>
  <si>
    <t>1.9</t>
  </si>
  <si>
    <t xml:space="preserve">Eisen die gesteld zijn in dit Programma van Eisen en wensen die toegezegd worden door inschrijver dient aan te worden voldaan op het moment van oplevering van de implementatie, tenzij expliciet anders vermeld.
</t>
  </si>
  <si>
    <t>1.10</t>
  </si>
  <si>
    <t>Uiterste opleverdatum van implementatie van het IMS voor LUMC en Alrijne is 6 maanden na ingang van de overeenkomst. Volgens de huidige planning is dat 1 juli 2025.</t>
  </si>
  <si>
    <t>Programma van Eisen Functioneel</t>
  </si>
  <si>
    <t>Onderdeel</t>
  </si>
  <si>
    <t>Gebruikerseisen en wensen</t>
  </si>
  <si>
    <t>2.1</t>
  </si>
  <si>
    <t>IMS</t>
  </si>
  <si>
    <t>Het IMS is geïntegreerd met het LMS5 van DTHS (Deutsche Telecom Health Services) en met Delphic van Sysmex op de volgende manieren:</t>
  </si>
  <si>
    <t>niet invullen</t>
  </si>
  <si>
    <t>2.1.1</t>
  </si>
  <si>
    <t xml:space="preserve">     - Meta-data van coupes wordt getoond in het IMS (denk hierbij onder andere aan identificaties m.b.t. patiënt, rapport, blokje, glaasje en kleuring)</t>
  </si>
  <si>
    <t>2.1.2</t>
  </si>
  <si>
    <t xml:space="preserve">     - Desktop-synchronisatie m.b.t. patiëntcontext van IMS naar LMS 5/Delphic, zodat er geen verwisselingen tussen casussen/patiënten optreden.</t>
  </si>
  <si>
    <t>2.1.3</t>
  </si>
  <si>
    <t xml:space="preserve">     - Desktop-synchronisatie m.b.t. patiëntcontext van LMS 5/Delphic naar IMS, zodat er geen verwisselingen tussen casussen/patiënten optreden.</t>
  </si>
  <si>
    <t>2.1.4</t>
  </si>
  <si>
    <t xml:space="preserve">    - Toewijzing patholoog synchroniseert van LMS 5/Delphic naar IMS</t>
  </si>
  <si>
    <t>2.1.5</t>
  </si>
  <si>
    <t xml:space="preserve">    - Toewijzing patholoog synchroniseert van IMS naar LMS 5/Delphic</t>
  </si>
  <si>
    <t>2.2</t>
  </si>
  <si>
    <r>
      <t>Het IMS is geïntegreerd met ClnicSys DaVinci op de volgende manieren - punten worden toegekend indien de functionaliteit uiterlijk binnen 1 jaar gegarandeerd beschikbaar</t>
    </r>
    <r>
      <rPr>
        <sz val="11"/>
        <color rgb="FFFF0000"/>
        <rFont val="Segoe UI"/>
      </rPr>
      <t xml:space="preserve"> </t>
    </r>
    <r>
      <rPr>
        <sz val="11"/>
        <color rgb="FF000000"/>
        <rFont val="Segoe UI"/>
      </rPr>
      <t>komt:</t>
    </r>
  </si>
  <si>
    <t>2.2.1</t>
  </si>
  <si>
    <t>W-M</t>
  </si>
  <si>
    <t>2.2.2</t>
  </si>
  <si>
    <t xml:space="preserve">     - Desktop-synchronisatie m.b.t. patiëntcontext van IMS naar ClnicSys DaVinci, zodat er geen verwisselingen tussen casussen/patiënten optreden.</t>
  </si>
  <si>
    <t>2.2.3</t>
  </si>
  <si>
    <t xml:space="preserve">     - Desktop-synchronisatie m.b.t. patiëntcontext van ClnicSys DaVinci naar IMS, zodat er geen verwisselingen tussen casussen/patiënten optreden.</t>
  </si>
  <si>
    <t>2.2.4</t>
  </si>
  <si>
    <t xml:space="preserve">    - Toewijzing patholoog synchroniseert van ClnicSys DaVinci naar IMS</t>
  </si>
  <si>
    <t>2.2.5</t>
  </si>
  <si>
    <t xml:space="preserve">    - Toewijzing patholoog synchroniseert van IMS naar ClnicSys DaVinci</t>
  </si>
  <si>
    <t>2.3</t>
  </si>
  <si>
    <t>De gebruiker kan beelden (coupes) exporteren en importeren van / naar tenminste JPEG</t>
  </si>
  <si>
    <t>2.4</t>
  </si>
  <si>
    <t>Het is mogelijk SVS/BigTiff (Leica/Aperio), MRSX (3DHistech) en NDPI (Hamamatsu) te importeren</t>
  </si>
  <si>
    <t>W-H</t>
  </si>
  <si>
    <t>2.5</t>
  </si>
  <si>
    <t xml:space="preserve">Het IMS moet beelden kunnen importeren en tonen (met dezelfde performance als andere beelden) van Philips (iSyntax)
</t>
  </si>
  <si>
    <t>2.6</t>
  </si>
  <si>
    <t xml:space="preserve">De software kan de actuele beeldweergave en een selectie van de actuele beeldweergave opslaan als een snapshot in een statisch beeldformaat. 
</t>
  </si>
  <si>
    <t>2.7</t>
  </si>
  <si>
    <t>Het is mogelijk om snapshots te maken in het IMS en deze te Exporteren</t>
  </si>
  <si>
    <t>2.8</t>
  </si>
  <si>
    <t>Het IMS biedt een IMS-driven workflow (waarbij de werklijst van het IMS leidend is voor de beoordelaar)</t>
  </si>
  <si>
    <t>2.9</t>
  </si>
  <si>
    <t>Het IMS biedt opties aan om met werklijsten te navigeren tussen casussen</t>
  </si>
  <si>
    <t>2.10</t>
  </si>
  <si>
    <t>In de IMS viewer zijn ten minste de volgende beeldpresentatie- en bewerkingsfuncties mogelijk:</t>
  </si>
  <si>
    <t>2.10.1</t>
  </si>
  <si>
    <t xml:space="preserve"> - meten van lengtes en oppervlaktes van annotaties</t>
  </si>
  <si>
    <t>2.10.2</t>
  </si>
  <si>
    <t xml:space="preserve"> - tonen van overlay van verschillende kleuringen op hetzelfde weefsel</t>
  </si>
  <si>
    <t>2.10.3</t>
  </si>
  <si>
    <t xml:space="preserve"> - gesynchroniseerd scrollen met behoud van maximale beeldkwaliteit tussen meerdere glaasjes</t>
  </si>
  <si>
    <t>2.10.4</t>
  </si>
  <si>
    <t xml:space="preserve"> - het is mogelijk beelden van coupes handmatig te draaien en te spiegelen</t>
  </si>
  <si>
    <t>2.11</t>
  </si>
  <si>
    <t>Het IMS beschikt over de volgende functionaliteit met betrekking tot annotaties en metingen:</t>
  </si>
  <si>
    <t>2.11.1</t>
  </si>
  <si>
    <t xml:space="preserve"> - het is zichtbaar wie de annotaties/metingen heeft gedaan</t>
  </si>
  <si>
    <t>2.11.2</t>
  </si>
  <si>
    <t xml:space="preserve"> - bij het exporteren moet de optie aanwezig zijn om annotaties/metingen uit of aan te zetten
</t>
  </si>
  <si>
    <t>2.11.3</t>
  </si>
  <si>
    <t xml:space="preserve"> - het tonen van annotaties van verschillende gebruikers is aan en uit te zetten.
</t>
  </si>
  <si>
    <t>2.11.4</t>
  </si>
  <si>
    <t xml:space="preserve"> - annotaties worden als overlay opgeslagen en overschrijven de pixels van het beeld niet.
</t>
  </si>
  <si>
    <t>2.11.5</t>
  </si>
  <si>
    <t xml:space="preserve"> - je kunt door te klikken op een annotatie direct naar dat gebied in de coupe gaan.
</t>
  </si>
  <si>
    <t>2.11.6</t>
  </si>
  <si>
    <t xml:space="preserve"> - het is mogelijk om annotaties in het pathologie-beeld te maken en een titel en een beschrijving mee te geven.
</t>
  </si>
  <si>
    <t>2.12</t>
  </si>
  <si>
    <t>Het IMS biedt de mogelijkheid om AI-algoritmen van derde partijen of eigen ontwikkelde algoritmen te implementeren en te gebruiken</t>
  </si>
  <si>
    <t>2.13</t>
  </si>
  <si>
    <t>Algoritmen voor analyse van Her2Neu, ER, Ki67 en PR kwantificering worden meegeleverd en zijn op alle beelden te gebruiken (zonder aanvullende kosten)</t>
  </si>
  <si>
    <t>2.14</t>
  </si>
  <si>
    <r>
      <t xml:space="preserve">Integratie met </t>
    </r>
    <r>
      <rPr>
        <b/>
        <sz val="11"/>
        <color rgb="FF000000"/>
        <rFont val="Segoe UI"/>
      </rPr>
      <t>Visiopharm</t>
    </r>
    <r>
      <rPr>
        <sz val="11"/>
        <color rgb="FF000000"/>
        <rFont val="Segoe UI"/>
      </rPr>
      <t xml:space="preserve"> is mogelijk (beschrijf werking en functionaliteit) </t>
    </r>
  </si>
  <si>
    <t>2.15</t>
  </si>
  <si>
    <r>
      <t xml:space="preserve">Integratie met </t>
    </r>
    <r>
      <rPr>
        <b/>
        <sz val="11"/>
        <color rgb="FF000000"/>
        <rFont val="Segoe UI"/>
      </rPr>
      <t>Aiforia</t>
    </r>
    <r>
      <rPr>
        <sz val="11"/>
        <color rgb="FF000000"/>
        <rFont val="Segoe UI"/>
      </rPr>
      <t xml:space="preserve"> is mogelijk (beschrijf werking en functionaliteit)</t>
    </r>
  </si>
  <si>
    <t>2.16</t>
  </si>
  <si>
    <t>IMS/viewer</t>
  </si>
  <si>
    <t>Het IMS-viewer systeem start binnen 3 seconden op bij een rechtstreekse aanroep.  (onder voorwaarde van de door u gestelde ICT-infra specificaties genoemd in het tabblad PvE (ICT)-technisch.</t>
  </si>
  <si>
    <t>2.17</t>
  </si>
  <si>
    <t>De IMS-viewer opent de casus  binnen 1 seconden bij een rechtstreekse aanroep wanneer de viewer al open staat.  (onder voorwaarde van de door u gestelde ICT-infra specificaties genoemd in het tabblad PvE (ICT)-technisch.</t>
  </si>
  <si>
    <t>2.18</t>
  </si>
  <si>
    <t>2.19</t>
  </si>
  <si>
    <t>Er is een lijst waarin zichtbaar is welke scans niet gekoppeld zijn, waarbij analisten die handmatig kunnen koppelen aan de juiste casus.</t>
  </si>
  <si>
    <t>2.20</t>
  </si>
  <si>
    <t>Bij cito-/spoedopdrachten en aanvullingen in een casus, worden deze casussen geprioriteerd voor de toegewezen gebruiker en krijgt deze hier bericht van (aan te tonen in demonstratie)</t>
  </si>
  <si>
    <t>2.21</t>
  </si>
  <si>
    <t xml:space="preserve">Casussen kunnen vanuit de viewer gemarkeerd, gesorteerd en apart gezet worden voor verschillende doeleinden zoals supervisie, onderwijs en multidisciplinair overleg.
</t>
  </si>
  <si>
    <t>2.22</t>
  </si>
  <si>
    <t>Er is een chatfunctionaliteit in het IMS beschikbaar voor de gebruikers van het IMS</t>
  </si>
  <si>
    <t>2.23</t>
  </si>
  <si>
    <t xml:space="preserve">Het IMS maakt onderscheid tussen verschillende typen beelden (coupes, macroscopie foto's, etc.)
</t>
  </si>
  <si>
    <t>2.24</t>
  </si>
  <si>
    <t>Er is een QA workflow voor het valideren van de geimporteerde beelden en het vrijgeven hiervan (automatisch of handmatig) voor diagnostiek</t>
  </si>
  <si>
    <t xml:space="preserve">E </t>
  </si>
  <si>
    <t>2.25</t>
  </si>
  <si>
    <t xml:space="preserve">Het is mogelijk om vanuit het IMS aanvullende kleuringen (navragen) te orderen bij LMS 5 en Delphic AP </t>
  </si>
  <si>
    <t>2.26</t>
  </si>
  <si>
    <t>Het is mogelijk om vanuit het IMS aanvullende kleuringen (navragen) te orderen bij DaVinci</t>
  </si>
  <si>
    <t>2.27</t>
  </si>
  <si>
    <t xml:space="preserve">Bij aanvragen van aanvullende kleuringen (zie voorgaande vraag) is de status inzichtelijk wanneer deze wordt verstrekt door het LIS. </t>
  </si>
  <si>
    <t>2.28</t>
  </si>
  <si>
    <t>Er is een mogelijkheid om andere beelden dan digitale coupes te importeren en te tonen</t>
  </si>
  <si>
    <t>2.29</t>
  </si>
  <si>
    <t>Viewer</t>
  </si>
  <si>
    <t xml:space="preserve">Het besturen van beelden van coupes in de viewer moet met verschillende devices mogelijk zijn, met o.a.: een conventionele muis, 3D muis en een standaard (US) 101 toetsenbord
</t>
  </si>
  <si>
    <t>2.30</t>
  </si>
  <si>
    <t xml:space="preserve">Het IMS ondersteunt minimaal schermvullend 4K schermresolutie met gelijke performance aan andere beeldschermresoluties. </t>
  </si>
  <si>
    <t>2.31</t>
  </si>
  <si>
    <t xml:space="preserve">Hetzelfde image kan tegelijkertijd vanuit een ongelimiteerd aantal clients bekeken worden (ten behoeve van live consultaties), waarvan het aantal uitsluitend wordt beperkt door de ICT-infrastructuur, op een manier waarbij de patiëntveiligheid is geborgd.
</t>
  </si>
  <si>
    <t>2.32</t>
  </si>
  <si>
    <t>Werklijst</t>
  </si>
  <si>
    <t xml:space="preserve">De werklijsten kunnen door de ICT-beheerder(s) zelf worden ingericht. 
</t>
  </si>
  <si>
    <t>2.33</t>
  </si>
  <si>
    <t>Werklijsten hebben de volgende functionaliteit:</t>
  </si>
  <si>
    <t>2.33.1</t>
  </si>
  <si>
    <t xml:space="preserve">   - het is mogelijk om op basis van de variabelen die op dat moment beschikbaar zijn in het aanwezige LIS/LIS-en en via een koppeling beschikbaar zijn in het IMS werklijsten in te richten
</t>
  </si>
  <si>
    <t>2.33.2</t>
  </si>
  <si>
    <t xml:space="preserve">    - het is mogelijk om hiërarchisch te sorteren volgens beschikbare meta-data en te ordenen per individuele gebruikers, deelgebied en laboratorium (in de regio). 
</t>
  </si>
  <si>
    <t>2.33.3</t>
  </si>
  <si>
    <t xml:space="preserve">   - het is mogelijk om iedere patholoog een persoonlijke werklijst te geven die gegroepeerd kan worden per instelling en subspecialisme en / of status. Deze lijst is te filteren op items als urgentie, instelling, status, aardmateriaal, subspecialisme e.d.</t>
  </si>
  <si>
    <t>2.33.4</t>
  </si>
  <si>
    <t xml:space="preserve">  - de werklijst per patholoog is voor iedereen inzichtelijk zodat, i.g.v. ongeplande afwezigheid, werkzaamheden kunnen worden overgenomen.</t>
  </si>
  <si>
    <t>2.33.5</t>
  </si>
  <si>
    <t xml:space="preserve">   - het is mogelijk om werklijsten te maken die gevuld worden op basis van gegevens uit verschillende LIS applicaties t.b.v. regionale samenwerking in expertise teams</t>
  </si>
  <si>
    <t>2.33.6</t>
  </si>
  <si>
    <t xml:space="preserve">- de gepresenteerde coupevolgorde kan gewijzigd worden door de coupes naar een andere plek in de volgorde te slepen.
</t>
  </si>
  <si>
    <t>2.34</t>
  </si>
  <si>
    <t xml:space="preserve">In de software moeten verschillende rechten gekoppeld kunnen worden aan verschillende type medewerkers. Bv. Een medewerker moet coupes, gekoppeld aan een casus, kunnen verwijderd (bij fouten). Mutaties worden gelogd.
</t>
  </si>
  <si>
    <t>2.35</t>
  </si>
  <si>
    <t xml:space="preserve">In de software kan een casus aan een/meerdere personen worden toegewezen, waarbij hiërarchie, door middel van een rechten/autorisatieinstelling, wordt onderscheiden in verantwoordelijkheid tussen pathologen en een (cytologie) analist of AIOS.
</t>
  </si>
  <si>
    <t>2.36</t>
  </si>
  <si>
    <t>2.37</t>
  </si>
  <si>
    <t>Op ieder moment is inzichtelijk:</t>
  </si>
  <si>
    <t>2.37.1</t>
  </si>
  <si>
    <t xml:space="preserve">   - welke casussen nog beoordeeld moeten worden</t>
  </si>
  <si>
    <t>2.37.2</t>
  </si>
  <si>
    <t xml:space="preserve">   - welke coupe nog in bewerking is, maar nog niet is gescand</t>
  </si>
  <si>
    <t>2.37.3</t>
  </si>
  <si>
    <t xml:space="preserve">   - welke nieuwe navragen (aanvullende kleuringen die aangevraagd of voorgaande coupes) aangevraagd zijn. Dit moet inzichtelijk zijn voor secretariaat, patholoog en laboratoriummedewerker.
</t>
  </si>
  <si>
    <t>2.37.4</t>
  </si>
  <si>
    <t xml:space="preserve">   - welke beoordelingsstatus een casus en coupe heeft (met status wordt bijv. bedoeld: 'niet toegewezen', ‘in consult’, ‘supervisie aangevraagd’, etc.).
</t>
  </si>
  <si>
    <t>2.37.5</t>
  </si>
  <si>
    <t xml:space="preserve">   - of er voor een casus nog coupes gescand moeten worden en zo ja, welke coupes er nog gescand moeten worden.
</t>
  </si>
  <si>
    <t>2.38</t>
  </si>
  <si>
    <t xml:space="preserve">De coupevolgorde is gebaseerd op de onderverdeling van het onderzoek </t>
  </si>
  <si>
    <t>2.39</t>
  </si>
  <si>
    <t>De coupevolgorde binnen de onderverdeling van het onderzoek (zie 2.39) is op basis van eerst HE's en dan de immuno's.</t>
  </si>
  <si>
    <t>2.40</t>
  </si>
  <si>
    <t>Verslaglegging</t>
  </si>
  <si>
    <t>Het is mogelijk om patiënthistorie (uit PALGA en het LIS) in het IMS te tonen voor een rapport</t>
  </si>
  <si>
    <t>2.41</t>
  </si>
  <si>
    <t>Het IMS biedt mogelijkheid voor verslaglegging in tekstvakken conform gebruikelijke indeling binnen de pathologie (klinische gegevens, macroscopie, microscopie, conclusie en diagnoseregels)</t>
  </si>
  <si>
    <t>2.42</t>
  </si>
  <si>
    <t>Het IMS biedt mogelijkheid om de tekstvakken middels spraakherkenning software te vullen</t>
  </si>
  <si>
    <t>2.43</t>
  </si>
  <si>
    <t>Het IMS bieft mogelijkheid voor het gebruik van de PALGA Protocol Module</t>
  </si>
  <si>
    <t>2.44</t>
  </si>
  <si>
    <t>Het IMS biedt de mogelijkheid om het verslag te verzenden naar een aangesloten LIS.</t>
  </si>
  <si>
    <t>Research en onderwijs</t>
  </si>
  <si>
    <t>3.1</t>
  </si>
  <si>
    <t>Research</t>
  </si>
  <si>
    <t>Het IMS heeft mogelijkheden voor het anoniem/pseudoniem maken van metadata die voldoen aan de General Data Protection Regulation (GDPR).</t>
  </si>
  <si>
    <t>3.2</t>
  </si>
  <si>
    <t>De data uit het IMS is beschikbaar, bronmodellen zijn gedocumenteerd beschikbaar en de data is gemetadateerd en toegankelijk, op een manier waarbij de patiëntveiligheid is geborgd.</t>
  </si>
  <si>
    <t>Maximaal aantal te behalen wenspunten Functioneel:</t>
  </si>
  <si>
    <t>Aantal W-H</t>
  </si>
  <si>
    <t>Aantal W-M</t>
  </si>
  <si>
    <t>Programma van Eisen ICT-technisch en beveiliging</t>
  </si>
  <si>
    <t>Eisen ICT Technisch</t>
  </si>
  <si>
    <t>4.1</t>
  </si>
  <si>
    <t>De oplossing is ingericht als SaaS dienst of wordt gehost bij een externe partij (niet zijnde één van de ziekenhuizen).</t>
  </si>
  <si>
    <t>4.2</t>
  </si>
  <si>
    <t>De IMS software verzorgt storage tiering automatisch vanuit de applicatie op basis van de in de offerteleidraad gegeven kengetallen</t>
  </si>
  <si>
    <t>4.3</t>
  </si>
  <si>
    <t xml:space="preserve">Beelden worden standaard (work in progress) opgeslagen gedurende 3 maanden (tier 1) </t>
  </si>
  <si>
    <t>4.4</t>
  </si>
  <si>
    <t xml:space="preserve">Beelden kunnen kosteloos automatisch opgeslagen worden op een lokale opslag voor research doeleinden (alleen van toepassing voor LUMC) </t>
  </si>
  <si>
    <t>4.5</t>
  </si>
  <si>
    <t>Het is mogelijk op basis van zoekcriteria automatisch beelden kosteloos te exporteren voor research doeleinden</t>
  </si>
  <si>
    <t>4.6</t>
  </si>
  <si>
    <t>Het is mogelijk de storage uit te breiden voor opslag tot in totaal 12 maanden (tier 2).</t>
  </si>
  <si>
    <t>4.7</t>
  </si>
  <si>
    <t>4.8</t>
  </si>
  <si>
    <t>Het is mogelijk om de beelden automatisch voor één van de laboratoria op een separate (externe - voor de laboratoria toegankelijk) opslag op te slaan voor archivering</t>
  </si>
  <si>
    <t>4.9</t>
  </si>
  <si>
    <t>Het is mogelijk bestanden van een netwerklocatie op basis van patronen in het bestandsformaat automatisch te importeren en te verwerken (bijv. voor macroscopie)</t>
  </si>
  <si>
    <t>4.10</t>
  </si>
  <si>
    <t>Beelden kunnen geexporteerd worden in DICOM formaat.</t>
  </si>
  <si>
    <t>4.11</t>
  </si>
  <si>
    <t xml:space="preserve">Er is up-to-date technische documentatie beschikbaar over de werking van de software, koppelingen, (database) architectuur en eventueel specifiek maatwerk
</t>
  </si>
  <si>
    <t>4.12</t>
  </si>
  <si>
    <t>Koppelingen</t>
  </si>
  <si>
    <t>4.13</t>
  </si>
  <si>
    <t>Het is mogelijk om door middel van TWAIN/WIA andere beeldbronnen (zoals formulierscanners of camera's) te koppelen om beelden te importeren</t>
  </si>
  <si>
    <t>4.14</t>
  </si>
  <si>
    <t xml:space="preserve">Voor koppelingen ondersteunt de oplossing HL7 v2.4 (Nederlandse versie) met tenminste ADT en ORM berichttypes
</t>
  </si>
  <si>
    <t>4.15</t>
  </si>
  <si>
    <t>Het IMS kan de volgende ADT-berichten transacties verwerken en zichtbaar maken bij patiënten die binnen het systeem zijn opgeslagen:
- Registratie: A04, A08, A24, A40</t>
  </si>
  <si>
    <t>4.16</t>
  </si>
  <si>
    <t xml:space="preserve">DICOM </t>
  </si>
  <si>
    <t xml:space="preserve">Het IMS kan een Query uitvoeren op de patiënt study root.
</t>
  </si>
  <si>
    <t>4.17</t>
  </si>
  <si>
    <t xml:space="preserve">Het IMS kan de beelden retrieven met een DICOM query/retrieve, waarbij de enige identificerende parameter het Study Instance UID is.
</t>
  </si>
  <si>
    <t>4.18</t>
  </si>
  <si>
    <t xml:space="preserve">Het IMS beschikt over DICOM verification als SCU.
</t>
  </si>
  <si>
    <t>4.19</t>
  </si>
  <si>
    <t xml:space="preserve">Het IMS ondersteunt DICOM Query/Retrieve Service Class Provider (SCP).
</t>
  </si>
  <si>
    <t>4.20</t>
  </si>
  <si>
    <t xml:space="preserve">Het IMS is in staat om middels prefechting de juiste oude relevante onderzoeken uit de long-term storage beschikbaar te maken.
</t>
  </si>
  <si>
    <t>4.21</t>
  </si>
  <si>
    <t xml:space="preserve">Nieuwe publieke SOP-classes voor opslag van pathologiebeelden worden uiterlijk 1 jaar na publicatie ondersteund door het IMS.
</t>
  </si>
  <si>
    <t>4.22</t>
  </si>
  <si>
    <t>De DICOM-gebaseerde opslag ondersteunt verschillende transfer syntaxes. In ieder geval worden de voor digitale pathologie gebruikelijke public syntaxes ondersteund</t>
  </si>
  <si>
    <t>4.23</t>
  </si>
  <si>
    <t xml:space="preserve">DICOM SOP CLASS 1.2.840.10008.5.1.4.1.1.77.1.6. (VL Whole Slide Microscopy Image Storage IOD) wordt ondersteund.
</t>
  </si>
  <si>
    <t>4.25</t>
  </si>
  <si>
    <t>Migratie</t>
  </si>
  <si>
    <t>Het IMS heeft faciliteiten om data uit het huidige Philips IMS van LUMC te importeren en te tonen onder de oorspronkelijke rapportnummers</t>
  </si>
  <si>
    <t>4.26</t>
  </si>
  <si>
    <t>Het IMS heeft faciliteiten om ontbrekende meta-informatie aan te importeren data toe te voegen</t>
  </si>
  <si>
    <t>4.27</t>
  </si>
  <si>
    <t>Exit-strategie</t>
  </si>
  <si>
    <t>4.28</t>
  </si>
  <si>
    <t>4.29</t>
  </si>
  <si>
    <t xml:space="preserve">   - dat alle persoonsgegevens worden overgedragen en verwijderd</t>
  </si>
  <si>
    <t>4.30</t>
  </si>
  <si>
    <t xml:space="preserve">   - dat het productdossier wordt overhandigd</t>
  </si>
  <si>
    <t>4.31</t>
  </si>
  <si>
    <t>4.32</t>
  </si>
  <si>
    <t>Performance en beschikbaarheid</t>
  </si>
  <si>
    <t>5.1</t>
  </si>
  <si>
    <t xml:space="preserve">De desktopsynchronisatie mag niet meer dan 3 seconden duren en geen vertraging veroorzaken bij het opvragen van de beelden. 
</t>
  </si>
  <si>
    <t>5.2</t>
  </si>
  <si>
    <t>Het openen van een enkel beeld van een coupe duurt maximaal een 0,5 seconde. Na 1 seconde is de coupe scherp zichtbaar (dus geen onscherpe pixelblokken). Verder inzoomen/of uitzoomen op de coupe geeft maximaal na 0,5 seconde weer scherp beeld</t>
  </si>
  <si>
    <t>5.3</t>
  </si>
  <si>
    <t>Beschikbaarheid</t>
  </si>
  <si>
    <t xml:space="preserve">De data moet geborgd zijn tegen ongeautoriseerd gebruik en data corruptie/tampering.
</t>
  </si>
  <si>
    <t>5.4</t>
  </si>
  <si>
    <t xml:space="preserve">Er is ondersteuning voor right sizing; zowel kunnen op- als neerschalen en zo capaciteit kunnen afstemmen op de behoefte. De initiële sizing is slechts een startpunt en tijdens de acceptatietesten zal de reële sizing voor produktie worden vastgesteld; vervolgens zal in de operatie periodiek verbruiks en performance data worden gebruikt om de configuratie bij te stellen (up &amp; down).
</t>
  </si>
  <si>
    <t>Beveiliging applicatie</t>
  </si>
  <si>
    <t>6.1</t>
  </si>
  <si>
    <t>Beveiliging</t>
  </si>
  <si>
    <t xml:space="preserve">De oplossing is alleen toegankelijk voor geautoriseerde gebruikers. </t>
  </si>
  <si>
    <t>6.2</t>
  </si>
  <si>
    <t>Gebruikers kunnen in groepen beheerd worden</t>
  </si>
  <si>
    <t>6.3</t>
  </si>
  <si>
    <t xml:space="preserve">Autorisatie van gebruikers vindt plaats met onderscheid naar rechten voor lezen, toevoegen, wijzigen en verwijderen van gegevens.
</t>
  </si>
  <si>
    <t>6.4</t>
  </si>
  <si>
    <t xml:space="preserve">De oplossing heeft middelen voor de logging van activiteiten (raadplegen van gegevens, invoer van gegevens, opslag van gegevens, verwerking van gegevens, verzending en ontvangst van berichten, autorisatiebeheer, etc.). 
</t>
  </si>
  <si>
    <t>6.5</t>
  </si>
  <si>
    <t xml:space="preserve">De inhoudelijke gegevens worden opgeslagen met gebruik van encryptie met adequate sleutellengte en een sterk algoritme.
</t>
  </si>
  <si>
    <t>6.6</t>
  </si>
  <si>
    <t xml:space="preserve">De inhoudelijke gegevens worden extern getransporteerd met gebruik van encryptie (minimaal 4.096 bit en gebruik van een sterk algoritme).
</t>
  </si>
  <si>
    <t>6.7</t>
  </si>
  <si>
    <t xml:space="preserve">Richtlijnen en procedures voor sleutelbeheer voor encryptie zijn schriftelijk vastgelegd.
</t>
  </si>
  <si>
    <t>6.8</t>
  </si>
  <si>
    <t xml:space="preserve">De applicatie digitalisering pathologie is zodanig ontwikkeld en ingericht dat de gegevens desgewenst kunnen worden overgedragen naar een ander informatiesysteem (‘portabiliteit’).we verwachten dat de portabiliteit wordt gegarandeerd d.m.v. een te exporteren DICOM format inclusief metadata. 
</t>
  </si>
  <si>
    <t>6.9</t>
  </si>
  <si>
    <t xml:space="preserve">Er zijn voorzieningen aanwezig voor het bewaren en vernietigen van de inhoudelijke gegevens, waardoor wordt voldaan aan wettelijke regels voor de bewaring en vernietiging van persoonsgegevens. 
</t>
  </si>
  <si>
    <t>6.10</t>
  </si>
  <si>
    <t xml:space="preserve">Alle acties in het IMS moeten gelogd worden
</t>
  </si>
  <si>
    <t>6.11</t>
  </si>
  <si>
    <t>Er worden twee omgevingen geleverd: 1) test en acceptatie en 2) productie. In beide omgevingen zijn dezelfde koppelingen met LIS en scanners aanwezig.</t>
  </si>
  <si>
    <t>6.12</t>
  </si>
  <si>
    <t xml:space="preserve">Consultfunctie naar pathologen buiten dit samenwerkingsverband. Zij moeten tijdelijk kunnen meekijken op de beelden en d.m.v. two factor authenticatie. </t>
  </si>
  <si>
    <t>Maximaal aantal te behalen wenspunten ICT technisch:</t>
  </si>
  <si>
    <t>Programma van Eisen Service/onderhoud, Beheer en training</t>
  </si>
  <si>
    <t>Service-overeenkomst</t>
  </si>
  <si>
    <t>7.1</t>
  </si>
  <si>
    <t>Serviceovereenkomst</t>
  </si>
  <si>
    <t>7.2</t>
  </si>
  <si>
    <t>7.3</t>
  </si>
  <si>
    <t>7.4</t>
  </si>
  <si>
    <t>7.5</t>
  </si>
  <si>
    <t xml:space="preserve">De geplande downtime ten behoeve van updates, upgrades en preventief onderhoud bedraagt per jaar maximaal 20 uur.
</t>
  </si>
  <si>
    <t>7.6</t>
  </si>
  <si>
    <t xml:space="preserve">Geplande downtime zal altijd buiten reguliere werktijden (buiten 08:00-18:00 op werkdagen) plaatsvinden in overeenstemming met LUMC-Alrijne. 
</t>
  </si>
  <si>
    <t>7.7</t>
  </si>
  <si>
    <t xml:space="preserve">Onderhoud en beheer wordt uitgevoerd comform de SLA. 
</t>
  </si>
  <si>
    <t>Onderhoud en beheer</t>
  </si>
  <si>
    <t>8.1</t>
  </si>
  <si>
    <t>Onderhoud</t>
  </si>
  <si>
    <t>Updates op de geïnstalleerde versie zijn inbegrepen in het contract voor wat betreft levering en uren voor implementatie</t>
  </si>
  <si>
    <t>8.2</t>
  </si>
  <si>
    <t>Upgrades zijn inbegrepen in het contract voor wat betreft levering en uren voor implementatie</t>
  </si>
  <si>
    <t>8.3</t>
  </si>
  <si>
    <t>8.4</t>
  </si>
  <si>
    <t>U bent in staat om het aangeboden IMS, inclusief updates, gedurende minimaal 10 jaar te onderhouden.</t>
  </si>
  <si>
    <t>8.5</t>
  </si>
  <si>
    <t>Beheer</t>
  </si>
  <si>
    <t>Onderdelen van de software kunnen door functioneel beheerders zelfstandig worden geparametriseerd en geconfigureerd.</t>
  </si>
  <si>
    <t>8.6</t>
  </si>
  <si>
    <t>Nieuwe medewerkers (ook extern) moeten kunnen worden toegevoegd en voorzien van een autorisatie (en verschillene autorisatieniveau's waarbij inzichtelijk is dat het om gebruikers gaat van andere organisaties)</t>
  </si>
  <si>
    <t>8.7</t>
  </si>
  <si>
    <t>LUMC-Alrijne is vrij om een update / upgrade al dan niet te installeren.</t>
  </si>
  <si>
    <t>8.8</t>
  </si>
  <si>
    <t>Door upgrades en updates op het geleverde IMS gaan de instellingen niet verloren.
- Dit geldt voor alle instellingen van alle standaard-functionaliteit van het IMS en de universele viewer
- Dit geldt voor alle instellingen van instelling specifieke functionaliteit.</t>
  </si>
  <si>
    <t>8.9</t>
  </si>
  <si>
    <t>Upgrades en updates zullen geen vermindering van de functionaliteit of performance veroorzaken</t>
  </si>
  <si>
    <t>8.10</t>
  </si>
  <si>
    <t>Bij updates en alle andere nieuwe versies van het IMS worden nieuwe versies van alle relevante documentatie meegeleverd. Het betreft in ieder geval de release notes (met alle wijzigingen), beheerhandleidingen en statements</t>
  </si>
  <si>
    <t>8.11</t>
  </si>
  <si>
    <t>Het is als beheerder mogelijk beelden rechtstreeks in het IMS zelf te kunnen verwijderen.</t>
  </si>
  <si>
    <t>8.12</t>
  </si>
  <si>
    <t>Het is als beheerder mogelijk om losse beelden, series van beelden en gehele onderzoeken te verwijderen</t>
  </si>
  <si>
    <t>8.13</t>
  </si>
  <si>
    <t>Het IMS toont altijd een waarschuwing voordat de beelden daadwerkelijk worden verwijderd</t>
  </si>
  <si>
    <t>8.14</t>
  </si>
  <si>
    <t>De aanbieder garandeert gedurende de looptijd van het contract het blijvend voldoen aan alle overeengekomen functionele, technische, performance , service en andere vereisten zoals deze gespecificeerd staan in dit Programma van Eisen (PvE).</t>
  </si>
  <si>
    <t>8.15</t>
  </si>
  <si>
    <t>Er is sprake van levering van tenminste een Acceptatie en Productie omgeving</t>
  </si>
  <si>
    <t>Opleidingen</t>
  </si>
  <si>
    <t>9.1</t>
  </si>
  <si>
    <t>Instructie</t>
  </si>
  <si>
    <t>Er is een trainingsplan voor applicatiebeheerders en eindgebruikers.</t>
  </si>
  <si>
    <t>Maximaal aantal te behalen wenspunten service onderhoud en beheer:</t>
  </si>
  <si>
    <t>Storage</t>
  </si>
  <si>
    <t>Er is een koppeling met Microsoft Azure AD mogelijk ten behoeve van authenticatie/autorisatie</t>
  </si>
  <si>
    <t xml:space="preserve">Het is mogelijk de oplossing uit te breiden voor opslag tot eind contract op tier 3 storage. </t>
  </si>
  <si>
    <t xml:space="preserve">Het IMS en de volledige keten dient 24x7 99% beschikbaar te zijn exclusief onderhoudsmomenten en inclusief beschikbaar van de beelden.
</t>
  </si>
  <si>
    <t>Opdrachtnemer neemt de benodigde veiligheidsmaatregelen zodat dataverlies in tier 1 is uitgesloten.</t>
  </si>
  <si>
    <t>Opdrachtnemer en het IMS is compliant met algemene en zorg specifieke, Nederlandse wet- en regelgeving</t>
  </si>
  <si>
    <t>Er is rapportage functionaliteit om bepaalde metric te monitoren met door de Opdrachtnemer ingerichte metrics</t>
  </si>
  <si>
    <t xml:space="preserve">   - Opdrachtnemer werkt kosteloos mee aan een transfer van data naar een nieuwe omgeving.</t>
  </si>
  <si>
    <t>Opdrachtnemer gaat ermee akkoord dat het uit te voeren onderhoud en de te leveren support wordt gedaan op basis van een Service Level Agreement SLA, conform de eisen in dit document.</t>
  </si>
  <si>
    <t xml:space="preserve">Opdrachtnemer dient een concrete, ingevulde SLA (in concept) o.b.v. de bepalingen in deze aanbesteding bij de aanbieding in te voegen. </t>
  </si>
  <si>
    <t xml:space="preserve">Opdrachtnemer dient een SLA aan te bieden voor de contractperiode, ingaande vanaf de operationele indienststelling. </t>
  </si>
  <si>
    <t>Opdrachtnemer heeft een adequate Nederlandstalige of Engelstalige serviceorganisatie die ingericht is om op een adequate wijze ondersteuning te kunnen bieden;</t>
  </si>
  <si>
    <t xml:space="preserve">Het IMS voldoet aan alle van toepassing zijnde vigerende Nederlandse- en EU wet- en regelgeving en zal in de toekomst waar nodig door Opdrachtnemer aangepast worden om te voldoen aan nieuwe Nederlandse- en EU wet- en regelgeving.
</t>
  </si>
  <si>
    <t xml:space="preserve">Opdrachtnemer garandeert de informatieveiligheid/informatievertrouwelijkheid van het IMS en dient aantoonbaar te maken middels een certificering middels de NEN ISO 27001/2 of NEN 7510 dat het IMS en Opdrachtnemer voldoen aan de beveiligingseisen. Het bewijsdocument kan tijdens de verificatiefase opgevraagd worden. 
</t>
  </si>
  <si>
    <t>Opdrachtnemer ondersteunt migratie en exit na beëindiging van het contract, dit betekent:</t>
  </si>
  <si>
    <t xml:space="preserve">Het is mogelijk om een casus aan te maken / te koppelen in het IMS en hier coupes aan te koppelen. Bijvoorbeeld als een barcode op een coupe niet wordt herkend of wanneer je coupes van een extern lab hebt.
</t>
  </si>
  <si>
    <t xml:space="preserve">    - dat Opdrachtnemer garandeert dat – indien opdrachtgever dat wenst – na eindiging of beëindiging van het contract alle beelden uit het IMS inclusief bijbehorende metagegevens kunnen worden geëxporteerd / gemigreerd naar een ander systeem. 
</t>
  </si>
  <si>
    <t>Kiezen…</t>
  </si>
  <si>
    <t>behaalde wenspunten service onderhoud en beheer:</t>
  </si>
  <si>
    <t>behaalde wenspunten totaal</t>
  </si>
  <si>
    <t>behaalde wenspunten % van max totaal</t>
  </si>
  <si>
    <t>behaalde wenspunten max totaal</t>
  </si>
  <si>
    <t>max te behalen gunningspunten</t>
  </si>
  <si>
    <t>behaalde gunningspunten</t>
  </si>
  <si>
    <t>behaalde wenspunten ICT technisch:</t>
  </si>
  <si>
    <t>behaalde wenspunten functioneel</t>
  </si>
  <si>
    <t>* Eis: de functionaliteit, het product of de dienst moet over dit aspect beschikken. Dit geldt als een knock-out-criterium.
Wens: het is wenselijk dat de functionaliteit, het product of de dienst over dit aspect beschikt. W-H is een wens met hoge prioriteit, W-M is een wens met gemiddelde prioriteit. Zie het beschrijvend document 5.5.2 voor de puntentelling.
Indien in Kolom D geen keuze wordt gemaakt, wordt dit beschouwd als een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</si>
</sst>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30" x14ac:knownFonts="1">
    <font>
      <sz val="10"/>
      <name val="Arial"/>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0"/>
      <name val="Arial"/>
      <family val="2"/>
    </font>
    <font>
      <sz val="10"/>
      <name val="Arial"/>
      <family val="2"/>
    </font>
    <font>
      <sz val="8"/>
      <name val="Arial"/>
      <family val="2"/>
    </font>
    <font>
      <sz val="11"/>
      <color theme="1"/>
      <name val="Calibri"/>
      <family val="2"/>
      <scheme val="minor"/>
    </font>
    <font>
      <sz val="11"/>
      <color theme="1"/>
      <name val="Calibri"/>
      <family val="2"/>
    </font>
    <font>
      <sz val="11"/>
      <color indexed="8"/>
      <name val="Calibri"/>
      <family val="2"/>
    </font>
    <font>
      <b/>
      <sz val="11"/>
      <color theme="0"/>
      <name val="Segoe UI"/>
      <family val="2"/>
    </font>
    <font>
      <sz val="11"/>
      <color indexed="8"/>
      <name val="Segoe UI"/>
      <family val="2"/>
    </font>
    <font>
      <sz val="11"/>
      <name val="Segoe UI"/>
      <family val="2"/>
    </font>
    <font>
      <sz val="11"/>
      <color rgb="FFEF3340"/>
      <name val="Segoe UI"/>
      <family val="2"/>
    </font>
    <font>
      <sz val="11"/>
      <color rgb="FF000000"/>
      <name val="Segoe UI"/>
    </font>
    <font>
      <sz val="11"/>
      <name val="Segoe UI"/>
    </font>
    <font>
      <b/>
      <sz val="11"/>
      <name val="Segoe UI"/>
      <family val="2"/>
    </font>
    <font>
      <sz val="11"/>
      <color theme="1"/>
      <name val="Segoe UI"/>
      <family val="2"/>
    </font>
    <font>
      <i/>
      <sz val="11"/>
      <name val="Segoe UI"/>
      <family val="2"/>
    </font>
    <font>
      <sz val="11"/>
      <color rgb="FFFF0000"/>
      <name val="Segoe UI"/>
    </font>
    <font>
      <sz val="11"/>
      <color rgb="FF000000"/>
      <name val="Segoe UI"/>
      <family val="2"/>
    </font>
    <font>
      <sz val="11"/>
      <color rgb="FF9C0006"/>
      <name val="Calibri"/>
      <family val="2"/>
      <scheme val="minor"/>
    </font>
    <font>
      <strike/>
      <sz val="11"/>
      <name val="Segoe UI"/>
      <family val="2"/>
    </font>
    <font>
      <sz val="11"/>
      <color rgb="FF9C0006"/>
      <name val="Segoe UI"/>
      <family val="2"/>
    </font>
    <font>
      <b/>
      <sz val="11"/>
      <color rgb="FF000000"/>
      <name val="Segoe UI"/>
    </font>
    <font>
      <sz val="11"/>
      <name val="Segoe UI"/>
      <family val="2"/>
      <charset val="1"/>
    </font>
    <font>
      <i/>
      <sz val="10"/>
      <name val="Segoe UI"/>
      <family val="2"/>
    </font>
    <font>
      <sz val="10"/>
      <name val="Arial"/>
    </font>
    <font>
      <b/>
      <i/>
      <sz val="10"/>
      <name val="Segoe UI"/>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C7CE"/>
      </patternFill>
    </fill>
  </fills>
  <borders count="11">
    <border>
      <left/>
      <right/>
      <top/>
      <bottom/>
      <diagonal/>
    </border>
    <border>
      <left/>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19">
    <xf numFmtId="0" fontId="0" fillId="0" borderId="0"/>
    <xf numFmtId="0" fontId="6" fillId="0" borderId="0"/>
    <xf numFmtId="0" fontId="8" fillId="0" borderId="0"/>
    <xf numFmtId="0" fontId="5" fillId="0" borderId="0"/>
    <xf numFmtId="0" fontId="9" fillId="0" borderId="0"/>
    <xf numFmtId="0" fontId="5" fillId="0" borderId="0"/>
    <xf numFmtId="164" fontId="10" fillId="0" borderId="0" applyFont="0" applyFill="0" applyBorder="0" applyAlignment="0" applyProtection="0"/>
    <xf numFmtId="0" fontId="4" fillId="0" borderId="0"/>
    <xf numFmtId="164" fontId="5" fillId="0" borderId="0" applyFont="0" applyFill="0" applyBorder="0" applyAlignment="0" applyProtection="0"/>
    <xf numFmtId="9" fontId="5" fillId="0" borderId="0" applyFont="0" applyFill="0" applyBorder="0" applyAlignment="0" applyProtection="0"/>
    <xf numFmtId="164" fontId="10" fillId="0" borderId="0" applyFont="0" applyFill="0" applyBorder="0" applyAlignment="0" applyProtection="0"/>
    <xf numFmtId="0" fontId="3" fillId="3" borderId="0" applyNumberFormat="0" applyBorder="0" applyAlignment="0" applyProtection="0"/>
    <xf numFmtId="0" fontId="2" fillId="0" borderId="0"/>
    <xf numFmtId="9" fontId="5" fillId="0" borderId="0" applyFont="0" applyFill="0" applyBorder="0" applyAlignment="0" applyProtection="0"/>
    <xf numFmtId="164" fontId="5" fillId="0" borderId="0" applyFont="0" applyFill="0" applyBorder="0" applyAlignment="0" applyProtection="0"/>
    <xf numFmtId="0" fontId="22" fillId="6" borderId="0" applyNumberFormat="0" applyBorder="0" applyAlignment="0" applyProtection="0"/>
    <xf numFmtId="0" fontId="1" fillId="0" borderId="0"/>
    <xf numFmtId="0" fontId="1" fillId="0" borderId="0"/>
    <xf numFmtId="9" fontId="28" fillId="0" borderId="0" applyFont="0" applyFill="0" applyBorder="0" applyAlignment="0" applyProtection="0"/>
  </cellStyleXfs>
  <cellXfs count="99">
    <xf numFmtId="0" fontId="0" fillId="0" borderId="0" xfId="0"/>
    <xf numFmtId="0" fontId="14" fillId="0" borderId="3" xfId="7" applyFont="1" applyBorder="1" applyAlignment="1" applyProtection="1">
      <alignment vertical="center" wrapText="1"/>
      <protection locked="0"/>
    </xf>
    <xf numFmtId="0" fontId="18" fillId="0" borderId="3" xfId="11" applyFont="1" applyFill="1" applyBorder="1" applyAlignment="1" applyProtection="1">
      <alignment vertical="top" wrapText="1"/>
    </xf>
    <xf numFmtId="0" fontId="14" fillId="0" borderId="3" xfId="16" applyFont="1" applyBorder="1" applyAlignment="1" applyProtection="1">
      <alignment vertical="center" wrapText="1"/>
      <protection locked="0"/>
    </xf>
    <xf numFmtId="0" fontId="18" fillId="2" borderId="3" xfId="11" applyFont="1" applyFill="1" applyBorder="1" applyAlignment="1" applyProtection="1">
      <alignment vertical="top" wrapText="1"/>
    </xf>
    <xf numFmtId="0" fontId="11" fillId="4" borderId="5" xfId="5" applyFont="1" applyFill="1" applyBorder="1" applyAlignment="1" applyProtection="1">
      <alignment horizontal="center" vertical="center" wrapText="1"/>
    </xf>
    <xf numFmtId="0" fontId="11" fillId="4" borderId="6" xfId="5" applyFont="1" applyFill="1" applyBorder="1" applyAlignment="1" applyProtection="1">
      <alignment horizontal="center" vertical="center" wrapText="1"/>
    </xf>
    <xf numFmtId="0" fontId="13" fillId="0" borderId="0" xfId="0" applyFont="1" applyAlignment="1" applyProtection="1">
      <alignment horizontal="left" vertical="top" wrapText="1"/>
    </xf>
    <xf numFmtId="0" fontId="13" fillId="0" borderId="0" xfId="0" applyFont="1" applyAlignment="1" applyProtection="1">
      <alignment horizontal="center" vertical="center" wrapText="1"/>
    </xf>
    <xf numFmtId="0" fontId="19" fillId="0" borderId="0" xfId="0" applyFont="1" applyAlignment="1" applyProtection="1">
      <alignment horizontal="center" vertical="center"/>
    </xf>
    <xf numFmtId="0" fontId="11" fillId="4" borderId="3" xfId="7" applyFont="1" applyFill="1" applyBorder="1" applyAlignment="1" applyProtection="1">
      <alignment horizontal="center" vertical="center" wrapText="1"/>
    </xf>
    <xf numFmtId="0" fontId="11" fillId="4" borderId="3" xfId="7" applyFont="1" applyFill="1" applyBorder="1" applyAlignment="1" applyProtection="1">
      <alignment vertical="center" wrapText="1"/>
    </xf>
    <xf numFmtId="0" fontId="13" fillId="0" borderId="3" xfId="0" applyFont="1" applyBorder="1" applyAlignment="1" applyProtection="1">
      <alignment horizontal="center" vertical="center" wrapText="1"/>
    </xf>
    <xf numFmtId="0" fontId="12" fillId="0" borderId="3" xfId="7" applyFont="1" applyBorder="1" applyAlignment="1" applyProtection="1">
      <alignment vertical="center" wrapText="1"/>
    </xf>
    <xf numFmtId="0" fontId="14" fillId="0" borderId="3" xfId="7" applyFont="1" applyBorder="1" applyAlignment="1" applyProtection="1">
      <alignment vertical="center" wrapText="1"/>
    </xf>
    <xf numFmtId="0" fontId="13" fillId="0" borderId="3" xfId="0" applyFont="1" applyBorder="1" applyAlignment="1" applyProtection="1">
      <alignment vertical="top" wrapText="1"/>
    </xf>
    <xf numFmtId="0" fontId="13" fillId="0" borderId="3" xfId="0" applyFont="1" applyBorder="1" applyAlignment="1" applyProtection="1">
      <alignment horizontal="center" vertical="top" wrapText="1"/>
    </xf>
    <xf numFmtId="0" fontId="16" fillId="0" borderId="3" xfId="0" applyFont="1" applyBorder="1" applyAlignment="1" applyProtection="1">
      <alignment horizontal="left" vertical="top" wrapText="1"/>
    </xf>
    <xf numFmtId="0" fontId="15" fillId="0" borderId="3" xfId="0" applyFont="1" applyBorder="1" applyAlignment="1" applyProtection="1">
      <alignment horizontal="left" vertical="top" wrapText="1"/>
    </xf>
    <xf numFmtId="0" fontId="11" fillId="4" borderId="2" xfId="5" applyFont="1" applyFill="1" applyBorder="1" applyAlignment="1" applyProtection="1">
      <alignment horizontal="center" vertical="center" wrapText="1"/>
    </xf>
    <xf numFmtId="0" fontId="11" fillId="4" borderId="1" xfId="5" applyFont="1" applyFill="1" applyBorder="1" applyAlignment="1" applyProtection="1">
      <alignment horizontal="center" vertical="center" wrapText="1"/>
    </xf>
    <xf numFmtId="0" fontId="13" fillId="2" borderId="0" xfId="0" applyFont="1" applyFill="1" applyAlignment="1" applyProtection="1">
      <alignment horizontal="left" vertical="center" wrapText="1"/>
    </xf>
    <xf numFmtId="0" fontId="13" fillId="2" borderId="0" xfId="0" applyFont="1" applyFill="1" applyAlignment="1" applyProtection="1">
      <alignment horizontal="left" vertical="top" wrapText="1"/>
    </xf>
    <xf numFmtId="0" fontId="11" fillId="4" borderId="3" xfId="16" applyFont="1" applyFill="1" applyBorder="1" applyAlignment="1" applyProtection="1">
      <alignment horizontal="center" vertical="center" wrapText="1"/>
    </xf>
    <xf numFmtId="0" fontId="11" fillId="4" borderId="3" xfId="16" applyFont="1" applyFill="1" applyBorder="1" applyAlignment="1" applyProtection="1">
      <alignment vertical="center" wrapText="1"/>
    </xf>
    <xf numFmtId="0" fontId="13" fillId="0" borderId="9" xfId="0" applyFont="1" applyBorder="1" applyAlignment="1" applyProtection="1">
      <alignment horizontal="center" vertical="center" wrapText="1"/>
    </xf>
    <xf numFmtId="0" fontId="13" fillId="0" borderId="3" xfId="16" applyFont="1" applyBorder="1" applyAlignment="1" applyProtection="1">
      <alignment horizontal="center" vertical="center" wrapText="1"/>
    </xf>
    <xf numFmtId="0" fontId="14" fillId="0" borderId="3" xfId="16" applyFont="1" applyBorder="1" applyAlignment="1" applyProtection="1">
      <alignment vertical="center" wrapText="1"/>
    </xf>
    <xf numFmtId="0" fontId="21" fillId="0" borderId="3" xfId="0" quotePrefix="1" applyFont="1" applyBorder="1" applyAlignment="1" applyProtection="1">
      <alignment horizontal="left" vertical="top" wrapText="1"/>
    </xf>
    <xf numFmtId="0" fontId="15" fillId="0" borderId="3" xfId="0" applyFont="1" applyBorder="1" applyAlignment="1" applyProtection="1">
      <alignment vertical="top" wrapText="1"/>
    </xf>
    <xf numFmtId="0" fontId="13" fillId="0" borderId="3" xfId="15" applyFont="1" applyFill="1" applyBorder="1" applyAlignment="1" applyProtection="1">
      <alignment horizontal="center" vertical="center" wrapText="1"/>
    </xf>
    <xf numFmtId="0" fontId="13" fillId="0" borderId="3" xfId="7" applyFont="1" applyBorder="1" applyAlignment="1" applyProtection="1">
      <alignment horizontal="center" vertical="center" wrapText="1"/>
    </xf>
    <xf numFmtId="0" fontId="13" fillId="0" borderId="3" xfId="17" applyFont="1" applyBorder="1" applyAlignment="1" applyProtection="1">
      <alignment horizontal="left" vertical="top" wrapText="1"/>
    </xf>
    <xf numFmtId="0" fontId="24" fillId="2" borderId="0" xfId="15" applyFont="1" applyFill="1" applyAlignment="1" applyProtection="1">
      <alignment horizontal="left" vertical="center"/>
    </xf>
    <xf numFmtId="0" fontId="18" fillId="0" borderId="3" xfId="0" quotePrefix="1" applyFont="1" applyBorder="1" applyAlignment="1" applyProtection="1">
      <alignment horizontal="left" vertical="top" wrapText="1"/>
    </xf>
    <xf numFmtId="0" fontId="13" fillId="0" borderId="3" xfId="0" applyFont="1" applyBorder="1" applyAlignment="1" applyProtection="1">
      <alignment horizontal="left" vertical="top" wrapText="1"/>
    </xf>
    <xf numFmtId="0" fontId="21" fillId="0" borderId="3" xfId="0" applyFont="1" applyBorder="1" applyAlignment="1" applyProtection="1">
      <alignment horizontal="left" vertical="top" wrapText="1"/>
    </xf>
    <xf numFmtId="0" fontId="18" fillId="0" borderId="3" xfId="17" applyFont="1" applyBorder="1" applyAlignment="1" applyProtection="1">
      <alignment horizontal="left" vertical="top" wrapText="1"/>
    </xf>
    <xf numFmtId="0" fontId="13" fillId="0" borderId="3" xfId="0" applyFont="1" applyBorder="1" applyAlignment="1" applyProtection="1">
      <alignment vertical="center" wrapText="1"/>
    </xf>
    <xf numFmtId="0" fontId="13" fillId="2" borderId="3" xfId="0" applyFont="1" applyFill="1" applyBorder="1" applyAlignment="1" applyProtection="1">
      <alignment horizontal="left" vertical="top" wrapText="1"/>
    </xf>
    <xf numFmtId="0" fontId="13" fillId="2" borderId="3" xfId="0" applyFont="1" applyFill="1" applyBorder="1" applyAlignment="1" applyProtection="1">
      <alignment horizontal="center" vertical="center" wrapText="1"/>
    </xf>
    <xf numFmtId="0" fontId="13" fillId="0" borderId="8" xfId="0" applyFont="1" applyBorder="1" applyAlignment="1" applyProtection="1">
      <alignment horizontal="center" vertical="center" wrapText="1"/>
    </xf>
    <xf numFmtId="0" fontId="26" fillId="0" borderId="3" xfId="0"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13" fillId="0" borderId="3" xfId="0" quotePrefix="1" applyFont="1" applyBorder="1" applyAlignment="1" applyProtection="1">
      <alignment horizontal="left" vertical="top" wrapText="1"/>
    </xf>
    <xf numFmtId="0" fontId="23" fillId="2" borderId="0" xfId="0" applyFont="1" applyFill="1" applyAlignment="1" applyProtection="1">
      <alignment horizontal="left" vertical="center" wrapText="1"/>
    </xf>
    <xf numFmtId="0" fontId="13" fillId="2" borderId="0" xfId="0" applyFont="1" applyFill="1" applyAlignment="1" applyProtection="1">
      <alignment horizontal="center" vertical="center" wrapText="1"/>
    </xf>
    <xf numFmtId="0" fontId="13" fillId="0" borderId="0" xfId="0" applyFont="1" applyAlignment="1" applyProtection="1">
      <alignment horizontal="left" wrapText="1"/>
    </xf>
    <xf numFmtId="0" fontId="14" fillId="0" borderId="0" xfId="17" applyFont="1" applyAlignment="1" applyProtection="1">
      <alignment vertical="center" wrapText="1"/>
    </xf>
    <xf numFmtId="0" fontId="13" fillId="0" borderId="3" xfId="17" applyFont="1" applyBorder="1" applyAlignment="1" applyProtection="1">
      <alignment horizontal="center" vertical="center" wrapText="1"/>
    </xf>
    <xf numFmtId="0" fontId="13" fillId="2" borderId="3" xfId="17" applyFont="1" applyFill="1" applyBorder="1" applyAlignment="1" applyProtection="1">
      <alignment horizontal="left" vertical="top" wrapText="1"/>
    </xf>
    <xf numFmtId="0" fontId="27" fillId="2" borderId="0" xfId="0" applyFont="1" applyFill="1" applyAlignment="1" applyProtection="1">
      <alignment horizontal="right" vertical="top" wrapText="1"/>
    </xf>
    <xf numFmtId="0" fontId="27" fillId="2" borderId="0" xfId="0" applyFont="1" applyFill="1" applyAlignment="1" applyProtection="1">
      <alignment horizontal="center" vertical="center" wrapText="1"/>
    </xf>
    <xf numFmtId="0" fontId="13" fillId="2" borderId="0" xfId="0" applyFont="1" applyFill="1" applyAlignment="1" applyProtection="1">
      <alignment horizontal="right" vertical="top" wrapText="1"/>
    </xf>
    <xf numFmtId="0" fontId="29" fillId="2" borderId="0" xfId="0" applyFont="1" applyFill="1" applyAlignment="1" applyProtection="1">
      <alignment horizontal="right" vertical="top" wrapText="1"/>
    </xf>
    <xf numFmtId="0" fontId="17" fillId="2" borderId="0" xfId="0" applyFont="1" applyFill="1" applyAlignment="1" applyProtection="1">
      <alignment horizontal="center" vertical="center" wrapText="1"/>
    </xf>
    <xf numFmtId="0" fontId="11" fillId="4" borderId="2" xfId="1" applyFont="1" applyFill="1" applyBorder="1" applyAlignment="1" applyProtection="1">
      <alignment horizontal="center" vertical="center" wrapText="1"/>
    </xf>
    <xf numFmtId="0" fontId="11" fillId="4" borderId="1" xfId="1" applyFont="1" applyFill="1" applyBorder="1" applyAlignment="1" applyProtection="1">
      <alignment horizontal="center" vertical="center" wrapText="1"/>
    </xf>
    <xf numFmtId="0" fontId="13" fillId="2" borderId="0" xfId="0" applyFont="1" applyFill="1" applyAlignment="1" applyProtection="1">
      <alignment horizontal="center" vertical="top" wrapText="1"/>
    </xf>
    <xf numFmtId="0" fontId="15" fillId="2" borderId="3" xfId="0" applyFont="1" applyFill="1" applyBorder="1" applyAlignment="1" applyProtection="1">
      <alignment horizontal="left" vertical="top" wrapText="1"/>
    </xf>
    <xf numFmtId="0" fontId="13" fillId="2" borderId="3" xfId="7" applyFont="1" applyFill="1" applyBorder="1" applyAlignment="1" applyProtection="1">
      <alignment horizontal="center" vertical="center" wrapText="1"/>
    </xf>
    <xf numFmtId="0" fontId="21" fillId="2" borderId="3" xfId="0" applyFont="1" applyFill="1" applyBorder="1" applyAlignment="1" applyProtection="1">
      <alignment horizontal="left" vertical="top" wrapText="1"/>
    </xf>
    <xf numFmtId="0" fontId="13" fillId="0" borderId="3" xfId="7" applyFont="1" applyBorder="1" applyAlignment="1" applyProtection="1">
      <alignment horizontal="left" vertical="top" wrapText="1"/>
    </xf>
    <xf numFmtId="0" fontId="13" fillId="0" borderId="3" xfId="2" applyFont="1" applyBorder="1" applyAlignment="1" applyProtection="1">
      <alignment horizontal="center" vertical="center" wrapText="1"/>
    </xf>
    <xf numFmtId="0" fontId="13" fillId="0" borderId="3" xfId="7" applyFont="1" applyBorder="1" applyAlignment="1" applyProtection="1">
      <alignment horizontal="left" vertical="center" wrapText="1"/>
    </xf>
    <xf numFmtId="0" fontId="13" fillId="0" borderId="3" xfId="7" applyFont="1" applyBorder="1" applyAlignment="1" applyProtection="1">
      <alignment horizontal="center" vertical="center"/>
    </xf>
    <xf numFmtId="0" fontId="13" fillId="0" borderId="3" xfId="7" applyFont="1" applyBorder="1" applyAlignment="1" applyProtection="1">
      <alignment vertical="top" wrapText="1"/>
    </xf>
    <xf numFmtId="0" fontId="21" fillId="0" borderId="3" xfId="0" applyFont="1" applyBorder="1" applyAlignment="1" applyProtection="1">
      <alignment horizontal="center" vertical="center" wrapText="1"/>
    </xf>
    <xf numFmtId="0" fontId="13" fillId="0" borderId="3" xfId="0" applyFont="1" applyBorder="1" applyAlignment="1" applyProtection="1">
      <alignment horizontal="center" vertical="center"/>
    </xf>
    <xf numFmtId="0" fontId="13" fillId="0" borderId="3" xfId="0" applyFont="1" applyBorder="1" applyAlignment="1" applyProtection="1">
      <alignment vertical="top"/>
    </xf>
    <xf numFmtId="0" fontId="13" fillId="0" borderId="4" xfId="7" applyFont="1" applyBorder="1" applyAlignment="1" applyProtection="1">
      <alignment horizontal="left" vertical="top" wrapText="1"/>
    </xf>
    <xf numFmtId="0" fontId="13" fillId="0" borderId="3" xfId="0" quotePrefix="1" applyFont="1" applyBorder="1" applyAlignment="1" applyProtection="1">
      <alignment vertical="top"/>
    </xf>
    <xf numFmtId="0" fontId="11" fillId="0" borderId="3" xfId="2" applyFont="1" applyBorder="1" applyAlignment="1" applyProtection="1">
      <alignment horizontal="center" vertical="center" wrapText="1"/>
    </xf>
    <xf numFmtId="0" fontId="11" fillId="4" borderId="3" xfId="2" applyFont="1" applyFill="1" applyBorder="1" applyAlignment="1" applyProtection="1">
      <alignment horizontal="center" vertical="center" wrapText="1"/>
    </xf>
    <xf numFmtId="0" fontId="11" fillId="4" borderId="3" xfId="2" applyFont="1" applyFill="1" applyBorder="1" applyAlignment="1" applyProtection="1">
      <alignment vertical="center" wrapText="1"/>
    </xf>
    <xf numFmtId="0" fontId="13" fillId="0" borderId="10" xfId="7" applyFont="1" applyBorder="1" applyAlignment="1" applyProtection="1">
      <alignment horizontal="center" vertical="top"/>
    </xf>
    <xf numFmtId="0" fontId="13" fillId="0" borderId="10" xfId="7" applyFont="1" applyBorder="1" applyAlignment="1" applyProtection="1">
      <alignment horizontal="center" vertical="center"/>
    </xf>
    <xf numFmtId="0" fontId="11" fillId="0" borderId="0" xfId="7" applyFont="1" applyAlignment="1" applyProtection="1">
      <alignment horizontal="center" vertical="center" wrapText="1"/>
    </xf>
    <xf numFmtId="0" fontId="11" fillId="4" borderId="0" xfId="7" applyFont="1" applyFill="1" applyAlignment="1" applyProtection="1">
      <alignment horizontal="center" vertical="center" wrapText="1"/>
    </xf>
    <xf numFmtId="0" fontId="11" fillId="4" borderId="0" xfId="7" applyFont="1" applyFill="1" applyAlignment="1" applyProtection="1">
      <alignment vertical="center" wrapText="1"/>
    </xf>
    <xf numFmtId="0" fontId="13" fillId="2" borderId="3" xfId="2" applyFont="1" applyFill="1" applyBorder="1" applyAlignment="1" applyProtection="1">
      <alignment horizontal="center" vertical="center" wrapText="1"/>
    </xf>
    <xf numFmtId="0" fontId="12" fillId="2" borderId="3" xfId="2" applyFont="1" applyFill="1" applyBorder="1" applyAlignment="1" applyProtection="1">
      <alignment horizontal="left" vertical="top" wrapText="1"/>
    </xf>
    <xf numFmtId="0" fontId="13" fillId="2" borderId="0" xfId="2" applyFont="1" applyFill="1" applyAlignment="1" applyProtection="1">
      <alignment horizontal="center" vertical="center" wrapText="1"/>
    </xf>
    <xf numFmtId="0" fontId="17" fillId="2" borderId="0" xfId="2" applyFont="1" applyFill="1" applyAlignment="1" applyProtection="1">
      <alignment vertical="center" wrapText="1"/>
    </xf>
    <xf numFmtId="0" fontId="17" fillId="2" borderId="0" xfId="2" applyFont="1" applyFill="1" applyAlignment="1" applyProtection="1">
      <alignment horizontal="center" vertical="center" wrapText="1"/>
    </xf>
    <xf numFmtId="0" fontId="12" fillId="2" borderId="0" xfId="2" applyFont="1" applyFill="1" applyAlignment="1" applyProtection="1">
      <alignment vertical="center" wrapText="1"/>
    </xf>
    <xf numFmtId="0" fontId="21" fillId="0" borderId="4" xfId="7" applyFont="1" applyBorder="1" applyAlignment="1" applyProtection="1">
      <alignment horizontal="left" vertical="top" wrapText="1"/>
    </xf>
    <xf numFmtId="0" fontId="13" fillId="2" borderId="3" xfId="0" applyFont="1" applyFill="1" applyBorder="1" applyAlignment="1" applyProtection="1">
      <alignment vertical="top" wrapText="1"/>
    </xf>
    <xf numFmtId="0" fontId="21" fillId="0" borderId="3" xfId="7" applyFont="1" applyBorder="1" applyAlignment="1" applyProtection="1">
      <alignment vertical="top" wrapText="1"/>
    </xf>
    <xf numFmtId="0" fontId="11" fillId="4" borderId="3" xfId="7" applyFont="1" applyFill="1" applyBorder="1" applyAlignment="1" applyProtection="1">
      <alignment horizontal="center" vertical="center"/>
    </xf>
    <xf numFmtId="9" fontId="13" fillId="2" borderId="0" xfId="18" applyFont="1" applyFill="1" applyAlignment="1" applyProtection="1">
      <alignment horizontal="center" vertical="center" wrapText="1"/>
    </xf>
    <xf numFmtId="0" fontId="12" fillId="5" borderId="7" xfId="7" applyFont="1" applyFill="1" applyBorder="1" applyAlignment="1" applyProtection="1">
      <alignment horizontal="left" vertical="top" wrapText="1"/>
    </xf>
    <xf numFmtId="0" fontId="15" fillId="5" borderId="2" xfId="17" applyFont="1" applyFill="1" applyBorder="1" applyAlignment="1" applyProtection="1">
      <alignment horizontal="left" vertical="top" wrapText="1"/>
    </xf>
    <xf numFmtId="0" fontId="12" fillId="5" borderId="1" xfId="17" applyFont="1" applyFill="1" applyBorder="1" applyAlignment="1" applyProtection="1">
      <alignment horizontal="left" vertical="top" wrapText="1"/>
    </xf>
    <xf numFmtId="0" fontId="12" fillId="0" borderId="3" xfId="7" applyFont="1" applyBorder="1" applyAlignment="1" applyProtection="1">
      <alignment horizontal="left" vertical="top" wrapText="1"/>
    </xf>
    <xf numFmtId="0" fontId="13" fillId="0" borderId="3" xfId="0" applyFont="1" applyBorder="1" applyAlignment="1" applyProtection="1">
      <alignment horizontal="left" vertical="center" wrapText="1"/>
    </xf>
    <xf numFmtId="0" fontId="13" fillId="0" borderId="3" xfId="16" applyFont="1" applyBorder="1" applyAlignment="1" applyProtection="1">
      <alignment horizontal="left" vertical="top" wrapText="1"/>
    </xf>
    <xf numFmtId="0" fontId="11" fillId="4" borderId="3" xfId="16" applyFont="1" applyFill="1" applyBorder="1" applyAlignment="1" applyProtection="1">
      <alignment horizontal="left" vertical="center" wrapText="1"/>
    </xf>
    <xf numFmtId="0" fontId="12" fillId="5" borderId="0" xfId="7" applyFont="1" applyFill="1" applyBorder="1" applyAlignment="1" applyProtection="1">
      <alignment horizontal="left" vertical="top" wrapText="1"/>
    </xf>
  </cellXfs>
  <cellStyles count="19">
    <cellStyle name="20% - Accent1" xfId="11" builtinId="30"/>
    <cellStyle name="Bad" xfId="15" builtinId="27"/>
    <cellStyle name="Currency 2" xfId="14" xr:uid="{00000000-0005-0000-0000-000002000000}"/>
    <cellStyle name="Normal" xfId="0" builtinId="0"/>
    <cellStyle name="Percent" xfId="18" builtinId="5"/>
    <cellStyle name="Percent 2" xfId="13" xr:uid="{00000000-0005-0000-0000-000004000000}"/>
    <cellStyle name="Procent 2" xfId="9" xr:uid="{00000000-0005-0000-0000-000005000000}"/>
    <cellStyle name="Standaard 2" xfId="2" xr:uid="{00000000-0005-0000-0000-000007000000}"/>
    <cellStyle name="Standaard 2 2" xfId="1" xr:uid="{00000000-0005-0000-0000-000008000000}"/>
    <cellStyle name="Standaard 2 2 2" xfId="5" xr:uid="{00000000-0005-0000-0000-000009000000}"/>
    <cellStyle name="Standaard 2 3" xfId="7" xr:uid="{00000000-0005-0000-0000-00000A000000}"/>
    <cellStyle name="Standaard 2 3 2" xfId="17" xr:uid="{00000000-0005-0000-0000-00000B000000}"/>
    <cellStyle name="Standaard 2 4" xfId="12" xr:uid="{00000000-0005-0000-0000-00000C000000}"/>
    <cellStyle name="Standaard 2 5" xfId="16" xr:uid="{00000000-0005-0000-0000-00000D000000}"/>
    <cellStyle name="Standaard 3" xfId="3" xr:uid="{00000000-0005-0000-0000-00000E000000}"/>
    <cellStyle name="Standaard 4" xfId="4" xr:uid="{00000000-0005-0000-0000-00000F000000}"/>
    <cellStyle name="Valuta 2" xfId="6" xr:uid="{00000000-0005-0000-0000-000010000000}"/>
    <cellStyle name="Valuta 2 2" xfId="10" xr:uid="{00000000-0005-0000-0000-000011000000}"/>
    <cellStyle name="Valuta 3" xfId="8" xr:uid="{00000000-0005-0000-0000-000012000000}"/>
  </cellStyles>
  <dxfs count="0"/>
  <tableStyles count="0" defaultTableStyle="TableStyleMedium2" defaultPivotStyle="PivotStyleLight16"/>
  <colors>
    <mruColors>
      <color rgb="FF8CD600"/>
      <color rgb="FFF2B496"/>
      <color rgb="FFEF3340"/>
      <color rgb="FF003F54"/>
      <color rgb="FF51B5E0"/>
      <color rgb="FFFBC002"/>
      <color rgb="FF8515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zoomScaleNormal="100" workbookViewId="0">
      <selection activeCell="A2" sqref="A2:XFD2"/>
    </sheetView>
  </sheetViews>
  <sheetFormatPr defaultColWidth="9.140625" defaultRowHeight="16.5" x14ac:dyDescent="0.2"/>
  <cols>
    <col min="1" max="1" width="5.42578125" style="8" bestFit="1" customWidth="1"/>
    <col min="2" max="2" width="92.42578125" style="7" customWidth="1"/>
    <col min="3" max="3" width="10.42578125" style="8" customWidth="1"/>
    <col min="4" max="4" width="12.42578125" style="7" customWidth="1"/>
    <col min="5" max="16384" width="9.140625" style="7"/>
  </cols>
  <sheetData>
    <row r="1" spans="1:4" ht="22.35" customHeight="1" x14ac:dyDescent="0.2">
      <c r="A1" s="5" t="s">
        <v>0</v>
      </c>
      <c r="B1" s="6"/>
      <c r="C1" s="6"/>
      <c r="D1" s="6"/>
    </row>
    <row r="2" spans="1:4" ht="82.5" customHeight="1" x14ac:dyDescent="0.2">
      <c r="A2" s="91" t="s">
        <v>366</v>
      </c>
      <c r="B2" s="98"/>
      <c r="C2" s="98"/>
      <c r="D2" s="98"/>
    </row>
    <row r="3" spans="1:4" x14ac:dyDescent="0.2">
      <c r="C3" s="9"/>
    </row>
    <row r="4" spans="1:4" x14ac:dyDescent="0.2">
      <c r="A4" s="10">
        <v>1</v>
      </c>
      <c r="B4" s="11" t="s">
        <v>1</v>
      </c>
      <c r="C4" s="10" t="s">
        <v>2</v>
      </c>
      <c r="D4" s="11" t="s">
        <v>3</v>
      </c>
    </row>
    <row r="5" spans="1:4" ht="33" x14ac:dyDescent="0.2">
      <c r="A5" s="12" t="s">
        <v>4</v>
      </c>
      <c r="B5" s="94" t="s">
        <v>345</v>
      </c>
      <c r="C5" s="12" t="s">
        <v>5</v>
      </c>
      <c r="D5" s="1" t="s">
        <v>6</v>
      </c>
    </row>
    <row r="6" spans="1:4" x14ac:dyDescent="0.2">
      <c r="A6" s="12" t="s">
        <v>7</v>
      </c>
      <c r="B6" s="94" t="s">
        <v>8</v>
      </c>
      <c r="C6" s="12" t="s">
        <v>5</v>
      </c>
      <c r="D6" s="1" t="s">
        <v>6</v>
      </c>
    </row>
    <row r="7" spans="1:4" x14ac:dyDescent="0.2">
      <c r="A7" s="12" t="s">
        <v>9</v>
      </c>
      <c r="B7" s="35" t="s">
        <v>10</v>
      </c>
      <c r="C7" s="16" t="s">
        <v>5</v>
      </c>
      <c r="D7" s="1" t="s">
        <v>6</v>
      </c>
    </row>
    <row r="8" spans="1:4" ht="49.35" customHeight="1" x14ac:dyDescent="0.2">
      <c r="A8" s="12" t="s">
        <v>11</v>
      </c>
      <c r="B8" s="17" t="s">
        <v>352</v>
      </c>
      <c r="C8" s="12" t="s">
        <v>5</v>
      </c>
      <c r="D8" s="1" t="s">
        <v>6</v>
      </c>
    </row>
    <row r="9" spans="1:4" ht="82.5" x14ac:dyDescent="0.2">
      <c r="A9" s="12" t="s">
        <v>12</v>
      </c>
      <c r="B9" s="17" t="s">
        <v>353</v>
      </c>
      <c r="C9" s="12" t="s">
        <v>5</v>
      </c>
      <c r="D9" s="1" t="s">
        <v>6</v>
      </c>
    </row>
    <row r="10" spans="1:4" ht="82.5" x14ac:dyDescent="0.2">
      <c r="A10" s="12" t="s">
        <v>13</v>
      </c>
      <c r="B10" s="18" t="s">
        <v>14</v>
      </c>
      <c r="C10" s="12" t="s">
        <v>5</v>
      </c>
      <c r="D10" s="1" t="s">
        <v>6</v>
      </c>
    </row>
    <row r="11" spans="1:4" ht="33.75" customHeight="1" x14ac:dyDescent="0.2">
      <c r="A11" s="12" t="s">
        <v>15</v>
      </c>
      <c r="B11" s="17" t="s">
        <v>16</v>
      </c>
      <c r="C11" s="12" t="s">
        <v>5</v>
      </c>
      <c r="D11" s="1" t="s">
        <v>6</v>
      </c>
    </row>
    <row r="12" spans="1:4" ht="33.75" customHeight="1" x14ac:dyDescent="0.2">
      <c r="A12" s="12" t="s">
        <v>17</v>
      </c>
      <c r="B12" s="17" t="s">
        <v>18</v>
      </c>
      <c r="C12" s="12" t="s">
        <v>5</v>
      </c>
      <c r="D12" s="1" t="s">
        <v>6</v>
      </c>
    </row>
    <row r="13" spans="1:4" ht="66" x14ac:dyDescent="0.2">
      <c r="A13" s="12" t="s">
        <v>19</v>
      </c>
      <c r="B13" s="17" t="s">
        <v>20</v>
      </c>
      <c r="C13" s="12" t="s">
        <v>5</v>
      </c>
      <c r="D13" s="1" t="s">
        <v>6</v>
      </c>
    </row>
    <row r="14" spans="1:4" ht="33" x14ac:dyDescent="0.2">
      <c r="A14" s="12" t="s">
        <v>21</v>
      </c>
      <c r="B14" s="17" t="s">
        <v>22</v>
      </c>
      <c r="C14" s="12" t="s">
        <v>5</v>
      </c>
      <c r="D14" s="1" t="s">
        <v>6</v>
      </c>
    </row>
  </sheetData>
  <sheetProtection algorithmName="SHA-512" hashValue="bC0M45eS8KHHKz4Qg88+xUfl1QfuZAIiq/Xtlrt3oaMiO0+boQYP3ZjV+FZlpk/MHsYfKet/Wz15QX3+dhSFZg==" saltValue="xFloQdaxQOSkxB+2HpIehw==" spinCount="100000" sheet="1" objects="1" scenarios="1"/>
  <mergeCells count="2">
    <mergeCell ref="A1:D1"/>
    <mergeCell ref="A2:D2"/>
  </mergeCells>
  <phoneticPr fontId="7" type="noConversion"/>
  <dataValidations count="1">
    <dataValidation type="list" allowBlank="1" showInputMessage="1" showErrorMessage="1" sqref="D5:D14" xr:uid="{EDB96630-A46B-4B73-91D3-4C8C101A285B}">
      <formula1>"Kiezen…,JA,NEE"</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87"/>
  <sheetViews>
    <sheetView zoomScale="115" zoomScaleNormal="115" zoomScaleSheetLayoutView="40" workbookViewId="0">
      <selection activeCell="C11" sqref="C11"/>
    </sheetView>
  </sheetViews>
  <sheetFormatPr defaultColWidth="9.140625" defaultRowHeight="16.5" x14ac:dyDescent="0.2"/>
  <cols>
    <col min="1" max="1" width="6.85546875" style="46" bestFit="1" customWidth="1"/>
    <col min="2" max="2" width="18" style="46" customWidth="1"/>
    <col min="3" max="3" width="92" style="22" customWidth="1"/>
    <col min="4" max="4" width="10.42578125" style="46" customWidth="1"/>
    <col min="5" max="5" width="10.42578125" style="22" bestFit="1" customWidth="1"/>
    <col min="6" max="6" width="35.85546875" style="21" customWidth="1"/>
    <col min="7" max="16384" width="9.140625" style="22"/>
  </cols>
  <sheetData>
    <row r="1" spans="1:6" ht="20.25" customHeight="1" x14ac:dyDescent="0.2">
      <c r="A1" s="19" t="s">
        <v>23</v>
      </c>
      <c r="B1" s="20"/>
      <c r="C1" s="20"/>
      <c r="D1" s="20"/>
      <c r="E1" s="20"/>
    </row>
    <row r="2" spans="1:6" ht="78.75" customHeight="1" x14ac:dyDescent="0.2">
      <c r="A2" s="92" t="str">
        <f>'PvE Algemeen'!$A$2</f>
        <v>* Eis: de functionaliteit, het product of de dienst moet over dit aspect beschikken. Dit geldt als een knock-out-criterium.
Wens: het is wenselijk dat de functionaliteit, het product of de dienst over dit aspect beschikt. W-H is een wens met hoge prioriteit, W-M is een wens met gemiddelde prioriteit. Zie het beschrijvend document 5.5.2 voor de puntentelling.
Indien in Kolom D geen keuze wordt gemaakt, wordt dit beschouwd als een NEE</v>
      </c>
      <c r="B2" s="93"/>
      <c r="C2" s="93"/>
      <c r="D2" s="93"/>
      <c r="E2" s="93"/>
      <c r="F2" s="22"/>
    </row>
    <row r="4" spans="1:6" x14ac:dyDescent="0.2">
      <c r="A4" s="23">
        <v>2</v>
      </c>
      <c r="B4" s="23" t="s">
        <v>24</v>
      </c>
      <c r="C4" s="24" t="s">
        <v>25</v>
      </c>
      <c r="D4" s="23" t="s">
        <v>2</v>
      </c>
      <c r="E4" s="24" t="str">
        <f>'PvE Algemeen'!$D$4</f>
        <v>Voldoet?</v>
      </c>
    </row>
    <row r="5" spans="1:6" ht="33.950000000000003" customHeight="1" x14ac:dyDescent="0.2">
      <c r="A5" s="12" t="s">
        <v>26</v>
      </c>
      <c r="B5" s="25" t="s">
        <v>27</v>
      </c>
      <c r="C5" s="36" t="s">
        <v>28</v>
      </c>
      <c r="D5" s="26" t="s">
        <v>29</v>
      </c>
      <c r="E5" s="27"/>
    </row>
    <row r="6" spans="1:6" ht="32.25" customHeight="1" x14ac:dyDescent="0.2">
      <c r="A6" s="12" t="s">
        <v>30</v>
      </c>
      <c r="B6" s="25" t="s">
        <v>27</v>
      </c>
      <c r="C6" s="28" t="s">
        <v>31</v>
      </c>
      <c r="D6" s="26" t="s">
        <v>5</v>
      </c>
      <c r="E6" s="1" t="s">
        <v>6</v>
      </c>
    </row>
    <row r="7" spans="1:6" ht="35.25" customHeight="1" x14ac:dyDescent="0.2">
      <c r="A7" s="12" t="s">
        <v>32</v>
      </c>
      <c r="B7" s="25" t="s">
        <v>27</v>
      </c>
      <c r="C7" s="28" t="s">
        <v>33</v>
      </c>
      <c r="D7" s="26" t="s">
        <v>5</v>
      </c>
      <c r="E7" s="1" t="s">
        <v>6</v>
      </c>
    </row>
    <row r="8" spans="1:6" ht="33" customHeight="1" x14ac:dyDescent="0.2">
      <c r="A8" s="12" t="s">
        <v>34</v>
      </c>
      <c r="B8" s="25" t="s">
        <v>27</v>
      </c>
      <c r="C8" s="28" t="s">
        <v>35</v>
      </c>
      <c r="D8" s="26" t="s">
        <v>5</v>
      </c>
      <c r="E8" s="1" t="s">
        <v>6</v>
      </c>
    </row>
    <row r="9" spans="1:6" ht="29.25" customHeight="1" x14ac:dyDescent="0.2">
      <c r="A9" s="12" t="s">
        <v>36</v>
      </c>
      <c r="B9" s="25" t="s">
        <v>27</v>
      </c>
      <c r="C9" s="28" t="s">
        <v>37</v>
      </c>
      <c r="D9" s="26" t="s">
        <v>5</v>
      </c>
      <c r="E9" s="1" t="s">
        <v>6</v>
      </c>
    </row>
    <row r="10" spans="1:6" ht="29.25" customHeight="1" x14ac:dyDescent="0.2">
      <c r="A10" s="12" t="s">
        <v>38</v>
      </c>
      <c r="B10" s="25" t="s">
        <v>27</v>
      </c>
      <c r="C10" s="28" t="s">
        <v>39</v>
      </c>
      <c r="D10" s="26" t="s">
        <v>5</v>
      </c>
      <c r="E10" s="1" t="s">
        <v>6</v>
      </c>
    </row>
    <row r="11" spans="1:6" ht="33.950000000000003" customHeight="1" x14ac:dyDescent="0.2">
      <c r="A11" s="12" t="s">
        <v>40</v>
      </c>
      <c r="B11" s="25" t="s">
        <v>27</v>
      </c>
      <c r="C11" s="18" t="s">
        <v>41</v>
      </c>
      <c r="D11" s="26" t="s">
        <v>29</v>
      </c>
      <c r="E11" s="27"/>
    </row>
    <row r="12" spans="1:6" ht="32.25" customHeight="1" x14ac:dyDescent="0.2">
      <c r="A12" s="12" t="s">
        <v>42</v>
      </c>
      <c r="B12" s="25" t="s">
        <v>27</v>
      </c>
      <c r="C12" s="28" t="s">
        <v>31</v>
      </c>
      <c r="D12" s="30" t="s">
        <v>43</v>
      </c>
      <c r="E12" s="1" t="s">
        <v>6</v>
      </c>
      <c r="F12" s="21" t="str">
        <f>IF(E12="JA",IF(D12="W-M",1,(IF(D12="W-H",2,"")))," ")</f>
        <v xml:space="preserve"> </v>
      </c>
    </row>
    <row r="13" spans="1:6" ht="35.25" customHeight="1" x14ac:dyDescent="0.2">
      <c r="A13" s="12" t="s">
        <v>44</v>
      </c>
      <c r="B13" s="25" t="s">
        <v>27</v>
      </c>
      <c r="C13" s="28" t="s">
        <v>45</v>
      </c>
      <c r="D13" s="30" t="s">
        <v>43</v>
      </c>
      <c r="E13" s="1" t="s">
        <v>6</v>
      </c>
      <c r="F13" s="21" t="str">
        <f>IF(E13="JA",IF(D13="W-M",1,(IF(D13="W-H",2,"")))," ")</f>
        <v xml:space="preserve"> </v>
      </c>
    </row>
    <row r="14" spans="1:6" ht="33" customHeight="1" x14ac:dyDescent="0.2">
      <c r="A14" s="12" t="s">
        <v>46</v>
      </c>
      <c r="B14" s="25" t="s">
        <v>27</v>
      </c>
      <c r="C14" s="28" t="s">
        <v>47</v>
      </c>
      <c r="D14" s="30" t="s">
        <v>43</v>
      </c>
      <c r="E14" s="1" t="s">
        <v>6</v>
      </c>
      <c r="F14" s="21" t="str">
        <f>IF(E14="JA",IF(D14="W-M",1,(IF(D14="W-H",2,"")))," ")</f>
        <v xml:space="preserve"> </v>
      </c>
    </row>
    <row r="15" spans="1:6" ht="29.25" customHeight="1" x14ac:dyDescent="0.2">
      <c r="A15" s="12" t="s">
        <v>48</v>
      </c>
      <c r="B15" s="25" t="s">
        <v>27</v>
      </c>
      <c r="C15" s="28" t="s">
        <v>49</v>
      </c>
      <c r="D15" s="30" t="s">
        <v>43</v>
      </c>
      <c r="E15" s="1" t="s">
        <v>6</v>
      </c>
      <c r="F15" s="21" t="str">
        <f>IF(E15="JA",IF(D15="W-M",1,(IF(D15="W-H",2,"")))," ")</f>
        <v xml:space="preserve"> </v>
      </c>
    </row>
    <row r="16" spans="1:6" ht="29.25" customHeight="1" x14ac:dyDescent="0.2">
      <c r="A16" s="12" t="s">
        <v>50</v>
      </c>
      <c r="B16" s="25" t="s">
        <v>27</v>
      </c>
      <c r="C16" s="28" t="s">
        <v>51</v>
      </c>
      <c r="D16" s="30" t="s">
        <v>43</v>
      </c>
      <c r="E16" s="1" t="s">
        <v>6</v>
      </c>
      <c r="F16" s="21" t="str">
        <f>IF(E16="JA",IF(D16="W-M",1,(IF(D16="W-H",2,"")))," ")</f>
        <v xml:space="preserve"> </v>
      </c>
    </row>
    <row r="17" spans="1:6" x14ac:dyDescent="0.2">
      <c r="A17" s="12" t="s">
        <v>52</v>
      </c>
      <c r="B17" s="12" t="s">
        <v>27</v>
      </c>
      <c r="C17" s="36" t="s">
        <v>53</v>
      </c>
      <c r="D17" s="26" t="s">
        <v>5</v>
      </c>
      <c r="E17" s="1" t="s">
        <v>6</v>
      </c>
    </row>
    <row r="18" spans="1:6" ht="33" x14ac:dyDescent="0.2">
      <c r="A18" s="12" t="s">
        <v>54</v>
      </c>
      <c r="B18" s="12" t="s">
        <v>27</v>
      </c>
      <c r="C18" s="36" t="s">
        <v>55</v>
      </c>
      <c r="D18" s="26" t="s">
        <v>56</v>
      </c>
      <c r="E18" s="1" t="s">
        <v>6</v>
      </c>
      <c r="F18" s="21" t="str">
        <f>IF(E18="JA",IF(D18="W-M",1,(IF(D18="W-H",2,"")))," ")</f>
        <v xml:space="preserve"> </v>
      </c>
    </row>
    <row r="19" spans="1:6" ht="49.5" x14ac:dyDescent="0.2">
      <c r="A19" s="12" t="s">
        <v>57</v>
      </c>
      <c r="B19" s="12" t="s">
        <v>27</v>
      </c>
      <c r="C19" s="35" t="s">
        <v>58</v>
      </c>
      <c r="D19" s="31" t="s">
        <v>56</v>
      </c>
      <c r="E19" s="1" t="s">
        <v>6</v>
      </c>
      <c r="F19" s="21" t="str">
        <f>IF(E19="JA",IF(D19="W-M",1,(IF(D19="W-H",2,"")))," ")</f>
        <v xml:space="preserve"> </v>
      </c>
    </row>
    <row r="20" spans="1:6" ht="39" customHeight="1" x14ac:dyDescent="0.2">
      <c r="A20" s="12" t="s">
        <v>59</v>
      </c>
      <c r="B20" s="12" t="s">
        <v>27</v>
      </c>
      <c r="C20" s="32" t="s">
        <v>60</v>
      </c>
      <c r="D20" s="26" t="s">
        <v>56</v>
      </c>
      <c r="E20" s="1" t="s">
        <v>6</v>
      </c>
      <c r="F20" s="21" t="str">
        <f>IF(E20="JA",IF(D20="W-M",1,(IF(D20="W-H",2,"")))," ")</f>
        <v xml:space="preserve"> </v>
      </c>
    </row>
    <row r="21" spans="1:6" x14ac:dyDescent="0.2">
      <c r="A21" s="12" t="s">
        <v>61</v>
      </c>
      <c r="B21" s="25" t="s">
        <v>27</v>
      </c>
      <c r="C21" s="28" t="s">
        <v>62</v>
      </c>
      <c r="D21" s="26" t="s">
        <v>43</v>
      </c>
      <c r="E21" s="1" t="s">
        <v>6</v>
      </c>
      <c r="F21" s="21" t="str">
        <f>IF(E21="JA",IF(D21="W-M",1,(IF(D21="W-H",2,"")))," ")</f>
        <v xml:space="preserve"> </v>
      </c>
    </row>
    <row r="22" spans="1:6" ht="33" x14ac:dyDescent="0.2">
      <c r="A22" s="12" t="s">
        <v>63</v>
      </c>
      <c r="B22" s="25" t="s">
        <v>27</v>
      </c>
      <c r="C22" s="28" t="s">
        <v>64</v>
      </c>
      <c r="D22" s="26" t="s">
        <v>5</v>
      </c>
      <c r="E22" s="1" t="s">
        <v>6</v>
      </c>
    </row>
    <row r="23" spans="1:6" x14ac:dyDescent="0.2">
      <c r="A23" s="12" t="s">
        <v>65</v>
      </c>
      <c r="B23" s="12" t="s">
        <v>27</v>
      </c>
      <c r="C23" s="36" t="s">
        <v>66</v>
      </c>
      <c r="D23" s="26" t="s">
        <v>5</v>
      </c>
      <c r="E23" s="1" t="s">
        <v>6</v>
      </c>
      <c r="F23" s="33"/>
    </row>
    <row r="24" spans="1:6" ht="33" x14ac:dyDescent="0.2">
      <c r="A24" s="12" t="s">
        <v>67</v>
      </c>
      <c r="B24" s="25" t="s">
        <v>27</v>
      </c>
      <c r="C24" s="36" t="s">
        <v>68</v>
      </c>
      <c r="D24" s="26" t="s">
        <v>29</v>
      </c>
      <c r="E24" s="14"/>
    </row>
    <row r="25" spans="1:6" x14ac:dyDescent="0.2">
      <c r="A25" s="12" t="s">
        <v>69</v>
      </c>
      <c r="B25" s="25" t="s">
        <v>27</v>
      </c>
      <c r="C25" s="34" t="s">
        <v>70</v>
      </c>
      <c r="D25" s="26" t="s">
        <v>5</v>
      </c>
      <c r="E25" s="1" t="s">
        <v>6</v>
      </c>
    </row>
    <row r="26" spans="1:6" x14ac:dyDescent="0.2">
      <c r="A26" s="12" t="s">
        <v>71</v>
      </c>
      <c r="B26" s="25" t="s">
        <v>27</v>
      </c>
      <c r="C26" s="28" t="s">
        <v>72</v>
      </c>
      <c r="D26" s="30" t="s">
        <v>43</v>
      </c>
      <c r="E26" s="1" t="s">
        <v>6</v>
      </c>
      <c r="F26" s="21" t="str">
        <f>IF(E26="JA",IF(D26="W-M",1,(IF(D26="W-H",2,"")))," ")</f>
        <v xml:space="preserve"> </v>
      </c>
    </row>
    <row r="27" spans="1:6" ht="34.5" customHeight="1" x14ac:dyDescent="0.2">
      <c r="A27" s="12" t="s">
        <v>73</v>
      </c>
      <c r="B27" s="25" t="s">
        <v>27</v>
      </c>
      <c r="C27" s="35" t="s">
        <v>74</v>
      </c>
      <c r="D27" s="26" t="s">
        <v>5</v>
      </c>
      <c r="E27" s="1" t="s">
        <v>6</v>
      </c>
    </row>
    <row r="28" spans="1:6" ht="23.25" customHeight="1" x14ac:dyDescent="0.2">
      <c r="A28" s="12" t="s">
        <v>75</v>
      </c>
      <c r="B28" s="25" t="s">
        <v>27</v>
      </c>
      <c r="C28" s="36" t="s">
        <v>76</v>
      </c>
      <c r="D28" s="26" t="s">
        <v>5</v>
      </c>
      <c r="E28" s="1" t="s">
        <v>6</v>
      </c>
    </row>
    <row r="29" spans="1:6" ht="33" x14ac:dyDescent="0.2">
      <c r="A29" s="12" t="s">
        <v>77</v>
      </c>
      <c r="B29" s="25" t="s">
        <v>27</v>
      </c>
      <c r="C29" s="36" t="s">
        <v>78</v>
      </c>
      <c r="D29" s="26" t="s">
        <v>29</v>
      </c>
      <c r="E29" s="27"/>
    </row>
    <row r="30" spans="1:6" x14ac:dyDescent="0.2">
      <c r="A30" s="12" t="s">
        <v>79</v>
      </c>
      <c r="B30" s="25" t="s">
        <v>27</v>
      </c>
      <c r="C30" s="34" t="s">
        <v>80</v>
      </c>
      <c r="D30" s="26" t="s">
        <v>5</v>
      </c>
      <c r="E30" s="1" t="s">
        <v>6</v>
      </c>
    </row>
    <row r="31" spans="1:6" ht="18.95" customHeight="1" x14ac:dyDescent="0.2">
      <c r="A31" s="12" t="s">
        <v>81</v>
      </c>
      <c r="B31" s="12" t="s">
        <v>27</v>
      </c>
      <c r="C31" s="34" t="s">
        <v>82</v>
      </c>
      <c r="D31" s="26" t="s">
        <v>5</v>
      </c>
      <c r="E31" s="1" t="s">
        <v>6</v>
      </c>
    </row>
    <row r="32" spans="1:6" ht="21" customHeight="1" x14ac:dyDescent="0.2">
      <c r="A32" s="12" t="s">
        <v>83</v>
      </c>
      <c r="B32" s="12" t="s">
        <v>27</v>
      </c>
      <c r="C32" s="35" t="s">
        <v>84</v>
      </c>
      <c r="D32" s="26" t="s">
        <v>5</v>
      </c>
      <c r="E32" s="1" t="s">
        <v>6</v>
      </c>
    </row>
    <row r="33" spans="1:6" ht="18.95" customHeight="1" x14ac:dyDescent="0.2">
      <c r="A33" s="12" t="s">
        <v>85</v>
      </c>
      <c r="B33" s="12" t="s">
        <v>27</v>
      </c>
      <c r="C33" s="35" t="s">
        <v>86</v>
      </c>
      <c r="D33" s="26" t="s">
        <v>5</v>
      </c>
      <c r="E33" s="1" t="s">
        <v>6</v>
      </c>
    </row>
    <row r="34" spans="1:6" ht="17.25" customHeight="1" x14ac:dyDescent="0.2">
      <c r="A34" s="12" t="s">
        <v>87</v>
      </c>
      <c r="B34" s="12" t="s">
        <v>27</v>
      </c>
      <c r="C34" s="35" t="s">
        <v>88</v>
      </c>
      <c r="D34" s="26" t="s">
        <v>43</v>
      </c>
      <c r="E34" s="1" t="s">
        <v>6</v>
      </c>
      <c r="F34" s="21" t="str">
        <f>IF(E34="JA",IF(D34="W-M",1,(IF(D34="W-H",2,"")))," ")</f>
        <v xml:space="preserve"> </v>
      </c>
    </row>
    <row r="35" spans="1:6" ht="38.25" customHeight="1" x14ac:dyDescent="0.2">
      <c r="A35" s="12" t="s">
        <v>89</v>
      </c>
      <c r="B35" s="12" t="s">
        <v>27</v>
      </c>
      <c r="C35" s="37" t="s">
        <v>90</v>
      </c>
      <c r="D35" s="26" t="s">
        <v>5</v>
      </c>
      <c r="E35" s="1" t="s">
        <v>6</v>
      </c>
    </row>
    <row r="36" spans="1:6" ht="66.75" customHeight="1" x14ac:dyDescent="0.2">
      <c r="A36" s="12" t="s">
        <v>91</v>
      </c>
      <c r="B36" s="12" t="s">
        <v>27</v>
      </c>
      <c r="C36" s="37" t="s">
        <v>92</v>
      </c>
      <c r="D36" s="26" t="s">
        <v>56</v>
      </c>
      <c r="E36" s="1" t="s">
        <v>6</v>
      </c>
      <c r="F36" s="21" t="str">
        <f>IF(E36="JA",IF(D36="W-M",1,(IF(D36="W-H",2,"")))," ")</f>
        <v xml:space="preserve"> </v>
      </c>
    </row>
    <row r="37" spans="1:6" ht="33" x14ac:dyDescent="0.2">
      <c r="A37" s="12" t="s">
        <v>93</v>
      </c>
      <c r="B37" s="12" t="s">
        <v>27</v>
      </c>
      <c r="C37" s="36" t="s">
        <v>94</v>
      </c>
      <c r="D37" s="26" t="s">
        <v>43</v>
      </c>
      <c r="E37" s="1" t="s">
        <v>6</v>
      </c>
      <c r="F37" s="21" t="str">
        <f>IF(E37="JA",IF(D37="W-M",1,(IF(D37="W-H",2,"")))," ")</f>
        <v xml:space="preserve"> </v>
      </c>
    </row>
    <row r="38" spans="1:6" x14ac:dyDescent="0.2">
      <c r="A38" s="12" t="s">
        <v>95</v>
      </c>
      <c r="B38" s="12" t="s">
        <v>27</v>
      </c>
      <c r="C38" s="18" t="s">
        <v>96</v>
      </c>
      <c r="D38" s="26" t="s">
        <v>43</v>
      </c>
      <c r="E38" s="1" t="s">
        <v>6</v>
      </c>
      <c r="F38" s="21" t="str">
        <f>IF(E38="JA",IF(D38="W-M",1,(IF(D38="W-H",2,"")))," ")</f>
        <v xml:space="preserve"> </v>
      </c>
    </row>
    <row r="39" spans="1:6" x14ac:dyDescent="0.2">
      <c r="A39" s="12" t="s">
        <v>97</v>
      </c>
      <c r="B39" s="12" t="s">
        <v>27</v>
      </c>
      <c r="C39" s="18" t="s">
        <v>98</v>
      </c>
      <c r="D39" s="26" t="s">
        <v>43</v>
      </c>
      <c r="E39" s="1" t="s">
        <v>6</v>
      </c>
      <c r="F39" s="21" t="str">
        <f>IF(E39="JA",IF(D39="W-M",1,(IF(D39="W-H",2,"")))," ")</f>
        <v xml:space="preserve"> </v>
      </c>
    </row>
    <row r="40" spans="1:6" s="21" customFormat="1" ht="49.5" x14ac:dyDescent="0.2">
      <c r="A40" s="12" t="s">
        <v>99</v>
      </c>
      <c r="B40" s="25" t="s">
        <v>100</v>
      </c>
      <c r="C40" s="95" t="s">
        <v>101</v>
      </c>
      <c r="D40" s="26" t="s">
        <v>56</v>
      </c>
      <c r="E40" s="1" t="s">
        <v>6</v>
      </c>
      <c r="F40" s="21" t="str">
        <f>IF(E40="JA",IF(D40="W-M",1,(IF(D40="W-H",2,"")))," ")</f>
        <v xml:space="preserve"> </v>
      </c>
    </row>
    <row r="41" spans="1:6" s="21" customFormat="1" ht="49.5" x14ac:dyDescent="0.2">
      <c r="A41" s="12" t="s">
        <v>102</v>
      </c>
      <c r="B41" s="25" t="s">
        <v>100</v>
      </c>
      <c r="C41" s="95" t="s">
        <v>103</v>
      </c>
      <c r="D41" s="26" t="s">
        <v>56</v>
      </c>
      <c r="E41" s="1" t="s">
        <v>6</v>
      </c>
      <c r="F41" s="21" t="str">
        <f>IF(E41="JA",IF(D41="W-M",1,(IF(D41="W-H",2,"")))," ")</f>
        <v xml:space="preserve"> </v>
      </c>
    </row>
    <row r="42" spans="1:6" ht="48.75" customHeight="1" x14ac:dyDescent="0.2">
      <c r="A42" s="12" t="s">
        <v>104</v>
      </c>
      <c r="B42" s="12" t="s">
        <v>27</v>
      </c>
      <c r="C42" s="32" t="s">
        <v>355</v>
      </c>
      <c r="D42" s="26" t="s">
        <v>5</v>
      </c>
      <c r="E42" s="1" t="s">
        <v>6</v>
      </c>
    </row>
    <row r="43" spans="1:6" ht="36.75" customHeight="1" x14ac:dyDescent="0.2">
      <c r="A43" s="12" t="s">
        <v>105</v>
      </c>
      <c r="B43" s="12" t="s">
        <v>27</v>
      </c>
      <c r="C43" s="96" t="s">
        <v>106</v>
      </c>
      <c r="D43" s="26" t="s">
        <v>5</v>
      </c>
      <c r="E43" s="1" t="s">
        <v>6</v>
      </c>
    </row>
    <row r="44" spans="1:6" ht="33" x14ac:dyDescent="0.2">
      <c r="A44" s="12" t="s">
        <v>107</v>
      </c>
      <c r="B44" s="12" t="s">
        <v>27</v>
      </c>
      <c r="C44" s="32" t="s">
        <v>108</v>
      </c>
      <c r="D44" s="26" t="s">
        <v>5</v>
      </c>
      <c r="E44" s="1" t="s">
        <v>6</v>
      </c>
    </row>
    <row r="45" spans="1:6" ht="41.25" customHeight="1" x14ac:dyDescent="0.2">
      <c r="A45" s="12" t="s">
        <v>109</v>
      </c>
      <c r="B45" s="12" t="s">
        <v>27</v>
      </c>
      <c r="C45" s="35" t="s">
        <v>110</v>
      </c>
      <c r="D45" s="26" t="s">
        <v>5</v>
      </c>
      <c r="E45" s="1" t="s">
        <v>6</v>
      </c>
    </row>
    <row r="46" spans="1:6" x14ac:dyDescent="0.2">
      <c r="A46" s="12" t="s">
        <v>111</v>
      </c>
      <c r="B46" s="12" t="s">
        <v>27</v>
      </c>
      <c r="C46" s="35" t="s">
        <v>112</v>
      </c>
      <c r="D46" s="26" t="s">
        <v>5</v>
      </c>
      <c r="E46" s="1" t="s">
        <v>6</v>
      </c>
    </row>
    <row r="47" spans="1:6" ht="24" customHeight="1" x14ac:dyDescent="0.2">
      <c r="A47" s="12" t="s">
        <v>113</v>
      </c>
      <c r="B47" s="12" t="s">
        <v>27</v>
      </c>
      <c r="C47" s="35" t="s">
        <v>114</v>
      </c>
      <c r="D47" s="26" t="s">
        <v>43</v>
      </c>
      <c r="E47" s="1" t="s">
        <v>6</v>
      </c>
      <c r="F47" s="21" t="str">
        <f>IF(E47="JA",IF(D47="W-M",1,(IF(D47="W-H",2,"")))," ")</f>
        <v xml:space="preserve"> </v>
      </c>
    </row>
    <row r="48" spans="1:6" ht="33" x14ac:dyDescent="0.2">
      <c r="A48" s="12" t="s">
        <v>115</v>
      </c>
      <c r="B48" s="12" t="s">
        <v>27</v>
      </c>
      <c r="C48" s="18" t="s">
        <v>116</v>
      </c>
      <c r="D48" s="26" t="s">
        <v>117</v>
      </c>
      <c r="E48" s="1" t="s">
        <v>6</v>
      </c>
    </row>
    <row r="49" spans="1:6" ht="33" x14ac:dyDescent="0.2">
      <c r="A49" s="12" t="s">
        <v>118</v>
      </c>
      <c r="B49" s="12" t="s">
        <v>27</v>
      </c>
      <c r="C49" s="39" t="s">
        <v>119</v>
      </c>
      <c r="D49" s="40" t="s">
        <v>56</v>
      </c>
      <c r="E49" s="1" t="s">
        <v>6</v>
      </c>
      <c r="F49" s="21" t="str">
        <f>IF(E49="JA",IF(D49="W-M",1,(IF(D49="W-H",2,"")))," ")</f>
        <v xml:space="preserve"> </v>
      </c>
    </row>
    <row r="50" spans="1:6" x14ac:dyDescent="0.2">
      <c r="A50" s="12" t="s">
        <v>120</v>
      </c>
      <c r="B50" s="12" t="s">
        <v>27</v>
      </c>
      <c r="C50" s="39" t="s">
        <v>121</v>
      </c>
      <c r="D50" s="40" t="s">
        <v>56</v>
      </c>
      <c r="E50" s="1" t="s">
        <v>6</v>
      </c>
      <c r="F50" s="21" t="str">
        <f>IF(E50="JA",IF(D50="W-M",1,(IF(D50="W-H",2,"")))," ")</f>
        <v xml:space="preserve"> </v>
      </c>
    </row>
    <row r="51" spans="1:6" ht="33" x14ac:dyDescent="0.2">
      <c r="A51" s="12" t="s">
        <v>122</v>
      </c>
      <c r="B51" s="12" t="s">
        <v>27</v>
      </c>
      <c r="C51" s="39" t="s">
        <v>123</v>
      </c>
      <c r="D51" s="40" t="s">
        <v>56</v>
      </c>
      <c r="E51" s="1" t="s">
        <v>6</v>
      </c>
      <c r="F51" s="21" t="str">
        <f>IF(E51="JA",IF(D51="W-M",1,(IF(D51="W-H",2,"")))," ")</f>
        <v xml:space="preserve"> </v>
      </c>
    </row>
    <row r="52" spans="1:6" ht="34.5" customHeight="1" x14ac:dyDescent="0.2">
      <c r="A52" s="12" t="s">
        <v>124</v>
      </c>
      <c r="B52" s="12" t="s">
        <v>27</v>
      </c>
      <c r="C52" s="39" t="s">
        <v>125</v>
      </c>
      <c r="D52" s="40" t="s">
        <v>56</v>
      </c>
      <c r="E52" s="1" t="s">
        <v>6</v>
      </c>
      <c r="F52" s="21" t="str">
        <f>IF(E52="JA",IF(D52="W-M",1,(IF(D52="W-H",2,"")))," ")</f>
        <v xml:space="preserve"> </v>
      </c>
    </row>
    <row r="53" spans="1:6" ht="49.5" x14ac:dyDescent="0.2">
      <c r="A53" s="12" t="s">
        <v>126</v>
      </c>
      <c r="B53" s="12" t="s">
        <v>127</v>
      </c>
      <c r="C53" s="32" t="s">
        <v>128</v>
      </c>
      <c r="D53" s="26" t="s">
        <v>5</v>
      </c>
      <c r="E53" s="1" t="s">
        <v>6</v>
      </c>
    </row>
    <row r="54" spans="1:6" ht="33" x14ac:dyDescent="0.2">
      <c r="A54" s="12" t="s">
        <v>129</v>
      </c>
      <c r="B54" s="12" t="s">
        <v>127</v>
      </c>
      <c r="C54" s="37" t="s">
        <v>130</v>
      </c>
      <c r="D54" s="26" t="s">
        <v>117</v>
      </c>
      <c r="E54" s="1" t="s">
        <v>6</v>
      </c>
    </row>
    <row r="55" spans="1:6" ht="66" x14ac:dyDescent="0.2">
      <c r="A55" s="12" t="s">
        <v>131</v>
      </c>
      <c r="B55" s="12" t="s">
        <v>127</v>
      </c>
      <c r="C55" s="32" t="s">
        <v>132</v>
      </c>
      <c r="D55" s="26" t="s">
        <v>117</v>
      </c>
      <c r="E55" s="1" t="s">
        <v>6</v>
      </c>
    </row>
    <row r="56" spans="1:6" ht="39" customHeight="1" x14ac:dyDescent="0.2">
      <c r="A56" s="12" t="s">
        <v>133</v>
      </c>
      <c r="B56" s="41" t="s">
        <v>134</v>
      </c>
      <c r="C56" s="32" t="s">
        <v>135</v>
      </c>
      <c r="D56" s="26" t="s">
        <v>5</v>
      </c>
      <c r="E56" s="1" t="s">
        <v>6</v>
      </c>
    </row>
    <row r="57" spans="1:6" ht="39" customHeight="1" x14ac:dyDescent="0.2">
      <c r="A57" s="12" t="s">
        <v>136</v>
      </c>
      <c r="B57" s="41" t="s">
        <v>134</v>
      </c>
      <c r="C57" s="32" t="s">
        <v>137</v>
      </c>
      <c r="D57" s="42" t="s">
        <v>29</v>
      </c>
      <c r="E57" s="27"/>
    </row>
    <row r="58" spans="1:6" ht="36.950000000000003" customHeight="1" x14ac:dyDescent="0.2">
      <c r="A58" s="12" t="s">
        <v>138</v>
      </c>
      <c r="B58" s="41" t="s">
        <v>134</v>
      </c>
      <c r="C58" s="32" t="s">
        <v>139</v>
      </c>
      <c r="D58" s="26" t="s">
        <v>43</v>
      </c>
      <c r="E58" s="1" t="s">
        <v>6</v>
      </c>
      <c r="F58" s="21" t="str">
        <f>IF(E58="JA",IF(D58="W-M",1,(IF(D58="W-H",2,"")))," ")</f>
        <v xml:space="preserve"> </v>
      </c>
    </row>
    <row r="59" spans="1:6" ht="39.950000000000003" customHeight="1" x14ac:dyDescent="0.2">
      <c r="A59" s="12" t="s">
        <v>140</v>
      </c>
      <c r="B59" s="43" t="s">
        <v>134</v>
      </c>
      <c r="C59" s="32" t="s">
        <v>141</v>
      </c>
      <c r="D59" s="26" t="s">
        <v>43</v>
      </c>
      <c r="E59" s="1" t="s">
        <v>6</v>
      </c>
      <c r="F59" s="21" t="str">
        <f>IF(E59="JA",IF(D59="W-M",1,(IF(D59="W-H",2,"")))," ")</f>
        <v xml:space="preserve"> </v>
      </c>
    </row>
    <row r="60" spans="1:6" ht="49.5" x14ac:dyDescent="0.2">
      <c r="A60" s="12" t="s">
        <v>142</v>
      </c>
      <c r="B60" s="43" t="s">
        <v>134</v>
      </c>
      <c r="C60" s="32" t="s">
        <v>143</v>
      </c>
      <c r="D60" s="26" t="s">
        <v>43</v>
      </c>
      <c r="E60" s="1" t="s">
        <v>6</v>
      </c>
      <c r="F60" s="21" t="str">
        <f>IF(E60="JA",IF(D60="W-M",1,(IF(D60="W-H",2,"")))," ")</f>
        <v xml:space="preserve"> </v>
      </c>
    </row>
    <row r="61" spans="1:6" ht="39.950000000000003" customHeight="1" x14ac:dyDescent="0.2">
      <c r="A61" s="12" t="s">
        <v>144</v>
      </c>
      <c r="B61" s="43" t="s">
        <v>134</v>
      </c>
      <c r="C61" s="32" t="s">
        <v>145</v>
      </c>
      <c r="D61" s="26" t="s">
        <v>43</v>
      </c>
      <c r="E61" s="1" t="s">
        <v>6</v>
      </c>
      <c r="F61" s="21" t="str">
        <f>IF(E61="JA",IF(D61="W-M",1,(IF(D61="W-H",2,"")))," ")</f>
        <v xml:space="preserve"> </v>
      </c>
    </row>
    <row r="62" spans="1:6" ht="33" x14ac:dyDescent="0.2">
      <c r="A62" s="12" t="s">
        <v>146</v>
      </c>
      <c r="B62" s="12" t="s">
        <v>134</v>
      </c>
      <c r="C62" s="37" t="s">
        <v>147</v>
      </c>
      <c r="D62" s="26" t="s">
        <v>56</v>
      </c>
      <c r="E62" s="1" t="s">
        <v>6</v>
      </c>
      <c r="F62" s="21" t="str">
        <f>IF(E62="JA",IF(D62="W-M",1,(IF(D62="W-H",2,"")))," ")</f>
        <v xml:space="preserve"> </v>
      </c>
    </row>
    <row r="63" spans="1:6" ht="33.950000000000003" customHeight="1" x14ac:dyDescent="0.2">
      <c r="A63" s="12" t="s">
        <v>148</v>
      </c>
      <c r="B63" s="12" t="s">
        <v>134</v>
      </c>
      <c r="C63" s="44" t="s">
        <v>149</v>
      </c>
      <c r="D63" s="26" t="s">
        <v>43</v>
      </c>
      <c r="E63" s="1" t="s">
        <v>6</v>
      </c>
      <c r="F63" s="21" t="str">
        <f>IF(E63="JA",IF(D63="W-M",1,(IF(D63="W-H",2,"")))," ")</f>
        <v xml:space="preserve"> </v>
      </c>
    </row>
    <row r="64" spans="1:6" ht="66" x14ac:dyDescent="0.2">
      <c r="A64" s="12" t="s">
        <v>150</v>
      </c>
      <c r="B64" s="43" t="s">
        <v>134</v>
      </c>
      <c r="C64" s="32" t="s">
        <v>151</v>
      </c>
      <c r="D64" s="26" t="s">
        <v>5</v>
      </c>
      <c r="E64" s="1" t="s">
        <v>6</v>
      </c>
      <c r="F64" s="45"/>
    </row>
    <row r="65" spans="1:6" ht="71.25" customHeight="1" x14ac:dyDescent="0.2">
      <c r="A65" s="12" t="s">
        <v>152</v>
      </c>
      <c r="B65" s="43" t="s">
        <v>134</v>
      </c>
      <c r="C65" s="32" t="s">
        <v>153</v>
      </c>
      <c r="D65" s="26" t="s">
        <v>5</v>
      </c>
      <c r="E65" s="1" t="s">
        <v>6</v>
      </c>
    </row>
    <row r="66" spans="1:6" ht="38.25" customHeight="1" x14ac:dyDescent="0.2">
      <c r="A66" s="12" t="s">
        <v>154</v>
      </c>
      <c r="B66" s="12" t="s">
        <v>134</v>
      </c>
      <c r="C66" s="32" t="s">
        <v>346</v>
      </c>
      <c r="D66" s="12" t="s">
        <v>56</v>
      </c>
      <c r="E66" s="1" t="s">
        <v>6</v>
      </c>
      <c r="F66" s="21" t="str">
        <f>IF(E66="JA",IF(D66="W-M",1,(IF(D66="W-H",2,"")))," ")</f>
        <v xml:space="preserve"> </v>
      </c>
    </row>
    <row r="67" spans="1:6" ht="33" x14ac:dyDescent="0.2">
      <c r="A67" s="12" t="s">
        <v>155</v>
      </c>
      <c r="B67" s="12" t="s">
        <v>134</v>
      </c>
      <c r="C67" s="32" t="s">
        <v>156</v>
      </c>
      <c r="D67" s="42" t="s">
        <v>29</v>
      </c>
      <c r="E67" s="27"/>
    </row>
    <row r="68" spans="1:6" ht="18.75" customHeight="1" x14ac:dyDescent="0.2">
      <c r="A68" s="12" t="s">
        <v>157</v>
      </c>
      <c r="B68" s="12" t="s">
        <v>134</v>
      </c>
      <c r="C68" s="32" t="s">
        <v>158</v>
      </c>
      <c r="D68" s="26" t="s">
        <v>117</v>
      </c>
      <c r="E68" s="1" t="s">
        <v>6</v>
      </c>
    </row>
    <row r="69" spans="1:6" ht="21.75" customHeight="1" x14ac:dyDescent="0.2">
      <c r="A69" s="12" t="s">
        <v>159</v>
      </c>
      <c r="B69" s="12" t="s">
        <v>134</v>
      </c>
      <c r="C69" s="32" t="s">
        <v>160</v>
      </c>
      <c r="D69" s="26" t="s">
        <v>5</v>
      </c>
      <c r="E69" s="1" t="s">
        <v>6</v>
      </c>
    </row>
    <row r="70" spans="1:6" ht="51.75" customHeight="1" x14ac:dyDescent="0.2">
      <c r="A70" s="12" t="s">
        <v>161</v>
      </c>
      <c r="B70" s="12" t="s">
        <v>134</v>
      </c>
      <c r="C70" s="32" t="s">
        <v>162</v>
      </c>
      <c r="D70" s="26" t="s">
        <v>5</v>
      </c>
      <c r="E70" s="1" t="s">
        <v>6</v>
      </c>
    </row>
    <row r="71" spans="1:6" ht="49.5" x14ac:dyDescent="0.2">
      <c r="A71" s="12" t="s">
        <v>163</v>
      </c>
      <c r="B71" s="12" t="s">
        <v>134</v>
      </c>
      <c r="C71" s="32" t="s">
        <v>164</v>
      </c>
      <c r="D71" s="26" t="s">
        <v>5</v>
      </c>
      <c r="E71" s="1" t="s">
        <v>6</v>
      </c>
    </row>
    <row r="72" spans="1:6" ht="35.25" customHeight="1" x14ac:dyDescent="0.2">
      <c r="A72" s="12" t="s">
        <v>165</v>
      </c>
      <c r="B72" s="12" t="s">
        <v>134</v>
      </c>
      <c r="C72" s="32" t="s">
        <v>166</v>
      </c>
      <c r="D72" s="26" t="s">
        <v>5</v>
      </c>
      <c r="E72" s="1" t="s">
        <v>6</v>
      </c>
    </row>
    <row r="73" spans="1:6" ht="35.25" customHeight="1" x14ac:dyDescent="0.2">
      <c r="A73" s="12" t="s">
        <v>167</v>
      </c>
      <c r="B73" s="12" t="s">
        <v>27</v>
      </c>
      <c r="C73" s="32" t="s">
        <v>168</v>
      </c>
      <c r="D73" s="26" t="s">
        <v>5</v>
      </c>
      <c r="E73" s="1" t="s">
        <v>6</v>
      </c>
    </row>
    <row r="74" spans="1:6" ht="35.25" customHeight="1" x14ac:dyDescent="0.2">
      <c r="A74" s="12" t="s">
        <v>169</v>
      </c>
      <c r="B74" s="12" t="s">
        <v>27</v>
      </c>
      <c r="C74" s="32" t="s">
        <v>170</v>
      </c>
      <c r="D74" s="26" t="s">
        <v>43</v>
      </c>
      <c r="E74" s="1" t="s">
        <v>357</v>
      </c>
      <c r="F74" s="21" t="str">
        <f>IF(E74="JA",IF(D74="W-M",1,(IF(D74="W-H",2,"")))," ")</f>
        <v xml:space="preserve"> </v>
      </c>
    </row>
    <row r="75" spans="1:6" x14ac:dyDescent="0.2">
      <c r="A75" s="12" t="s">
        <v>171</v>
      </c>
      <c r="B75" s="12" t="s">
        <v>172</v>
      </c>
      <c r="C75" s="32" t="s">
        <v>173</v>
      </c>
      <c r="D75" s="26" t="s">
        <v>56</v>
      </c>
      <c r="E75" s="1" t="s">
        <v>6</v>
      </c>
      <c r="F75" s="21" t="str">
        <f>IF(E75="JA",IF(D75="W-M",1,(IF(D75="W-H",2,"")))," ")</f>
        <v xml:space="preserve"> </v>
      </c>
    </row>
    <row r="76" spans="1:6" ht="49.5" x14ac:dyDescent="0.2">
      <c r="A76" s="12" t="s">
        <v>174</v>
      </c>
      <c r="B76" s="12" t="s">
        <v>172</v>
      </c>
      <c r="C76" s="32" t="s">
        <v>175</v>
      </c>
      <c r="D76" s="26" t="s">
        <v>56</v>
      </c>
      <c r="E76" s="1" t="s">
        <v>6</v>
      </c>
      <c r="F76" s="21" t="str">
        <f>IF(E76="JA",IF(D76="W-M",1,(IF(D76="W-H",2,"")))," ")</f>
        <v xml:space="preserve"> </v>
      </c>
    </row>
    <row r="77" spans="1:6" x14ac:dyDescent="0.2">
      <c r="A77" s="12" t="s">
        <v>176</v>
      </c>
      <c r="B77" s="12" t="s">
        <v>172</v>
      </c>
      <c r="C77" s="32" t="s">
        <v>177</v>
      </c>
      <c r="D77" s="26" t="s">
        <v>56</v>
      </c>
      <c r="E77" s="1" t="s">
        <v>6</v>
      </c>
      <c r="F77" s="21" t="str">
        <f>IF(E77="JA",IF(D77="W-M",1,(IF(D77="W-H",2,"")))," ")</f>
        <v xml:space="preserve"> </v>
      </c>
    </row>
    <row r="78" spans="1:6" x14ac:dyDescent="0.2">
      <c r="A78" s="12" t="s">
        <v>178</v>
      </c>
      <c r="B78" s="12" t="s">
        <v>172</v>
      </c>
      <c r="C78" s="32" t="s">
        <v>179</v>
      </c>
      <c r="D78" s="26" t="s">
        <v>56</v>
      </c>
      <c r="E78" s="1" t="s">
        <v>6</v>
      </c>
      <c r="F78" s="21" t="str">
        <f>IF(E78="JA",IF(D78="W-M",1,(IF(D78="W-H",2,"")))," ")</f>
        <v xml:space="preserve"> </v>
      </c>
    </row>
    <row r="79" spans="1:6" x14ac:dyDescent="0.2">
      <c r="A79" s="12" t="s">
        <v>180</v>
      </c>
      <c r="B79" s="12" t="s">
        <v>172</v>
      </c>
      <c r="C79" s="32" t="s">
        <v>181</v>
      </c>
      <c r="D79" s="26" t="s">
        <v>56</v>
      </c>
      <c r="E79" s="1" t="s">
        <v>6</v>
      </c>
      <c r="F79" s="21" t="str">
        <f>IF(E79="JA",IF(D79="W-M",1,(IF(D79="W-H",2,"")))," ")</f>
        <v xml:space="preserve"> </v>
      </c>
    </row>
    <row r="80" spans="1:6" ht="27" customHeight="1" x14ac:dyDescent="0.3">
      <c r="C80" s="47"/>
      <c r="E80" s="48"/>
    </row>
    <row r="81" spans="1:6" x14ac:dyDescent="0.2">
      <c r="A81" s="23">
        <v>3</v>
      </c>
      <c r="B81" s="23" t="s">
        <v>24</v>
      </c>
      <c r="C81" s="97" t="s">
        <v>182</v>
      </c>
      <c r="D81" s="23" t="s">
        <v>2</v>
      </c>
      <c r="E81" s="24" t="str">
        <f>'PvE Algemeen'!$D$4</f>
        <v>Voldoet?</v>
      </c>
    </row>
    <row r="82" spans="1:6" ht="33" x14ac:dyDescent="0.2">
      <c r="A82" s="40" t="s">
        <v>183</v>
      </c>
      <c r="B82" s="49" t="s">
        <v>184</v>
      </c>
      <c r="C82" s="50" t="s">
        <v>185</v>
      </c>
      <c r="D82" s="26" t="s">
        <v>5</v>
      </c>
      <c r="E82" s="1" t="s">
        <v>6</v>
      </c>
    </row>
    <row r="83" spans="1:6" ht="38.25" customHeight="1" x14ac:dyDescent="0.2">
      <c r="A83" s="40" t="s">
        <v>186</v>
      </c>
      <c r="B83" s="49" t="s">
        <v>184</v>
      </c>
      <c r="C83" s="32" t="s">
        <v>187</v>
      </c>
      <c r="D83" s="12" t="s">
        <v>56</v>
      </c>
      <c r="E83" s="1" t="s">
        <v>6</v>
      </c>
      <c r="F83" s="21" t="str">
        <f>IF(E83="JA",IF(D83="W-M",1,(IF(D83="W-H",2,"")))," ")</f>
        <v xml:space="preserve"> </v>
      </c>
    </row>
    <row r="84" spans="1:6" x14ac:dyDescent="0.2">
      <c r="C84" s="51" t="s">
        <v>188</v>
      </c>
      <c r="D84" s="52">
        <f>2*D85+D86</f>
        <v>54</v>
      </c>
    </row>
    <row r="85" spans="1:6" x14ac:dyDescent="0.2">
      <c r="C85" s="53" t="s">
        <v>189</v>
      </c>
      <c r="D85" s="46">
        <f>COUNTIF(D5:D83,"W-H")</f>
        <v>18</v>
      </c>
    </row>
    <row r="86" spans="1:6" x14ac:dyDescent="0.2">
      <c r="C86" s="53" t="s">
        <v>190</v>
      </c>
      <c r="D86" s="46">
        <f>COUNTIF(D5:D83,"W-M")</f>
        <v>18</v>
      </c>
    </row>
    <row r="87" spans="1:6" x14ac:dyDescent="0.2">
      <c r="C87" s="54" t="s">
        <v>365</v>
      </c>
      <c r="D87" s="55">
        <f>SUM(F:F)</f>
        <v>0</v>
      </c>
    </row>
  </sheetData>
  <sheetProtection algorithmName="SHA-512" hashValue="oZLkLLNxRoygK2G676OlJwRwGDL0AtZwgI4NeC0MJAKGg4HQ8sUZFwH9tzRYJRFkuL5lXbtnvGBAIFJy2NjtMw==" saltValue="CBJ9PiD+Bb17nkcXDtw4Tg==" spinCount="100000" sheet="1" objects="1" scenarios="1"/>
  <mergeCells count="2">
    <mergeCell ref="A1:E1"/>
    <mergeCell ref="A2:E2"/>
  </mergeCells>
  <phoneticPr fontId="7" type="noConversion"/>
  <dataValidations count="3">
    <dataValidation type="list" allowBlank="1" showInputMessage="1" showErrorMessage="1" sqref="E80" xr:uid="{00000000-0002-0000-0100-000000000000}">
      <formula1>"Kiezen…,Standaard,Optioneel,Alternatief, nl.:,Niet aanwezig"</formula1>
    </dataValidation>
    <dataValidation type="list" allowBlank="1" showInputMessage="1" showErrorMessage="1" sqref="E80" xr:uid="{00000000-0002-0000-0100-000001000000}">
      <formula1>"Kiezen…,Standaard,Optioneel,Alternatief nl.:,Niet aanwezig"</formula1>
    </dataValidation>
    <dataValidation type="list" allowBlank="1" showInputMessage="1" showErrorMessage="1" sqref="E82:E83 E6:E10 E12:E28 E58:E66 E68:E79 E30:E56" xr:uid="{198B19C2-B3D1-4363-89A9-189E6E7CE060}">
      <formula1>"Kiezen…,JA,NEE"</formula1>
    </dataValidation>
  </dataValidations>
  <pageMargins left="0.70866141732283472" right="0.70866141732283472" top="0.74803149606299213" bottom="0.74803149606299213" header="0.31496062992125984" footer="0.31496062992125984"/>
  <pageSetup paperSize="9" scale="51" fitToHeight="0" pageOrder="overThenDown" orientation="landscape" r:id="rId1"/>
  <headerFooter alignWithMargins="0">
    <oddHeader>&amp;R&amp;D</oddHeader>
    <oddFooter>&amp;C&amp;F/&amp;A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46"/>
  <sheetViews>
    <sheetView zoomScale="120" zoomScaleNormal="120" workbookViewId="0">
      <selection activeCell="I8" sqref="I8"/>
    </sheetView>
  </sheetViews>
  <sheetFormatPr defaultColWidth="9.140625" defaultRowHeight="16.5" x14ac:dyDescent="0.2"/>
  <cols>
    <col min="1" max="1" width="7.42578125" style="46" customWidth="1"/>
    <col min="2" max="2" width="16" style="46" customWidth="1"/>
    <col min="3" max="3" width="92.42578125" style="22" customWidth="1"/>
    <col min="4" max="4" width="10.42578125" style="46" customWidth="1"/>
    <col min="5" max="5" width="10.42578125" style="22" bestFit="1" customWidth="1"/>
    <col min="6" max="6" width="9.140625" style="21"/>
    <col min="7" max="16384" width="9.140625" style="22"/>
  </cols>
  <sheetData>
    <row r="1" spans="1:59" ht="20.25" customHeight="1" thickBot="1" x14ac:dyDescent="0.25">
      <c r="A1" s="56" t="s">
        <v>191</v>
      </c>
      <c r="B1" s="57"/>
      <c r="C1" s="57"/>
      <c r="D1" s="57"/>
      <c r="E1" s="57"/>
    </row>
    <row r="2" spans="1:59" s="7" customFormat="1" ht="68.25" customHeight="1" x14ac:dyDescent="0.2">
      <c r="A2" s="92" t="str">
        <f>'PvE Algemeen'!$A$2</f>
        <v>* Eis: de functionaliteit, het product of de dienst moet over dit aspect beschikken. Dit geldt als een knock-out-criterium.
Wens: het is wenselijk dat de functionaliteit, het product of de dienst over dit aspect beschikt. W-H is een wens met hoge prioriteit, W-M is een wens met gemiddelde prioriteit. Zie het beschrijvend document 5.5.2 voor de puntentelling.
Indien in Kolom D geen keuze wordt gemaakt, wordt dit beschouwd als een NEE</v>
      </c>
      <c r="B2" s="93"/>
      <c r="C2" s="93"/>
      <c r="D2" s="93"/>
      <c r="E2" s="93"/>
      <c r="F2" s="21"/>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row>
    <row r="4" spans="1:59" x14ac:dyDescent="0.2">
      <c r="A4" s="10">
        <v>4</v>
      </c>
      <c r="B4" s="10" t="s">
        <v>24</v>
      </c>
      <c r="C4" s="11" t="s">
        <v>192</v>
      </c>
      <c r="D4" s="10" t="s">
        <v>2</v>
      </c>
      <c r="E4" s="11" t="str">
        <f>'PvE Algemeen'!$D$4</f>
        <v>Voldoet?</v>
      </c>
    </row>
    <row r="5" spans="1:59" ht="33" x14ac:dyDescent="0.2">
      <c r="A5" s="25" t="s">
        <v>193</v>
      </c>
      <c r="B5" s="58" t="s">
        <v>27</v>
      </c>
      <c r="C5" s="35" t="s">
        <v>194</v>
      </c>
      <c r="D5" s="12" t="s">
        <v>5</v>
      </c>
      <c r="E5" s="1" t="s">
        <v>6</v>
      </c>
    </row>
    <row r="6" spans="1:59" ht="33" x14ac:dyDescent="0.2">
      <c r="A6" s="25" t="s">
        <v>195</v>
      </c>
      <c r="B6" s="40" t="s">
        <v>340</v>
      </c>
      <c r="C6" s="59" t="s">
        <v>196</v>
      </c>
      <c r="D6" s="60" t="s">
        <v>5</v>
      </c>
      <c r="E6" s="1" t="s">
        <v>6</v>
      </c>
    </row>
    <row r="7" spans="1:59" x14ac:dyDescent="0.2">
      <c r="A7" s="25" t="s">
        <v>197</v>
      </c>
      <c r="B7" s="40" t="s">
        <v>340</v>
      </c>
      <c r="C7" s="61" t="s">
        <v>198</v>
      </c>
      <c r="D7" s="60" t="s">
        <v>5</v>
      </c>
      <c r="E7" s="1" t="s">
        <v>6</v>
      </c>
    </row>
    <row r="8" spans="1:59" ht="33" x14ac:dyDescent="0.2">
      <c r="A8" s="25" t="s">
        <v>199</v>
      </c>
      <c r="B8" s="40" t="s">
        <v>340</v>
      </c>
      <c r="C8" s="61" t="s">
        <v>344</v>
      </c>
      <c r="D8" s="60" t="s">
        <v>5</v>
      </c>
      <c r="E8" s="1" t="s">
        <v>6</v>
      </c>
    </row>
    <row r="9" spans="1:59" ht="33" x14ac:dyDescent="0.2">
      <c r="A9" s="25" t="s">
        <v>201</v>
      </c>
      <c r="B9" s="40" t="s">
        <v>340</v>
      </c>
      <c r="C9" s="61" t="s">
        <v>200</v>
      </c>
      <c r="D9" s="60" t="s">
        <v>56</v>
      </c>
      <c r="E9" s="1" t="s">
        <v>6</v>
      </c>
      <c r="F9" s="21" t="str">
        <f>IF(E9="JA",IF(D9="W-M",1,(IF(D9="W-H",2,"")))," ")</f>
        <v xml:space="preserve"> </v>
      </c>
    </row>
    <row r="10" spans="1:59" ht="33" x14ac:dyDescent="0.2">
      <c r="A10" s="25" t="s">
        <v>203</v>
      </c>
      <c r="B10" s="40" t="s">
        <v>340</v>
      </c>
      <c r="C10" s="61" t="s">
        <v>202</v>
      </c>
      <c r="D10" s="60" t="s">
        <v>56</v>
      </c>
      <c r="E10" s="1" t="s">
        <v>6</v>
      </c>
      <c r="F10" s="21" t="str">
        <f>IF(E10="JA",IF(D10="W-M",1,(IF(D10="W-H",2,"")))," ")</f>
        <v xml:space="preserve"> </v>
      </c>
    </row>
    <row r="11" spans="1:59" x14ac:dyDescent="0.2">
      <c r="A11" s="25" t="s">
        <v>205</v>
      </c>
      <c r="B11" s="40" t="s">
        <v>340</v>
      </c>
      <c r="C11" s="39" t="s">
        <v>204</v>
      </c>
      <c r="D11" s="60" t="s">
        <v>5</v>
      </c>
      <c r="E11" s="1" t="s">
        <v>6</v>
      </c>
    </row>
    <row r="12" spans="1:59" x14ac:dyDescent="0.2">
      <c r="A12" s="25" t="s">
        <v>206</v>
      </c>
      <c r="B12" s="40" t="s">
        <v>340</v>
      </c>
      <c r="C12" s="39" t="s">
        <v>342</v>
      </c>
      <c r="D12" s="60" t="s">
        <v>5</v>
      </c>
      <c r="E12" s="1" t="s">
        <v>6</v>
      </c>
    </row>
    <row r="13" spans="1:59" ht="33" x14ac:dyDescent="0.2">
      <c r="A13" s="25" t="s">
        <v>208</v>
      </c>
      <c r="B13" s="40" t="s">
        <v>340</v>
      </c>
      <c r="C13" s="39" t="s">
        <v>207</v>
      </c>
      <c r="D13" s="60" t="s">
        <v>56</v>
      </c>
      <c r="E13" s="1" t="s">
        <v>6</v>
      </c>
      <c r="F13" s="21" t="str">
        <f>IF(E13="JA",IF(D13="W-M",1,(IF(D13="W-H",2,"")))," ")</f>
        <v xml:space="preserve"> </v>
      </c>
    </row>
    <row r="14" spans="1:59" ht="33" x14ac:dyDescent="0.2">
      <c r="A14" s="25" t="s">
        <v>210</v>
      </c>
      <c r="B14" s="12" t="s">
        <v>27</v>
      </c>
      <c r="C14" s="62" t="s">
        <v>209</v>
      </c>
      <c r="D14" s="60" t="s">
        <v>56</v>
      </c>
      <c r="E14" s="1" t="s">
        <v>6</v>
      </c>
      <c r="F14" s="21" t="str">
        <f>IF(E14="JA",IF(D14="W-M",1,(IF(D14="W-H",2,"")))," ")</f>
        <v xml:space="preserve"> </v>
      </c>
    </row>
    <row r="15" spans="1:59" ht="26.1" customHeight="1" x14ac:dyDescent="0.2">
      <c r="A15" s="25" t="s">
        <v>212</v>
      </c>
      <c r="B15" s="12" t="s">
        <v>27</v>
      </c>
      <c r="C15" s="15" t="s">
        <v>211</v>
      </c>
      <c r="D15" s="63" t="s">
        <v>43</v>
      </c>
      <c r="E15" s="1" t="s">
        <v>6</v>
      </c>
      <c r="F15" s="21" t="str">
        <f>IF(E15="JA",IF(D15="W-M",1,(IF(D15="W-H",2,"")))," ")</f>
        <v xml:space="preserve"> </v>
      </c>
    </row>
    <row r="16" spans="1:59" ht="38.25" customHeight="1" x14ac:dyDescent="0.2">
      <c r="A16" s="25" t="s">
        <v>214</v>
      </c>
      <c r="B16" s="12" t="s">
        <v>27</v>
      </c>
      <c r="C16" s="35" t="s">
        <v>213</v>
      </c>
      <c r="D16" s="31" t="s">
        <v>43</v>
      </c>
      <c r="E16" s="1" t="s">
        <v>6</v>
      </c>
      <c r="F16" s="21" t="str">
        <f>IF(E16="JA",IF(D16="W-M",1,(IF(D16="W-H",2,"")))," ")</f>
        <v xml:space="preserve"> </v>
      </c>
    </row>
    <row r="17" spans="1:6" ht="33" x14ac:dyDescent="0.2">
      <c r="A17" s="25" t="s">
        <v>216</v>
      </c>
      <c r="B17" s="12" t="s">
        <v>215</v>
      </c>
      <c r="C17" s="64" t="s">
        <v>341</v>
      </c>
      <c r="D17" s="31" t="s">
        <v>5</v>
      </c>
      <c r="E17" s="1" t="s">
        <v>6</v>
      </c>
    </row>
    <row r="18" spans="1:6" ht="33" x14ac:dyDescent="0.2">
      <c r="A18" s="25" t="s">
        <v>218</v>
      </c>
      <c r="B18" s="12" t="s">
        <v>215</v>
      </c>
      <c r="C18" s="62" t="s">
        <v>217</v>
      </c>
      <c r="D18" s="31" t="s">
        <v>56</v>
      </c>
      <c r="E18" s="1" t="s">
        <v>357</v>
      </c>
      <c r="F18" s="21" t="str">
        <f>IF(E18="JA",IF(D18="W-M",1,(IF(D18="W-H",2,"")))," ")</f>
        <v xml:space="preserve"> </v>
      </c>
    </row>
    <row r="19" spans="1:6" ht="49.5" x14ac:dyDescent="0.2">
      <c r="A19" s="25" t="s">
        <v>220</v>
      </c>
      <c r="B19" s="12" t="s">
        <v>215</v>
      </c>
      <c r="C19" s="62" t="s">
        <v>219</v>
      </c>
      <c r="D19" s="31" t="s">
        <v>5</v>
      </c>
      <c r="E19" s="1" t="s">
        <v>6</v>
      </c>
    </row>
    <row r="20" spans="1:6" ht="49.5" x14ac:dyDescent="0.2">
      <c r="A20" s="25" t="s">
        <v>222</v>
      </c>
      <c r="B20" s="65" t="s">
        <v>215</v>
      </c>
      <c r="C20" s="66" t="s">
        <v>221</v>
      </c>
      <c r="D20" s="31" t="s">
        <v>5</v>
      </c>
      <c r="E20" s="1" t="s">
        <v>6</v>
      </c>
    </row>
    <row r="21" spans="1:6" ht="21.75" customHeight="1" x14ac:dyDescent="0.2">
      <c r="A21" s="25" t="s">
        <v>225</v>
      </c>
      <c r="B21" s="67" t="s">
        <v>223</v>
      </c>
      <c r="C21" s="36" t="s">
        <v>224</v>
      </c>
      <c r="D21" s="31" t="s">
        <v>43</v>
      </c>
      <c r="E21" s="1" t="s">
        <v>6</v>
      </c>
      <c r="F21" s="21" t="str">
        <f>IF(E21="JA",IF(D21="W-M",1,(IF(D21="W-H",2,"")))," ")</f>
        <v xml:space="preserve"> </v>
      </c>
    </row>
    <row r="22" spans="1:6" ht="34.35" customHeight="1" x14ac:dyDescent="0.2">
      <c r="A22" s="25" t="s">
        <v>227</v>
      </c>
      <c r="B22" s="67" t="s">
        <v>223</v>
      </c>
      <c r="C22" s="36" t="s">
        <v>226</v>
      </c>
      <c r="D22" s="31" t="s">
        <v>43</v>
      </c>
      <c r="E22" s="1" t="s">
        <v>6</v>
      </c>
      <c r="F22" s="21" t="str">
        <f>IF(E22="JA",IF(D22="W-M",1,(IF(D22="W-H",2,"")))," ")</f>
        <v xml:space="preserve"> </v>
      </c>
    </row>
    <row r="23" spans="1:6" ht="19.350000000000001" customHeight="1" x14ac:dyDescent="0.2">
      <c r="A23" s="25" t="s">
        <v>229</v>
      </c>
      <c r="B23" s="67" t="s">
        <v>223</v>
      </c>
      <c r="C23" s="36" t="s">
        <v>228</v>
      </c>
      <c r="D23" s="31" t="s">
        <v>43</v>
      </c>
      <c r="E23" s="1" t="s">
        <v>6</v>
      </c>
      <c r="F23" s="21" t="str">
        <f>IF(E23="JA",IF(D23="W-M",1,(IF(D23="W-H",2,"")))," ")</f>
        <v xml:space="preserve"> </v>
      </c>
    </row>
    <row r="24" spans="1:6" ht="21" customHeight="1" x14ac:dyDescent="0.2">
      <c r="A24" s="25" t="s">
        <v>231</v>
      </c>
      <c r="B24" s="67" t="s">
        <v>223</v>
      </c>
      <c r="C24" s="36" t="s">
        <v>230</v>
      </c>
      <c r="D24" s="31" t="s">
        <v>43</v>
      </c>
      <c r="E24" s="1" t="s">
        <v>6</v>
      </c>
      <c r="F24" s="21" t="str">
        <f>IF(E24="JA",IF(D24="W-M",1,(IF(D24="W-H",2,"")))," ")</f>
        <v xml:space="preserve"> </v>
      </c>
    </row>
    <row r="25" spans="1:6" ht="33" customHeight="1" x14ac:dyDescent="0.2">
      <c r="A25" s="25" t="s">
        <v>233</v>
      </c>
      <c r="B25" s="67" t="s">
        <v>223</v>
      </c>
      <c r="C25" s="36" t="s">
        <v>232</v>
      </c>
      <c r="D25" s="31" t="s">
        <v>43</v>
      </c>
      <c r="E25" s="1" t="s">
        <v>6</v>
      </c>
      <c r="F25" s="21" t="str">
        <f>IF(E25="JA",IF(D25="W-M",1,(IF(D25="W-H",2,"")))," ")</f>
        <v xml:space="preserve"> </v>
      </c>
    </row>
    <row r="26" spans="1:6" ht="34.35" customHeight="1" x14ac:dyDescent="0.2">
      <c r="A26" s="25" t="s">
        <v>235</v>
      </c>
      <c r="B26" s="67" t="s">
        <v>223</v>
      </c>
      <c r="C26" s="36" t="s">
        <v>234</v>
      </c>
      <c r="D26" s="31" t="s">
        <v>43</v>
      </c>
      <c r="E26" s="1" t="s">
        <v>6</v>
      </c>
      <c r="F26" s="21" t="str">
        <f>IF(E26="JA",IF(D26="W-M",1,(IF(D26="W-H",2,"")))," ")</f>
        <v xml:space="preserve"> </v>
      </c>
    </row>
    <row r="27" spans="1:6" ht="32.25" customHeight="1" x14ac:dyDescent="0.2">
      <c r="A27" s="25" t="s">
        <v>237</v>
      </c>
      <c r="B27" s="67" t="s">
        <v>223</v>
      </c>
      <c r="C27" s="36" t="s">
        <v>236</v>
      </c>
      <c r="D27" s="31" t="s">
        <v>43</v>
      </c>
      <c r="E27" s="1" t="s">
        <v>6</v>
      </c>
      <c r="F27" s="21" t="str">
        <f>IF(E27="JA",IF(D27="W-M",1,(IF(D27="W-H",2,"")))," ")</f>
        <v xml:space="preserve"> </v>
      </c>
    </row>
    <row r="28" spans="1:6" ht="31.35" customHeight="1" x14ac:dyDescent="0.2">
      <c r="A28" s="25" t="s">
        <v>239</v>
      </c>
      <c r="B28" s="67" t="s">
        <v>223</v>
      </c>
      <c r="C28" s="36" t="s">
        <v>238</v>
      </c>
      <c r="D28" s="31" t="s">
        <v>43</v>
      </c>
      <c r="E28" s="1" t="s">
        <v>6</v>
      </c>
      <c r="F28" s="21" t="str">
        <f>IF(E28="JA",IF(D28="W-M",1,(IF(D28="W-H",2,"")))," ")</f>
        <v xml:space="preserve"> </v>
      </c>
    </row>
    <row r="29" spans="1:6" ht="33" x14ac:dyDescent="0.2">
      <c r="A29" s="25" t="s">
        <v>242</v>
      </c>
      <c r="B29" s="68" t="s">
        <v>240</v>
      </c>
      <c r="C29" s="29" t="s">
        <v>241</v>
      </c>
      <c r="D29" s="31" t="s">
        <v>43</v>
      </c>
      <c r="E29" s="1" t="s">
        <v>6</v>
      </c>
      <c r="F29" s="21" t="str">
        <f>IF(E29="JA",IF(D29="W-M",1,(IF(D29="W-H",2,"")))," ")</f>
        <v xml:space="preserve"> </v>
      </c>
    </row>
    <row r="30" spans="1:6" ht="33" x14ac:dyDescent="0.2">
      <c r="A30" s="25" t="s">
        <v>244</v>
      </c>
      <c r="B30" s="68" t="s">
        <v>240</v>
      </c>
      <c r="C30" s="15" t="s">
        <v>243</v>
      </c>
      <c r="D30" s="31" t="s">
        <v>43</v>
      </c>
      <c r="E30" s="1" t="s">
        <v>6</v>
      </c>
      <c r="F30" s="21" t="str">
        <f>IF(E30="JA",IF(D30="W-M",1,(IF(D30="W-H",2,"")))," ")</f>
        <v xml:space="preserve"> </v>
      </c>
    </row>
    <row r="31" spans="1:6" ht="36.75" customHeight="1" x14ac:dyDescent="0.2">
      <c r="A31" s="25" t="s">
        <v>246</v>
      </c>
      <c r="B31" s="68" t="s">
        <v>245</v>
      </c>
      <c r="C31" s="69" t="s">
        <v>354</v>
      </c>
      <c r="D31" s="31" t="s">
        <v>29</v>
      </c>
      <c r="E31" s="3"/>
    </row>
    <row r="32" spans="1:6" ht="57" customHeight="1" x14ac:dyDescent="0.2">
      <c r="A32" s="25" t="s">
        <v>247</v>
      </c>
      <c r="B32" s="68" t="s">
        <v>245</v>
      </c>
      <c r="C32" s="70" t="s">
        <v>356</v>
      </c>
      <c r="D32" s="31" t="s">
        <v>5</v>
      </c>
      <c r="E32" s="1" t="s">
        <v>6</v>
      </c>
    </row>
    <row r="33" spans="1:5" ht="17.25" customHeight="1" x14ac:dyDescent="0.2">
      <c r="A33" s="25" t="s">
        <v>249</v>
      </c>
      <c r="B33" s="68" t="s">
        <v>245</v>
      </c>
      <c r="C33" s="71" t="s">
        <v>248</v>
      </c>
      <c r="D33" s="31" t="s">
        <v>5</v>
      </c>
      <c r="E33" s="1" t="s">
        <v>6</v>
      </c>
    </row>
    <row r="34" spans="1:5" ht="17.25" customHeight="1" x14ac:dyDescent="0.2">
      <c r="A34" s="25" t="s">
        <v>251</v>
      </c>
      <c r="B34" s="68" t="s">
        <v>245</v>
      </c>
      <c r="C34" s="69" t="s">
        <v>250</v>
      </c>
      <c r="D34" s="31" t="s">
        <v>5</v>
      </c>
      <c r="E34" s="1" t="s">
        <v>6</v>
      </c>
    </row>
    <row r="35" spans="1:5" x14ac:dyDescent="0.2">
      <c r="A35" s="25" t="s">
        <v>252</v>
      </c>
      <c r="B35" s="68" t="s">
        <v>245</v>
      </c>
      <c r="C35" s="15" t="s">
        <v>347</v>
      </c>
      <c r="D35" s="31" t="s">
        <v>5</v>
      </c>
      <c r="E35" s="1" t="s">
        <v>6</v>
      </c>
    </row>
    <row r="36" spans="1:5" x14ac:dyDescent="0.2">
      <c r="A36" s="72">
        <v>7</v>
      </c>
      <c r="B36" s="73" t="s">
        <v>24</v>
      </c>
      <c r="C36" s="74" t="s">
        <v>253</v>
      </c>
      <c r="D36" s="73" t="s">
        <v>2</v>
      </c>
      <c r="E36" s="74" t="str">
        <f>'PvE Algemeen'!$D$4</f>
        <v>Voldoet?</v>
      </c>
    </row>
    <row r="37" spans="1:5" ht="31.35" customHeight="1" x14ac:dyDescent="0.2">
      <c r="A37" s="12" t="s">
        <v>254</v>
      </c>
      <c r="B37" s="25" t="s">
        <v>100</v>
      </c>
      <c r="C37" s="15" t="s">
        <v>255</v>
      </c>
      <c r="D37" s="63" t="s">
        <v>5</v>
      </c>
      <c r="E37" s="1" t="s">
        <v>6</v>
      </c>
    </row>
    <row r="38" spans="1:5" ht="49.5" x14ac:dyDescent="0.2">
      <c r="A38" s="12" t="s">
        <v>256</v>
      </c>
      <c r="B38" s="25" t="s">
        <v>100</v>
      </c>
      <c r="C38" s="62" t="s">
        <v>257</v>
      </c>
      <c r="D38" s="63" t="s">
        <v>5</v>
      </c>
      <c r="E38" s="1" t="s">
        <v>6</v>
      </c>
    </row>
    <row r="39" spans="1:5" ht="19.350000000000001" customHeight="1" x14ac:dyDescent="0.2">
      <c r="A39" s="12" t="s">
        <v>258</v>
      </c>
      <c r="B39" s="75" t="s">
        <v>259</v>
      </c>
      <c r="C39" s="70" t="s">
        <v>260</v>
      </c>
      <c r="D39" s="12" t="s">
        <v>5</v>
      </c>
      <c r="E39" s="1" t="s">
        <v>6</v>
      </c>
    </row>
    <row r="40" spans="1:5" ht="82.5" customHeight="1" x14ac:dyDescent="0.2">
      <c r="A40" s="12" t="s">
        <v>261</v>
      </c>
      <c r="B40" s="76" t="s">
        <v>259</v>
      </c>
      <c r="C40" s="70" t="s">
        <v>262</v>
      </c>
      <c r="D40" s="12" t="s">
        <v>5</v>
      </c>
      <c r="E40" s="1" t="s">
        <v>6</v>
      </c>
    </row>
    <row r="41" spans="1:5" x14ac:dyDescent="0.2">
      <c r="A41" s="77">
        <v>8</v>
      </c>
      <c r="B41" s="78" t="s">
        <v>24</v>
      </c>
      <c r="C41" s="79" t="s">
        <v>263</v>
      </c>
      <c r="D41" s="78" t="s">
        <v>2</v>
      </c>
      <c r="E41" s="79" t="str">
        <f>'PvE Algemeen'!$D$4</f>
        <v>Voldoet?</v>
      </c>
    </row>
    <row r="42" spans="1:5" x14ac:dyDescent="0.2">
      <c r="A42" s="63" t="s">
        <v>264</v>
      </c>
      <c r="B42" s="80" t="s">
        <v>265</v>
      </c>
      <c r="C42" s="2" t="s">
        <v>266</v>
      </c>
      <c r="D42" s="80" t="s">
        <v>5</v>
      </c>
      <c r="E42" s="1" t="s">
        <v>6</v>
      </c>
    </row>
    <row r="43" spans="1:5" x14ac:dyDescent="0.2">
      <c r="A43" s="63" t="s">
        <v>267</v>
      </c>
      <c r="B43" s="80" t="s">
        <v>265</v>
      </c>
      <c r="C43" s="2" t="s">
        <v>268</v>
      </c>
      <c r="D43" s="80" t="s">
        <v>117</v>
      </c>
      <c r="E43" s="1" t="s">
        <v>6</v>
      </c>
    </row>
    <row r="44" spans="1:5" ht="49.5" x14ac:dyDescent="0.2">
      <c r="A44" s="63" t="s">
        <v>269</v>
      </c>
      <c r="B44" s="80" t="s">
        <v>265</v>
      </c>
      <c r="C44" s="2" t="s">
        <v>270</v>
      </c>
      <c r="D44" s="80" t="s">
        <v>5</v>
      </c>
      <c r="E44" s="1" t="s">
        <v>6</v>
      </c>
    </row>
    <row r="45" spans="1:5" ht="66" x14ac:dyDescent="0.2">
      <c r="A45" s="63" t="s">
        <v>271</v>
      </c>
      <c r="B45" s="80" t="s">
        <v>265</v>
      </c>
      <c r="C45" s="2" t="s">
        <v>272</v>
      </c>
      <c r="D45" s="80" t="s">
        <v>5</v>
      </c>
      <c r="E45" s="1" t="s">
        <v>6</v>
      </c>
    </row>
    <row r="46" spans="1:5" ht="35.25" customHeight="1" x14ac:dyDescent="0.2">
      <c r="A46" s="63" t="s">
        <v>273</v>
      </c>
      <c r="B46" s="80" t="s">
        <v>265</v>
      </c>
      <c r="C46" s="2" t="s">
        <v>274</v>
      </c>
      <c r="D46" s="80" t="s">
        <v>5</v>
      </c>
      <c r="E46" s="1" t="s">
        <v>6</v>
      </c>
    </row>
    <row r="47" spans="1:5" ht="33" customHeight="1" x14ac:dyDescent="0.2">
      <c r="A47" s="63" t="s">
        <v>275</v>
      </c>
      <c r="B47" s="80" t="s">
        <v>265</v>
      </c>
      <c r="C47" s="4" t="s">
        <v>276</v>
      </c>
      <c r="D47" s="80" t="s">
        <v>5</v>
      </c>
      <c r="E47" s="1" t="s">
        <v>6</v>
      </c>
    </row>
    <row r="48" spans="1:5" ht="19.350000000000001" customHeight="1" x14ac:dyDescent="0.2">
      <c r="A48" s="63" t="s">
        <v>277</v>
      </c>
      <c r="B48" s="80" t="s">
        <v>265</v>
      </c>
      <c r="C48" s="2" t="s">
        <v>278</v>
      </c>
      <c r="D48" s="80" t="s">
        <v>5</v>
      </c>
      <c r="E48" s="1" t="s">
        <v>6</v>
      </c>
    </row>
    <row r="49" spans="1:5" ht="72.75" customHeight="1" x14ac:dyDescent="0.2">
      <c r="A49" s="63" t="s">
        <v>279</v>
      </c>
      <c r="B49" s="80" t="s">
        <v>265</v>
      </c>
      <c r="C49" s="2" t="s">
        <v>280</v>
      </c>
      <c r="D49" s="80" t="s">
        <v>5</v>
      </c>
      <c r="E49" s="1" t="s">
        <v>6</v>
      </c>
    </row>
    <row r="50" spans="1:5" ht="60" customHeight="1" x14ac:dyDescent="0.2">
      <c r="A50" s="63" t="s">
        <v>281</v>
      </c>
      <c r="B50" s="80" t="s">
        <v>265</v>
      </c>
      <c r="C50" s="2" t="s">
        <v>282</v>
      </c>
      <c r="D50" s="80" t="s">
        <v>5</v>
      </c>
      <c r="E50" s="1" t="s">
        <v>6</v>
      </c>
    </row>
    <row r="51" spans="1:5" s="21" customFormat="1" ht="27" customHeight="1" x14ac:dyDescent="0.2">
      <c r="A51" s="63" t="s">
        <v>283</v>
      </c>
      <c r="B51" s="80" t="s">
        <v>265</v>
      </c>
      <c r="C51" s="81" t="s">
        <v>284</v>
      </c>
      <c r="D51" s="80" t="s">
        <v>117</v>
      </c>
      <c r="E51" s="1" t="s">
        <v>6</v>
      </c>
    </row>
    <row r="52" spans="1:5" s="21" customFormat="1" ht="36" customHeight="1" x14ac:dyDescent="0.2">
      <c r="A52" s="63" t="s">
        <v>285</v>
      </c>
      <c r="B52" s="80" t="s">
        <v>265</v>
      </c>
      <c r="C52" s="81" t="s">
        <v>286</v>
      </c>
      <c r="D52" s="80" t="s">
        <v>5</v>
      </c>
      <c r="E52" s="1" t="s">
        <v>6</v>
      </c>
    </row>
    <row r="53" spans="1:5" s="21" customFormat="1" ht="38.85" customHeight="1" x14ac:dyDescent="0.2">
      <c r="A53" s="63" t="s">
        <v>287</v>
      </c>
      <c r="B53" s="80" t="s">
        <v>265</v>
      </c>
      <c r="C53" s="81" t="s">
        <v>288</v>
      </c>
      <c r="D53" s="80" t="s">
        <v>5</v>
      </c>
      <c r="E53" s="1" t="s">
        <v>6</v>
      </c>
    </row>
    <row r="54" spans="1:5" x14ac:dyDescent="0.2">
      <c r="A54" s="82"/>
      <c r="C54" s="51" t="s">
        <v>289</v>
      </c>
      <c r="D54" s="52">
        <f>2*D55+D56</f>
        <v>22</v>
      </c>
      <c r="E54" s="83"/>
    </row>
    <row r="55" spans="1:5" x14ac:dyDescent="0.2">
      <c r="A55" s="82"/>
      <c r="C55" s="53" t="s">
        <v>189</v>
      </c>
      <c r="D55" s="84">
        <f>COUNTIF(D5:D53,"W-H")</f>
        <v>5</v>
      </c>
      <c r="E55" s="83"/>
    </row>
    <row r="56" spans="1:5" x14ac:dyDescent="0.2">
      <c r="A56" s="82"/>
      <c r="C56" s="53" t="s">
        <v>190</v>
      </c>
      <c r="D56" s="84">
        <f>COUNTIF(D5:D53,"W-M")</f>
        <v>12</v>
      </c>
      <c r="E56" s="83"/>
    </row>
    <row r="57" spans="1:5" x14ac:dyDescent="0.2">
      <c r="A57" s="82"/>
      <c r="C57" s="54" t="s">
        <v>364</v>
      </c>
      <c r="D57" s="55">
        <f>SUM(F:F)</f>
        <v>0</v>
      </c>
      <c r="E57" s="83"/>
    </row>
    <row r="58" spans="1:5" x14ac:dyDescent="0.2">
      <c r="A58" s="82"/>
      <c r="D58" s="84"/>
      <c r="E58" s="83"/>
    </row>
    <row r="59" spans="1:5" x14ac:dyDescent="0.2">
      <c r="A59" s="82"/>
      <c r="B59" s="82"/>
      <c r="C59" s="85"/>
      <c r="D59" s="84"/>
      <c r="E59" s="83"/>
    </row>
    <row r="60" spans="1:5" x14ac:dyDescent="0.2">
      <c r="A60" s="82"/>
      <c r="B60" s="82"/>
      <c r="C60" s="85"/>
      <c r="D60" s="84"/>
      <c r="E60" s="83"/>
    </row>
    <row r="61" spans="1:5" x14ac:dyDescent="0.2">
      <c r="A61" s="82"/>
      <c r="B61" s="82"/>
      <c r="C61" s="85"/>
      <c r="D61" s="84"/>
      <c r="E61" s="83"/>
    </row>
    <row r="62" spans="1:5" x14ac:dyDescent="0.2">
      <c r="A62" s="82"/>
      <c r="B62" s="82"/>
      <c r="C62" s="85"/>
      <c r="D62" s="84"/>
      <c r="E62" s="83"/>
    </row>
    <row r="63" spans="1:5" x14ac:dyDescent="0.2">
      <c r="A63" s="82"/>
      <c r="B63" s="82"/>
      <c r="C63" s="85"/>
      <c r="D63" s="84"/>
      <c r="E63" s="83"/>
    </row>
    <row r="64" spans="1:5" x14ac:dyDescent="0.2">
      <c r="A64" s="82"/>
      <c r="B64" s="82"/>
      <c r="C64" s="85"/>
      <c r="D64" s="84"/>
      <c r="E64" s="83"/>
    </row>
    <row r="65" spans="1:5" x14ac:dyDescent="0.2">
      <c r="A65" s="82"/>
      <c r="B65" s="82"/>
      <c r="C65" s="85"/>
      <c r="D65" s="84"/>
      <c r="E65" s="83"/>
    </row>
    <row r="66" spans="1:5" x14ac:dyDescent="0.2">
      <c r="A66" s="82"/>
      <c r="B66" s="82"/>
      <c r="C66" s="85"/>
      <c r="D66" s="84"/>
      <c r="E66" s="83"/>
    </row>
    <row r="67" spans="1:5" x14ac:dyDescent="0.2">
      <c r="A67" s="82"/>
      <c r="B67" s="82"/>
      <c r="C67" s="85"/>
      <c r="D67" s="84"/>
      <c r="E67" s="83"/>
    </row>
    <row r="68" spans="1:5" x14ac:dyDescent="0.2">
      <c r="A68" s="82"/>
      <c r="B68" s="82"/>
      <c r="C68" s="85"/>
      <c r="D68" s="84"/>
      <c r="E68" s="83"/>
    </row>
    <row r="69" spans="1:5" x14ac:dyDescent="0.2">
      <c r="A69" s="82"/>
      <c r="B69" s="82"/>
      <c r="C69" s="85"/>
      <c r="D69" s="84"/>
      <c r="E69" s="83"/>
    </row>
    <row r="70" spans="1:5" x14ac:dyDescent="0.2">
      <c r="A70" s="82"/>
      <c r="B70" s="82"/>
      <c r="C70" s="85"/>
      <c r="D70" s="84"/>
      <c r="E70" s="83"/>
    </row>
    <row r="71" spans="1:5" x14ac:dyDescent="0.2">
      <c r="A71" s="82"/>
      <c r="B71" s="82"/>
      <c r="C71" s="85"/>
      <c r="D71" s="84"/>
      <c r="E71" s="83"/>
    </row>
    <row r="72" spans="1:5" x14ac:dyDescent="0.2">
      <c r="A72" s="82"/>
      <c r="B72" s="82"/>
      <c r="C72" s="85"/>
      <c r="D72" s="84"/>
      <c r="E72" s="83"/>
    </row>
    <row r="73" spans="1:5" x14ac:dyDescent="0.2">
      <c r="A73" s="82"/>
      <c r="B73" s="82"/>
      <c r="C73" s="85"/>
      <c r="D73" s="84"/>
      <c r="E73" s="83"/>
    </row>
    <row r="74" spans="1:5" x14ac:dyDescent="0.2">
      <c r="A74" s="82"/>
      <c r="B74" s="82"/>
      <c r="C74" s="85"/>
      <c r="D74" s="84"/>
      <c r="E74" s="83"/>
    </row>
    <row r="75" spans="1:5" x14ac:dyDescent="0.2">
      <c r="A75" s="82"/>
      <c r="B75" s="82"/>
      <c r="C75" s="85"/>
      <c r="D75" s="84"/>
      <c r="E75" s="83"/>
    </row>
    <row r="76" spans="1:5" x14ac:dyDescent="0.2">
      <c r="A76" s="82"/>
      <c r="B76" s="82"/>
      <c r="C76" s="85"/>
      <c r="D76" s="84"/>
      <c r="E76" s="83"/>
    </row>
    <row r="77" spans="1:5" x14ac:dyDescent="0.2">
      <c r="A77" s="82"/>
      <c r="B77" s="82"/>
      <c r="C77" s="85"/>
      <c r="D77" s="84"/>
      <c r="E77" s="83"/>
    </row>
    <row r="78" spans="1:5" x14ac:dyDescent="0.2">
      <c r="A78" s="82"/>
      <c r="B78" s="82"/>
      <c r="C78" s="85"/>
      <c r="D78" s="84"/>
      <c r="E78" s="83"/>
    </row>
    <row r="79" spans="1:5" x14ac:dyDescent="0.2">
      <c r="A79" s="82"/>
      <c r="B79" s="82"/>
      <c r="C79" s="85"/>
      <c r="D79" s="84"/>
      <c r="E79" s="83"/>
    </row>
    <row r="80" spans="1:5" x14ac:dyDescent="0.2">
      <c r="A80" s="82"/>
      <c r="B80" s="82"/>
      <c r="C80" s="85"/>
      <c r="D80" s="84"/>
      <c r="E80" s="83"/>
    </row>
    <row r="81" spans="1:5" x14ac:dyDescent="0.2">
      <c r="A81" s="82"/>
      <c r="B81" s="82"/>
      <c r="C81" s="85"/>
      <c r="D81" s="84"/>
      <c r="E81" s="83"/>
    </row>
    <row r="82" spans="1:5" x14ac:dyDescent="0.2">
      <c r="A82" s="82"/>
      <c r="B82" s="82"/>
      <c r="C82" s="85"/>
      <c r="D82" s="84"/>
      <c r="E82" s="83"/>
    </row>
    <row r="83" spans="1:5" x14ac:dyDescent="0.2">
      <c r="A83" s="82"/>
      <c r="B83" s="82"/>
      <c r="C83" s="85"/>
      <c r="D83" s="84"/>
      <c r="E83" s="83"/>
    </row>
    <row r="84" spans="1:5" x14ac:dyDescent="0.2">
      <c r="A84" s="82"/>
      <c r="B84" s="82"/>
      <c r="C84" s="85"/>
      <c r="D84" s="84"/>
      <c r="E84" s="83"/>
    </row>
    <row r="85" spans="1:5" x14ac:dyDescent="0.2">
      <c r="A85" s="82"/>
      <c r="B85" s="82"/>
      <c r="C85" s="85"/>
      <c r="D85" s="84"/>
      <c r="E85" s="83"/>
    </row>
    <row r="86" spans="1:5" x14ac:dyDescent="0.2">
      <c r="A86" s="82"/>
      <c r="B86" s="82"/>
      <c r="C86" s="85"/>
      <c r="D86" s="84"/>
      <c r="E86" s="83"/>
    </row>
    <row r="87" spans="1:5" x14ac:dyDescent="0.2">
      <c r="A87" s="82"/>
      <c r="B87" s="82"/>
      <c r="C87" s="85"/>
      <c r="D87" s="84"/>
      <c r="E87" s="83"/>
    </row>
    <row r="88" spans="1:5" x14ac:dyDescent="0.2">
      <c r="A88" s="82"/>
      <c r="B88" s="82"/>
      <c r="C88" s="85"/>
      <c r="D88" s="84"/>
      <c r="E88" s="83"/>
    </row>
    <row r="89" spans="1:5" x14ac:dyDescent="0.2">
      <c r="A89" s="82"/>
      <c r="B89" s="82"/>
      <c r="C89" s="85"/>
      <c r="D89" s="84"/>
      <c r="E89" s="83"/>
    </row>
    <row r="90" spans="1:5" x14ac:dyDescent="0.2">
      <c r="A90" s="82"/>
      <c r="B90" s="82"/>
      <c r="C90" s="85"/>
      <c r="D90" s="84"/>
      <c r="E90" s="83"/>
    </row>
    <row r="91" spans="1:5" x14ac:dyDescent="0.2">
      <c r="A91" s="82"/>
      <c r="B91" s="82"/>
      <c r="C91" s="85"/>
      <c r="D91" s="84"/>
      <c r="E91" s="83"/>
    </row>
    <row r="92" spans="1:5" x14ac:dyDescent="0.2">
      <c r="A92" s="82"/>
      <c r="B92" s="82"/>
      <c r="C92" s="85"/>
      <c r="D92" s="84"/>
      <c r="E92" s="83"/>
    </row>
    <row r="93" spans="1:5" x14ac:dyDescent="0.2">
      <c r="A93" s="82"/>
      <c r="B93" s="82"/>
      <c r="C93" s="85"/>
      <c r="D93" s="84"/>
      <c r="E93" s="83"/>
    </row>
    <row r="94" spans="1:5" x14ac:dyDescent="0.2">
      <c r="A94" s="82"/>
      <c r="B94" s="82"/>
      <c r="C94" s="85"/>
      <c r="D94" s="84"/>
      <c r="E94" s="83"/>
    </row>
    <row r="95" spans="1:5" x14ac:dyDescent="0.2">
      <c r="A95" s="82"/>
      <c r="B95" s="82"/>
      <c r="C95" s="85"/>
      <c r="D95" s="84"/>
      <c r="E95" s="83"/>
    </row>
    <row r="96" spans="1:5" x14ac:dyDescent="0.2">
      <c r="A96" s="82"/>
      <c r="B96" s="82"/>
      <c r="C96" s="85"/>
      <c r="D96" s="84"/>
      <c r="E96" s="83"/>
    </row>
    <row r="97" spans="1:5" x14ac:dyDescent="0.2">
      <c r="A97" s="82"/>
      <c r="B97" s="82"/>
      <c r="C97" s="85"/>
      <c r="D97" s="84"/>
      <c r="E97" s="83"/>
    </row>
    <row r="98" spans="1:5" x14ac:dyDescent="0.2">
      <c r="A98" s="82"/>
      <c r="B98" s="82"/>
      <c r="C98" s="85"/>
      <c r="D98" s="84"/>
      <c r="E98" s="83"/>
    </row>
    <row r="99" spans="1:5" x14ac:dyDescent="0.2">
      <c r="A99" s="82"/>
      <c r="B99" s="82"/>
      <c r="C99" s="85"/>
      <c r="D99" s="84"/>
      <c r="E99" s="83"/>
    </row>
    <row r="100" spans="1:5" x14ac:dyDescent="0.2">
      <c r="A100" s="82"/>
      <c r="B100" s="82"/>
      <c r="C100" s="85"/>
      <c r="D100" s="84"/>
      <c r="E100" s="83"/>
    </row>
    <row r="101" spans="1:5" x14ac:dyDescent="0.2">
      <c r="A101" s="82"/>
      <c r="B101" s="82"/>
      <c r="C101" s="85"/>
      <c r="D101" s="84"/>
      <c r="E101" s="83"/>
    </row>
    <row r="102" spans="1:5" x14ac:dyDescent="0.2">
      <c r="A102" s="82"/>
      <c r="B102" s="82"/>
      <c r="C102" s="85"/>
      <c r="D102" s="84"/>
      <c r="E102" s="83"/>
    </row>
    <row r="103" spans="1:5" x14ac:dyDescent="0.2">
      <c r="A103" s="82"/>
      <c r="B103" s="82"/>
      <c r="C103" s="85"/>
      <c r="D103" s="84"/>
      <c r="E103" s="83"/>
    </row>
    <row r="104" spans="1:5" x14ac:dyDescent="0.2">
      <c r="A104" s="82"/>
      <c r="B104" s="82"/>
      <c r="C104" s="85"/>
      <c r="D104" s="84"/>
      <c r="E104" s="83"/>
    </row>
    <row r="105" spans="1:5" x14ac:dyDescent="0.2">
      <c r="A105" s="82"/>
      <c r="B105" s="82"/>
      <c r="C105" s="85"/>
      <c r="D105" s="84"/>
      <c r="E105" s="83"/>
    </row>
    <row r="106" spans="1:5" x14ac:dyDescent="0.2">
      <c r="A106" s="82"/>
      <c r="B106" s="82"/>
      <c r="C106" s="85"/>
      <c r="D106" s="84"/>
      <c r="E106" s="83"/>
    </row>
    <row r="107" spans="1:5" x14ac:dyDescent="0.2">
      <c r="A107" s="82"/>
      <c r="B107" s="82"/>
      <c r="C107" s="85"/>
      <c r="D107" s="84"/>
      <c r="E107" s="83"/>
    </row>
    <row r="108" spans="1:5" x14ac:dyDescent="0.2">
      <c r="A108" s="82"/>
      <c r="B108" s="82"/>
      <c r="C108" s="85"/>
      <c r="D108" s="84"/>
      <c r="E108" s="83"/>
    </row>
    <row r="109" spans="1:5" x14ac:dyDescent="0.2">
      <c r="A109" s="82"/>
      <c r="B109" s="82"/>
      <c r="C109" s="85"/>
      <c r="D109" s="84"/>
      <c r="E109" s="83"/>
    </row>
    <row r="110" spans="1:5" x14ac:dyDescent="0.2">
      <c r="A110" s="82"/>
      <c r="B110" s="82"/>
      <c r="C110" s="85"/>
      <c r="D110" s="84"/>
      <c r="E110" s="83"/>
    </row>
    <row r="111" spans="1:5" x14ac:dyDescent="0.2">
      <c r="A111" s="82"/>
      <c r="B111" s="82"/>
      <c r="C111" s="85"/>
      <c r="D111" s="84"/>
      <c r="E111" s="83"/>
    </row>
    <row r="112" spans="1:5" x14ac:dyDescent="0.2">
      <c r="A112" s="82"/>
      <c r="B112" s="82"/>
      <c r="C112" s="85"/>
      <c r="D112" s="84"/>
      <c r="E112" s="83"/>
    </row>
    <row r="113" spans="1:5" x14ac:dyDescent="0.2">
      <c r="A113" s="82"/>
      <c r="B113" s="82"/>
      <c r="C113" s="85"/>
      <c r="D113" s="84"/>
      <c r="E113" s="83"/>
    </row>
    <row r="114" spans="1:5" x14ac:dyDescent="0.2">
      <c r="A114" s="82"/>
      <c r="B114" s="82"/>
      <c r="C114" s="85"/>
      <c r="D114" s="84"/>
      <c r="E114" s="83"/>
    </row>
    <row r="115" spans="1:5" x14ac:dyDescent="0.2">
      <c r="A115" s="82"/>
      <c r="B115" s="82"/>
      <c r="C115" s="85"/>
      <c r="D115" s="84"/>
      <c r="E115" s="83"/>
    </row>
    <row r="116" spans="1:5" x14ac:dyDescent="0.2">
      <c r="A116" s="82"/>
      <c r="B116" s="82"/>
      <c r="C116" s="85"/>
      <c r="D116" s="84"/>
      <c r="E116" s="83"/>
    </row>
    <row r="117" spans="1:5" x14ac:dyDescent="0.2">
      <c r="A117" s="82"/>
      <c r="B117" s="82"/>
      <c r="C117" s="85"/>
      <c r="D117" s="84"/>
      <c r="E117" s="83"/>
    </row>
    <row r="118" spans="1:5" x14ac:dyDescent="0.2">
      <c r="A118" s="82"/>
      <c r="B118" s="82"/>
      <c r="C118" s="85"/>
      <c r="D118" s="84"/>
      <c r="E118" s="83"/>
    </row>
    <row r="119" spans="1:5" x14ac:dyDescent="0.2">
      <c r="A119" s="82"/>
      <c r="B119" s="82"/>
      <c r="C119" s="85"/>
      <c r="D119" s="84"/>
      <c r="E119" s="83"/>
    </row>
    <row r="120" spans="1:5" x14ac:dyDescent="0.2">
      <c r="A120" s="82"/>
      <c r="B120" s="82"/>
      <c r="C120" s="85"/>
      <c r="D120" s="84"/>
      <c r="E120" s="83"/>
    </row>
    <row r="121" spans="1:5" x14ac:dyDescent="0.2">
      <c r="A121" s="82"/>
      <c r="B121" s="82"/>
      <c r="C121" s="85"/>
      <c r="D121" s="84"/>
      <c r="E121" s="83"/>
    </row>
    <row r="122" spans="1:5" x14ac:dyDescent="0.2">
      <c r="A122" s="82"/>
      <c r="B122" s="82"/>
      <c r="C122" s="85"/>
      <c r="D122" s="84"/>
      <c r="E122" s="83"/>
    </row>
    <row r="123" spans="1:5" x14ac:dyDescent="0.2">
      <c r="A123" s="82"/>
      <c r="B123" s="82"/>
      <c r="C123" s="85"/>
      <c r="D123" s="84"/>
      <c r="E123" s="83"/>
    </row>
    <row r="124" spans="1:5" x14ac:dyDescent="0.2">
      <c r="A124" s="82"/>
      <c r="B124" s="82"/>
      <c r="C124" s="85"/>
      <c r="D124" s="84"/>
      <c r="E124" s="83"/>
    </row>
    <row r="125" spans="1:5" x14ac:dyDescent="0.2">
      <c r="A125" s="82"/>
      <c r="B125" s="82"/>
      <c r="C125" s="85"/>
      <c r="D125" s="84"/>
      <c r="E125" s="83"/>
    </row>
    <row r="126" spans="1:5" x14ac:dyDescent="0.2">
      <c r="A126" s="82"/>
      <c r="B126" s="82"/>
      <c r="C126" s="85"/>
      <c r="D126" s="84"/>
      <c r="E126" s="83"/>
    </row>
    <row r="127" spans="1:5" x14ac:dyDescent="0.2">
      <c r="A127" s="82"/>
      <c r="B127" s="82"/>
      <c r="C127" s="85"/>
      <c r="D127" s="84"/>
      <c r="E127" s="83"/>
    </row>
    <row r="128" spans="1:5" x14ac:dyDescent="0.2">
      <c r="A128" s="82"/>
      <c r="B128" s="82"/>
      <c r="C128" s="85"/>
      <c r="D128" s="84"/>
      <c r="E128" s="83"/>
    </row>
    <row r="129" spans="1:5" x14ac:dyDescent="0.2">
      <c r="A129" s="82"/>
      <c r="B129" s="82"/>
      <c r="C129" s="85"/>
      <c r="D129" s="84"/>
      <c r="E129" s="83"/>
    </row>
    <row r="130" spans="1:5" x14ac:dyDescent="0.2">
      <c r="A130" s="82"/>
      <c r="B130" s="82"/>
      <c r="C130" s="85"/>
      <c r="D130" s="84"/>
      <c r="E130" s="83"/>
    </row>
    <row r="131" spans="1:5" x14ac:dyDescent="0.2">
      <c r="A131" s="82"/>
      <c r="B131" s="82"/>
      <c r="C131" s="85"/>
      <c r="D131" s="84"/>
      <c r="E131" s="83"/>
    </row>
    <row r="132" spans="1:5" x14ac:dyDescent="0.2">
      <c r="A132" s="82"/>
      <c r="B132" s="82"/>
      <c r="C132" s="85"/>
      <c r="D132" s="84"/>
      <c r="E132" s="83"/>
    </row>
    <row r="133" spans="1:5" x14ac:dyDescent="0.2">
      <c r="A133" s="82"/>
      <c r="B133" s="82"/>
      <c r="C133" s="85"/>
      <c r="D133" s="84"/>
      <c r="E133" s="83"/>
    </row>
    <row r="134" spans="1:5" x14ac:dyDescent="0.2">
      <c r="A134" s="82"/>
      <c r="B134" s="82"/>
      <c r="C134" s="85"/>
      <c r="D134" s="84"/>
      <c r="E134" s="83"/>
    </row>
    <row r="135" spans="1:5" x14ac:dyDescent="0.2">
      <c r="A135" s="82"/>
      <c r="B135" s="82"/>
      <c r="C135" s="85"/>
      <c r="D135" s="84"/>
      <c r="E135" s="83"/>
    </row>
    <row r="136" spans="1:5" x14ac:dyDescent="0.2">
      <c r="A136" s="82"/>
      <c r="B136" s="82"/>
      <c r="C136" s="85"/>
      <c r="D136" s="84"/>
      <c r="E136" s="83"/>
    </row>
    <row r="137" spans="1:5" x14ac:dyDescent="0.2">
      <c r="A137" s="82"/>
      <c r="B137" s="82"/>
      <c r="C137" s="85"/>
      <c r="D137" s="84"/>
      <c r="E137" s="83"/>
    </row>
    <row r="138" spans="1:5" x14ac:dyDescent="0.2">
      <c r="A138" s="82"/>
      <c r="B138" s="82"/>
      <c r="C138" s="85"/>
      <c r="D138" s="84"/>
      <c r="E138" s="83"/>
    </row>
    <row r="139" spans="1:5" x14ac:dyDescent="0.2">
      <c r="A139" s="82"/>
      <c r="B139" s="82"/>
      <c r="C139" s="85"/>
      <c r="D139" s="84"/>
      <c r="E139" s="83"/>
    </row>
    <row r="140" spans="1:5" x14ac:dyDescent="0.2">
      <c r="A140" s="82"/>
      <c r="B140" s="82"/>
      <c r="C140" s="85"/>
      <c r="D140" s="84"/>
      <c r="E140" s="83"/>
    </row>
    <row r="141" spans="1:5" x14ac:dyDescent="0.2">
      <c r="A141" s="82"/>
      <c r="B141" s="82"/>
      <c r="C141" s="85"/>
      <c r="D141" s="84"/>
      <c r="E141" s="83"/>
    </row>
    <row r="142" spans="1:5" x14ac:dyDescent="0.2">
      <c r="A142" s="82"/>
      <c r="B142" s="82"/>
      <c r="C142" s="85"/>
      <c r="D142" s="84"/>
      <c r="E142" s="83"/>
    </row>
    <row r="143" spans="1:5" x14ac:dyDescent="0.2">
      <c r="A143" s="82"/>
      <c r="B143" s="82"/>
      <c r="C143" s="85"/>
      <c r="D143" s="84"/>
      <c r="E143" s="83"/>
    </row>
    <row r="144" spans="1:5" x14ac:dyDescent="0.2">
      <c r="A144" s="82"/>
      <c r="B144" s="82"/>
      <c r="C144" s="85"/>
      <c r="D144" s="84"/>
      <c r="E144" s="83"/>
    </row>
    <row r="145" spans="1:5" x14ac:dyDescent="0.2">
      <c r="A145" s="82"/>
      <c r="B145" s="82"/>
      <c r="C145" s="85"/>
      <c r="D145" s="84"/>
      <c r="E145" s="83"/>
    </row>
    <row r="146" spans="1:5" x14ac:dyDescent="0.2">
      <c r="A146" s="82"/>
      <c r="B146" s="82"/>
      <c r="C146" s="85"/>
      <c r="D146" s="84"/>
      <c r="E146" s="83"/>
    </row>
  </sheetData>
  <sheetProtection algorithmName="SHA-512" hashValue="Y+CzVustseoFi8jnbdthopArfxK2W/2fY1YTmMHOKC0YvH1lUpZ2XMswSRtOpB9J8n3YIjuHZmxoU7Lqq78YBA==" saltValue="hzJQJcXJb5mcbp6tICOMFg==" spinCount="100000" sheet="1" objects="1" scenarios="1"/>
  <mergeCells count="2">
    <mergeCell ref="A1:E1"/>
    <mergeCell ref="A2:E2"/>
  </mergeCells>
  <phoneticPr fontId="7" type="noConversion"/>
  <dataValidations count="1">
    <dataValidation type="list" allowBlank="1" showInputMessage="1" showErrorMessage="1" sqref="E42:E53 E37:E40 E32:E35 E5:E30" xr:uid="{B9F2BBD6-33D8-4039-B0D0-BCACBB6E8A61}">
      <formula1>"Kiezen…,JA,NEE"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3"/>
  <sheetViews>
    <sheetView zoomScaleNormal="100" zoomScaleSheetLayoutView="55" workbookViewId="0">
      <selection activeCell="A3" sqref="A3:XFD3"/>
    </sheetView>
  </sheetViews>
  <sheetFormatPr defaultColWidth="9.140625" defaultRowHeight="16.5" x14ac:dyDescent="0.2"/>
  <cols>
    <col min="1" max="1" width="7.42578125" style="46" customWidth="1"/>
    <col min="2" max="2" width="16.28515625" style="46" customWidth="1"/>
    <col min="3" max="3" width="92.42578125" style="22" customWidth="1"/>
    <col min="4" max="4" width="10.42578125" style="46" customWidth="1"/>
    <col min="5" max="5" width="10.42578125" style="22" bestFit="1" customWidth="1"/>
    <col min="6" max="6" width="9.140625" style="21"/>
    <col min="7" max="7" width="56.7109375" style="22" customWidth="1"/>
    <col min="8" max="16384" width="9.140625" style="22"/>
  </cols>
  <sheetData>
    <row r="1" spans="1:27" ht="20.25" customHeight="1" x14ac:dyDescent="0.2">
      <c r="A1" s="56" t="s">
        <v>290</v>
      </c>
      <c r="B1" s="57"/>
      <c r="C1" s="57"/>
      <c r="D1" s="57"/>
      <c r="E1" s="57"/>
    </row>
    <row r="2" spans="1:27" s="7" customFormat="1" ht="64.5" customHeight="1" x14ac:dyDescent="0.2">
      <c r="A2" s="92" t="str">
        <f>'PvE Algemeen'!$A$2</f>
        <v>* Eis: de functionaliteit, het product of de dienst moet over dit aspect beschikken. Dit geldt als een knock-out-criterium.
Wens: het is wenselijk dat de functionaliteit, het product of de dienst over dit aspect beschikt. W-H is een wens met hoge prioriteit, W-M is een wens met gemiddelde prioriteit. Zie het beschrijvend document 5.5.2 voor de puntentelling.
Indien in Kolom D geen keuze wordt gemaakt, wordt dit beschouwd als een NEE</v>
      </c>
      <c r="B2" s="93"/>
      <c r="C2" s="93"/>
      <c r="D2" s="93"/>
      <c r="E2" s="93"/>
      <c r="F2" s="21"/>
      <c r="G2" s="22"/>
      <c r="H2" s="22"/>
      <c r="I2" s="22"/>
      <c r="J2" s="22"/>
      <c r="K2" s="22"/>
      <c r="L2" s="22"/>
      <c r="M2" s="22"/>
      <c r="N2" s="22"/>
      <c r="O2" s="22"/>
      <c r="P2" s="22"/>
      <c r="Q2" s="22"/>
      <c r="R2" s="22"/>
      <c r="S2" s="22"/>
      <c r="T2" s="22"/>
      <c r="U2" s="22"/>
      <c r="V2" s="22"/>
      <c r="W2" s="22"/>
      <c r="X2" s="22"/>
      <c r="Y2" s="22"/>
      <c r="Z2" s="22"/>
      <c r="AA2" s="22"/>
    </row>
    <row r="4" spans="1:27" x14ac:dyDescent="0.2">
      <c r="A4" s="10">
        <v>7</v>
      </c>
      <c r="B4" s="10" t="s">
        <v>24</v>
      </c>
      <c r="C4" s="11" t="s">
        <v>291</v>
      </c>
      <c r="D4" s="10" t="s">
        <v>2</v>
      </c>
      <c r="E4" s="11" t="str">
        <f>'PvE Algemeen'!$D$4</f>
        <v>Voldoet?</v>
      </c>
    </row>
    <row r="5" spans="1:27" ht="49.35" customHeight="1" x14ac:dyDescent="0.2">
      <c r="A5" s="12" t="s">
        <v>292</v>
      </c>
      <c r="B5" s="12" t="s">
        <v>293</v>
      </c>
      <c r="C5" s="38" t="s">
        <v>348</v>
      </c>
      <c r="D5" s="31" t="s">
        <v>5</v>
      </c>
      <c r="E5" s="1" t="s">
        <v>6</v>
      </c>
    </row>
    <row r="6" spans="1:27" ht="33" x14ac:dyDescent="0.2">
      <c r="A6" s="12" t="s">
        <v>294</v>
      </c>
      <c r="B6" s="12" t="s">
        <v>293</v>
      </c>
      <c r="C6" s="15" t="s">
        <v>349</v>
      </c>
      <c r="D6" s="31" t="s">
        <v>5</v>
      </c>
      <c r="E6" s="1" t="s">
        <v>6</v>
      </c>
    </row>
    <row r="7" spans="1:27" ht="33" x14ac:dyDescent="0.2">
      <c r="A7" s="12" t="s">
        <v>295</v>
      </c>
      <c r="B7" s="12" t="s">
        <v>293</v>
      </c>
      <c r="C7" s="38" t="s">
        <v>350</v>
      </c>
      <c r="D7" s="31" t="s">
        <v>5</v>
      </c>
      <c r="E7" s="1" t="s">
        <v>6</v>
      </c>
    </row>
    <row r="8" spans="1:27" ht="49.5" x14ac:dyDescent="0.2">
      <c r="A8" s="12" t="s">
        <v>296</v>
      </c>
      <c r="B8" s="76" t="s">
        <v>259</v>
      </c>
      <c r="C8" s="70" t="s">
        <v>343</v>
      </c>
      <c r="D8" s="12" t="s">
        <v>5</v>
      </c>
      <c r="E8" s="1" t="s">
        <v>6</v>
      </c>
    </row>
    <row r="9" spans="1:27" ht="33" customHeight="1" x14ac:dyDescent="0.2">
      <c r="A9" s="12" t="s">
        <v>297</v>
      </c>
      <c r="B9" s="75" t="s">
        <v>259</v>
      </c>
      <c r="C9" s="70" t="s">
        <v>298</v>
      </c>
      <c r="D9" s="12" t="s">
        <v>5</v>
      </c>
      <c r="E9" s="1" t="s">
        <v>6</v>
      </c>
    </row>
    <row r="10" spans="1:27" ht="38.25" customHeight="1" x14ac:dyDescent="0.2">
      <c r="A10" s="12" t="s">
        <v>299</v>
      </c>
      <c r="B10" s="75" t="s">
        <v>259</v>
      </c>
      <c r="C10" s="86" t="s">
        <v>300</v>
      </c>
      <c r="D10" s="12" t="s">
        <v>5</v>
      </c>
      <c r="E10" s="1" t="s">
        <v>6</v>
      </c>
    </row>
    <row r="11" spans="1:27" ht="20.25" customHeight="1" x14ac:dyDescent="0.2">
      <c r="A11" s="12" t="s">
        <v>301</v>
      </c>
      <c r="B11" s="75" t="s">
        <v>259</v>
      </c>
      <c r="C11" s="70" t="s">
        <v>302</v>
      </c>
      <c r="D11" s="12" t="s">
        <v>5</v>
      </c>
      <c r="E11" s="1" t="s">
        <v>6</v>
      </c>
    </row>
    <row r="12" spans="1:27" x14ac:dyDescent="0.2">
      <c r="A12" s="12"/>
      <c r="B12" s="12"/>
      <c r="C12" s="38"/>
      <c r="D12" s="31"/>
      <c r="E12" s="14"/>
    </row>
    <row r="13" spans="1:27" x14ac:dyDescent="0.2">
      <c r="A13" s="10">
        <v>8</v>
      </c>
      <c r="B13" s="10" t="s">
        <v>24</v>
      </c>
      <c r="C13" s="11" t="s">
        <v>303</v>
      </c>
      <c r="D13" s="10" t="s">
        <v>2</v>
      </c>
      <c r="E13" s="11" t="str">
        <f>'PvE Algemeen'!$D$4</f>
        <v>Voldoet?</v>
      </c>
    </row>
    <row r="14" spans="1:27" ht="33" x14ac:dyDescent="0.2">
      <c r="A14" s="12" t="s">
        <v>304</v>
      </c>
      <c r="B14" s="12" t="s">
        <v>305</v>
      </c>
      <c r="C14" s="38" t="s">
        <v>306</v>
      </c>
      <c r="D14" s="31" t="s">
        <v>5</v>
      </c>
      <c r="E14" s="1" t="s">
        <v>6</v>
      </c>
    </row>
    <row r="15" spans="1:27" ht="33" x14ac:dyDescent="0.2">
      <c r="A15" s="12" t="s">
        <v>307</v>
      </c>
      <c r="B15" s="12" t="s">
        <v>305</v>
      </c>
      <c r="C15" s="38" t="s">
        <v>308</v>
      </c>
      <c r="D15" s="31" t="s">
        <v>117</v>
      </c>
      <c r="E15" s="1" t="s">
        <v>6</v>
      </c>
    </row>
    <row r="16" spans="1:27" ht="33" x14ac:dyDescent="0.2">
      <c r="A16" s="12" t="s">
        <v>309</v>
      </c>
      <c r="B16" s="12" t="s">
        <v>305</v>
      </c>
      <c r="C16" s="38" t="s">
        <v>351</v>
      </c>
      <c r="D16" s="31" t="s">
        <v>56</v>
      </c>
      <c r="E16" s="1" t="s">
        <v>357</v>
      </c>
      <c r="F16" s="21" t="str">
        <f>IF(E16="JA",IF(D16="W-M",1,(IF(D16="W-H",2,"")))," ")</f>
        <v xml:space="preserve"> </v>
      </c>
    </row>
    <row r="17" spans="1:6" ht="33" x14ac:dyDescent="0.2">
      <c r="A17" s="12" t="s">
        <v>310</v>
      </c>
      <c r="B17" s="12" t="s">
        <v>305</v>
      </c>
      <c r="C17" s="38" t="s">
        <v>311</v>
      </c>
      <c r="D17" s="31" t="s">
        <v>5</v>
      </c>
      <c r="E17" s="1" t="s">
        <v>6</v>
      </c>
      <c r="F17" s="21" t="str">
        <f>IF(D17="W-M",1,(IF(D17="W-H",2,"")))</f>
        <v/>
      </c>
    </row>
    <row r="18" spans="1:6" ht="33" x14ac:dyDescent="0.2">
      <c r="A18" s="12" t="s">
        <v>312</v>
      </c>
      <c r="B18" s="12" t="s">
        <v>313</v>
      </c>
      <c r="C18" s="38" t="s">
        <v>314</v>
      </c>
      <c r="D18" s="31" t="s">
        <v>5</v>
      </c>
      <c r="E18" s="1" t="s">
        <v>6</v>
      </c>
      <c r="F18" s="21" t="str">
        <f>IF(D18="W-M",1,(IF(D18="W-H",2,"")))</f>
        <v/>
      </c>
    </row>
    <row r="19" spans="1:6" ht="49.5" x14ac:dyDescent="0.2">
      <c r="A19" s="12" t="s">
        <v>315</v>
      </c>
      <c r="B19" s="12" t="s">
        <v>313</v>
      </c>
      <c r="C19" s="38" t="s">
        <v>316</v>
      </c>
      <c r="D19" s="31" t="s">
        <v>117</v>
      </c>
      <c r="E19" s="1" t="s">
        <v>6</v>
      </c>
      <c r="F19" s="21" t="str">
        <f>IF(D19="W-M",1,(IF(D19="W-H",2,"")))</f>
        <v/>
      </c>
    </row>
    <row r="20" spans="1:6" x14ac:dyDescent="0.2">
      <c r="A20" s="12" t="s">
        <v>317</v>
      </c>
      <c r="B20" s="12" t="s">
        <v>313</v>
      </c>
      <c r="C20" s="15" t="s">
        <v>318</v>
      </c>
      <c r="D20" s="31" t="s">
        <v>56</v>
      </c>
      <c r="E20" s="1" t="s">
        <v>357</v>
      </c>
      <c r="F20" s="21" t="str">
        <f>IF(E20="JA",IF(D20="W-M",1,(IF(D20="W-H",2,"")))," ")</f>
        <v xml:space="preserve"> </v>
      </c>
    </row>
    <row r="21" spans="1:6" ht="66" x14ac:dyDescent="0.2">
      <c r="A21" s="12" t="s">
        <v>319</v>
      </c>
      <c r="B21" s="65" t="s">
        <v>313</v>
      </c>
      <c r="C21" s="87" t="s">
        <v>320</v>
      </c>
      <c r="D21" s="40" t="s">
        <v>5</v>
      </c>
      <c r="E21" s="1" t="s">
        <v>6</v>
      </c>
      <c r="F21" s="21" t="str">
        <f>IF(D21="W-M",1,(IF(D21="W-H",2,"")))</f>
        <v/>
      </c>
    </row>
    <row r="22" spans="1:6" ht="33" x14ac:dyDescent="0.2">
      <c r="A22" s="12" t="s">
        <v>321</v>
      </c>
      <c r="B22" s="65" t="s">
        <v>313</v>
      </c>
      <c r="C22" s="66" t="s">
        <v>322</v>
      </c>
      <c r="D22" s="40" t="s">
        <v>5</v>
      </c>
      <c r="E22" s="1" t="s">
        <v>6</v>
      </c>
      <c r="F22" s="21" t="str">
        <f>IF(D22="W-M",1,(IF(D22="W-H",2,"")))</f>
        <v/>
      </c>
    </row>
    <row r="23" spans="1:6" x14ac:dyDescent="0.2">
      <c r="A23" s="12" t="s">
        <v>323</v>
      </c>
      <c r="B23" s="65" t="s">
        <v>313</v>
      </c>
      <c r="C23" s="88" t="s">
        <v>324</v>
      </c>
      <c r="D23" s="40" t="s">
        <v>5</v>
      </c>
      <c r="E23" s="1" t="s">
        <v>6</v>
      </c>
      <c r="F23" s="21" t="str">
        <f>IF(D23="W-M",1,(IF(D23="W-H",2,"")))</f>
        <v/>
      </c>
    </row>
    <row r="24" spans="1:6" x14ac:dyDescent="0.2">
      <c r="A24" s="12" t="s">
        <v>325</v>
      </c>
      <c r="B24" s="65" t="s">
        <v>313</v>
      </c>
      <c r="C24" s="66" t="s">
        <v>326</v>
      </c>
      <c r="D24" s="40" t="s">
        <v>5</v>
      </c>
      <c r="E24" s="1" t="s">
        <v>6</v>
      </c>
      <c r="F24" s="21" t="str">
        <f>IF(D24="W-M",1,(IF(D24="W-H",2,"")))</f>
        <v/>
      </c>
    </row>
    <row r="25" spans="1:6" ht="33" x14ac:dyDescent="0.2">
      <c r="A25" s="12" t="s">
        <v>327</v>
      </c>
      <c r="B25" s="65" t="s">
        <v>313</v>
      </c>
      <c r="C25" s="66" t="s">
        <v>328</v>
      </c>
      <c r="D25" s="40" t="s">
        <v>5</v>
      </c>
      <c r="E25" s="1" t="s">
        <v>6</v>
      </c>
      <c r="F25" s="21" t="str">
        <f>IF(D25="W-M",1,(IF(D25="W-H",2,"")))</f>
        <v/>
      </c>
    </row>
    <row r="26" spans="1:6" x14ac:dyDescent="0.2">
      <c r="A26" s="12" t="s">
        <v>329</v>
      </c>
      <c r="B26" s="65" t="s">
        <v>313</v>
      </c>
      <c r="C26" s="66" t="s">
        <v>330</v>
      </c>
      <c r="D26" s="40" t="s">
        <v>5</v>
      </c>
      <c r="E26" s="1" t="s">
        <v>6</v>
      </c>
      <c r="F26" s="21" t="str">
        <f>IF(D26="W-M",1,(IF(D26="W-H",2,"")))</f>
        <v/>
      </c>
    </row>
    <row r="27" spans="1:6" ht="49.5" x14ac:dyDescent="0.2">
      <c r="A27" s="12" t="s">
        <v>331</v>
      </c>
      <c r="B27" s="65" t="s">
        <v>313</v>
      </c>
      <c r="C27" s="66" t="s">
        <v>332</v>
      </c>
      <c r="D27" s="40" t="s">
        <v>5</v>
      </c>
      <c r="E27" s="1" t="s">
        <v>6</v>
      </c>
      <c r="F27" s="21" t="str">
        <f>IF(D27="W-M",1,(IF(D27="W-H",2,"")))</f>
        <v/>
      </c>
    </row>
    <row r="28" spans="1:6" x14ac:dyDescent="0.2">
      <c r="A28" s="12" t="s">
        <v>333</v>
      </c>
      <c r="B28" s="65" t="s">
        <v>313</v>
      </c>
      <c r="C28" s="66" t="s">
        <v>334</v>
      </c>
      <c r="D28" s="40" t="s">
        <v>5</v>
      </c>
      <c r="E28" s="1" t="s">
        <v>6</v>
      </c>
      <c r="F28" s="21" t="str">
        <f>IF(D28="W-M",1,(IF(D28="W-H",2,"")))</f>
        <v/>
      </c>
    </row>
    <row r="29" spans="1:6" x14ac:dyDescent="0.2">
      <c r="A29" s="89">
        <v>9</v>
      </c>
      <c r="B29" s="89" t="s">
        <v>24</v>
      </c>
      <c r="C29" s="11" t="s">
        <v>335</v>
      </c>
      <c r="D29" s="10" t="s">
        <v>2</v>
      </c>
      <c r="E29" s="11" t="str">
        <f>'PvE Algemeen'!$D$4</f>
        <v>Voldoet?</v>
      </c>
      <c r="F29" s="21" t="str">
        <f>IF(D29="W-M",1,(IF(D29="W-H",2,"")))</f>
        <v/>
      </c>
    </row>
    <row r="30" spans="1:6" x14ac:dyDescent="0.2">
      <c r="A30" s="68" t="s">
        <v>336</v>
      </c>
      <c r="B30" s="68" t="s">
        <v>337</v>
      </c>
      <c r="C30" s="13" t="s">
        <v>338</v>
      </c>
      <c r="D30" s="31" t="s">
        <v>5</v>
      </c>
      <c r="E30" s="1" t="s">
        <v>6</v>
      </c>
      <c r="F30" s="21" t="str">
        <f>IF(D30="W-M",1,(IF(D30="W-H",2,"")))</f>
        <v/>
      </c>
    </row>
    <row r="31" spans="1:6" x14ac:dyDescent="0.2">
      <c r="A31" s="40"/>
      <c r="B31" s="40"/>
      <c r="C31" s="39"/>
      <c r="D31" s="40"/>
      <c r="E31" s="39"/>
      <c r="F31" s="21" t="str">
        <f>IF(D31="W-M",50,(IF(D31="W-H",100,"")))</f>
        <v/>
      </c>
    </row>
    <row r="32" spans="1:6" x14ac:dyDescent="0.2">
      <c r="C32" s="51" t="s">
        <v>339</v>
      </c>
      <c r="D32" s="52">
        <f>2*D33+D34</f>
        <v>4</v>
      </c>
    </row>
    <row r="33" spans="3:4" x14ac:dyDescent="0.2">
      <c r="C33" s="53" t="s">
        <v>189</v>
      </c>
      <c r="D33" s="82">
        <f>COUNTIF(D5:D31,"W-H")</f>
        <v>2</v>
      </c>
    </row>
    <row r="34" spans="3:4" x14ac:dyDescent="0.2">
      <c r="C34" s="53" t="s">
        <v>190</v>
      </c>
      <c r="D34" s="82">
        <f>COUNTIF(D5:D31,"W-M")</f>
        <v>0</v>
      </c>
    </row>
    <row r="35" spans="3:4" x14ac:dyDescent="0.2">
      <c r="C35" s="54" t="s">
        <v>358</v>
      </c>
      <c r="D35" s="55">
        <f>SUM(F:F)</f>
        <v>0</v>
      </c>
    </row>
    <row r="36" spans="3:4" x14ac:dyDescent="0.2">
      <c r="C36" s="54"/>
      <c r="D36" s="55"/>
    </row>
    <row r="37" spans="3:4" x14ac:dyDescent="0.2">
      <c r="C37" s="54"/>
      <c r="D37" s="55"/>
    </row>
    <row r="38" spans="3:4" x14ac:dyDescent="0.2">
      <c r="C38" s="54" t="s">
        <v>359</v>
      </c>
      <c r="D38" s="46">
        <f>'PvE Functioneel '!D87+'PvE (ICT)-technisch'!D57+'PvE service onderhoud en beheer'!D35</f>
        <v>0</v>
      </c>
    </row>
    <row r="39" spans="3:4" x14ac:dyDescent="0.2">
      <c r="C39" s="54" t="s">
        <v>361</v>
      </c>
      <c r="D39" s="46">
        <f>'PvE Functioneel '!D84+'PvE (ICT)-technisch'!D54+'PvE service onderhoud en beheer'!D32</f>
        <v>80</v>
      </c>
    </row>
    <row r="40" spans="3:4" x14ac:dyDescent="0.2">
      <c r="C40" s="54" t="s">
        <v>360</v>
      </c>
      <c r="D40" s="90">
        <f>D38/80</f>
        <v>0</v>
      </c>
    </row>
    <row r="42" spans="3:4" x14ac:dyDescent="0.2">
      <c r="C42" s="54" t="s">
        <v>362</v>
      </c>
      <c r="D42" s="46">
        <v>300</v>
      </c>
    </row>
    <row r="43" spans="3:4" x14ac:dyDescent="0.2">
      <c r="C43" s="54" t="s">
        <v>363</v>
      </c>
      <c r="D43" s="46">
        <f>D40*D42</f>
        <v>0</v>
      </c>
    </row>
  </sheetData>
  <sheetProtection algorithmName="SHA-512" hashValue="GQzT1gM/E2b3/ZuYxjulkbvr7mhoQwklaAMrDvdUQwa64cQa0tejk98LotwiakVsQmN0r5we4WtIiCrlv5XIEQ==" saltValue="mVvs1k/fUN0ELU7jCS+czQ==" spinCount="100000" sheet="1" objects="1" scenarios="1"/>
  <mergeCells count="2">
    <mergeCell ref="A1:E1"/>
    <mergeCell ref="A2:E2"/>
  </mergeCells>
  <phoneticPr fontId="7" type="noConversion"/>
  <dataValidations count="2">
    <dataValidation type="list" allowBlank="1" showInputMessage="1" showErrorMessage="1" sqref="E12" xr:uid="{00000000-0002-0000-0300-000001000000}">
      <formula1>"Kiezen…,Standaard,Optioneel,Alternatief, nl.:,Niet aanwezig"</formula1>
    </dataValidation>
    <dataValidation type="list" allowBlank="1" showInputMessage="1" showErrorMessage="1" sqref="E5:E11 E30 E14:E28" xr:uid="{C7D45193-FBB1-4C02-B9AB-BD023D6E0D89}">
      <formula1>"Kiezen…,JA,NEE"</formula1>
    </dataValidation>
  </dataValidations>
  <pageMargins left="0.70866141732283472" right="0.70866141732283472" top="0.74803149606299213" bottom="0.74803149606299213" header="0.31496062992125984" footer="0.31496062992125984"/>
  <pageSetup paperSize="9" scale="47" fitToHeight="0" pageOrder="overThenDown" orientation="landscape" r:id="rId1"/>
  <headerFooter alignWithMargins="0">
    <oddHeader>&amp;R&amp;D</oddHeader>
    <oddFooter>&amp;C&amp;F/&amp;A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4CFC575F60314E9BE28B7ECA98841E" ma:contentTypeVersion="4" ma:contentTypeDescription="Een nieuw document maken." ma:contentTypeScope="" ma:versionID="3c19dfb9209410f502fc33b405d88734">
  <xsd:schema xmlns:xsd="http://www.w3.org/2001/XMLSchema" xmlns:xs="http://www.w3.org/2001/XMLSchema" xmlns:p="http://schemas.microsoft.com/office/2006/metadata/properties" xmlns:ns2="a6cf2fab-0875-4fc2-a00a-b7d19eae3725" targetNamespace="http://schemas.microsoft.com/office/2006/metadata/properties" ma:root="true" ma:fieldsID="6080215c67121088b2a89f68c11f690b" ns2:_="">
    <xsd:import namespace="a6cf2fab-0875-4fc2-a00a-b7d19eae37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cf2fab-0875-4fc2-a00a-b7d19eae3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Y D A A B Q S w M E F A A C A A g A R G B 9 T + h 4 Q M S m A A A A + A A A A B I A H A B D b 2 5 m a W c v U G F j a 2 F n Z S 5 4 b W w g o h g A K K A U A A A A A A A A A A A A A A A A A A A A A A A A A A A A h Y 8 x D o I w G E a v Q r r T l q q o 5 K c M r m B M T I w r K R U a o R h a L H d z 8 E h e Q R J F 3 R y / l z e 8 7 3 G 7 Q z I 0 t X e V n V G t j l G A K f K k F m 2 h d B m j 3 p 7 8 F U o 4 7 H J x z k v p j b I 2 0 W C K G F X W X i J C n H P Y z X D b l Y R R G p B j l u 5 F J Z s c f W T 1 X / a V N j b X Q i I O h 1 c M Z 3 g 5 x 4 s w W G M W M i A T h k z p r 8 L G Y k y B / E D Y 9 L X t O 8 l 1 7 W 9 T I N M E 8 n 7 B n 1 B L A w Q U A A I A C A B E Y H 1 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G B 9 T y i K R 7 g O A A A A E Q A A A B M A H A B G b 3 J t d W x h c y 9 T Z W N 0 a W 9 u M S 5 t I K I Y A C i g F A A A A A A A A A A A A A A A A A A A A A A A A A A A A C t O T S 7 J z M 9 T C I b Q h t Y A U E s B A i 0 A F A A C A A g A R G B 9 T + h 4 Q M S m A A A A + A A A A B I A A A A A A A A A A A A A A A A A A A A A A E N v b m Z p Z y 9 Q Y W N r Y W d l L n h t b F B L A Q I t A B Q A A g A I A E R g f U 8 P y u m r p A A A A O k A A A A T A A A A A A A A A A A A A A A A A P I A A A B b Q 2 9 u d G V u d F 9 U e X B l c 1 0 u e G 1 s U E s B A i 0 A F A A C A A g A R G B 9 T 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0 W 1 M t o H / x K i O N I / 5 J q J b M A A A A A A g A A A A A A E G Y A A A A B A A A g A A A A m v s H g Y Q S C w O C + R g j z a / N o d q b L 7 s A E D e / i h f z K o y A 4 V 4 A A A A A D o A A A A A C A A A g A A A A u g a m w 9 9 G F 2 9 1 I S Z 5 r 3 m n P Z U e v P U k g d s o B l I 2 O F 5 U q 2 Z Q A A A A g g O 3 C e C Y j L y 0 s O 5 / d 2 N T h 9 h a g J Z o Q 1 e E 2 n A z B a i j b 1 2 1 P U E G E W V W L d x d p j o N B W U x D o d V a E k j 2 o H e N n 6 y T j c 1 F 9 2 m j B C 1 P P I 4 4 y j c y o B h h C 5 A A A A A 3 w 6 f p G X J 9 1 D 6 f f + Z r 6 h / f r m 0 S n B 6 X w I + L x W W m / X E M O F + p U e A l r y a i e a Q n p 9 P X 8 x + u z q Z k / E 8 t / e V J / 3 E s W g P u Q = = < / D a t a M a s h u p > 
</file>

<file path=customXml/itemProps1.xml><?xml version="1.0" encoding="utf-8"?>
<ds:datastoreItem xmlns:ds="http://schemas.openxmlformats.org/officeDocument/2006/customXml" ds:itemID="{175DD405-0BFD-47D3-8C3F-6AEC9981598C}">
  <ds:schemaRefs>
    <ds:schemaRef ds:uri="http://schemas.microsoft.com/sharepoint/v3/contenttype/forms"/>
  </ds:schemaRefs>
</ds:datastoreItem>
</file>

<file path=customXml/itemProps2.xml><?xml version="1.0" encoding="utf-8"?>
<ds:datastoreItem xmlns:ds="http://schemas.openxmlformats.org/officeDocument/2006/customXml" ds:itemID="{7B464571-3FA0-4884-9C8F-501423014A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cf2fab-0875-4fc2-a00a-b7d19eae37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D609D0-4561-4F20-92DF-59D42B2714CD}">
  <ds:schemaRefs>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www.w3.org/XML/1998/namespace"/>
    <ds:schemaRef ds:uri="a6cf2fab-0875-4fc2-a00a-b7d19eae3725"/>
    <ds:schemaRef ds:uri="http://purl.org/dc/dcmitype/"/>
  </ds:schemaRefs>
</ds:datastoreItem>
</file>

<file path=customXml/itemProps4.xml><?xml version="1.0" encoding="utf-8"?>
<ds:datastoreItem xmlns:ds="http://schemas.openxmlformats.org/officeDocument/2006/customXml" ds:itemID="{C8E5FA38-E927-4D32-BA2D-C3DBF868109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PvE Algemeen</vt:lpstr>
      <vt:lpstr>PvE Functioneel </vt:lpstr>
      <vt:lpstr>PvE (ICT)-technisch</vt:lpstr>
      <vt:lpstr>PvE service onderhoud en 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Veen, J. van (IT&amp;DI)</dc:creator>
  <cp:keywords/>
  <dc:description/>
  <cp:lastModifiedBy>Taanman, J.J. (FB-INKOOP)</cp:lastModifiedBy>
  <cp:revision/>
  <dcterms:created xsi:type="dcterms:W3CDTF">2007-04-06T07:14:37Z</dcterms:created>
  <dcterms:modified xsi:type="dcterms:W3CDTF">2024-07-17T13:33:35Z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0x010100E54CFC575F60314E9BE28B7ECA98841E</vt:lpwstr>
  </property>
</Properties>
</file>