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R:\Public polis en sluiting\Sluiting\PVE\2026\"/>
    </mc:Choice>
  </mc:AlternateContent>
  <xr:revisionPtr revIDLastSave="0" documentId="13_ncr:1_{A9174DB5-233F-434C-B3E1-75CA053957D8}" xr6:coauthVersionLast="47" xr6:coauthVersionMax="47" xr10:uidLastSave="{00000000-0000-0000-0000-000000000000}"/>
  <bookViews>
    <workbookView xWindow="28680" yWindow="-3105" windowWidth="29040" windowHeight="15840" xr2:uid="{E183A5F9-FF18-4E2B-93CD-81614C7EEC52}"/>
  </bookViews>
  <sheets>
    <sheet name="specificatie" sheetId="2" r:id="rId1"/>
  </sheets>
  <definedNames>
    <definedName name="_xlnm._FilterDatabase" localSheetId="0" hidden="1">specificatie!$A$1:$R$50</definedName>
    <definedName name="_xlnm.Print_Area" localSheetId="0">specificatie!$B$1:$S$53</definedName>
    <definedName name="_xlnm.Print_Titles" localSheetId="0">specificatie!$1:$2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" i="2" l="1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9" i="2"/>
  <c r="O38" i="2"/>
  <c r="O40" i="2"/>
  <c r="O41" i="2"/>
  <c r="O42" i="2"/>
  <c r="O43" i="2"/>
  <c r="O44" i="2"/>
  <c r="O45" i="2"/>
  <c r="O46" i="2"/>
  <c r="O47" i="2"/>
  <c r="O48" i="2"/>
  <c r="O49" i="2"/>
  <c r="O50" i="2"/>
  <c r="O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9" i="2"/>
  <c r="N38" i="2"/>
  <c r="N40" i="2"/>
  <c r="N41" i="2"/>
  <c r="N42" i="2"/>
  <c r="N43" i="2"/>
  <c r="N44" i="2"/>
  <c r="N45" i="2"/>
  <c r="N46" i="2"/>
  <c r="N47" i="2"/>
  <c r="N48" i="2"/>
  <c r="N49" i="2"/>
  <c r="N50" i="2"/>
  <c r="N3" i="2"/>
  <c r="J8" i="2"/>
  <c r="M53" i="2"/>
  <c r="L53" i="2"/>
  <c r="J5" i="2"/>
  <c r="J6" i="2"/>
  <c r="J7" i="2"/>
  <c r="J9" i="2"/>
  <c r="J10" i="2"/>
  <c r="J11" i="2"/>
  <c r="J12" i="2"/>
  <c r="J13" i="2"/>
  <c r="J14" i="2"/>
  <c r="J4" i="2"/>
  <c r="J3" i="2"/>
  <c r="K49" i="2" l="1"/>
  <c r="J49" i="2"/>
  <c r="K20" i="2"/>
  <c r="K48" i="2"/>
  <c r="J20" i="2"/>
  <c r="J18" i="2"/>
  <c r="K50" i="2"/>
  <c r="K4" i="2"/>
  <c r="K34" i="2"/>
  <c r="K9" i="2"/>
  <c r="K43" i="2"/>
  <c r="K5" i="2"/>
  <c r="K35" i="2"/>
  <c r="K36" i="2"/>
  <c r="K42" i="2"/>
  <c r="K44" i="2"/>
  <c r="K33" i="2"/>
  <c r="K29" i="2"/>
  <c r="K28" i="2"/>
  <c r="K31" i="2"/>
  <c r="K39" i="2"/>
  <c r="K27" i="2"/>
  <c r="K41" i="2"/>
  <c r="K19" i="2"/>
  <c r="K45" i="2"/>
  <c r="K30" i="2"/>
  <c r="K22" i="2"/>
  <c r="K26" i="2"/>
  <c r="K21" i="2"/>
  <c r="K25" i="2"/>
  <c r="K38" i="2"/>
  <c r="K3" i="2"/>
  <c r="K10" i="2"/>
  <c r="K40" i="2"/>
  <c r="K24" i="2"/>
  <c r="K37" i="2"/>
  <c r="K11" i="2"/>
  <c r="K17" i="2"/>
  <c r="K23" i="2"/>
  <c r="K12" i="2"/>
  <c r="K6" i="2"/>
  <c r="K14" i="2"/>
  <c r="K16" i="2"/>
  <c r="K7" i="2"/>
  <c r="K13" i="2"/>
  <c r="K46" i="2"/>
  <c r="K47" i="2"/>
  <c r="K32" i="2"/>
  <c r="K18" i="2"/>
  <c r="J50" i="2"/>
  <c r="J32" i="2"/>
  <c r="O53" i="2" l="1"/>
  <c r="K53" i="2"/>
  <c r="J34" i="2"/>
  <c r="J43" i="2"/>
  <c r="J35" i="2"/>
  <c r="J36" i="2"/>
  <c r="J42" i="2"/>
  <c r="J44" i="2"/>
  <c r="J33" i="2"/>
  <c r="J29" i="2"/>
  <c r="J28" i="2"/>
  <c r="J31" i="2"/>
  <c r="J39" i="2"/>
  <c r="J27" i="2"/>
  <c r="J41" i="2"/>
  <c r="J19" i="2"/>
  <c r="J30" i="2"/>
  <c r="J22" i="2"/>
  <c r="J26" i="2"/>
  <c r="J21" i="2"/>
  <c r="J25" i="2"/>
  <c r="J38" i="2"/>
  <c r="J40" i="2"/>
  <c r="J24" i="2"/>
  <c r="J37" i="2"/>
  <c r="J17" i="2"/>
  <c r="J23" i="2"/>
  <c r="J16" i="2"/>
  <c r="J46" i="2"/>
  <c r="J47" i="2"/>
  <c r="J53" i="2" l="1"/>
  <c r="N53" i="2"/>
</calcChain>
</file>

<file path=xl/sharedStrings.xml><?xml version="1.0" encoding="utf-8"?>
<sst xmlns="http://schemas.openxmlformats.org/spreadsheetml/2006/main" count="410" uniqueCount="142">
  <si>
    <t>Straatnaam</t>
  </si>
  <si>
    <t>Huisnummer</t>
  </si>
  <si>
    <t xml:space="preserve">Toevoeging </t>
  </si>
  <si>
    <t>Postcode</t>
  </si>
  <si>
    <t>Plaats</t>
  </si>
  <si>
    <t>Bestemming</t>
  </si>
  <si>
    <t>Taxateur</t>
  </si>
  <si>
    <t>Gebouw</t>
  </si>
  <si>
    <t>Julianalaan</t>
  </si>
  <si>
    <t>Dienstwoning</t>
  </si>
  <si>
    <t>Poortlandplein</t>
  </si>
  <si>
    <t>Robovalley</t>
  </si>
  <si>
    <t>Botanische tuin</t>
  </si>
  <si>
    <t>Julianalaan 132-134</t>
  </si>
  <si>
    <t>Bouwkunde (BK)</t>
  </si>
  <si>
    <t>Mekelweg</t>
  </si>
  <si>
    <t>STUD</t>
  </si>
  <si>
    <t>Aula / Congrescentrum</t>
  </si>
  <si>
    <t>Prometheusplein</t>
  </si>
  <si>
    <t>TU Delft Library</t>
  </si>
  <si>
    <t>Stevinweg</t>
  </si>
  <si>
    <t>Civiele Techniek en Geowetenschappen</t>
  </si>
  <si>
    <t>De infrastructuur t.b.v. data, telefonie en middenspanning met trafo's, diverse kleine gebouwen, terreinvoorzieningen etc.</t>
  </si>
  <si>
    <t>Van den Burghweg</t>
  </si>
  <si>
    <t>Bouwcampus</t>
  </si>
  <si>
    <t>Van Mourik Broekmanweg</t>
  </si>
  <si>
    <t>EWI</t>
  </si>
  <si>
    <t>Jaffalaan 9 en 9a</t>
  </si>
  <si>
    <t>30a O&amp;S/30b Kind Centrum</t>
  </si>
  <si>
    <t>Jaffalaan</t>
  </si>
  <si>
    <t>Techniek Bestuur en Management (TBM)</t>
  </si>
  <si>
    <t>Landbergstraat</t>
  </si>
  <si>
    <t>Landbergstraat 15, en 19</t>
  </si>
  <si>
    <t>Industrieel Ontwerpen (IO) en Teachinglab</t>
  </si>
  <si>
    <t>Pulse</t>
  </si>
  <si>
    <t>Landbergstraat 23-25</t>
  </si>
  <si>
    <t>Coffee &amp; Bikes</t>
  </si>
  <si>
    <t>Cornelis Drebbelweg</t>
  </si>
  <si>
    <t>Mekelweg 2, Cornelis Drebbelweg 9 en Leeghwaterstraat 39</t>
  </si>
  <si>
    <t>3mE (WTB, Maritieme Techniek en Technische Materiaalwetenschappen), CvB / Raad van Toezicht,Process &amp; Energy Labaratory</t>
  </si>
  <si>
    <t>Onderwijsgebouw</t>
  </si>
  <si>
    <t>Unit Sport</t>
  </si>
  <si>
    <t>Unit Cultureel</t>
  </si>
  <si>
    <t>Leeghwaterstraat</t>
  </si>
  <si>
    <t>Warmte Krachtcentrale</t>
  </si>
  <si>
    <t>L&amp;R Lage snelheden lab en VSSD</t>
  </si>
  <si>
    <t>Mekelweg 4 en Leegwaterstraat 44</t>
  </si>
  <si>
    <t>API Hal, High voltage Labaratorium</t>
  </si>
  <si>
    <t>EWI  en API Hal, High voltage Labaratorium</t>
  </si>
  <si>
    <t>Reactor Instituut Delft</t>
  </si>
  <si>
    <t>Watermanweg</t>
  </si>
  <si>
    <t>Watermanweg (ong)</t>
  </si>
  <si>
    <t>Datacenter/RID</t>
  </si>
  <si>
    <t>Van der Maasweg</t>
  </si>
  <si>
    <t>Technische Natuurwetenschappen (TNW Zuid)</t>
  </si>
  <si>
    <t>Logistiek en Milieu</t>
  </si>
  <si>
    <t>Anthony Fokkerweg</t>
  </si>
  <si>
    <t>Kluyverweg</t>
  </si>
  <si>
    <t>L&amp;R Vliegtuighal</t>
  </si>
  <si>
    <t>Luchtvaart en Ruimtevaarttechniek</t>
  </si>
  <si>
    <t>L&amp;R SIMONA Research Flight Simulator</t>
  </si>
  <si>
    <t>L&amp;R Hoge snelheden laboratorium</t>
  </si>
  <si>
    <t>The Fellowship</t>
  </si>
  <si>
    <t>Katalyse laboratorium</t>
  </si>
  <si>
    <t>Rotterdamseweg</t>
  </si>
  <si>
    <t>Manage Prometheus</t>
  </si>
  <si>
    <t>Parkeergarage TNW</t>
  </si>
  <si>
    <t>Van der Broekweg</t>
  </si>
  <si>
    <t>Parkeergarage P Sports</t>
  </si>
  <si>
    <t>Woning Hammenboerderij</t>
  </si>
  <si>
    <t>TNO Scheidingstechnologie</t>
  </si>
  <si>
    <t>Lorentzweg 1 en Stieltjesweg 1</t>
  </si>
  <si>
    <t>Technische Natuurwetenschappen (TNW) / TNO Industrie en Techniek</t>
  </si>
  <si>
    <t>Molengraaffsingel</t>
  </si>
  <si>
    <t>Delft</t>
  </si>
  <si>
    <t>2628BK</t>
  </si>
  <si>
    <t>2628BC</t>
  </si>
  <si>
    <t>2628BM</t>
  </si>
  <si>
    <t>2628CC</t>
  </si>
  <si>
    <t>2628CD</t>
  </si>
  <si>
    <t>2629JB</t>
  </si>
  <si>
    <t>2628ZC</t>
  </si>
  <si>
    <t>2628CJ</t>
  </si>
  <si>
    <t>2628CN</t>
  </si>
  <si>
    <t>2628CS</t>
  </si>
  <si>
    <t>2628XE</t>
  </si>
  <si>
    <t>2628BX</t>
  </si>
  <si>
    <t>2628CE</t>
  </si>
  <si>
    <t>2628CM</t>
  </si>
  <si>
    <t>2628CA</t>
  </si>
  <si>
    <t>2629HR</t>
  </si>
  <si>
    <t>2629HZ</t>
  </si>
  <si>
    <t>2629HT</t>
  </si>
  <si>
    <t>2629HC</t>
  </si>
  <si>
    <t>2629HS</t>
  </si>
  <si>
    <t>2629HD</t>
  </si>
  <si>
    <t>2628CR</t>
  </si>
  <si>
    <t>2629JD</t>
  </si>
  <si>
    <t>Verzekerde som 
Inventaris</t>
  </si>
  <si>
    <t>Datum 
taxatierapport</t>
  </si>
  <si>
    <t>Rapport-
nummer</t>
  </si>
  <si>
    <t>Gebouw Echo</t>
  </si>
  <si>
    <t>Parkeergarage</t>
  </si>
  <si>
    <t>Elektronicaweg</t>
  </si>
  <si>
    <t>2628XG</t>
  </si>
  <si>
    <t>House of Quantum</t>
  </si>
  <si>
    <t xml:space="preserve">Cornelis Drebbelweg </t>
  </si>
  <si>
    <t xml:space="preserve"> 1349 GM</t>
  </si>
  <si>
    <t xml:space="preserve">Van den Broekweg </t>
  </si>
  <si>
    <t>Greenvillage</t>
  </si>
  <si>
    <t>Flux</t>
  </si>
  <si>
    <t>huur</t>
  </si>
  <si>
    <t>Verzekerde som  
Gebouwen 01-03-2024</t>
  </si>
  <si>
    <t>indexcijfer 128,4</t>
  </si>
  <si>
    <t>indexcijfer 124,4</t>
  </si>
  <si>
    <t>Verzekerde som  
Gebouwen 01-03-2025</t>
  </si>
  <si>
    <t>indexcijfer 133,4</t>
  </si>
  <si>
    <t>indexcijfer 129,6</t>
  </si>
  <si>
    <t xml:space="preserve">Heertjeslaan </t>
  </si>
  <si>
    <t>2629 JG</t>
  </si>
  <si>
    <t>Verzekerde som  
Gebouwen 01-03-2026</t>
  </si>
  <si>
    <t>indexcijfer 138,1</t>
  </si>
  <si>
    <t>IW 241116760</t>
  </si>
  <si>
    <t>31-10-2025</t>
  </si>
  <si>
    <t>inventaris</t>
  </si>
  <si>
    <t>Van Ameyde</t>
  </si>
  <si>
    <t>IW 241116761</t>
  </si>
  <si>
    <t>Yes Delft labs/Yes Delft</t>
  </si>
  <si>
    <t>Verzekerde som  
gebouwen 
per 31-10-2025</t>
  </si>
  <si>
    <t>indexcijfer 136,2</t>
  </si>
  <si>
    <t>indexcijfer 132,4</t>
  </si>
  <si>
    <t>Verzekerde som 
Inventaris
per 31-10-2025</t>
  </si>
  <si>
    <t>gebouwen
inclusief fundering
 en BTW</t>
  </si>
  <si>
    <t>rond gebouw 66</t>
  </si>
  <si>
    <t>naast gebouw 17</t>
  </si>
  <si>
    <t>op terrein reactor</t>
  </si>
  <si>
    <t>46a</t>
  </si>
  <si>
    <t>30/30a</t>
  </si>
  <si>
    <t>32/32a,33</t>
  </si>
  <si>
    <t>34/34a/34b</t>
  </si>
  <si>
    <t>22/ 18</t>
  </si>
  <si>
    <t>36a /46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</si>
</sst>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164" fontId="2" fillId="0" borderId="1" xfId="1" applyNumberFormat="1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top"/>
    </xf>
    <xf numFmtId="49" fontId="2" fillId="0" borderId="1" xfId="0" applyNumberFormat="1" applyFont="1" applyBorder="1" applyAlignment="1">
      <alignment vertical="top"/>
    </xf>
    <xf numFmtId="0" fontId="2" fillId="0" borderId="0" xfId="0" applyFont="1" applyBorder="1" applyAlignment="1">
      <alignment vertical="top"/>
    </xf>
    <xf numFmtId="49" fontId="2" fillId="0" borderId="1" xfId="0" applyNumberFormat="1" applyFont="1" applyBorder="1" applyAlignment="1">
      <alignment vertical="top" wrapText="1"/>
    </xf>
    <xf numFmtId="0" fontId="3" fillId="2" borderId="2" xfId="0" applyFont="1" applyFill="1" applyBorder="1" applyAlignment="1">
      <alignment horizontal="left" vertical="top"/>
    </xf>
    <xf numFmtId="49" fontId="3" fillId="2" borderId="3" xfId="0" applyNumberFormat="1" applyFont="1" applyFill="1" applyBorder="1" applyAlignment="1">
      <alignment vertical="top"/>
    </xf>
    <xf numFmtId="0" fontId="3" fillId="2" borderId="3" xfId="0" applyFont="1" applyFill="1" applyBorder="1" applyAlignment="1">
      <alignment horizontal="left" vertical="top"/>
    </xf>
    <xf numFmtId="164" fontId="3" fillId="2" borderId="3" xfId="1" applyNumberFormat="1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164" fontId="4" fillId="0" borderId="1" xfId="1" applyNumberFormat="1" applyFont="1" applyBorder="1" applyAlignment="1">
      <alignment horizontal="left" vertical="top"/>
    </xf>
    <xf numFmtId="164" fontId="2" fillId="0" borderId="6" xfId="1" applyNumberFormat="1" applyFont="1" applyBorder="1" applyAlignment="1">
      <alignment horizontal="left" vertical="top"/>
    </xf>
    <xf numFmtId="164" fontId="4" fillId="0" borderId="6" xfId="1" applyNumberFormat="1" applyFont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49" fontId="3" fillId="2" borderId="8" xfId="0" applyNumberFormat="1" applyFont="1" applyFill="1" applyBorder="1" applyAlignment="1">
      <alignment vertical="top"/>
    </xf>
    <xf numFmtId="0" fontId="3" fillId="2" borderId="8" xfId="0" applyFont="1" applyFill="1" applyBorder="1" applyAlignment="1">
      <alignment horizontal="left" vertical="top"/>
    </xf>
    <xf numFmtId="164" fontId="3" fillId="2" borderId="8" xfId="1" applyNumberFormat="1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 wrapText="1"/>
    </xf>
    <xf numFmtId="14" fontId="2" fillId="0" borderId="6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/>
    </xf>
    <xf numFmtId="49" fontId="2" fillId="0" borderId="6" xfId="0" applyNumberFormat="1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2" fillId="0" borderId="0" xfId="0" applyFont="1" applyBorder="1" applyAlignment="1">
      <alignment horizontal="left" vertical="top"/>
    </xf>
    <xf numFmtId="49" fontId="2" fillId="0" borderId="0" xfId="0" applyNumberFormat="1" applyFont="1" applyBorder="1" applyAlignment="1">
      <alignment vertical="top"/>
    </xf>
    <xf numFmtId="164" fontId="3" fillId="0" borderId="0" xfId="1" applyNumberFormat="1" applyFont="1" applyBorder="1" applyAlignment="1">
      <alignment horizontal="left" vertical="top"/>
    </xf>
    <xf numFmtId="164" fontId="2" fillId="0" borderId="0" xfId="1" applyNumberFormat="1" applyFont="1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9D3D0-D06A-4856-A93C-1D99D1884B8C}">
  <dimension ref="A1:V53"/>
  <sheetViews>
    <sheetView tabSelected="1" topLeftCell="A5" zoomScaleNormal="100" workbookViewId="0">
      <selection activeCell="B39" sqref="B39"/>
    </sheetView>
  </sheetViews>
  <sheetFormatPr defaultColWidth="17.33203125" defaultRowHeight="11.4" x14ac:dyDescent="0.3"/>
  <cols>
    <col min="1" max="1" width="12.6640625" style="34" bestFit="1" customWidth="1"/>
    <col min="2" max="2" width="32.33203125" style="35" customWidth="1"/>
    <col min="3" max="3" width="11.44140625" style="34" bestFit="1" customWidth="1"/>
    <col min="4" max="4" width="10.6640625" style="34" bestFit="1" customWidth="1"/>
    <col min="5" max="5" width="8.6640625" style="34" bestFit="1" customWidth="1"/>
    <col min="6" max="6" width="6.109375" style="34" bestFit="1" customWidth="1"/>
    <col min="7" max="7" width="40.33203125" style="34" customWidth="1"/>
    <col min="8" max="8" width="19.109375" style="37" hidden="1" customWidth="1"/>
    <col min="9" max="9" width="17.33203125" style="37" hidden="1" customWidth="1"/>
    <col min="10" max="10" width="20.5546875" style="37" hidden="1" customWidth="1"/>
    <col min="11" max="13" width="17.33203125" style="37" hidden="1" customWidth="1"/>
    <col min="14" max="14" width="20.44140625" style="37" customWidth="1"/>
    <col min="15" max="15" width="17.33203125" style="37" customWidth="1"/>
    <col min="16" max="16" width="10.6640625" style="34" bestFit="1" customWidth="1"/>
    <col min="17" max="17" width="12.5546875" style="34" bestFit="1" customWidth="1"/>
    <col min="18" max="18" width="16.109375" style="6" bestFit="1" customWidth="1"/>
    <col min="19" max="19" width="12.44140625" style="6" bestFit="1" customWidth="1"/>
    <col min="20" max="21" width="17.33203125" style="6"/>
    <col min="22" max="22" width="46.109375" style="6" customWidth="1"/>
    <col min="23" max="16384" width="17.33203125" style="6"/>
  </cols>
  <sheetData>
    <row r="1" spans="1:22" s="25" customFormat="1" ht="36" x14ac:dyDescent="0.3">
      <c r="A1" s="8" t="s">
        <v>7</v>
      </c>
      <c r="B1" s="9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1" t="s">
        <v>112</v>
      </c>
      <c r="I1" s="11" t="s">
        <v>98</v>
      </c>
      <c r="J1" s="11" t="s">
        <v>115</v>
      </c>
      <c r="K1" s="11" t="s">
        <v>98</v>
      </c>
      <c r="L1" s="11" t="s">
        <v>128</v>
      </c>
      <c r="M1" s="11" t="s">
        <v>131</v>
      </c>
      <c r="N1" s="11" t="s">
        <v>120</v>
      </c>
      <c r="O1" s="11" t="s">
        <v>98</v>
      </c>
      <c r="P1" s="10" t="s">
        <v>6</v>
      </c>
      <c r="Q1" s="12" t="s">
        <v>99</v>
      </c>
      <c r="R1" s="12" t="s">
        <v>100</v>
      </c>
      <c r="S1" s="13" t="s">
        <v>100</v>
      </c>
      <c r="T1" s="6"/>
      <c r="U1" s="6"/>
      <c r="V1" s="6"/>
    </row>
    <row r="2" spans="1:22" s="25" customFormat="1" ht="36.6" thickBot="1" x14ac:dyDescent="0.35">
      <c r="A2" s="18"/>
      <c r="B2" s="19"/>
      <c r="C2" s="20"/>
      <c r="D2" s="20"/>
      <c r="E2" s="20"/>
      <c r="F2" s="20"/>
      <c r="G2" s="20"/>
      <c r="H2" s="21" t="s">
        <v>113</v>
      </c>
      <c r="I2" s="21" t="s">
        <v>114</v>
      </c>
      <c r="J2" s="21" t="s">
        <v>116</v>
      </c>
      <c r="K2" s="21" t="s">
        <v>117</v>
      </c>
      <c r="L2" s="21" t="s">
        <v>129</v>
      </c>
      <c r="M2" s="21" t="s">
        <v>130</v>
      </c>
      <c r="N2" s="21" t="s">
        <v>121</v>
      </c>
      <c r="O2" s="21" t="s">
        <v>116</v>
      </c>
      <c r="P2" s="20"/>
      <c r="Q2" s="22"/>
      <c r="R2" s="22" t="s">
        <v>132</v>
      </c>
      <c r="S2" s="14" t="s">
        <v>124</v>
      </c>
      <c r="T2" s="6"/>
      <c r="U2" s="6"/>
      <c r="V2" s="6"/>
    </row>
    <row r="3" spans="1:22" x14ac:dyDescent="0.3">
      <c r="A3" s="26" t="s">
        <v>133</v>
      </c>
      <c r="B3" s="27" t="s">
        <v>50</v>
      </c>
      <c r="C3" s="26">
        <v>6</v>
      </c>
      <c r="D3" s="26"/>
      <c r="E3" s="26" t="s">
        <v>90</v>
      </c>
      <c r="F3" s="26" t="s">
        <v>74</v>
      </c>
      <c r="G3" s="26" t="s">
        <v>9</v>
      </c>
      <c r="H3" s="16">
        <v>320000</v>
      </c>
      <c r="I3" s="16">
        <v>0</v>
      </c>
      <c r="J3" s="1">
        <f>ROUND(H3/128.4*133.4,-3)</f>
        <v>332000</v>
      </c>
      <c r="K3" s="16">
        <f>ROUND(I3/124.4*129.6,-3)</f>
        <v>0</v>
      </c>
      <c r="L3" s="17">
        <v>425000</v>
      </c>
      <c r="M3" s="17"/>
      <c r="N3" s="16">
        <f t="shared" ref="N3:N50" si="0">ROUND(L3/136.2*138.1,-3)</f>
        <v>431000</v>
      </c>
      <c r="O3" s="16">
        <f t="shared" ref="O3:O50" si="1">ROUND(M3/132.4*133.4,-3)</f>
        <v>0</v>
      </c>
      <c r="P3" s="26" t="s">
        <v>125</v>
      </c>
      <c r="Q3" s="23" t="s">
        <v>123</v>
      </c>
      <c r="R3" s="24" t="s">
        <v>122</v>
      </c>
      <c r="S3" s="3"/>
    </row>
    <row r="4" spans="1:22" x14ac:dyDescent="0.3">
      <c r="A4" s="4"/>
      <c r="B4" s="5" t="s">
        <v>8</v>
      </c>
      <c r="C4" s="4">
        <v>65</v>
      </c>
      <c r="D4" s="4"/>
      <c r="E4" s="4" t="s">
        <v>76</v>
      </c>
      <c r="F4" s="4" t="s">
        <v>74</v>
      </c>
      <c r="G4" s="4" t="s">
        <v>9</v>
      </c>
      <c r="H4" s="1">
        <v>432000</v>
      </c>
      <c r="I4" s="1">
        <v>0</v>
      </c>
      <c r="J4" s="1">
        <f>ROUND(H4/128.4*133.4,-3)</f>
        <v>449000</v>
      </c>
      <c r="K4" s="1">
        <f t="shared" ref="K4:K44" si="2">ROUND(I4/124.4*129.6,-3)</f>
        <v>0</v>
      </c>
      <c r="L4" s="15">
        <v>500000</v>
      </c>
      <c r="M4" s="15"/>
      <c r="N4" s="16">
        <f t="shared" si="0"/>
        <v>507000</v>
      </c>
      <c r="O4" s="16">
        <f t="shared" si="1"/>
        <v>0</v>
      </c>
      <c r="P4" s="26" t="s">
        <v>125</v>
      </c>
      <c r="Q4" s="2" t="s">
        <v>123</v>
      </c>
      <c r="R4" s="3" t="s">
        <v>122</v>
      </c>
      <c r="S4" s="3"/>
    </row>
    <row r="5" spans="1:22" x14ac:dyDescent="0.3">
      <c r="A5" s="4" t="s">
        <v>134</v>
      </c>
      <c r="B5" s="5" t="s">
        <v>15</v>
      </c>
      <c r="C5" s="4">
        <v>3</v>
      </c>
      <c r="D5" s="4"/>
      <c r="E5" s="4" t="s">
        <v>78</v>
      </c>
      <c r="F5" s="4" t="s">
        <v>74</v>
      </c>
      <c r="G5" s="4" t="s">
        <v>16</v>
      </c>
      <c r="H5" s="1">
        <v>525000</v>
      </c>
      <c r="I5" s="1">
        <v>0</v>
      </c>
      <c r="J5" s="1">
        <f t="shared" ref="J5:J14" si="3">ROUND(H5/128.4*133.4,-3)</f>
        <v>545000</v>
      </c>
      <c r="K5" s="1">
        <f>ROUND(I5/124.4*129.6,-3)</f>
        <v>0</v>
      </c>
      <c r="L5" s="15">
        <v>560000</v>
      </c>
      <c r="M5" s="15"/>
      <c r="N5" s="16">
        <f t="shared" si="0"/>
        <v>568000</v>
      </c>
      <c r="O5" s="16">
        <f t="shared" si="1"/>
        <v>0</v>
      </c>
      <c r="P5" s="26" t="s">
        <v>125</v>
      </c>
      <c r="Q5" s="2" t="s">
        <v>123</v>
      </c>
      <c r="R5" s="3" t="s">
        <v>122</v>
      </c>
      <c r="S5" s="3"/>
    </row>
    <row r="6" spans="1:22" x14ac:dyDescent="0.3">
      <c r="A6" s="4"/>
      <c r="B6" s="5" t="s">
        <v>64</v>
      </c>
      <c r="C6" s="4">
        <v>191</v>
      </c>
      <c r="D6" s="4"/>
      <c r="E6" s="4" t="s">
        <v>95</v>
      </c>
      <c r="F6" s="4" t="s">
        <v>74</v>
      </c>
      <c r="G6" s="4" t="s">
        <v>65</v>
      </c>
      <c r="H6" s="1">
        <v>779000</v>
      </c>
      <c r="I6" s="1">
        <v>0</v>
      </c>
      <c r="J6" s="1">
        <f t="shared" si="3"/>
        <v>809000</v>
      </c>
      <c r="K6" s="1">
        <f>ROUND(I6/124.4*129.6,-3)</f>
        <v>0</v>
      </c>
      <c r="L6" s="15">
        <v>860000</v>
      </c>
      <c r="M6" s="15"/>
      <c r="N6" s="16">
        <f t="shared" si="0"/>
        <v>872000</v>
      </c>
      <c r="O6" s="16">
        <f t="shared" si="1"/>
        <v>0</v>
      </c>
      <c r="P6" s="26" t="s">
        <v>125</v>
      </c>
      <c r="Q6" s="2" t="s">
        <v>123</v>
      </c>
      <c r="R6" s="3" t="s">
        <v>122</v>
      </c>
      <c r="S6" s="3"/>
    </row>
    <row r="7" spans="1:22" x14ac:dyDescent="0.3">
      <c r="A7" s="4"/>
      <c r="B7" s="5" t="s">
        <v>64</v>
      </c>
      <c r="C7" s="4">
        <v>155</v>
      </c>
      <c r="D7" s="4"/>
      <c r="E7" s="4" t="s">
        <v>95</v>
      </c>
      <c r="F7" s="4" t="s">
        <v>74</v>
      </c>
      <c r="G7" s="4" t="s">
        <v>69</v>
      </c>
      <c r="H7" s="1">
        <v>1588000</v>
      </c>
      <c r="I7" s="1">
        <v>0</v>
      </c>
      <c r="J7" s="1">
        <f t="shared" si="3"/>
        <v>1650000</v>
      </c>
      <c r="K7" s="1">
        <f>ROUND(I7/124.4*129.6,-3)</f>
        <v>0</v>
      </c>
      <c r="L7" s="15">
        <v>3500000</v>
      </c>
      <c r="M7" s="15"/>
      <c r="N7" s="16">
        <f t="shared" si="0"/>
        <v>3549000</v>
      </c>
      <c r="O7" s="16">
        <f t="shared" si="1"/>
        <v>0</v>
      </c>
      <c r="P7" s="26" t="s">
        <v>125</v>
      </c>
      <c r="Q7" s="2" t="s">
        <v>123</v>
      </c>
      <c r="R7" s="3" t="s">
        <v>122</v>
      </c>
      <c r="S7" s="3"/>
    </row>
    <row r="8" spans="1:22" x14ac:dyDescent="0.3">
      <c r="A8" s="4">
        <v>75</v>
      </c>
      <c r="B8" s="5" t="s">
        <v>35</v>
      </c>
      <c r="C8" s="4"/>
      <c r="D8" s="4"/>
      <c r="E8" s="4" t="s">
        <v>87</v>
      </c>
      <c r="F8" s="4" t="s">
        <v>74</v>
      </c>
      <c r="G8" s="4" t="s">
        <v>36</v>
      </c>
      <c r="H8" s="1">
        <v>1591000</v>
      </c>
      <c r="I8" s="1">
        <v>0</v>
      </c>
      <c r="J8" s="1">
        <f>ROUND(H8/128.4*133.4,-3)</f>
        <v>1653000</v>
      </c>
      <c r="K8" s="1">
        <v>605000</v>
      </c>
      <c r="L8" s="15">
        <v>1800000</v>
      </c>
      <c r="M8" s="15">
        <v>950000</v>
      </c>
      <c r="N8" s="16">
        <f t="shared" si="0"/>
        <v>1825000</v>
      </c>
      <c r="O8" s="16">
        <f t="shared" si="1"/>
        <v>957000</v>
      </c>
      <c r="P8" s="26" t="s">
        <v>125</v>
      </c>
      <c r="Q8" s="2" t="s">
        <v>123</v>
      </c>
      <c r="R8" s="3" t="s">
        <v>122</v>
      </c>
      <c r="S8" s="3" t="s">
        <v>126</v>
      </c>
    </row>
    <row r="9" spans="1:22" x14ac:dyDescent="0.3">
      <c r="A9" s="4">
        <v>6</v>
      </c>
      <c r="B9" s="5" t="s">
        <v>10</v>
      </c>
      <c r="C9" s="4">
        <v>6</v>
      </c>
      <c r="D9" s="4"/>
      <c r="E9" s="4" t="s">
        <v>77</v>
      </c>
      <c r="F9" s="4" t="s">
        <v>74</v>
      </c>
      <c r="G9" s="4" t="s">
        <v>12</v>
      </c>
      <c r="H9" s="1">
        <v>1713000</v>
      </c>
      <c r="I9" s="1">
        <v>4296000</v>
      </c>
      <c r="J9" s="1">
        <f t="shared" si="3"/>
        <v>1780000</v>
      </c>
      <c r="K9" s="1">
        <f t="shared" ref="K9:K14" si="4">ROUND(I9/124.4*129.6,-3)</f>
        <v>4476000</v>
      </c>
      <c r="L9" s="15">
        <v>2400000</v>
      </c>
      <c r="M9" s="15">
        <v>5100000</v>
      </c>
      <c r="N9" s="16">
        <f t="shared" si="0"/>
        <v>2433000</v>
      </c>
      <c r="O9" s="16">
        <f t="shared" si="1"/>
        <v>5139000</v>
      </c>
      <c r="P9" s="26" t="s">
        <v>125</v>
      </c>
      <c r="Q9" s="2" t="s">
        <v>123</v>
      </c>
      <c r="R9" s="3" t="s">
        <v>122</v>
      </c>
      <c r="S9" s="3" t="s">
        <v>126</v>
      </c>
    </row>
    <row r="10" spans="1:22" x14ac:dyDescent="0.3">
      <c r="A10" s="4" t="s">
        <v>135</v>
      </c>
      <c r="B10" s="5" t="s">
        <v>51</v>
      </c>
      <c r="C10" s="4"/>
      <c r="D10" s="4"/>
      <c r="E10" s="4" t="s">
        <v>90</v>
      </c>
      <c r="F10" s="4" t="s">
        <v>74</v>
      </c>
      <c r="G10" s="4" t="s">
        <v>52</v>
      </c>
      <c r="H10" s="1">
        <v>2691000</v>
      </c>
      <c r="I10" s="1">
        <v>27160000</v>
      </c>
      <c r="J10" s="1">
        <f t="shared" si="3"/>
        <v>2796000</v>
      </c>
      <c r="K10" s="1">
        <f t="shared" si="4"/>
        <v>28295000</v>
      </c>
      <c r="L10" s="15">
        <v>4000000</v>
      </c>
      <c r="M10" s="15">
        <v>34000000</v>
      </c>
      <c r="N10" s="16">
        <f t="shared" si="0"/>
        <v>4056000</v>
      </c>
      <c r="O10" s="16">
        <f t="shared" si="1"/>
        <v>34257000</v>
      </c>
      <c r="P10" s="26" t="s">
        <v>125</v>
      </c>
      <c r="Q10" s="2" t="s">
        <v>123</v>
      </c>
      <c r="R10" s="3" t="s">
        <v>122</v>
      </c>
      <c r="S10" s="3" t="s">
        <v>126</v>
      </c>
    </row>
    <row r="11" spans="1:22" x14ac:dyDescent="0.3">
      <c r="A11" s="4">
        <v>63</v>
      </c>
      <c r="B11" s="5" t="s">
        <v>56</v>
      </c>
      <c r="C11" s="4">
        <v>1</v>
      </c>
      <c r="D11" s="4"/>
      <c r="E11" s="4" t="s">
        <v>93</v>
      </c>
      <c r="F11" s="4" t="s">
        <v>74</v>
      </c>
      <c r="G11" s="4" t="s">
        <v>60</v>
      </c>
      <c r="H11" s="1">
        <v>3425000</v>
      </c>
      <c r="I11" s="1">
        <v>23215000</v>
      </c>
      <c r="J11" s="1">
        <f t="shared" si="3"/>
        <v>3558000</v>
      </c>
      <c r="K11" s="1">
        <f t="shared" si="4"/>
        <v>24185000</v>
      </c>
      <c r="L11" s="15">
        <v>2850000</v>
      </c>
      <c r="M11" s="15">
        <v>5000000</v>
      </c>
      <c r="N11" s="16">
        <f t="shared" si="0"/>
        <v>2890000</v>
      </c>
      <c r="O11" s="16">
        <f t="shared" si="1"/>
        <v>5038000</v>
      </c>
      <c r="P11" s="26" t="s">
        <v>125</v>
      </c>
      <c r="Q11" s="2" t="s">
        <v>123</v>
      </c>
      <c r="R11" s="3" t="s">
        <v>122</v>
      </c>
      <c r="S11" s="3" t="s">
        <v>126</v>
      </c>
    </row>
    <row r="12" spans="1:22" x14ac:dyDescent="0.3">
      <c r="A12" s="4">
        <v>67</v>
      </c>
      <c r="B12" s="5" t="s">
        <v>57</v>
      </c>
      <c r="C12" s="4">
        <v>4</v>
      </c>
      <c r="D12" s="4"/>
      <c r="E12" s="4" t="s">
        <v>92</v>
      </c>
      <c r="F12" s="4" t="s">
        <v>74</v>
      </c>
      <c r="G12" s="4" t="s">
        <v>63</v>
      </c>
      <c r="H12" s="1">
        <v>4648000</v>
      </c>
      <c r="I12" s="1">
        <v>10098000</v>
      </c>
      <c r="J12" s="1">
        <f t="shared" si="3"/>
        <v>4829000</v>
      </c>
      <c r="K12" s="1">
        <f t="shared" si="4"/>
        <v>10520000</v>
      </c>
      <c r="L12" s="15">
        <v>4700000</v>
      </c>
      <c r="M12" s="15">
        <v>3210000</v>
      </c>
      <c r="N12" s="16">
        <f t="shared" si="0"/>
        <v>4766000</v>
      </c>
      <c r="O12" s="16">
        <f t="shared" si="1"/>
        <v>3234000</v>
      </c>
      <c r="P12" s="26" t="s">
        <v>125</v>
      </c>
      <c r="Q12" s="2" t="s">
        <v>123</v>
      </c>
      <c r="R12" s="3" t="s">
        <v>122</v>
      </c>
      <c r="S12" s="3" t="s">
        <v>126</v>
      </c>
    </row>
    <row r="13" spans="1:22" x14ac:dyDescent="0.3">
      <c r="A13" s="4">
        <v>92</v>
      </c>
      <c r="B13" s="5" t="s">
        <v>43</v>
      </c>
      <c r="C13" s="4">
        <v>46</v>
      </c>
      <c r="D13" s="4"/>
      <c r="E13" s="4" t="s">
        <v>89</v>
      </c>
      <c r="F13" s="4" t="s">
        <v>74</v>
      </c>
      <c r="G13" s="4" t="s">
        <v>70</v>
      </c>
      <c r="H13" s="1">
        <v>5138000</v>
      </c>
      <c r="I13" s="1">
        <v>0</v>
      </c>
      <c r="J13" s="1">
        <f t="shared" si="3"/>
        <v>5338000</v>
      </c>
      <c r="K13" s="1">
        <f t="shared" si="4"/>
        <v>0</v>
      </c>
      <c r="L13" s="15">
        <v>7500000</v>
      </c>
      <c r="M13" s="15"/>
      <c r="N13" s="16">
        <f t="shared" si="0"/>
        <v>7605000</v>
      </c>
      <c r="O13" s="16">
        <f t="shared" si="1"/>
        <v>0</v>
      </c>
      <c r="P13" s="26" t="s">
        <v>125</v>
      </c>
      <c r="Q13" s="2" t="s">
        <v>123</v>
      </c>
      <c r="R13" s="3" t="s">
        <v>122</v>
      </c>
      <c r="S13" s="3"/>
    </row>
    <row r="14" spans="1:22" x14ac:dyDescent="0.3">
      <c r="A14" s="4"/>
      <c r="B14" s="5" t="s">
        <v>53</v>
      </c>
      <c r="C14" s="4">
        <v>11</v>
      </c>
      <c r="D14" s="4"/>
      <c r="E14" s="4" t="s">
        <v>91</v>
      </c>
      <c r="F14" s="4" t="s">
        <v>74</v>
      </c>
      <c r="G14" s="4" t="s">
        <v>66</v>
      </c>
      <c r="H14" s="1">
        <v>5628000</v>
      </c>
      <c r="I14" s="1">
        <v>0</v>
      </c>
      <c r="J14" s="1">
        <f t="shared" si="3"/>
        <v>5847000</v>
      </c>
      <c r="K14" s="1">
        <f t="shared" si="4"/>
        <v>0</v>
      </c>
      <c r="L14" s="15">
        <v>8700000</v>
      </c>
      <c r="M14" s="15"/>
      <c r="N14" s="16">
        <f t="shared" si="0"/>
        <v>8821000</v>
      </c>
      <c r="O14" s="16">
        <f t="shared" si="1"/>
        <v>0</v>
      </c>
      <c r="P14" s="26" t="s">
        <v>125</v>
      </c>
      <c r="Q14" s="2" t="s">
        <v>123</v>
      </c>
      <c r="R14" s="3" t="s">
        <v>122</v>
      </c>
      <c r="S14" s="3"/>
    </row>
    <row r="15" spans="1:22" x14ac:dyDescent="0.3">
      <c r="A15" s="4">
        <v>60</v>
      </c>
      <c r="B15" s="5" t="s">
        <v>118</v>
      </c>
      <c r="C15" s="4">
        <v>5</v>
      </c>
      <c r="D15" s="4"/>
      <c r="E15" s="4" t="s">
        <v>119</v>
      </c>
      <c r="F15" s="4" t="s">
        <v>74</v>
      </c>
      <c r="G15" s="4" t="s">
        <v>55</v>
      </c>
      <c r="H15" s="1">
        <v>7095000</v>
      </c>
      <c r="I15" s="1">
        <v>2119000</v>
      </c>
      <c r="J15" s="15">
        <v>10000000</v>
      </c>
      <c r="K15" s="1">
        <v>500000</v>
      </c>
      <c r="L15" s="15">
        <v>15000000</v>
      </c>
      <c r="M15" s="15">
        <v>1050000</v>
      </c>
      <c r="N15" s="16">
        <f t="shared" si="0"/>
        <v>15209000</v>
      </c>
      <c r="O15" s="16">
        <f t="shared" si="1"/>
        <v>1058000</v>
      </c>
      <c r="P15" s="26" t="s">
        <v>125</v>
      </c>
      <c r="Q15" s="2" t="s">
        <v>123</v>
      </c>
      <c r="R15" s="3" t="s">
        <v>122</v>
      </c>
      <c r="S15" s="3" t="s">
        <v>126</v>
      </c>
      <c r="T15" s="28"/>
    </row>
    <row r="16" spans="1:22" x14ac:dyDescent="0.3">
      <c r="A16" s="4"/>
      <c r="B16" s="5" t="s">
        <v>67</v>
      </c>
      <c r="C16" s="4">
        <v>1</v>
      </c>
      <c r="D16" s="4"/>
      <c r="E16" s="4" t="s">
        <v>96</v>
      </c>
      <c r="F16" s="4" t="s">
        <v>74</v>
      </c>
      <c r="G16" s="4" t="s">
        <v>68</v>
      </c>
      <c r="H16" s="1">
        <v>8357000</v>
      </c>
      <c r="I16" s="1">
        <v>0</v>
      </c>
      <c r="J16" s="1">
        <f t="shared" ref="J16:J42" si="5">ROUND(H16/128.4*133.4,-3)</f>
        <v>8682000</v>
      </c>
      <c r="K16" s="1">
        <f t="shared" ref="K16:K42" si="6">ROUND(I16/124.4*129.6,-3)</f>
        <v>0</v>
      </c>
      <c r="L16" s="15">
        <v>13700000</v>
      </c>
      <c r="M16" s="15"/>
      <c r="N16" s="16">
        <f t="shared" si="0"/>
        <v>13891000</v>
      </c>
      <c r="O16" s="16">
        <f t="shared" si="1"/>
        <v>0</v>
      </c>
      <c r="P16" s="26" t="s">
        <v>125</v>
      </c>
      <c r="Q16" s="2" t="s">
        <v>123</v>
      </c>
      <c r="R16" s="3" t="s">
        <v>122</v>
      </c>
      <c r="S16" s="3"/>
    </row>
    <row r="17" spans="1:19" x14ac:dyDescent="0.3">
      <c r="A17" s="4">
        <v>64</v>
      </c>
      <c r="B17" s="5" t="s">
        <v>57</v>
      </c>
      <c r="C17" s="4">
        <v>2</v>
      </c>
      <c r="D17" s="4"/>
      <c r="E17" s="4" t="s">
        <v>92</v>
      </c>
      <c r="F17" s="4" t="s">
        <v>74</v>
      </c>
      <c r="G17" s="4" t="s">
        <v>61</v>
      </c>
      <c r="H17" s="1">
        <v>8808000</v>
      </c>
      <c r="I17" s="1">
        <v>22401000</v>
      </c>
      <c r="J17" s="1">
        <f t="shared" si="5"/>
        <v>9151000</v>
      </c>
      <c r="K17" s="1">
        <f t="shared" si="6"/>
        <v>23337000</v>
      </c>
      <c r="L17" s="15">
        <v>14800000</v>
      </c>
      <c r="M17" s="15">
        <v>48500000</v>
      </c>
      <c r="N17" s="16">
        <f t="shared" si="0"/>
        <v>15006000</v>
      </c>
      <c r="O17" s="16">
        <f t="shared" si="1"/>
        <v>48866000</v>
      </c>
      <c r="P17" s="26" t="s">
        <v>125</v>
      </c>
      <c r="Q17" s="2" t="s">
        <v>123</v>
      </c>
      <c r="R17" s="3" t="s">
        <v>122</v>
      </c>
      <c r="S17" s="3" t="s">
        <v>126</v>
      </c>
    </row>
    <row r="18" spans="1:19" x14ac:dyDescent="0.3">
      <c r="A18" s="4"/>
      <c r="B18" s="5" t="s">
        <v>106</v>
      </c>
      <c r="C18" s="4">
        <v>1</v>
      </c>
      <c r="D18" s="4"/>
      <c r="E18" s="4" t="s">
        <v>107</v>
      </c>
      <c r="F18" s="4" t="s">
        <v>74</v>
      </c>
      <c r="G18" s="4" t="s">
        <v>102</v>
      </c>
      <c r="H18" s="1">
        <v>9206000</v>
      </c>
      <c r="I18" s="1">
        <v>0</v>
      </c>
      <c r="J18" s="1">
        <f t="shared" si="5"/>
        <v>9564000</v>
      </c>
      <c r="K18" s="1">
        <f t="shared" si="6"/>
        <v>0</v>
      </c>
      <c r="L18" s="15">
        <v>12300000</v>
      </c>
      <c r="M18" s="15"/>
      <c r="N18" s="16">
        <f t="shared" si="0"/>
        <v>12472000</v>
      </c>
      <c r="O18" s="16">
        <f t="shared" si="1"/>
        <v>0</v>
      </c>
      <c r="P18" s="26" t="s">
        <v>125</v>
      </c>
      <c r="Q18" s="2" t="s">
        <v>123</v>
      </c>
      <c r="R18" s="3" t="s">
        <v>122</v>
      </c>
      <c r="S18" s="3"/>
    </row>
    <row r="19" spans="1:19" x14ac:dyDescent="0.3">
      <c r="A19" s="4">
        <v>35</v>
      </c>
      <c r="B19" s="5" t="s">
        <v>37</v>
      </c>
      <c r="C19" s="4">
        <v>5</v>
      </c>
      <c r="D19" s="4"/>
      <c r="E19" s="4" t="s">
        <v>88</v>
      </c>
      <c r="F19" s="4" t="s">
        <v>74</v>
      </c>
      <c r="G19" s="4" t="s">
        <v>40</v>
      </c>
      <c r="H19" s="1">
        <v>10275000</v>
      </c>
      <c r="I19" s="1">
        <v>3135000</v>
      </c>
      <c r="J19" s="1">
        <f t="shared" si="5"/>
        <v>10675000</v>
      </c>
      <c r="K19" s="1">
        <f t="shared" si="6"/>
        <v>3266000</v>
      </c>
      <c r="L19" s="15">
        <v>14700000</v>
      </c>
      <c r="M19" s="15">
        <v>3725000</v>
      </c>
      <c r="N19" s="16">
        <f t="shared" si="0"/>
        <v>14905000</v>
      </c>
      <c r="O19" s="16">
        <f t="shared" si="1"/>
        <v>3753000</v>
      </c>
      <c r="P19" s="26" t="s">
        <v>125</v>
      </c>
      <c r="Q19" s="2" t="s">
        <v>123</v>
      </c>
      <c r="R19" s="3" t="s">
        <v>122</v>
      </c>
      <c r="S19" s="3" t="s">
        <v>126</v>
      </c>
    </row>
    <row r="20" spans="1:19" s="29" customFormat="1" x14ac:dyDescent="0.3">
      <c r="A20" s="4">
        <v>25</v>
      </c>
      <c r="B20" s="5" t="s">
        <v>108</v>
      </c>
      <c r="C20" s="4">
        <v>4</v>
      </c>
      <c r="D20" s="4"/>
      <c r="E20" s="4" t="s">
        <v>96</v>
      </c>
      <c r="F20" s="4" t="s">
        <v>74</v>
      </c>
      <c r="G20" s="4" t="s">
        <v>109</v>
      </c>
      <c r="H20" s="1">
        <v>10355000</v>
      </c>
      <c r="I20" s="1">
        <v>1283000</v>
      </c>
      <c r="J20" s="1">
        <f t="shared" si="5"/>
        <v>10758000</v>
      </c>
      <c r="K20" s="1">
        <f t="shared" si="6"/>
        <v>1337000</v>
      </c>
      <c r="L20" s="15">
        <v>7500000</v>
      </c>
      <c r="M20" s="15">
        <v>12500000</v>
      </c>
      <c r="N20" s="16">
        <f t="shared" si="0"/>
        <v>7605000</v>
      </c>
      <c r="O20" s="16">
        <f t="shared" si="1"/>
        <v>12594000</v>
      </c>
      <c r="P20" s="26" t="s">
        <v>125</v>
      </c>
      <c r="Q20" s="2" t="s">
        <v>123</v>
      </c>
      <c r="R20" s="3" t="s">
        <v>122</v>
      </c>
      <c r="S20" s="3" t="s">
        <v>126</v>
      </c>
    </row>
    <row r="21" spans="1:19" x14ac:dyDescent="0.3">
      <c r="A21" s="4">
        <v>45</v>
      </c>
      <c r="B21" s="5" t="s">
        <v>43</v>
      </c>
      <c r="C21" s="4">
        <v>42</v>
      </c>
      <c r="D21" s="4"/>
      <c r="E21" s="4" t="s">
        <v>89</v>
      </c>
      <c r="F21" s="4" t="s">
        <v>74</v>
      </c>
      <c r="G21" s="4" t="s">
        <v>45</v>
      </c>
      <c r="H21" s="1">
        <v>10397000</v>
      </c>
      <c r="I21" s="1">
        <v>26465000</v>
      </c>
      <c r="J21" s="1">
        <f t="shared" si="5"/>
        <v>10802000</v>
      </c>
      <c r="K21" s="1">
        <f t="shared" si="6"/>
        <v>27571000</v>
      </c>
      <c r="L21" s="15">
        <v>20000000</v>
      </c>
      <c r="M21" s="15">
        <v>16700000</v>
      </c>
      <c r="N21" s="16">
        <f t="shared" si="0"/>
        <v>20279000</v>
      </c>
      <c r="O21" s="16">
        <f t="shared" si="1"/>
        <v>16826000</v>
      </c>
      <c r="P21" s="26" t="s">
        <v>125</v>
      </c>
      <c r="Q21" s="2" t="s">
        <v>123</v>
      </c>
      <c r="R21" s="3" t="s">
        <v>122</v>
      </c>
      <c r="S21" s="3" t="s">
        <v>126</v>
      </c>
    </row>
    <row r="22" spans="1:19" x14ac:dyDescent="0.3">
      <c r="A22" s="4"/>
      <c r="B22" s="5" t="s">
        <v>15</v>
      </c>
      <c r="C22" s="4">
        <v>10</v>
      </c>
      <c r="D22" s="4"/>
      <c r="E22" s="4" t="s">
        <v>79</v>
      </c>
      <c r="F22" s="4" t="s">
        <v>74</v>
      </c>
      <c r="G22" s="4" t="s">
        <v>42</v>
      </c>
      <c r="H22" s="1">
        <v>10888000</v>
      </c>
      <c r="I22" s="1">
        <v>2902000</v>
      </c>
      <c r="J22" s="1">
        <f t="shared" si="5"/>
        <v>11312000</v>
      </c>
      <c r="K22" s="1">
        <f t="shared" si="6"/>
        <v>3023000</v>
      </c>
      <c r="L22" s="15">
        <v>13000000</v>
      </c>
      <c r="M22" s="15">
        <v>2000000</v>
      </c>
      <c r="N22" s="16">
        <f t="shared" si="0"/>
        <v>13181000</v>
      </c>
      <c r="O22" s="16">
        <f t="shared" si="1"/>
        <v>2015000</v>
      </c>
      <c r="P22" s="26" t="s">
        <v>125</v>
      </c>
      <c r="Q22" s="2" t="s">
        <v>123</v>
      </c>
      <c r="R22" s="3" t="s">
        <v>122</v>
      </c>
      <c r="S22" s="3" t="s">
        <v>126</v>
      </c>
    </row>
    <row r="23" spans="1:19" x14ac:dyDescent="0.3">
      <c r="A23" s="4">
        <v>65</v>
      </c>
      <c r="B23" s="5" t="s">
        <v>57</v>
      </c>
      <c r="C23" s="4">
        <v>5</v>
      </c>
      <c r="D23" s="4"/>
      <c r="E23" s="4" t="s">
        <v>93</v>
      </c>
      <c r="F23" s="4" t="s">
        <v>74</v>
      </c>
      <c r="G23" s="4" t="s">
        <v>62</v>
      </c>
      <c r="H23" s="1">
        <v>11254000</v>
      </c>
      <c r="I23" s="1">
        <v>3251000</v>
      </c>
      <c r="J23" s="1">
        <f t="shared" si="5"/>
        <v>11692000</v>
      </c>
      <c r="K23" s="1">
        <f t="shared" si="6"/>
        <v>3387000</v>
      </c>
      <c r="L23" s="15">
        <v>17000000</v>
      </c>
      <c r="M23" s="15">
        <v>3000000</v>
      </c>
      <c r="N23" s="16">
        <f t="shared" si="0"/>
        <v>17237000</v>
      </c>
      <c r="O23" s="16">
        <f t="shared" si="1"/>
        <v>3023000</v>
      </c>
      <c r="P23" s="26" t="s">
        <v>125</v>
      </c>
      <c r="Q23" s="2" t="s">
        <v>123</v>
      </c>
      <c r="R23" s="3" t="s">
        <v>122</v>
      </c>
      <c r="S23" s="3" t="s">
        <v>126</v>
      </c>
    </row>
    <row r="24" spans="1:19" x14ac:dyDescent="0.3">
      <c r="A24" s="4">
        <v>61</v>
      </c>
      <c r="B24" s="5" t="s">
        <v>57</v>
      </c>
      <c r="C24" s="4">
        <v>3</v>
      </c>
      <c r="D24" s="4"/>
      <c r="E24" s="4" t="s">
        <v>94</v>
      </c>
      <c r="F24" s="4" t="s">
        <v>74</v>
      </c>
      <c r="G24" s="4" t="s">
        <v>58</v>
      </c>
      <c r="H24" s="1">
        <v>12233000</v>
      </c>
      <c r="I24" s="1">
        <v>27740000</v>
      </c>
      <c r="J24" s="1">
        <f t="shared" si="5"/>
        <v>12709000</v>
      </c>
      <c r="K24" s="1">
        <f t="shared" si="6"/>
        <v>28900000</v>
      </c>
      <c r="L24" s="15">
        <v>29200000</v>
      </c>
      <c r="M24" s="15">
        <v>11200000</v>
      </c>
      <c r="N24" s="16">
        <f t="shared" si="0"/>
        <v>29607000</v>
      </c>
      <c r="O24" s="16">
        <f t="shared" si="1"/>
        <v>11285000</v>
      </c>
      <c r="P24" s="26" t="s">
        <v>125</v>
      </c>
      <c r="Q24" s="2" t="s">
        <v>123</v>
      </c>
      <c r="R24" s="3" t="s">
        <v>122</v>
      </c>
      <c r="S24" s="3" t="s">
        <v>126</v>
      </c>
    </row>
    <row r="25" spans="1:19" x14ac:dyDescent="0.3">
      <c r="A25" s="4" t="s">
        <v>136</v>
      </c>
      <c r="B25" s="5" t="s">
        <v>43</v>
      </c>
      <c r="C25" s="4">
        <v>44</v>
      </c>
      <c r="D25" s="4"/>
      <c r="E25" s="4" t="s">
        <v>89</v>
      </c>
      <c r="F25" s="4" t="s">
        <v>74</v>
      </c>
      <c r="G25" s="4" t="s">
        <v>47</v>
      </c>
      <c r="H25" s="1">
        <v>13823000</v>
      </c>
      <c r="I25" s="1">
        <v>0</v>
      </c>
      <c r="J25" s="1">
        <f t="shared" si="5"/>
        <v>14361000</v>
      </c>
      <c r="K25" s="1">
        <f t="shared" si="6"/>
        <v>0</v>
      </c>
      <c r="L25" s="15">
        <v>10000000</v>
      </c>
      <c r="M25" s="15">
        <v>150000</v>
      </c>
      <c r="N25" s="16">
        <f t="shared" si="0"/>
        <v>10140000</v>
      </c>
      <c r="O25" s="16">
        <f t="shared" si="1"/>
        <v>151000</v>
      </c>
      <c r="P25" s="26" t="s">
        <v>125</v>
      </c>
      <c r="Q25" s="2" t="s">
        <v>123</v>
      </c>
      <c r="R25" s="3" t="s">
        <v>122</v>
      </c>
      <c r="S25" s="3" t="s">
        <v>126</v>
      </c>
    </row>
    <row r="26" spans="1:19" x14ac:dyDescent="0.3">
      <c r="A26" s="4">
        <v>43</v>
      </c>
      <c r="B26" s="5" t="s">
        <v>43</v>
      </c>
      <c r="C26" s="4">
        <v>36</v>
      </c>
      <c r="D26" s="4"/>
      <c r="E26" s="4" t="s">
        <v>89</v>
      </c>
      <c r="F26" s="4" t="s">
        <v>74</v>
      </c>
      <c r="G26" s="4" t="s">
        <v>44</v>
      </c>
      <c r="H26" s="1">
        <v>15047000</v>
      </c>
      <c r="I26" s="1">
        <v>22518000</v>
      </c>
      <c r="J26" s="1">
        <f t="shared" si="5"/>
        <v>15633000</v>
      </c>
      <c r="K26" s="1">
        <f t="shared" si="6"/>
        <v>23459000</v>
      </c>
      <c r="L26" s="15">
        <v>16000000</v>
      </c>
      <c r="M26" s="15">
        <v>16900000</v>
      </c>
      <c r="N26" s="16">
        <f t="shared" si="0"/>
        <v>16223000</v>
      </c>
      <c r="O26" s="16">
        <f t="shared" si="1"/>
        <v>17028000</v>
      </c>
      <c r="P26" s="26" t="s">
        <v>125</v>
      </c>
      <c r="Q26" s="2" t="s">
        <v>123</v>
      </c>
      <c r="R26" s="3" t="s">
        <v>122</v>
      </c>
      <c r="S26" s="3" t="s">
        <v>126</v>
      </c>
    </row>
    <row r="27" spans="1:19" x14ac:dyDescent="0.3">
      <c r="A27" s="4">
        <v>33</v>
      </c>
      <c r="B27" s="5" t="s">
        <v>31</v>
      </c>
      <c r="C27" s="4">
        <v>19</v>
      </c>
      <c r="D27" s="4"/>
      <c r="E27" s="4" t="s">
        <v>87</v>
      </c>
      <c r="F27" s="4" t="s">
        <v>74</v>
      </c>
      <c r="G27" s="4" t="s">
        <v>34</v>
      </c>
      <c r="H27" s="1">
        <v>17981000</v>
      </c>
      <c r="I27" s="1">
        <v>3251000</v>
      </c>
      <c r="J27" s="1">
        <f t="shared" si="5"/>
        <v>18681000</v>
      </c>
      <c r="K27" s="1">
        <f t="shared" si="6"/>
        <v>3387000</v>
      </c>
      <c r="L27" s="15">
        <v>20000000</v>
      </c>
      <c r="M27" s="15">
        <v>5150000</v>
      </c>
      <c r="N27" s="16">
        <f t="shared" si="0"/>
        <v>20279000</v>
      </c>
      <c r="O27" s="16">
        <f t="shared" si="1"/>
        <v>5189000</v>
      </c>
      <c r="P27" s="26" t="s">
        <v>125</v>
      </c>
      <c r="Q27" s="2" t="s">
        <v>123</v>
      </c>
      <c r="R27" s="3" t="s">
        <v>122</v>
      </c>
      <c r="S27" s="3" t="s">
        <v>126</v>
      </c>
    </row>
    <row r="28" spans="1:19" x14ac:dyDescent="0.3">
      <c r="A28" s="4" t="s">
        <v>137</v>
      </c>
      <c r="B28" s="5" t="s">
        <v>27</v>
      </c>
      <c r="C28" s="4"/>
      <c r="D28" s="4"/>
      <c r="E28" s="4" t="s">
        <v>86</v>
      </c>
      <c r="F28" s="4" t="s">
        <v>74</v>
      </c>
      <c r="G28" s="4" t="s">
        <v>28</v>
      </c>
      <c r="H28" s="1">
        <v>21774000</v>
      </c>
      <c r="I28" s="1">
        <v>4411000</v>
      </c>
      <c r="J28" s="1">
        <f t="shared" si="5"/>
        <v>22622000</v>
      </c>
      <c r="K28" s="1">
        <f t="shared" si="6"/>
        <v>4595000</v>
      </c>
      <c r="L28" s="15">
        <v>26000000</v>
      </c>
      <c r="M28" s="15">
        <v>4750000</v>
      </c>
      <c r="N28" s="16">
        <f t="shared" si="0"/>
        <v>26363000</v>
      </c>
      <c r="O28" s="16">
        <f t="shared" si="1"/>
        <v>4786000</v>
      </c>
      <c r="P28" s="26" t="s">
        <v>125</v>
      </c>
      <c r="Q28" s="2" t="s">
        <v>123</v>
      </c>
      <c r="R28" s="3" t="s">
        <v>122</v>
      </c>
      <c r="S28" s="3" t="s">
        <v>126</v>
      </c>
    </row>
    <row r="29" spans="1:19" x14ac:dyDescent="0.3">
      <c r="A29" s="4">
        <v>28</v>
      </c>
      <c r="B29" s="5" t="s">
        <v>25</v>
      </c>
      <c r="C29" s="4">
        <v>6</v>
      </c>
      <c r="D29" s="4"/>
      <c r="E29" s="4" t="s">
        <v>85</v>
      </c>
      <c r="F29" s="4" t="s">
        <v>74</v>
      </c>
      <c r="G29" s="4" t="s">
        <v>26</v>
      </c>
      <c r="H29" s="1">
        <v>26912000</v>
      </c>
      <c r="I29" s="1">
        <v>8706000</v>
      </c>
      <c r="J29" s="1">
        <f t="shared" si="5"/>
        <v>27960000</v>
      </c>
      <c r="K29" s="1">
        <f t="shared" si="6"/>
        <v>9070000</v>
      </c>
      <c r="L29" s="15">
        <v>33500000</v>
      </c>
      <c r="M29" s="15">
        <v>9200000</v>
      </c>
      <c r="N29" s="16">
        <f t="shared" si="0"/>
        <v>33967000</v>
      </c>
      <c r="O29" s="16">
        <f t="shared" si="1"/>
        <v>9269000</v>
      </c>
      <c r="P29" s="26" t="s">
        <v>125</v>
      </c>
      <c r="Q29" s="2" t="s">
        <v>123</v>
      </c>
      <c r="R29" s="3" t="s">
        <v>122</v>
      </c>
      <c r="S29" s="3" t="s">
        <v>126</v>
      </c>
    </row>
    <row r="30" spans="1:19" x14ac:dyDescent="0.3">
      <c r="A30" s="4"/>
      <c r="B30" s="5" t="s">
        <v>15</v>
      </c>
      <c r="C30" s="4">
        <v>8</v>
      </c>
      <c r="D30" s="4"/>
      <c r="E30" s="4" t="s">
        <v>79</v>
      </c>
      <c r="F30" s="4" t="s">
        <v>74</v>
      </c>
      <c r="G30" s="4" t="s">
        <v>41</v>
      </c>
      <c r="H30" s="1">
        <v>32906000</v>
      </c>
      <c r="I30" s="1">
        <v>7312000</v>
      </c>
      <c r="J30" s="1">
        <f t="shared" si="5"/>
        <v>34187000</v>
      </c>
      <c r="K30" s="1">
        <f t="shared" si="6"/>
        <v>7618000</v>
      </c>
      <c r="L30" s="15">
        <v>37000000</v>
      </c>
      <c r="M30" s="15">
        <v>4750000</v>
      </c>
      <c r="N30" s="16">
        <f t="shared" si="0"/>
        <v>37516000</v>
      </c>
      <c r="O30" s="16">
        <f t="shared" si="1"/>
        <v>4786000</v>
      </c>
      <c r="P30" s="26" t="s">
        <v>125</v>
      </c>
      <c r="Q30" s="2" t="s">
        <v>123</v>
      </c>
      <c r="R30" s="3" t="s">
        <v>122</v>
      </c>
      <c r="S30" s="3" t="s">
        <v>126</v>
      </c>
    </row>
    <row r="31" spans="1:19" x14ac:dyDescent="0.3">
      <c r="A31" s="4">
        <v>31</v>
      </c>
      <c r="B31" s="5" t="s">
        <v>29</v>
      </c>
      <c r="C31" s="4">
        <v>5</v>
      </c>
      <c r="D31" s="4"/>
      <c r="E31" s="4" t="s">
        <v>86</v>
      </c>
      <c r="F31" s="4" t="s">
        <v>74</v>
      </c>
      <c r="G31" s="4" t="s">
        <v>30</v>
      </c>
      <c r="H31" s="1">
        <v>33394000</v>
      </c>
      <c r="I31" s="1">
        <v>11143000</v>
      </c>
      <c r="J31" s="1">
        <f t="shared" si="5"/>
        <v>34694000</v>
      </c>
      <c r="K31" s="1">
        <f t="shared" si="6"/>
        <v>11609000</v>
      </c>
      <c r="L31" s="15">
        <v>38750000</v>
      </c>
      <c r="M31" s="15">
        <v>8950000</v>
      </c>
      <c r="N31" s="16">
        <f t="shared" si="0"/>
        <v>39291000</v>
      </c>
      <c r="O31" s="16">
        <f t="shared" si="1"/>
        <v>9018000</v>
      </c>
      <c r="P31" s="26" t="s">
        <v>125</v>
      </c>
      <c r="Q31" s="2" t="s">
        <v>123</v>
      </c>
      <c r="R31" s="3" t="s">
        <v>122</v>
      </c>
      <c r="S31" s="3" t="s">
        <v>126</v>
      </c>
    </row>
    <row r="32" spans="1:19" x14ac:dyDescent="0.3">
      <c r="A32" s="4">
        <v>29</v>
      </c>
      <c r="B32" s="5" t="s">
        <v>25</v>
      </c>
      <c r="C32" s="4">
        <v>5</v>
      </c>
      <c r="D32" s="4"/>
      <c r="E32" s="4" t="s">
        <v>85</v>
      </c>
      <c r="F32" s="4" t="s">
        <v>74</v>
      </c>
      <c r="G32" s="4" t="s">
        <v>101</v>
      </c>
      <c r="H32" s="1">
        <v>36305000</v>
      </c>
      <c r="I32" s="1">
        <v>3646000</v>
      </c>
      <c r="J32" s="1">
        <f t="shared" si="5"/>
        <v>37719000</v>
      </c>
      <c r="K32" s="1">
        <f t="shared" si="6"/>
        <v>3798000</v>
      </c>
      <c r="L32" s="15">
        <v>42300000</v>
      </c>
      <c r="M32" s="15">
        <v>4200000</v>
      </c>
      <c r="N32" s="16">
        <f t="shared" si="0"/>
        <v>42890000</v>
      </c>
      <c r="O32" s="16">
        <f t="shared" si="1"/>
        <v>4232000</v>
      </c>
      <c r="P32" s="26" t="s">
        <v>125</v>
      </c>
      <c r="Q32" s="2" t="s">
        <v>123</v>
      </c>
      <c r="R32" s="3" t="s">
        <v>122</v>
      </c>
      <c r="S32" s="3" t="s">
        <v>126</v>
      </c>
    </row>
    <row r="33" spans="1:19" x14ac:dyDescent="0.3">
      <c r="A33" s="4">
        <v>26</v>
      </c>
      <c r="B33" s="5" t="s">
        <v>23</v>
      </c>
      <c r="C33" s="4">
        <v>1</v>
      </c>
      <c r="D33" s="4"/>
      <c r="E33" s="4" t="s">
        <v>84</v>
      </c>
      <c r="F33" s="4" t="s">
        <v>74</v>
      </c>
      <c r="G33" s="4" t="s">
        <v>24</v>
      </c>
      <c r="H33" s="1">
        <v>39268000</v>
      </c>
      <c r="I33" s="1">
        <v>2671000</v>
      </c>
      <c r="J33" s="1">
        <f t="shared" si="5"/>
        <v>40797000</v>
      </c>
      <c r="K33" s="1">
        <f t="shared" si="6"/>
        <v>2783000</v>
      </c>
      <c r="L33" s="15">
        <v>45000000</v>
      </c>
      <c r="M33" s="15">
        <v>6350000</v>
      </c>
      <c r="N33" s="16">
        <f t="shared" si="0"/>
        <v>45628000</v>
      </c>
      <c r="O33" s="16">
        <f t="shared" si="1"/>
        <v>6398000</v>
      </c>
      <c r="P33" s="26" t="s">
        <v>125</v>
      </c>
      <c r="Q33" s="2" t="s">
        <v>123</v>
      </c>
      <c r="R33" s="3" t="s">
        <v>122</v>
      </c>
      <c r="S33" s="3" t="s">
        <v>126</v>
      </c>
    </row>
    <row r="34" spans="1:19" x14ac:dyDescent="0.3">
      <c r="A34" s="4">
        <v>6</v>
      </c>
      <c r="B34" s="5" t="s">
        <v>8</v>
      </c>
      <c r="C34" s="4">
        <v>67</v>
      </c>
      <c r="D34" s="4"/>
      <c r="E34" s="4" t="s">
        <v>76</v>
      </c>
      <c r="F34" s="4" t="s">
        <v>74</v>
      </c>
      <c r="G34" s="4" t="s">
        <v>11</v>
      </c>
      <c r="H34" s="1">
        <v>43792000</v>
      </c>
      <c r="I34" s="1">
        <v>349000</v>
      </c>
      <c r="J34" s="1">
        <f t="shared" si="5"/>
        <v>45497000</v>
      </c>
      <c r="K34" s="1">
        <f t="shared" si="6"/>
        <v>364000</v>
      </c>
      <c r="L34" s="15">
        <v>58000000</v>
      </c>
      <c r="M34" s="15">
        <v>200000</v>
      </c>
      <c r="N34" s="16">
        <f t="shared" si="0"/>
        <v>58809000</v>
      </c>
      <c r="O34" s="16">
        <f t="shared" si="1"/>
        <v>202000</v>
      </c>
      <c r="P34" s="26" t="s">
        <v>125</v>
      </c>
      <c r="Q34" s="2" t="s">
        <v>123</v>
      </c>
      <c r="R34" s="3" t="s">
        <v>122</v>
      </c>
      <c r="S34" s="3" t="s">
        <v>126</v>
      </c>
    </row>
    <row r="35" spans="1:19" x14ac:dyDescent="0.3">
      <c r="A35" s="4">
        <v>20</v>
      </c>
      <c r="B35" s="5" t="s">
        <v>15</v>
      </c>
      <c r="C35" s="4">
        <v>5</v>
      </c>
      <c r="D35" s="4"/>
      <c r="E35" s="4" t="s">
        <v>78</v>
      </c>
      <c r="F35" s="4" t="s">
        <v>74</v>
      </c>
      <c r="G35" s="4" t="s">
        <v>17</v>
      </c>
      <c r="H35" s="1">
        <v>49908000</v>
      </c>
      <c r="I35" s="1">
        <v>11027000</v>
      </c>
      <c r="J35" s="1">
        <f t="shared" si="5"/>
        <v>51851000</v>
      </c>
      <c r="K35" s="1">
        <f t="shared" si="6"/>
        <v>11488000</v>
      </c>
      <c r="L35" s="15">
        <v>63000000</v>
      </c>
      <c r="M35" s="15">
        <v>8500000</v>
      </c>
      <c r="N35" s="16">
        <f t="shared" si="0"/>
        <v>63879000</v>
      </c>
      <c r="O35" s="16">
        <f t="shared" si="1"/>
        <v>8564000</v>
      </c>
      <c r="P35" s="26" t="s">
        <v>125</v>
      </c>
      <c r="Q35" s="2" t="s">
        <v>123</v>
      </c>
      <c r="R35" s="3" t="s">
        <v>122</v>
      </c>
      <c r="S35" s="3" t="s">
        <v>126</v>
      </c>
    </row>
    <row r="36" spans="1:19" x14ac:dyDescent="0.3">
      <c r="A36" s="4">
        <v>21</v>
      </c>
      <c r="B36" s="5" t="s">
        <v>18</v>
      </c>
      <c r="C36" s="4">
        <v>1</v>
      </c>
      <c r="D36" s="4"/>
      <c r="E36" s="4" t="s">
        <v>81</v>
      </c>
      <c r="F36" s="4" t="s">
        <v>74</v>
      </c>
      <c r="G36" s="4" t="s">
        <v>19</v>
      </c>
      <c r="H36" s="1">
        <v>54190000</v>
      </c>
      <c r="I36" s="1">
        <v>13232000</v>
      </c>
      <c r="J36" s="1">
        <f t="shared" si="5"/>
        <v>56300000</v>
      </c>
      <c r="K36" s="1">
        <f t="shared" si="6"/>
        <v>13785000</v>
      </c>
      <c r="L36" s="15">
        <v>64000000</v>
      </c>
      <c r="M36" s="15">
        <v>8750000</v>
      </c>
      <c r="N36" s="16">
        <f t="shared" si="0"/>
        <v>64893000</v>
      </c>
      <c r="O36" s="16">
        <f t="shared" si="1"/>
        <v>8816000</v>
      </c>
      <c r="P36" s="26" t="s">
        <v>125</v>
      </c>
      <c r="Q36" s="2" t="s">
        <v>123</v>
      </c>
      <c r="R36" s="3" t="s">
        <v>122</v>
      </c>
      <c r="S36" s="3" t="s">
        <v>126</v>
      </c>
    </row>
    <row r="37" spans="1:19" x14ac:dyDescent="0.3">
      <c r="A37" s="4">
        <v>62</v>
      </c>
      <c r="B37" s="5" t="s">
        <v>57</v>
      </c>
      <c r="C37" s="4">
        <v>1</v>
      </c>
      <c r="D37" s="4"/>
      <c r="E37" s="4" t="s">
        <v>94</v>
      </c>
      <c r="F37" s="4" t="s">
        <v>74</v>
      </c>
      <c r="G37" s="4" t="s">
        <v>59</v>
      </c>
      <c r="H37" s="1">
        <v>57127000</v>
      </c>
      <c r="I37" s="1">
        <v>15554000</v>
      </c>
      <c r="J37" s="1">
        <f t="shared" si="5"/>
        <v>59352000</v>
      </c>
      <c r="K37" s="1">
        <f t="shared" si="6"/>
        <v>16204000</v>
      </c>
      <c r="L37" s="15">
        <v>58850000</v>
      </c>
      <c r="M37" s="15">
        <v>16500000</v>
      </c>
      <c r="N37" s="16">
        <f t="shared" si="0"/>
        <v>59671000</v>
      </c>
      <c r="O37" s="16">
        <f t="shared" si="1"/>
        <v>16625000</v>
      </c>
      <c r="P37" s="26" t="s">
        <v>125</v>
      </c>
      <c r="Q37" s="2" t="s">
        <v>123</v>
      </c>
      <c r="R37" s="3" t="s">
        <v>122</v>
      </c>
      <c r="S37" s="3" t="s">
        <v>126</v>
      </c>
    </row>
    <row r="38" spans="1:19" x14ac:dyDescent="0.3">
      <c r="A38" s="4" t="s">
        <v>138</v>
      </c>
      <c r="B38" s="5" t="s">
        <v>15</v>
      </c>
      <c r="C38" s="4">
        <v>15</v>
      </c>
      <c r="D38" s="4"/>
      <c r="E38" s="4" t="s">
        <v>80</v>
      </c>
      <c r="F38" s="4" t="s">
        <v>74</v>
      </c>
      <c r="G38" s="4" t="s">
        <v>49</v>
      </c>
      <c r="H38" s="1">
        <v>96026000</v>
      </c>
      <c r="I38" s="1">
        <v>224015000</v>
      </c>
      <c r="J38" s="1">
        <f t="shared" si="5"/>
        <v>99765000</v>
      </c>
      <c r="K38" s="1">
        <f t="shared" si="6"/>
        <v>233379000</v>
      </c>
      <c r="L38" s="15">
        <v>115000000</v>
      </c>
      <c r="M38" s="15">
        <v>45400000</v>
      </c>
      <c r="N38" s="16">
        <f>ROUND(L39/136.2*138.1,-3)</f>
        <v>91256000</v>
      </c>
      <c r="O38" s="16">
        <f>ROUND(M39/132.4*133.4,-3)</f>
        <v>302770000</v>
      </c>
      <c r="P38" s="26" t="s">
        <v>125</v>
      </c>
      <c r="Q38" s="2" t="s">
        <v>123</v>
      </c>
      <c r="R38" s="3" t="s">
        <v>122</v>
      </c>
      <c r="S38" s="3" t="s">
        <v>126</v>
      </c>
    </row>
    <row r="39" spans="1:19" x14ac:dyDescent="0.3">
      <c r="A39" s="4">
        <v>50</v>
      </c>
      <c r="B39" s="5" t="s">
        <v>32</v>
      </c>
      <c r="C39" s="4"/>
      <c r="D39" s="4"/>
      <c r="E39" s="4" t="s">
        <v>87</v>
      </c>
      <c r="F39" s="4" t="s">
        <v>74</v>
      </c>
      <c r="G39" s="4" t="s">
        <v>33</v>
      </c>
      <c r="H39" s="1">
        <v>89909000</v>
      </c>
      <c r="I39" s="1">
        <v>61053000</v>
      </c>
      <c r="J39" s="1">
        <f t="shared" si="5"/>
        <v>93410000</v>
      </c>
      <c r="K39" s="1">
        <f t="shared" si="6"/>
        <v>63605000</v>
      </c>
      <c r="L39" s="15">
        <v>90000000</v>
      </c>
      <c r="M39" s="15">
        <v>300500000</v>
      </c>
      <c r="N39" s="16">
        <f>ROUND(L38/136.2*138.1,-3)</f>
        <v>116604000</v>
      </c>
      <c r="O39" s="16">
        <f>ROUND(M38/132.4*133.4,-3)</f>
        <v>45743000</v>
      </c>
      <c r="P39" s="26" t="s">
        <v>125</v>
      </c>
      <c r="Q39" s="2" t="s">
        <v>123</v>
      </c>
      <c r="R39" s="3" t="s">
        <v>122</v>
      </c>
      <c r="S39" s="3" t="s">
        <v>126</v>
      </c>
    </row>
    <row r="40" spans="1:19" x14ac:dyDescent="0.3">
      <c r="A40" s="4">
        <v>58</v>
      </c>
      <c r="B40" s="5" t="s">
        <v>53</v>
      </c>
      <c r="C40" s="4">
        <v>9</v>
      </c>
      <c r="D40" s="4"/>
      <c r="E40" s="4" t="s">
        <v>91</v>
      </c>
      <c r="F40" s="4" t="s">
        <v>74</v>
      </c>
      <c r="G40" s="4" t="s">
        <v>54</v>
      </c>
      <c r="H40" s="1">
        <v>113028000</v>
      </c>
      <c r="I40" s="1">
        <v>134641000</v>
      </c>
      <c r="J40" s="1">
        <f t="shared" si="5"/>
        <v>117429000</v>
      </c>
      <c r="K40" s="1">
        <f t="shared" si="6"/>
        <v>140269000</v>
      </c>
      <c r="L40" s="15">
        <v>135000000</v>
      </c>
      <c r="M40" s="15">
        <v>138000000</v>
      </c>
      <c r="N40" s="16">
        <f t="shared" si="0"/>
        <v>136883000</v>
      </c>
      <c r="O40" s="16">
        <f t="shared" si="1"/>
        <v>139042000</v>
      </c>
      <c r="P40" s="26" t="s">
        <v>125</v>
      </c>
      <c r="Q40" s="2" t="s">
        <v>123</v>
      </c>
      <c r="R40" s="3" t="s">
        <v>122</v>
      </c>
      <c r="S40" s="3" t="s">
        <v>126</v>
      </c>
    </row>
    <row r="41" spans="1:19" ht="22.8" x14ac:dyDescent="0.3">
      <c r="A41" s="4" t="s">
        <v>139</v>
      </c>
      <c r="B41" s="7" t="s">
        <v>38</v>
      </c>
      <c r="C41" s="4"/>
      <c r="D41" s="4"/>
      <c r="E41" s="4" t="s">
        <v>79</v>
      </c>
      <c r="F41" s="4" t="s">
        <v>74</v>
      </c>
      <c r="G41" s="4" t="s">
        <v>39</v>
      </c>
      <c r="H41" s="1">
        <v>125016000</v>
      </c>
      <c r="I41" s="1">
        <v>140677000</v>
      </c>
      <c r="J41" s="1">
        <f t="shared" si="5"/>
        <v>129884000</v>
      </c>
      <c r="K41" s="1">
        <f t="shared" si="6"/>
        <v>146557000</v>
      </c>
      <c r="L41" s="15">
        <v>160000000</v>
      </c>
      <c r="M41" s="15">
        <v>135000000</v>
      </c>
      <c r="N41" s="16">
        <f t="shared" si="0"/>
        <v>162232000</v>
      </c>
      <c r="O41" s="16">
        <f t="shared" si="1"/>
        <v>136020000</v>
      </c>
      <c r="P41" s="26" t="s">
        <v>125</v>
      </c>
      <c r="Q41" s="2" t="s">
        <v>123</v>
      </c>
      <c r="R41" s="3" t="s">
        <v>122</v>
      </c>
      <c r="S41" s="3" t="s">
        <v>126</v>
      </c>
    </row>
    <row r="42" spans="1:19" x14ac:dyDescent="0.3">
      <c r="A42" s="4" t="s">
        <v>140</v>
      </c>
      <c r="B42" s="5" t="s">
        <v>71</v>
      </c>
      <c r="C42" s="4"/>
      <c r="D42" s="4"/>
      <c r="E42" s="4" t="s">
        <v>82</v>
      </c>
      <c r="F42" s="4" t="s">
        <v>74</v>
      </c>
      <c r="G42" s="4" t="s">
        <v>72</v>
      </c>
      <c r="H42" s="1">
        <v>136883000</v>
      </c>
      <c r="I42" s="1">
        <v>135801000</v>
      </c>
      <c r="J42" s="1">
        <f t="shared" si="5"/>
        <v>142213000</v>
      </c>
      <c r="K42" s="1">
        <f t="shared" si="6"/>
        <v>141478000</v>
      </c>
      <c r="L42" s="15">
        <v>165000000</v>
      </c>
      <c r="M42" s="15">
        <v>218000000</v>
      </c>
      <c r="N42" s="16">
        <f t="shared" si="0"/>
        <v>167302000</v>
      </c>
      <c r="O42" s="16">
        <f t="shared" si="1"/>
        <v>219647000</v>
      </c>
      <c r="P42" s="26" t="s">
        <v>125</v>
      </c>
      <c r="Q42" s="2" t="s">
        <v>123</v>
      </c>
      <c r="R42" s="3" t="s">
        <v>122</v>
      </c>
      <c r="S42" s="3" t="s">
        <v>126</v>
      </c>
    </row>
    <row r="43" spans="1:19" x14ac:dyDescent="0.3">
      <c r="A43" s="4">
        <v>8</v>
      </c>
      <c r="B43" s="5" t="s">
        <v>13</v>
      </c>
      <c r="C43" s="4"/>
      <c r="D43" s="4"/>
      <c r="E43" s="4" t="s">
        <v>75</v>
      </c>
      <c r="F43" s="4" t="s">
        <v>74</v>
      </c>
      <c r="G43" s="4" t="s">
        <v>14</v>
      </c>
      <c r="H43" s="1">
        <v>162692000</v>
      </c>
      <c r="I43" s="1">
        <v>50490000</v>
      </c>
      <c r="J43" s="1">
        <f t="shared" ref="J43:J44" si="7">ROUND(H43/128.4*133.4,-3)</f>
        <v>169027000</v>
      </c>
      <c r="K43" s="1">
        <f t="shared" si="2"/>
        <v>52601000</v>
      </c>
      <c r="L43" s="15">
        <v>175000000</v>
      </c>
      <c r="M43" s="15">
        <v>19000000</v>
      </c>
      <c r="N43" s="16">
        <f t="shared" si="0"/>
        <v>177441000</v>
      </c>
      <c r="O43" s="16">
        <f t="shared" si="1"/>
        <v>19144000</v>
      </c>
      <c r="P43" s="26" t="s">
        <v>125</v>
      </c>
      <c r="Q43" s="2" t="s">
        <v>123</v>
      </c>
      <c r="R43" s="3" t="s">
        <v>122</v>
      </c>
      <c r="S43" s="3" t="s">
        <v>126</v>
      </c>
    </row>
    <row r="44" spans="1:19" x14ac:dyDescent="0.3">
      <c r="A44" s="4">
        <v>23</v>
      </c>
      <c r="B44" s="5" t="s">
        <v>20</v>
      </c>
      <c r="C44" s="4">
        <v>1</v>
      </c>
      <c r="D44" s="4"/>
      <c r="E44" s="4" t="s">
        <v>83</v>
      </c>
      <c r="F44" s="4" t="s">
        <v>74</v>
      </c>
      <c r="G44" s="4" t="s">
        <v>21</v>
      </c>
      <c r="H44" s="1">
        <v>172724000</v>
      </c>
      <c r="I44" s="1">
        <v>125936000</v>
      </c>
      <c r="J44" s="1">
        <f t="shared" si="7"/>
        <v>179450000</v>
      </c>
      <c r="K44" s="1">
        <f t="shared" si="2"/>
        <v>131200000</v>
      </c>
      <c r="L44" s="15">
        <v>215000000</v>
      </c>
      <c r="M44" s="15">
        <v>115000000</v>
      </c>
      <c r="N44" s="16">
        <f t="shared" si="0"/>
        <v>217999000</v>
      </c>
      <c r="O44" s="16">
        <f t="shared" si="1"/>
        <v>115869000</v>
      </c>
      <c r="P44" s="26" t="s">
        <v>125</v>
      </c>
      <c r="Q44" s="2" t="s">
        <v>123</v>
      </c>
      <c r="R44" s="3" t="s">
        <v>122</v>
      </c>
      <c r="S44" s="3" t="s">
        <v>126</v>
      </c>
    </row>
    <row r="45" spans="1:19" x14ac:dyDescent="0.3">
      <c r="A45" s="30" t="s">
        <v>141</v>
      </c>
      <c r="B45" s="31" t="s">
        <v>46</v>
      </c>
      <c r="C45" s="4"/>
      <c r="D45" s="4"/>
      <c r="E45" s="4" t="s">
        <v>79</v>
      </c>
      <c r="F45" s="4" t="s">
        <v>74</v>
      </c>
      <c r="G45" s="4" t="s">
        <v>48</v>
      </c>
      <c r="H45" s="1">
        <v>0</v>
      </c>
      <c r="I45" s="1">
        <v>229354000</v>
      </c>
      <c r="J45" s="1">
        <v>179450000</v>
      </c>
      <c r="K45" s="1">
        <f t="shared" ref="K45:K50" si="8">ROUND(I45/124.4*129.6,-3)</f>
        <v>238941000</v>
      </c>
      <c r="L45" s="15">
        <v>230000000</v>
      </c>
      <c r="M45" s="15">
        <v>264000000</v>
      </c>
      <c r="N45" s="16">
        <f t="shared" si="0"/>
        <v>233209000</v>
      </c>
      <c r="O45" s="16">
        <f t="shared" si="1"/>
        <v>265994000</v>
      </c>
      <c r="P45" s="26" t="s">
        <v>125</v>
      </c>
      <c r="Q45" s="2" t="s">
        <v>123</v>
      </c>
      <c r="R45" s="3" t="s">
        <v>122</v>
      </c>
      <c r="S45" s="3" t="s">
        <v>126</v>
      </c>
    </row>
    <row r="46" spans="1:19" x14ac:dyDescent="0.3">
      <c r="A46" s="4">
        <v>161</v>
      </c>
      <c r="B46" s="5" t="s">
        <v>73</v>
      </c>
      <c r="C46" s="4">
        <v>10</v>
      </c>
      <c r="D46" s="4"/>
      <c r="E46" s="4" t="s">
        <v>97</v>
      </c>
      <c r="F46" s="4" t="s">
        <v>74</v>
      </c>
      <c r="G46" s="4" t="s">
        <v>127</v>
      </c>
      <c r="H46" s="1">
        <v>14354000</v>
      </c>
      <c r="I46" s="1">
        <v>0</v>
      </c>
      <c r="J46" s="1">
        <f>ROUND(H46/128.4*133.4,-3)</f>
        <v>14913000</v>
      </c>
      <c r="K46" s="1">
        <f t="shared" si="8"/>
        <v>0</v>
      </c>
      <c r="L46" s="15">
        <v>21500000</v>
      </c>
      <c r="M46" s="15">
        <v>1200000</v>
      </c>
      <c r="N46" s="16">
        <f t="shared" si="0"/>
        <v>21800000</v>
      </c>
      <c r="O46" s="16">
        <f t="shared" si="1"/>
        <v>1209000</v>
      </c>
      <c r="P46" s="26" t="s">
        <v>125</v>
      </c>
      <c r="Q46" s="2" t="s">
        <v>123</v>
      </c>
      <c r="R46" s="3" t="s">
        <v>122</v>
      </c>
      <c r="S46" s="3" t="s">
        <v>126</v>
      </c>
    </row>
    <row r="47" spans="1:19" x14ac:dyDescent="0.3">
      <c r="A47" s="4">
        <v>181</v>
      </c>
      <c r="B47" s="5" t="s">
        <v>73</v>
      </c>
      <c r="C47" s="4">
        <v>12</v>
      </c>
      <c r="D47" s="4"/>
      <c r="E47" s="4" t="s">
        <v>97</v>
      </c>
      <c r="F47" s="4" t="s">
        <v>74</v>
      </c>
      <c r="G47" s="4" t="s">
        <v>127</v>
      </c>
      <c r="H47" s="1">
        <v>19360000</v>
      </c>
      <c r="I47" s="1">
        <v>0</v>
      </c>
      <c r="J47" s="1">
        <f>ROUND(H47/128.4*133.4,-3)</f>
        <v>20114000</v>
      </c>
      <c r="K47" s="1">
        <f t="shared" si="8"/>
        <v>0</v>
      </c>
      <c r="L47" s="15">
        <v>25600000</v>
      </c>
      <c r="M47" s="15">
        <v>2700000</v>
      </c>
      <c r="N47" s="16">
        <f t="shared" si="0"/>
        <v>25957000</v>
      </c>
      <c r="O47" s="16">
        <f t="shared" si="1"/>
        <v>2720000</v>
      </c>
      <c r="P47" s="26" t="s">
        <v>125</v>
      </c>
      <c r="Q47" s="2" t="s">
        <v>123</v>
      </c>
      <c r="R47" s="3" t="s">
        <v>122</v>
      </c>
      <c r="S47" s="3" t="s">
        <v>126</v>
      </c>
    </row>
    <row r="48" spans="1:19" s="29" customFormat="1" x14ac:dyDescent="0.3">
      <c r="A48" s="4">
        <v>39</v>
      </c>
      <c r="B48" s="5" t="s">
        <v>37</v>
      </c>
      <c r="C48" s="4">
        <v>6</v>
      </c>
      <c r="D48" s="4"/>
      <c r="E48" s="4" t="s">
        <v>88</v>
      </c>
      <c r="F48" s="4" t="s">
        <v>74</v>
      </c>
      <c r="G48" s="4" t="s">
        <v>110</v>
      </c>
      <c r="H48" s="1" t="s">
        <v>111</v>
      </c>
      <c r="I48" s="1">
        <v>5086000</v>
      </c>
      <c r="J48" s="1" t="s">
        <v>111</v>
      </c>
      <c r="K48" s="1">
        <f t="shared" si="8"/>
        <v>5299000</v>
      </c>
      <c r="L48" s="1"/>
      <c r="M48" s="15">
        <v>3950000</v>
      </c>
      <c r="N48" s="16">
        <f t="shared" si="0"/>
        <v>0</v>
      </c>
      <c r="O48" s="16">
        <f t="shared" si="1"/>
        <v>3980000</v>
      </c>
      <c r="P48" s="26" t="s">
        <v>125</v>
      </c>
      <c r="Q48" s="2" t="s">
        <v>123</v>
      </c>
      <c r="R48" s="3"/>
      <c r="S48" s="3" t="s">
        <v>126</v>
      </c>
    </row>
    <row r="49" spans="1:19" x14ac:dyDescent="0.3">
      <c r="A49" s="4"/>
      <c r="B49" s="5" t="s">
        <v>103</v>
      </c>
      <c r="C49" s="4">
        <v>10</v>
      </c>
      <c r="D49" s="4"/>
      <c r="E49" s="4" t="s">
        <v>104</v>
      </c>
      <c r="F49" s="4" t="s">
        <v>74</v>
      </c>
      <c r="G49" s="4" t="s">
        <v>105</v>
      </c>
      <c r="H49" s="1"/>
      <c r="I49" s="1">
        <v>254000</v>
      </c>
      <c r="J49" s="1">
        <f>ROUND(H49/128.4*133.4,-3)</f>
        <v>0</v>
      </c>
      <c r="K49" s="1">
        <f t="shared" si="8"/>
        <v>265000</v>
      </c>
      <c r="L49" s="1"/>
      <c r="M49" s="15">
        <v>875000</v>
      </c>
      <c r="N49" s="16">
        <f t="shared" si="0"/>
        <v>0</v>
      </c>
      <c r="O49" s="16">
        <f t="shared" si="1"/>
        <v>882000</v>
      </c>
      <c r="P49" s="26" t="s">
        <v>125</v>
      </c>
      <c r="Q49" s="2" t="s">
        <v>123</v>
      </c>
      <c r="R49" s="3"/>
      <c r="S49" s="3" t="s">
        <v>126</v>
      </c>
    </row>
    <row r="50" spans="1:19" s="33" customFormat="1" ht="12" x14ac:dyDescent="0.3">
      <c r="A50" s="32"/>
      <c r="B50" s="5" t="s">
        <v>22</v>
      </c>
      <c r="C50" s="4"/>
      <c r="D50" s="4"/>
      <c r="E50" s="4"/>
      <c r="F50" s="4"/>
      <c r="G50" s="4"/>
      <c r="H50" s="1">
        <v>30582000</v>
      </c>
      <c r="I50" s="1">
        <v>80321000</v>
      </c>
      <c r="J50" s="1">
        <f>ROUND(H50/128.4*133.4,-3)</f>
        <v>31773000</v>
      </c>
      <c r="K50" s="1">
        <f t="shared" si="8"/>
        <v>83678000</v>
      </c>
      <c r="L50" s="15">
        <v>30000000</v>
      </c>
      <c r="M50" s="15">
        <v>93000000</v>
      </c>
      <c r="N50" s="16">
        <f t="shared" si="0"/>
        <v>30419000</v>
      </c>
      <c r="O50" s="16">
        <f t="shared" si="1"/>
        <v>93702000</v>
      </c>
      <c r="P50" s="26" t="s">
        <v>125</v>
      </c>
      <c r="Q50" s="2" t="s">
        <v>123</v>
      </c>
      <c r="R50" s="3" t="s">
        <v>122</v>
      </c>
      <c r="S50" s="3" t="s">
        <v>126</v>
      </c>
    </row>
    <row r="53" spans="1:19" ht="12" x14ac:dyDescent="0.3">
      <c r="H53" s="36">
        <v>1713106000</v>
      </c>
      <c r="I53" s="36">
        <v>1469654000</v>
      </c>
      <c r="J53" s="36">
        <f t="shared" ref="J53:O53" si="9">SUM(J3:J52)</f>
        <v>1772013000</v>
      </c>
      <c r="K53" s="36">
        <f t="shared" si="9"/>
        <v>1504834000</v>
      </c>
      <c r="L53" s="36">
        <f t="shared" si="9"/>
        <v>2069495000</v>
      </c>
      <c r="M53" s="36">
        <f t="shared" si="9"/>
        <v>1577910000</v>
      </c>
      <c r="N53" s="36">
        <f t="shared" si="9"/>
        <v>2098366000</v>
      </c>
      <c r="O53" s="36">
        <f t="shared" si="9"/>
        <v>1589831000</v>
      </c>
    </row>
  </sheetData>
  <autoFilter ref="A1:R50" xr:uid="{F9C9D3D0-D06A-4856-A93C-1D99D1884B8C}"/>
  <pageMargins left="0.31496062992125984" right="0.31496062992125984" top="1.1417322834645669" bottom="0.94488188976377963" header="0.31496062992125984" footer="0.51181102362204722"/>
  <pageSetup paperSize="9" scale="65" orientation="landscape" r:id="rId1"/>
  <headerFooter>
    <oddFooter>&amp;L&amp;F&amp;C&amp;P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specificatie</vt:lpstr>
      <vt:lpstr>specificatie!Afdrukbereik</vt:lpstr>
      <vt:lpstr>specificatie!Afdruktitels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Cornelisse</dc:creator>
  <cp:lastModifiedBy>Iris Vink</cp:lastModifiedBy>
  <cp:lastPrinted>2025-12-10T12:38:39Z</cp:lastPrinted>
  <dcterms:created xsi:type="dcterms:W3CDTF">2021-11-18T06:06:45Z</dcterms:created>
  <dcterms:modified xsi:type="dcterms:W3CDTF">2025-12-10T14:46:33Z</dcterms:modified>
</cp:coreProperties>
</file>