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4"/>
  <workbookPr filterPrivacy="1" codeName="ThisWorkbook" autoCompressPictures="0"/>
  <xr:revisionPtr revIDLastSave="2412" documentId="13_ncr:1_{D2ADBFED-E1F2-C747-89B3-2096B474B694}" xr6:coauthVersionLast="47" xr6:coauthVersionMax="47" xr10:uidLastSave="{5E47A566-7BA7-B742-8CE8-017CC44C56D4}"/>
  <bookViews>
    <workbookView xWindow="34200" yWindow="620" windowWidth="51200" windowHeight="20980" activeTab="6" xr2:uid="{00000000-000D-0000-FFFF-FFFF00000000}"/>
  </bookViews>
  <sheets>
    <sheet name="Beoordelen kwaliteit" sheetId="6" r:id="rId1"/>
    <sheet name="Informatiemanager" sheetId="7" r:id="rId2"/>
    <sheet name="Beheerder ICT en IAM" sheetId="15" r:id="rId3"/>
    <sheet name="Productowner IAM" sheetId="16" r:id="rId4"/>
    <sheet name="Projectmanager" sheetId="17" r:id="rId5"/>
    <sheet name="Consensus" sheetId="9" r:id="rId6"/>
    <sheet name="Eindscores" sheetId="18" r:id="rId7"/>
  </sheets>
  <definedNames>
    <definedName name="SCORE">'Beoordelen kwaliteit'!$A$19:$A$19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5" i="9" l="1"/>
  <c r="G45" i="9"/>
  <c r="J45" i="9"/>
  <c r="J51" i="9" l="1"/>
  <c r="G51" i="9"/>
  <c r="D51" i="9"/>
  <c r="J38" i="9"/>
  <c r="G38" i="9"/>
  <c r="D38" i="9"/>
  <c r="J32" i="9"/>
  <c r="G32" i="9"/>
  <c r="D32" i="9"/>
  <c r="J26" i="9"/>
  <c r="G26" i="9"/>
  <c r="D26" i="9"/>
  <c r="J20" i="9"/>
  <c r="G20" i="9"/>
  <c r="D20" i="9"/>
  <c r="J14" i="9"/>
  <c r="G14" i="9"/>
  <c r="D14" i="9"/>
  <c r="J8" i="9"/>
  <c r="G8" i="9"/>
  <c r="D8" i="9"/>
  <c r="J1" i="9" l="1"/>
  <c r="G1" i="9"/>
  <c r="D1" i="9"/>
  <c r="J49" i="9" l="1"/>
  <c r="J48" i="9"/>
  <c r="J47" i="9"/>
  <c r="J46" i="9"/>
  <c r="G49" i="9"/>
  <c r="G48" i="9"/>
  <c r="G47" i="9"/>
  <c r="G46" i="9"/>
  <c r="D48" i="9"/>
  <c r="J43" i="9"/>
  <c r="J42" i="9"/>
  <c r="J41" i="9"/>
  <c r="J40" i="9"/>
  <c r="G43" i="9"/>
  <c r="G42" i="9"/>
  <c r="G41" i="9"/>
  <c r="G40" i="9"/>
  <c r="D43" i="9"/>
  <c r="D42" i="9"/>
  <c r="D40" i="9"/>
  <c r="D49" i="9"/>
  <c r="D47" i="9"/>
  <c r="D46" i="9"/>
  <c r="D41" i="9"/>
  <c r="A40" i="9"/>
  <c r="D11" i="9"/>
  <c r="D3" i="9"/>
  <c r="A19" i="16"/>
  <c r="A46" i="9"/>
  <c r="A19" i="17"/>
  <c r="A18" i="17"/>
  <c r="A18" i="16"/>
  <c r="A17" i="15"/>
  <c r="A17" i="7"/>
  <c r="A19" i="15"/>
  <c r="A18" i="15"/>
  <c r="A18" i="7"/>
  <c r="A19" i="7"/>
  <c r="D53" i="9" l="1"/>
  <c r="J53" i="9"/>
  <c r="G53" i="9"/>
  <c r="A3" i="16"/>
  <c r="A4" i="16"/>
  <c r="A5" i="16"/>
  <c r="A6" i="16"/>
  <c r="A7" i="16"/>
  <c r="A8" i="16"/>
  <c r="A9" i="16"/>
  <c r="A10" i="16"/>
  <c r="A11" i="16"/>
  <c r="A12" i="16"/>
  <c r="A13" i="16"/>
  <c r="A14" i="16"/>
  <c r="A16" i="16"/>
  <c r="A17" i="16"/>
  <c r="A5" i="7"/>
  <c r="D36" i="9"/>
  <c r="D35" i="9"/>
  <c r="D34" i="9"/>
  <c r="D33" i="9"/>
  <c r="G36" i="9"/>
  <c r="G35" i="9"/>
  <c r="G33" i="9"/>
  <c r="G34" i="9"/>
  <c r="J36" i="9"/>
  <c r="J35" i="9"/>
  <c r="J34" i="9"/>
  <c r="J33" i="9"/>
  <c r="J30" i="9"/>
  <c r="J29" i="9"/>
  <c r="J28" i="9"/>
  <c r="J27" i="9"/>
  <c r="G27" i="9"/>
  <c r="G30" i="9"/>
  <c r="G29" i="9"/>
  <c r="G28" i="9"/>
  <c r="D30" i="9"/>
  <c r="D29" i="9"/>
  <c r="D28" i="9"/>
  <c r="D27" i="9"/>
  <c r="A33" i="9"/>
  <c r="A27" i="9"/>
  <c r="A17" i="17"/>
  <c r="A16" i="17"/>
  <c r="A14" i="17"/>
  <c r="A13" i="17"/>
  <c r="A12" i="17"/>
  <c r="A11" i="17"/>
  <c r="A16" i="15"/>
  <c r="A14" i="15"/>
  <c r="A13" i="15"/>
  <c r="A12" i="15"/>
  <c r="A11" i="15"/>
  <c r="A16" i="7"/>
  <c r="A14" i="7"/>
  <c r="A13" i="7"/>
  <c r="A12" i="7"/>
  <c r="A11" i="7"/>
  <c r="J24" i="9"/>
  <c r="J23" i="9"/>
  <c r="J22" i="9"/>
  <c r="J21" i="9"/>
  <c r="G24" i="9"/>
  <c r="G23" i="9"/>
  <c r="G22" i="9"/>
  <c r="G21" i="9"/>
  <c r="D24" i="9"/>
  <c r="D23" i="9"/>
  <c r="D22" i="9"/>
  <c r="D21" i="9"/>
  <c r="J18" i="9"/>
  <c r="J17" i="9"/>
  <c r="J16" i="9"/>
  <c r="J15" i="9"/>
  <c r="G18" i="9"/>
  <c r="G17" i="9"/>
  <c r="G16" i="9"/>
  <c r="G15" i="9"/>
  <c r="D18" i="9"/>
  <c r="D17" i="9"/>
  <c r="D16" i="9"/>
  <c r="D15" i="9"/>
  <c r="A21" i="9"/>
  <c r="A15" i="9"/>
  <c r="A10" i="17"/>
  <c r="A9" i="17"/>
  <c r="A8" i="17"/>
  <c r="A7" i="17"/>
  <c r="A6" i="17"/>
  <c r="A5" i="17"/>
  <c r="A4" i="17"/>
  <c r="A3" i="17"/>
  <c r="A10" i="15"/>
  <c r="A9" i="15"/>
  <c r="A8" i="15"/>
  <c r="A7" i="15"/>
  <c r="A6" i="15"/>
  <c r="A5" i="15"/>
  <c r="A4" i="15"/>
  <c r="A3" i="15"/>
  <c r="A10" i="7"/>
  <c r="A9" i="7"/>
  <c r="A8" i="7"/>
  <c r="A7" i="7"/>
  <c r="J12" i="9"/>
  <c r="J11" i="9"/>
  <c r="J10" i="9"/>
  <c r="J9" i="9"/>
  <c r="J6" i="9"/>
  <c r="J5" i="9"/>
  <c r="J4" i="9"/>
  <c r="J3" i="9"/>
  <c r="G12" i="9"/>
  <c r="G11" i="9"/>
  <c r="G10" i="9"/>
  <c r="G9" i="9"/>
  <c r="G6" i="9"/>
  <c r="G5" i="9"/>
  <c r="G4" i="9"/>
  <c r="G3" i="9"/>
  <c r="D12" i="9"/>
  <c r="D10" i="9"/>
  <c r="D9" i="9"/>
  <c r="A9" i="9"/>
  <c r="A3" i="9"/>
  <c r="A6" i="7"/>
  <c r="A3" i="7"/>
  <c r="A4" i="7"/>
  <c r="D4" i="9"/>
  <c r="D5" i="9"/>
  <c r="D6" i="9"/>
  <c r="G2" i="18"/>
  <c r="E2" i="18"/>
  <c r="C2" i="18"/>
  <c r="G3" i="18" l="1"/>
  <c r="G4" i="18" s="1"/>
  <c r="G8" i="18" s="1"/>
  <c r="E3" i="18"/>
  <c r="E4" i="18" s="1"/>
  <c r="E8" i="18" s="1"/>
  <c r="C3" i="18"/>
  <c r="C4" i="18" s="1"/>
  <c r="C8" i="18" s="1"/>
</calcChain>
</file>

<file path=xl/sharedStrings.xml><?xml version="1.0" encoding="utf-8"?>
<sst xmlns="http://schemas.openxmlformats.org/spreadsheetml/2006/main" count="339" uniqueCount="42">
  <si>
    <t xml:space="preserve"> </t>
  </si>
  <si>
    <t>Zie bijlage 7 'kwaliteit'.</t>
  </si>
  <si>
    <t>Wijze van beoordeling van de open vragen:</t>
  </si>
  <si>
    <t>Uitmuntend</t>
  </si>
  <si>
    <t>Goed</t>
  </si>
  <si>
    <t>Voldoende</t>
  </si>
  <si>
    <t>Matig</t>
  </si>
  <si>
    <t>Onvoldoende</t>
  </si>
  <si>
    <t>SCORE</t>
  </si>
  <si>
    <t>Beoordelaar 1: INFORMATIEMANAGER</t>
  </si>
  <si>
    <t>Inschrijver 1</t>
  </si>
  <si>
    <t>Inschrijver 2</t>
  </si>
  <si>
    <t>Inschrijver 3</t>
  </si>
  <si>
    <t>Open vragen</t>
  </si>
  <si>
    <t>&lt;MOTIVATIE&gt;</t>
  </si>
  <si>
    <t>Beoordelaar 2: BEHEERDER ICT EN IAM</t>
  </si>
  <si>
    <t>Beoordelaar 3: PRODUCTOWNER IAM EN INTERGRATIE-PLATFORM</t>
  </si>
  <si>
    <t>Beoordelaar 4: PROJECTMANAGER</t>
  </si>
  <si>
    <t>Totaalwaardes</t>
  </si>
  <si>
    <t>Informatiemanager</t>
  </si>
  <si>
    <t>&lt;&lt;motivatie CONSENSUS&gt;&gt;</t>
  </si>
  <si>
    <t>Beheerder ICT en IAM</t>
  </si>
  <si>
    <t>Productowner IAM</t>
  </si>
  <si>
    <t>Projectmanager</t>
  </si>
  <si>
    <t>Consensus</t>
  </si>
  <si>
    <t>Totaal behaalde waarde open vragen:</t>
  </si>
  <si>
    <t>Totaalwaarde criterium kwaliteit</t>
  </si>
  <si>
    <t>Onderdeel</t>
  </si>
  <si>
    <t>Totaal behaalde waarde criterium kwaliteit:</t>
  </si>
  <si>
    <t>Totaal behaalde waarde criterium prijs:</t>
  </si>
  <si>
    <t>FICTIEVE EINDWAARDE (prijs -/- kwaliteit):</t>
  </si>
  <si>
    <t>Interview</t>
  </si>
  <si>
    <t>Open vragen + toelichting en interview</t>
  </si>
  <si>
    <t>OPEN VRAGEN EN INTERVIEW VRAGEN AERB-I26</t>
  </si>
  <si>
    <t xml:space="preserve">7.1.1  DUURZAAMHEID EN MVO </t>
  </si>
  <si>
    <t xml:space="preserve">7.1.2 PLAN VAN AANPAK AANVANG DIENSTVERLENING </t>
  </si>
  <si>
    <t xml:space="preserve">7.1.3 CONCRETE DIENSTVERLENING  </t>
  </si>
  <si>
    <t xml:space="preserve">7.1.4 CONCRETE DIENSTEN BIJ PROJECTEN EN WIJZIGINGEN </t>
  </si>
  <si>
    <t xml:space="preserve">7.1.6 KWALITTEIT PROCES/VEILIGHEID/AVG/CERTIFICERING </t>
  </si>
  <si>
    <t>7.3 INTERVIEW VRAAG 1</t>
  </si>
  <si>
    <t>7.3 INTERVIEW VRAAG 2</t>
  </si>
  <si>
    <t>7.1.5 CONCRETE DIENSTEN PRO-ACTIEF ADVISEREN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</si>
</sst>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_-;&quot;€&quot;\ #,##0.00\-"/>
    <numFmt numFmtId="165" formatCode="&quot;€&quot;\ #,##0_-"/>
    <numFmt numFmtId="166" formatCode="&quot;€&quot;\ #,##0.00"/>
    <numFmt numFmtId="167" formatCode="&quot;€&quot;\ #,##0.0000"/>
  </numFmts>
  <fonts count="24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Verdana"/>
      <family val="2"/>
    </font>
    <font>
      <b/>
      <sz val="11"/>
      <color theme="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sz val="10"/>
      <color rgb="FF454545"/>
      <name val="Helvetica Neue"/>
      <family val="2"/>
    </font>
    <font>
      <sz val="8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4"/>
      <color theme="0"/>
      <name val="Verdana"/>
      <family val="2"/>
    </font>
    <font>
      <b/>
      <sz val="16"/>
      <color theme="0"/>
      <name val="Verdana"/>
      <family val="2"/>
    </font>
    <font>
      <b/>
      <sz val="14"/>
      <color theme="1"/>
      <name val="Verdana"/>
      <family val="2"/>
    </font>
    <font>
      <sz val="10"/>
      <color rgb="FF000000"/>
      <name val="Verdana"/>
      <family val="2"/>
    </font>
    <font>
      <sz val="12"/>
      <color theme="1"/>
      <name val="Verdana"/>
      <family val="2"/>
    </font>
    <font>
      <i/>
      <sz val="12"/>
      <color theme="1"/>
      <name val="Verdana"/>
      <family val="2"/>
    </font>
    <font>
      <b/>
      <sz val="12"/>
      <name val="Verdana"/>
      <family val="2"/>
    </font>
    <font>
      <sz val="11"/>
      <color theme="6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46E3A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2" fillId="2" borderId="0" xfId="0" applyFont="1" applyFill="1"/>
    <xf numFmtId="0" fontId="2" fillId="2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4" fillId="2" borderId="7" xfId="0" applyFont="1" applyFill="1" applyBorder="1" applyAlignment="1">
      <alignment horizontal="left" vertical="center" indent="1"/>
    </xf>
    <xf numFmtId="0" fontId="8" fillId="2" borderId="7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164" fontId="10" fillId="5" borderId="3" xfId="0" applyNumberFormat="1" applyFont="1" applyFill="1" applyBorder="1" applyAlignment="1">
      <alignment vertical="center"/>
    </xf>
    <xf numFmtId="0" fontId="10" fillId="0" borderId="7" xfId="0" applyFont="1" applyBorder="1" applyAlignment="1">
      <alignment horizontal="left" vertical="center" indent="1"/>
    </xf>
    <xf numFmtId="0" fontId="11" fillId="0" borderId="0" xfId="0" applyFont="1"/>
    <xf numFmtId="0" fontId="10" fillId="0" borderId="7" xfId="0" applyFont="1" applyBorder="1" applyAlignment="1">
      <alignment horizontal="left" vertical="center"/>
    </xf>
    <xf numFmtId="0" fontId="11" fillId="0" borderId="0" xfId="0" applyFont="1" applyAlignment="1">
      <alignment wrapText="1"/>
    </xf>
    <xf numFmtId="0" fontId="3" fillId="4" borderId="1" xfId="0" applyFont="1" applyFill="1" applyBorder="1" applyAlignment="1">
      <alignment horizontal="right" vertical="center"/>
    </xf>
    <xf numFmtId="166" fontId="3" fillId="4" borderId="1" xfId="0" applyNumberFormat="1" applyFont="1" applyFill="1" applyBorder="1" applyAlignment="1" applyProtection="1">
      <alignment horizontal="center" vertical="center"/>
      <protection locked="0"/>
    </xf>
    <xf numFmtId="167" fontId="10" fillId="0" borderId="7" xfId="0" applyNumberFormat="1" applyFont="1" applyBorder="1" applyAlignment="1">
      <alignment horizontal="left" vertical="center"/>
    </xf>
    <xf numFmtId="0" fontId="12" fillId="0" borderId="0" xfId="0" applyFont="1"/>
    <xf numFmtId="0" fontId="8" fillId="2" borderId="0" xfId="0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indent="1"/>
    </xf>
    <xf numFmtId="0" fontId="18" fillId="2" borderId="7" xfId="0" applyFont="1" applyFill="1" applyBorder="1" applyAlignment="1">
      <alignment horizontal="left" vertical="center" indent="1"/>
    </xf>
    <xf numFmtId="0" fontId="19" fillId="0" borderId="0" xfId="0" applyFont="1"/>
    <xf numFmtId="165" fontId="20" fillId="0" borderId="0" xfId="0" applyNumberFormat="1" applyFont="1" applyAlignment="1">
      <alignment horizontal="center"/>
    </xf>
    <xf numFmtId="0" fontId="20" fillId="2" borderId="7" xfId="0" applyFont="1" applyFill="1" applyBorder="1" applyAlignment="1">
      <alignment horizontal="left" vertical="center" wrapText="1" indent="1"/>
    </xf>
    <xf numFmtId="164" fontId="20" fillId="2" borderId="7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20" fillId="0" borderId="7" xfId="0" applyNumberFormat="1" applyFont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64" fontId="4" fillId="5" borderId="3" xfId="0" applyNumberFormat="1" applyFont="1" applyFill="1" applyBorder="1" applyAlignment="1">
      <alignment vertical="center"/>
    </xf>
    <xf numFmtId="0" fontId="20" fillId="3" borderId="1" xfId="0" applyFont="1" applyFill="1" applyBorder="1" applyAlignment="1">
      <alignment vertical="center"/>
    </xf>
    <xf numFmtId="166" fontId="4" fillId="5" borderId="2" xfId="0" applyNumberFormat="1" applyFont="1" applyFill="1" applyBorder="1" applyAlignment="1">
      <alignment vertical="center"/>
    </xf>
    <xf numFmtId="0" fontId="17" fillId="6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 applyProtection="1">
      <alignment horizontal="left" vertical="center" indent="1"/>
      <protection locked="0"/>
    </xf>
    <xf numFmtId="0" fontId="4" fillId="7" borderId="10" xfId="0" applyFont="1" applyFill="1" applyBorder="1" applyAlignment="1">
      <alignment vertical="center" wrapText="1"/>
    </xf>
    <xf numFmtId="0" fontId="20" fillId="8" borderId="10" xfId="0" applyFont="1" applyFill="1" applyBorder="1" applyAlignment="1">
      <alignment vertical="center" wrapText="1"/>
    </xf>
    <xf numFmtId="0" fontId="10" fillId="6" borderId="2" xfId="0" applyFont="1" applyFill="1" applyBorder="1" applyAlignment="1">
      <alignment vertical="center"/>
    </xf>
    <xf numFmtId="0" fontId="10" fillId="6" borderId="3" xfId="0" applyFont="1" applyFill="1" applyBorder="1" applyAlignment="1">
      <alignment vertical="center"/>
    </xf>
    <xf numFmtId="0" fontId="10" fillId="7" borderId="1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 wrapText="1"/>
    </xf>
    <xf numFmtId="166" fontId="3" fillId="8" borderId="11" xfId="0" applyNumberFormat="1" applyFont="1" applyFill="1" applyBorder="1" applyAlignment="1">
      <alignment horizontal="center" vertical="center" wrapText="1"/>
    </xf>
    <xf numFmtId="166" fontId="10" fillId="7" borderId="1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right" vertical="center"/>
    </xf>
    <xf numFmtId="166" fontId="10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/>
    </xf>
    <xf numFmtId="0" fontId="15" fillId="8" borderId="1" xfId="0" applyFont="1" applyFill="1" applyBorder="1" applyAlignment="1">
      <alignment horizontal="center" vertical="center"/>
    </xf>
    <xf numFmtId="164" fontId="15" fillId="8" borderId="10" xfId="0" applyNumberFormat="1" applyFont="1" applyFill="1" applyBorder="1" applyAlignment="1">
      <alignment horizontal="center" vertical="center" wrapText="1"/>
    </xf>
    <xf numFmtId="164" fontId="15" fillId="8" borderId="1" xfId="0" applyNumberFormat="1" applyFont="1" applyFill="1" applyBorder="1" applyAlignment="1">
      <alignment horizontal="center" vertical="center" wrapText="1"/>
    </xf>
    <xf numFmtId="164" fontId="15" fillId="8" borderId="2" xfId="0" applyNumberFormat="1" applyFont="1" applyFill="1" applyBorder="1" applyAlignment="1">
      <alignment horizontal="center" vertical="center" wrapText="1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23" fillId="7" borderId="1" xfId="0" applyFont="1" applyFill="1" applyBorder="1"/>
    <xf numFmtId="0" fontId="18" fillId="9" borderId="1" xfId="0" applyFont="1" applyFill="1" applyBorder="1" applyAlignment="1">
      <alignment horizontal="left" vertical="center" indent="1"/>
    </xf>
    <xf numFmtId="0" fontId="1" fillId="9" borderId="1" xfId="0" applyFont="1" applyFill="1" applyBorder="1" applyAlignment="1">
      <alignment horizontal="center" vertical="center"/>
    </xf>
    <xf numFmtId="165" fontId="4" fillId="7" borderId="2" xfId="0" applyNumberFormat="1" applyFont="1" applyFill="1" applyBorder="1" applyAlignment="1" applyProtection="1">
      <alignment horizontal="center" vertical="center"/>
      <protection locked="0"/>
    </xf>
    <xf numFmtId="165" fontId="4" fillId="7" borderId="3" xfId="0" applyNumberFormat="1" applyFont="1" applyFill="1" applyBorder="1" applyAlignment="1" applyProtection="1">
      <alignment horizontal="center" vertical="center"/>
      <protection locked="0"/>
    </xf>
    <xf numFmtId="165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1" fillId="3" borderId="3" xfId="0" applyNumberFormat="1" applyFont="1" applyFill="1" applyBorder="1" applyAlignment="1" applyProtection="1">
      <alignment horizontal="center" vertical="center" wrapText="1"/>
      <protection locked="0"/>
    </xf>
    <xf numFmtId="165" fontId="1" fillId="8" borderId="2" xfId="0" applyNumberFormat="1" applyFont="1" applyFill="1" applyBorder="1" applyAlignment="1" applyProtection="1">
      <alignment horizontal="center" vertical="center" wrapText="1"/>
      <protection locked="0"/>
    </xf>
    <xf numFmtId="165" fontId="1" fillId="8" borderId="3" xfId="0" applyNumberFormat="1" applyFont="1" applyFill="1" applyBorder="1" applyAlignment="1" applyProtection="1">
      <alignment horizontal="center" vertical="center" wrapText="1"/>
      <protection locked="0"/>
    </xf>
    <xf numFmtId="165" fontId="16" fillId="9" borderId="2" xfId="0" applyNumberFormat="1" applyFont="1" applyFill="1" applyBorder="1" applyAlignment="1">
      <alignment horizontal="center" vertical="center"/>
    </xf>
    <xf numFmtId="165" fontId="16" fillId="9" borderId="3" xfId="0" applyNumberFormat="1" applyFont="1" applyFill="1" applyBorder="1" applyAlignment="1">
      <alignment horizontal="center" vertical="center"/>
    </xf>
    <xf numFmtId="165" fontId="16" fillId="6" borderId="2" xfId="0" applyNumberFormat="1" applyFont="1" applyFill="1" applyBorder="1" applyAlignment="1" applyProtection="1">
      <alignment horizontal="center" vertical="center"/>
      <protection locked="0"/>
    </xf>
    <xf numFmtId="165" fontId="16" fillId="6" borderId="3" xfId="0" applyNumberFormat="1" applyFont="1" applyFill="1" applyBorder="1" applyAlignment="1" applyProtection="1">
      <alignment horizontal="center" vertical="center"/>
      <protection locked="0"/>
    </xf>
    <xf numFmtId="165" fontId="18" fillId="9" borderId="2" xfId="0" applyNumberFormat="1" applyFont="1" applyFill="1" applyBorder="1" applyAlignment="1">
      <alignment horizontal="center" vertical="center"/>
    </xf>
    <xf numFmtId="165" fontId="18" fillId="9" borderId="3" xfId="0" applyNumberFormat="1" applyFont="1" applyFill="1" applyBorder="1" applyAlignment="1">
      <alignment horizontal="center" vertical="center"/>
    </xf>
    <xf numFmtId="164" fontId="21" fillId="8" borderId="11" xfId="0" applyNumberFormat="1" applyFont="1" applyFill="1" applyBorder="1" applyAlignment="1" applyProtection="1">
      <alignment horizontal="center" vertical="center" wrapText="1"/>
      <protection locked="0"/>
    </xf>
    <xf numFmtId="164" fontId="21" fillId="8" borderId="7" xfId="0" applyNumberFormat="1" applyFont="1" applyFill="1" applyBorder="1" applyAlignment="1" applyProtection="1">
      <alignment horizontal="center" vertical="center" wrapText="1"/>
      <protection locked="0"/>
    </xf>
    <xf numFmtId="164" fontId="21" fillId="8" borderId="10" xfId="0" applyNumberFormat="1" applyFont="1" applyFill="1" applyBorder="1" applyAlignment="1" applyProtection="1">
      <alignment horizontal="center" vertical="center" wrapText="1"/>
      <protection locked="0"/>
    </xf>
    <xf numFmtId="0" fontId="9" fillId="7" borderId="5" xfId="0" applyFont="1" applyFill="1" applyBorder="1" applyAlignment="1">
      <alignment horizontal="right" vertical="center" wrapText="1"/>
    </xf>
    <xf numFmtId="0" fontId="9" fillId="7" borderId="9" xfId="0" applyFont="1" applyFill="1" applyBorder="1" applyAlignment="1">
      <alignment horizontal="right" vertical="center" wrapText="1"/>
    </xf>
    <xf numFmtId="0" fontId="9" fillId="7" borderId="8" xfId="0" applyFont="1" applyFill="1" applyBorder="1" applyAlignment="1">
      <alignment horizontal="right" vertical="center" wrapText="1"/>
    </xf>
    <xf numFmtId="0" fontId="9" fillId="7" borderId="4" xfId="0" applyFont="1" applyFill="1" applyBorder="1" applyAlignment="1">
      <alignment horizontal="right" vertical="center" wrapText="1"/>
    </xf>
    <xf numFmtId="0" fontId="14" fillId="8" borderId="11" xfId="0" applyFont="1" applyFill="1" applyBorder="1" applyAlignment="1">
      <alignment horizontal="left" vertical="center" wrapText="1"/>
    </xf>
    <xf numFmtId="0" fontId="14" fillId="8" borderId="7" xfId="0" applyFont="1" applyFill="1" applyBorder="1" applyAlignment="1">
      <alignment horizontal="left" vertical="center" wrapText="1"/>
    </xf>
    <xf numFmtId="164" fontId="21" fillId="3" borderId="11" xfId="0" applyNumberFormat="1" applyFont="1" applyFill="1" applyBorder="1" applyAlignment="1" applyProtection="1">
      <alignment horizontal="center" vertical="center" wrapText="1"/>
      <protection locked="0"/>
    </xf>
    <xf numFmtId="164" fontId="21" fillId="3" borderId="7" xfId="0" applyNumberFormat="1" applyFont="1" applyFill="1" applyBorder="1" applyAlignment="1" applyProtection="1">
      <alignment horizontal="center" vertical="center" wrapText="1"/>
      <protection locked="0"/>
    </xf>
    <xf numFmtId="164" fontId="21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6" fillId="5" borderId="2" xfId="0" applyFont="1" applyFill="1" applyBorder="1" applyAlignment="1">
      <alignment horizontal="right" vertical="center" wrapText="1"/>
    </xf>
    <xf numFmtId="0" fontId="16" fillId="5" borderId="3" xfId="0" applyFont="1" applyFill="1" applyBorder="1" applyAlignment="1">
      <alignment horizontal="right" vertical="center" wrapText="1"/>
    </xf>
    <xf numFmtId="0" fontId="18" fillId="9" borderId="2" xfId="0" applyFont="1" applyFill="1" applyBorder="1" applyAlignment="1">
      <alignment horizontal="left" vertical="center"/>
    </xf>
    <xf numFmtId="0" fontId="18" fillId="9" borderId="3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left" vertical="center"/>
    </xf>
    <xf numFmtId="0" fontId="17" fillId="6" borderId="3" xfId="0" applyFont="1" applyFill="1" applyBorder="1" applyAlignment="1">
      <alignment horizontal="left" vertical="center"/>
    </xf>
  </cellXfs>
  <cellStyles count="57">
    <cellStyle name="Gevolgde hyperlink" xfId="20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6" builtinId="9" hidden="1"/>
    <cellStyle name="Gevolgde hyperlink" xfId="54" builtinId="9" hidden="1"/>
    <cellStyle name="Gevolgde hyperlink" xfId="46" builtinId="9" hidden="1"/>
    <cellStyle name="Gevolgde hyperlink" xfId="38" builtinId="9" hidden="1"/>
    <cellStyle name="Gevolgde hyperlink" xfId="30" builtinId="9" hidden="1"/>
    <cellStyle name="Gevolgde hyperlink" xfId="22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4" builtinId="9" hidden="1"/>
    <cellStyle name="Gevolgde hyperlink" xfId="8" builtinId="9" hidden="1"/>
    <cellStyle name="Gevolgde hyperlink" xfId="6" builtinId="9" hidden="1"/>
    <cellStyle name="Gevolgde hyperlink" xfId="2" builtinId="9" hidden="1"/>
    <cellStyle name="Hyperlink" xfId="39" builtinId="8" hidden="1"/>
    <cellStyle name="Hyperlink" xfId="41" builtinId="8" hidden="1"/>
    <cellStyle name="Hyperlink" xfId="45" builtinId="8" hidden="1"/>
    <cellStyle name="Hyperlink" xfId="47" builtinId="8" hidden="1"/>
    <cellStyle name="Hyperlink" xfId="49" builtinId="8" hidden="1"/>
    <cellStyle name="Hyperlink" xfId="53" builtinId="8" hidden="1"/>
    <cellStyle name="Hyperlink" xfId="55" builtinId="8" hidden="1"/>
    <cellStyle name="Hyperlink" xfId="51" builtinId="8" hidden="1"/>
    <cellStyle name="Hyperlink" xfId="43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27" builtinId="8" hidden="1"/>
    <cellStyle name="Hyperlink" xfId="7" builtinId="8" hidden="1"/>
    <cellStyle name="Hyperlink" xfId="9" builtinId="8" hidden="1"/>
    <cellStyle name="Hyperlink" xfId="13" builtinId="8" hidden="1"/>
    <cellStyle name="Hyperlink" xfId="15" builtinId="8" hidden="1"/>
    <cellStyle name="Hyperlink" xfId="11" builtinId="8" hidden="1"/>
    <cellStyle name="Hyperlink" xfId="3" builtinId="8" hidden="1"/>
    <cellStyle name="Hyperlink" xfId="5" builtinId="8" hidden="1"/>
    <cellStyle name="Hyperlink" xfId="1" builtinId="8" hidden="1"/>
    <cellStyle name="Standaard" xfId="0" builtinId="0"/>
  </cellStyles>
  <dxfs count="0"/>
  <tableStyles count="0" defaultTableStyle="TableStyleMedium2" defaultPivotStyle="PivotStyleMedium9"/>
  <colors>
    <mruColors>
      <color rgb="FF346E3A"/>
      <color rgb="FFEAF1DD"/>
      <color rgb="FF76933C"/>
      <color rgb="FFC5D79C"/>
      <color rgb="FFFF9A02"/>
      <color rgb="FFFFCC99"/>
      <color rgb="FFFDE9D9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190501</xdr:colOff>
      <xdr:row>0</xdr:row>
      <xdr:rowOff>152400</xdr:rowOff>
    </xdr:from>
    <xdr:to>
      <xdr:col>6</xdr:col>
      <xdr:colOff>520701</xdr:colOff>
      <xdr:row>0</xdr:row>
      <xdr:rowOff>862519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2976B4C-91E1-C149-984F-0B2147C38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8601" y="152400"/>
          <a:ext cx="1676400" cy="710119"/>
        </a:xfrm>
        <a:prstGeom prst="rect">
          <a:avLst/>
        </a:prstGeom>
      </xdr:spPr>
    </xdr:pic>
    <xdr:clientData/>
  </xdr:twoCellAnchor>
  <xdr:twoCellAnchor editAs="oneCell">
    <xdr:from>
      <xdr:col>0</xdr:col>
      <xdr:colOff>9398000</xdr:colOff>
      <xdr:row>0</xdr:row>
      <xdr:rowOff>0</xdr:rowOff>
    </xdr:from>
    <xdr:to>
      <xdr:col>4</xdr:col>
      <xdr:colOff>389914</xdr:colOff>
      <xdr:row>0</xdr:row>
      <xdr:rowOff>1041400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A51DA7B-643B-EDE2-54B3-10B4C537D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98000" y="0"/>
          <a:ext cx="2460014" cy="1041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211453</xdr:colOff>
      <xdr:row>0</xdr:row>
      <xdr:rowOff>155221</xdr:rowOff>
    </xdr:from>
    <xdr:to>
      <xdr:col>15</xdr:col>
      <xdr:colOff>587375</xdr:colOff>
      <xdr:row>0</xdr:row>
      <xdr:rowOff>908468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EBCA032-005A-30EE-B837-6520F76C2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05786" y="155221"/>
          <a:ext cx="1778214" cy="753247"/>
        </a:xfrm>
        <a:prstGeom prst="rect">
          <a:avLst/>
        </a:prstGeom>
      </xdr:spPr>
    </xdr:pic>
    <xdr:clientData/>
  </xdr:twoCellAnchor>
  <xdr:twoCellAnchor editAs="oneCell">
    <xdr:from>
      <xdr:col>10</xdr:col>
      <xdr:colOff>84666</xdr:colOff>
      <xdr:row>0</xdr:row>
      <xdr:rowOff>0</xdr:rowOff>
    </xdr:from>
    <xdr:to>
      <xdr:col>13</xdr:col>
      <xdr:colOff>307683</xdr:colOff>
      <xdr:row>1</xdr:row>
      <xdr:rowOff>112890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99EB9DE-5583-BF02-B9BD-5383788DD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235333" y="0"/>
          <a:ext cx="2466683" cy="10442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56231</xdr:colOff>
      <xdr:row>0</xdr:row>
      <xdr:rowOff>169334</xdr:rowOff>
    </xdr:from>
    <xdr:to>
      <xdr:col>15</xdr:col>
      <xdr:colOff>564443</xdr:colOff>
      <xdr:row>1</xdr:row>
      <xdr:rowOff>27112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2DF96F8-C986-4A46-B3EE-721843C5B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50564" y="169334"/>
          <a:ext cx="1862879" cy="789111"/>
        </a:xfrm>
        <a:prstGeom prst="rect">
          <a:avLst/>
        </a:prstGeom>
      </xdr:spPr>
    </xdr:pic>
    <xdr:clientData/>
  </xdr:twoCellAnchor>
  <xdr:twoCellAnchor editAs="oneCell">
    <xdr:from>
      <xdr:col>10</xdr:col>
      <xdr:colOff>98777</xdr:colOff>
      <xdr:row>0</xdr:row>
      <xdr:rowOff>84667</xdr:rowOff>
    </xdr:from>
    <xdr:to>
      <xdr:col>13</xdr:col>
      <xdr:colOff>255122</xdr:colOff>
      <xdr:row>1</xdr:row>
      <xdr:rowOff>169333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408B226-2023-8E17-5A24-9D5783A8B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249444" y="84667"/>
          <a:ext cx="2400011" cy="10159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324556</xdr:colOff>
      <xdr:row>0</xdr:row>
      <xdr:rowOff>141111</xdr:rowOff>
    </xdr:from>
    <xdr:to>
      <xdr:col>16</xdr:col>
      <xdr:colOff>155435</xdr:colOff>
      <xdr:row>0</xdr:row>
      <xdr:rowOff>920697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F4D86-C1CE-6F4A-902B-311C6205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18889" y="141111"/>
          <a:ext cx="1862879" cy="789111"/>
        </a:xfrm>
        <a:prstGeom prst="rect">
          <a:avLst/>
        </a:prstGeom>
      </xdr:spPr>
    </xdr:pic>
    <xdr:clientData/>
  </xdr:twoCellAnchor>
  <xdr:twoCellAnchor editAs="oneCell">
    <xdr:from>
      <xdr:col>9</xdr:col>
      <xdr:colOff>493888</xdr:colOff>
      <xdr:row>0</xdr:row>
      <xdr:rowOff>42334</xdr:rowOff>
    </xdr:from>
    <xdr:to>
      <xdr:col>13</xdr:col>
      <xdr:colOff>428125</xdr:colOff>
      <xdr:row>1</xdr:row>
      <xdr:rowOff>254000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91C98E5-BA27-C48D-4227-E85B35B98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122444" y="42334"/>
          <a:ext cx="2700014" cy="11429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324555</xdr:colOff>
      <xdr:row>0</xdr:row>
      <xdr:rowOff>197556</xdr:rowOff>
    </xdr:from>
    <xdr:to>
      <xdr:col>16</xdr:col>
      <xdr:colOff>58120</xdr:colOff>
      <xdr:row>1</xdr:row>
      <xdr:rowOff>14112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26F131C-30A7-2C4A-9011-EE469F1C8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18888" y="197556"/>
          <a:ext cx="1765565" cy="747889"/>
        </a:xfrm>
        <a:prstGeom prst="rect">
          <a:avLst/>
        </a:prstGeom>
      </xdr:spPr>
    </xdr:pic>
    <xdr:clientData/>
  </xdr:twoCellAnchor>
  <xdr:twoCellAnchor editAs="oneCell">
    <xdr:from>
      <xdr:col>10</xdr:col>
      <xdr:colOff>84666</xdr:colOff>
      <xdr:row>0</xdr:row>
      <xdr:rowOff>0</xdr:rowOff>
    </xdr:from>
    <xdr:to>
      <xdr:col>13</xdr:col>
      <xdr:colOff>536224</xdr:colOff>
      <xdr:row>1</xdr:row>
      <xdr:rowOff>209639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B1E2711-3172-D132-5A4B-1C148EAD8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235333" y="0"/>
          <a:ext cx="2695224" cy="114097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28222</xdr:colOff>
      <xdr:row>0</xdr:row>
      <xdr:rowOff>70556</xdr:rowOff>
    </xdr:from>
    <xdr:to>
      <xdr:col>16</xdr:col>
      <xdr:colOff>550334</xdr:colOff>
      <xdr:row>1</xdr:row>
      <xdr:rowOff>230555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FC10105-3B10-3B46-9D3C-0C35225AE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31778" y="70556"/>
          <a:ext cx="1876779" cy="794999"/>
        </a:xfrm>
        <a:prstGeom prst="rect">
          <a:avLst/>
        </a:prstGeom>
      </xdr:spPr>
    </xdr:pic>
    <xdr:clientData/>
  </xdr:twoCellAnchor>
  <xdr:twoCellAnchor editAs="oneCell">
    <xdr:from>
      <xdr:col>10</xdr:col>
      <xdr:colOff>2878666</xdr:colOff>
      <xdr:row>0</xdr:row>
      <xdr:rowOff>0</xdr:rowOff>
    </xdr:from>
    <xdr:to>
      <xdr:col>14</xdr:col>
      <xdr:colOff>225680</xdr:colOff>
      <xdr:row>1</xdr:row>
      <xdr:rowOff>338667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DC323A9D-238E-CB4C-9088-F417BBCD7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729222" y="0"/>
          <a:ext cx="2300014" cy="97366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219364</xdr:colOff>
      <xdr:row>0</xdr:row>
      <xdr:rowOff>138546</xdr:rowOff>
    </xdr:from>
    <xdr:to>
      <xdr:col>11</xdr:col>
      <xdr:colOff>1371</xdr:colOff>
      <xdr:row>1</xdr:row>
      <xdr:rowOff>369455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07C1A57-DC46-7D4A-9943-76BDC607E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96455" y="138546"/>
          <a:ext cx="1444552" cy="611909"/>
        </a:xfrm>
        <a:prstGeom prst="rect">
          <a:avLst/>
        </a:prstGeom>
      </xdr:spPr>
    </xdr:pic>
    <xdr:clientData/>
  </xdr:twoCellAnchor>
  <xdr:twoCellAnchor editAs="oneCell">
    <xdr:from>
      <xdr:col>6</xdr:col>
      <xdr:colOff>1789545</xdr:colOff>
      <xdr:row>0</xdr:row>
      <xdr:rowOff>0</xdr:rowOff>
    </xdr:from>
    <xdr:to>
      <xdr:col>9</xdr:col>
      <xdr:colOff>381000</xdr:colOff>
      <xdr:row>2</xdr:row>
      <xdr:rowOff>137309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F914598-09BD-D14B-86F5-34E881DB5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33727" y="0"/>
          <a:ext cx="2124364" cy="899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8"/>
    <pageSetUpPr fitToPage="1"/>
  </sheetPr>
  <dimension ref="A1:A25"/>
  <sheetViews>
    <sheetView showGridLines="0" topLeftCell="A2" zoomScaleNormal="100" workbookViewId="0">
      <selection activeCell="A23" sqref="A23"/>
    </sheetView>
  </sheetViews>
  <sheetFormatPr baseColWidth="10" defaultColWidth="8.83203125" defaultRowHeight="15" x14ac:dyDescent="0.2"/>
  <cols>
    <col min="1" max="1" width="124" customWidth="1"/>
  </cols>
  <sheetData>
    <row r="1" spans="1:1" s="15" customFormat="1" ht="87" customHeight="1" x14ac:dyDescent="0.2">
      <c r="A1" s="43" t="s">
        <v>33</v>
      </c>
    </row>
    <row r="2" spans="1:1" s="1" customFormat="1" ht="29" customHeight="1" x14ac:dyDescent="0.2">
      <c r="A2" s="44" t="s">
        <v>0</v>
      </c>
    </row>
    <row r="3" spans="1:1" s="1" customFormat="1" ht="30" customHeight="1" x14ac:dyDescent="0.2">
      <c r="A3" s="45" t="s">
        <v>34</v>
      </c>
    </row>
    <row r="4" spans="1:1" s="1" customFormat="1" ht="60" customHeight="1" x14ac:dyDescent="0.2">
      <c r="A4" s="26" t="s">
        <v>1</v>
      </c>
    </row>
    <row r="5" spans="1:1" s="1" customFormat="1" ht="30" customHeight="1" x14ac:dyDescent="0.2">
      <c r="A5" s="45" t="s">
        <v>35</v>
      </c>
    </row>
    <row r="6" spans="1:1" s="1" customFormat="1" ht="60" customHeight="1" x14ac:dyDescent="0.2">
      <c r="A6" s="26" t="s">
        <v>1</v>
      </c>
    </row>
    <row r="7" spans="1:1" s="1" customFormat="1" ht="30" customHeight="1" x14ac:dyDescent="0.2">
      <c r="A7" s="45" t="s">
        <v>36</v>
      </c>
    </row>
    <row r="8" spans="1:1" s="1" customFormat="1" ht="60" customHeight="1" x14ac:dyDescent="0.2">
      <c r="A8" s="26" t="s">
        <v>1</v>
      </c>
    </row>
    <row r="9" spans="1:1" s="1" customFormat="1" ht="30" customHeight="1" x14ac:dyDescent="0.2">
      <c r="A9" s="45" t="s">
        <v>37</v>
      </c>
    </row>
    <row r="10" spans="1:1" s="1" customFormat="1" ht="60" customHeight="1" x14ac:dyDescent="0.2">
      <c r="A10" s="26" t="s">
        <v>1</v>
      </c>
    </row>
    <row r="11" spans="1:1" s="1" customFormat="1" ht="30" customHeight="1" x14ac:dyDescent="0.2">
      <c r="A11" s="45" t="s">
        <v>41</v>
      </c>
    </row>
    <row r="12" spans="1:1" s="1" customFormat="1" ht="60" customHeight="1" x14ac:dyDescent="0.2">
      <c r="A12" s="26" t="s">
        <v>1</v>
      </c>
    </row>
    <row r="13" spans="1:1" s="1" customFormat="1" ht="30" customHeight="1" x14ac:dyDescent="0.2">
      <c r="A13" s="45" t="s">
        <v>38</v>
      </c>
    </row>
    <row r="14" spans="1:1" s="1" customFormat="1" ht="60" customHeight="1" x14ac:dyDescent="0.2">
      <c r="A14" s="26" t="s">
        <v>1</v>
      </c>
    </row>
    <row r="15" spans="1:1" s="1" customFormat="1" ht="30" customHeight="1" x14ac:dyDescent="0.2">
      <c r="A15" s="45" t="s">
        <v>39</v>
      </c>
    </row>
    <row r="16" spans="1:1" s="1" customFormat="1" ht="60" customHeight="1" x14ac:dyDescent="0.2">
      <c r="A16" s="26" t="s">
        <v>1</v>
      </c>
    </row>
    <row r="17" spans="1:1" s="1" customFormat="1" ht="30" customHeight="1" x14ac:dyDescent="0.2">
      <c r="A17" s="45" t="s">
        <v>40</v>
      </c>
    </row>
    <row r="18" spans="1:1" s="1" customFormat="1" ht="60" customHeight="1" x14ac:dyDescent="0.2">
      <c r="A18" s="26" t="s">
        <v>1</v>
      </c>
    </row>
    <row r="19" spans="1:1" ht="23" customHeight="1" x14ac:dyDescent="0.2">
      <c r="A19" s="45" t="s">
        <v>2</v>
      </c>
    </row>
    <row r="20" spans="1:1" ht="23" customHeight="1" x14ac:dyDescent="0.2">
      <c r="A20" s="41" t="s">
        <v>3</v>
      </c>
    </row>
    <row r="21" spans="1:1" ht="23" customHeight="1" x14ac:dyDescent="0.2">
      <c r="A21" s="41" t="s">
        <v>4</v>
      </c>
    </row>
    <row r="22" spans="1:1" ht="23" customHeight="1" x14ac:dyDescent="0.2">
      <c r="A22" s="41" t="s">
        <v>5</v>
      </c>
    </row>
    <row r="23" spans="1:1" ht="23" customHeight="1" x14ac:dyDescent="0.2">
      <c r="A23" s="41" t="s">
        <v>6</v>
      </c>
    </row>
    <row r="24" spans="1:1" ht="16" x14ac:dyDescent="0.2">
      <c r="A24" s="41" t="s">
        <v>7</v>
      </c>
    </row>
    <row r="25" spans="1:1" x14ac:dyDescent="0.2">
      <c r="A25" s="66" t="s">
        <v>8</v>
      </c>
    </row>
  </sheetData>
  <sheetProtection algorithmName="SHA-512" hashValue="g95IX5wK8XkNSHMVi7iHgu2AyZoaeqFRGY97FHS3qBuZTudJT7MbbvVbWFIKTdiQh5FNtYaI3HW4TY+srqSXoA==" saltValue="KwD2mpLRG2rVnBJeuKQl7w==" spinCount="100000" sheet="1"/>
  <pageMargins left="0.31496062992125984" right="0.31496062992125984" top="0.35433070866141736" bottom="0.35433070866141736" header="0.31496062992125984" footer="0.31496062992125984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tabColor theme="6"/>
    <pageSetUpPr fitToPage="1"/>
  </sheetPr>
  <dimension ref="A1:M19"/>
  <sheetViews>
    <sheetView showGridLines="0" zoomScale="80" zoomScaleNormal="80" zoomScalePageLayoutView="85" workbookViewId="0">
      <pane xSplit="1" ySplit="1" topLeftCell="B9" activePane="bottomRight" state="frozen"/>
      <selection pane="topRight" activeCell="B1" sqref="B1"/>
      <selection pane="bottomLeft" activeCell="A2" sqref="A2"/>
      <selection pane="bottomRight" activeCell="B18" sqref="B18"/>
    </sheetView>
  </sheetViews>
  <sheetFormatPr baseColWidth="10" defaultColWidth="8.83203125" defaultRowHeight="13" x14ac:dyDescent="0.15"/>
  <cols>
    <col min="1" max="1" width="130.83203125" style="3" customWidth="1"/>
    <col min="2" max="2" width="2.83203125" style="5" customWidth="1"/>
    <col min="3" max="3" width="34.83203125" style="4" customWidth="1"/>
    <col min="4" max="4" width="6.83203125" style="4" customWidth="1"/>
    <col min="5" max="5" width="2.83203125" style="4" customWidth="1"/>
    <col min="6" max="6" width="34.83203125" style="4" customWidth="1"/>
    <col min="7" max="7" width="7" style="4" customWidth="1"/>
    <col min="8" max="8" width="2.83203125" style="4" customWidth="1"/>
    <col min="9" max="9" width="34.83203125" style="3" customWidth="1"/>
    <col min="10" max="10" width="6.83203125" style="3" customWidth="1"/>
    <col min="11" max="11" width="11.6640625" style="3" bestFit="1" customWidth="1"/>
    <col min="12" max="16384" width="8.83203125" style="3"/>
  </cols>
  <sheetData>
    <row r="1" spans="1:13" ht="73" customHeight="1" x14ac:dyDescent="0.2">
      <c r="A1" s="46" t="s">
        <v>9</v>
      </c>
      <c r="B1" s="27"/>
      <c r="C1" s="77" t="s">
        <v>10</v>
      </c>
      <c r="D1" s="78"/>
      <c r="E1" s="27"/>
      <c r="F1" s="77" t="s">
        <v>11</v>
      </c>
      <c r="G1" s="78"/>
      <c r="H1" s="27"/>
      <c r="I1" s="77" t="s">
        <v>12</v>
      </c>
      <c r="J1" s="78"/>
      <c r="K1" s="2"/>
    </row>
    <row r="2" spans="1:13" ht="38" customHeight="1" x14ac:dyDescent="0.15">
      <c r="A2" s="67" t="s">
        <v>13</v>
      </c>
      <c r="B2" s="28"/>
      <c r="C2" s="79"/>
      <c r="D2" s="80"/>
      <c r="E2" s="28"/>
      <c r="F2" s="79"/>
      <c r="G2" s="80"/>
      <c r="H2" s="28"/>
      <c r="I2" s="79"/>
      <c r="J2" s="80"/>
    </row>
    <row r="3" spans="1:13" ht="34" customHeight="1" x14ac:dyDescent="0.15">
      <c r="A3" s="47" t="str">
        <f>_xlfn.SINGLE('Beoordelen kwaliteit'!A3)</f>
        <v xml:space="preserve">7.1.1  DUURZAAMHEID EN MVO </v>
      </c>
      <c r="B3" s="6"/>
      <c r="C3" s="69" t="s">
        <v>8</v>
      </c>
      <c r="D3" s="70"/>
      <c r="E3" s="31"/>
      <c r="F3" s="69" t="s">
        <v>8</v>
      </c>
      <c r="G3" s="70"/>
      <c r="H3" s="31"/>
      <c r="I3" s="69" t="s">
        <v>8</v>
      </c>
      <c r="J3" s="70"/>
    </row>
    <row r="4" spans="1:13" ht="150" customHeight="1" x14ac:dyDescent="0.15">
      <c r="A4" s="48" t="str">
        <f>_xlfn.SINGLE('Beoordelen kwaliteit'!A4)</f>
        <v>Zie bijlage 7 'kwaliteit'.</v>
      </c>
      <c r="B4" s="6"/>
      <c r="C4" s="73" t="s">
        <v>14</v>
      </c>
      <c r="D4" s="74"/>
      <c r="E4" s="31"/>
      <c r="F4" s="73" t="s">
        <v>14</v>
      </c>
      <c r="G4" s="74"/>
      <c r="H4" s="31"/>
      <c r="I4" s="73" t="s">
        <v>14</v>
      </c>
      <c r="J4" s="74"/>
      <c r="M4" s="29"/>
    </row>
    <row r="5" spans="1:13" ht="34" customHeight="1" x14ac:dyDescent="0.15">
      <c r="A5" s="47" t="str">
        <f>_xlfn.SINGLE('Beoordelen kwaliteit'!A5)</f>
        <v xml:space="preserve">7.1.2 PLAN VAN AANPAK AANVANG DIENSTVERLENING </v>
      </c>
      <c r="B5" s="6"/>
      <c r="C5" s="69" t="s">
        <v>8</v>
      </c>
      <c r="D5" s="70"/>
      <c r="E5" s="31"/>
      <c r="F5" s="69" t="s">
        <v>8</v>
      </c>
      <c r="G5" s="70"/>
      <c r="H5" s="31"/>
      <c r="I5" s="69" t="s">
        <v>8</v>
      </c>
      <c r="J5" s="70"/>
    </row>
    <row r="6" spans="1:13" ht="150" customHeight="1" x14ac:dyDescent="0.15">
      <c r="A6" s="48" t="str">
        <f>_xlfn.SINGLE('Beoordelen kwaliteit'!A6)</f>
        <v>Zie bijlage 7 'kwaliteit'.</v>
      </c>
      <c r="B6" s="6"/>
      <c r="C6" s="71" t="s">
        <v>14</v>
      </c>
      <c r="D6" s="72"/>
      <c r="E6" s="31"/>
      <c r="F6" s="71" t="s">
        <v>14</v>
      </c>
      <c r="G6" s="72"/>
      <c r="H6" s="31"/>
      <c r="I6" s="71" t="s">
        <v>14</v>
      </c>
      <c r="J6" s="72"/>
    </row>
    <row r="7" spans="1:13" ht="34" customHeight="1" x14ac:dyDescent="0.2">
      <c r="A7" s="47" t="str">
        <f>'Beoordelen kwaliteit'!A7</f>
        <v xml:space="preserve">7.1.3 CONCRETE DIENSTVERLENING  </v>
      </c>
      <c r="C7" s="69" t="s">
        <v>8</v>
      </c>
      <c r="D7" s="70"/>
      <c r="E7" s="30"/>
      <c r="F7" s="69" t="s">
        <v>8</v>
      </c>
      <c r="G7" s="70"/>
      <c r="H7" s="30"/>
      <c r="I7" s="69" t="s">
        <v>8</v>
      </c>
      <c r="J7" s="70"/>
    </row>
    <row r="8" spans="1:13" ht="150" customHeight="1" x14ac:dyDescent="0.2">
      <c r="A8" s="48" t="str">
        <f>'Beoordelen kwaliteit'!A8</f>
        <v>Zie bijlage 7 'kwaliteit'.</v>
      </c>
      <c r="C8" s="71" t="s">
        <v>14</v>
      </c>
      <c r="D8" s="72"/>
      <c r="E8" s="30"/>
      <c r="F8" s="71" t="s">
        <v>14</v>
      </c>
      <c r="G8" s="72"/>
      <c r="H8" s="30"/>
      <c r="I8" s="71" t="s">
        <v>14</v>
      </c>
      <c r="J8" s="72"/>
    </row>
    <row r="9" spans="1:13" ht="34" customHeight="1" x14ac:dyDescent="0.2">
      <c r="A9" s="47" t="str">
        <f>'Beoordelen kwaliteit'!A9</f>
        <v xml:space="preserve">7.1.4 CONCRETE DIENSTEN BIJ PROJECTEN EN WIJZIGINGEN </v>
      </c>
      <c r="C9" s="69" t="s">
        <v>8</v>
      </c>
      <c r="D9" s="70"/>
      <c r="E9" s="30"/>
      <c r="F9" s="69" t="s">
        <v>8</v>
      </c>
      <c r="G9" s="70"/>
      <c r="H9" s="30"/>
      <c r="I9" s="69" t="s">
        <v>8</v>
      </c>
      <c r="J9" s="70"/>
    </row>
    <row r="10" spans="1:13" ht="150" customHeight="1" x14ac:dyDescent="0.2">
      <c r="A10" s="48" t="str">
        <f>'Beoordelen kwaliteit'!A10</f>
        <v>Zie bijlage 7 'kwaliteit'.</v>
      </c>
      <c r="C10" s="71" t="s">
        <v>14</v>
      </c>
      <c r="D10" s="72"/>
      <c r="E10" s="30"/>
      <c r="F10" s="71" t="s">
        <v>14</v>
      </c>
      <c r="G10" s="72"/>
      <c r="H10" s="30"/>
      <c r="I10" s="71" t="s">
        <v>14</v>
      </c>
      <c r="J10" s="72"/>
    </row>
    <row r="11" spans="1:13" ht="35" customHeight="1" x14ac:dyDescent="0.2">
      <c r="A11" s="47" t="str">
        <f>'Beoordelen kwaliteit'!A11</f>
        <v>7.1.5 CONCRETE DIENSTEN PRO-ACTIEF ADVISEREN</v>
      </c>
      <c r="C11" s="69" t="s">
        <v>8</v>
      </c>
      <c r="D11" s="70"/>
      <c r="E11" s="30"/>
      <c r="F11" s="69" t="s">
        <v>8</v>
      </c>
      <c r="G11" s="70"/>
      <c r="H11" s="30"/>
      <c r="I11" s="69" t="s">
        <v>8</v>
      </c>
      <c r="J11" s="70"/>
    </row>
    <row r="12" spans="1:13" ht="150" customHeight="1" x14ac:dyDescent="0.2">
      <c r="A12" s="48" t="str">
        <f>'Beoordelen kwaliteit'!A12</f>
        <v>Zie bijlage 7 'kwaliteit'.</v>
      </c>
      <c r="C12" s="71" t="s">
        <v>14</v>
      </c>
      <c r="D12" s="72"/>
      <c r="E12" s="30"/>
      <c r="F12" s="71" t="s">
        <v>14</v>
      </c>
      <c r="G12" s="72"/>
      <c r="H12" s="30"/>
      <c r="I12" s="71" t="s">
        <v>14</v>
      </c>
      <c r="J12" s="72"/>
    </row>
    <row r="13" spans="1:13" ht="34" customHeight="1" x14ac:dyDescent="0.2">
      <c r="A13" s="47" t="str">
        <f>'Beoordelen kwaliteit'!A13</f>
        <v xml:space="preserve">7.1.6 KWALITTEIT PROCES/VEILIGHEID/AVG/CERTIFICERING </v>
      </c>
      <c r="C13" s="69" t="s">
        <v>8</v>
      </c>
      <c r="D13" s="70"/>
      <c r="E13" s="30"/>
      <c r="F13" s="69" t="s">
        <v>8</v>
      </c>
      <c r="G13" s="70"/>
      <c r="H13" s="30"/>
      <c r="I13" s="69" t="s">
        <v>8</v>
      </c>
      <c r="J13" s="70"/>
    </row>
    <row r="14" spans="1:13" ht="150" customHeight="1" x14ac:dyDescent="0.2">
      <c r="A14" s="48" t="str">
        <f>'Beoordelen kwaliteit'!A14</f>
        <v>Zie bijlage 7 'kwaliteit'.</v>
      </c>
      <c r="C14" s="71" t="s">
        <v>14</v>
      </c>
      <c r="D14" s="72"/>
      <c r="E14" s="30"/>
      <c r="F14" s="71" t="s">
        <v>14</v>
      </c>
      <c r="G14" s="72"/>
      <c r="H14" s="30"/>
      <c r="I14" s="71" t="s">
        <v>14</v>
      </c>
      <c r="J14" s="72"/>
    </row>
    <row r="15" spans="1:13" ht="38" customHeight="1" x14ac:dyDescent="0.15">
      <c r="A15" s="67" t="s">
        <v>31</v>
      </c>
      <c r="B15" s="28"/>
      <c r="C15" s="75"/>
      <c r="D15" s="76"/>
      <c r="E15" s="28"/>
      <c r="F15" s="75"/>
      <c r="G15" s="76"/>
      <c r="H15" s="28"/>
      <c r="I15" s="75"/>
      <c r="J15" s="76"/>
    </row>
    <row r="16" spans="1:13" ht="34" customHeight="1" x14ac:dyDescent="0.2">
      <c r="A16" s="47" t="str">
        <f>'Beoordelen kwaliteit'!A15</f>
        <v>7.3 INTERVIEW VRAAG 1</v>
      </c>
      <c r="C16" s="69" t="s">
        <v>8</v>
      </c>
      <c r="D16" s="70"/>
      <c r="E16" s="30"/>
      <c r="F16" s="69" t="s">
        <v>8</v>
      </c>
      <c r="G16" s="70"/>
      <c r="H16" s="30"/>
      <c r="I16" s="69" t="s">
        <v>8</v>
      </c>
      <c r="J16" s="70"/>
    </row>
    <row r="17" spans="1:10" ht="150" customHeight="1" x14ac:dyDescent="0.2">
      <c r="A17" s="48" t="str">
        <f>'Beoordelen kwaliteit'!A16</f>
        <v>Zie bijlage 7 'kwaliteit'.</v>
      </c>
      <c r="C17" s="71" t="s">
        <v>14</v>
      </c>
      <c r="D17" s="72"/>
      <c r="E17" s="30"/>
      <c r="F17" s="71" t="s">
        <v>14</v>
      </c>
      <c r="G17" s="72"/>
      <c r="H17" s="30"/>
      <c r="I17" s="71" t="s">
        <v>14</v>
      </c>
      <c r="J17" s="72"/>
    </row>
    <row r="18" spans="1:10" ht="34" customHeight="1" x14ac:dyDescent="0.2">
      <c r="A18" s="47" t="str">
        <f>'Beoordelen kwaliteit'!A17</f>
        <v>7.3 INTERVIEW VRAAG 2</v>
      </c>
      <c r="C18" s="69" t="s">
        <v>8</v>
      </c>
      <c r="D18" s="70"/>
      <c r="E18" s="30"/>
      <c r="F18" s="69" t="s">
        <v>8</v>
      </c>
      <c r="G18" s="70"/>
      <c r="H18" s="30"/>
      <c r="I18" s="69" t="s">
        <v>8</v>
      </c>
      <c r="J18" s="70"/>
    </row>
    <row r="19" spans="1:10" ht="150" customHeight="1" x14ac:dyDescent="0.2">
      <c r="A19" s="48" t="str">
        <f>'Beoordelen kwaliteit'!A18</f>
        <v>Zie bijlage 7 'kwaliteit'.</v>
      </c>
      <c r="C19" s="71" t="s">
        <v>14</v>
      </c>
      <c r="D19" s="72"/>
      <c r="E19" s="30"/>
      <c r="F19" s="71" t="s">
        <v>14</v>
      </c>
      <c r="G19" s="72"/>
      <c r="H19" s="30"/>
      <c r="I19" s="71" t="s">
        <v>14</v>
      </c>
      <c r="J19" s="72"/>
    </row>
  </sheetData>
  <sheetProtection algorithmName="SHA-512" hashValue="LNiduLYhS+DwxoeYWlVwiqL7HmsK4onP/8tFCmbbjFJCyZyRlNF7ZgNlxhUZC+kNEjEI6OTbLyUPDOGipg7q3Q==" saltValue="gLzuzzaiw6w1AODHzWqZLg==" spinCount="100000" sheet="1" objects="1" scenarios="1"/>
  <mergeCells count="57">
    <mergeCell ref="C15:D15"/>
    <mergeCell ref="F15:G15"/>
    <mergeCell ref="I15:J15"/>
    <mergeCell ref="I1:J1"/>
    <mergeCell ref="C2:D2"/>
    <mergeCell ref="I2:J2"/>
    <mergeCell ref="C1:D1"/>
    <mergeCell ref="F1:G1"/>
    <mergeCell ref="F2:G2"/>
    <mergeCell ref="I10:J10"/>
    <mergeCell ref="C10:D10"/>
    <mergeCell ref="F10:G10"/>
    <mergeCell ref="C6:D6"/>
    <mergeCell ref="F6:G6"/>
    <mergeCell ref="I6:J6"/>
    <mergeCell ref="C8:D8"/>
    <mergeCell ref="I8:J8"/>
    <mergeCell ref="I9:J9"/>
    <mergeCell ref="F9:G9"/>
    <mergeCell ref="C7:D7"/>
    <mergeCell ref="C9:D9"/>
    <mergeCell ref="I3:J3"/>
    <mergeCell ref="I5:J5"/>
    <mergeCell ref="I7:J7"/>
    <mergeCell ref="F7:G7"/>
    <mergeCell ref="F5:G5"/>
    <mergeCell ref="I4:J4"/>
    <mergeCell ref="F4:G4"/>
    <mergeCell ref="C5:D5"/>
    <mergeCell ref="C3:D3"/>
    <mergeCell ref="C11:D11"/>
    <mergeCell ref="F11:G11"/>
    <mergeCell ref="F3:G3"/>
    <mergeCell ref="C4:D4"/>
    <mergeCell ref="F8:G8"/>
    <mergeCell ref="C14:D14"/>
    <mergeCell ref="F14:G14"/>
    <mergeCell ref="I14:J14"/>
    <mergeCell ref="I11:J11"/>
    <mergeCell ref="C12:D12"/>
    <mergeCell ref="F12:G12"/>
    <mergeCell ref="I12:J12"/>
    <mergeCell ref="C13:D13"/>
    <mergeCell ref="F13:G13"/>
    <mergeCell ref="I13:J13"/>
    <mergeCell ref="C17:D17"/>
    <mergeCell ref="F17:G17"/>
    <mergeCell ref="I17:J17"/>
    <mergeCell ref="C16:D16"/>
    <mergeCell ref="F16:G16"/>
    <mergeCell ref="I16:J16"/>
    <mergeCell ref="C18:D18"/>
    <mergeCell ref="F18:G18"/>
    <mergeCell ref="I18:J18"/>
    <mergeCell ref="C19:D19"/>
    <mergeCell ref="F19:G19"/>
    <mergeCell ref="I19:J19"/>
  </mergeCells>
  <pageMargins left="0.7" right="0.7" top="0.75" bottom="0.75" header="0.3" footer="0.3"/>
  <pageSetup paperSize="8"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="Voer juiste waarde in. " xr:uid="{3CCE796F-C632-5A49-93AF-54A4D18A8304}">
          <x14:formula1>
            <xm:f>'Beoordelen kwaliteit'!$A$20:$A$25</xm:f>
          </x14:formula1>
          <xm:sqref>F7 F13 C7 F9 F5 C13 C9 F18 F3 C5 C18 C3 F16 C16 C11 F11 I7 I13 I9 I5 I18 I3 I16 I11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M19"/>
  <sheetViews>
    <sheetView showGridLines="0" zoomScale="90" zoomScaleNormal="90" zoomScalePageLayoutView="85"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C3" sqref="C3:D3"/>
    </sheetView>
  </sheetViews>
  <sheetFormatPr baseColWidth="10" defaultColWidth="8.83203125" defaultRowHeight="13" x14ac:dyDescent="0.15"/>
  <cols>
    <col min="1" max="1" width="130.83203125" style="3" customWidth="1"/>
    <col min="2" max="2" width="2.83203125" style="5" customWidth="1"/>
    <col min="3" max="3" width="34.83203125" style="4" customWidth="1"/>
    <col min="4" max="4" width="6.83203125" style="4" customWidth="1"/>
    <col min="5" max="5" width="2.83203125" style="4" customWidth="1"/>
    <col min="6" max="6" width="34.83203125" style="4" customWidth="1"/>
    <col min="7" max="7" width="7" style="4" customWidth="1"/>
    <col min="8" max="8" width="2.83203125" style="4" customWidth="1"/>
    <col min="9" max="9" width="34.83203125" style="3" customWidth="1"/>
    <col min="10" max="10" width="6.83203125" style="3" customWidth="1"/>
    <col min="11" max="11" width="11.6640625" style="3" bestFit="1" customWidth="1"/>
    <col min="12" max="16384" width="8.83203125" style="3"/>
  </cols>
  <sheetData>
    <row r="1" spans="1:13" ht="73" customHeight="1" x14ac:dyDescent="0.2">
      <c r="A1" s="46" t="s">
        <v>15</v>
      </c>
      <c r="B1" s="27"/>
      <c r="C1" s="77" t="s">
        <v>10</v>
      </c>
      <c r="D1" s="78"/>
      <c r="E1" s="27"/>
      <c r="F1" s="77" t="s">
        <v>11</v>
      </c>
      <c r="G1" s="78"/>
      <c r="H1" s="27"/>
      <c r="I1" s="77" t="s">
        <v>12</v>
      </c>
      <c r="J1" s="78"/>
      <c r="K1" s="2"/>
    </row>
    <row r="2" spans="1:13" ht="38" customHeight="1" x14ac:dyDescent="0.15">
      <c r="A2" s="67" t="s">
        <v>13</v>
      </c>
      <c r="B2" s="28"/>
      <c r="C2" s="75"/>
      <c r="D2" s="76"/>
      <c r="E2" s="28"/>
      <c r="F2" s="75"/>
      <c r="G2" s="76"/>
      <c r="H2" s="28"/>
      <c r="I2" s="75"/>
      <c r="J2" s="76"/>
    </row>
    <row r="3" spans="1:13" ht="34" customHeight="1" x14ac:dyDescent="0.15">
      <c r="A3" s="47" t="str">
        <f>_xlfn.SINGLE('Beoordelen kwaliteit'!A3)</f>
        <v xml:space="preserve">7.1.1  DUURZAAMHEID EN MVO </v>
      </c>
      <c r="B3" s="6"/>
      <c r="C3" s="69" t="s">
        <v>8</v>
      </c>
      <c r="D3" s="70"/>
      <c r="E3" s="31"/>
      <c r="F3" s="69" t="s">
        <v>8</v>
      </c>
      <c r="G3" s="70"/>
      <c r="H3" s="31"/>
      <c r="I3" s="69" t="s">
        <v>8</v>
      </c>
      <c r="J3" s="70"/>
    </row>
    <row r="4" spans="1:13" ht="150" customHeight="1" x14ac:dyDescent="0.15">
      <c r="A4" s="48" t="str">
        <f>_xlfn.SINGLE('Beoordelen kwaliteit'!A4)</f>
        <v>Zie bijlage 7 'kwaliteit'.</v>
      </c>
      <c r="B4" s="6"/>
      <c r="C4" s="73" t="s">
        <v>14</v>
      </c>
      <c r="D4" s="74"/>
      <c r="E4" s="31"/>
      <c r="F4" s="73" t="s">
        <v>14</v>
      </c>
      <c r="G4" s="74"/>
      <c r="H4" s="31"/>
      <c r="I4" s="73" t="s">
        <v>14</v>
      </c>
      <c r="J4" s="74"/>
      <c r="M4" s="29"/>
    </row>
    <row r="5" spans="1:13" ht="34" customHeight="1" x14ac:dyDescent="0.15">
      <c r="A5" s="47" t="str">
        <f>_xlfn.SINGLE('Beoordelen kwaliteit'!A5)</f>
        <v xml:space="preserve">7.1.2 PLAN VAN AANPAK AANVANG DIENSTVERLENING </v>
      </c>
      <c r="B5" s="6"/>
      <c r="C5" s="69" t="s">
        <v>8</v>
      </c>
      <c r="D5" s="70"/>
      <c r="E5" s="31"/>
      <c r="F5" s="69" t="s">
        <v>8</v>
      </c>
      <c r="G5" s="70"/>
      <c r="H5" s="31"/>
      <c r="I5" s="69" t="s">
        <v>8</v>
      </c>
      <c r="J5" s="70"/>
    </row>
    <row r="6" spans="1:13" ht="150" customHeight="1" x14ac:dyDescent="0.15">
      <c r="A6" s="48" t="str">
        <f>_xlfn.SINGLE('Beoordelen kwaliteit'!A6)</f>
        <v>Zie bijlage 7 'kwaliteit'.</v>
      </c>
      <c r="B6" s="6"/>
      <c r="C6" s="71" t="s">
        <v>14</v>
      </c>
      <c r="D6" s="72"/>
      <c r="E6" s="31"/>
      <c r="F6" s="71" t="s">
        <v>14</v>
      </c>
      <c r="G6" s="72"/>
      <c r="H6" s="31"/>
      <c r="I6" s="71" t="s">
        <v>14</v>
      </c>
      <c r="J6" s="72"/>
    </row>
    <row r="7" spans="1:13" ht="34" customHeight="1" x14ac:dyDescent="0.2">
      <c r="A7" s="47" t="str">
        <f>'Beoordelen kwaliteit'!A7</f>
        <v xml:space="preserve">7.1.3 CONCRETE DIENSTVERLENING  </v>
      </c>
      <c r="C7" s="69" t="s">
        <v>8</v>
      </c>
      <c r="D7" s="70"/>
      <c r="E7" s="30"/>
      <c r="F7" s="69" t="s">
        <v>8</v>
      </c>
      <c r="G7" s="70"/>
      <c r="H7" s="30"/>
      <c r="I7" s="69" t="s">
        <v>8</v>
      </c>
      <c r="J7" s="70"/>
    </row>
    <row r="8" spans="1:13" ht="150" customHeight="1" x14ac:dyDescent="0.2">
      <c r="A8" s="48" t="str">
        <f>'Beoordelen kwaliteit'!A8</f>
        <v>Zie bijlage 7 'kwaliteit'.</v>
      </c>
      <c r="C8" s="71" t="s">
        <v>14</v>
      </c>
      <c r="D8" s="72"/>
      <c r="E8" s="30"/>
      <c r="F8" s="71" t="s">
        <v>14</v>
      </c>
      <c r="G8" s="72"/>
      <c r="H8" s="30"/>
      <c r="I8" s="71" t="s">
        <v>14</v>
      </c>
      <c r="J8" s="72"/>
    </row>
    <row r="9" spans="1:13" ht="34" customHeight="1" x14ac:dyDescent="0.2">
      <c r="A9" s="47" t="str">
        <f>'Beoordelen kwaliteit'!A9</f>
        <v xml:space="preserve">7.1.4 CONCRETE DIENSTEN BIJ PROJECTEN EN WIJZIGINGEN </v>
      </c>
      <c r="C9" s="69" t="s">
        <v>8</v>
      </c>
      <c r="D9" s="70"/>
      <c r="E9" s="30"/>
      <c r="F9" s="69" t="s">
        <v>8</v>
      </c>
      <c r="G9" s="70"/>
      <c r="H9" s="30"/>
      <c r="I9" s="69" t="s">
        <v>8</v>
      </c>
      <c r="J9" s="70"/>
    </row>
    <row r="10" spans="1:13" ht="150" customHeight="1" x14ac:dyDescent="0.2">
      <c r="A10" s="48" t="str">
        <f>'Beoordelen kwaliteit'!A10</f>
        <v>Zie bijlage 7 'kwaliteit'.</v>
      </c>
      <c r="C10" s="71" t="s">
        <v>14</v>
      </c>
      <c r="D10" s="72"/>
      <c r="E10" s="30"/>
      <c r="F10" s="71" t="s">
        <v>14</v>
      </c>
      <c r="G10" s="72"/>
      <c r="H10" s="30"/>
      <c r="I10" s="71" t="s">
        <v>14</v>
      </c>
      <c r="J10" s="72"/>
    </row>
    <row r="11" spans="1:13" ht="35" customHeight="1" x14ac:dyDescent="0.2">
      <c r="A11" s="47" t="str">
        <f>'Beoordelen kwaliteit'!A11</f>
        <v>7.1.5 CONCRETE DIENSTEN PRO-ACTIEF ADVISEREN</v>
      </c>
      <c r="C11" s="69" t="s">
        <v>8</v>
      </c>
      <c r="D11" s="70"/>
      <c r="E11" s="30"/>
      <c r="F11" s="69" t="s">
        <v>8</v>
      </c>
      <c r="G11" s="70"/>
      <c r="H11" s="30"/>
      <c r="I11" s="69" t="s">
        <v>8</v>
      </c>
      <c r="J11" s="70"/>
    </row>
    <row r="12" spans="1:13" ht="150" customHeight="1" x14ac:dyDescent="0.2">
      <c r="A12" s="48" t="str">
        <f>'Beoordelen kwaliteit'!A12</f>
        <v>Zie bijlage 7 'kwaliteit'.</v>
      </c>
      <c r="C12" s="71" t="s">
        <v>14</v>
      </c>
      <c r="D12" s="72"/>
      <c r="E12" s="30"/>
      <c r="F12" s="71" t="s">
        <v>14</v>
      </c>
      <c r="G12" s="72"/>
      <c r="H12" s="30"/>
      <c r="I12" s="71" t="s">
        <v>14</v>
      </c>
      <c r="J12" s="72"/>
    </row>
    <row r="13" spans="1:13" ht="34" customHeight="1" x14ac:dyDescent="0.2">
      <c r="A13" s="47" t="str">
        <f>'Beoordelen kwaliteit'!A13</f>
        <v xml:space="preserve">7.1.6 KWALITTEIT PROCES/VEILIGHEID/AVG/CERTIFICERING </v>
      </c>
      <c r="C13" s="69" t="s">
        <v>8</v>
      </c>
      <c r="D13" s="70"/>
      <c r="E13" s="30"/>
      <c r="F13" s="69" t="s">
        <v>8</v>
      </c>
      <c r="G13" s="70"/>
      <c r="H13" s="30"/>
      <c r="I13" s="69" t="s">
        <v>8</v>
      </c>
      <c r="J13" s="70"/>
    </row>
    <row r="14" spans="1:13" ht="150" customHeight="1" x14ac:dyDescent="0.2">
      <c r="A14" s="48" t="str">
        <f>'Beoordelen kwaliteit'!A14</f>
        <v>Zie bijlage 7 'kwaliteit'.</v>
      </c>
      <c r="C14" s="71" t="s">
        <v>14</v>
      </c>
      <c r="D14" s="72"/>
      <c r="E14" s="30"/>
      <c r="F14" s="71" t="s">
        <v>14</v>
      </c>
      <c r="G14" s="72"/>
      <c r="H14" s="30"/>
      <c r="I14" s="71" t="s">
        <v>14</v>
      </c>
      <c r="J14" s="72"/>
    </row>
    <row r="15" spans="1:13" ht="38" customHeight="1" x14ac:dyDescent="0.15">
      <c r="A15" s="67" t="s">
        <v>31</v>
      </c>
      <c r="B15" s="28"/>
      <c r="C15" s="75"/>
      <c r="D15" s="76"/>
      <c r="E15" s="28"/>
      <c r="F15" s="75"/>
      <c r="G15" s="76"/>
      <c r="H15" s="28"/>
      <c r="I15" s="75"/>
      <c r="J15" s="76"/>
    </row>
    <row r="16" spans="1:13" ht="34" customHeight="1" x14ac:dyDescent="0.2">
      <c r="A16" s="47" t="str">
        <f>'Beoordelen kwaliteit'!A15</f>
        <v>7.3 INTERVIEW VRAAG 1</v>
      </c>
      <c r="C16" s="69" t="s">
        <v>8</v>
      </c>
      <c r="D16" s="70"/>
      <c r="E16" s="30"/>
      <c r="F16" s="69" t="s">
        <v>8</v>
      </c>
      <c r="G16" s="70"/>
      <c r="H16" s="30"/>
      <c r="I16" s="69" t="s">
        <v>8</v>
      </c>
      <c r="J16" s="70"/>
    </row>
    <row r="17" spans="1:10" ht="150" customHeight="1" x14ac:dyDescent="0.2">
      <c r="A17" s="48" t="str">
        <f>'Beoordelen kwaliteit'!A16</f>
        <v>Zie bijlage 7 'kwaliteit'.</v>
      </c>
      <c r="C17" s="71" t="s">
        <v>14</v>
      </c>
      <c r="D17" s="72"/>
      <c r="E17" s="30"/>
      <c r="F17" s="71" t="s">
        <v>14</v>
      </c>
      <c r="G17" s="72"/>
      <c r="H17" s="30"/>
      <c r="I17" s="71" t="s">
        <v>14</v>
      </c>
      <c r="J17" s="72"/>
    </row>
    <row r="18" spans="1:10" ht="34" customHeight="1" x14ac:dyDescent="0.2">
      <c r="A18" s="47" t="str">
        <f>'Beoordelen kwaliteit'!A17</f>
        <v>7.3 INTERVIEW VRAAG 2</v>
      </c>
      <c r="C18" s="69" t="s">
        <v>8</v>
      </c>
      <c r="D18" s="70"/>
      <c r="E18" s="30"/>
      <c r="F18" s="69" t="s">
        <v>8</v>
      </c>
      <c r="G18" s="70"/>
      <c r="H18" s="30"/>
      <c r="I18" s="69" t="s">
        <v>8</v>
      </c>
      <c r="J18" s="70"/>
    </row>
    <row r="19" spans="1:10" ht="150" customHeight="1" x14ac:dyDescent="0.2">
      <c r="A19" s="48" t="str">
        <f>'Beoordelen kwaliteit'!A18</f>
        <v>Zie bijlage 7 'kwaliteit'.</v>
      </c>
      <c r="C19" s="71" t="s">
        <v>14</v>
      </c>
      <c r="D19" s="72"/>
      <c r="E19" s="30"/>
      <c r="F19" s="71" t="s">
        <v>14</v>
      </c>
      <c r="G19" s="72"/>
      <c r="H19" s="30"/>
      <c r="I19" s="71" t="s">
        <v>14</v>
      </c>
      <c r="J19" s="72"/>
    </row>
  </sheetData>
  <sheetProtection algorithmName="SHA-512" hashValue="tEpBJrFvhhbtIENCWaQrkMWEMGwxk4ERUui+pi0dY4aaGgidLZF+d4Uh514DcIQ1abHfi6u2JYlcF9R17YWjLQ==" saltValue="F8OZF762899z8DTgWYMJ4w==" spinCount="100000" sheet="1" objects="1" scenarios="1"/>
  <mergeCells count="57">
    <mergeCell ref="I1:J1"/>
    <mergeCell ref="C1:D1"/>
    <mergeCell ref="F1:G1"/>
    <mergeCell ref="C2:D2"/>
    <mergeCell ref="F2:G2"/>
    <mergeCell ref="I2:J2"/>
    <mergeCell ref="C3:D3"/>
    <mergeCell ref="F3:G3"/>
    <mergeCell ref="I3:J3"/>
    <mergeCell ref="C10:D10"/>
    <mergeCell ref="F10:G10"/>
    <mergeCell ref="I10:J10"/>
    <mergeCell ref="C6:D6"/>
    <mergeCell ref="F6:G6"/>
    <mergeCell ref="I6:J6"/>
    <mergeCell ref="C8:D8"/>
    <mergeCell ref="F8:G8"/>
    <mergeCell ref="I8:J8"/>
    <mergeCell ref="C4:D4"/>
    <mergeCell ref="F4:G4"/>
    <mergeCell ref="I4:J4"/>
    <mergeCell ref="C5:D5"/>
    <mergeCell ref="F5:G5"/>
    <mergeCell ref="I5:J5"/>
    <mergeCell ref="I7:J7"/>
    <mergeCell ref="I9:J9"/>
    <mergeCell ref="F9:G9"/>
    <mergeCell ref="C9:D9"/>
    <mergeCell ref="C7:D7"/>
    <mergeCell ref="F7:G7"/>
    <mergeCell ref="C11:D11"/>
    <mergeCell ref="F11:G11"/>
    <mergeCell ref="I11:J11"/>
    <mergeCell ref="C12:D12"/>
    <mergeCell ref="F12:G12"/>
    <mergeCell ref="I12:J12"/>
    <mergeCell ref="C13:D13"/>
    <mergeCell ref="F13:G13"/>
    <mergeCell ref="I13:J13"/>
    <mergeCell ref="C17:D17"/>
    <mergeCell ref="F17:G17"/>
    <mergeCell ref="I17:J17"/>
    <mergeCell ref="C14:D14"/>
    <mergeCell ref="F14:G14"/>
    <mergeCell ref="I14:J14"/>
    <mergeCell ref="C16:D16"/>
    <mergeCell ref="F16:G16"/>
    <mergeCell ref="I16:J16"/>
    <mergeCell ref="C15:D15"/>
    <mergeCell ref="F15:G15"/>
    <mergeCell ref="I15:J15"/>
    <mergeCell ref="C18:D18"/>
    <mergeCell ref="F18:G18"/>
    <mergeCell ref="I18:J18"/>
    <mergeCell ref="C19:D19"/>
    <mergeCell ref="F19:G19"/>
    <mergeCell ref="I19:J19"/>
  </mergeCells>
  <pageMargins left="0.7" right="0.7" top="0.75" bottom="0.75" header="0.3" footer="0.3"/>
  <pageSetup paperSize="8"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="Voer juiste waarde in. " xr:uid="{6053BB49-DFAD-7341-81B0-BD768BABF0A9}">
          <x14:formula1>
            <xm:f>'Beoordelen kwaliteit'!$A$20:$A$25</xm:f>
          </x14:formula1>
          <xm:sqref>F7 C7 F13 C13 C9 F9 C5 C18 F5 F18 C3 F3 C16 F16 F11 C11 I7 I13 I9 I5 I18 I3 I16 I11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  <pageSetUpPr fitToPage="1"/>
  </sheetPr>
  <dimension ref="A1:M19"/>
  <sheetViews>
    <sheetView showGridLines="0" zoomScale="67" zoomScaleNormal="90" zoomScalePageLayoutView="85" workbookViewId="0">
      <pane xSplit="1" ySplit="1" topLeftCell="B12" activePane="bottomRight" state="frozen"/>
      <selection pane="topRight" activeCell="B1" sqref="B1"/>
      <selection pane="bottomLeft" activeCell="A2" sqref="A2"/>
      <selection pane="bottomRight" activeCell="A2" sqref="A2:XFD2"/>
    </sheetView>
  </sheetViews>
  <sheetFormatPr baseColWidth="10" defaultColWidth="8.83203125" defaultRowHeight="13" x14ac:dyDescent="0.15"/>
  <cols>
    <col min="1" max="1" width="130.83203125" style="3" customWidth="1"/>
    <col min="2" max="2" width="2.83203125" style="5" customWidth="1"/>
    <col min="3" max="3" width="34.83203125" style="4" customWidth="1"/>
    <col min="4" max="4" width="6.83203125" style="4" customWidth="1"/>
    <col min="5" max="5" width="2.83203125" style="4" customWidth="1"/>
    <col min="6" max="6" width="34.83203125" style="4" customWidth="1"/>
    <col min="7" max="7" width="7" style="4" customWidth="1"/>
    <col min="8" max="8" width="2.83203125" style="4" customWidth="1"/>
    <col min="9" max="9" width="34.83203125" style="3" customWidth="1"/>
    <col min="10" max="10" width="6.83203125" style="3" customWidth="1"/>
    <col min="11" max="11" width="11.6640625" style="3" bestFit="1" customWidth="1"/>
    <col min="12" max="16384" width="8.83203125" style="3"/>
  </cols>
  <sheetData>
    <row r="1" spans="1:13" ht="73" customHeight="1" x14ac:dyDescent="0.2">
      <c r="A1" s="46" t="s">
        <v>16</v>
      </c>
      <c r="B1" s="27"/>
      <c r="C1" s="77" t="s">
        <v>10</v>
      </c>
      <c r="D1" s="78"/>
      <c r="E1" s="27"/>
      <c r="F1" s="77" t="s">
        <v>11</v>
      </c>
      <c r="G1" s="78"/>
      <c r="H1" s="27"/>
      <c r="I1" s="77" t="s">
        <v>12</v>
      </c>
      <c r="J1" s="78"/>
      <c r="K1" s="2"/>
    </row>
    <row r="2" spans="1:13" ht="38" customHeight="1" x14ac:dyDescent="0.15">
      <c r="A2" s="67" t="s">
        <v>13</v>
      </c>
      <c r="B2" s="28"/>
      <c r="C2" s="75"/>
      <c r="D2" s="76"/>
      <c r="E2" s="28"/>
      <c r="F2" s="75"/>
      <c r="G2" s="76"/>
      <c r="H2" s="28"/>
      <c r="I2" s="75"/>
      <c r="J2" s="76"/>
    </row>
    <row r="3" spans="1:13" ht="34" customHeight="1" x14ac:dyDescent="0.15">
      <c r="A3" s="47" t="str">
        <f>_xlfn.SINGLE('Beoordelen kwaliteit'!A3)</f>
        <v xml:space="preserve">7.1.1  DUURZAAMHEID EN MVO </v>
      </c>
      <c r="B3" s="6"/>
      <c r="C3" s="69" t="s">
        <v>8</v>
      </c>
      <c r="D3" s="70"/>
      <c r="E3" s="31"/>
      <c r="F3" s="69" t="s">
        <v>8</v>
      </c>
      <c r="G3" s="70"/>
      <c r="H3" s="31"/>
      <c r="I3" s="69" t="s">
        <v>8</v>
      </c>
      <c r="J3" s="70"/>
    </row>
    <row r="4" spans="1:13" ht="150" customHeight="1" x14ac:dyDescent="0.15">
      <c r="A4" s="48" t="str">
        <f>_xlfn.SINGLE('Beoordelen kwaliteit'!A4)</f>
        <v>Zie bijlage 7 'kwaliteit'.</v>
      </c>
      <c r="B4" s="6"/>
      <c r="C4" s="73" t="s">
        <v>14</v>
      </c>
      <c r="D4" s="74"/>
      <c r="E4" s="31"/>
      <c r="F4" s="73" t="s">
        <v>14</v>
      </c>
      <c r="G4" s="74"/>
      <c r="H4" s="31"/>
      <c r="I4" s="73" t="s">
        <v>14</v>
      </c>
      <c r="J4" s="74"/>
      <c r="M4" s="29"/>
    </row>
    <row r="5" spans="1:13" ht="34" customHeight="1" x14ac:dyDescent="0.15">
      <c r="A5" s="47" t="str">
        <f>_xlfn.SINGLE('Beoordelen kwaliteit'!A5)</f>
        <v xml:space="preserve">7.1.2 PLAN VAN AANPAK AANVANG DIENSTVERLENING </v>
      </c>
      <c r="B5" s="6"/>
      <c r="C5" s="69" t="s">
        <v>8</v>
      </c>
      <c r="D5" s="70"/>
      <c r="E5" s="31"/>
      <c r="F5" s="69" t="s">
        <v>8</v>
      </c>
      <c r="G5" s="70"/>
      <c r="H5" s="31"/>
      <c r="I5" s="69" t="s">
        <v>8</v>
      </c>
      <c r="J5" s="70"/>
    </row>
    <row r="6" spans="1:13" ht="150" customHeight="1" x14ac:dyDescent="0.15">
      <c r="A6" s="48" t="str">
        <f>_xlfn.SINGLE('Beoordelen kwaliteit'!A6)</f>
        <v>Zie bijlage 7 'kwaliteit'.</v>
      </c>
      <c r="B6" s="6"/>
      <c r="C6" s="71" t="s">
        <v>14</v>
      </c>
      <c r="D6" s="72"/>
      <c r="E6" s="31"/>
      <c r="F6" s="71" t="s">
        <v>14</v>
      </c>
      <c r="G6" s="72"/>
      <c r="H6" s="31"/>
      <c r="I6" s="71" t="s">
        <v>14</v>
      </c>
      <c r="J6" s="72"/>
    </row>
    <row r="7" spans="1:13" ht="34" customHeight="1" x14ac:dyDescent="0.2">
      <c r="A7" s="47" t="str">
        <f>'Beoordelen kwaliteit'!A7</f>
        <v xml:space="preserve">7.1.3 CONCRETE DIENSTVERLENING  </v>
      </c>
      <c r="C7" s="69" t="s">
        <v>8</v>
      </c>
      <c r="D7" s="70"/>
      <c r="E7" s="30"/>
      <c r="F7" s="69" t="s">
        <v>8</v>
      </c>
      <c r="G7" s="70"/>
      <c r="H7" s="30"/>
      <c r="I7" s="69" t="s">
        <v>8</v>
      </c>
      <c r="J7" s="70"/>
    </row>
    <row r="8" spans="1:13" ht="150" customHeight="1" x14ac:dyDescent="0.2">
      <c r="A8" s="48" t="str">
        <f>'Beoordelen kwaliteit'!A8</f>
        <v>Zie bijlage 7 'kwaliteit'.</v>
      </c>
      <c r="C8" s="71" t="s">
        <v>14</v>
      </c>
      <c r="D8" s="72"/>
      <c r="E8" s="30"/>
      <c r="F8" s="71" t="s">
        <v>14</v>
      </c>
      <c r="G8" s="72"/>
      <c r="H8" s="30"/>
      <c r="I8" s="71" t="s">
        <v>14</v>
      </c>
      <c r="J8" s="72"/>
    </row>
    <row r="9" spans="1:13" ht="34" customHeight="1" x14ac:dyDescent="0.2">
      <c r="A9" s="47" t="str">
        <f>'Beoordelen kwaliteit'!A9</f>
        <v xml:space="preserve">7.1.4 CONCRETE DIENSTEN BIJ PROJECTEN EN WIJZIGINGEN </v>
      </c>
      <c r="C9" s="69" t="s">
        <v>8</v>
      </c>
      <c r="D9" s="70"/>
      <c r="E9" s="30"/>
      <c r="F9" s="69" t="s">
        <v>8</v>
      </c>
      <c r="G9" s="70"/>
      <c r="H9" s="30"/>
      <c r="I9" s="69" t="s">
        <v>8</v>
      </c>
      <c r="J9" s="70"/>
    </row>
    <row r="10" spans="1:13" ht="150" customHeight="1" x14ac:dyDescent="0.2">
      <c r="A10" s="48" t="str">
        <f>'Beoordelen kwaliteit'!A10</f>
        <v>Zie bijlage 7 'kwaliteit'.</v>
      </c>
      <c r="C10" s="71" t="s">
        <v>14</v>
      </c>
      <c r="D10" s="72"/>
      <c r="E10" s="30"/>
      <c r="F10" s="71" t="s">
        <v>14</v>
      </c>
      <c r="G10" s="72"/>
      <c r="H10" s="30"/>
      <c r="I10" s="71" t="s">
        <v>14</v>
      </c>
      <c r="J10" s="72"/>
    </row>
    <row r="11" spans="1:13" ht="35" customHeight="1" x14ac:dyDescent="0.2">
      <c r="A11" s="47" t="str">
        <f>'Beoordelen kwaliteit'!A11</f>
        <v>7.1.5 CONCRETE DIENSTEN PRO-ACTIEF ADVISEREN</v>
      </c>
      <c r="C11" s="69" t="s">
        <v>8</v>
      </c>
      <c r="D11" s="70"/>
      <c r="E11" s="30"/>
      <c r="F11" s="69" t="s">
        <v>8</v>
      </c>
      <c r="G11" s="70"/>
      <c r="H11" s="30"/>
      <c r="I11" s="69" t="s">
        <v>8</v>
      </c>
      <c r="J11" s="70"/>
    </row>
    <row r="12" spans="1:13" ht="150" customHeight="1" x14ac:dyDescent="0.2">
      <c r="A12" s="48" t="str">
        <f>'Beoordelen kwaliteit'!A12</f>
        <v>Zie bijlage 7 'kwaliteit'.</v>
      </c>
      <c r="C12" s="71" t="s">
        <v>14</v>
      </c>
      <c r="D12" s="72"/>
      <c r="E12" s="30"/>
      <c r="F12" s="71" t="s">
        <v>14</v>
      </c>
      <c r="G12" s="72"/>
      <c r="H12" s="30"/>
      <c r="I12" s="71" t="s">
        <v>14</v>
      </c>
      <c r="J12" s="72"/>
    </row>
    <row r="13" spans="1:13" ht="34" customHeight="1" x14ac:dyDescent="0.2">
      <c r="A13" s="47" t="str">
        <f>'Beoordelen kwaliteit'!A13</f>
        <v xml:space="preserve">7.1.6 KWALITTEIT PROCES/VEILIGHEID/AVG/CERTIFICERING </v>
      </c>
      <c r="C13" s="69" t="s">
        <v>8</v>
      </c>
      <c r="D13" s="70"/>
      <c r="E13" s="30"/>
      <c r="F13" s="69" t="s">
        <v>8</v>
      </c>
      <c r="G13" s="70"/>
      <c r="H13" s="30"/>
      <c r="I13" s="69" t="s">
        <v>8</v>
      </c>
      <c r="J13" s="70"/>
    </row>
    <row r="14" spans="1:13" ht="150" customHeight="1" x14ac:dyDescent="0.2">
      <c r="A14" s="48" t="str">
        <f>'Beoordelen kwaliteit'!A14</f>
        <v>Zie bijlage 7 'kwaliteit'.</v>
      </c>
      <c r="C14" s="71" t="s">
        <v>14</v>
      </c>
      <c r="D14" s="72"/>
      <c r="E14" s="30"/>
      <c r="F14" s="71" t="s">
        <v>14</v>
      </c>
      <c r="G14" s="72"/>
      <c r="H14" s="30"/>
      <c r="I14" s="71" t="s">
        <v>14</v>
      </c>
      <c r="J14" s="72"/>
    </row>
    <row r="15" spans="1:13" ht="38" customHeight="1" x14ac:dyDescent="0.15">
      <c r="A15" s="67" t="s">
        <v>31</v>
      </c>
      <c r="B15" s="28"/>
      <c r="C15" s="75"/>
      <c r="D15" s="76"/>
      <c r="E15" s="28"/>
      <c r="F15" s="75"/>
      <c r="G15" s="76"/>
      <c r="H15" s="28"/>
      <c r="I15" s="75"/>
      <c r="J15" s="76"/>
    </row>
    <row r="16" spans="1:13" ht="34" customHeight="1" x14ac:dyDescent="0.2">
      <c r="A16" s="47" t="str">
        <f>'Beoordelen kwaliteit'!A15</f>
        <v>7.3 INTERVIEW VRAAG 1</v>
      </c>
      <c r="C16" s="69" t="s">
        <v>8</v>
      </c>
      <c r="D16" s="70"/>
      <c r="E16" s="30"/>
      <c r="F16" s="69" t="s">
        <v>8</v>
      </c>
      <c r="G16" s="70"/>
      <c r="H16" s="30"/>
      <c r="I16" s="69" t="s">
        <v>8</v>
      </c>
      <c r="J16" s="70"/>
    </row>
    <row r="17" spans="1:10" ht="150" customHeight="1" x14ac:dyDescent="0.2">
      <c r="A17" s="48" t="str">
        <f>'Beoordelen kwaliteit'!A18</f>
        <v>Zie bijlage 7 'kwaliteit'.</v>
      </c>
      <c r="C17" s="71" t="s">
        <v>14</v>
      </c>
      <c r="D17" s="72"/>
      <c r="E17" s="30"/>
      <c r="F17" s="71" t="s">
        <v>14</v>
      </c>
      <c r="G17" s="72"/>
      <c r="H17" s="30"/>
      <c r="I17" s="71" t="s">
        <v>14</v>
      </c>
      <c r="J17" s="72"/>
    </row>
    <row r="18" spans="1:10" ht="34" customHeight="1" x14ac:dyDescent="0.2">
      <c r="A18" s="47" t="str">
        <f>'Beoordelen kwaliteit'!A17</f>
        <v>7.3 INTERVIEW VRAAG 2</v>
      </c>
      <c r="C18" s="69" t="s">
        <v>8</v>
      </c>
      <c r="D18" s="70"/>
      <c r="E18" s="30"/>
      <c r="F18" s="69" t="s">
        <v>8</v>
      </c>
      <c r="G18" s="70"/>
      <c r="H18" s="30"/>
      <c r="I18" s="69" t="s">
        <v>8</v>
      </c>
      <c r="J18" s="70"/>
    </row>
    <row r="19" spans="1:10" ht="150" customHeight="1" x14ac:dyDescent="0.2">
      <c r="A19" s="48" t="str">
        <f>'Beoordelen kwaliteit'!A18</f>
        <v>Zie bijlage 7 'kwaliteit'.</v>
      </c>
      <c r="C19" s="71" t="s">
        <v>14</v>
      </c>
      <c r="D19" s="72"/>
      <c r="E19" s="30"/>
      <c r="F19" s="71" t="s">
        <v>14</v>
      </c>
      <c r="G19" s="72"/>
      <c r="H19" s="30"/>
      <c r="I19" s="71" t="s">
        <v>14</v>
      </c>
      <c r="J19" s="72"/>
    </row>
  </sheetData>
  <sheetProtection algorithmName="SHA-512" hashValue="xFXdNDeU7lb+2BWTo9euemPaj8AmEe8g+cM71n50hxOD4gK8He6FRfAKizNe9/in7+JLhGJGrfTPpL1Z/cbSvA==" saltValue="mn1MO1ic9CgudOwV6aFRMQ==" spinCount="100000" sheet="1" objects="1" scenarios="1"/>
  <mergeCells count="57">
    <mergeCell ref="C15:D15"/>
    <mergeCell ref="F15:G15"/>
    <mergeCell ref="I15:J15"/>
    <mergeCell ref="I1:J1"/>
    <mergeCell ref="C1:D1"/>
    <mergeCell ref="F1:G1"/>
    <mergeCell ref="C2:D2"/>
    <mergeCell ref="F2:G2"/>
    <mergeCell ref="I2:J2"/>
    <mergeCell ref="F3:G3"/>
    <mergeCell ref="C3:D3"/>
    <mergeCell ref="I3:J3"/>
    <mergeCell ref="C10:D10"/>
    <mergeCell ref="F10:G10"/>
    <mergeCell ref="I10:J10"/>
    <mergeCell ref="C8:D8"/>
    <mergeCell ref="F8:G8"/>
    <mergeCell ref="I8:J8"/>
    <mergeCell ref="I9:J9"/>
    <mergeCell ref="F9:G9"/>
    <mergeCell ref="C9:D9"/>
    <mergeCell ref="C4:D4"/>
    <mergeCell ref="F4:G4"/>
    <mergeCell ref="I4:J4"/>
    <mergeCell ref="I5:J5"/>
    <mergeCell ref="F5:G5"/>
    <mergeCell ref="C5:D5"/>
    <mergeCell ref="C7:D7"/>
    <mergeCell ref="F7:G7"/>
    <mergeCell ref="I7:J7"/>
    <mergeCell ref="C6:D6"/>
    <mergeCell ref="F6:G6"/>
    <mergeCell ref="I6:J6"/>
    <mergeCell ref="C11:D11"/>
    <mergeCell ref="F11:G11"/>
    <mergeCell ref="I11:J11"/>
    <mergeCell ref="C12:D12"/>
    <mergeCell ref="F12:G12"/>
    <mergeCell ref="I12:J12"/>
    <mergeCell ref="C13:D13"/>
    <mergeCell ref="F13:G13"/>
    <mergeCell ref="I13:J13"/>
    <mergeCell ref="C14:D14"/>
    <mergeCell ref="F14:G14"/>
    <mergeCell ref="I14:J14"/>
    <mergeCell ref="C16:D16"/>
    <mergeCell ref="F16:G16"/>
    <mergeCell ref="I16:J16"/>
    <mergeCell ref="C17:D17"/>
    <mergeCell ref="F17:G17"/>
    <mergeCell ref="I17:J17"/>
    <mergeCell ref="C18:D18"/>
    <mergeCell ref="F18:G18"/>
    <mergeCell ref="I18:J18"/>
    <mergeCell ref="C19:D19"/>
    <mergeCell ref="F19:G19"/>
    <mergeCell ref="I19:J19"/>
  </mergeCells>
  <pageMargins left="0.7" right="0.7" top="0.75" bottom="0.75" header="0.3" footer="0.3"/>
  <pageSetup paperSize="8"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="Voer juiste waarde in. " xr:uid="{8BFCD20F-8DFA-EC4E-BB4C-66496C0C7B3B}">
          <x14:formula1>
            <xm:f>'Beoordelen kwaliteit'!$A$20:$A$25</xm:f>
          </x14:formula1>
          <xm:sqref>F7 C7 C13 F13 F9 F5 F18 C9 F3 C5 C18 F16 C3 F11 C16 C11 I7 I13 I9 I5 I18 I3 I16 I11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9A684-3402-094D-B2A8-B30B8AE7F18E}">
  <sheetPr>
    <tabColor theme="6"/>
  </sheetPr>
  <dimension ref="A1:M19"/>
  <sheetViews>
    <sheetView showGridLines="0" zoomScale="90" zoomScaleNormal="90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A11" sqref="A11"/>
    </sheetView>
  </sheetViews>
  <sheetFormatPr baseColWidth="10" defaultColWidth="8.83203125" defaultRowHeight="13" x14ac:dyDescent="0.15"/>
  <cols>
    <col min="1" max="1" width="130.83203125" style="3" customWidth="1"/>
    <col min="2" max="2" width="2.83203125" style="5" customWidth="1"/>
    <col min="3" max="3" width="34.83203125" style="4" customWidth="1"/>
    <col min="4" max="4" width="6.83203125" style="4" customWidth="1"/>
    <col min="5" max="5" width="2.83203125" style="4" customWidth="1"/>
    <col min="6" max="6" width="34.83203125" style="4" customWidth="1"/>
    <col min="7" max="7" width="7" style="4" customWidth="1"/>
    <col min="8" max="8" width="2.83203125" style="4" customWidth="1"/>
    <col min="9" max="9" width="34.83203125" style="3" customWidth="1"/>
    <col min="10" max="10" width="6.83203125" style="3" customWidth="1"/>
    <col min="11" max="11" width="11.6640625" style="3" bestFit="1" customWidth="1"/>
    <col min="12" max="16384" width="8.83203125" style="3"/>
  </cols>
  <sheetData>
    <row r="1" spans="1:13" ht="73" customHeight="1" x14ac:dyDescent="0.2">
      <c r="A1" s="46" t="s">
        <v>17</v>
      </c>
      <c r="B1" s="27"/>
      <c r="C1" s="77" t="s">
        <v>10</v>
      </c>
      <c r="D1" s="78"/>
      <c r="E1" s="27"/>
      <c r="F1" s="77" t="s">
        <v>11</v>
      </c>
      <c r="G1" s="78"/>
      <c r="H1" s="27"/>
      <c r="I1" s="77" t="s">
        <v>12</v>
      </c>
      <c r="J1" s="78"/>
      <c r="K1" s="2"/>
    </row>
    <row r="2" spans="1:13" ht="38" customHeight="1" x14ac:dyDescent="0.15">
      <c r="A2" s="67" t="s">
        <v>13</v>
      </c>
      <c r="B2" s="28"/>
      <c r="C2" s="75"/>
      <c r="D2" s="76"/>
      <c r="E2" s="28"/>
      <c r="F2" s="75"/>
      <c r="G2" s="76"/>
      <c r="H2" s="28"/>
      <c r="I2" s="75"/>
      <c r="J2" s="76"/>
    </row>
    <row r="3" spans="1:13" ht="34" customHeight="1" x14ac:dyDescent="0.15">
      <c r="A3" s="47" t="str">
        <f>_xlfn.SINGLE('Beoordelen kwaliteit'!A3)</f>
        <v xml:space="preserve">7.1.1  DUURZAAMHEID EN MVO </v>
      </c>
      <c r="B3" s="6"/>
      <c r="C3" s="69" t="s">
        <v>8</v>
      </c>
      <c r="D3" s="70"/>
      <c r="E3" s="31"/>
      <c r="F3" s="69" t="s">
        <v>8</v>
      </c>
      <c r="G3" s="70"/>
      <c r="H3" s="31"/>
      <c r="I3" s="69" t="s">
        <v>8</v>
      </c>
      <c r="J3" s="70"/>
    </row>
    <row r="4" spans="1:13" ht="150" customHeight="1" x14ac:dyDescent="0.15">
      <c r="A4" s="48" t="str">
        <f>_xlfn.SINGLE('Beoordelen kwaliteit'!A4)</f>
        <v>Zie bijlage 7 'kwaliteit'.</v>
      </c>
      <c r="B4" s="6"/>
      <c r="C4" s="73" t="s">
        <v>14</v>
      </c>
      <c r="D4" s="74"/>
      <c r="E4" s="31"/>
      <c r="F4" s="73" t="s">
        <v>14</v>
      </c>
      <c r="G4" s="74"/>
      <c r="H4" s="31"/>
      <c r="I4" s="73" t="s">
        <v>14</v>
      </c>
      <c r="J4" s="74"/>
      <c r="M4" s="29"/>
    </row>
    <row r="5" spans="1:13" ht="34" customHeight="1" x14ac:dyDescent="0.15">
      <c r="A5" s="47" t="str">
        <f>_xlfn.SINGLE('Beoordelen kwaliteit'!A5)</f>
        <v xml:space="preserve">7.1.2 PLAN VAN AANPAK AANVANG DIENSTVERLENING </v>
      </c>
      <c r="B5" s="6"/>
      <c r="C5" s="69" t="s">
        <v>8</v>
      </c>
      <c r="D5" s="70"/>
      <c r="E5" s="31"/>
      <c r="F5" s="69" t="s">
        <v>8</v>
      </c>
      <c r="G5" s="70"/>
      <c r="H5" s="31"/>
      <c r="I5" s="69" t="s">
        <v>8</v>
      </c>
      <c r="J5" s="70"/>
    </row>
    <row r="6" spans="1:13" ht="150" customHeight="1" x14ac:dyDescent="0.15">
      <c r="A6" s="48" t="str">
        <f>_xlfn.SINGLE('Beoordelen kwaliteit'!A6)</f>
        <v>Zie bijlage 7 'kwaliteit'.</v>
      </c>
      <c r="B6" s="6"/>
      <c r="C6" s="71" t="s">
        <v>14</v>
      </c>
      <c r="D6" s="72"/>
      <c r="E6" s="31"/>
      <c r="F6" s="71" t="s">
        <v>14</v>
      </c>
      <c r="G6" s="72"/>
      <c r="H6" s="31"/>
      <c r="I6" s="71" t="s">
        <v>14</v>
      </c>
      <c r="J6" s="72"/>
    </row>
    <row r="7" spans="1:13" ht="34" customHeight="1" x14ac:dyDescent="0.2">
      <c r="A7" s="47" t="str">
        <f>'Beoordelen kwaliteit'!A7</f>
        <v xml:space="preserve">7.1.3 CONCRETE DIENSTVERLENING  </v>
      </c>
      <c r="C7" s="69" t="s">
        <v>8</v>
      </c>
      <c r="D7" s="70"/>
      <c r="E7" s="30"/>
      <c r="F7" s="69" t="s">
        <v>8</v>
      </c>
      <c r="G7" s="70"/>
      <c r="H7" s="30"/>
      <c r="I7" s="69" t="s">
        <v>8</v>
      </c>
      <c r="J7" s="70"/>
    </row>
    <row r="8" spans="1:13" ht="150" customHeight="1" x14ac:dyDescent="0.2">
      <c r="A8" s="48" t="str">
        <f>'Beoordelen kwaliteit'!A8</f>
        <v>Zie bijlage 7 'kwaliteit'.</v>
      </c>
      <c r="C8" s="71" t="s">
        <v>14</v>
      </c>
      <c r="D8" s="72"/>
      <c r="E8" s="30"/>
      <c r="F8" s="71" t="s">
        <v>14</v>
      </c>
      <c r="G8" s="72"/>
      <c r="H8" s="30"/>
      <c r="I8" s="71" t="s">
        <v>14</v>
      </c>
      <c r="J8" s="72"/>
    </row>
    <row r="9" spans="1:13" ht="34" customHeight="1" x14ac:dyDescent="0.2">
      <c r="A9" s="47" t="str">
        <f>'Beoordelen kwaliteit'!A9</f>
        <v xml:space="preserve">7.1.4 CONCRETE DIENSTEN BIJ PROJECTEN EN WIJZIGINGEN </v>
      </c>
      <c r="C9" s="69" t="s">
        <v>8</v>
      </c>
      <c r="D9" s="70"/>
      <c r="E9" s="30"/>
      <c r="F9" s="69" t="s">
        <v>8</v>
      </c>
      <c r="G9" s="70"/>
      <c r="H9" s="30"/>
      <c r="I9" s="69" t="s">
        <v>8</v>
      </c>
      <c r="J9" s="70"/>
    </row>
    <row r="10" spans="1:13" ht="150" customHeight="1" x14ac:dyDescent="0.2">
      <c r="A10" s="48" t="str">
        <f>'Beoordelen kwaliteit'!A10</f>
        <v>Zie bijlage 7 'kwaliteit'.</v>
      </c>
      <c r="C10" s="71" t="s">
        <v>14</v>
      </c>
      <c r="D10" s="72"/>
      <c r="E10" s="30"/>
      <c r="F10" s="71" t="s">
        <v>14</v>
      </c>
      <c r="G10" s="72"/>
      <c r="H10" s="30"/>
      <c r="I10" s="71" t="s">
        <v>14</v>
      </c>
      <c r="J10" s="72"/>
    </row>
    <row r="11" spans="1:13" ht="35" customHeight="1" x14ac:dyDescent="0.2">
      <c r="A11" s="47" t="str">
        <f>'Beoordelen kwaliteit'!A11</f>
        <v>7.1.5 CONCRETE DIENSTEN PRO-ACTIEF ADVISEREN</v>
      </c>
      <c r="C11" s="69" t="s">
        <v>8</v>
      </c>
      <c r="D11" s="70"/>
      <c r="E11" s="30"/>
      <c r="F11" s="69" t="s">
        <v>8</v>
      </c>
      <c r="G11" s="70"/>
      <c r="H11" s="30"/>
      <c r="I11" s="69" t="s">
        <v>8</v>
      </c>
      <c r="J11" s="70"/>
    </row>
    <row r="12" spans="1:13" ht="150" customHeight="1" x14ac:dyDescent="0.2">
      <c r="A12" s="48" t="str">
        <f>'Beoordelen kwaliteit'!A12</f>
        <v>Zie bijlage 7 'kwaliteit'.</v>
      </c>
      <c r="C12" s="71" t="s">
        <v>14</v>
      </c>
      <c r="D12" s="72"/>
      <c r="E12" s="30"/>
      <c r="F12" s="71" t="s">
        <v>14</v>
      </c>
      <c r="G12" s="72"/>
      <c r="H12" s="30"/>
      <c r="I12" s="71" t="s">
        <v>14</v>
      </c>
      <c r="J12" s="72"/>
    </row>
    <row r="13" spans="1:13" ht="34" customHeight="1" x14ac:dyDescent="0.2">
      <c r="A13" s="47" t="str">
        <f>'Beoordelen kwaliteit'!A13</f>
        <v xml:space="preserve">7.1.6 KWALITTEIT PROCES/VEILIGHEID/AVG/CERTIFICERING </v>
      </c>
      <c r="C13" s="69" t="s">
        <v>8</v>
      </c>
      <c r="D13" s="70"/>
      <c r="E13" s="30"/>
      <c r="F13" s="69" t="s">
        <v>8</v>
      </c>
      <c r="G13" s="70"/>
      <c r="H13" s="30"/>
      <c r="I13" s="69" t="s">
        <v>8</v>
      </c>
      <c r="J13" s="70"/>
    </row>
    <row r="14" spans="1:13" ht="150" customHeight="1" x14ac:dyDescent="0.2">
      <c r="A14" s="48" t="str">
        <f>'Beoordelen kwaliteit'!A14</f>
        <v>Zie bijlage 7 'kwaliteit'.</v>
      </c>
      <c r="C14" s="71" t="s">
        <v>14</v>
      </c>
      <c r="D14" s="72"/>
      <c r="E14" s="30"/>
      <c r="F14" s="71" t="s">
        <v>14</v>
      </c>
      <c r="G14" s="72"/>
      <c r="H14" s="30"/>
      <c r="I14" s="71" t="s">
        <v>14</v>
      </c>
      <c r="J14" s="72"/>
    </row>
    <row r="15" spans="1:13" ht="38" customHeight="1" x14ac:dyDescent="0.15">
      <c r="A15" s="67" t="s">
        <v>31</v>
      </c>
      <c r="B15" s="28"/>
      <c r="C15" s="75"/>
      <c r="D15" s="76"/>
      <c r="E15" s="28"/>
      <c r="F15" s="75"/>
      <c r="G15" s="76"/>
      <c r="H15" s="28"/>
      <c r="I15" s="75"/>
      <c r="J15" s="76"/>
    </row>
    <row r="16" spans="1:13" ht="34" customHeight="1" x14ac:dyDescent="0.2">
      <c r="A16" s="47" t="str">
        <f>'Beoordelen kwaliteit'!A15</f>
        <v>7.3 INTERVIEW VRAAG 1</v>
      </c>
      <c r="C16" s="69" t="s">
        <v>8</v>
      </c>
      <c r="D16" s="70"/>
      <c r="E16" s="30"/>
      <c r="F16" s="69" t="s">
        <v>8</v>
      </c>
      <c r="G16" s="70"/>
      <c r="H16" s="30"/>
      <c r="I16" s="69" t="s">
        <v>8</v>
      </c>
      <c r="J16" s="70"/>
    </row>
    <row r="17" spans="1:10" ht="150" customHeight="1" x14ac:dyDescent="0.2">
      <c r="A17" s="48" t="str">
        <f>'Beoordelen kwaliteit'!A18</f>
        <v>Zie bijlage 7 'kwaliteit'.</v>
      </c>
      <c r="C17" s="71" t="s">
        <v>14</v>
      </c>
      <c r="D17" s="72"/>
      <c r="E17" s="30"/>
      <c r="F17" s="71" t="s">
        <v>14</v>
      </c>
      <c r="G17" s="72"/>
      <c r="H17" s="30"/>
      <c r="I17" s="71" t="s">
        <v>14</v>
      </c>
      <c r="J17" s="72"/>
    </row>
    <row r="18" spans="1:10" ht="34" customHeight="1" x14ac:dyDescent="0.2">
      <c r="A18" s="47" t="str">
        <f>'Beoordelen kwaliteit'!A17</f>
        <v>7.3 INTERVIEW VRAAG 2</v>
      </c>
      <c r="C18" s="69" t="s">
        <v>8</v>
      </c>
      <c r="D18" s="70"/>
      <c r="E18" s="30"/>
      <c r="F18" s="69" t="s">
        <v>8</v>
      </c>
      <c r="G18" s="70"/>
      <c r="H18" s="30"/>
      <c r="I18" s="69" t="s">
        <v>8</v>
      </c>
      <c r="J18" s="70"/>
    </row>
    <row r="19" spans="1:10" ht="150" customHeight="1" x14ac:dyDescent="0.2">
      <c r="A19" s="48" t="str">
        <f>'Beoordelen kwaliteit'!A18</f>
        <v>Zie bijlage 7 'kwaliteit'.</v>
      </c>
      <c r="C19" s="71" t="s">
        <v>14</v>
      </c>
      <c r="D19" s="72"/>
      <c r="E19" s="30"/>
      <c r="F19" s="71" t="s">
        <v>14</v>
      </c>
      <c r="G19" s="72"/>
      <c r="H19" s="30"/>
      <c r="I19" s="71" t="s">
        <v>14</v>
      </c>
      <c r="J19" s="72"/>
    </row>
  </sheetData>
  <sheetProtection algorithmName="SHA-512" hashValue="Ga7FlgpuLb56bFq7h7fw8Py/SA5yDdFTRbqP/l6eS4U5nbkjVAd8V34mVf2UcDFgymBW/mgcKgzz7WbSB8kJzw==" saltValue="8NpYFEbeZmkDvuGNel6eew==" spinCount="100000" sheet="1" objects="1" scenarios="1"/>
  <mergeCells count="57">
    <mergeCell ref="C15:D15"/>
    <mergeCell ref="F15:G15"/>
    <mergeCell ref="I15:J15"/>
    <mergeCell ref="C5:D5"/>
    <mergeCell ref="F5:G5"/>
    <mergeCell ref="I5:J5"/>
    <mergeCell ref="C10:D10"/>
    <mergeCell ref="F10:G10"/>
    <mergeCell ref="I10:J10"/>
    <mergeCell ref="C6:D6"/>
    <mergeCell ref="F6:G6"/>
    <mergeCell ref="I6:J6"/>
    <mergeCell ref="C8:D8"/>
    <mergeCell ref="F8:G8"/>
    <mergeCell ref="I8:J8"/>
    <mergeCell ref="C9:D9"/>
    <mergeCell ref="C3:D3"/>
    <mergeCell ref="F3:G3"/>
    <mergeCell ref="I3:J3"/>
    <mergeCell ref="C4:D4"/>
    <mergeCell ref="F4:G4"/>
    <mergeCell ref="I4:J4"/>
    <mergeCell ref="C1:D1"/>
    <mergeCell ref="F1:G1"/>
    <mergeCell ref="I1:J1"/>
    <mergeCell ref="C2:D2"/>
    <mergeCell ref="F2:G2"/>
    <mergeCell ref="I2:J2"/>
    <mergeCell ref="F9:G9"/>
    <mergeCell ref="I9:J9"/>
    <mergeCell ref="I7:J7"/>
    <mergeCell ref="F7:G7"/>
    <mergeCell ref="C7:D7"/>
    <mergeCell ref="C11:D11"/>
    <mergeCell ref="F11:G11"/>
    <mergeCell ref="I11:J11"/>
    <mergeCell ref="C12:D12"/>
    <mergeCell ref="F12:G12"/>
    <mergeCell ref="I12:J12"/>
    <mergeCell ref="C13:D13"/>
    <mergeCell ref="F13:G13"/>
    <mergeCell ref="I13:J13"/>
    <mergeCell ref="C14:D14"/>
    <mergeCell ref="F14:G14"/>
    <mergeCell ref="I14:J14"/>
    <mergeCell ref="C16:D16"/>
    <mergeCell ref="F16:G16"/>
    <mergeCell ref="I16:J16"/>
    <mergeCell ref="C17:D17"/>
    <mergeCell ref="F17:G17"/>
    <mergeCell ref="I17:J17"/>
    <mergeCell ref="C18:D18"/>
    <mergeCell ref="F18:G18"/>
    <mergeCell ref="I18:J18"/>
    <mergeCell ref="C19:D19"/>
    <mergeCell ref="F19:G19"/>
    <mergeCell ref="I19:J19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="Voer juiste waarde in. " xr:uid="{8A556C31-34EA-B54E-8CDE-1B4EB543ECB8}">
          <x14:formula1>
            <xm:f>'Beoordelen kwaliteit'!$A$20:$A$25</xm:f>
          </x14:formula1>
          <xm:sqref>F7 F13 C7 F9 C13 C9 F5 F18 C5 C18 F3 C3 F16 C16 C11 F11 I7 I13 I9 I5 I18 I3 I16 I11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>
    <tabColor theme="9"/>
    <pageSetUpPr fitToPage="1"/>
  </sheetPr>
  <dimension ref="A1:K53"/>
  <sheetViews>
    <sheetView showGridLines="0" zoomScale="90" zoomScaleNormal="90" workbookViewId="0">
      <pane xSplit="2" ySplit="1" topLeftCell="C36" activePane="bottomRight" state="frozen"/>
      <selection pane="topRight" activeCell="C1" sqref="C1"/>
      <selection pane="bottomLeft" activeCell="A2" sqref="A2"/>
      <selection pane="bottomRight" activeCell="G53" sqref="G53"/>
    </sheetView>
  </sheetViews>
  <sheetFormatPr baseColWidth="10" defaultColWidth="8.83203125" defaultRowHeight="15" x14ac:dyDescent="0.2"/>
  <cols>
    <col min="1" max="1" width="51" customWidth="1"/>
    <col min="2" max="2" width="22.5" customWidth="1"/>
    <col min="3" max="3" width="1.83203125" customWidth="1"/>
    <col min="4" max="4" width="26.1640625" customWidth="1"/>
    <col min="5" max="5" width="38.33203125" customWidth="1"/>
    <col min="6" max="6" width="1.6640625" customWidth="1"/>
    <col min="7" max="7" width="26.1640625" customWidth="1"/>
    <col min="8" max="8" width="38.33203125" customWidth="1"/>
    <col min="9" max="9" width="1.6640625" customWidth="1"/>
    <col min="10" max="10" width="26.1640625" customWidth="1"/>
    <col min="11" max="11" width="38.33203125" customWidth="1"/>
  </cols>
  <sheetData>
    <row r="1" spans="1:11" ht="50" customHeight="1" x14ac:dyDescent="0.2">
      <c r="A1" s="99" t="s">
        <v>18</v>
      </c>
      <c r="B1" s="100"/>
      <c r="C1" s="8"/>
      <c r="D1" s="97" t="str">
        <f>Informatiemanager!C1</f>
        <v>Inschrijver 1</v>
      </c>
      <c r="E1" s="98"/>
      <c r="F1" s="11"/>
      <c r="G1" s="97" t="str">
        <f>Informatiemanager!F1</f>
        <v>Inschrijver 2</v>
      </c>
      <c r="H1" s="98"/>
      <c r="I1" s="12"/>
      <c r="J1" s="97" t="str">
        <f>Informatiemanager!I1</f>
        <v>Inschrijver 3</v>
      </c>
      <c r="K1" s="98"/>
    </row>
    <row r="2" spans="1:11" ht="33" customHeight="1" x14ac:dyDescent="0.2">
      <c r="A2" s="95" t="s">
        <v>13</v>
      </c>
      <c r="B2" s="96"/>
      <c r="C2" s="32"/>
      <c r="D2" s="68"/>
      <c r="E2" s="68"/>
      <c r="F2" s="33"/>
      <c r="G2" s="68"/>
      <c r="H2" s="68"/>
      <c r="I2" s="34"/>
      <c r="J2" s="68"/>
      <c r="K2" s="68"/>
    </row>
    <row r="3" spans="1:11" ht="30" customHeight="1" x14ac:dyDescent="0.2">
      <c r="A3" s="88" t="str">
        <f>'Beoordelen kwaliteit'!A3</f>
        <v xml:space="preserve">7.1.1  DUURZAAMHEID EN MVO </v>
      </c>
      <c r="B3" s="59" t="s">
        <v>19</v>
      </c>
      <c r="C3" s="10"/>
      <c r="D3" s="60" t="str">
        <f>Informatiemanager!C3</f>
        <v>SCORE</v>
      </c>
      <c r="E3" s="81" t="s">
        <v>20</v>
      </c>
      <c r="F3" s="32"/>
      <c r="G3" s="60" t="str">
        <f>Informatiemanager!F3</f>
        <v>SCORE</v>
      </c>
      <c r="H3" s="81" t="s">
        <v>20</v>
      </c>
      <c r="I3" s="35"/>
      <c r="J3" s="60" t="str">
        <f>Informatiemanager!I3</f>
        <v>SCORE</v>
      </c>
      <c r="K3" s="81" t="s">
        <v>20</v>
      </c>
    </row>
    <row r="4" spans="1:11" ht="30" customHeight="1" x14ac:dyDescent="0.2">
      <c r="A4" s="89"/>
      <c r="B4" s="59" t="s">
        <v>21</v>
      </c>
      <c r="C4" s="10"/>
      <c r="D4" s="61" t="str">
        <f>'Beheerder ICT en IAM'!C3</f>
        <v>SCORE</v>
      </c>
      <c r="E4" s="82"/>
      <c r="F4" s="32"/>
      <c r="G4" s="61" t="str">
        <f>'Beheerder ICT en IAM'!F3</f>
        <v>SCORE</v>
      </c>
      <c r="H4" s="82"/>
      <c r="I4" s="35"/>
      <c r="J4" s="61" t="str">
        <f>'Beheerder ICT en IAM'!I3</f>
        <v>SCORE</v>
      </c>
      <c r="K4" s="82"/>
    </row>
    <row r="5" spans="1:11" ht="30" customHeight="1" x14ac:dyDescent="0.2">
      <c r="A5" s="89"/>
      <c r="B5" s="59" t="s">
        <v>22</v>
      </c>
      <c r="C5" s="10"/>
      <c r="D5" s="61" t="str">
        <f>'Productowner IAM'!C3</f>
        <v>SCORE</v>
      </c>
      <c r="E5" s="82"/>
      <c r="F5" s="32"/>
      <c r="G5" s="61" t="str">
        <f>'Productowner IAM'!F3</f>
        <v>SCORE</v>
      </c>
      <c r="H5" s="82"/>
      <c r="I5" s="35"/>
      <c r="J5" s="61" t="str">
        <f>'Productowner IAM'!I3</f>
        <v>SCORE</v>
      </c>
      <c r="K5" s="82"/>
    </row>
    <row r="6" spans="1:11" ht="30" customHeight="1" x14ac:dyDescent="0.2">
      <c r="A6" s="89"/>
      <c r="B6" s="59" t="s">
        <v>23</v>
      </c>
      <c r="C6" s="10"/>
      <c r="D6" s="62" t="str">
        <f>Projectmanager!C3</f>
        <v>SCORE</v>
      </c>
      <c r="E6" s="82"/>
      <c r="F6" s="32"/>
      <c r="G6" s="62" t="str">
        <f>Projectmanager!F3</f>
        <v>SCORE</v>
      </c>
      <c r="H6" s="82"/>
      <c r="I6" s="35"/>
      <c r="J6" s="62" t="str">
        <f>Projectmanager!I3</f>
        <v>SCORE</v>
      </c>
      <c r="K6" s="82"/>
    </row>
    <row r="7" spans="1:11" ht="30" customHeight="1" x14ac:dyDescent="0.2">
      <c r="A7" s="84" t="s">
        <v>24</v>
      </c>
      <c r="B7" s="85"/>
      <c r="C7" s="10"/>
      <c r="D7" s="63" t="s">
        <v>8</v>
      </c>
      <c r="E7" s="82"/>
      <c r="F7" s="32"/>
      <c r="G7" s="63" t="s">
        <v>8</v>
      </c>
      <c r="H7" s="82"/>
      <c r="I7" s="35"/>
      <c r="J7" s="63" t="s">
        <v>8</v>
      </c>
      <c r="K7" s="82"/>
    </row>
    <row r="8" spans="1:11" ht="30" customHeight="1" x14ac:dyDescent="0.2">
      <c r="A8" s="86"/>
      <c r="B8" s="87"/>
      <c r="C8" s="9"/>
      <c r="D8" s="64" t="str">
        <f>IF(D7="Uitmuntend","€ 7.500,00",IF(D7="Goed","€ 6.375,00",IF(D7="Voldoende","€ 0",IF(D7="Matig"," - € 22.500,00",IF(D7="Onvoldoende","-45.000,00"," ")))))</f>
        <v xml:space="preserve"> </v>
      </c>
      <c r="E8" s="83"/>
      <c r="F8" s="36"/>
      <c r="G8" s="64" t="str">
        <f>IF(G7="Uitmuntend","€ 7.500,00",IF(G7="Goed","€ 6.375,00",IF(G7="Voldoende","€ 0",IF(G7="Matig"," - € 22.500,00",IF(G7="Onvoldoende","-45.000,00"," ")))))</f>
        <v xml:space="preserve"> </v>
      </c>
      <c r="H8" s="83"/>
      <c r="I8" s="37"/>
      <c r="J8" s="64" t="str">
        <f>IF(J7="Uitmuntend","€ 7.500,00",IF(J7="Goed","€ 6.375,00",IF(J7="Voldoende","€ 0",IF(J7="Matig"," - € 22.500,00",IF(J7="Onvoldoende","-45.000,00"," ")))))</f>
        <v xml:space="preserve"> </v>
      </c>
      <c r="K8" s="83"/>
    </row>
    <row r="9" spans="1:11" ht="30" customHeight="1" x14ac:dyDescent="0.2">
      <c r="A9" s="88" t="str">
        <f>'Beoordelen kwaliteit'!A5</f>
        <v xml:space="preserve">7.1.2 PLAN VAN AANPAK AANVANG DIENSTVERLENING </v>
      </c>
      <c r="B9" s="59" t="s">
        <v>19</v>
      </c>
      <c r="C9" s="10"/>
      <c r="D9" s="61" t="str">
        <f>Informatiemanager!C5</f>
        <v>SCORE</v>
      </c>
      <c r="E9" s="90" t="s">
        <v>20</v>
      </c>
      <c r="F9" s="32"/>
      <c r="G9" s="60" t="str">
        <f>Informatiemanager!F5</f>
        <v>SCORE</v>
      </c>
      <c r="H9" s="81" t="s">
        <v>20</v>
      </c>
      <c r="I9" s="35"/>
      <c r="J9" s="60" t="str">
        <f>Informatiemanager!I5</f>
        <v>SCORE</v>
      </c>
      <c r="K9" s="81" t="s">
        <v>20</v>
      </c>
    </row>
    <row r="10" spans="1:11" ht="30" customHeight="1" x14ac:dyDescent="0.2">
      <c r="A10" s="89"/>
      <c r="B10" s="59" t="s">
        <v>21</v>
      </c>
      <c r="C10" s="10"/>
      <c r="D10" s="61" t="str">
        <f>'Beheerder ICT en IAM'!C5</f>
        <v>SCORE</v>
      </c>
      <c r="E10" s="91"/>
      <c r="F10" s="32"/>
      <c r="G10" s="61" t="str">
        <f>'Beheerder ICT en IAM'!F5</f>
        <v>SCORE</v>
      </c>
      <c r="H10" s="82"/>
      <c r="I10" s="35"/>
      <c r="J10" s="61" t="str">
        <f>'Beheerder ICT en IAM'!I5</f>
        <v>SCORE</v>
      </c>
      <c r="K10" s="82"/>
    </row>
    <row r="11" spans="1:11" ht="30" customHeight="1" x14ac:dyDescent="0.2">
      <c r="A11" s="89"/>
      <c r="B11" s="59" t="s">
        <v>22</v>
      </c>
      <c r="C11" s="10"/>
      <c r="D11" s="61" t="str">
        <f>'Productowner IAM'!C5</f>
        <v>SCORE</v>
      </c>
      <c r="E11" s="91"/>
      <c r="F11" s="32"/>
      <c r="G11" s="61" t="str">
        <f>'Productowner IAM'!F5</f>
        <v>SCORE</v>
      </c>
      <c r="H11" s="82"/>
      <c r="I11" s="35"/>
      <c r="J11" s="61" t="str">
        <f>'Productowner IAM'!I5</f>
        <v>SCORE</v>
      </c>
      <c r="K11" s="82"/>
    </row>
    <row r="12" spans="1:11" ht="30" customHeight="1" x14ac:dyDescent="0.2">
      <c r="A12" s="89"/>
      <c r="B12" s="59" t="s">
        <v>23</v>
      </c>
      <c r="C12" s="10"/>
      <c r="D12" s="62" t="str">
        <f>Projectmanager!C5</f>
        <v>SCORE</v>
      </c>
      <c r="E12" s="91"/>
      <c r="F12" s="32"/>
      <c r="G12" s="62" t="str">
        <f>Projectmanager!F5</f>
        <v>SCORE</v>
      </c>
      <c r="H12" s="82"/>
      <c r="I12" s="35"/>
      <c r="J12" s="62" t="str">
        <f>Projectmanager!I5</f>
        <v>SCORE</v>
      </c>
      <c r="K12" s="82"/>
    </row>
    <row r="13" spans="1:11" ht="30" customHeight="1" x14ac:dyDescent="0.2">
      <c r="A13" s="84" t="s">
        <v>24</v>
      </c>
      <c r="B13" s="85"/>
      <c r="C13" s="9"/>
      <c r="D13" s="63" t="s">
        <v>8</v>
      </c>
      <c r="E13" s="91"/>
      <c r="F13" s="36"/>
      <c r="G13" s="63" t="s">
        <v>8</v>
      </c>
      <c r="H13" s="82"/>
      <c r="I13" s="37"/>
      <c r="J13" s="63" t="s">
        <v>8</v>
      </c>
      <c r="K13" s="82"/>
    </row>
    <row r="14" spans="1:11" ht="30" customHeight="1" x14ac:dyDescent="0.2">
      <c r="A14" s="86"/>
      <c r="B14" s="87"/>
      <c r="C14" s="25"/>
      <c r="D14" s="64" t="str">
        <f>IF(D13="Uitmuntend","€ 15.000,00",IF(D13="Goed","€ 12.750,00",IF(D13="Voldoende","€ 0",IF(D13="Matig"," - € 45.000,00",IF(D13="Onvoldoende","KO"," ")))))</f>
        <v xml:space="preserve"> </v>
      </c>
      <c r="E14" s="92"/>
      <c r="F14" s="38"/>
      <c r="G14" s="64" t="str">
        <f>IF(G13="Uitmuntend","€ 15.000,00",IF(G13="Goed","€ 12.750,00",IF(G13="Voldoende","€ 0",IF(G13="Matig"," - € 45.000,00",IF(G13="Onvoldoende","KO"," ")))))</f>
        <v xml:space="preserve"> </v>
      </c>
      <c r="H14" s="83"/>
      <c r="I14" s="39"/>
      <c r="J14" s="64" t="str">
        <f>IF(J13="Uitmuntend","€ 15.000,00",IF(J13="Goed","€ 12.750,00",IF(J13="Voldoende","€ 0",IF(J13="Matig"," - € 45.000,00",IF(J13="Onvoldoende","KO"," ")))))</f>
        <v xml:space="preserve"> </v>
      </c>
      <c r="K14" s="83"/>
    </row>
    <row r="15" spans="1:11" ht="30" customHeight="1" x14ac:dyDescent="0.2">
      <c r="A15" s="88" t="str">
        <f>'Beoordelen kwaliteit'!A7</f>
        <v xml:space="preserve">7.1.3 CONCRETE DIENSTVERLENING  </v>
      </c>
      <c r="B15" s="59" t="s">
        <v>19</v>
      </c>
      <c r="C15" s="25"/>
      <c r="D15" s="60" t="str">
        <f>Informatiemanager!C7</f>
        <v>SCORE</v>
      </c>
      <c r="E15" s="81" t="s">
        <v>20</v>
      </c>
      <c r="F15" s="38"/>
      <c r="G15" s="60" t="str">
        <f>Informatiemanager!F7</f>
        <v>SCORE</v>
      </c>
      <c r="H15" s="81" t="s">
        <v>20</v>
      </c>
      <c r="I15" s="39"/>
      <c r="J15" s="60" t="str">
        <f>Informatiemanager!I7</f>
        <v>SCORE</v>
      </c>
      <c r="K15" s="81" t="s">
        <v>20</v>
      </c>
    </row>
    <row r="16" spans="1:11" ht="30" customHeight="1" x14ac:dyDescent="0.2">
      <c r="A16" s="89"/>
      <c r="B16" s="59" t="s">
        <v>21</v>
      </c>
      <c r="C16" s="25"/>
      <c r="D16" s="61" t="str">
        <f>'Beheerder ICT en IAM'!C7</f>
        <v>SCORE</v>
      </c>
      <c r="E16" s="82"/>
      <c r="F16" s="38"/>
      <c r="G16" s="61" t="str">
        <f>'Beheerder ICT en IAM'!F7</f>
        <v>SCORE</v>
      </c>
      <c r="H16" s="82"/>
      <c r="I16" s="39"/>
      <c r="J16" s="61" t="str">
        <f>'Beheerder ICT en IAM'!I7</f>
        <v>SCORE</v>
      </c>
      <c r="K16" s="82"/>
    </row>
    <row r="17" spans="1:11" ht="30" customHeight="1" x14ac:dyDescent="0.2">
      <c r="A17" s="89"/>
      <c r="B17" s="59" t="s">
        <v>22</v>
      </c>
      <c r="C17" s="25"/>
      <c r="D17" s="61" t="str">
        <f>'Productowner IAM'!C7</f>
        <v>SCORE</v>
      </c>
      <c r="E17" s="82"/>
      <c r="F17" s="38"/>
      <c r="G17" s="61" t="str">
        <f>'Productowner IAM'!F7</f>
        <v>SCORE</v>
      </c>
      <c r="H17" s="82"/>
      <c r="I17" s="39"/>
      <c r="J17" s="61" t="str">
        <f>'Productowner IAM'!I7</f>
        <v>SCORE</v>
      </c>
      <c r="K17" s="82"/>
    </row>
    <row r="18" spans="1:11" ht="30" customHeight="1" x14ac:dyDescent="0.2">
      <c r="A18" s="89"/>
      <c r="B18" s="59" t="s">
        <v>23</v>
      </c>
      <c r="C18" s="25"/>
      <c r="D18" s="62" t="str">
        <f>Projectmanager!C7</f>
        <v>SCORE</v>
      </c>
      <c r="E18" s="82"/>
      <c r="F18" s="38"/>
      <c r="G18" s="62" t="str">
        <f>Projectmanager!F7</f>
        <v>SCORE</v>
      </c>
      <c r="H18" s="82"/>
      <c r="I18" s="39"/>
      <c r="J18" s="62" t="str">
        <f>Projectmanager!I7</f>
        <v>SCORE</v>
      </c>
      <c r="K18" s="82"/>
    </row>
    <row r="19" spans="1:11" ht="30" customHeight="1" x14ac:dyDescent="0.2">
      <c r="A19" s="84" t="s">
        <v>24</v>
      </c>
      <c r="B19" s="85"/>
      <c r="C19" s="25"/>
      <c r="D19" s="63" t="s">
        <v>8</v>
      </c>
      <c r="E19" s="82"/>
      <c r="F19" s="38"/>
      <c r="G19" s="63" t="s">
        <v>8</v>
      </c>
      <c r="H19" s="82"/>
      <c r="I19" s="39"/>
      <c r="J19" s="63" t="s">
        <v>8</v>
      </c>
      <c r="K19" s="82"/>
    </row>
    <row r="20" spans="1:11" ht="30" customHeight="1" x14ac:dyDescent="0.2">
      <c r="A20" s="86"/>
      <c r="B20" s="87"/>
      <c r="C20" s="25"/>
      <c r="D20" s="64" t="str">
        <f>IF(D19="Uitmuntend","€ 22.500,00",IF(D19="Goed","€ 19.125,00",IF(D19="Voldoende","€ 0",IF(D19="Matig"," - € 67.500,00",IF(D19="Onvoldoende","KO"," ")))))</f>
        <v xml:space="preserve"> </v>
      </c>
      <c r="E20" s="83"/>
      <c r="F20" s="38"/>
      <c r="G20" s="64" t="str">
        <f>IF(G19="Uitmuntend","€ 22.500,00",IF(G19="Goed","€ 19.125,00",IF(G19="Voldoende","€ 0",IF(G19="Matig"," - € 67.500,00",IF(G19="Onvoldoende","KO"," ")))))</f>
        <v xml:space="preserve"> </v>
      </c>
      <c r="H20" s="83"/>
      <c r="I20" s="39"/>
      <c r="J20" s="64" t="str">
        <f>IF(J19="Uitmuntend","€ 22.500,00",IF(J19="Goed","€ 19.125,00",IF(J19="Voldoende","€ 0",IF(J19="Matig"," - € 67.500,00",IF(J19="Onvoldoende","KO"," ")))))</f>
        <v xml:space="preserve"> </v>
      </c>
      <c r="K20" s="83"/>
    </row>
    <row r="21" spans="1:11" ht="30" customHeight="1" x14ac:dyDescent="0.2">
      <c r="A21" s="88" t="str">
        <f>'Beoordelen kwaliteit'!A9</f>
        <v xml:space="preserve">7.1.4 CONCRETE DIENSTEN BIJ PROJECTEN EN WIJZIGINGEN </v>
      </c>
      <c r="B21" s="59" t="s">
        <v>19</v>
      </c>
      <c r="C21" s="25"/>
      <c r="D21" s="60" t="str">
        <f>Informatiemanager!C9</f>
        <v>SCORE</v>
      </c>
      <c r="E21" s="81" t="s">
        <v>20</v>
      </c>
      <c r="F21" s="38"/>
      <c r="G21" s="60" t="str">
        <f>Informatiemanager!F9</f>
        <v>SCORE</v>
      </c>
      <c r="H21" s="81" t="s">
        <v>20</v>
      </c>
      <c r="I21" s="39"/>
      <c r="J21" s="60" t="str">
        <f>Informatiemanager!I9</f>
        <v>SCORE</v>
      </c>
      <c r="K21" s="81" t="s">
        <v>20</v>
      </c>
    </row>
    <row r="22" spans="1:11" ht="30" customHeight="1" x14ac:dyDescent="0.2">
      <c r="A22" s="89"/>
      <c r="B22" s="59" t="s">
        <v>21</v>
      </c>
      <c r="C22" s="25"/>
      <c r="D22" s="61" t="str">
        <f>'Beheerder ICT en IAM'!C9</f>
        <v>SCORE</v>
      </c>
      <c r="E22" s="82"/>
      <c r="F22" s="38"/>
      <c r="G22" s="61" t="str">
        <f>'Beheerder ICT en IAM'!F9</f>
        <v>SCORE</v>
      </c>
      <c r="H22" s="82"/>
      <c r="I22" s="39"/>
      <c r="J22" s="61" t="str">
        <f>'Beheerder ICT en IAM'!I9</f>
        <v>SCORE</v>
      </c>
      <c r="K22" s="82"/>
    </row>
    <row r="23" spans="1:11" ht="30" customHeight="1" x14ac:dyDescent="0.2">
      <c r="A23" s="89"/>
      <c r="B23" s="59" t="s">
        <v>22</v>
      </c>
      <c r="C23" s="25"/>
      <c r="D23" s="61" t="str">
        <f>'Productowner IAM'!C9</f>
        <v>SCORE</v>
      </c>
      <c r="E23" s="82"/>
      <c r="F23" s="38"/>
      <c r="G23" s="61" t="str">
        <f>'Productowner IAM'!F9</f>
        <v>SCORE</v>
      </c>
      <c r="H23" s="82"/>
      <c r="I23" s="39"/>
      <c r="J23" s="61" t="str">
        <f>'Productowner IAM'!I9</f>
        <v>SCORE</v>
      </c>
      <c r="K23" s="82"/>
    </row>
    <row r="24" spans="1:11" ht="30" customHeight="1" x14ac:dyDescent="0.2">
      <c r="A24" s="89"/>
      <c r="B24" s="59" t="s">
        <v>23</v>
      </c>
      <c r="C24" s="25"/>
      <c r="D24" s="62" t="str">
        <f>Projectmanager!C9</f>
        <v>SCORE</v>
      </c>
      <c r="E24" s="82"/>
      <c r="F24" s="38"/>
      <c r="G24" s="62" t="str">
        <f>Projectmanager!F9</f>
        <v>SCORE</v>
      </c>
      <c r="H24" s="82"/>
      <c r="I24" s="39"/>
      <c r="J24" s="62" t="str">
        <f>Projectmanager!I9</f>
        <v>SCORE</v>
      </c>
      <c r="K24" s="82"/>
    </row>
    <row r="25" spans="1:11" ht="30" customHeight="1" x14ac:dyDescent="0.2">
      <c r="A25" s="84" t="s">
        <v>24</v>
      </c>
      <c r="B25" s="85"/>
      <c r="C25" s="14"/>
      <c r="D25" s="63" t="s">
        <v>8</v>
      </c>
      <c r="E25" s="82"/>
      <c r="F25" s="39"/>
      <c r="G25" s="63" t="s">
        <v>8</v>
      </c>
      <c r="H25" s="82"/>
      <c r="I25" s="39"/>
      <c r="J25" s="63" t="s">
        <v>8</v>
      </c>
      <c r="K25" s="82"/>
    </row>
    <row r="26" spans="1:11" ht="30" customHeight="1" x14ac:dyDescent="0.2">
      <c r="A26" s="86"/>
      <c r="B26" s="87"/>
      <c r="C26" s="14"/>
      <c r="D26" s="64" t="str">
        <f>IF(D25="Uitmuntend","€ 30.000,00",IF(D25="Goed","€ 25.500,00",IF(D25="Voldoende","€ 0",IF(D25="Matig"," - € 90.000,00",IF(D25="Onvoldoende","KO"," ")))))</f>
        <v xml:space="preserve"> </v>
      </c>
      <c r="E26" s="83"/>
      <c r="F26" s="39"/>
      <c r="G26" s="64" t="str">
        <f>IF(G25="Uitmuntend","€ 30.000,00",IF(G25="Goed","€ 25.500,00",IF(G25="Voldoende","€ 0",IF(G25="Matig"," - € 90.000,00",IF(G25="Onvoldoende","KO"," ")))))</f>
        <v xml:space="preserve"> </v>
      </c>
      <c r="H26" s="83"/>
      <c r="I26" s="39"/>
      <c r="J26" s="64" t="str">
        <f>IF(J25="Uitmuntend","€ 30.000,00",IF(J25="Goed","€ 25.500,00",IF(J25="Voldoende","€ 0",IF(J25="Matig"," - € 90.000,00",IF(J25="Onvoldoende","KO"," ")))))</f>
        <v xml:space="preserve"> </v>
      </c>
      <c r="K26" s="83"/>
    </row>
    <row r="27" spans="1:11" ht="30" customHeight="1" x14ac:dyDescent="0.2">
      <c r="A27" s="88" t="str">
        <f>'Beoordelen kwaliteit'!A11</f>
        <v>7.1.5 CONCRETE DIENSTEN PRO-ACTIEF ADVISEREN</v>
      </c>
      <c r="B27" s="59" t="s">
        <v>19</v>
      </c>
      <c r="C27" s="25"/>
      <c r="D27" s="60" t="str">
        <f>Informatiemanager!C11</f>
        <v>SCORE</v>
      </c>
      <c r="E27" s="81" t="s">
        <v>20</v>
      </c>
      <c r="F27" s="38"/>
      <c r="G27" s="60" t="str">
        <f>Informatiemanager!F11</f>
        <v>SCORE</v>
      </c>
      <c r="H27" s="81" t="s">
        <v>20</v>
      </c>
      <c r="I27" s="39"/>
      <c r="J27" s="60" t="str">
        <f>Informatiemanager!I11</f>
        <v>SCORE</v>
      </c>
      <c r="K27" s="81" t="s">
        <v>20</v>
      </c>
    </row>
    <row r="28" spans="1:11" ht="30" customHeight="1" x14ac:dyDescent="0.2">
      <c r="A28" s="89"/>
      <c r="B28" s="59" t="s">
        <v>21</v>
      </c>
      <c r="C28" s="25"/>
      <c r="D28" s="61" t="str">
        <f>'Beheerder ICT en IAM'!C11</f>
        <v>SCORE</v>
      </c>
      <c r="E28" s="82"/>
      <c r="F28" s="38"/>
      <c r="G28" s="61" t="str">
        <f>'Beheerder ICT en IAM'!F11</f>
        <v>SCORE</v>
      </c>
      <c r="H28" s="82"/>
      <c r="I28" s="39"/>
      <c r="J28" s="61" t="str">
        <f>'Beheerder ICT en IAM'!I11</f>
        <v>SCORE</v>
      </c>
      <c r="K28" s="82"/>
    </row>
    <row r="29" spans="1:11" ht="30" customHeight="1" x14ac:dyDescent="0.2">
      <c r="A29" s="89"/>
      <c r="B29" s="59" t="s">
        <v>22</v>
      </c>
      <c r="C29" s="25"/>
      <c r="D29" s="61" t="str">
        <f>'Productowner IAM'!C11</f>
        <v>SCORE</v>
      </c>
      <c r="E29" s="82"/>
      <c r="F29" s="38"/>
      <c r="G29" s="61" t="str">
        <f>'Productowner IAM'!F11</f>
        <v>SCORE</v>
      </c>
      <c r="H29" s="82"/>
      <c r="I29" s="39"/>
      <c r="J29" s="61" t="str">
        <f>'Productowner IAM'!I11</f>
        <v>SCORE</v>
      </c>
      <c r="K29" s="82"/>
    </row>
    <row r="30" spans="1:11" ht="30" customHeight="1" x14ac:dyDescent="0.2">
      <c r="A30" s="89"/>
      <c r="B30" s="59" t="s">
        <v>23</v>
      </c>
      <c r="C30" s="25"/>
      <c r="D30" s="62" t="str">
        <f>Projectmanager!C11</f>
        <v>SCORE</v>
      </c>
      <c r="E30" s="82"/>
      <c r="F30" s="38"/>
      <c r="G30" s="62" t="str">
        <f>Projectmanager!F11</f>
        <v>SCORE</v>
      </c>
      <c r="H30" s="82"/>
      <c r="I30" s="39"/>
      <c r="J30" s="62" t="str">
        <f>Projectmanager!I11</f>
        <v>SCORE</v>
      </c>
      <c r="K30" s="82"/>
    </row>
    <row r="31" spans="1:11" ht="30" customHeight="1" x14ac:dyDescent="0.2">
      <c r="A31" s="84" t="s">
        <v>24</v>
      </c>
      <c r="B31" s="85"/>
      <c r="C31" s="14"/>
      <c r="D31" s="63" t="s">
        <v>8</v>
      </c>
      <c r="E31" s="82"/>
      <c r="F31" s="39"/>
      <c r="G31" s="63" t="s">
        <v>8</v>
      </c>
      <c r="H31" s="82"/>
      <c r="I31" s="39"/>
      <c r="J31" s="63" t="s">
        <v>8</v>
      </c>
      <c r="K31" s="82"/>
    </row>
    <row r="32" spans="1:11" ht="30" customHeight="1" x14ac:dyDescent="0.2">
      <c r="A32" s="86"/>
      <c r="B32" s="87"/>
      <c r="C32" s="14"/>
      <c r="D32" s="64" t="str">
        <f>IF(D31="Uitmuntend","€ 30.000,00",IF(D31="Goed","€ 25.500,00",IF(D31="Voldoende","€ 0",IF(D31="Matig"," - € 90.000,00",IF(D31="Onvoldoende","KO"," ")))))</f>
        <v xml:space="preserve"> </v>
      </c>
      <c r="E32" s="83"/>
      <c r="F32" s="39"/>
      <c r="G32" s="64" t="str">
        <f>IF(G31="Uitmuntend","€ 30.000,00",IF(G31="Goed","€ 25.500,00",IF(G31="Voldoende","€ 0",IF(G31="Matig"," - € 90.000,00",IF(G31="Onvoldoende","KO"," ")))))</f>
        <v xml:space="preserve"> </v>
      </c>
      <c r="H32" s="83"/>
      <c r="I32" s="39"/>
      <c r="J32" s="64" t="str">
        <f>IF(J31="Uitmuntend","€ 30.000,00",IF(J31="Goed","€ 25.500,00",IF(J31="Voldoende","€ 0",IF(J31="Matig"," - € 90.000,00",IF(J31="Onvoldoende","KO"," ")))))</f>
        <v xml:space="preserve"> </v>
      </c>
      <c r="K32" s="83"/>
    </row>
    <row r="33" spans="1:11" ht="30" customHeight="1" x14ac:dyDescent="0.2">
      <c r="A33" s="88" t="str">
        <f>'Beoordelen kwaliteit'!A13</f>
        <v xml:space="preserve">7.1.6 KWALITTEIT PROCES/VEILIGHEID/AVG/CERTIFICERING </v>
      </c>
      <c r="B33" s="59" t="s">
        <v>19</v>
      </c>
      <c r="C33" s="25"/>
      <c r="D33" s="60" t="str">
        <f>Informatiemanager!C13</f>
        <v>SCORE</v>
      </c>
      <c r="E33" s="81" t="s">
        <v>20</v>
      </c>
      <c r="F33" s="38"/>
      <c r="G33" s="60" t="str">
        <f>Informatiemanager!F13</f>
        <v>SCORE</v>
      </c>
      <c r="H33" s="81" t="s">
        <v>20</v>
      </c>
      <c r="I33" s="39"/>
      <c r="J33" s="60" t="str">
        <f>Informatiemanager!I13</f>
        <v>SCORE</v>
      </c>
      <c r="K33" s="81" t="s">
        <v>20</v>
      </c>
    </row>
    <row r="34" spans="1:11" ht="30" customHeight="1" x14ac:dyDescent="0.2">
      <c r="A34" s="89"/>
      <c r="B34" s="59" t="s">
        <v>21</v>
      </c>
      <c r="C34" s="25"/>
      <c r="D34" s="61" t="str">
        <f>'Beheerder ICT en IAM'!C13</f>
        <v>SCORE</v>
      </c>
      <c r="E34" s="82"/>
      <c r="F34" s="38"/>
      <c r="G34" s="61" t="str">
        <f>'Beheerder ICT en IAM'!F13</f>
        <v>SCORE</v>
      </c>
      <c r="H34" s="82"/>
      <c r="I34" s="39"/>
      <c r="J34" s="61" t="str">
        <f>'Beheerder ICT en IAM'!I13</f>
        <v>SCORE</v>
      </c>
      <c r="K34" s="82"/>
    </row>
    <row r="35" spans="1:11" ht="30" customHeight="1" x14ac:dyDescent="0.2">
      <c r="A35" s="89"/>
      <c r="B35" s="59" t="s">
        <v>22</v>
      </c>
      <c r="C35" s="25"/>
      <c r="D35" s="61" t="str">
        <f>'Productowner IAM'!C13</f>
        <v>SCORE</v>
      </c>
      <c r="E35" s="82"/>
      <c r="F35" s="38"/>
      <c r="G35" s="61" t="str">
        <f>'Productowner IAM'!F13</f>
        <v>SCORE</v>
      </c>
      <c r="H35" s="82"/>
      <c r="I35" s="39"/>
      <c r="J35" s="61" t="str">
        <f>'Productowner IAM'!I13</f>
        <v>SCORE</v>
      </c>
      <c r="K35" s="82"/>
    </row>
    <row r="36" spans="1:11" ht="30" customHeight="1" x14ac:dyDescent="0.2">
      <c r="A36" s="89"/>
      <c r="B36" s="59" t="s">
        <v>23</v>
      </c>
      <c r="C36" s="25"/>
      <c r="D36" s="62" t="str">
        <f>Projectmanager!C13</f>
        <v>SCORE</v>
      </c>
      <c r="E36" s="82"/>
      <c r="F36" s="38"/>
      <c r="G36" s="62" t="str">
        <f>Projectmanager!F13</f>
        <v>SCORE</v>
      </c>
      <c r="H36" s="82"/>
      <c r="I36" s="39"/>
      <c r="J36" s="62" t="str">
        <f>Projectmanager!I13</f>
        <v>SCORE</v>
      </c>
      <c r="K36" s="82"/>
    </row>
    <row r="37" spans="1:11" ht="30" customHeight="1" x14ac:dyDescent="0.2">
      <c r="A37" s="84" t="s">
        <v>24</v>
      </c>
      <c r="B37" s="85"/>
      <c r="C37" s="14"/>
      <c r="D37" s="63" t="s">
        <v>8</v>
      </c>
      <c r="E37" s="82"/>
      <c r="F37" s="39"/>
      <c r="G37" s="63" t="s">
        <v>8</v>
      </c>
      <c r="H37" s="82"/>
      <c r="I37" s="39"/>
      <c r="J37" s="63" t="s">
        <v>8</v>
      </c>
      <c r="K37" s="82"/>
    </row>
    <row r="38" spans="1:11" ht="30" customHeight="1" x14ac:dyDescent="0.2">
      <c r="A38" s="86"/>
      <c r="B38" s="87"/>
      <c r="C38" s="14"/>
      <c r="D38" s="64" t="str">
        <f>IF(D37="Uitmuntend","€ 15.000,00",IF(D37="Goed","€ 12.750,00",IF(D37="Voldoende","€ 0",IF(D37="Matig"," - € 45.000,00",IF(D37="Onvoldoende","KO"," ")))))</f>
        <v xml:space="preserve"> </v>
      </c>
      <c r="E38" s="83"/>
      <c r="F38" s="39"/>
      <c r="G38" s="64" t="str">
        <f>IF(G37="Uitmuntend","€ 15.000,00",IF(G37="Goed","€ 12.750,00",IF(G37="Voldoende","€ 0",IF(G37="Matig"," - € 45.000,00",IF(G37="Onvoldoende","KO"," ")))))</f>
        <v xml:space="preserve"> </v>
      </c>
      <c r="H38" s="83"/>
      <c r="I38" s="39"/>
      <c r="J38" s="64" t="str">
        <f>IF(J37="Uitmuntend","€ 15.000,00",IF(J37="Goed","€ 12.750,00",IF(J37="Voldoende","€ 0",IF(J37="Matig"," - € 45.000,00",IF(J37="Onvoldoende","KO"," ")))))</f>
        <v xml:space="preserve"> </v>
      </c>
      <c r="K38" s="83"/>
    </row>
    <row r="39" spans="1:11" ht="33" customHeight="1" x14ac:dyDescent="0.2">
      <c r="A39" s="95" t="s">
        <v>31</v>
      </c>
      <c r="B39" s="96"/>
      <c r="C39" s="32"/>
      <c r="D39" s="68"/>
      <c r="E39" s="68"/>
      <c r="F39" s="33"/>
      <c r="G39" s="68"/>
      <c r="H39" s="68"/>
      <c r="I39" s="34"/>
      <c r="J39" s="68"/>
      <c r="K39" s="68"/>
    </row>
    <row r="40" spans="1:11" ht="30" customHeight="1" x14ac:dyDescent="0.2">
      <c r="A40" s="88" t="str">
        <f>'Beoordelen kwaliteit'!A15</f>
        <v>7.3 INTERVIEW VRAAG 1</v>
      </c>
      <c r="B40" s="59" t="s">
        <v>19</v>
      </c>
      <c r="C40" s="25"/>
      <c r="D40" s="60" t="str">
        <f>Informatiemanager!C16</f>
        <v>SCORE</v>
      </c>
      <c r="E40" s="81" t="s">
        <v>20</v>
      </c>
      <c r="F40" s="38"/>
      <c r="G40" s="60" t="str">
        <f>Informatiemanager!F16</f>
        <v>SCORE</v>
      </c>
      <c r="H40" s="81" t="s">
        <v>20</v>
      </c>
      <c r="I40" s="39"/>
      <c r="J40" s="60" t="str">
        <f>Informatiemanager!I16</f>
        <v>SCORE</v>
      </c>
      <c r="K40" s="81" t="s">
        <v>20</v>
      </c>
    </row>
    <row r="41" spans="1:11" ht="30" customHeight="1" x14ac:dyDescent="0.2">
      <c r="A41" s="89"/>
      <c r="B41" s="59" t="s">
        <v>21</v>
      </c>
      <c r="C41" s="25"/>
      <c r="D41" s="60" t="str">
        <f>'Beheerder ICT en IAM'!C16</f>
        <v>SCORE</v>
      </c>
      <c r="E41" s="82"/>
      <c r="F41" s="38"/>
      <c r="G41" s="60" t="str">
        <f>'Beheerder ICT en IAM'!F16</f>
        <v>SCORE</v>
      </c>
      <c r="H41" s="82"/>
      <c r="I41" s="39"/>
      <c r="J41" s="60" t="str">
        <f>'Beheerder ICT en IAM'!I16</f>
        <v>SCORE</v>
      </c>
      <c r="K41" s="82"/>
    </row>
    <row r="42" spans="1:11" ht="30" customHeight="1" x14ac:dyDescent="0.2">
      <c r="A42" s="89"/>
      <c r="B42" s="59" t="s">
        <v>22</v>
      </c>
      <c r="C42" s="25"/>
      <c r="D42" s="60" t="str">
        <f>'Productowner IAM'!C16</f>
        <v>SCORE</v>
      </c>
      <c r="E42" s="82"/>
      <c r="F42" s="38"/>
      <c r="G42" s="60" t="str">
        <f>'Productowner IAM'!F16</f>
        <v>SCORE</v>
      </c>
      <c r="H42" s="82"/>
      <c r="I42" s="39"/>
      <c r="J42" s="60" t="str">
        <f>'Productowner IAM'!I16</f>
        <v>SCORE</v>
      </c>
      <c r="K42" s="82"/>
    </row>
    <row r="43" spans="1:11" ht="30" customHeight="1" x14ac:dyDescent="0.2">
      <c r="A43" s="89"/>
      <c r="B43" s="59" t="s">
        <v>23</v>
      </c>
      <c r="C43" s="25"/>
      <c r="D43" s="60" t="str">
        <f>Projectmanager!C16</f>
        <v>SCORE</v>
      </c>
      <c r="E43" s="82"/>
      <c r="F43" s="38"/>
      <c r="G43" s="60" t="str">
        <f>Projectmanager!F16</f>
        <v>SCORE</v>
      </c>
      <c r="H43" s="82"/>
      <c r="I43" s="39"/>
      <c r="J43" s="60" t="str">
        <f>Projectmanager!I16</f>
        <v>SCORE</v>
      </c>
      <c r="K43" s="82"/>
    </row>
    <row r="44" spans="1:11" ht="30" customHeight="1" x14ac:dyDescent="0.2">
      <c r="A44" s="84" t="s">
        <v>24</v>
      </c>
      <c r="B44" s="85"/>
      <c r="C44" s="14"/>
      <c r="D44" s="63" t="s">
        <v>8</v>
      </c>
      <c r="E44" s="82"/>
      <c r="F44" s="39"/>
      <c r="G44" s="63" t="s">
        <v>8</v>
      </c>
      <c r="H44" s="82"/>
      <c r="I44" s="39"/>
      <c r="J44" s="63" t="s">
        <v>8</v>
      </c>
      <c r="K44" s="82"/>
    </row>
    <row r="45" spans="1:11" ht="30" customHeight="1" x14ac:dyDescent="0.2">
      <c r="A45" s="86"/>
      <c r="B45" s="87"/>
      <c r="C45" s="14"/>
      <c r="D45" s="64" t="str">
        <f>IF(D44="Uitmuntend","€ 11.250,00",IF(D44="Goed","€ 9.562,50",IF(D44="Voldoende","€ 0",IF(D44="Matig"," - € 33.750,00",IF(D44="Onvoldoende","KO"," ")))))</f>
        <v xml:space="preserve"> </v>
      </c>
      <c r="E45" s="83"/>
      <c r="F45" s="39"/>
      <c r="G45" s="64" t="str">
        <f>IF(G44="Uitmuntend","€ 11.250,00",IF(G44="Goed","€ 9.562,50",IF(G44="Voldoende","€ 0",IF(G44="Matig"," - € 33.750,00",IF(G44="Onvoldoende","KO"," ")))))</f>
        <v xml:space="preserve"> </v>
      </c>
      <c r="H45" s="83"/>
      <c r="I45" s="39"/>
      <c r="J45" s="64" t="str">
        <f>IF(J44="Uitmuntend","€ 11.250,00",IF(J44="Goed","€ 9.562,50",IF(J44="Voldoende","€ 0",IF(J44="Matig"," - € 33.750,00",IF(J44="Onvoldoende","KO"," ")))))</f>
        <v xml:space="preserve"> </v>
      </c>
      <c r="K45" s="83"/>
    </row>
    <row r="46" spans="1:11" ht="30" customHeight="1" x14ac:dyDescent="0.2">
      <c r="A46" s="88" t="str">
        <f>'Beoordelen kwaliteit'!A17</f>
        <v>7.3 INTERVIEW VRAAG 2</v>
      </c>
      <c r="B46" s="59" t="s">
        <v>19</v>
      </c>
      <c r="C46" s="25"/>
      <c r="D46" s="60" t="str">
        <f>Informatiemanager!C18</f>
        <v>SCORE</v>
      </c>
      <c r="E46" s="81" t="s">
        <v>20</v>
      </c>
      <c r="F46" s="38"/>
      <c r="G46" s="60" t="str">
        <f>Informatiemanager!F18</f>
        <v>SCORE</v>
      </c>
      <c r="H46" s="81" t="s">
        <v>20</v>
      </c>
      <c r="I46" s="39"/>
      <c r="J46" s="60" t="str">
        <f>Informatiemanager!I18</f>
        <v>SCORE</v>
      </c>
      <c r="K46" s="81" t="s">
        <v>20</v>
      </c>
    </row>
    <row r="47" spans="1:11" s="7" customFormat="1" ht="30" customHeight="1" x14ac:dyDescent="0.2">
      <c r="A47" s="89"/>
      <c r="B47" s="59" t="s">
        <v>21</v>
      </c>
      <c r="C47" s="25"/>
      <c r="D47" s="60" t="str">
        <f>'Beheerder ICT en IAM'!C18</f>
        <v>SCORE</v>
      </c>
      <c r="E47" s="82"/>
      <c r="F47" s="38"/>
      <c r="G47" s="60" t="str">
        <f>'Beheerder ICT en IAM'!F18</f>
        <v>SCORE</v>
      </c>
      <c r="H47" s="82"/>
      <c r="I47" s="39"/>
      <c r="J47" s="60" t="str">
        <f>'Beheerder ICT en IAM'!I18</f>
        <v>SCORE</v>
      </c>
      <c r="K47" s="82"/>
    </row>
    <row r="48" spans="1:11" ht="30" customHeight="1" x14ac:dyDescent="0.2">
      <c r="A48" s="89"/>
      <c r="B48" s="59" t="s">
        <v>22</v>
      </c>
      <c r="C48" s="25"/>
      <c r="D48" s="60" t="str">
        <f>'Productowner IAM'!C18</f>
        <v>SCORE</v>
      </c>
      <c r="E48" s="82"/>
      <c r="F48" s="38"/>
      <c r="G48" s="60" t="str">
        <f>'Productowner IAM'!F18</f>
        <v>SCORE</v>
      </c>
      <c r="H48" s="82"/>
      <c r="I48" s="39"/>
      <c r="J48" s="60" t="str">
        <f>'Productowner IAM'!I18</f>
        <v>SCORE</v>
      </c>
      <c r="K48" s="82"/>
    </row>
    <row r="49" spans="1:11" ht="30" customHeight="1" x14ac:dyDescent="0.2">
      <c r="A49" s="89"/>
      <c r="B49" s="59" t="s">
        <v>23</v>
      </c>
      <c r="C49" s="25"/>
      <c r="D49" s="60" t="str">
        <f>Projectmanager!C18</f>
        <v>SCORE</v>
      </c>
      <c r="E49" s="82"/>
      <c r="F49" s="38"/>
      <c r="G49" s="60" t="str">
        <f>Projectmanager!F18</f>
        <v>SCORE</v>
      </c>
      <c r="H49" s="82"/>
      <c r="I49" s="39"/>
      <c r="J49" s="60" t="str">
        <f>Projectmanager!I18</f>
        <v>SCORE</v>
      </c>
      <c r="K49" s="82"/>
    </row>
    <row r="50" spans="1:11" ht="30" customHeight="1" x14ac:dyDescent="0.2">
      <c r="A50" s="84" t="s">
        <v>24</v>
      </c>
      <c r="B50" s="85"/>
      <c r="C50" s="14"/>
      <c r="D50" s="63" t="s">
        <v>8</v>
      </c>
      <c r="E50" s="82"/>
      <c r="F50" s="39"/>
      <c r="G50" s="63" t="s">
        <v>8</v>
      </c>
      <c r="H50" s="82"/>
      <c r="I50" s="39"/>
      <c r="J50" s="63" t="s">
        <v>8</v>
      </c>
      <c r="K50" s="82"/>
    </row>
    <row r="51" spans="1:11" ht="30" customHeight="1" x14ac:dyDescent="0.2">
      <c r="A51" s="86"/>
      <c r="B51" s="87"/>
      <c r="C51" s="14"/>
      <c r="D51" s="64" t="str">
        <f>IF(D50="Uitmuntend","€ 18.750,00",IF(D50="Goed","€ 15.937,50",IF(D50="Voldoende","€ 0",IF(D50="Matig"," - € 56.250,00",IF(D50="Onvoldoende","KO"," ")))))</f>
        <v xml:space="preserve"> </v>
      </c>
      <c r="E51" s="83"/>
      <c r="F51" s="39"/>
      <c r="G51" s="64" t="str">
        <f>IF(G50="Uitmuntend","€ 18.750,00",IF(G50="Goed","€ 15.937,50",IF(G50="Voldoende","€ 0",IF(G50="Matig"," - € 56.250,00",IF(G50="Onvoldoende","KO"," ")))))</f>
        <v xml:space="preserve"> </v>
      </c>
      <c r="H51" s="83"/>
      <c r="I51" s="39"/>
      <c r="J51" s="64" t="str">
        <f>IF(J50="Uitmuntend","€ 18.750,00",IF(J50="Goed","€ 15.937,50",IF(J50="Voldoende","€ 0",IF(J50="Matig"," - € 56.250,00",IF(J50="Onvoldoende","KO"," ")))))</f>
        <v xml:space="preserve"> </v>
      </c>
      <c r="K51" s="83"/>
    </row>
    <row r="52" spans="1:11" x14ac:dyDescent="0.2">
      <c r="A52" s="13"/>
      <c r="B52" s="13"/>
      <c r="C52" s="14"/>
      <c r="D52" s="65"/>
      <c r="E52" s="14"/>
      <c r="F52" s="14"/>
      <c r="G52" s="14"/>
      <c r="H52" s="14"/>
      <c r="I52" s="14"/>
      <c r="J52" s="14"/>
      <c r="K52" s="14"/>
    </row>
    <row r="53" spans="1:11" ht="50" customHeight="1" x14ac:dyDescent="0.2">
      <c r="A53" s="93" t="s">
        <v>25</v>
      </c>
      <c r="B53" s="94"/>
      <c r="C53" s="9"/>
      <c r="D53" s="42" t="e">
        <f>D8+D14+D20+D26+D32+D38+D45+D51</f>
        <v>#VALUE!</v>
      </c>
      <c r="E53" s="40"/>
      <c r="F53" s="36"/>
      <c r="G53" s="42" t="e">
        <f>G8+G14+G20+G26+G32+G38+G45+G51</f>
        <v>#VALUE!</v>
      </c>
      <c r="H53" s="40"/>
      <c r="I53" s="37"/>
      <c r="J53" s="42" t="e">
        <f>J8+J14+J20+J26+J32+J38+J45+J51</f>
        <v>#VALUE!</v>
      </c>
      <c r="K53" s="16"/>
    </row>
  </sheetData>
  <sheetProtection algorithmName="SHA-512" hashValue="yA9NrucY6VWur1LSfKVA6lB7FjUZ+UGRfP6ydgEuXJ/LcZRbKUengwOqHxf2aUQsZOHVId/EdjHHJ4MmPk8mWg==" saltValue="pP9BxFxLjQohJzQFLhubAg==" spinCount="100000" sheet="1" objects="1" scenarios="1"/>
  <mergeCells count="55">
    <mergeCell ref="J1:K1"/>
    <mergeCell ref="G1:H1"/>
    <mergeCell ref="H3:H8"/>
    <mergeCell ref="A2:B2"/>
    <mergeCell ref="A7:B7"/>
    <mergeCell ref="A8:B8"/>
    <mergeCell ref="A1:B1"/>
    <mergeCell ref="E3:E8"/>
    <mergeCell ref="D1:E1"/>
    <mergeCell ref="K3:K8"/>
    <mergeCell ref="A3:A6"/>
    <mergeCell ref="A53:B53"/>
    <mergeCell ref="A14:B14"/>
    <mergeCell ref="A19:B19"/>
    <mergeCell ref="A20:B20"/>
    <mergeCell ref="A25:B25"/>
    <mergeCell ref="A26:B26"/>
    <mergeCell ref="A15:A18"/>
    <mergeCell ref="A21:A24"/>
    <mergeCell ref="A27:A30"/>
    <mergeCell ref="A33:A36"/>
    <mergeCell ref="A40:A43"/>
    <mergeCell ref="A46:A49"/>
    <mergeCell ref="A39:B39"/>
    <mergeCell ref="K21:K26"/>
    <mergeCell ref="A13:B13"/>
    <mergeCell ref="A9:A12"/>
    <mergeCell ref="E15:E20"/>
    <mergeCell ref="E9:E14"/>
    <mergeCell ref="H9:H14"/>
    <mergeCell ref="K9:K14"/>
    <mergeCell ref="E21:E26"/>
    <mergeCell ref="H15:H20"/>
    <mergeCell ref="H21:H26"/>
    <mergeCell ref="K15:K20"/>
    <mergeCell ref="E27:E32"/>
    <mergeCell ref="H27:H32"/>
    <mergeCell ref="K27:K32"/>
    <mergeCell ref="A31:B31"/>
    <mergeCell ref="A32:B32"/>
    <mergeCell ref="E33:E38"/>
    <mergeCell ref="H33:H38"/>
    <mergeCell ref="K33:K38"/>
    <mergeCell ref="A37:B37"/>
    <mergeCell ref="A38:B38"/>
    <mergeCell ref="E40:E45"/>
    <mergeCell ref="H40:H45"/>
    <mergeCell ref="K40:K45"/>
    <mergeCell ref="A44:B44"/>
    <mergeCell ref="A45:B45"/>
    <mergeCell ref="E46:E51"/>
    <mergeCell ref="H46:H51"/>
    <mergeCell ref="K46:K51"/>
    <mergeCell ref="A50:B50"/>
    <mergeCell ref="A51:B51"/>
  </mergeCells>
  <phoneticPr fontId="13" type="noConversion"/>
  <dataValidations count="1">
    <dataValidation type="list" errorStyle="warning" allowBlank="1" showErrorMessage="1" sqref="F7 I7" xr:uid="{00000000-0002-0000-0400-000000000000}">
      <formula1>SCORE</formula1>
    </dataValidation>
  </dataValidations>
  <pageMargins left="0.7" right="0.7" top="0.75" bottom="0.75" header="0.3" footer="0.3"/>
  <pageSetup paperSize="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xr:uid="{551DE9D8-175F-2F47-A821-F49606320C64}">
          <x14:formula1>
            <xm:f>'Beoordelen kwaliteit'!$A$20:$A$25</xm:f>
          </x14:formula1>
          <xm:sqref>D7 J25 G25 D25 J19 G19 D19 J13 J7 D13 G7 G13 J31 G31 D31 J37 G37 D37 J44 G44 D44 J50 G50 D50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17024-C0F0-B44E-941B-87D79D3F4AD4}">
  <sheetPr>
    <tabColor rgb="FFFF0000"/>
  </sheetPr>
  <dimension ref="A1:G18"/>
  <sheetViews>
    <sheetView showGridLines="0" tabSelected="1" zoomScale="110" zoomScaleNormal="110" workbookViewId="0">
      <selection activeCell="C8" sqref="C8"/>
    </sheetView>
  </sheetViews>
  <sheetFormatPr baseColWidth="10" defaultColWidth="10.83203125" defaultRowHeight="14" x14ac:dyDescent="0.2"/>
  <cols>
    <col min="1" max="1" width="66.1640625" style="18" customWidth="1"/>
    <col min="2" max="2" width="2.83203125" style="18" customWidth="1"/>
    <col min="3" max="3" width="24.5" style="18" customWidth="1"/>
    <col min="4" max="4" width="2.83203125" style="18" customWidth="1"/>
    <col min="5" max="5" width="24.5" style="18" customWidth="1"/>
    <col min="6" max="6" width="2.83203125" style="18" customWidth="1"/>
    <col min="7" max="7" width="24.5" style="18" customWidth="1"/>
    <col min="8" max="16384" width="10.83203125" style="18"/>
  </cols>
  <sheetData>
    <row r="1" spans="1:7" ht="30" customHeight="1" x14ac:dyDescent="0.2">
      <c r="A1" s="49" t="s">
        <v>26</v>
      </c>
      <c r="B1" s="17"/>
      <c r="C1" s="50"/>
      <c r="D1" s="17"/>
      <c r="E1" s="50"/>
      <c r="F1" s="17"/>
      <c r="G1" s="50"/>
    </row>
    <row r="2" spans="1:7" ht="30" customHeight="1" x14ac:dyDescent="0.2">
      <c r="A2" s="51" t="s">
        <v>27</v>
      </c>
      <c r="B2" s="17"/>
      <c r="C2" s="52" t="str">
        <f>Informatiemanager!C1:D1</f>
        <v>Inschrijver 1</v>
      </c>
      <c r="D2" s="19"/>
      <c r="E2" s="52" t="str">
        <f>Informatiemanager!F1</f>
        <v>Inschrijver 2</v>
      </c>
      <c r="F2" s="19"/>
      <c r="G2" s="52" t="str">
        <f>Informatiemanager!I1</f>
        <v>Inschrijver 3</v>
      </c>
    </row>
    <row r="3" spans="1:7" s="20" customFormat="1" ht="35" customHeight="1" x14ac:dyDescent="0.2">
      <c r="A3" s="53" t="s">
        <v>32</v>
      </c>
      <c r="B3" s="17"/>
      <c r="C3" s="54" t="e">
        <f>Consensus!D53</f>
        <v>#VALUE!</v>
      </c>
      <c r="D3" s="19"/>
      <c r="E3" s="54" t="e">
        <f>Consensus!G53</f>
        <v>#VALUE!</v>
      </c>
      <c r="F3" s="19"/>
      <c r="G3" s="54" t="e">
        <f>Consensus!J53</f>
        <v>#VALUE!</v>
      </c>
    </row>
    <row r="4" spans="1:7" ht="30" customHeight="1" x14ac:dyDescent="0.2">
      <c r="A4" s="56" t="s">
        <v>28</v>
      </c>
      <c r="B4" s="17"/>
      <c r="C4" s="55" t="e">
        <f>C3</f>
        <v>#VALUE!</v>
      </c>
      <c r="D4" s="19"/>
      <c r="E4" s="55" t="e">
        <f>E3</f>
        <v>#VALUE!</v>
      </c>
      <c r="F4" s="19"/>
      <c r="G4" s="55" t="e">
        <f>G3</f>
        <v>#VALUE!</v>
      </c>
    </row>
    <row r="5" spans="1:7" ht="15" customHeight="1" x14ac:dyDescent="0.2"/>
    <row r="6" spans="1:7" ht="30" customHeight="1" x14ac:dyDescent="0.2">
      <c r="A6" s="21" t="s">
        <v>29</v>
      </c>
      <c r="B6" s="17"/>
      <c r="C6" s="22">
        <v>0</v>
      </c>
      <c r="D6" s="19"/>
      <c r="E6" s="22">
        <v>0</v>
      </c>
      <c r="F6" s="19"/>
      <c r="G6" s="22">
        <v>0</v>
      </c>
    </row>
    <row r="8" spans="1:7" ht="30" customHeight="1" x14ac:dyDescent="0.2">
      <c r="A8" s="58" t="s">
        <v>30</v>
      </c>
      <c r="B8" s="17"/>
      <c r="C8" s="57" t="e">
        <f>C6-C4</f>
        <v>#VALUE!</v>
      </c>
      <c r="D8" s="23"/>
      <c r="E8" s="57" t="e">
        <f>E6-E4</f>
        <v>#VALUE!</v>
      </c>
      <c r="F8" s="23"/>
      <c r="G8" s="57" t="e">
        <f>G6-G4</f>
        <v>#VALUE!</v>
      </c>
    </row>
    <row r="15" spans="1:7" x14ac:dyDescent="0.2">
      <c r="C15" s="24"/>
    </row>
    <row r="16" spans="1:7" x14ac:dyDescent="0.2">
      <c r="C16" s="24"/>
    </row>
    <row r="17" spans="3:3" x14ac:dyDescent="0.2">
      <c r="C17" s="24"/>
    </row>
    <row r="18" spans="3:3" x14ac:dyDescent="0.2">
      <c r="C18" s="24"/>
    </row>
  </sheetData>
  <sheetProtection algorithmName="SHA-512" hashValue="V07hmrCVugQDQFWSaWB6BayX21aJDQS5SNXsIhA8r1j1LYoi6gccC2+hAh7YOWWkGjP34/22qEqK6lHLa4GKPg==" saltValue="hmnOmzpayuz/Tx29cAHnbA==" spinCount="100000" sheet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542BC1-3031-4624-BF13-FB02122CCFD6}">
  <ds:schemaRefs>
    <ds:schemaRef ds:uri="http://schemas.microsoft.com/office/infopath/2007/PartnerControls"/>
    <ds:schemaRef ds:uri="cdfd6af9-2027-427e-aee7-f2f3dc2ea940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04d4ff2e-cf62-40b0-a5cf-f8c6524922a9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5B76530-6C46-43A7-BF2F-A66BEE080F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66FB70-6CF2-4375-9FA9-A09B2E1A1A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1</vt:i4>
      </vt:variant>
    </vt:vector>
  </HeadingPairs>
  <TitlesOfParts>
    <vt:vector size="8" baseType="lpstr">
      <vt:lpstr>Beoordelen kwaliteit</vt:lpstr>
      <vt:lpstr>Informatiemanager</vt:lpstr>
      <vt:lpstr>Beheerder ICT en IAM</vt:lpstr>
      <vt:lpstr>Productowner IAM</vt:lpstr>
      <vt:lpstr>Projectmanager</vt:lpstr>
      <vt:lpstr>Consensus</vt:lpstr>
      <vt:lpstr>Eindscores</vt:lpstr>
      <vt:lpstr>SCORE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
</dc:description>
  <cp:lastModifiedBy/>
  <cp:revision/>
  <dcterms:created xsi:type="dcterms:W3CDTF">2006-09-16T00:00:00Z</dcterms:created>
  <dcterms:modified xsi:type="dcterms:W3CDTF">2025-12-19T13:40:52Z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