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2.xml" ContentType="application/vnd.openxmlformats-officedocument.spreadsheetml.externalLink+xml"/>
  <Override PartName="/xl/metadata.xml" ContentType="application/vnd.openxmlformats-officedocument.spreadsheetml.sheetMetadata+xml"/>
  <Override PartName="/xl/richData/richValueRel.xml" ContentType="application/vnd.ms-excel.richvaluerel+xml"/>
  <Override PartName="/xl/externalLinks/externalLink1.xml" ContentType="application/vnd.openxmlformats-officedocument.spreadsheetml.externalLink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finaadvies.sharepoint.com/sites/ProfinaAdviesBV/Shared Documents/General/Klantendossiers/Zaandam/VRI (407)/Concept aanbestedingsdocumenten/"/>
    </mc:Choice>
  </mc:AlternateContent>
  <xr:revisionPtr revIDLastSave="11" documentId="8_{B3DDFD15-3EE1-4FCA-B626-2E41EAAF9BE5}" xr6:coauthVersionLast="47" xr6:coauthVersionMax="47" xr10:uidLastSave="{A1AB36B2-4A06-4720-ABBF-DA07AC9813AF}"/>
  <bookViews>
    <workbookView xWindow="-110" yWindow="-110" windowWidth="19420" windowHeight="10300" tabRatio="775" firstSheet="1" activeTab="5" xr2:uid="{00000000-000D-0000-FFFF-FFFF00000000}"/>
  </bookViews>
  <sheets>
    <sheet name="gunningscriterium SEB" sheetId="21" r:id="rId1"/>
    <sheet name="invulblad opdrachtnemer" sheetId="24" r:id="rId2"/>
    <sheet name="logboek opdrachtnemer" sheetId="31" r:id="rId3"/>
    <sheet name="subsidie opdrachtgever" sheetId="36" state="hidden" r:id="rId4"/>
    <sheet name="beoordeling opdrachtgever" sheetId="42" r:id="rId5"/>
    <sheet name="machinelijst SEB" sheetId="32" r:id="rId6"/>
  </sheets>
  <externalReferences>
    <externalReference r:id="rId7"/>
    <externalReference r:id="rId8"/>
  </externalReferences>
  <definedNames>
    <definedName name="_xlnm._FilterDatabase" localSheetId="3" hidden="1">'subsidie opdrachtgever'!$G$9:$G$76</definedName>
    <definedName name="aantalON">[1]dashboard!$B$5</definedName>
    <definedName name="_xlnm.Print_Area" localSheetId="4">'beoordeling opdrachtgever'!$A$1:$N$26</definedName>
    <definedName name="_xlnm.Print_Area" localSheetId="0">'gunningscriterium SEB'!$A$1:$J$79</definedName>
    <definedName name="_xlnm.Print_Area" localSheetId="1">'invulblad opdrachtnemer'!$A$1:$H$83</definedName>
    <definedName name="_xlnm.Print_Area" localSheetId="2">'logboek opdrachtnemer'!$A$1:$BH$75</definedName>
    <definedName name="_xlnm.Print_Area" localSheetId="3">'subsidie opdrachtgever'!$A$1:$N$88</definedName>
    <definedName name="asfaltMAXkorting">#REF!</definedName>
    <definedName name="bandenCIRCdrempel">#REF!</definedName>
    <definedName name="bandenCIRCfactor">#REF!</definedName>
    <definedName name="bandenCIRCkorting">#REF!</definedName>
    <definedName name="bandenCIRCplafond">#REF!</definedName>
    <definedName name="bandenMAXkorting">#REF!</definedName>
    <definedName name="bandenMKIdrempel">#REF!</definedName>
    <definedName name="bandenMKIfactor">#REF!</definedName>
    <definedName name="bandenMKIkorting">#REF!</definedName>
    <definedName name="bandenMKIplafond">#REF!</definedName>
    <definedName name="bandMKIdrempel">#REF!</definedName>
    <definedName name="bandMKIplafond">#REF!</definedName>
    <definedName name="besteksnummer">[1]dashboard!$B$3</definedName>
    <definedName name="betonMAXkorting">#REF!</definedName>
    <definedName name="buizenCIRCdrempel">#REF!</definedName>
    <definedName name="buizenCIRCfactor">#REF!</definedName>
    <definedName name="buizenCIRCkorting">#REF!</definedName>
    <definedName name="buizenCIRCplafond">#REF!</definedName>
    <definedName name="buizenMAXkorting">#REF!</definedName>
    <definedName name="buizenMKIdrempel">#REF!</definedName>
    <definedName name="buizenMKIfactor">#REF!</definedName>
    <definedName name="buizenMKIkorting">#REF!</definedName>
    <definedName name="buizenMKIplafond">#REF!</definedName>
    <definedName name="CAkorting">[1]dashboard!$B$9</definedName>
    <definedName name="deklaagCIRCdrempel">#REF!</definedName>
    <definedName name="deklaagCIRCdrempel2">[1]dashboard!$C$27</definedName>
    <definedName name="deklaagCIRCdrempel3">[1]dashboard!$D$27</definedName>
    <definedName name="deklaagCIRCdrempel4">[1]dashboard!$E$27</definedName>
    <definedName name="deklaagCIRCfactor">#REF!</definedName>
    <definedName name="deklaagCIRCkorting">#REF!</definedName>
    <definedName name="deklaagCIRCplafond">#REF!</definedName>
    <definedName name="deklaagCIRCplafond2">[1]dashboard!$C$28</definedName>
    <definedName name="deklaagCIRCplafond3">[1]dashboard!$D$28</definedName>
    <definedName name="deklaagCIRCplafond4">[1]dashboard!$E$28</definedName>
    <definedName name="deklaagGARdrempel">#REF!</definedName>
    <definedName name="deklaagGARdrempel2">[1]dashboard!$C$29</definedName>
    <definedName name="deklaagGARdrempel3">[1]dashboard!$D$29</definedName>
    <definedName name="deklaagGARdrempel4">[1]dashboard!$E$29</definedName>
    <definedName name="deklaagGARkorting">#REF!</definedName>
    <definedName name="deklaagGARplafond">#REF!</definedName>
    <definedName name="deklaagGARplafond2">[1]dashboard!$C$30</definedName>
    <definedName name="deklaagGARplafond3">[1]dashboard!$D$30</definedName>
    <definedName name="deklaagGARplafond4">[1]dashboard!$E$30</definedName>
    <definedName name="deklaagMAXkorting">#REF!</definedName>
    <definedName name="deklaagMKIdrempel">#REF!</definedName>
    <definedName name="deklaagMKIdrempel2">[1]dashboard!$C$25</definedName>
    <definedName name="deklaagMKIdrempel3">[1]dashboard!$D$25</definedName>
    <definedName name="deklaagMKIdrempel4">[1]dashboard!$E$25</definedName>
    <definedName name="deklaagMKIfactor">#REF!</definedName>
    <definedName name="deklaagMKIkorting">#REF!</definedName>
    <definedName name="deklaagMKIplafond">#REF!</definedName>
    <definedName name="deklaagMKIplafond2">[1]dashboard!$C$26</definedName>
    <definedName name="deklaagMKIplafond3">[1]dashboard!$D$26</definedName>
    <definedName name="deklaagMKIplafond4">[1]dashboard!$E$26</definedName>
    <definedName name="dpost1">[1]dashboard!$B$24</definedName>
    <definedName name="dpost2">[1]dashboard!$C$24</definedName>
    <definedName name="dpost3">[1]dashboard!$D$24</definedName>
    <definedName name="dpost4">[1]dashboard!$E$24</definedName>
    <definedName name="dsoort1">[1]dashboard!$B$23</definedName>
    <definedName name="dsoort2">[1]dashboard!$C$23</definedName>
    <definedName name="dsoort3">[1]dashboard!$D$23</definedName>
    <definedName name="dsoort4">[1]dashboard!$E$23</definedName>
    <definedName name="kortingTOTAAL">#REF!</definedName>
    <definedName name="machinelijst">'machinelijst SEB'!$C$5:$C$86</definedName>
    <definedName name="MAXkorting">[1]dashboard!$B$20</definedName>
    <definedName name="onderCIRCdrempel">#REF!</definedName>
    <definedName name="onderCIRCdrempel2">[1]dashboard!$C$57</definedName>
    <definedName name="onderCIRCdrempel3">[1]dashboard!$D$57</definedName>
    <definedName name="onderCIRCdrempel4">[1]dashboard!$E$57</definedName>
    <definedName name="onderCIRCfactor">#REF!</definedName>
    <definedName name="onderCIRCkorting">#REF!</definedName>
    <definedName name="onderCIRCplafond">#REF!</definedName>
    <definedName name="onderCIRCplafond2">[1]dashboard!$C$58</definedName>
    <definedName name="onderCIRCplafond3">[1]dashboard!$D$58</definedName>
    <definedName name="onderCIRCplafond4">[1]dashboard!$E$58</definedName>
    <definedName name="onderGARdrempel">#REF!</definedName>
    <definedName name="onderGARdrempel2">[1]dashboard!$C$59</definedName>
    <definedName name="onderGARdrempel3">[1]dashboard!$D$59</definedName>
    <definedName name="onderGARdrempel4">[1]dashboard!$E$59</definedName>
    <definedName name="onderGARkorting">#REF!</definedName>
    <definedName name="onderGARplafond">#REF!</definedName>
    <definedName name="onderGARplafond2">[1]dashboard!$C$60</definedName>
    <definedName name="onderGARplafond3">[1]dashboard!$D$60</definedName>
    <definedName name="onderGARplafond4">[1]dashboard!$E$60</definedName>
    <definedName name="onderMAXkorting">#REF!</definedName>
    <definedName name="onderMKIdrempel">#REF!</definedName>
    <definedName name="onderMKIdrempel2">[1]dashboard!$C$55</definedName>
    <definedName name="onderMKIdrempel3">[1]dashboard!$D$55</definedName>
    <definedName name="onderMKIdrempel4">[1]dashboard!$E$55</definedName>
    <definedName name="onderMKIfactor">#REF!</definedName>
    <definedName name="onderMKIkorting">#REF!</definedName>
    <definedName name="onderMKIplafond">#REF!</definedName>
    <definedName name="onderMKIplafond2">[1]dashboard!$C$56</definedName>
    <definedName name="onderMKIplafond3">[1]dashboard!$D$56</definedName>
    <definedName name="onderMKIplafond4">[1]dashboard!$E$56</definedName>
    <definedName name="opost1">[1]dashboard!$B$54</definedName>
    <definedName name="opost2">[1]dashboard!$C$54</definedName>
    <definedName name="opost3">[1]dashboard!$D$54</definedName>
    <definedName name="opost4">[1]dashboard!$E$54</definedName>
    <definedName name="osoort1">[1]dashboard!$B$53</definedName>
    <definedName name="osoort2">[1]dashboard!$C$53</definedName>
    <definedName name="osoort3">[1]dashboard!$D$53</definedName>
    <definedName name="osoort4">[1]dashboard!$E$53</definedName>
    <definedName name="projectnaam">[1]dashboard!$B$4</definedName>
    <definedName name="roodCIRCdrempel">#REF!</definedName>
    <definedName name="roodCIRCdrempel2">[1]dashboard!$C$37</definedName>
    <definedName name="roodCIRCdrempel3">[1]dashboard!$D$37</definedName>
    <definedName name="roodCIRCdrempel4">[1]dashboard!$E$37</definedName>
    <definedName name="roodCIRCkorting">#REF!</definedName>
    <definedName name="roodCIRCplafond">#REF!</definedName>
    <definedName name="roodCIRCplafond2">[1]dashboard!$C$38</definedName>
    <definedName name="roodCIRCplafond3">[1]dashboard!$D$38</definedName>
    <definedName name="roodCIRCplafond4">[1]dashboard!$E$38</definedName>
    <definedName name="roodGARdrempel">#REF!</definedName>
    <definedName name="roodGARdrempel2">[1]dashboard!$C$39</definedName>
    <definedName name="roodGARdrempel3">[1]dashboard!$D$39</definedName>
    <definedName name="roodGARdrempel4">[1]dashboard!$E$39</definedName>
    <definedName name="roodGARkorting">#REF!</definedName>
    <definedName name="roodGARplafond">#REF!</definedName>
    <definedName name="roodGARplafond2">[1]dashboard!$C$40</definedName>
    <definedName name="roodGARplafond3">[1]dashboard!$D$40</definedName>
    <definedName name="roodGARplafond4">[1]dashboard!$E$40</definedName>
    <definedName name="roodMKIdrempel">#REF!</definedName>
    <definedName name="roodMKIdrempel2">[1]dashboard!$C$35</definedName>
    <definedName name="roodMKIdrempel3">[1]dashboard!$D$35</definedName>
    <definedName name="roodMKIdrempel4">[1]dashboard!$E$35</definedName>
    <definedName name="roodMKIkorting">#REF!</definedName>
    <definedName name="roodMKIplafond">#REF!</definedName>
    <definedName name="roodMKIplafond2">[1]dashboard!$C$36</definedName>
    <definedName name="roodMKIplafond3">[1]dashboard!$D$36</definedName>
    <definedName name="roodMKIplafond4">[1]dashboard!$E$36</definedName>
    <definedName name="rpost1">[1]dashboard!$B$34</definedName>
    <definedName name="rpost2">[1]dashboard!$C$34</definedName>
    <definedName name="rpost3">[1]dashboard!$D$34</definedName>
    <definedName name="rpost4">[1]dashboard!$E$34</definedName>
    <definedName name="rsoort1">[1]dashboard!$B$33</definedName>
    <definedName name="rsoort2">[1]dashboard!$C$33</definedName>
    <definedName name="rsoort3">[1]dashboard!$D$33</definedName>
    <definedName name="rsoort4">[1]dashboard!$E$33</definedName>
    <definedName name="stenenCIRdrempel">#REF!</definedName>
    <definedName name="stenenCIRkorting">#REF!</definedName>
    <definedName name="stenenCIRplafond">#REF!</definedName>
    <definedName name="stenenMAXkorting">#REF!</definedName>
    <definedName name="stenenMKIdrempel">#REF!</definedName>
    <definedName name="stenenMKIkorting">#REF!</definedName>
    <definedName name="stenenMKIplafond">#REF!</definedName>
    <definedName name="tegelsCIRdrempel">#REF!</definedName>
    <definedName name="tegelsCIRkorting">#REF!</definedName>
    <definedName name="tegelsCIRplafond">#REF!</definedName>
    <definedName name="tegelsMAXkorting">#REF!</definedName>
    <definedName name="tegelsMKIdrempel">#REF!</definedName>
    <definedName name="tegelsMKIkoritng">#REF!</definedName>
    <definedName name="tegelsMKIkorting">#REF!</definedName>
    <definedName name="tegelsMKIplafond">#REF!</definedName>
    <definedName name="tpost1">[1]dashboard!$B$44</definedName>
    <definedName name="tpost2">[1]dashboard!$C$44</definedName>
    <definedName name="tpost3">[1]dashboard!$D$44</definedName>
    <definedName name="tpost4">[1]dashboard!$E$44</definedName>
    <definedName name="tsoort1">[1]dashboard!$B$43</definedName>
    <definedName name="tsoort2">[1]dashboard!$C$43</definedName>
    <definedName name="tsoort3">[1]dashboard!$D$43</definedName>
    <definedName name="tsoort4">[1]dashboard!$E$43</definedName>
    <definedName name="tussenCIRCdrempel">#REF!</definedName>
    <definedName name="tussenCIRCdrempel2">[1]dashboard!$C$47</definedName>
    <definedName name="tussenCIRCdrempel3">[1]dashboard!$D$47</definedName>
    <definedName name="tussenCIRCdrempel4">[1]dashboard!$E$47</definedName>
    <definedName name="tussenCIRCfactor">#REF!</definedName>
    <definedName name="tussenCIRCkorting">#REF!</definedName>
    <definedName name="tussenCIRCplafond">#REF!</definedName>
    <definedName name="tussenCIRCplafond2">[1]dashboard!$C$48</definedName>
    <definedName name="tussenCIRCplafond3">[1]dashboard!$D$48</definedName>
    <definedName name="tussenCIRCplafond4">[1]dashboard!$E$48</definedName>
    <definedName name="tussenGARdrempel">#REF!</definedName>
    <definedName name="tussenGARdrempel2">[1]dashboard!$C$49</definedName>
    <definedName name="tussenGARdrempel3">[1]dashboard!$D$49</definedName>
    <definedName name="tussenGARdrempel4">[1]dashboard!$E$49</definedName>
    <definedName name="tussenGARkorting">#REF!</definedName>
    <definedName name="tussenGARplafond">#REF!</definedName>
    <definedName name="tussenGARplafond2">[1]dashboard!$C$50</definedName>
    <definedName name="tussenGARplafond3">[1]dashboard!$D$50</definedName>
    <definedName name="tussenGARplafond4">[1]dashboard!$E$50</definedName>
    <definedName name="tussenMAXkorting">#REF!</definedName>
    <definedName name="tussenMKIdrempel">#REF!</definedName>
    <definedName name="tussenMKIdrempel2">[1]dashboard!$C$45</definedName>
    <definedName name="tussenMKIdrempel3">[1]dashboard!$D$45</definedName>
    <definedName name="tussenMKIdrempel4">[1]dashboard!$E$45</definedName>
    <definedName name="tussenMKIkorting">#REF!</definedName>
    <definedName name="tussenMKIplafond">#REF!</definedName>
    <definedName name="tussenMKIplafond2">[1]dashboard!$C$46</definedName>
    <definedName name="tussenMKIplafond3">[1]dashboard!$D$46</definedName>
    <definedName name="tussenMKIplafond4">[1]dashboard!$E$46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2" i="21" l="1"/>
  <c r="D14" i="42" l="1"/>
  <c r="D12" i="42"/>
  <c r="D10" i="42"/>
  <c r="D8" i="42"/>
  <c r="C54" i="36"/>
  <c r="C31" i="36"/>
  <c r="C8" i="36"/>
  <c r="C54" i="24"/>
  <c r="C31" i="24"/>
  <c r="C8" i="24"/>
  <c r="C54" i="31"/>
  <c r="C8" i="31"/>
  <c r="C31" i="31"/>
  <c r="H54" i="24"/>
  <c r="G54" i="24"/>
  <c r="H31" i="24"/>
  <c r="G31" i="24"/>
  <c r="H8" i="24"/>
  <c r="G8" i="24"/>
  <c r="D6" i="36" l="1"/>
  <c r="H5" i="36"/>
  <c r="D6" i="21"/>
  <c r="D6" i="31"/>
  <c r="C57" i="36" l="1"/>
  <c r="D57" i="36"/>
  <c r="E57" i="36"/>
  <c r="F57" i="36"/>
  <c r="C58" i="36"/>
  <c r="D58" i="36"/>
  <c r="E58" i="36"/>
  <c r="F58" i="36"/>
  <c r="C59" i="36"/>
  <c r="D59" i="36"/>
  <c r="E59" i="36"/>
  <c r="F59" i="36"/>
  <c r="C60" i="36"/>
  <c r="D60" i="36"/>
  <c r="E60" i="36"/>
  <c r="F60" i="36"/>
  <c r="C61" i="36"/>
  <c r="D61" i="36"/>
  <c r="E61" i="36"/>
  <c r="F61" i="36"/>
  <c r="C62" i="36"/>
  <c r="D62" i="36"/>
  <c r="E62" i="36"/>
  <c r="F62" i="36"/>
  <c r="C63" i="36"/>
  <c r="D63" i="36"/>
  <c r="E63" i="36"/>
  <c r="F63" i="36"/>
  <c r="C64" i="36"/>
  <c r="D64" i="36"/>
  <c r="E64" i="36"/>
  <c r="F64" i="36"/>
  <c r="C65" i="36"/>
  <c r="D65" i="36"/>
  <c r="E65" i="36"/>
  <c r="F65" i="36"/>
  <c r="C66" i="36"/>
  <c r="D66" i="36"/>
  <c r="E66" i="36"/>
  <c r="F66" i="36"/>
  <c r="C67" i="36"/>
  <c r="D67" i="36"/>
  <c r="E67" i="36"/>
  <c r="F67" i="36"/>
  <c r="C68" i="36"/>
  <c r="D68" i="36"/>
  <c r="E68" i="36"/>
  <c r="F68" i="36"/>
  <c r="C69" i="36"/>
  <c r="D69" i="36"/>
  <c r="E69" i="36"/>
  <c r="F69" i="36"/>
  <c r="C70" i="36"/>
  <c r="D70" i="36"/>
  <c r="E70" i="36"/>
  <c r="F70" i="36"/>
  <c r="C71" i="36"/>
  <c r="D71" i="36"/>
  <c r="E71" i="36"/>
  <c r="F71" i="36"/>
  <c r="C72" i="36"/>
  <c r="D72" i="36"/>
  <c r="E72" i="36"/>
  <c r="F72" i="36"/>
  <c r="C73" i="36"/>
  <c r="D73" i="36"/>
  <c r="E73" i="36"/>
  <c r="F73" i="36"/>
  <c r="C74" i="36"/>
  <c r="D74" i="36"/>
  <c r="E74" i="36"/>
  <c r="F74" i="36"/>
  <c r="C75" i="36"/>
  <c r="D75" i="36"/>
  <c r="E75" i="36"/>
  <c r="F75" i="36"/>
  <c r="D56" i="36"/>
  <c r="E56" i="36"/>
  <c r="F56" i="36"/>
  <c r="C56" i="36"/>
  <c r="C38" i="36"/>
  <c r="D38" i="36"/>
  <c r="E38" i="36"/>
  <c r="F38" i="36"/>
  <c r="C39" i="36"/>
  <c r="D39" i="36"/>
  <c r="E39" i="36"/>
  <c r="F39" i="36"/>
  <c r="C40" i="36"/>
  <c r="D40" i="36"/>
  <c r="E40" i="36"/>
  <c r="F40" i="36"/>
  <c r="C41" i="36"/>
  <c r="D41" i="36"/>
  <c r="E41" i="36"/>
  <c r="F41" i="36"/>
  <c r="C42" i="36"/>
  <c r="D42" i="36"/>
  <c r="E42" i="36"/>
  <c r="F42" i="36"/>
  <c r="C43" i="36"/>
  <c r="D43" i="36"/>
  <c r="E43" i="36"/>
  <c r="F43" i="36"/>
  <c r="C44" i="36"/>
  <c r="D44" i="36"/>
  <c r="E44" i="36"/>
  <c r="F44" i="36"/>
  <c r="C45" i="36"/>
  <c r="D45" i="36"/>
  <c r="E45" i="36"/>
  <c r="F45" i="36"/>
  <c r="C46" i="36"/>
  <c r="D46" i="36"/>
  <c r="E46" i="36"/>
  <c r="F46" i="36"/>
  <c r="C47" i="36"/>
  <c r="D47" i="36"/>
  <c r="E47" i="36"/>
  <c r="F47" i="36"/>
  <c r="C48" i="36"/>
  <c r="D48" i="36"/>
  <c r="E48" i="36"/>
  <c r="F48" i="36"/>
  <c r="C49" i="36"/>
  <c r="D49" i="36"/>
  <c r="E49" i="36"/>
  <c r="F49" i="36"/>
  <c r="C50" i="36"/>
  <c r="D50" i="36"/>
  <c r="E50" i="36"/>
  <c r="F50" i="36"/>
  <c r="C51" i="36"/>
  <c r="D51" i="36"/>
  <c r="E51" i="36"/>
  <c r="F51" i="36"/>
  <c r="C52" i="36"/>
  <c r="D52" i="36"/>
  <c r="E52" i="36"/>
  <c r="F52" i="36"/>
  <c r="C15" i="36"/>
  <c r="D15" i="36"/>
  <c r="E15" i="36"/>
  <c r="F15" i="36"/>
  <c r="C16" i="36"/>
  <c r="D16" i="36"/>
  <c r="E16" i="36"/>
  <c r="F16" i="36"/>
  <c r="C17" i="36"/>
  <c r="D17" i="36"/>
  <c r="E17" i="36"/>
  <c r="F17" i="36"/>
  <c r="C18" i="36"/>
  <c r="D18" i="36"/>
  <c r="E18" i="36"/>
  <c r="F18" i="36"/>
  <c r="C19" i="36"/>
  <c r="D19" i="36"/>
  <c r="E19" i="36"/>
  <c r="F19" i="36"/>
  <c r="C20" i="36"/>
  <c r="D20" i="36"/>
  <c r="E20" i="36"/>
  <c r="F20" i="36"/>
  <c r="C21" i="36"/>
  <c r="D21" i="36"/>
  <c r="E21" i="36"/>
  <c r="F21" i="36"/>
  <c r="C22" i="36"/>
  <c r="D22" i="36"/>
  <c r="E22" i="36"/>
  <c r="F22" i="36"/>
  <c r="C23" i="36"/>
  <c r="D23" i="36"/>
  <c r="E23" i="36"/>
  <c r="F23" i="36"/>
  <c r="C24" i="36"/>
  <c r="D24" i="36"/>
  <c r="E24" i="36"/>
  <c r="F24" i="36"/>
  <c r="C25" i="36"/>
  <c r="D25" i="36"/>
  <c r="E25" i="36"/>
  <c r="F25" i="36"/>
  <c r="C26" i="36"/>
  <c r="D26" i="36"/>
  <c r="E26" i="36"/>
  <c r="F26" i="36"/>
  <c r="C27" i="36"/>
  <c r="D27" i="36"/>
  <c r="E27" i="36"/>
  <c r="F27" i="36"/>
  <c r="C28" i="36"/>
  <c r="D28" i="36"/>
  <c r="E28" i="36"/>
  <c r="F28" i="36"/>
  <c r="C29" i="36"/>
  <c r="D29" i="36"/>
  <c r="E29" i="36"/>
  <c r="F29" i="36"/>
  <c r="L59" i="31"/>
  <c r="C61" i="31"/>
  <c r="D61" i="31"/>
  <c r="E61" i="31"/>
  <c r="F61" i="31"/>
  <c r="C62" i="31"/>
  <c r="D62" i="31"/>
  <c r="E62" i="31"/>
  <c r="F62" i="31"/>
  <c r="C63" i="31"/>
  <c r="D63" i="31"/>
  <c r="E63" i="31"/>
  <c r="F63" i="31"/>
  <c r="C64" i="31"/>
  <c r="D64" i="31"/>
  <c r="E64" i="31"/>
  <c r="F64" i="31"/>
  <c r="C65" i="31"/>
  <c r="D65" i="31"/>
  <c r="E65" i="31"/>
  <c r="F65" i="31"/>
  <c r="C66" i="31"/>
  <c r="D66" i="31"/>
  <c r="E66" i="31"/>
  <c r="F66" i="31"/>
  <c r="C67" i="31"/>
  <c r="D67" i="31"/>
  <c r="E67" i="31"/>
  <c r="F67" i="31"/>
  <c r="C68" i="31"/>
  <c r="D68" i="31"/>
  <c r="E68" i="31"/>
  <c r="F68" i="31"/>
  <c r="C69" i="31"/>
  <c r="D69" i="31"/>
  <c r="E69" i="31"/>
  <c r="F69" i="31"/>
  <c r="C70" i="31"/>
  <c r="D70" i="31"/>
  <c r="E70" i="31"/>
  <c r="F70" i="31"/>
  <c r="C71" i="31"/>
  <c r="D71" i="31"/>
  <c r="E71" i="31"/>
  <c r="F71" i="31"/>
  <c r="C72" i="31"/>
  <c r="D72" i="31"/>
  <c r="E72" i="31"/>
  <c r="F72" i="31"/>
  <c r="C73" i="31"/>
  <c r="D73" i="31"/>
  <c r="E73" i="31"/>
  <c r="F73" i="31"/>
  <c r="C74" i="31"/>
  <c r="D74" i="31"/>
  <c r="E74" i="31"/>
  <c r="F74" i="31"/>
  <c r="C75" i="31"/>
  <c r="D75" i="31"/>
  <c r="E75" i="31"/>
  <c r="F75" i="31"/>
  <c r="L75" i="31"/>
  <c r="L74" i="31"/>
  <c r="L73" i="31"/>
  <c r="L72" i="31"/>
  <c r="L71" i="31"/>
  <c r="L70" i="31"/>
  <c r="L69" i="31"/>
  <c r="L68" i="31"/>
  <c r="L67" i="31"/>
  <c r="L66" i="31"/>
  <c r="L65" i="31"/>
  <c r="L64" i="31"/>
  <c r="L63" i="31"/>
  <c r="L62" i="31"/>
  <c r="L61" i="31"/>
  <c r="L60" i="31"/>
  <c r="L58" i="31"/>
  <c r="L57" i="31"/>
  <c r="L56" i="31"/>
  <c r="L52" i="31"/>
  <c r="L51" i="31"/>
  <c r="L50" i="31"/>
  <c r="L49" i="31"/>
  <c r="L48" i="31"/>
  <c r="L47" i="31"/>
  <c r="L46" i="31"/>
  <c r="L45" i="31"/>
  <c r="L44" i="31"/>
  <c r="L43" i="31"/>
  <c r="L42" i="31"/>
  <c r="L41" i="31"/>
  <c r="L40" i="31"/>
  <c r="L39" i="31"/>
  <c r="L38" i="31"/>
  <c r="L37" i="31"/>
  <c r="L36" i="31"/>
  <c r="L35" i="31"/>
  <c r="L34" i="31"/>
  <c r="L33" i="31"/>
  <c r="L11" i="31"/>
  <c r="L12" i="31"/>
  <c r="L13" i="31"/>
  <c r="L14" i="31"/>
  <c r="L15" i="31"/>
  <c r="L16" i="31"/>
  <c r="L17" i="31"/>
  <c r="L18" i="31"/>
  <c r="L19" i="31"/>
  <c r="L20" i="31"/>
  <c r="L21" i="31"/>
  <c r="L22" i="31"/>
  <c r="L23" i="31"/>
  <c r="L24" i="31"/>
  <c r="L25" i="31"/>
  <c r="L26" i="31"/>
  <c r="L27" i="31"/>
  <c r="L28" i="31"/>
  <c r="L29" i="31"/>
  <c r="L10" i="31"/>
  <c r="C38" i="31"/>
  <c r="D38" i="31"/>
  <c r="E38" i="31"/>
  <c r="F38" i="31"/>
  <c r="C39" i="31"/>
  <c r="D39" i="31"/>
  <c r="E39" i="31"/>
  <c r="F39" i="31"/>
  <c r="C40" i="31"/>
  <c r="D40" i="31"/>
  <c r="E40" i="31"/>
  <c r="F40" i="31"/>
  <c r="C41" i="31"/>
  <c r="D41" i="31"/>
  <c r="E41" i="31"/>
  <c r="F41" i="31"/>
  <c r="C42" i="31"/>
  <c r="D42" i="31"/>
  <c r="E42" i="31"/>
  <c r="F42" i="31"/>
  <c r="C43" i="31"/>
  <c r="D43" i="31"/>
  <c r="E43" i="31"/>
  <c r="F43" i="31"/>
  <c r="C44" i="31"/>
  <c r="D44" i="31"/>
  <c r="E44" i="31"/>
  <c r="F44" i="31"/>
  <c r="C45" i="31"/>
  <c r="D45" i="31"/>
  <c r="E45" i="31"/>
  <c r="F45" i="31"/>
  <c r="C46" i="31"/>
  <c r="D46" i="31"/>
  <c r="E46" i="31"/>
  <c r="F46" i="31"/>
  <c r="C47" i="31"/>
  <c r="D47" i="31"/>
  <c r="E47" i="31"/>
  <c r="F47" i="31"/>
  <c r="C48" i="31"/>
  <c r="D48" i="31"/>
  <c r="E48" i="31"/>
  <c r="F48" i="31"/>
  <c r="C49" i="31"/>
  <c r="D49" i="31"/>
  <c r="E49" i="31"/>
  <c r="F49" i="31"/>
  <c r="C50" i="31"/>
  <c r="D50" i="31"/>
  <c r="E50" i="31"/>
  <c r="F50" i="31"/>
  <c r="C51" i="31"/>
  <c r="D51" i="31"/>
  <c r="E51" i="31"/>
  <c r="F51" i="31"/>
  <c r="C52" i="31"/>
  <c r="D52" i="31"/>
  <c r="E52" i="31"/>
  <c r="F52" i="31"/>
  <c r="AE8" i="31"/>
  <c r="D14" i="31"/>
  <c r="E14" i="31"/>
  <c r="F14" i="31"/>
  <c r="D15" i="31"/>
  <c r="E15" i="31"/>
  <c r="F15" i="31"/>
  <c r="D16" i="31"/>
  <c r="E16" i="31"/>
  <c r="F16" i="31"/>
  <c r="D17" i="31"/>
  <c r="E17" i="31"/>
  <c r="F17" i="31"/>
  <c r="D18" i="31"/>
  <c r="E18" i="31"/>
  <c r="F18" i="31"/>
  <c r="D19" i="31"/>
  <c r="E19" i="31"/>
  <c r="F19" i="31"/>
  <c r="D20" i="31"/>
  <c r="E20" i="31"/>
  <c r="F20" i="31"/>
  <c r="D21" i="31"/>
  <c r="E21" i="31"/>
  <c r="F21" i="31"/>
  <c r="D22" i="31"/>
  <c r="E22" i="31"/>
  <c r="F22" i="31"/>
  <c r="D23" i="31"/>
  <c r="E23" i="31"/>
  <c r="F23" i="31"/>
  <c r="D24" i="31"/>
  <c r="E24" i="31"/>
  <c r="F24" i="31"/>
  <c r="D25" i="31"/>
  <c r="E25" i="31"/>
  <c r="F25" i="31"/>
  <c r="D26" i="31"/>
  <c r="E26" i="31"/>
  <c r="F26" i="31"/>
  <c r="D27" i="31"/>
  <c r="E27" i="31"/>
  <c r="F27" i="31"/>
  <c r="D28" i="31"/>
  <c r="E28" i="31"/>
  <c r="F28" i="31"/>
  <c r="D29" i="31"/>
  <c r="E29" i="31"/>
  <c r="F29" i="31"/>
  <c r="C15" i="31"/>
  <c r="C16" i="31"/>
  <c r="C17" i="31"/>
  <c r="C18" i="31"/>
  <c r="C19" i="31"/>
  <c r="C20" i="31"/>
  <c r="C21" i="31"/>
  <c r="C22" i="31"/>
  <c r="C23" i="31"/>
  <c r="C24" i="31"/>
  <c r="C25" i="31"/>
  <c r="C26" i="31"/>
  <c r="C27" i="31"/>
  <c r="C28" i="31"/>
  <c r="C29" i="31"/>
  <c r="I50" i="21"/>
  <c r="I51" i="21"/>
  <c r="I52" i="21"/>
  <c r="I53" i="21"/>
  <c r="I54" i="21"/>
  <c r="I49" i="21"/>
  <c r="G50" i="21"/>
  <c r="G51" i="21"/>
  <c r="G52" i="21"/>
  <c r="G53" i="21"/>
  <c r="G54" i="21"/>
  <c r="G49" i="21"/>
  <c r="G69" i="36" l="1"/>
  <c r="H69" i="36" s="1"/>
  <c r="G63" i="36"/>
  <c r="I63" i="36" s="1"/>
  <c r="G61" i="36"/>
  <c r="I61" i="36" s="1"/>
  <c r="H61" i="36" s="1"/>
  <c r="G59" i="36"/>
  <c r="I59" i="36" s="1"/>
  <c r="G70" i="36"/>
  <c r="I70" i="36" s="1"/>
  <c r="G57" i="36"/>
  <c r="I57" i="36" s="1"/>
  <c r="G45" i="36"/>
  <c r="I45" i="36" s="1"/>
  <c r="G51" i="36"/>
  <c r="H51" i="36" s="1"/>
  <c r="G43" i="36"/>
  <c r="H43" i="36" s="1"/>
  <c r="G41" i="36"/>
  <c r="I41" i="36" s="1"/>
  <c r="G39" i="36"/>
  <c r="I39" i="36" s="1"/>
  <c r="G66" i="36"/>
  <c r="I66" i="36" s="1"/>
  <c r="G64" i="36"/>
  <c r="I64" i="36" s="1"/>
  <c r="H64" i="36" s="1"/>
  <c r="G62" i="36"/>
  <c r="I62" i="36" s="1"/>
  <c r="H62" i="36" s="1"/>
  <c r="G42" i="36"/>
  <c r="I42" i="36" s="1"/>
  <c r="G40" i="36"/>
  <c r="I40" i="36" s="1"/>
  <c r="G71" i="36"/>
  <c r="I71" i="36" s="1"/>
  <c r="G44" i="36"/>
  <c r="I44" i="36" s="1"/>
  <c r="G74" i="36"/>
  <c r="I74" i="36" s="1"/>
  <c r="G72" i="36"/>
  <c r="H72" i="36" s="1"/>
  <c r="G60" i="36"/>
  <c r="I60" i="36" s="1"/>
  <c r="G67" i="36"/>
  <c r="I67" i="36" s="1"/>
  <c r="G65" i="36"/>
  <c r="I65" i="36" s="1"/>
  <c r="G58" i="36"/>
  <c r="I58" i="36" s="1"/>
  <c r="G75" i="36"/>
  <c r="I75" i="36" s="1"/>
  <c r="G73" i="36"/>
  <c r="I73" i="36" s="1"/>
  <c r="G68" i="36"/>
  <c r="I68" i="36" s="1"/>
  <c r="G49" i="36"/>
  <c r="I49" i="36" s="1"/>
  <c r="G47" i="36"/>
  <c r="I47" i="36" s="1"/>
  <c r="G52" i="36"/>
  <c r="I52" i="36" s="1"/>
  <c r="G50" i="36"/>
  <c r="I50" i="36" s="1"/>
  <c r="G48" i="36"/>
  <c r="I48" i="36" s="1"/>
  <c r="G46" i="36"/>
  <c r="H46" i="36" s="1"/>
  <c r="G38" i="36"/>
  <c r="H38" i="36" s="1"/>
  <c r="H63" i="36"/>
  <c r="I69" i="36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28" i="21"/>
  <c r="H59" i="36" l="1"/>
  <c r="H45" i="36"/>
  <c r="H49" i="36"/>
  <c r="I51" i="36"/>
  <c r="H70" i="36"/>
  <c r="I43" i="36"/>
  <c r="H66" i="36"/>
  <c r="I72" i="36"/>
  <c r="H47" i="36"/>
  <c r="H50" i="36"/>
  <c r="H68" i="36"/>
  <c r="H40" i="36"/>
  <c r="H74" i="36"/>
  <c r="H44" i="36"/>
  <c r="H39" i="36"/>
  <c r="H42" i="36"/>
  <c r="I46" i="36"/>
  <c r="H57" i="36"/>
  <c r="H41" i="36"/>
  <c r="H73" i="36"/>
  <c r="H60" i="36"/>
  <c r="H71" i="36"/>
  <c r="H75" i="36"/>
  <c r="H52" i="36"/>
  <c r="H58" i="36"/>
  <c r="H67" i="36"/>
  <c r="H65" i="36"/>
  <c r="I38" i="36"/>
  <c r="H48" i="36"/>
  <c r="I15" i="21"/>
  <c r="I16" i="21"/>
  <c r="I17" i="21"/>
  <c r="I18" i="21"/>
  <c r="I19" i="21"/>
  <c r="I20" i="21"/>
  <c r="I21" i="21"/>
  <c r="I14" i="21"/>
  <c r="G16" i="21"/>
  <c r="G17" i="21"/>
  <c r="G19" i="21"/>
  <c r="G20" i="21"/>
  <c r="G21" i="21"/>
  <c r="K54" i="24"/>
  <c r="J54" i="24"/>
  <c r="K31" i="24" l="1"/>
  <c r="J31" i="24"/>
  <c r="K8" i="24"/>
  <c r="N20" i="42"/>
  <c r="N14" i="42"/>
  <c r="N18" i="42" s="1"/>
  <c r="H14" i="42"/>
  <c r="H18" i="42" s="1"/>
  <c r="F14" i="42"/>
  <c r="F18" i="42" s="1"/>
  <c r="C1" i="42"/>
  <c r="L14" i="42" l="1"/>
  <c r="L18" i="42" s="1"/>
  <c r="L20" i="42" s="1"/>
  <c r="J14" i="42"/>
  <c r="J18" i="42" s="1"/>
  <c r="J20" i="42" s="1"/>
  <c r="H20" i="42" l="1"/>
  <c r="F20" i="42"/>
  <c r="J57" i="21"/>
  <c r="J45" i="21"/>
  <c r="J24" i="21"/>
  <c r="F34" i="36" l="1"/>
  <c r="F35" i="36"/>
  <c r="F36" i="36"/>
  <c r="F37" i="36"/>
  <c r="F33" i="36"/>
  <c r="E34" i="36"/>
  <c r="E35" i="36"/>
  <c r="E36" i="36"/>
  <c r="E37" i="36"/>
  <c r="E33" i="36"/>
  <c r="D34" i="36"/>
  <c r="D35" i="36"/>
  <c r="D36" i="36"/>
  <c r="D37" i="36"/>
  <c r="D33" i="36"/>
  <c r="C34" i="36"/>
  <c r="C35" i="36"/>
  <c r="C36" i="36"/>
  <c r="C37" i="36"/>
  <c r="C33" i="36"/>
  <c r="G35" i="36" l="1"/>
  <c r="G56" i="36"/>
  <c r="G34" i="36"/>
  <c r="G33" i="36"/>
  <c r="G37" i="36"/>
  <c r="G36" i="36"/>
  <c r="H37" i="36" l="1"/>
  <c r="I37" i="36"/>
  <c r="I33" i="36"/>
  <c r="H33" i="36" s="1"/>
  <c r="I34" i="36"/>
  <c r="H34" i="36" s="1"/>
  <c r="H36" i="36"/>
  <c r="I36" i="36"/>
  <c r="H35" i="36"/>
  <c r="I35" i="36"/>
  <c r="H56" i="36"/>
  <c r="I56" i="36"/>
  <c r="G28" i="36"/>
  <c r="H28" i="36" l="1"/>
  <c r="I28" i="36"/>
  <c r="G27" i="36"/>
  <c r="G29" i="36"/>
  <c r="G26" i="36"/>
  <c r="G25" i="36"/>
  <c r="F11" i="36"/>
  <c r="F12" i="36"/>
  <c r="F13" i="36"/>
  <c r="F14" i="36"/>
  <c r="F10" i="36"/>
  <c r="E11" i="36"/>
  <c r="E12" i="36"/>
  <c r="E13" i="36"/>
  <c r="E14" i="36"/>
  <c r="E10" i="36"/>
  <c r="D11" i="36"/>
  <c r="D12" i="36"/>
  <c r="D13" i="36"/>
  <c r="D14" i="36"/>
  <c r="D10" i="36"/>
  <c r="C11" i="36"/>
  <c r="C12" i="36"/>
  <c r="C13" i="36"/>
  <c r="C14" i="36"/>
  <c r="C10" i="36"/>
  <c r="C1" i="36"/>
  <c r="J8" i="24"/>
  <c r="F10" i="31"/>
  <c r="H29" i="36" l="1"/>
  <c r="I29" i="36"/>
  <c r="H27" i="36"/>
  <c r="I27" i="36"/>
  <c r="H26" i="36"/>
  <c r="I26" i="36"/>
  <c r="H25" i="36"/>
  <c r="I25" i="36"/>
  <c r="G14" i="36"/>
  <c r="G20" i="36"/>
  <c r="G19" i="36"/>
  <c r="G16" i="36"/>
  <c r="G18" i="36"/>
  <c r="G13" i="36"/>
  <c r="G11" i="36"/>
  <c r="G17" i="36"/>
  <c r="G12" i="36"/>
  <c r="G22" i="36"/>
  <c r="G15" i="36"/>
  <c r="G21" i="36"/>
  <c r="G24" i="36"/>
  <c r="G23" i="36"/>
  <c r="G10" i="36"/>
  <c r="H18" i="36" l="1"/>
  <c r="I18" i="36"/>
  <c r="H21" i="36"/>
  <c r="I21" i="36"/>
  <c r="H16" i="36"/>
  <c r="I16" i="36"/>
  <c r="I10" i="36"/>
  <c r="H10" i="36" s="1"/>
  <c r="H13" i="36"/>
  <c r="I13" i="36"/>
  <c r="H15" i="36"/>
  <c r="I15" i="36"/>
  <c r="H19" i="36"/>
  <c r="I19" i="36"/>
  <c r="H17" i="36"/>
  <c r="I17" i="36"/>
  <c r="H23" i="36"/>
  <c r="I23" i="36"/>
  <c r="H22" i="36"/>
  <c r="I22" i="36"/>
  <c r="H20" i="36"/>
  <c r="I20" i="36"/>
  <c r="I11" i="36"/>
  <c r="H11" i="36" s="1"/>
  <c r="H24" i="36"/>
  <c r="I24" i="36"/>
  <c r="H12" i="36"/>
  <c r="I12" i="36"/>
  <c r="H14" i="36"/>
  <c r="I14" i="36"/>
  <c r="I5" i="36" l="1"/>
  <c r="F56" i="31" l="1"/>
  <c r="D56" i="31"/>
  <c r="E56" i="31"/>
  <c r="F57" i="31"/>
  <c r="D57" i="31"/>
  <c r="E57" i="31"/>
  <c r="F58" i="31"/>
  <c r="D58" i="31"/>
  <c r="E58" i="31"/>
  <c r="F59" i="31"/>
  <c r="D59" i="31"/>
  <c r="E59" i="31"/>
  <c r="F60" i="31"/>
  <c r="D60" i="31"/>
  <c r="E60" i="31"/>
  <c r="C57" i="31"/>
  <c r="C58" i="31"/>
  <c r="C59" i="31"/>
  <c r="C60" i="31"/>
  <c r="C56" i="31"/>
  <c r="F33" i="31"/>
  <c r="D33" i="31"/>
  <c r="E33" i="31"/>
  <c r="F34" i="31"/>
  <c r="D34" i="31"/>
  <c r="E34" i="31"/>
  <c r="F35" i="31"/>
  <c r="D35" i="31"/>
  <c r="E35" i="31"/>
  <c r="F36" i="31"/>
  <c r="D36" i="31"/>
  <c r="E36" i="31"/>
  <c r="F37" i="31"/>
  <c r="D37" i="31"/>
  <c r="E37" i="31"/>
  <c r="C34" i="31"/>
  <c r="C35" i="31"/>
  <c r="C36" i="31"/>
  <c r="C37" i="31"/>
  <c r="C33" i="31"/>
  <c r="S54" i="31"/>
  <c r="AE54" i="31"/>
  <c r="AQ54" i="31"/>
  <c r="BC54" i="31"/>
  <c r="AE31" i="31"/>
  <c r="S31" i="31"/>
  <c r="S8" i="31"/>
  <c r="C1" i="24"/>
  <c r="H50" i="21"/>
  <c r="H51" i="21"/>
  <c r="H52" i="21"/>
  <c r="H53" i="21"/>
  <c r="H54" i="21"/>
  <c r="F50" i="21"/>
  <c r="F51" i="21"/>
  <c r="F52" i="21"/>
  <c r="F53" i="21"/>
  <c r="F54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H17" i="21"/>
  <c r="F15" i="21"/>
  <c r="H15" i="21" s="1"/>
  <c r="F16" i="21"/>
  <c r="H16" i="21" s="1"/>
  <c r="F17" i="21"/>
  <c r="F18" i="21"/>
  <c r="H18" i="21" s="1"/>
  <c r="F19" i="21"/>
  <c r="H19" i="21" s="1"/>
  <c r="F20" i="21"/>
  <c r="H20" i="21" s="1"/>
  <c r="F21" i="21"/>
  <c r="H21" i="21" s="1"/>
  <c r="F11" i="31"/>
  <c r="F12" i="31"/>
  <c r="F13" i="31"/>
  <c r="I43" i="21" l="1"/>
  <c r="H28" i="21"/>
  <c r="H43" i="21" s="1"/>
  <c r="G43" i="21"/>
  <c r="F28" i="21"/>
  <c r="F43" i="21" s="1"/>
  <c r="H49" i="21"/>
  <c r="H55" i="21" s="1"/>
  <c r="I55" i="21"/>
  <c r="F49" i="21"/>
  <c r="F55" i="21" s="1"/>
  <c r="G55" i="21"/>
  <c r="G22" i="21"/>
  <c r="F14" i="21"/>
  <c r="G56" i="21" l="1"/>
  <c r="I44" i="21"/>
  <c r="F22" i="21"/>
  <c r="G23" i="21" s="1"/>
  <c r="G44" i="21"/>
  <c r="I56" i="21"/>
  <c r="C14" i="31"/>
  <c r="E13" i="31"/>
  <c r="D13" i="31"/>
  <c r="C13" i="31"/>
  <c r="E12" i="31"/>
  <c r="D12" i="31"/>
  <c r="C12" i="31"/>
  <c r="E11" i="31"/>
  <c r="D11" i="31"/>
  <c r="C11" i="31"/>
  <c r="E10" i="31"/>
  <c r="D10" i="31"/>
  <c r="C10" i="31"/>
  <c r="I22" i="21" l="1"/>
  <c r="H14" i="21"/>
  <c r="H22" i="21" s="1"/>
  <c r="J56" i="21"/>
  <c r="J44" i="21"/>
  <c r="I23" i="21" l="1"/>
  <c r="J23" i="21" l="1"/>
  <c r="D9" i="2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<sst xmlns="http://schemas.openxmlformats.org/spreadsheetml/2006/main" count="652" uniqueCount="217">
  <si>
    <t>Calamiteitenbestek riool</t>
  </si>
  <si>
    <t>Invulformulier</t>
  </si>
  <si>
    <t>Schoon- en Emissieloos Bouwen</t>
  </si>
  <si>
    <t xml:space="preserve">Instructie </t>
  </si>
  <si>
    <t>De fictieve meerwaarde wordt berekend automatisch o.b.v. 'invulblad opdrachtnemer'.</t>
  </si>
  <si>
    <t>Inschrijver</t>
  </si>
  <si>
    <t>Totale fictieve meerwaarde</t>
  </si>
  <si>
    <t>behaald</t>
  </si>
  <si>
    <t>maximaal te behalen</t>
  </si>
  <si>
    <t>WERKTUIGEN</t>
  </si>
  <si>
    <t>contractjaar</t>
  </si>
  <si>
    <t>motor</t>
  </si>
  <si>
    <t>energiedrager</t>
  </si>
  <si>
    <t>weegfactor</t>
  </si>
  <si>
    <t xml:space="preserve">waardering </t>
  </si>
  <si>
    <t xml:space="preserve">totaal aantal uren inzet </t>
  </si>
  <si>
    <t>totaal aantal uren inzet</t>
  </si>
  <si>
    <t>toale ficiteve meerwaarde</t>
  </si>
  <si>
    <t>elektromotor</t>
  </si>
  <si>
    <t>groene stroom</t>
  </si>
  <si>
    <t>groene waterstof</t>
  </si>
  <si>
    <t>stage V</t>
  </si>
  <si>
    <t>biodiesel (HVO 100)  of biobenzine (ASPEN)</t>
  </si>
  <si>
    <t>stage IV</t>
  </si>
  <si>
    <t>stage IIIb</t>
  </si>
  <si>
    <t>diesel</t>
  </si>
  <si>
    <t>totale ureninzet</t>
  </si>
  <si>
    <t>behaalde fictieve meerwaarde</t>
  </si>
  <si>
    <t>maximaal te behalen fictieve meerwaarde</t>
  </si>
  <si>
    <t>TRANSPORTMIDDELEN (N1, N2 en N3)</t>
  </si>
  <si>
    <t>ureninzet</t>
  </si>
  <si>
    <t>daginzet</t>
  </si>
  <si>
    <t>totaal</t>
  </si>
  <si>
    <t>verbrandingsmotor</t>
  </si>
  <si>
    <t>biodiesel (HVO 100)</t>
  </si>
  <si>
    <t>plug-in hybride</t>
  </si>
  <si>
    <t>groen gas (BNG/LBG)</t>
  </si>
  <si>
    <t>aardgas (CNG/LNG)</t>
  </si>
  <si>
    <t>biodieselblend/GTL</t>
  </si>
  <si>
    <t>benzine/diesel</t>
  </si>
  <si>
    <t>hybride</t>
  </si>
  <si>
    <t>totale dagen inzet</t>
  </si>
  <si>
    <t>GEREEDSCHAPPEN</t>
  </si>
  <si>
    <t>biobenzine (ASPEN)</t>
  </si>
  <si>
    <t>benzine</t>
  </si>
  <si>
    <t>Invulblad opdrachtnemer</t>
  </si>
  <si>
    <t>Instructie</t>
  </si>
  <si>
    <t>Inschrijver vult lichtblauwe velden in</t>
  </si>
  <si>
    <t>Vul in de tabel werktuigen alle gebruikte werktuigen in die tijdens het project worden ingezet. (Tevens wat wordt ingezet door onderaannemers). De gegevens dienen volledig te zijn bij inschrijving.</t>
  </si>
  <si>
    <r>
      <t xml:space="preserve">omschrijving materieelstuk
</t>
    </r>
    <r>
      <rPr>
        <i/>
        <sz val="8"/>
        <color theme="0"/>
        <rFont val="Calibri"/>
        <family val="2"/>
        <scheme val="minor"/>
      </rPr>
      <t>Kies waar mogelijk een optie uit de machinelijst SEB. Hiervoor kunt u gebruikmaken van de dropdown of in de lijst filteren door te typen. Mocht een materieelstuk niet in de lijst staan dan kunt u het toch opgeven, deze telt dan gewoon mee in de methodiek.</t>
    </r>
  </si>
  <si>
    <t>vermogens-klasse (kW)</t>
  </si>
  <si>
    <r>
      <t xml:space="preserve">belofte ureninzet
</t>
    </r>
    <r>
      <rPr>
        <i/>
        <sz val="10"/>
        <color theme="0"/>
        <rFont val="Calibri"/>
        <family val="2"/>
        <scheme val="minor"/>
      </rPr>
      <t>Deze waarde wordt gebruikt voor de gunning</t>
    </r>
  </si>
  <si>
    <t>Vul in de tabel Transportmiddelen alle gebruikte transportmiddelen in die tijdens het project worden ingezet. (Tevens wat wordt ingezet door onderaannemers). De gegevens dienen volledig te zijn bij inschrijving.</t>
  </si>
  <si>
    <r>
      <t xml:space="preserve">omschrijving materieelstuk
</t>
    </r>
    <r>
      <rPr>
        <i/>
        <sz val="8"/>
        <color theme="0"/>
        <rFont val="Calibri"/>
        <family val="2"/>
        <scheme val="minor"/>
      </rPr>
      <t>Kies waar mogelijk een optie uit de machinelijst SEB. Hiervoor kunt u gebruik maken van de dropdown of in de lijst filteren door te typen. Mocht een materieelstuk niet in de lijst staan dan kun u het toch opgeven, deze telt dan gewoon mee in de methodiek.</t>
    </r>
  </si>
  <si>
    <r>
      <t xml:space="preserve">belofte dageninzet
</t>
    </r>
    <r>
      <rPr>
        <i/>
        <sz val="10"/>
        <color theme="0"/>
        <rFont val="Calibri"/>
        <family val="2"/>
        <scheme val="minor"/>
      </rPr>
      <t>Deze waarde wordt gebruikt voor de gunning</t>
    </r>
  </si>
  <si>
    <t>Vul in de tabel gereedschappen alle gebruikte gereedschappen in die tijdens het project worden ingezet. (Tevens wat wordt ingezet door onderaannemers). De gegevens dienen volledig te zijn bij inschrijving.</t>
  </si>
  <si>
    <t>belofte ureninzet</t>
  </si>
  <si>
    <t>MKB</t>
  </si>
  <si>
    <t>gedaan op (datum)</t>
  </si>
  <si>
    <t>handtekening</t>
  </si>
  <si>
    <t>Logboek opdrachtnemer</t>
  </si>
  <si>
    <t>Opdrachtnemer vult alle lichtblauwe velden in</t>
  </si>
  <si>
    <t>*registreer voor werktuigen en gereedschappen het aantal uren dat het materieelstuk wordt ingezet en voor transportmiddelen het aantal dagen.</t>
  </si>
  <si>
    <t>Opdrachtnemer</t>
  </si>
  <si>
    <t>registratie inzet*</t>
  </si>
  <si>
    <t>omschrijving materieelstuk</t>
  </si>
  <si>
    <t>vermogen (kW)</t>
  </si>
  <si>
    <t>merk</t>
  </si>
  <si>
    <t xml:space="preserve">kenteken of registratienr. </t>
  </si>
  <si>
    <t>SSEB subsidie verkregen?</t>
  </si>
  <si>
    <t>bouwjaar</t>
  </si>
  <si>
    <t>jan</t>
  </si>
  <si>
    <t>feb</t>
  </si>
  <si>
    <t>mrt</t>
  </si>
  <si>
    <t>apr</t>
  </si>
  <si>
    <t>mei</t>
  </si>
  <si>
    <t>jun</t>
  </si>
  <si>
    <t>jul</t>
  </si>
  <si>
    <t>aug</t>
  </si>
  <si>
    <t>sep</t>
  </si>
  <si>
    <t>okt</t>
  </si>
  <si>
    <t>nov</t>
  </si>
  <si>
    <t>dec</t>
  </si>
  <si>
    <t>totale dageninzet</t>
  </si>
  <si>
    <t xml:space="preserve">registratienr. </t>
  </si>
  <si>
    <t>categorie</t>
  </si>
  <si>
    <t>vermogensklasse</t>
  </si>
  <si>
    <t>subsidie per dag</t>
  </si>
  <si>
    <t>Subsidie SPUK SEB</t>
  </si>
  <si>
    <t>t/m 7 kW</t>
  </si>
  <si>
    <t xml:space="preserve">Vernieuw de filter in de cel 'Krijgen we subsidie?' met een klik op het grijze vierkantje &gt; ok. Vul alle lichtblauwe velden in. </t>
  </si>
  <si>
    <t>mini</t>
  </si>
  <si>
    <t>8 t/m 18 kW</t>
  </si>
  <si>
    <t>CPV-code</t>
  </si>
  <si>
    <t>startdatum</t>
  </si>
  <si>
    <t>einddatum</t>
  </si>
  <si>
    <t>aanneemsom</t>
  </si>
  <si>
    <t>schatting subsidie</t>
  </si>
  <si>
    <t>klein</t>
  </si>
  <si>
    <t>19 t/m 55 kW</t>
  </si>
  <si>
    <t>middel</t>
  </si>
  <si>
    <t>56 t/m 129 kW</t>
  </si>
  <si>
    <t>groot</t>
  </si>
  <si>
    <t>130 kW +</t>
  </si>
  <si>
    <t/>
  </si>
  <si>
    <t>let op: dit is gebaseerd op de voorwaarden  van 2025</t>
  </si>
  <si>
    <t>Krijgen we subsidie?</t>
  </si>
  <si>
    <t>schatting subsidiebedrag</t>
  </si>
  <si>
    <t>inzetdagen 
(min. 2 uur)</t>
  </si>
  <si>
    <t>Ja</t>
  </si>
  <si>
    <t>Beoordelingsformulier</t>
  </si>
  <si>
    <t>aantal inschrijvers</t>
  </si>
  <si>
    <t>inschrijver 1</t>
  </si>
  <si>
    <t>inschrijver 2</t>
  </si>
  <si>
    <t>inschrijver 3</t>
  </si>
  <si>
    <t>inschrijver 4</t>
  </si>
  <si>
    <t>inschrijver 5</t>
  </si>
  <si>
    <t>ingevuld door</t>
  </si>
  <si>
    <t>[ bedrijfsnaam ]</t>
  </si>
  <si>
    <t>totale fictieve meerwaarde</t>
  </si>
  <si>
    <t xml:space="preserve">totale fictieve meerwaarde </t>
  </si>
  <si>
    <t>inschrijvingssom</t>
  </si>
  <si>
    <t>evaluatieprijs</t>
  </si>
  <si>
    <t>uitslag</t>
  </si>
  <si>
    <t>opmerking(en) voor publicatie</t>
  </si>
  <si>
    <t>datum</t>
  </si>
  <si>
    <t>Machinelijst SPUK SEB versie november 2024</t>
  </si>
  <si>
    <t>A. Bouwwerktuigen</t>
  </si>
  <si>
    <t>A1. Mobiele machines</t>
  </si>
  <si>
    <t>A1.1 asfalt- / betonzagen (rijdend)</t>
  </si>
  <si>
    <r>
      <rPr>
        <sz val="9"/>
        <rFont val="Verdana"/>
        <family val="2"/>
      </rPr>
      <t>J</t>
    </r>
  </si>
  <si>
    <t>A1.2 asfaltspreidmachine / asfaltwerkmachine</t>
  </si>
  <si>
    <t>A1.3 asfaltvoorlader</t>
  </si>
  <si>
    <t>A1.4 ballastafwerkmachine</t>
  </si>
  <si>
    <t>A1.5 bestratingsmachine (zelfrijdend)</t>
  </si>
  <si>
    <t>A1.6 beton- of mortelmachine / paver / mobiele 3D printer</t>
  </si>
  <si>
    <t>A1.7 beton- of bentonietpomp (stand-alone)</t>
  </si>
  <si>
    <t>A1.8 bodemstabiliseerder</t>
  </si>
  <si>
    <t>A1.9 bulldozer</t>
  </si>
  <si>
    <t>A1.10 emulsiespuitwagen</t>
  </si>
  <si>
    <t>A1.11 freesmachine voor asfalt of beton</t>
  </si>
  <si>
    <t>A1.12 sondeermachine / sondeertruck / sondeerrups</t>
  </si>
  <si>
    <t>A1.15 gietasfaltketel</t>
  </si>
  <si>
    <t>A1.16 graaflaadcombinatie</t>
  </si>
  <si>
    <t>A1.17 grader / wegschaaf</t>
  </si>
  <si>
    <t>A1.18 funderingsmachine (gemotoriseerd materieel): heimachine / (damwand) drukmachine / trilstelling / vibrostelling</t>
  </si>
  <si>
    <t>A1.19 hoogwerker (zelfrijdend of getrokken) vanaf 56 kW</t>
  </si>
  <si>
    <r>
      <rPr>
        <sz val="9"/>
        <rFont val="Verdana"/>
        <family val="2"/>
      </rPr>
      <t>N</t>
    </r>
  </si>
  <si>
    <t>A1.20 kabeltreklier</t>
  </si>
  <si>
    <t>A1.21 mobiele boorinstallatie/grondboormachine/ mobiele (anker) boorinstallatie /grondboormachine / gestuurde boring machine / boorrups</t>
  </si>
  <si>
    <t>A1.22 mobiele compressor</t>
  </si>
  <si>
    <t>A1.23 mobiele graafmachine (niet zijnde 'overslagmachine')</t>
  </si>
  <si>
    <t>A1.24 mobiele kraan (telescoopkraan, torenkraan, rupshijskraan, ruwterreinkraan, draadkraan, minihijskraan, dragline-kraan)</t>
  </si>
  <si>
    <t>A1.25 mobiele lopende band (transportband), zelf aangedreven mobiel modulair transportsysteem</t>
  </si>
  <si>
    <t>A1.26 mobiele puinbreekinstallatie</t>
  </si>
  <si>
    <t>A1.27 mobiele zeefinstallatie/grondzeef</t>
  </si>
  <si>
    <t>A1.28 mobiele overslagmachine, rupsoverslagmachine, overslagkraan (niet zijnde statisch en bekabeld elektrisch)</t>
  </si>
  <si>
    <t>A1.29 rupsdumper</t>
  </si>
  <si>
    <t>A1.30 rupsgraafmachine</t>
  </si>
  <si>
    <t>A1.31 ruw terrein heftruck 4x4 aangedreven</t>
  </si>
  <si>
    <t>A1.32 schranklader</t>
  </si>
  <si>
    <t>A1.33 shovel, laadschop, wiellader op banden of rups</t>
  </si>
  <si>
    <t>A1.34 shuttle buggy</t>
  </si>
  <si>
    <t>A1.35 sleepgraver/dragline</t>
  </si>
  <si>
    <t>A1.36 sloopkraan</t>
  </si>
  <si>
    <t>A1.37 teer-/asfaltsproeier</t>
  </si>
  <si>
    <t>A1.38 tractor met motorvermogen vanaf 19 kW</t>
  </si>
  <si>
    <t>A1.39 veegmachine met motorvermogen vanaf 56 kW</t>
  </si>
  <si>
    <t>A1.40 verreiker (star of roterend)</t>
  </si>
  <si>
    <t>A1.41 vlindermachine (uitsluitend ride-on)</t>
  </si>
  <si>
    <t>A1.42 wals (klein, knik-, rol-, banden-, grond-)</t>
  </si>
  <si>
    <t>A1.43 waterwagen bij asfalt en frees</t>
  </si>
  <si>
    <t>A1.44 (weg)markeringsmachine</t>
  </si>
  <si>
    <t>A1.45 wieldumper</t>
  </si>
  <si>
    <t>A1.46 boomverplantingsmachine</t>
  </si>
  <si>
    <t>A2. Vervoerbare industriële uitrustingen</t>
  </si>
  <si>
    <t xml:space="preserve"> </t>
  </si>
  <si>
    <t>A2.2 aggregaat op wind- of zonne-energie voor off-grid stroomvoorziening (niet hybride met verbrandingsmotor)</t>
  </si>
  <si>
    <t>A2.3 aggregaat voor off-grid stroomvoorziening aangedreven door waterstof ofwaterstofdragers</t>
  </si>
  <si>
    <t>A2.4 hydraulisch aggregaat</t>
  </si>
  <si>
    <t>A2.5 lasaggregaat</t>
  </si>
  <si>
    <t>A2.6 lichtmastaggregaat/lichtmast (zelf aangedreven)</t>
  </si>
  <si>
    <t>A2.7 stationair batterijpakket voor off-grid stroomvoorziening vanaf 50 kWh</t>
  </si>
  <si>
    <t>A2.8 trilplaat / trilblok / stamper</t>
  </si>
  <si>
    <t>A2.9 mobiele (vuil)-waterpomp</t>
  </si>
  <si>
    <t>A2.10 pompen voor baggeren (DOP-pomp, jetpomp, booster-baggerstation)</t>
  </si>
  <si>
    <t>A2.11 verwisselbaar batterijpakket vanaf 50 kWh behorend bij een bouwwerktuig</t>
  </si>
  <si>
    <t xml:space="preserve">A2.12 vliegwiel als vermogensvoorziening </t>
  </si>
  <si>
    <r>
      <rPr>
        <vertAlign val="subscript"/>
        <sz val="9"/>
        <rFont val="Verdana"/>
        <family val="2"/>
      </rPr>
      <t>J</t>
    </r>
    <r>
      <rPr>
        <sz val="6"/>
        <rFont val="Verdana"/>
        <family val="2"/>
      </rPr>
      <t>1</t>
    </r>
  </si>
  <si>
    <t>A2.13 DC (gelijkstroom) laadstation</t>
  </si>
  <si>
    <t>B. Hulpfuncties</t>
  </si>
  <si>
    <t>B1. elektrische aandrijfmotor met een brandstofcel of een niet loodhoudend accupakket voor aandrijving van de opbouw van een voertuig, oplegger of spoorvoertuig (inclusief vrachtauto- railvoertuig), zijnde een:</t>
  </si>
  <si>
    <t>B1.1 autolaadkraan</t>
  </si>
  <si>
    <t>B1.2 betonmixer</t>
  </si>
  <si>
    <t>B1.3 betonpomp</t>
  </si>
  <si>
    <t>B1.4 binnenlader</t>
  </si>
  <si>
    <t>B1.5 boor</t>
  </si>
  <si>
    <t>B1.6 front-end cylinder</t>
  </si>
  <si>
    <t>B1.7 haakarm</t>
  </si>
  <si>
    <t>B1.8 kabelsysteem</t>
  </si>
  <si>
    <t>B1.9 kettingsysteem</t>
  </si>
  <si>
    <t>B1.10 onderwaartse cylinder</t>
  </si>
  <si>
    <t>B1.11 portaalarmsysteem</t>
  </si>
  <si>
    <t>B1.12 mobiele kraan als hulpfunctie (telescoopkraan, torenkraan, rupshijskraan, ruwterreinkraan, draadkraan, minihijskraan)</t>
  </si>
  <si>
    <t>B3. elektrische aandrijfmotor met een brandstofcel of een niet loodhoudend accupakket voor aandrijving van hulpfunctie op een vaartuig, niet de voortstuwing, zijnde een:</t>
  </si>
  <si>
    <t>B3.1 grondpers</t>
  </si>
  <si>
    <t>B3.2 hei-installatie op een heischip</t>
  </si>
  <si>
    <t>B3.3 kraan</t>
  </si>
  <si>
    <t>C. Bouwvoertuigen (N2.N3)</t>
  </si>
  <si>
    <t>C1. betonmixer (carrosseriecode 15)</t>
  </si>
  <si>
    <t>C2. betonpompvoertuig (carrosseriecode 16)</t>
  </si>
  <si>
    <t>C3. boorwagen (carrosseriecode 28)</t>
  </si>
  <si>
    <t>C4. hoogwerker (carrosseriecode 27)</t>
  </si>
  <si>
    <t>C5. kieptruck (carrosseriecode 10)</t>
  </si>
  <si>
    <t>C6. kraanwagen (carrosseriecode 26 of aanduiding SF)</t>
  </si>
  <si>
    <t>C7. voertuig met haakarm (carrosseriecode 9)</t>
  </si>
  <si>
    <t>Verkeersregelinstallaties (VRI)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</si>
</sst>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&quot;€&quot;\ * #,##0.00_ ;_ &quot;€&quot;\ * \-#,##0.00_ ;_ &quot;€&quot;\ * &quot;-&quot;??_ ;_ @_ "/>
    <numFmt numFmtId="164" formatCode="_ &quot;€&quot;\ * #,##0_ ;_ &quot;€&quot;\ * \-#,##0_ ;_ &quot;€&quot;\ * &quot;-&quot;??_ ;_ @_ "/>
    <numFmt numFmtId="165" formatCode="0.0"/>
    <numFmt numFmtId="166" formatCode="_ [$€-413]\ * #,##0.00_ ;_ [$€-413]\ * \-#,##0.00_ ;_ [$€-413]\ * &quot;-&quot;??_ ;_ @_ "/>
    <numFmt numFmtId="167" formatCode="0;\-0;;@"/>
    <numFmt numFmtId="168" formatCode="_(&quot;€&quot;* #,##0.00_);_(&quot;€&quot;* \(#,##0.00\);_(&quot;€&quot;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 "/>
    </font>
    <font>
      <sz val="11"/>
      <color theme="0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8"/>
      <name val="Calibri"/>
      <family val="2"/>
      <scheme val="minor"/>
    </font>
    <font>
      <sz val="11"/>
      <color theme="8"/>
      <name val="Calibri"/>
      <family val="2"/>
      <scheme val="minor"/>
    </font>
    <font>
      <sz val="10"/>
      <color rgb="FF000000"/>
      <name val="Times New Roman"/>
      <family val="1"/>
    </font>
    <font>
      <b/>
      <sz val="26"/>
      <name val="Liberation Sans Narrow"/>
    </font>
    <font>
      <sz val="9"/>
      <name val="Verdana"/>
      <family val="2"/>
    </font>
    <font>
      <b/>
      <sz val="9"/>
      <name val="Verdana"/>
      <family val="2"/>
    </font>
    <font>
      <vertAlign val="subscript"/>
      <sz val="9"/>
      <name val="Verdana"/>
      <family val="2"/>
    </font>
    <font>
      <sz val="6"/>
      <name val="Verdana"/>
      <family val="2"/>
    </font>
    <font>
      <b/>
      <sz val="16"/>
      <color rgb="FF007AC6"/>
      <name val="Liberation Sans Narrow"/>
    </font>
    <font>
      <b/>
      <u/>
      <sz val="9"/>
      <name val="Verdana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8" tint="0.3999755851924192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 "/>
    </font>
    <font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 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8"/>
      <name val="Calibri "/>
    </font>
    <font>
      <sz val="8"/>
      <color theme="0"/>
      <name val="Calibri"/>
      <family val="2"/>
      <scheme val="minor"/>
    </font>
    <font>
      <i/>
      <sz val="8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168" fontId="1" fillId="0" borderId="0" applyFont="0" applyFill="0" applyBorder="0" applyAlignment="0" applyProtection="0"/>
    <xf numFmtId="0" fontId="35" fillId="0" borderId="0" applyNumberFormat="0" applyFill="0" applyBorder="0" applyAlignment="0" applyProtection="0"/>
  </cellStyleXfs>
  <cellXfs count="377">
    <xf numFmtId="0" fontId="0" fillId="0" borderId="0" xfId="0"/>
    <xf numFmtId="0" fontId="9" fillId="0" borderId="0" xfId="0" applyFont="1"/>
    <xf numFmtId="0" fontId="10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64" fontId="11" fillId="0" borderId="0" xfId="1" applyNumberFormat="1" applyFont="1" applyBorder="1" applyAlignment="1" applyProtection="1">
      <alignment horizontal="center" vertical="center"/>
    </xf>
    <xf numFmtId="44" fontId="5" fillId="0" borderId="0" xfId="1" applyFont="1" applyProtection="1"/>
    <xf numFmtId="165" fontId="5" fillId="0" borderId="7" xfId="1" applyNumberFormat="1" applyFont="1" applyBorder="1" applyAlignment="1" applyProtection="1">
      <alignment horizontal="center"/>
    </xf>
    <xf numFmtId="0" fontId="12" fillId="0" borderId="0" xfId="0" applyFont="1"/>
    <xf numFmtId="164" fontId="11" fillId="0" borderId="0" xfId="1" applyNumberFormat="1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/>
    </xf>
    <xf numFmtId="0" fontId="5" fillId="0" borderId="2" xfId="0" applyFont="1" applyBorder="1"/>
    <xf numFmtId="0" fontId="16" fillId="0" borderId="0" xfId="0" applyFont="1"/>
    <xf numFmtId="0" fontId="8" fillId="3" borderId="11" xfId="0" applyFont="1" applyFill="1" applyBorder="1" applyAlignment="1">
      <alignment horizontal="center" vertical="center"/>
    </xf>
    <xf numFmtId="165" fontId="5" fillId="0" borderId="18" xfId="1" applyNumberFormat="1" applyFont="1" applyBorder="1" applyAlignment="1" applyProtection="1">
      <alignment horizontal="center"/>
    </xf>
    <xf numFmtId="0" fontId="17" fillId="5" borderId="7" xfId="0" applyFont="1" applyFill="1" applyBorder="1" applyAlignment="1">
      <alignment horizontal="left" vertical="top"/>
    </xf>
    <xf numFmtId="1" fontId="17" fillId="4" borderId="22" xfId="0" applyNumberFormat="1" applyFont="1" applyFill="1" applyBorder="1" applyAlignment="1" applyProtection="1">
      <alignment horizontal="center" vertical="top"/>
      <protection locked="0"/>
    </xf>
    <xf numFmtId="1" fontId="17" fillId="4" borderId="23" xfId="0" applyNumberFormat="1" applyFont="1" applyFill="1" applyBorder="1" applyAlignment="1" applyProtection="1">
      <alignment horizontal="center" vertical="top"/>
      <protection locked="0"/>
    </xf>
    <xf numFmtId="1" fontId="17" fillId="4" borderId="28" xfId="0" applyNumberFormat="1" applyFont="1" applyFill="1" applyBorder="1" applyAlignment="1" applyProtection="1">
      <alignment horizontal="center" vertical="top"/>
      <protection locked="0"/>
    </xf>
    <xf numFmtId="1" fontId="17" fillId="4" borderId="37" xfId="1" applyNumberFormat="1" applyFont="1" applyFill="1" applyBorder="1" applyAlignment="1" applyProtection="1">
      <alignment horizontal="center" vertical="top"/>
      <protection locked="0"/>
    </xf>
    <xf numFmtId="1" fontId="17" fillId="4" borderId="7" xfId="0" applyNumberFormat="1" applyFont="1" applyFill="1" applyBorder="1" applyAlignment="1" applyProtection="1">
      <alignment horizontal="center" vertical="top"/>
      <protection locked="0"/>
    </xf>
    <xf numFmtId="1" fontId="17" fillId="4" borderId="8" xfId="0" applyNumberFormat="1" applyFont="1" applyFill="1" applyBorder="1" applyAlignment="1" applyProtection="1">
      <alignment horizontal="center" vertical="top"/>
      <protection locked="0"/>
    </xf>
    <xf numFmtId="1" fontId="17" fillId="4" borderId="30" xfId="0" applyNumberFormat="1" applyFont="1" applyFill="1" applyBorder="1" applyAlignment="1" applyProtection="1">
      <alignment horizontal="center" vertical="top"/>
      <protection locked="0"/>
    </xf>
    <xf numFmtId="1" fontId="17" fillId="4" borderId="21" xfId="1" applyNumberFormat="1" applyFont="1" applyFill="1" applyBorder="1" applyAlignment="1" applyProtection="1">
      <alignment horizontal="center" vertical="top"/>
      <protection locked="0"/>
    </xf>
    <xf numFmtId="1" fontId="5" fillId="0" borderId="22" xfId="1" applyNumberFormat="1" applyFont="1" applyBorder="1" applyAlignment="1" applyProtection="1">
      <alignment horizontal="center"/>
    </xf>
    <xf numFmtId="1" fontId="5" fillId="0" borderId="24" xfId="1" applyNumberFormat="1" applyFont="1" applyBorder="1" applyAlignment="1" applyProtection="1">
      <alignment horizontal="center"/>
    </xf>
    <xf numFmtId="165" fontId="5" fillId="0" borderId="22" xfId="1" applyNumberFormat="1" applyFont="1" applyBorder="1" applyAlignment="1" applyProtection="1">
      <alignment horizontal="center"/>
    </xf>
    <xf numFmtId="165" fontId="5" fillId="0" borderId="29" xfId="1" applyNumberFormat="1" applyFont="1" applyBorder="1" applyAlignment="1" applyProtection="1">
      <alignment horizontal="center"/>
    </xf>
    <xf numFmtId="165" fontId="5" fillId="0" borderId="24" xfId="1" applyNumberFormat="1" applyFont="1" applyBorder="1" applyAlignment="1" applyProtection="1">
      <alignment horizontal="center"/>
    </xf>
    <xf numFmtId="165" fontId="5" fillId="0" borderId="56" xfId="1" applyNumberFormat="1" applyFont="1" applyBorder="1" applyAlignment="1" applyProtection="1">
      <alignment horizontal="center"/>
    </xf>
    <xf numFmtId="164" fontId="11" fillId="0" borderId="4" xfId="1" applyNumberFormat="1" applyFont="1" applyBorder="1" applyAlignment="1" applyProtection="1">
      <alignment vertical="center"/>
    </xf>
    <xf numFmtId="164" fontId="10" fillId="0" borderId="2" xfId="1" applyNumberFormat="1" applyFont="1" applyBorder="1" applyAlignment="1" applyProtection="1">
      <alignment vertical="center"/>
    </xf>
    <xf numFmtId="0" fontId="8" fillId="3" borderId="10" xfId="0" applyFont="1" applyFill="1" applyBorder="1" applyAlignment="1">
      <alignment horizontal="center" vertical="center"/>
    </xf>
    <xf numFmtId="0" fontId="18" fillId="6" borderId="42" xfId="0" applyFont="1" applyFill="1" applyBorder="1" applyAlignment="1" applyProtection="1">
      <alignment horizontal="left" vertical="center" wrapText="1"/>
      <protection locked="0"/>
    </xf>
    <xf numFmtId="0" fontId="18" fillId="6" borderId="18" xfId="0" applyFont="1" applyFill="1" applyBorder="1" applyAlignment="1" applyProtection="1">
      <alignment horizontal="left" vertical="center"/>
      <protection locked="0"/>
    </xf>
    <xf numFmtId="0" fontId="18" fillId="6" borderId="56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>
      <alignment horizontal="left"/>
    </xf>
    <xf numFmtId="0" fontId="29" fillId="2" borderId="26" xfId="0" applyFont="1" applyFill="1" applyBorder="1" applyAlignment="1">
      <alignment vertical="center" wrapText="1"/>
    </xf>
    <xf numFmtId="0" fontId="29" fillId="2" borderId="12" xfId="0" applyFont="1" applyFill="1" applyBorder="1" applyAlignment="1">
      <alignment vertical="center" wrapText="1"/>
    </xf>
    <xf numFmtId="0" fontId="17" fillId="0" borderId="0" xfId="0" applyFont="1"/>
    <xf numFmtId="0" fontId="30" fillId="0" borderId="0" xfId="0" applyFont="1"/>
    <xf numFmtId="0" fontId="17" fillId="5" borderId="22" xfId="0" applyFont="1" applyFill="1" applyBorder="1" applyAlignment="1">
      <alignment horizontal="left" vertical="top"/>
    </xf>
    <xf numFmtId="0" fontId="17" fillId="5" borderId="24" xfId="0" applyFont="1" applyFill="1" applyBorder="1" applyAlignment="1">
      <alignment horizontal="left" vertical="top"/>
    </xf>
    <xf numFmtId="1" fontId="17" fillId="4" borderId="39" xfId="1" applyNumberFormat="1" applyFont="1" applyFill="1" applyBorder="1" applyAlignment="1" applyProtection="1">
      <alignment horizontal="center" vertical="top"/>
      <protection locked="0"/>
    </xf>
    <xf numFmtId="1" fontId="17" fillId="4" borderId="29" xfId="0" applyNumberFormat="1" applyFont="1" applyFill="1" applyBorder="1" applyAlignment="1" applyProtection="1">
      <alignment horizontal="center" vertical="top"/>
      <protection locked="0"/>
    </xf>
    <xf numFmtId="1" fontId="17" fillId="4" borderId="18" xfId="0" applyNumberFormat="1" applyFont="1" applyFill="1" applyBorder="1" applyAlignment="1" applyProtection="1">
      <alignment horizontal="center" vertical="top"/>
      <protection locked="0"/>
    </xf>
    <xf numFmtId="1" fontId="17" fillId="4" borderId="52" xfId="0" applyNumberFormat="1" applyFont="1" applyFill="1" applyBorder="1" applyAlignment="1" applyProtection="1">
      <alignment horizontal="center" vertical="top"/>
      <protection locked="0"/>
    </xf>
    <xf numFmtId="1" fontId="17" fillId="4" borderId="58" xfId="0" applyNumberFormat="1" applyFont="1" applyFill="1" applyBorder="1" applyAlignment="1" applyProtection="1">
      <alignment horizontal="center" vertical="top"/>
      <protection locked="0"/>
    </xf>
    <xf numFmtId="1" fontId="17" fillId="4" borderId="61" xfId="0" applyNumberFormat="1" applyFont="1" applyFill="1" applyBorder="1" applyAlignment="1" applyProtection="1">
      <alignment horizontal="center" vertical="top"/>
      <protection locked="0"/>
    </xf>
    <xf numFmtId="1" fontId="17" fillId="4" borderId="62" xfId="0" applyNumberFormat="1" applyFont="1" applyFill="1" applyBorder="1" applyAlignment="1" applyProtection="1">
      <alignment horizontal="center" vertical="top"/>
      <protection locked="0"/>
    </xf>
    <xf numFmtId="166" fontId="20" fillId="0" borderId="14" xfId="1" applyNumberFormat="1" applyFont="1" applyBorder="1" applyAlignment="1" applyProtection="1">
      <alignment horizontal="right"/>
    </xf>
    <xf numFmtId="166" fontId="5" fillId="0" borderId="65" xfId="1" applyNumberFormat="1" applyFont="1" applyBorder="1" applyAlignment="1" applyProtection="1">
      <alignment horizontal="right"/>
    </xf>
    <xf numFmtId="166" fontId="5" fillId="0" borderId="35" xfId="1" applyNumberFormat="1" applyFont="1" applyBorder="1" applyAlignment="1" applyProtection="1">
      <alignment horizontal="right"/>
    </xf>
    <xf numFmtId="166" fontId="15" fillId="0" borderId="68" xfId="1" applyNumberFormat="1" applyFont="1" applyBorder="1" applyAlignment="1" applyProtection="1">
      <alignment horizontal="right"/>
    </xf>
    <xf numFmtId="1" fontId="3" fillId="0" borderId="26" xfId="1" applyNumberFormat="1" applyFont="1" applyBorder="1" applyAlignment="1" applyProtection="1">
      <alignment horizontal="center"/>
    </xf>
    <xf numFmtId="1" fontId="12" fillId="0" borderId="27" xfId="2" applyNumberFormat="1" applyFont="1" applyBorder="1" applyAlignment="1" applyProtection="1">
      <alignment horizontal="center"/>
    </xf>
    <xf numFmtId="0" fontId="17" fillId="5" borderId="32" xfId="0" applyFont="1" applyFill="1" applyBorder="1" applyAlignment="1">
      <alignment horizontal="left" vertical="top"/>
    </xf>
    <xf numFmtId="0" fontId="17" fillId="5" borderId="23" xfId="0" applyFont="1" applyFill="1" applyBorder="1" applyAlignment="1">
      <alignment horizontal="left" vertical="top"/>
    </xf>
    <xf numFmtId="0" fontId="17" fillId="5" borderId="8" xfId="0" applyFont="1" applyFill="1" applyBorder="1" applyAlignment="1">
      <alignment horizontal="left" vertical="top"/>
    </xf>
    <xf numFmtId="0" fontId="17" fillId="5" borderId="33" xfId="0" applyFont="1" applyFill="1" applyBorder="1" applyAlignment="1">
      <alignment horizontal="left" vertical="top"/>
    </xf>
    <xf numFmtId="0" fontId="17" fillId="5" borderId="25" xfId="0" applyFont="1" applyFill="1" applyBorder="1" applyAlignment="1">
      <alignment horizontal="left" vertical="top"/>
    </xf>
    <xf numFmtId="0" fontId="5" fillId="0" borderId="0" xfId="0" applyFont="1" applyAlignment="1">
      <alignment horizontal="right"/>
    </xf>
    <xf numFmtId="0" fontId="18" fillId="6" borderId="24" xfId="0" applyFont="1" applyFill="1" applyBorder="1" applyAlignment="1" applyProtection="1">
      <alignment horizontal="left" vertical="center" wrapText="1"/>
      <protection locked="0"/>
    </xf>
    <xf numFmtId="0" fontId="17" fillId="5" borderId="28" xfId="0" applyFont="1" applyFill="1" applyBorder="1" applyAlignment="1">
      <alignment horizontal="left" vertical="top"/>
    </xf>
    <xf numFmtId="1" fontId="17" fillId="5" borderId="64" xfId="0" applyNumberFormat="1" applyFont="1" applyFill="1" applyBorder="1" applyAlignment="1">
      <alignment horizontal="center" vertical="top" wrapText="1"/>
    </xf>
    <xf numFmtId="1" fontId="17" fillId="5" borderId="72" xfId="0" applyNumberFormat="1" applyFont="1" applyFill="1" applyBorder="1" applyAlignment="1">
      <alignment horizontal="center" vertical="top" wrapText="1"/>
    </xf>
    <xf numFmtId="1" fontId="17" fillId="5" borderId="68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right" textRotation="90"/>
    </xf>
    <xf numFmtId="0" fontId="18" fillId="6" borderId="22" xfId="0" applyFont="1" applyFill="1" applyBorder="1" applyAlignment="1" applyProtection="1">
      <alignment horizontal="left" vertical="center" wrapText="1"/>
      <protection locked="0"/>
    </xf>
    <xf numFmtId="0" fontId="18" fillId="6" borderId="37" xfId="0" applyFont="1" applyFill="1" applyBorder="1" applyAlignment="1" applyProtection="1">
      <alignment horizontal="left" vertical="center" wrapText="1"/>
      <protection locked="0"/>
    </xf>
    <xf numFmtId="0" fontId="18" fillId="6" borderId="39" xfId="0" applyFont="1" applyFill="1" applyBorder="1" applyAlignment="1" applyProtection="1">
      <alignment horizontal="left" vertical="center" wrapText="1"/>
      <protection locked="0"/>
    </xf>
    <xf numFmtId="0" fontId="0" fillId="4" borderId="8" xfId="0" applyFill="1" applyBorder="1" applyAlignment="1" applyProtection="1">
      <alignment vertical="top"/>
      <protection locked="0"/>
    </xf>
    <xf numFmtId="14" fontId="0" fillId="4" borderId="8" xfId="0" applyNumberFormat="1" applyFill="1" applyBorder="1" applyAlignment="1" applyProtection="1">
      <alignment vertical="top"/>
      <protection locked="0"/>
    </xf>
    <xf numFmtId="0" fontId="18" fillId="6" borderId="57" xfId="0" applyFont="1" applyFill="1" applyBorder="1" applyAlignment="1" applyProtection="1">
      <alignment horizontal="left" vertical="center"/>
      <protection locked="0"/>
    </xf>
    <xf numFmtId="0" fontId="18" fillId="6" borderId="71" xfId="0" applyFont="1" applyFill="1" applyBorder="1" applyAlignment="1" applyProtection="1">
      <alignment horizontal="left" vertical="center"/>
      <protection locked="0"/>
    </xf>
    <xf numFmtId="0" fontId="18" fillId="6" borderId="21" xfId="0" applyFont="1" applyFill="1" applyBorder="1" applyAlignment="1" applyProtection="1">
      <alignment horizontal="left" vertical="center" wrapText="1"/>
      <protection locked="0"/>
    </xf>
    <xf numFmtId="0" fontId="5" fillId="0" borderId="25" xfId="0" applyFont="1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6" borderId="23" xfId="0" applyFont="1" applyFill="1" applyBorder="1" applyAlignment="1" applyProtection="1">
      <alignment horizontal="left" vertical="center"/>
      <protection locked="0"/>
    </xf>
    <xf numFmtId="0" fontId="18" fillId="6" borderId="8" xfId="0" applyFont="1" applyFill="1" applyBorder="1" applyAlignment="1" applyProtection="1">
      <alignment horizontal="left" vertical="center"/>
      <protection locked="0"/>
    </xf>
    <xf numFmtId="0" fontId="18" fillId="6" borderId="25" xfId="0" applyFont="1" applyFill="1" applyBorder="1" applyAlignment="1" applyProtection="1">
      <alignment horizontal="left" vertical="center"/>
      <protection locked="0"/>
    </xf>
    <xf numFmtId="0" fontId="18" fillId="6" borderId="34" xfId="0" applyFont="1" applyFill="1" applyBorder="1" applyAlignment="1" applyProtection="1">
      <alignment horizontal="left" vertical="center"/>
      <protection locked="0"/>
    </xf>
    <xf numFmtId="0" fontId="18" fillId="6" borderId="69" xfId="0" applyFont="1" applyFill="1" applyBorder="1" applyAlignment="1" applyProtection="1">
      <alignment horizontal="left" vertical="center"/>
      <protection locked="0"/>
    </xf>
    <xf numFmtId="0" fontId="18" fillId="6" borderId="7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Alignment="1" applyProtection="1">
      <alignment vertical="center"/>
      <protection locked="0"/>
    </xf>
    <xf numFmtId="14" fontId="5" fillId="4" borderId="0" xfId="0" applyNumberFormat="1" applyFont="1" applyFill="1" applyAlignment="1" applyProtection="1">
      <alignment vertical="center"/>
      <protection locked="0"/>
    </xf>
    <xf numFmtId="0" fontId="17" fillId="4" borderId="21" xfId="0" applyFont="1" applyFill="1" applyBorder="1" applyAlignment="1" applyProtection="1">
      <alignment horizontal="center" vertical="top" wrapText="1"/>
      <protection locked="0"/>
    </xf>
    <xf numFmtId="1" fontId="12" fillId="4" borderId="0" xfId="5" applyNumberFormat="1" applyFont="1" applyFill="1" applyBorder="1" applyAlignment="1" applyProtection="1">
      <alignment horizontal="center" vertical="center"/>
      <protection locked="0"/>
    </xf>
    <xf numFmtId="44" fontId="3" fillId="5" borderId="0" xfId="1" applyFont="1" applyFill="1" applyBorder="1" applyAlignment="1" applyProtection="1">
      <alignment horizontal="right" vertical="center"/>
    </xf>
    <xf numFmtId="49" fontId="12" fillId="4" borderId="0" xfId="5" applyNumberFormat="1" applyFont="1" applyFill="1" applyBorder="1" applyAlignment="1" applyProtection="1">
      <alignment horizontal="center" vertical="center"/>
      <protection locked="0"/>
    </xf>
    <xf numFmtId="0" fontId="3" fillId="5" borderId="0" xfId="1" applyNumberFormat="1" applyFont="1" applyFill="1" applyBorder="1" applyAlignment="1" applyProtection="1">
      <alignment horizontal="right" vertical="center"/>
    </xf>
    <xf numFmtId="0" fontId="31" fillId="0" borderId="0" xfId="0" applyFont="1"/>
    <xf numFmtId="0" fontId="5" fillId="0" borderId="0" xfId="0" applyFont="1" applyAlignment="1">
      <alignment vertical="top" wrapText="1"/>
    </xf>
    <xf numFmtId="49" fontId="5" fillId="0" borderId="0" xfId="0" applyNumberFormat="1" applyFont="1" applyAlignment="1">
      <alignment horizontal="left"/>
    </xf>
    <xf numFmtId="0" fontId="8" fillId="3" borderId="9" xfId="0" applyFont="1" applyFill="1" applyBorder="1" applyAlignment="1">
      <alignment horizontal="right" vertical="center"/>
    </xf>
    <xf numFmtId="0" fontId="8" fillId="3" borderId="50" xfId="0" applyFont="1" applyFill="1" applyBorder="1" applyAlignment="1">
      <alignment horizontal="left" vertical="center"/>
    </xf>
    <xf numFmtId="0" fontId="5" fillId="0" borderId="48" xfId="0" applyFont="1" applyBorder="1" applyAlignment="1">
      <alignment wrapText="1"/>
    </xf>
    <xf numFmtId="0" fontId="5" fillId="0" borderId="23" xfId="0" applyFont="1" applyBorder="1" applyAlignment="1">
      <alignment wrapText="1"/>
    </xf>
    <xf numFmtId="1" fontId="5" fillId="0" borderId="37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wrapText="1"/>
    </xf>
    <xf numFmtId="167" fontId="5" fillId="0" borderId="28" xfId="0" applyNumberFormat="1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54" xfId="0" applyFont="1" applyBorder="1"/>
    <xf numFmtId="0" fontId="5" fillId="0" borderId="49" xfId="0" applyFont="1" applyBorder="1" applyAlignment="1">
      <alignment wrapText="1"/>
    </xf>
    <xf numFmtId="0" fontId="5" fillId="0" borderId="25" xfId="0" applyFont="1" applyBorder="1" applyAlignment="1">
      <alignment wrapText="1"/>
    </xf>
    <xf numFmtId="1" fontId="5" fillId="0" borderId="39" xfId="0" applyNumberFormat="1" applyFont="1" applyBorder="1" applyAlignment="1">
      <alignment horizontal="center" vertical="center"/>
    </xf>
    <xf numFmtId="167" fontId="5" fillId="0" borderId="31" xfId="0" applyNumberFormat="1" applyFont="1" applyBorder="1" applyAlignment="1">
      <alignment horizontal="center" wrapText="1"/>
    </xf>
    <xf numFmtId="0" fontId="5" fillId="0" borderId="15" xfId="0" applyFont="1" applyBorder="1" applyAlignment="1">
      <alignment wrapText="1"/>
    </xf>
    <xf numFmtId="0" fontId="5" fillId="0" borderId="8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167" fontId="5" fillId="0" borderId="30" xfId="0" applyNumberFormat="1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" fontId="5" fillId="0" borderId="21" xfId="0" applyNumberFormat="1" applyFont="1" applyBorder="1" applyAlignment="1">
      <alignment horizontal="center" vertical="center"/>
    </xf>
    <xf numFmtId="0" fontId="12" fillId="0" borderId="9" xfId="0" applyFont="1" applyBorder="1"/>
    <xf numFmtId="0" fontId="12" fillId="0" borderId="10" xfId="0" applyFont="1" applyBorder="1"/>
    <xf numFmtId="0" fontId="12" fillId="0" borderId="10" xfId="0" applyFont="1" applyBorder="1" applyAlignment="1">
      <alignment horizontal="right"/>
    </xf>
    <xf numFmtId="0" fontId="5" fillId="0" borderId="55" xfId="0" applyFont="1" applyBorder="1"/>
    <xf numFmtId="0" fontId="12" fillId="0" borderId="16" xfId="0" applyFont="1" applyBorder="1"/>
    <xf numFmtId="0" fontId="4" fillId="0" borderId="5" xfId="0" applyFont="1" applyBorder="1"/>
    <xf numFmtId="0" fontId="12" fillId="0" borderId="66" xfId="0" applyFont="1" applyBorder="1" applyAlignment="1">
      <alignment horizontal="right"/>
    </xf>
    <xf numFmtId="0" fontId="12" fillId="0" borderId="65" xfId="0" applyFont="1" applyBorder="1"/>
    <xf numFmtId="166" fontId="10" fillId="0" borderId="67" xfId="0" applyNumberFormat="1" applyFont="1" applyBorder="1" applyAlignment="1">
      <alignment horizontal="right"/>
    </xf>
    <xf numFmtId="0" fontId="12" fillId="0" borderId="49" xfId="0" applyFont="1" applyBorder="1"/>
    <xf numFmtId="0" fontId="4" fillId="0" borderId="53" xfId="0" applyFont="1" applyBorder="1"/>
    <xf numFmtId="0" fontId="13" fillId="0" borderId="47" xfId="0" applyFont="1" applyBorder="1" applyAlignment="1">
      <alignment horizontal="right"/>
    </xf>
    <xf numFmtId="0" fontId="12" fillId="0" borderId="14" xfId="0" applyFont="1" applyBorder="1"/>
    <xf numFmtId="164" fontId="5" fillId="0" borderId="0" xfId="0" applyNumberFormat="1" applyFont="1"/>
    <xf numFmtId="165" fontId="5" fillId="0" borderId="37" xfId="0" applyNumberFormat="1" applyFont="1" applyBorder="1" applyAlignment="1">
      <alignment horizontal="center" vertical="center"/>
    </xf>
    <xf numFmtId="167" fontId="5" fillId="0" borderId="37" xfId="0" applyNumberFormat="1" applyFont="1" applyBorder="1" applyAlignment="1">
      <alignment horizontal="center" wrapText="1"/>
    </xf>
    <xf numFmtId="0" fontId="5" fillId="0" borderId="44" xfId="0" applyFont="1" applyBorder="1"/>
    <xf numFmtId="167" fontId="5" fillId="0" borderId="39" xfId="0" applyNumberFormat="1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165" fontId="5" fillId="0" borderId="21" xfId="0" applyNumberFormat="1" applyFont="1" applyBorder="1" applyAlignment="1">
      <alignment horizontal="center" vertical="center"/>
    </xf>
    <xf numFmtId="167" fontId="5" fillId="0" borderId="21" xfId="0" applyNumberFormat="1" applyFont="1" applyBorder="1" applyAlignment="1">
      <alignment horizontal="center" wrapText="1"/>
    </xf>
    <xf numFmtId="165" fontId="5" fillId="0" borderId="53" xfId="0" applyNumberFormat="1" applyFont="1" applyBorder="1" applyAlignment="1">
      <alignment horizontal="center"/>
    </xf>
    <xf numFmtId="0" fontId="8" fillId="3" borderId="11" xfId="0" applyFont="1" applyFill="1" applyBorder="1" applyAlignment="1">
      <alignment horizontal="left" vertical="center"/>
    </xf>
    <xf numFmtId="1" fontId="5" fillId="0" borderId="52" xfId="0" applyNumberFormat="1" applyFont="1" applyBorder="1" applyAlignment="1">
      <alignment horizontal="center"/>
    </xf>
    <xf numFmtId="1" fontId="5" fillId="0" borderId="53" xfId="0" applyNumberFormat="1" applyFont="1" applyBorder="1" applyAlignment="1">
      <alignment horizontal="center"/>
    </xf>
    <xf numFmtId="0" fontId="5" fillId="0" borderId="13" xfId="0" applyFont="1" applyBorder="1"/>
    <xf numFmtId="0" fontId="0" fillId="0" borderId="0" xfId="0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5" fillId="4" borderId="0" xfId="0" applyFont="1" applyFill="1"/>
    <xf numFmtId="0" fontId="7" fillId="0" borderId="0" xfId="0" applyFont="1"/>
    <xf numFmtId="0" fontId="0" fillId="0" borderId="0" xfId="0" applyAlignment="1">
      <alignment vertical="center"/>
    </xf>
    <xf numFmtId="0" fontId="32" fillId="3" borderId="10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6" fontId="20" fillId="0" borderId="39" xfId="1" applyNumberFormat="1" applyFont="1" applyBorder="1" applyAlignment="1" applyProtection="1">
      <alignment horizontal="right"/>
      <protection locked="0"/>
    </xf>
    <xf numFmtId="0" fontId="14" fillId="4" borderId="0" xfId="0" applyFont="1" applyFill="1" applyAlignment="1">
      <alignment vertical="top"/>
    </xf>
    <xf numFmtId="0" fontId="18" fillId="0" borderId="0" xfId="0" applyFont="1" applyAlignment="1">
      <alignment wrapText="1"/>
    </xf>
    <xf numFmtId="0" fontId="18" fillId="0" borderId="0" xfId="0" applyFont="1"/>
    <xf numFmtId="0" fontId="12" fillId="0" borderId="0" xfId="0" applyFont="1" applyAlignment="1">
      <alignment horizontal="right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8" fillId="3" borderId="10" xfId="0" applyFont="1" applyFill="1" applyBorder="1" applyAlignment="1">
      <alignment horizontal="right" vertical="center"/>
    </xf>
    <xf numFmtId="0" fontId="8" fillId="3" borderId="11" xfId="0" applyFont="1" applyFill="1" applyBorder="1" applyAlignment="1">
      <alignment vertical="center"/>
    </xf>
    <xf numFmtId="0" fontId="33" fillId="0" borderId="0" xfId="0" applyFont="1" applyAlignment="1">
      <alignment horizontal="left"/>
    </xf>
    <xf numFmtId="0" fontId="17" fillId="5" borderId="30" xfId="0" applyFont="1" applyFill="1" applyBorder="1" applyAlignment="1">
      <alignment horizontal="left" vertical="top"/>
    </xf>
    <xf numFmtId="0" fontId="17" fillId="5" borderId="41" xfId="0" applyFont="1" applyFill="1" applyBorder="1" applyAlignment="1">
      <alignment horizontal="left" vertical="top"/>
    </xf>
    <xf numFmtId="0" fontId="17" fillId="5" borderId="31" xfId="0" applyFont="1" applyFill="1" applyBorder="1" applyAlignment="1">
      <alignment horizontal="left" vertical="top"/>
    </xf>
    <xf numFmtId="0" fontId="12" fillId="0" borderId="0" xfId="0" applyFont="1" applyAlignment="1">
      <alignment horizontal="left"/>
    </xf>
    <xf numFmtId="0" fontId="33" fillId="0" borderId="0" xfId="0" applyFont="1"/>
    <xf numFmtId="0" fontId="3" fillId="0" borderId="0" xfId="0" applyFont="1"/>
    <xf numFmtId="0" fontId="5" fillId="4" borderId="23" xfId="0" applyFont="1" applyFill="1" applyBorder="1" applyAlignment="1" applyProtection="1">
      <alignment horizontal="center"/>
      <protection locked="0"/>
    </xf>
    <xf numFmtId="0" fontId="5" fillId="4" borderId="23" xfId="0" applyFont="1" applyFill="1" applyBorder="1" applyProtection="1">
      <protection locked="0"/>
    </xf>
    <xf numFmtId="0" fontId="17" fillId="4" borderId="28" xfId="0" applyFont="1" applyFill="1" applyBorder="1" applyAlignment="1" applyProtection="1">
      <alignment horizontal="center" vertical="top" wrapText="1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Protection="1">
      <protection locked="0"/>
    </xf>
    <xf numFmtId="0" fontId="17" fillId="4" borderId="30" xfId="0" applyFont="1" applyFill="1" applyBorder="1" applyAlignment="1" applyProtection="1">
      <alignment horizontal="center" vertical="top" wrapText="1"/>
      <protection locked="0"/>
    </xf>
    <xf numFmtId="0" fontId="5" fillId="4" borderId="33" xfId="0" applyFont="1" applyFill="1" applyBorder="1" applyAlignment="1" applyProtection="1">
      <alignment horizontal="center"/>
      <protection locked="0"/>
    </xf>
    <xf numFmtId="0" fontId="5" fillId="4" borderId="33" xfId="0" applyFont="1" applyFill="1" applyBorder="1" applyProtection="1">
      <protection locked="0"/>
    </xf>
    <xf numFmtId="0" fontId="17" fillId="4" borderId="41" xfId="0" applyFont="1" applyFill="1" applyBorder="1" applyAlignment="1" applyProtection="1">
      <alignment horizontal="center" vertical="top" wrapText="1"/>
      <protection locked="0"/>
    </xf>
    <xf numFmtId="0" fontId="5" fillId="4" borderId="25" xfId="0" applyFont="1" applyFill="1" applyBorder="1" applyAlignment="1" applyProtection="1">
      <alignment horizontal="center"/>
      <protection locked="0"/>
    </xf>
    <xf numFmtId="0" fontId="5" fillId="4" borderId="25" xfId="0" applyFont="1" applyFill="1" applyBorder="1" applyProtection="1">
      <protection locked="0"/>
    </xf>
    <xf numFmtId="0" fontId="12" fillId="0" borderId="50" xfId="0" applyFont="1" applyBorder="1"/>
    <xf numFmtId="0" fontId="12" fillId="0" borderId="20" xfId="0" applyFont="1" applyBorder="1"/>
    <xf numFmtId="0" fontId="5" fillId="0" borderId="48" xfId="0" applyFont="1" applyBorder="1"/>
    <xf numFmtId="0" fontId="0" fillId="0" borderId="16" xfId="0" applyBorder="1" applyAlignment="1">
      <alignment vertical="center"/>
    </xf>
    <xf numFmtId="0" fontId="5" fillId="0" borderId="42" xfId="0" applyFont="1" applyBorder="1"/>
    <xf numFmtId="0" fontId="35" fillId="0" borderId="0" xfId="6" applyProtection="1"/>
    <xf numFmtId="0" fontId="0" fillId="0" borderId="15" xfId="0" applyBorder="1" applyAlignment="1">
      <alignment vertical="center"/>
    </xf>
    <xf numFmtId="0" fontId="5" fillId="0" borderId="7" xfId="0" applyFont="1" applyBorder="1"/>
    <xf numFmtId="0" fontId="0" fillId="0" borderId="30" xfId="0" applyBorder="1"/>
    <xf numFmtId="44" fontId="12" fillId="5" borderId="50" xfId="1" applyFont="1" applyFill="1" applyBorder="1" applyProtection="1"/>
    <xf numFmtId="0" fontId="0" fillId="0" borderId="73" xfId="0" applyBorder="1" applyAlignment="1">
      <alignment vertical="center"/>
    </xf>
    <xf numFmtId="0" fontId="5" fillId="0" borderId="32" xfId="0" applyFont="1" applyBorder="1"/>
    <xf numFmtId="0" fontId="0" fillId="0" borderId="49" xfId="0" applyBorder="1" applyAlignment="1">
      <alignment vertical="center"/>
    </xf>
    <xf numFmtId="0" fontId="5" fillId="0" borderId="24" xfId="0" applyFont="1" applyBorder="1"/>
    <xf numFmtId="0" fontId="29" fillId="2" borderId="27" xfId="0" applyFont="1" applyFill="1" applyBorder="1" applyAlignment="1">
      <alignment vertical="center" wrapText="1"/>
    </xf>
    <xf numFmtId="0" fontId="17" fillId="0" borderId="22" xfId="0" applyFont="1" applyBorder="1" applyAlignment="1">
      <alignment horizontal="left" vertical="top"/>
    </xf>
    <xf numFmtId="0" fontId="17" fillId="0" borderId="23" xfId="0" applyFont="1" applyBorder="1" applyAlignment="1">
      <alignment horizontal="left" vertical="top"/>
    </xf>
    <xf numFmtId="0" fontId="17" fillId="0" borderId="28" xfId="0" applyFont="1" applyBorder="1" applyAlignment="1">
      <alignment horizontal="left" vertical="top"/>
    </xf>
    <xf numFmtId="0" fontId="17" fillId="0" borderId="22" xfId="1" applyNumberFormat="1" applyFont="1" applyFill="1" applyBorder="1" applyAlignment="1" applyProtection="1">
      <alignment horizontal="left" vertical="top"/>
    </xf>
    <xf numFmtId="44" fontId="17" fillId="0" borderId="23" xfId="1" applyFont="1" applyFill="1" applyBorder="1" applyAlignment="1" applyProtection="1">
      <alignment horizontal="left" vertical="top"/>
    </xf>
    <xf numFmtId="0" fontId="17" fillId="0" borderId="7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7" fillId="0" borderId="30" xfId="0" applyFont="1" applyBorder="1" applyAlignment="1">
      <alignment horizontal="left" vertical="top"/>
    </xf>
    <xf numFmtId="0" fontId="17" fillId="0" borderId="7" xfId="1" applyNumberFormat="1" applyFont="1" applyFill="1" applyBorder="1" applyAlignment="1" applyProtection="1">
      <alignment horizontal="left" vertical="top"/>
    </xf>
    <xf numFmtId="44" fontId="17" fillId="0" borderId="8" xfId="1" applyFont="1" applyFill="1" applyBorder="1" applyAlignment="1" applyProtection="1">
      <alignment horizontal="left" vertical="top"/>
    </xf>
    <xf numFmtId="0" fontId="17" fillId="0" borderId="24" xfId="0" applyFont="1" applyBorder="1" applyAlignment="1">
      <alignment horizontal="left" vertical="top"/>
    </xf>
    <xf numFmtId="0" fontId="17" fillId="0" borderId="25" xfId="0" applyFont="1" applyBorder="1" applyAlignment="1">
      <alignment horizontal="left" vertical="top"/>
    </xf>
    <xf numFmtId="0" fontId="17" fillId="0" borderId="24" xfId="1" applyNumberFormat="1" applyFont="1" applyFill="1" applyBorder="1" applyAlignment="1" applyProtection="1">
      <alignment horizontal="left" vertical="top"/>
    </xf>
    <xf numFmtId="44" fontId="17" fillId="0" borderId="25" xfId="1" applyFont="1" applyFill="1" applyBorder="1" applyAlignment="1" applyProtection="1">
      <alignment horizontal="left" vertical="top"/>
    </xf>
    <xf numFmtId="0" fontId="10" fillId="5" borderId="0" xfId="0" applyFont="1" applyFill="1"/>
    <xf numFmtId="0" fontId="0" fillId="5" borderId="0" xfId="0" applyFill="1"/>
    <xf numFmtId="0" fontId="10" fillId="5" borderId="0" xfId="0" applyFont="1" applyFill="1" applyAlignment="1">
      <alignment vertical="center"/>
    </xf>
    <xf numFmtId="0" fontId="33" fillId="5" borderId="0" xfId="0" applyFont="1" applyFill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7" fillId="5" borderId="0" xfId="0" applyFont="1" applyFill="1" applyAlignment="1">
      <alignment horizontal="left"/>
    </xf>
    <xf numFmtId="0" fontId="33" fillId="5" borderId="0" xfId="0" applyFont="1" applyFill="1" applyAlignment="1">
      <alignment vertical="center"/>
    </xf>
    <xf numFmtId="0" fontId="10" fillId="5" borderId="44" xfId="0" applyFont="1" applyFill="1" applyBorder="1" applyAlignment="1">
      <alignment horizontal="center" vertical="center"/>
    </xf>
    <xf numFmtId="0" fontId="33" fillId="5" borderId="54" xfId="0" applyFont="1" applyFill="1" applyBorder="1" applyAlignment="1">
      <alignment horizontal="center" vertical="center"/>
    </xf>
    <xf numFmtId="0" fontId="17" fillId="5" borderId="0" xfId="0" applyFont="1" applyFill="1"/>
    <xf numFmtId="0" fontId="5" fillId="5" borderId="0" xfId="0" applyFont="1" applyFill="1"/>
    <xf numFmtId="0" fontId="10" fillId="5" borderId="5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left" vertical="center"/>
    </xf>
    <xf numFmtId="0" fontId="10" fillId="5" borderId="76" xfId="0" applyFont="1" applyFill="1" applyBorder="1" applyAlignment="1">
      <alignment vertical="center"/>
    </xf>
    <xf numFmtId="0" fontId="5" fillId="0" borderId="74" xfId="0" applyFont="1" applyBorder="1"/>
    <xf numFmtId="0" fontId="17" fillId="5" borderId="74" xfId="0" applyFont="1" applyFill="1" applyBorder="1" applyAlignment="1">
      <alignment horizontal="left"/>
    </xf>
    <xf numFmtId="0" fontId="37" fillId="5" borderId="74" xfId="0" applyFont="1" applyFill="1" applyBorder="1" applyAlignment="1">
      <alignment horizontal="center" vertical="center"/>
    </xf>
    <xf numFmtId="0" fontId="17" fillId="5" borderId="0" xfId="1" applyNumberFormat="1" applyFont="1" applyFill="1" applyBorder="1" applyAlignment="1" applyProtection="1">
      <alignment horizontal="right" vertical="center"/>
    </xf>
    <xf numFmtId="44" fontId="17" fillId="5" borderId="0" xfId="1" applyFont="1" applyFill="1" applyBorder="1" applyAlignment="1" applyProtection="1">
      <alignment horizontal="right" vertical="center"/>
    </xf>
    <xf numFmtId="0" fontId="5" fillId="0" borderId="75" xfId="0" applyFont="1" applyBorder="1" applyAlignment="1">
      <alignment vertical="center"/>
    </xf>
    <xf numFmtId="0" fontId="17" fillId="5" borderId="75" xfId="0" applyFont="1" applyFill="1" applyBorder="1" applyAlignment="1">
      <alignment horizontal="left" vertical="center"/>
    </xf>
    <xf numFmtId="0" fontId="10" fillId="5" borderId="75" xfId="0" applyFont="1" applyFill="1" applyBorder="1" applyAlignment="1">
      <alignment vertical="center"/>
    </xf>
    <xf numFmtId="44" fontId="17" fillId="5" borderId="59" xfId="1" applyFont="1" applyFill="1" applyBorder="1" applyAlignment="1" applyProtection="1">
      <alignment horizontal="right" vertical="center"/>
    </xf>
    <xf numFmtId="44" fontId="33" fillId="5" borderId="0" xfId="1" applyFont="1" applyFill="1" applyBorder="1" applyAlignment="1" applyProtection="1">
      <alignment horizontal="right" vertical="center"/>
    </xf>
    <xf numFmtId="0" fontId="5" fillId="0" borderId="75" xfId="0" applyFont="1" applyBorder="1" applyAlignment="1">
      <alignment horizontal="left" vertical="center"/>
    </xf>
    <xf numFmtId="0" fontId="37" fillId="5" borderId="0" xfId="0" applyFont="1" applyFill="1" applyAlignment="1">
      <alignment horizontal="left" vertical="center"/>
    </xf>
    <xf numFmtId="44" fontId="33" fillId="5" borderId="8" xfId="1" applyFont="1" applyFill="1" applyBorder="1" applyAlignment="1" applyProtection="1">
      <alignment horizontal="left" vertical="center"/>
    </xf>
    <xf numFmtId="44" fontId="33" fillId="5" borderId="0" xfId="1" applyFont="1" applyFill="1" applyBorder="1" applyAlignment="1" applyProtection="1">
      <alignment horizontal="left" vertical="center"/>
    </xf>
    <xf numFmtId="0" fontId="33" fillId="5" borderId="0" xfId="1" applyNumberFormat="1" applyFont="1" applyFill="1" applyBorder="1" applyAlignment="1" applyProtection="1">
      <alignment horizontal="right"/>
    </xf>
    <xf numFmtId="44" fontId="33" fillId="5" borderId="0" xfId="1" applyFont="1" applyFill="1" applyBorder="1" applyAlignment="1" applyProtection="1">
      <alignment horizontal="right"/>
    </xf>
    <xf numFmtId="44" fontId="29" fillId="5" borderId="0" xfId="1" applyFont="1" applyFill="1" applyBorder="1" applyAlignment="1" applyProtection="1">
      <alignment horizontal="right" vertical="center"/>
    </xf>
    <xf numFmtId="0" fontId="0" fillId="0" borderId="75" xfId="0" applyBorder="1"/>
    <xf numFmtId="0" fontId="36" fillId="5" borderId="75" xfId="0" applyFont="1" applyFill="1" applyBorder="1" applyAlignment="1">
      <alignment horizontal="left"/>
    </xf>
    <xf numFmtId="0" fontId="10" fillId="5" borderId="0" xfId="0" applyFont="1" applyFill="1" applyAlignment="1">
      <alignment horizontal="left" vertical="center"/>
    </xf>
    <xf numFmtId="0" fontId="36" fillId="5" borderId="0" xfId="0" applyFont="1" applyFill="1" applyAlignment="1">
      <alignment horizontal="left"/>
    </xf>
    <xf numFmtId="44" fontId="38" fillId="5" borderId="50" xfId="1" applyFont="1" applyFill="1" applyBorder="1" applyAlignment="1" applyProtection="1">
      <alignment horizontal="right" vertical="center"/>
    </xf>
    <xf numFmtId="0" fontId="6" fillId="5" borderId="0" xfId="0" applyFont="1" applyFill="1" applyAlignment="1">
      <alignment horizontal="center"/>
    </xf>
    <xf numFmtId="1" fontId="16" fillId="0" borderId="50" xfId="0" applyNumberFormat="1" applyFont="1" applyBorder="1" applyAlignment="1">
      <alignment horizontal="center" vertical="center"/>
    </xf>
    <xf numFmtId="1" fontId="16" fillId="5" borderId="0" xfId="0" applyNumberFormat="1" applyFont="1" applyFill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36" fillId="4" borderId="0" xfId="0" applyFont="1" applyFill="1" applyAlignment="1">
      <alignment horizontal="left"/>
    </xf>
    <xf numFmtId="0" fontId="10" fillId="4" borderId="55" xfId="0" applyFont="1" applyFill="1" applyBorder="1" applyAlignment="1" applyProtection="1">
      <alignment horizontal="center" vertical="center"/>
      <protection locked="0"/>
    </xf>
    <xf numFmtId="44" fontId="17" fillId="4" borderId="8" xfId="1" applyFont="1" applyFill="1" applyBorder="1" applyAlignment="1" applyProtection="1">
      <alignment horizontal="right" vertical="center"/>
      <protection locked="0"/>
    </xf>
    <xf numFmtId="44" fontId="16" fillId="4" borderId="8" xfId="1" applyFont="1" applyFill="1" applyBorder="1" applyAlignment="1" applyProtection="1">
      <alignment horizontal="right" vertical="center"/>
      <protection locked="0"/>
    </xf>
    <xf numFmtId="0" fontId="6" fillId="4" borderId="0" xfId="0" applyFont="1" applyFill="1" applyAlignment="1" applyProtection="1">
      <alignment horizontal="left" wrapText="1"/>
      <protection locked="0"/>
    </xf>
    <xf numFmtId="0" fontId="36" fillId="4" borderId="0" xfId="0" applyFont="1" applyFill="1" applyAlignment="1" applyProtection="1">
      <alignment horizontal="left"/>
      <protection locked="0"/>
    </xf>
    <xf numFmtId="14" fontId="36" fillId="4" borderId="0" xfId="0" applyNumberFormat="1" applyFont="1" applyFill="1" applyAlignment="1" applyProtection="1">
      <alignment horizontal="left"/>
      <protection locked="0"/>
    </xf>
    <xf numFmtId="0" fontId="27" fillId="0" borderId="0" xfId="4" applyFont="1" applyAlignment="1">
      <alignment vertical="center"/>
    </xf>
    <xf numFmtId="0" fontId="21" fillId="0" borderId="0" xfId="4" applyAlignment="1">
      <alignment vertical="center"/>
    </xf>
    <xf numFmtId="0" fontId="22" fillId="0" borderId="0" xfId="4" applyFont="1" applyAlignment="1">
      <alignment vertical="center" wrapText="1"/>
    </xf>
    <xf numFmtId="0" fontId="28" fillId="0" borderId="0" xfId="4" applyFont="1" applyAlignment="1">
      <alignment vertical="center"/>
    </xf>
    <xf numFmtId="0" fontId="24" fillId="0" borderId="0" xfId="4" applyFont="1" applyAlignment="1">
      <alignment vertical="center"/>
    </xf>
    <xf numFmtId="0" fontId="23" fillId="0" borderId="0" xfId="4" applyFont="1" applyAlignment="1">
      <alignment vertical="center"/>
    </xf>
    <xf numFmtId="0" fontId="23" fillId="0" borderId="0" xfId="4" applyFont="1" applyAlignment="1">
      <alignment vertical="center" wrapText="1"/>
    </xf>
    <xf numFmtId="0" fontId="3" fillId="0" borderId="0" xfId="0" applyFont="1" applyAlignment="1">
      <alignment vertical="center"/>
    </xf>
    <xf numFmtId="0" fontId="21" fillId="0" borderId="0" xfId="4" applyAlignment="1">
      <alignment vertical="center" wrapText="1"/>
    </xf>
    <xf numFmtId="0" fontId="29" fillId="2" borderId="19" xfId="0" applyFont="1" applyFill="1" applyBorder="1" applyAlignment="1">
      <alignment vertical="center" wrapText="1"/>
    </xf>
    <xf numFmtId="0" fontId="39" fillId="0" borderId="0" xfId="0" applyFont="1" applyAlignment="1">
      <alignment horizontal="center"/>
    </xf>
    <xf numFmtId="0" fontId="18" fillId="6" borderId="30" xfId="0" applyFont="1" applyFill="1" applyBorder="1" applyAlignment="1" applyProtection="1">
      <alignment horizontal="left" vertical="center"/>
      <protection locked="0"/>
    </xf>
    <xf numFmtId="0" fontId="40" fillId="0" borderId="0" xfId="0" applyFont="1" applyAlignment="1">
      <alignment horizontal="right"/>
    </xf>
    <xf numFmtId="0" fontId="41" fillId="0" borderId="0" xfId="0" applyFont="1" applyAlignment="1">
      <alignment horizontal="right"/>
    </xf>
    <xf numFmtId="0" fontId="41" fillId="0" borderId="0" xfId="0" applyFont="1" applyAlignment="1">
      <alignment horizontal="right" vertical="center"/>
    </xf>
    <xf numFmtId="0" fontId="29" fillId="3" borderId="10" xfId="0" applyFont="1" applyFill="1" applyBorder="1" applyAlignment="1">
      <alignment horizontal="center" vertical="center"/>
    </xf>
    <xf numFmtId="0" fontId="18" fillId="6" borderId="43" xfId="0" applyFont="1" applyFill="1" applyBorder="1" applyAlignment="1" applyProtection="1">
      <alignment horizontal="left" vertical="center"/>
      <protection locked="0"/>
    </xf>
    <xf numFmtId="0" fontId="29" fillId="3" borderId="26" xfId="0" applyFont="1" applyFill="1" applyBorder="1" applyAlignment="1">
      <alignment horizontal="center" vertical="center"/>
    </xf>
    <xf numFmtId="0" fontId="29" fillId="3" borderId="12" xfId="0" applyFont="1" applyFill="1" applyBorder="1" applyAlignment="1">
      <alignment horizontal="center" vertical="center"/>
    </xf>
    <xf numFmtId="0" fontId="29" fillId="3" borderId="17" xfId="0" applyFont="1" applyFill="1" applyBorder="1" applyAlignment="1">
      <alignment horizontal="center" vertical="center"/>
    </xf>
    <xf numFmtId="0" fontId="18" fillId="6" borderId="14" xfId="0" applyFont="1" applyFill="1" applyBorder="1" applyAlignment="1" applyProtection="1">
      <alignment horizontal="left" vertical="center" wrapText="1"/>
      <protection locked="0"/>
    </xf>
    <xf numFmtId="0" fontId="18" fillId="6" borderId="22" xfId="0" applyFont="1" applyFill="1" applyBorder="1" applyAlignment="1" applyProtection="1">
      <alignment horizontal="center" vertical="center" wrapText="1"/>
      <protection locked="0"/>
    </xf>
    <xf numFmtId="0" fontId="18" fillId="6" borderId="23" xfId="0" applyFont="1" applyFill="1" applyBorder="1" applyAlignment="1" applyProtection="1">
      <alignment horizontal="center" vertical="center" wrapText="1"/>
      <protection locked="0"/>
    </xf>
    <xf numFmtId="0" fontId="18" fillId="6" borderId="7" xfId="0" applyFont="1" applyFill="1" applyBorder="1" applyAlignment="1" applyProtection="1">
      <alignment horizontal="center" vertical="center" wrapText="1"/>
      <protection locked="0"/>
    </xf>
    <xf numFmtId="0" fontId="18" fillId="6" borderId="8" xfId="0" applyFont="1" applyFill="1" applyBorder="1" applyAlignment="1" applyProtection="1">
      <alignment horizontal="center" vertical="center" wrapText="1"/>
      <protection locked="0"/>
    </xf>
    <xf numFmtId="0" fontId="18" fillId="6" borderId="42" xfId="0" applyFont="1" applyFill="1" applyBorder="1" applyAlignment="1" applyProtection="1">
      <alignment horizontal="center" vertical="center" wrapText="1"/>
      <protection locked="0"/>
    </xf>
    <xf numFmtId="0" fontId="18" fillId="6" borderId="34" xfId="0" applyFont="1" applyFill="1" applyBorder="1" applyAlignment="1" applyProtection="1">
      <alignment horizontal="center" vertical="center" wrapText="1"/>
      <protection locked="0"/>
    </xf>
    <xf numFmtId="0" fontId="18" fillId="6" borderId="24" xfId="0" applyFont="1" applyFill="1" applyBorder="1" applyAlignment="1" applyProtection="1">
      <alignment horizontal="center" vertical="center" wrapText="1"/>
      <protection locked="0"/>
    </xf>
    <xf numFmtId="0" fontId="18" fillId="6" borderId="2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textRotation="90"/>
    </xf>
    <xf numFmtId="0" fontId="17" fillId="4" borderId="39" xfId="0" applyFont="1" applyFill="1" applyBorder="1" applyAlignment="1" applyProtection="1">
      <alignment horizontal="center" vertical="top" wrapText="1"/>
      <protection locked="0"/>
    </xf>
    <xf numFmtId="1" fontId="17" fillId="4" borderId="24" xfId="0" applyNumberFormat="1" applyFont="1" applyFill="1" applyBorder="1" applyAlignment="1" applyProtection="1">
      <alignment horizontal="center" vertical="top"/>
      <protection locked="0"/>
    </xf>
    <xf numFmtId="1" fontId="17" fillId="4" borderId="25" xfId="0" applyNumberFormat="1" applyFont="1" applyFill="1" applyBorder="1" applyAlignment="1" applyProtection="1">
      <alignment horizontal="center" vertical="top"/>
      <protection locked="0"/>
    </xf>
    <xf numFmtId="1" fontId="17" fillId="4" borderId="63" xfId="0" applyNumberFormat="1" applyFont="1" applyFill="1" applyBorder="1" applyAlignment="1" applyProtection="1">
      <alignment horizontal="center" vertical="top"/>
      <protection locked="0"/>
    </xf>
    <xf numFmtId="1" fontId="17" fillId="4" borderId="56" xfId="0" applyNumberFormat="1" applyFont="1" applyFill="1" applyBorder="1" applyAlignment="1" applyProtection="1">
      <alignment horizontal="center" vertical="top"/>
      <protection locked="0"/>
    </xf>
    <xf numFmtId="1" fontId="17" fillId="4" borderId="31" xfId="0" applyNumberFormat="1" applyFont="1" applyFill="1" applyBorder="1" applyAlignment="1" applyProtection="1">
      <alignment horizontal="center" vertical="top"/>
      <protection locked="0"/>
    </xf>
    <xf numFmtId="1" fontId="17" fillId="4" borderId="53" xfId="0" applyNumberFormat="1" applyFont="1" applyFill="1" applyBorder="1" applyAlignment="1" applyProtection="1">
      <alignment horizontal="center" vertical="top"/>
      <protection locked="0"/>
    </xf>
    <xf numFmtId="0" fontId="5" fillId="4" borderId="37" xfId="0" applyFont="1" applyFill="1" applyBorder="1" applyAlignment="1" applyProtection="1">
      <alignment horizontal="center" vertical="top" wrapText="1"/>
      <protection locked="0"/>
    </xf>
    <xf numFmtId="0" fontId="5" fillId="4" borderId="21" xfId="0" applyFont="1" applyFill="1" applyBorder="1" applyAlignment="1" applyProtection="1">
      <alignment horizontal="center" vertical="top" wrapText="1"/>
      <protection locked="0"/>
    </xf>
    <xf numFmtId="0" fontId="5" fillId="4" borderId="39" xfId="0" applyFont="1" applyFill="1" applyBorder="1" applyAlignment="1" applyProtection="1">
      <alignment horizontal="center" vertical="top" wrapText="1"/>
      <protection locked="0"/>
    </xf>
    <xf numFmtId="0" fontId="17" fillId="0" borderId="21" xfId="0" applyFont="1" applyBorder="1" applyAlignment="1">
      <alignment horizontal="left" vertical="top"/>
    </xf>
    <xf numFmtId="0" fontId="17" fillId="0" borderId="39" xfId="0" applyFont="1" applyBorder="1" applyAlignment="1">
      <alignment horizontal="left" vertical="top"/>
    </xf>
    <xf numFmtId="1" fontId="17" fillId="0" borderId="37" xfId="0" applyNumberFormat="1" applyFont="1" applyBorder="1" applyAlignment="1">
      <alignment horizontal="center" vertical="top"/>
    </xf>
    <xf numFmtId="1" fontId="17" fillId="0" borderId="21" xfId="0" applyNumberFormat="1" applyFont="1" applyBorder="1" applyAlignment="1">
      <alignment horizontal="center" vertical="top"/>
    </xf>
    <xf numFmtId="1" fontId="17" fillId="0" borderId="39" xfId="0" applyNumberFormat="1" applyFont="1" applyBorder="1" applyAlignment="1">
      <alignment horizontal="center" vertical="top"/>
    </xf>
    <xf numFmtId="0" fontId="17" fillId="0" borderId="37" xfId="0" applyFont="1" applyBorder="1" applyAlignment="1">
      <alignment horizontal="left" vertical="top"/>
    </xf>
    <xf numFmtId="0" fontId="5" fillId="0" borderId="0" xfId="0" applyFont="1" applyAlignment="1" applyProtection="1">
      <alignment horizontal="left" vertical="center"/>
      <protection locked="0"/>
    </xf>
    <xf numFmtId="0" fontId="5" fillId="4" borderId="0" xfId="0" applyFont="1" applyFill="1" applyProtection="1">
      <protection locked="0"/>
    </xf>
    <xf numFmtId="0" fontId="20" fillId="0" borderId="0" xfId="0" applyFont="1"/>
    <xf numFmtId="0" fontId="31" fillId="5" borderId="0" xfId="0" applyFont="1" applyFill="1"/>
    <xf numFmtId="0" fontId="42" fillId="0" borderId="0" xfId="0" applyFont="1" applyAlignment="1">
      <alignment horizontal="center"/>
    </xf>
    <xf numFmtId="0" fontId="20" fillId="5" borderId="0" xfId="0" applyFont="1" applyFill="1"/>
    <xf numFmtId="1" fontId="5" fillId="0" borderId="21" xfId="0" applyNumberFormat="1" applyFont="1" applyBorder="1" applyAlignment="1">
      <alignment horizontal="center"/>
    </xf>
    <xf numFmtId="1" fontId="5" fillId="0" borderId="58" xfId="0" applyNumberFormat="1" applyFont="1" applyBorder="1" applyAlignment="1">
      <alignment horizontal="center"/>
    </xf>
    <xf numFmtId="1" fontId="5" fillId="0" borderId="7" xfId="1" applyNumberFormat="1" applyFont="1" applyBorder="1" applyAlignment="1" applyProtection="1">
      <alignment horizontal="center"/>
    </xf>
    <xf numFmtId="0" fontId="5" fillId="0" borderId="8" xfId="0" applyFont="1" applyBorder="1"/>
    <xf numFmtId="165" fontId="5" fillId="0" borderId="58" xfId="0" applyNumberFormat="1" applyFont="1" applyBorder="1" applyAlignment="1">
      <alignment horizontal="center"/>
    </xf>
    <xf numFmtId="0" fontId="5" fillId="0" borderId="15" xfId="0" applyFont="1" applyBorder="1" applyAlignment="1">
      <alignment vertical="top" wrapText="1"/>
    </xf>
    <xf numFmtId="0" fontId="5" fillId="0" borderId="18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18" fillId="6" borderId="28" xfId="0" applyFont="1" applyFill="1" applyBorder="1" applyAlignment="1" applyProtection="1">
      <alignment horizontal="left" vertical="center" wrapText="1"/>
      <protection locked="0"/>
    </xf>
    <xf numFmtId="0" fontId="18" fillId="6" borderId="30" xfId="0" applyFont="1" applyFill="1" applyBorder="1" applyAlignment="1" applyProtection="1">
      <alignment horizontal="left" vertical="center" wrapText="1"/>
      <protection locked="0"/>
    </xf>
    <xf numFmtId="0" fontId="18" fillId="6" borderId="57" xfId="0" applyFont="1" applyFill="1" applyBorder="1" applyAlignment="1" applyProtection="1">
      <alignment horizontal="left" vertical="center" wrapText="1"/>
      <protection locked="0"/>
    </xf>
    <xf numFmtId="0" fontId="18" fillId="6" borderId="31" xfId="0" applyFont="1" applyFill="1" applyBorder="1" applyAlignment="1" applyProtection="1">
      <alignment horizontal="left" vertical="center" wrapText="1"/>
      <protection locked="0"/>
    </xf>
    <xf numFmtId="0" fontId="5" fillId="7" borderId="0" xfId="0" applyFont="1" applyFill="1"/>
    <xf numFmtId="0" fontId="35" fillId="0" borderId="0" xfId="6" applyFill="1" applyProtection="1"/>
    <xf numFmtId="0" fontId="17" fillId="0" borderId="0" xfId="0" applyFont="1" applyAlignment="1">
      <alignment horizontal="left" vertical="top"/>
    </xf>
    <xf numFmtId="168" fontId="5" fillId="0" borderId="37" xfId="5" applyFont="1" applyBorder="1" applyProtection="1"/>
    <xf numFmtId="164" fontId="5" fillId="0" borderId="35" xfId="5" applyNumberFormat="1" applyFont="1" applyBorder="1" applyProtection="1"/>
    <xf numFmtId="164" fontId="5" fillId="0" borderId="21" xfId="5" applyNumberFormat="1" applyFont="1" applyBorder="1" applyProtection="1"/>
    <xf numFmtId="164" fontId="5" fillId="0" borderId="38" xfId="5" applyNumberFormat="1" applyFont="1" applyBorder="1" applyProtection="1"/>
    <xf numFmtId="164" fontId="5" fillId="0" borderId="39" xfId="5" applyNumberFormat="1" applyFont="1" applyBorder="1" applyProtection="1"/>
    <xf numFmtId="0" fontId="2" fillId="8" borderId="1" xfId="0" applyFont="1" applyFill="1" applyBorder="1" applyAlignment="1">
      <alignment horizontal="right" vertical="center" wrapText="1"/>
    </xf>
    <xf numFmtId="0" fontId="2" fillId="8" borderId="3" xfId="0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vertical="center" wrapText="1"/>
    </xf>
    <xf numFmtId="0" fontId="2" fillId="8" borderId="4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vertical="center"/>
    </xf>
    <xf numFmtId="0" fontId="2" fillId="8" borderId="6" xfId="0" applyFont="1" applyFill="1" applyBorder="1" applyAlignment="1">
      <alignment vertical="center" wrapText="1"/>
    </xf>
    <xf numFmtId="0" fontId="2" fillId="8" borderId="45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left" vertical="center" wrapText="1"/>
    </xf>
    <xf numFmtId="0" fontId="2" fillId="8" borderId="19" xfId="0" applyFont="1" applyFill="1" applyBorder="1" applyAlignment="1">
      <alignment vertical="center" wrapText="1"/>
    </xf>
    <xf numFmtId="0" fontId="2" fillId="8" borderId="46" xfId="0" applyFont="1" applyFill="1" applyBorder="1" applyAlignment="1">
      <alignment vertical="center" wrapText="1"/>
    </xf>
    <xf numFmtId="0" fontId="2" fillId="8" borderId="26" xfId="0" applyFont="1" applyFill="1" applyBorder="1" applyAlignment="1">
      <alignment vertical="center" wrapText="1"/>
    </xf>
    <xf numFmtId="0" fontId="29" fillId="8" borderId="26" xfId="0" applyFont="1" applyFill="1" applyBorder="1" applyAlignment="1">
      <alignment vertical="center" wrapText="1"/>
    </xf>
    <xf numFmtId="0" fontId="29" fillId="8" borderId="12" xfId="0" applyFont="1" applyFill="1" applyBorder="1" applyAlignment="1">
      <alignment vertical="center" wrapText="1"/>
    </xf>
    <xf numFmtId="0" fontId="29" fillId="8" borderId="27" xfId="0" applyFont="1" applyFill="1" applyBorder="1" applyAlignment="1">
      <alignment vertical="center" wrapText="1"/>
    </xf>
    <xf numFmtId="0" fontId="29" fillId="8" borderId="12" xfId="0" applyFont="1" applyFill="1" applyBorder="1" applyAlignment="1">
      <alignment vertical="center"/>
    </xf>
    <xf numFmtId="0" fontId="29" fillId="8" borderId="27" xfId="0" applyFont="1" applyFill="1" applyBorder="1" applyAlignment="1">
      <alignment vertical="center"/>
    </xf>
    <xf numFmtId="0" fontId="29" fillId="8" borderId="45" xfId="0" applyFont="1" applyFill="1" applyBorder="1" applyAlignment="1">
      <alignment vertical="center" wrapText="1"/>
    </xf>
    <xf numFmtId="0" fontId="29" fillId="8" borderId="45" xfId="0" applyFont="1" applyFill="1" applyBorder="1" applyAlignment="1">
      <alignment horizontal="left" vertical="center" wrapText="1"/>
    </xf>
    <xf numFmtId="0" fontId="29" fillId="8" borderId="50" xfId="0" applyFont="1" applyFill="1" applyBorder="1" applyAlignment="1">
      <alignment vertical="center" wrapText="1"/>
    </xf>
    <xf numFmtId="0" fontId="29" fillId="8" borderId="26" xfId="0" applyFont="1" applyFill="1" applyBorder="1" applyAlignment="1">
      <alignment horizontal="center" vertical="center" wrapText="1"/>
    </xf>
    <xf numFmtId="0" fontId="29" fillId="8" borderId="12" xfId="0" applyFont="1" applyFill="1" applyBorder="1" applyAlignment="1">
      <alignment horizontal="center" vertical="center" wrapText="1"/>
    </xf>
    <xf numFmtId="0" fontId="29" fillId="8" borderId="27" xfId="0" applyFont="1" applyFill="1" applyBorder="1" applyAlignment="1">
      <alignment horizontal="center" vertical="center" wrapText="1"/>
    </xf>
    <xf numFmtId="0" fontId="29" fillId="8" borderId="70" xfId="0" applyFont="1" applyFill="1" applyBorder="1" applyAlignment="1">
      <alignment horizontal="center" vertical="center" wrapText="1"/>
    </xf>
    <xf numFmtId="0" fontId="29" fillId="8" borderId="60" xfId="0" applyFont="1" applyFill="1" applyBorder="1" applyAlignment="1">
      <alignment horizontal="center" vertical="center" wrapText="1"/>
    </xf>
    <xf numFmtId="0" fontId="29" fillId="8" borderId="19" xfId="0" applyFont="1" applyFill="1" applyBorder="1" applyAlignment="1">
      <alignment horizontal="center" vertical="center" wrapText="1"/>
    </xf>
    <xf numFmtId="0" fontId="29" fillId="8" borderId="26" xfId="0" applyFont="1" applyFill="1" applyBorder="1" applyAlignment="1">
      <alignment vertical="center"/>
    </xf>
    <xf numFmtId="0" fontId="29" fillId="8" borderId="40" xfId="0" applyFont="1" applyFill="1" applyBorder="1" applyAlignment="1">
      <alignment vertical="center"/>
    </xf>
    <xf numFmtId="0" fontId="29" fillId="8" borderId="45" xfId="0" applyFont="1" applyFill="1" applyBorder="1" applyAlignment="1">
      <alignment vertical="center"/>
    </xf>
    <xf numFmtId="0" fontId="29" fillId="8" borderId="40" xfId="0" applyFont="1" applyFill="1" applyBorder="1" applyAlignment="1">
      <alignment vertical="center" wrapText="1"/>
    </xf>
    <xf numFmtId="0" fontId="29" fillId="8" borderId="17" xfId="0" applyFont="1" applyFill="1" applyBorder="1" applyAlignment="1">
      <alignment horizontal="center" vertical="center" wrapText="1"/>
    </xf>
    <xf numFmtId="0" fontId="29" fillId="8" borderId="10" xfId="0" applyFont="1" applyFill="1" applyBorder="1" applyAlignment="1">
      <alignment horizontal="center" vertical="center" wrapText="1"/>
    </xf>
    <xf numFmtId="0" fontId="29" fillId="8" borderId="14" xfId="0" applyFont="1" applyFill="1" applyBorder="1" applyAlignment="1">
      <alignment vertical="center" wrapText="1"/>
    </xf>
    <xf numFmtId="0" fontId="29" fillId="8" borderId="69" xfId="0" applyFont="1" applyFill="1" applyBorder="1" applyAlignment="1">
      <alignment vertical="center" wrapText="1"/>
    </xf>
    <xf numFmtId="0" fontId="29" fillId="8" borderId="71" xfId="0" applyFont="1" applyFill="1" applyBorder="1" applyAlignment="1">
      <alignment vertical="center" wrapText="1"/>
    </xf>
    <xf numFmtId="0" fontId="29" fillId="8" borderId="77" xfId="0" applyFont="1" applyFill="1" applyBorder="1" applyAlignment="1">
      <alignment vertical="center" wrapText="1"/>
    </xf>
    <xf numFmtId="0" fontId="30" fillId="8" borderId="0" xfId="0" applyFont="1" applyFill="1"/>
    <xf numFmtId="0" fontId="29" fillId="8" borderId="36" xfId="0" applyFont="1" applyFill="1" applyBorder="1" applyAlignment="1">
      <alignment vertical="center" wrapText="1"/>
    </xf>
    <xf numFmtId="0" fontId="34" fillId="7" borderId="0" xfId="0" applyFont="1" applyFill="1" applyAlignment="1">
      <alignment horizontal="left"/>
    </xf>
    <xf numFmtId="0" fontId="5" fillId="7" borderId="0" xfId="0" applyFont="1" applyFill="1" applyAlignment="1">
      <alignment horizontal="center"/>
    </xf>
    <xf numFmtId="0" fontId="33" fillId="7" borderId="19" xfId="0" applyFont="1" applyFill="1" applyBorder="1" applyAlignment="1">
      <alignment vertical="center" wrapText="1"/>
    </xf>
    <xf numFmtId="0" fontId="34" fillId="0" borderId="0" xfId="0" applyFont="1"/>
    <xf numFmtId="0" fontId="5" fillId="0" borderId="0" xfId="0" applyFont="1" applyAlignment="1">
      <alignment horizontal="center"/>
    </xf>
    <xf numFmtId="0" fontId="43" fillId="3" borderId="10" xfId="0" applyFont="1" applyFill="1" applyBorder="1" applyAlignment="1">
      <alignment horizontal="left" vertical="center" wrapText="1"/>
    </xf>
    <xf numFmtId="0" fontId="29" fillId="3" borderId="10" xfId="0" applyFont="1" applyFill="1" applyBorder="1" applyAlignment="1">
      <alignment horizontal="left" vertical="center" wrapText="1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left"/>
    </xf>
  </cellXfs>
  <cellStyles count="7">
    <cellStyle name="Hyperlink" xfId="6" builtinId="8"/>
    <cellStyle name="Procent" xfId="2" builtinId="5"/>
    <cellStyle name="Standaard" xfId="0" builtinId="0"/>
    <cellStyle name="Standaard 2" xfId="4" xr:uid="{6CD45C73-E75A-4B62-8531-67D7A7252129}"/>
    <cellStyle name="Valuta" xfId="1" builtinId="4"/>
    <cellStyle name="Valuta 2" xfId="3" xr:uid="{18CA0A06-0E54-415F-9E1D-DE2C5F4CDE12}"/>
    <cellStyle name="Valuta 3" xfId="5" xr:uid="{AFD14DE9-3071-40B3-9FB7-462CA9DA83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22/10/relationships/richValueRel" Target="richData/richValueRel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externalLink" Target="externalLinks/externalLink1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567907</xdr:colOff>
      <xdr:row>4</xdr:row>
      <xdr:rowOff>33338</xdr:rowOff>
    </xdr:to>
    <xdr:pic>
      <xdr:nvPicPr>
        <xdr:cNvPr id="5" name="Afbeelding 4" descr="Home - Werken bij Zaanstad">
          <a:extLst>
            <a:ext uri="{FF2B5EF4-FFF2-40B4-BE49-F238E27FC236}">
              <a16:creationId xmlns:a16="http://schemas.microsoft.com/office/drawing/2014/main" id="{266DBD59-8339-43D1-ABB0-71369AB13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050" y="254000"/>
          <a:ext cx="2025232" cy="604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5</xdr:col>
      <xdr:colOff>869532</xdr:colOff>
      <xdr:row>2</xdr:row>
      <xdr:rowOff>160338</xdr:rowOff>
    </xdr:to>
    <xdr:pic>
      <xdr:nvPicPr>
        <xdr:cNvPr id="2" name="Afbeelding 1" descr="Home - Werken bij Zaanstad">
          <a:extLst>
            <a:ext uri="{FF2B5EF4-FFF2-40B4-BE49-F238E27FC236}">
              <a16:creationId xmlns:a16="http://schemas.microsoft.com/office/drawing/2014/main" id="{6A9172B2-17BD-4E04-9CD9-98B5FC58D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7100" y="0"/>
          <a:ext cx="2025232" cy="604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3530601</xdr:colOff>
      <xdr:row>3</xdr:row>
      <xdr:rowOff>66675</xdr:rowOff>
    </xdr:from>
    <xdr:ext cx="1203242" cy="180975"/>
    <xdr:pic>
      <xdr:nvPicPr>
        <xdr:cNvPr id="2" name="image1.png">
          <a:extLst>
            <a:ext uri="{FF2B5EF4-FFF2-40B4-BE49-F238E27FC236}">
              <a16:creationId xmlns:a16="http://schemas.microsoft.com/office/drawing/2014/main" id="{FA62640A-10E6-49A7-988E-C6E27D7C8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1626" y="895350"/>
          <a:ext cx="1203242" cy="180975"/>
        </a:xfrm>
        <a:prstGeom prst="rect">
          <a:avLst/>
        </a:prstGeom>
      </xdr:spPr>
    </xdr:pic>
    <xdr:clientData/>
  </xdr:oneCellAnchor>
  <xdr:oneCellAnchor>
    <xdr:from>
      <xdr:col>2</xdr:col>
      <xdr:colOff>3928746</xdr:colOff>
      <xdr:row>0</xdr:row>
      <xdr:rowOff>0</xdr:rowOff>
    </xdr:from>
    <xdr:ext cx="308437" cy="858168"/>
    <xdr:pic>
      <xdr:nvPicPr>
        <xdr:cNvPr id="3" name="image2.jpeg">
          <a:extLst>
            <a:ext uri="{FF2B5EF4-FFF2-40B4-BE49-F238E27FC236}">
              <a16:creationId xmlns:a16="http://schemas.microsoft.com/office/drawing/2014/main" id="{AE8179C5-0A66-4A53-B0F9-6FFCDB955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9771" y="0"/>
          <a:ext cx="308437" cy="85816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_SEC\Inkoop-RD\Duurzaamheid\1%20Circulair%20asfalt\Invulformulier%20E%20Circulair%20asfalt%20v3.xlsx" TargetMode="External"/><Relationship Id="rId1" Type="http://schemas.openxmlformats.org/officeDocument/2006/relationships/externalLinkPath" Target="https://gemeenteznstd.sharepoint.com/_SEC/Inkoop-RD/Duurzaamheid/1%20Circulair%20asfalt/Invulformulier%20E%20Circulair%20asfalt%20v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emehv-my.sharepoint.com/personal/vieve_smulders_eindhoven_nl/Documents/Bureaublad/Schone%20versies%20SEB/Invulformulier%20Schoon-%20en%20Emissieloos%20Bouwen%20(meerjarig)%20versie%202025.xlsx" TargetMode="External"/><Relationship Id="rId1" Type="http://schemas.openxmlformats.org/officeDocument/2006/relationships/externalLinkPath" Target="https://gemehv-my.sharepoint.com/personal/vieve_smulders_eindhoven_nl/Documents/Bureaublad/Schone%20versies%20SEB/Invulformulier%20Schoon-%20en%20Emissieloos%20Bouwen%20(meerjarig)%20versie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e"/>
      <sheetName val="database"/>
      <sheetName val="dashboard"/>
      <sheetName val="invulformulier E"/>
      <sheetName val="beoordel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unningscriterium SEB"/>
      <sheetName val="invulblad opdrachtnemer"/>
      <sheetName val="logboek opdrachtnemer"/>
      <sheetName val="subsidie opdrachtgever"/>
      <sheetName val="beoordeling opdrachtgever"/>
      <sheetName val="machinelijst SEB"/>
    </sheetNames>
    <sheetDataSet>
      <sheetData sheetId="0">
        <row r="21">
          <cell r="G21">
            <v>1</v>
          </cell>
          <cell r="I21">
            <v>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europadecentraal.nl/cpv-code-zoekmachine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9752D-C760-4A8C-A509-54E81BF5865F}">
  <sheetPr codeName="Blad2">
    <tabColor theme="0"/>
    <pageSetUpPr fitToPage="1"/>
  </sheetPr>
  <dimension ref="C1:Q79"/>
  <sheetViews>
    <sheetView showGridLines="0" topLeftCell="A38" zoomScaleNormal="100" workbookViewId="0">
      <selection activeCell="G14" sqref="G14"/>
    </sheetView>
  </sheetViews>
  <sheetFormatPr defaultColWidth="9.1796875" defaultRowHeight="14.5"/>
  <cols>
    <col min="1" max="2" width="2.7265625" customWidth="1"/>
    <col min="3" max="3" width="19.81640625" customWidth="1"/>
    <col min="4" max="4" width="19.54296875" style="6" customWidth="1"/>
    <col min="5" max="5" width="10.54296875" bestFit="1" customWidth="1"/>
    <col min="6" max="9" width="14.453125" customWidth="1"/>
    <col min="10" max="10" width="21.1796875" customWidth="1"/>
    <col min="11" max="13" width="16" style="151" customWidth="1"/>
    <col min="14" max="14" width="16.453125" bestFit="1" customWidth="1"/>
    <col min="15" max="15" width="13.7265625" bestFit="1" customWidth="1"/>
    <col min="16" max="16" width="21.26953125" customWidth="1"/>
    <col min="17" max="34" width="11.54296875" customWidth="1"/>
    <col min="35" max="35" width="9.1796875" customWidth="1"/>
    <col min="36" max="36" width="10.81640625" customWidth="1"/>
    <col min="37" max="37" width="14.453125" customWidth="1"/>
    <col min="38" max="38" width="9.1796875" customWidth="1"/>
    <col min="39" max="39" width="13.26953125" customWidth="1"/>
  </cols>
  <sheetData>
    <row r="1" spans="3:17" s="1" customFormat="1" ht="20.149999999999999" customHeight="1">
      <c r="C1" s="95" t="s">
        <v>216</v>
      </c>
    </row>
    <row r="2" spans="3:17" s="3" customFormat="1" ht="15" customHeight="1">
      <c r="C2" s="2" t="s">
        <v>1</v>
      </c>
      <c r="D2" s="2" t="s">
        <v>2</v>
      </c>
      <c r="J2" s="4"/>
      <c r="K2" s="4"/>
      <c r="M2" s="4"/>
      <c r="N2" s="4"/>
      <c r="P2" s="4"/>
      <c r="Q2" s="4"/>
    </row>
    <row r="3" spans="3:17" s="3" customFormat="1" ht="15" customHeight="1">
      <c r="C3" s="2"/>
      <c r="J3" s="4"/>
      <c r="K3" s="4"/>
      <c r="M3" s="4"/>
      <c r="N3" s="4"/>
      <c r="P3" s="4"/>
      <c r="Q3" s="4"/>
    </row>
    <row r="4" spans="3:17" s="3" customFormat="1" ht="15" customHeight="1">
      <c r="C4" s="15" t="s">
        <v>3</v>
      </c>
      <c r="D4" s="305" t="s">
        <v>4</v>
      </c>
      <c r="J4" s="4"/>
      <c r="K4" s="4"/>
      <c r="M4" s="4"/>
      <c r="N4" s="4"/>
      <c r="P4" s="4"/>
      <c r="Q4" s="4"/>
    </row>
    <row r="5" spans="3:17" s="3" customFormat="1" ht="15" customHeight="1">
      <c r="C5" s="15"/>
      <c r="D5" s="15"/>
      <c r="E5" s="15"/>
      <c r="F5" s="15"/>
      <c r="G5" s="15"/>
      <c r="H5" s="15"/>
      <c r="J5" s="4"/>
      <c r="K5" s="4"/>
      <c r="M5" s="4"/>
      <c r="N5" s="4"/>
      <c r="P5" s="4"/>
      <c r="Q5" s="4"/>
    </row>
    <row r="6" spans="3:17" s="3" customFormat="1" ht="15" customHeight="1">
      <c r="C6" s="15" t="s">
        <v>5</v>
      </c>
      <c r="D6" s="147" t="str">
        <f>IF('invulblad opdrachtnemer'!D77="","",'invulblad opdrachtnemer'!D77)</f>
        <v/>
      </c>
      <c r="J6" s="11"/>
      <c r="N6" s="96"/>
      <c r="P6" s="4"/>
      <c r="Q6" s="4"/>
    </row>
    <row r="7" spans="3:17" s="3" customFormat="1" ht="15" customHeight="1">
      <c r="C7" s="97"/>
      <c r="D7" s="97"/>
      <c r="E7" s="97"/>
      <c r="F7" s="97"/>
      <c r="G7" s="97"/>
      <c r="H7" s="97"/>
      <c r="I7" s="97"/>
      <c r="J7" s="11"/>
      <c r="N7" s="96"/>
      <c r="P7" s="4"/>
      <c r="Q7" s="4"/>
    </row>
    <row r="8" spans="3:17" s="3" customFormat="1" ht="15" customHeight="1" thickBot="1">
      <c r="C8" s="15" t="s">
        <v>6</v>
      </c>
      <c r="D8"/>
      <c r="E8"/>
      <c r="G8" s="15"/>
      <c r="H8" s="15"/>
      <c r="I8" s="15"/>
      <c r="J8" s="15"/>
      <c r="N8" s="96"/>
      <c r="P8" s="4"/>
      <c r="Q8" s="4"/>
    </row>
    <row r="9" spans="3:17" s="3" customFormat="1" ht="22" customHeight="1">
      <c r="C9" s="331" t="s">
        <v>7</v>
      </c>
      <c r="D9" s="34">
        <f>$J$23+$J$44+$J$56</f>
        <v>0</v>
      </c>
      <c r="E9"/>
      <c r="F9" s="154"/>
      <c r="G9" s="15"/>
      <c r="H9" s="15"/>
      <c r="I9" s="15"/>
      <c r="J9" s="15"/>
      <c r="N9" s="96"/>
      <c r="P9" s="4"/>
      <c r="Q9" s="4"/>
    </row>
    <row r="10" spans="3:17" s="3" customFormat="1" ht="22" customHeight="1" thickBot="1">
      <c r="C10" s="332" t="s">
        <v>8</v>
      </c>
      <c r="D10" s="33">
        <v>800000</v>
      </c>
      <c r="E10"/>
      <c r="F10" s="15"/>
      <c r="G10" s="15"/>
      <c r="H10" s="15"/>
      <c r="I10" s="15"/>
      <c r="J10" s="15"/>
      <c r="N10" s="96"/>
      <c r="P10" s="4"/>
      <c r="Q10" s="4"/>
    </row>
    <row r="11" spans="3:17" s="3" customFormat="1" ht="15" customHeight="1" thickBot="1">
      <c r="C11"/>
      <c r="D11" s="7"/>
      <c r="E11" s="7"/>
      <c r="F11" s="7"/>
      <c r="G11" s="7"/>
      <c r="H11" s="7"/>
      <c r="I11" s="7"/>
      <c r="J11" s="7"/>
      <c r="K11" s="7"/>
      <c r="L11" s="7"/>
      <c r="M11" s="7"/>
      <c r="N11" s="96"/>
      <c r="P11" s="4"/>
      <c r="Q11" s="4"/>
    </row>
    <row r="12" spans="3:17" s="3" customFormat="1" ht="32.15" customHeight="1" thickBot="1">
      <c r="C12" s="12" t="s">
        <v>9</v>
      </c>
      <c r="D12" s="13"/>
      <c r="E12" s="13"/>
      <c r="F12" s="98" t="s">
        <v>10</v>
      </c>
      <c r="G12" s="153">
        <v>1</v>
      </c>
      <c r="H12" s="98" t="s">
        <v>10</v>
      </c>
      <c r="I12" s="153">
        <v>2</v>
      </c>
      <c r="J12" s="99"/>
    </row>
    <row r="13" spans="3:17" s="5" customFormat="1" ht="32.15" customHeight="1" thickBot="1">
      <c r="C13" s="333" t="s">
        <v>11</v>
      </c>
      <c r="D13" s="334" t="s">
        <v>12</v>
      </c>
      <c r="E13" s="335" t="s">
        <v>13</v>
      </c>
      <c r="F13" s="336" t="s">
        <v>14</v>
      </c>
      <c r="G13" s="337" t="s">
        <v>15</v>
      </c>
      <c r="H13" s="336" t="s">
        <v>14</v>
      </c>
      <c r="I13" s="337" t="s">
        <v>16</v>
      </c>
      <c r="J13" s="338" t="s">
        <v>17</v>
      </c>
    </row>
    <row r="14" spans="3:17" s="3" customFormat="1" ht="15.65" customHeight="1">
      <c r="C14" s="100" t="s">
        <v>18</v>
      </c>
      <c r="D14" s="101" t="s">
        <v>19</v>
      </c>
      <c r="E14" s="102">
        <v>10</v>
      </c>
      <c r="F14" s="103">
        <f t="shared" ref="F14:F21" si="0">IFERROR(($E14*G14),0)</f>
        <v>0</v>
      </c>
      <c r="G14" s="104"/>
      <c r="H14" s="105">
        <f t="shared" ref="H14:H21" si="1">IFERROR(($E14*I14),0)</f>
        <v>0</v>
      </c>
      <c r="I14" s="104">
        <f>SUMIFS('invulblad opdrachtnemer'!K$10:K$29,'invulblad opdrachtnemer'!$D$10:$D$29,'gunningscriterium SEB'!$C14,'invulblad opdrachtnemer'!$E$10:$E$29,'gunningscriterium SEB'!$D14)</f>
        <v>0</v>
      </c>
      <c r="J14" s="106"/>
    </row>
    <row r="15" spans="3:17" s="3" customFormat="1">
      <c r="C15" s="111" t="s">
        <v>18</v>
      </c>
      <c r="D15" s="138" t="s">
        <v>20</v>
      </c>
      <c r="E15" s="119">
        <v>10</v>
      </c>
      <c r="F15" s="317">
        <f t="shared" si="0"/>
        <v>0</v>
      </c>
      <c r="G15" s="114"/>
      <c r="H15" s="318">
        <f t="shared" si="1"/>
        <v>0</v>
      </c>
      <c r="I15" s="114">
        <f>SUMIFS('invulblad opdrachtnemer'!K$10:K$29,'invulblad opdrachtnemer'!$D$10:$D$29,'gunningscriterium SEB'!$C15,'invulblad opdrachtnemer'!$E$10:$E$29,'gunningscriterium SEB'!$D15)</f>
        <v>0</v>
      </c>
      <c r="J15" s="106"/>
    </row>
    <row r="16" spans="3:17" s="3" customFormat="1" ht="29">
      <c r="C16" s="111" t="s">
        <v>21</v>
      </c>
      <c r="D16" s="112" t="s">
        <v>22</v>
      </c>
      <c r="E16" s="311">
        <v>6</v>
      </c>
      <c r="F16" s="113">
        <f t="shared" si="0"/>
        <v>0</v>
      </c>
      <c r="G16" s="114">
        <f>SUMIFS('invulblad opdrachtnemer'!J$10:J$29,'invulblad opdrachtnemer'!$D$10:$D$29,'gunningscriterium SEB'!$C16,'invulblad opdrachtnemer'!$E$10:$E$29,'gunningscriterium SEB'!$D16)</f>
        <v>0</v>
      </c>
      <c r="H16" s="115">
        <f t="shared" si="1"/>
        <v>0</v>
      </c>
      <c r="I16" s="114">
        <f>SUMIFS('invulblad opdrachtnemer'!K$10:K$29,'invulblad opdrachtnemer'!$D$10:$D$29,'gunningscriterium SEB'!$C16,'invulblad opdrachtnemer'!$E$10:$E$29,'gunningscriterium SEB'!$D16)</f>
        <v>0</v>
      </c>
      <c r="J16" s="106"/>
    </row>
    <row r="17" spans="3:11" s="3" customFormat="1" ht="29">
      <c r="C17" s="111" t="s">
        <v>23</v>
      </c>
      <c r="D17" s="112" t="s">
        <v>22</v>
      </c>
      <c r="E17" s="311">
        <v>4</v>
      </c>
      <c r="F17" s="113">
        <f t="shared" si="0"/>
        <v>0</v>
      </c>
      <c r="G17" s="114">
        <f>SUMIFS('invulblad opdrachtnemer'!J$10:J$29,'invulblad opdrachtnemer'!$D$10:$D$29,'gunningscriterium SEB'!$C17,'invulblad opdrachtnemer'!$E$10:$E$29,'gunningscriterium SEB'!$D17)</f>
        <v>0</v>
      </c>
      <c r="H17" s="115">
        <f t="shared" si="1"/>
        <v>0</v>
      </c>
      <c r="I17" s="114">
        <f>SUMIFS('invulblad opdrachtnemer'!K$10:K$29,'invulblad opdrachtnemer'!$D$10:$D$29,'gunningscriterium SEB'!$C17,'invulblad opdrachtnemer'!$E$10:$E$29,'gunningscriterium SEB'!$D17)</f>
        <v>0</v>
      </c>
      <c r="J17" s="106"/>
    </row>
    <row r="18" spans="3:11" s="3" customFormat="1" ht="15" customHeight="1">
      <c r="C18" s="111" t="s">
        <v>24</v>
      </c>
      <c r="D18" s="112" t="s">
        <v>22</v>
      </c>
      <c r="E18" s="311">
        <v>2</v>
      </c>
      <c r="F18" s="113">
        <f t="shared" si="0"/>
        <v>0</v>
      </c>
      <c r="G18" s="114"/>
      <c r="H18" s="115">
        <f t="shared" si="1"/>
        <v>0</v>
      </c>
      <c r="I18" s="114">
        <f>SUMIFS('invulblad opdrachtnemer'!K$10:K$29,'invulblad opdrachtnemer'!$D$10:$D$29,'gunningscriterium SEB'!$C18,'invulblad opdrachtnemer'!$E$10:$E$29,'gunningscriterium SEB'!$D18)</f>
        <v>0</v>
      </c>
      <c r="J18" s="106"/>
    </row>
    <row r="19" spans="3:11" s="3" customFormat="1" ht="15" customHeight="1">
      <c r="C19" s="111" t="s">
        <v>21</v>
      </c>
      <c r="D19" s="112" t="s">
        <v>25</v>
      </c>
      <c r="E19" s="311">
        <v>4</v>
      </c>
      <c r="F19" s="113">
        <f t="shared" si="0"/>
        <v>0</v>
      </c>
      <c r="G19" s="114">
        <f>SUMIFS('invulblad opdrachtnemer'!J$10:J$29,'invulblad opdrachtnemer'!$D$10:$D$29,'gunningscriterium SEB'!$C19,'invulblad opdrachtnemer'!$E$10:$E$29,'gunningscriterium SEB'!$D19)</f>
        <v>0</v>
      </c>
      <c r="H19" s="115">
        <f t="shared" si="1"/>
        <v>0</v>
      </c>
      <c r="I19" s="114">
        <f>SUMIFS('invulblad opdrachtnemer'!K$10:K$29,'invulblad opdrachtnemer'!$D$10:$D$29,'gunningscriterium SEB'!$C19,'invulblad opdrachtnemer'!$E$10:$E$29,'gunningscriterium SEB'!$D19)</f>
        <v>0</v>
      </c>
      <c r="J19" s="106"/>
    </row>
    <row r="20" spans="3:11" s="3" customFormat="1" ht="15" customHeight="1">
      <c r="C20" s="111" t="s">
        <v>23</v>
      </c>
      <c r="D20" s="112" t="s">
        <v>25</v>
      </c>
      <c r="E20" s="119">
        <v>0</v>
      </c>
      <c r="F20" s="113">
        <f t="shared" si="0"/>
        <v>0</v>
      </c>
      <c r="G20" s="114">
        <f>SUMIFS('invulblad opdrachtnemer'!J$10:J$29,'invulblad opdrachtnemer'!$D$10:$D$29,'gunningscriterium SEB'!$C20,'invulblad opdrachtnemer'!$E$10:$E$29,'gunningscriterium SEB'!$D20)</f>
        <v>0</v>
      </c>
      <c r="H20" s="115">
        <f t="shared" si="1"/>
        <v>0</v>
      </c>
      <c r="I20" s="114">
        <f>SUMIFS('invulblad opdrachtnemer'!K$10:K$29,'invulblad opdrachtnemer'!$D$10:$D$29,'gunningscriterium SEB'!$C20,'invulblad opdrachtnemer'!$E$10:$E$29,'gunningscriterium SEB'!$D20)</f>
        <v>0</v>
      </c>
      <c r="J20" s="106"/>
    </row>
    <row r="21" spans="3:11" s="3" customFormat="1" ht="15" customHeight="1" thickBot="1">
      <c r="C21" s="107" t="s">
        <v>24</v>
      </c>
      <c r="D21" s="116" t="s">
        <v>25</v>
      </c>
      <c r="E21" s="109">
        <v>0</v>
      </c>
      <c r="F21" s="117">
        <f t="shared" si="0"/>
        <v>0</v>
      </c>
      <c r="G21" s="110">
        <f>SUMIFS('invulblad opdrachtnemer'!J$10:J$29,'invulblad opdrachtnemer'!$D$10:$D$29,'gunningscriterium SEB'!$C21,'invulblad opdrachtnemer'!$E$10:$E$29,'gunningscriterium SEB'!$D21)</f>
        <v>0</v>
      </c>
      <c r="H21" s="118">
        <f t="shared" si="1"/>
        <v>0</v>
      </c>
      <c r="I21" s="110">
        <f>SUMIFS('invulblad opdrachtnemer'!K$10:K$29,'invulblad opdrachtnemer'!$D$10:$D$29,'gunningscriterium SEB'!$C21,'invulblad opdrachtnemer'!$E$10:$E$29,'gunningscriterium SEB'!$D21)</f>
        <v>0</v>
      </c>
      <c r="J21" s="106"/>
    </row>
    <row r="22" spans="3:11" s="10" customFormat="1" ht="15" customHeight="1" thickBot="1">
      <c r="C22" s="120"/>
      <c r="D22" s="121"/>
      <c r="E22" s="122" t="s">
        <v>26</v>
      </c>
      <c r="F22" s="57">
        <f t="shared" ref="F22:I22" si="2">SUM(F14:F21)</f>
        <v>0</v>
      </c>
      <c r="G22" s="58">
        <f t="shared" si="2"/>
        <v>0</v>
      </c>
      <c r="H22" s="57">
        <f t="shared" si="2"/>
        <v>0</v>
      </c>
      <c r="I22" s="58">
        <f t="shared" si="2"/>
        <v>0</v>
      </c>
      <c r="J22" s="123"/>
    </row>
    <row r="23" spans="3:11" s="10" customFormat="1" ht="20.149999999999999" customHeight="1">
      <c r="C23" s="124"/>
      <c r="D23" s="125"/>
      <c r="E23" s="126" t="s">
        <v>27</v>
      </c>
      <c r="F23" s="127"/>
      <c r="G23" s="55">
        <f>IFERROR(((F22/G22)/10)*G24,0)</f>
        <v>0</v>
      </c>
      <c r="H23" s="54"/>
      <c r="I23" s="55">
        <f>IFERROR(((H22/I22)/10)*I24,0)</f>
        <v>0</v>
      </c>
      <c r="J23" s="128">
        <f>SUM(F23:I23)</f>
        <v>0</v>
      </c>
    </row>
    <row r="24" spans="3:11" s="3" customFormat="1" ht="20.149999999999999" customHeight="1" thickBot="1">
      <c r="C24" s="129"/>
      <c r="D24" s="130"/>
      <c r="E24" s="131" t="s">
        <v>28</v>
      </c>
      <c r="F24" s="132"/>
      <c r="G24" s="155">
        <v>200000</v>
      </c>
      <c r="H24" s="53"/>
      <c r="I24" s="155">
        <v>200000</v>
      </c>
      <c r="J24" s="56">
        <f>SUM(F24:I24)</f>
        <v>400000</v>
      </c>
    </row>
    <row r="25" spans="3:11" s="3" customFormat="1" ht="15" customHeight="1" thickBot="1">
      <c r="E25" s="8"/>
      <c r="F25" s="8"/>
      <c r="G25" s="8"/>
      <c r="H25" s="8"/>
      <c r="I25" s="8"/>
      <c r="J25" s="133"/>
    </row>
    <row r="26" spans="3:11" s="5" customFormat="1" ht="32.15" customHeight="1" thickBot="1">
      <c r="C26" s="12" t="s">
        <v>29</v>
      </c>
      <c r="D26" s="13"/>
      <c r="E26" s="13"/>
      <c r="F26" s="98" t="s">
        <v>10</v>
      </c>
      <c r="G26" s="153">
        <v>1</v>
      </c>
      <c r="H26" s="98" t="s">
        <v>10</v>
      </c>
      <c r="I26" s="153">
        <v>2</v>
      </c>
      <c r="J26" s="99"/>
    </row>
    <row r="27" spans="3:11" s="3" customFormat="1" ht="32.15" customHeight="1" thickBot="1">
      <c r="C27" s="333" t="s">
        <v>11</v>
      </c>
      <c r="D27" s="334" t="s">
        <v>12</v>
      </c>
      <c r="E27" s="335" t="s">
        <v>13</v>
      </c>
      <c r="F27" s="333" t="s">
        <v>14</v>
      </c>
      <c r="G27" s="339" t="s">
        <v>30</v>
      </c>
      <c r="H27" s="340" t="s">
        <v>14</v>
      </c>
      <c r="I27" s="339" t="s">
        <v>31</v>
      </c>
      <c r="J27" s="338" t="s">
        <v>32</v>
      </c>
    </row>
    <row r="28" spans="3:11" s="3" customFormat="1" ht="15" customHeight="1">
      <c r="C28" s="100" t="s">
        <v>18</v>
      </c>
      <c r="D28" s="101" t="s">
        <v>19</v>
      </c>
      <c r="E28" s="134">
        <v>10</v>
      </c>
      <c r="F28" s="29">
        <f t="shared" ref="F28:F42" si="3">$E28*G28</f>
        <v>0</v>
      </c>
      <c r="G28" s="135">
        <f>SUMIFS('invulblad opdrachtnemer'!J$33:J$52,'invulblad opdrachtnemer'!$D$33:$D$52,'gunningscriterium SEB'!$C28,'invulblad opdrachtnemer'!$E$33:$E$52,'gunningscriterium SEB'!$D28)</f>
        <v>0</v>
      </c>
      <c r="H28" s="30">
        <f t="shared" ref="H28:H42" si="4">$E28*I28</f>
        <v>0</v>
      </c>
      <c r="I28" s="135">
        <f>SUMIFS('invulblad opdrachtnemer'!K$33:K$52,'invulblad opdrachtnemer'!$D$33:$D$52,'gunningscriterium SEB'!$C28,'invulblad opdrachtnemer'!$E$33:$E$52,'gunningscriterium SEB'!$D28)</f>
        <v>0</v>
      </c>
      <c r="J28" s="136"/>
    </row>
    <row r="29" spans="3:11" s="3" customFormat="1" ht="15" customHeight="1">
      <c r="C29" s="111" t="s">
        <v>18</v>
      </c>
      <c r="D29" s="138" t="s">
        <v>20</v>
      </c>
      <c r="E29" s="139">
        <v>10</v>
      </c>
      <c r="F29" s="9">
        <f t="shared" si="3"/>
        <v>0</v>
      </c>
      <c r="G29" s="140">
        <f>SUMIFS('invulblad opdrachtnemer'!J$33:J$52,'invulblad opdrachtnemer'!$D$33:$D$52,'gunningscriterium SEB'!$C29,'invulblad opdrachtnemer'!$E$33:$E$52,'gunningscriterium SEB'!$D29)</f>
        <v>0</v>
      </c>
      <c r="H29" s="17">
        <f t="shared" si="4"/>
        <v>0</v>
      </c>
      <c r="I29" s="140">
        <f>SUMIFS('invulblad opdrachtnemer'!K$33:K$52,'invulblad opdrachtnemer'!$D$33:$D$52,'gunningscriterium SEB'!$C29,'invulblad opdrachtnemer'!$E$33:$E$52,'gunningscriterium SEB'!$D29)</f>
        <v>0</v>
      </c>
      <c r="J29" s="106"/>
    </row>
    <row r="30" spans="3:11" s="3" customFormat="1" ht="15" customHeight="1">
      <c r="C30" s="111" t="s">
        <v>33</v>
      </c>
      <c r="D30" s="138" t="s">
        <v>34</v>
      </c>
      <c r="E30" s="315">
        <v>7</v>
      </c>
      <c r="F30" s="9">
        <f t="shared" si="3"/>
        <v>0</v>
      </c>
      <c r="G30" s="140">
        <f>SUMIFS('invulblad opdrachtnemer'!J$33:J$52,'invulblad opdrachtnemer'!$D$33:$D$52,'gunningscriterium SEB'!$C30,'invulblad opdrachtnemer'!$E$33:$E$52,'gunningscriterium SEB'!$D30)</f>
        <v>0</v>
      </c>
      <c r="H30" s="17">
        <f t="shared" si="4"/>
        <v>0</v>
      </c>
      <c r="I30" s="140">
        <f>SUMIFS('invulblad opdrachtnemer'!K$33:K$52,'invulblad opdrachtnemer'!$D$33:$D$52,'gunningscriterium SEB'!$C30,'invulblad opdrachtnemer'!$E$33:$E$52,'gunningscriterium SEB'!$D30)</f>
        <v>0</v>
      </c>
      <c r="J30" s="106"/>
      <c r="K30" s="133"/>
    </row>
    <row r="31" spans="3:11" s="3" customFormat="1" ht="15" customHeight="1">
      <c r="C31" s="316" t="s">
        <v>35</v>
      </c>
      <c r="D31" s="138" t="s">
        <v>36</v>
      </c>
      <c r="E31" s="315">
        <v>5.5</v>
      </c>
      <c r="F31" s="9">
        <f t="shared" si="3"/>
        <v>0</v>
      </c>
      <c r="G31" s="140">
        <f>SUMIFS('invulblad opdrachtnemer'!J$33:J$52,'invulblad opdrachtnemer'!$D$33:$D$52,'gunningscriterium SEB'!$C31,'invulblad opdrachtnemer'!$E$33:$E$52,'gunningscriterium SEB'!$D31)</f>
        <v>0</v>
      </c>
      <c r="H31" s="17">
        <f t="shared" si="4"/>
        <v>0</v>
      </c>
      <c r="I31" s="140">
        <f>SUMIFS('invulblad opdrachtnemer'!K$33:K$52,'invulblad opdrachtnemer'!$D$33:$D$52,'gunningscriterium SEB'!$C31,'invulblad opdrachtnemer'!$E$33:$E$52,'gunningscriterium SEB'!$D31)</f>
        <v>0</v>
      </c>
      <c r="J31" s="106"/>
      <c r="K31" s="133"/>
    </row>
    <row r="32" spans="3:11" s="3" customFormat="1" ht="15" customHeight="1">
      <c r="C32" s="111" t="s">
        <v>35</v>
      </c>
      <c r="D32" s="138" t="s">
        <v>37</v>
      </c>
      <c r="E32" s="139">
        <v>4.5</v>
      </c>
      <c r="F32" s="9">
        <f t="shared" si="3"/>
        <v>0</v>
      </c>
      <c r="G32" s="140">
        <f>SUMIFS('invulblad opdrachtnemer'!J$33:J$52,'invulblad opdrachtnemer'!$D$33:$D$52,'gunningscriterium SEB'!$C32,'invulblad opdrachtnemer'!$E$33:$E$52,'gunningscriterium SEB'!$D32)</f>
        <v>0</v>
      </c>
      <c r="H32" s="17">
        <f t="shared" si="4"/>
        <v>0</v>
      </c>
      <c r="I32" s="140">
        <f>SUMIFS('invulblad opdrachtnemer'!K$33:K$52,'invulblad opdrachtnemer'!$D$33:$D$52,'gunningscriterium SEB'!$C32,'invulblad opdrachtnemer'!$E$33:$E$52,'gunningscriterium SEB'!$D32)</f>
        <v>0</v>
      </c>
      <c r="J32" s="106"/>
    </row>
    <row r="33" spans="3:13" s="3" customFormat="1" ht="15" customHeight="1">
      <c r="C33" s="111" t="s">
        <v>35</v>
      </c>
      <c r="D33" s="138" t="s">
        <v>38</v>
      </c>
      <c r="E33" s="139">
        <v>4.5</v>
      </c>
      <c r="F33" s="9">
        <f t="shared" si="3"/>
        <v>0</v>
      </c>
      <c r="G33" s="140">
        <f>SUMIFS('invulblad opdrachtnemer'!J$33:J$52,'invulblad opdrachtnemer'!$D$33:$D$52,'gunningscriterium SEB'!$C33,'invulblad opdrachtnemer'!$E$33:$E$52,'gunningscriterium SEB'!$D33)</f>
        <v>0</v>
      </c>
      <c r="H33" s="17">
        <f t="shared" si="4"/>
        <v>0</v>
      </c>
      <c r="I33" s="140">
        <f>SUMIFS('invulblad opdrachtnemer'!K$33:K$52,'invulblad opdrachtnemer'!$D$33:$D$52,'gunningscriterium SEB'!$C33,'invulblad opdrachtnemer'!$E$33:$E$52,'gunningscriterium SEB'!$D33)</f>
        <v>0</v>
      </c>
      <c r="J33" s="106"/>
    </row>
    <row r="34" spans="3:13" s="3" customFormat="1" ht="15" customHeight="1">
      <c r="C34" s="111" t="s">
        <v>35</v>
      </c>
      <c r="D34" s="138" t="s">
        <v>39</v>
      </c>
      <c r="E34" s="315">
        <v>4</v>
      </c>
      <c r="F34" s="9">
        <f t="shared" si="3"/>
        <v>0</v>
      </c>
      <c r="G34" s="140">
        <f>SUMIFS('invulblad opdrachtnemer'!J$33:J$52,'invulblad opdrachtnemer'!$D$33:$D$52,'gunningscriterium SEB'!$C34,'invulblad opdrachtnemer'!$E$33:$E$52,'gunningscriterium SEB'!$D34)</f>
        <v>0</v>
      </c>
      <c r="H34" s="17">
        <f t="shared" si="4"/>
        <v>0</v>
      </c>
      <c r="I34" s="140">
        <f>SUMIFS('invulblad opdrachtnemer'!K$33:K$52,'invulblad opdrachtnemer'!$D$33:$D$52,'gunningscriterium SEB'!$C34,'invulblad opdrachtnemer'!$E$33:$E$52,'gunningscriterium SEB'!$D34)</f>
        <v>0</v>
      </c>
      <c r="J34" s="106"/>
    </row>
    <row r="35" spans="3:13" s="3" customFormat="1" ht="15" customHeight="1">
      <c r="C35" s="316" t="s">
        <v>40</v>
      </c>
      <c r="D35" s="138" t="s">
        <v>36</v>
      </c>
      <c r="E35" s="315">
        <v>3.5</v>
      </c>
      <c r="F35" s="9">
        <f t="shared" si="3"/>
        <v>0</v>
      </c>
      <c r="G35" s="140">
        <f>SUMIFS('invulblad opdrachtnemer'!J$33:J$52,'invulblad opdrachtnemer'!$D$33:$D$52,'gunningscriterium SEB'!$C35,'invulblad opdrachtnemer'!$E$33:$E$52,'gunningscriterium SEB'!$D35)</f>
        <v>0</v>
      </c>
      <c r="H35" s="17">
        <f t="shared" si="4"/>
        <v>0</v>
      </c>
      <c r="I35" s="140">
        <f>SUMIFS('invulblad opdrachtnemer'!K$33:K$52,'invulblad opdrachtnemer'!$D$33:$D$52,'gunningscriterium SEB'!$C35,'invulblad opdrachtnemer'!$E$33:$E$52,'gunningscriterium SEB'!$D35)</f>
        <v>0</v>
      </c>
      <c r="J35" s="106"/>
    </row>
    <row r="36" spans="3:13" s="3" customFormat="1" ht="15" customHeight="1">
      <c r="C36" s="111" t="s">
        <v>40</v>
      </c>
      <c r="D36" s="138" t="s">
        <v>37</v>
      </c>
      <c r="E36" s="139">
        <v>2.5</v>
      </c>
      <c r="F36" s="9">
        <f t="shared" si="3"/>
        <v>0</v>
      </c>
      <c r="G36" s="140">
        <f>SUMIFS('invulblad opdrachtnemer'!J$33:J$52,'invulblad opdrachtnemer'!$D$33:$D$52,'gunningscriterium SEB'!$C36,'invulblad opdrachtnemer'!$E$33:$E$52,'gunningscriterium SEB'!$D36)</f>
        <v>0</v>
      </c>
      <c r="H36" s="17">
        <f t="shared" si="4"/>
        <v>0</v>
      </c>
      <c r="I36" s="140">
        <f>SUMIFS('invulblad opdrachtnemer'!K$33:K$52,'invulblad opdrachtnemer'!$D$33:$D$52,'gunningscriterium SEB'!$C36,'invulblad opdrachtnemer'!$E$33:$E$52,'gunningscriterium SEB'!$D36)</f>
        <v>0</v>
      </c>
      <c r="J36" s="106"/>
    </row>
    <row r="37" spans="3:13" s="3" customFormat="1" ht="15" customHeight="1">
      <c r="C37" s="111" t="s">
        <v>40</v>
      </c>
      <c r="D37" s="138" t="s">
        <v>38</v>
      </c>
      <c r="E37" s="139">
        <v>2.5</v>
      </c>
      <c r="F37" s="9">
        <f t="shared" si="3"/>
        <v>0</v>
      </c>
      <c r="G37" s="140">
        <f>SUMIFS('invulblad opdrachtnemer'!J$33:J$52,'invulblad opdrachtnemer'!$D$33:$D$52,'gunningscriterium SEB'!$C37,'invulblad opdrachtnemer'!$E$33:$E$52,'gunningscriterium SEB'!$D37)</f>
        <v>0</v>
      </c>
      <c r="H37" s="17">
        <f t="shared" si="4"/>
        <v>0</v>
      </c>
      <c r="I37" s="140">
        <f>SUMIFS('invulblad opdrachtnemer'!K$33:K$52,'invulblad opdrachtnemer'!$D$33:$D$52,'gunningscriterium SEB'!$C37,'invulblad opdrachtnemer'!$E$33:$E$52,'gunningscriterium SEB'!$D37)</f>
        <v>0</v>
      </c>
      <c r="J37" s="106"/>
    </row>
    <row r="38" spans="3:13" s="3" customFormat="1" ht="15" customHeight="1">
      <c r="C38" s="111" t="s">
        <v>40</v>
      </c>
      <c r="D38" s="138" t="s">
        <v>39</v>
      </c>
      <c r="E38" s="315">
        <v>2</v>
      </c>
      <c r="F38" s="9">
        <f t="shared" si="3"/>
        <v>0</v>
      </c>
      <c r="G38" s="140">
        <f>SUMIFS('invulblad opdrachtnemer'!J$33:J$52,'invulblad opdrachtnemer'!$D$33:$D$52,'gunningscriterium SEB'!$C38,'invulblad opdrachtnemer'!$E$33:$E$52,'gunningscriterium SEB'!$D38)</f>
        <v>0</v>
      </c>
      <c r="H38" s="17">
        <f t="shared" si="4"/>
        <v>0</v>
      </c>
      <c r="I38" s="140">
        <f>SUMIFS('invulblad opdrachtnemer'!K$33:K$52,'invulblad opdrachtnemer'!$D$33:$D$52,'gunningscriterium SEB'!$C38,'invulblad opdrachtnemer'!$E$33:$E$52,'gunningscriterium SEB'!$D38)</f>
        <v>0</v>
      </c>
      <c r="J38" s="106"/>
    </row>
    <row r="39" spans="3:13" s="3" customFormat="1" ht="15" customHeight="1">
      <c r="C39" s="111" t="s">
        <v>33</v>
      </c>
      <c r="D39" s="138" t="s">
        <v>36</v>
      </c>
      <c r="E39" s="315">
        <v>2</v>
      </c>
      <c r="F39" s="9">
        <f t="shared" si="3"/>
        <v>0</v>
      </c>
      <c r="G39" s="140">
        <f>SUMIFS('invulblad opdrachtnemer'!J$33:J$52,'invulblad opdrachtnemer'!$D$33:$D$52,'gunningscriterium SEB'!$C39,'invulblad opdrachtnemer'!$E$33:$E$52,'gunningscriterium SEB'!$D39)</f>
        <v>0</v>
      </c>
      <c r="H39" s="17">
        <f t="shared" si="4"/>
        <v>0</v>
      </c>
      <c r="I39" s="140">
        <f>SUMIFS('invulblad opdrachtnemer'!K$33:K$52,'invulblad opdrachtnemer'!$D$33:$D$52,'gunningscriterium SEB'!$C39,'invulblad opdrachtnemer'!$E$33:$E$52,'gunningscriterium SEB'!$D39)</f>
        <v>0</v>
      </c>
      <c r="J39" s="106"/>
    </row>
    <row r="40" spans="3:13" s="3" customFormat="1" ht="15" customHeight="1">
      <c r="C40" s="111" t="s">
        <v>33</v>
      </c>
      <c r="D40" s="138" t="s">
        <v>37</v>
      </c>
      <c r="E40" s="139">
        <v>0.5</v>
      </c>
      <c r="F40" s="9">
        <f t="shared" si="3"/>
        <v>0</v>
      </c>
      <c r="G40" s="140">
        <f>SUMIFS('invulblad opdrachtnemer'!J$33:J$52,'invulblad opdrachtnemer'!$D$33:$D$52,'gunningscriterium SEB'!$C40,'invulblad opdrachtnemer'!$E$33:$E$52,'gunningscriterium SEB'!$D40)</f>
        <v>0</v>
      </c>
      <c r="H40" s="17">
        <f t="shared" si="4"/>
        <v>0</v>
      </c>
      <c r="I40" s="140">
        <f>SUMIFS('invulblad opdrachtnemer'!K$33:K$52,'invulblad opdrachtnemer'!$D$33:$D$52,'gunningscriterium SEB'!$C40,'invulblad opdrachtnemer'!$E$33:$E$52,'gunningscriterium SEB'!$D40)</f>
        <v>0</v>
      </c>
      <c r="J40" s="106"/>
    </row>
    <row r="41" spans="3:13" s="3" customFormat="1" ht="15" customHeight="1">
      <c r="C41" s="111" t="s">
        <v>33</v>
      </c>
      <c r="D41" s="138" t="s">
        <v>38</v>
      </c>
      <c r="E41" s="139">
        <v>0.5</v>
      </c>
      <c r="F41" s="9">
        <f t="shared" si="3"/>
        <v>0</v>
      </c>
      <c r="G41" s="140">
        <f>SUMIFS('invulblad opdrachtnemer'!J$33:J$52,'invulblad opdrachtnemer'!$D$33:$D$52,'gunningscriterium SEB'!$C41,'invulblad opdrachtnemer'!$E$33:$E$52,'gunningscriterium SEB'!$D41)</f>
        <v>0</v>
      </c>
      <c r="H41" s="17">
        <f t="shared" si="4"/>
        <v>0</v>
      </c>
      <c r="I41" s="140">
        <f>SUMIFS('invulblad opdrachtnemer'!K$33:K$52,'invulblad opdrachtnemer'!$D$33:$D$52,'gunningscriterium SEB'!$C41,'invulblad opdrachtnemer'!$E$33:$E$52,'gunningscriterium SEB'!$D41)</f>
        <v>0</v>
      </c>
      <c r="J41" s="106"/>
    </row>
    <row r="42" spans="3:13" s="3" customFormat="1" ht="15" customHeight="1" thickBot="1">
      <c r="C42" s="107" t="s">
        <v>33</v>
      </c>
      <c r="D42" s="108" t="s">
        <v>39</v>
      </c>
      <c r="E42" s="141">
        <v>0</v>
      </c>
      <c r="F42" s="31">
        <f t="shared" si="3"/>
        <v>0</v>
      </c>
      <c r="G42" s="137">
        <f>SUMIFS('invulblad opdrachtnemer'!J$33:J$52,'invulblad opdrachtnemer'!$D$33:$D$52,'gunningscriterium SEB'!$C42,'invulblad opdrachtnemer'!$E$33:$E$52,'gunningscriterium SEB'!$D42)</f>
        <v>0</v>
      </c>
      <c r="H42" s="32">
        <f t="shared" si="4"/>
        <v>0</v>
      </c>
      <c r="I42" s="137">
        <f>SUMIFS('invulblad opdrachtnemer'!K$33:K$52,'invulblad opdrachtnemer'!$D$33:$D$52,'gunningscriterium SEB'!$C42,'invulblad opdrachtnemer'!$E$33:$E$52,'gunningscriterium SEB'!$D42)</f>
        <v>0</v>
      </c>
      <c r="J42" s="106"/>
    </row>
    <row r="43" spans="3:13" s="3" customFormat="1" ht="15" customHeight="1" thickBot="1">
      <c r="C43" s="120"/>
      <c r="D43" s="121"/>
      <c r="E43" s="122" t="s">
        <v>41</v>
      </c>
      <c r="F43" s="57">
        <f t="shared" ref="F43:I43" si="5">SUM(F28:F42)</f>
        <v>0</v>
      </c>
      <c r="G43" s="58">
        <f t="shared" si="5"/>
        <v>0</v>
      </c>
      <c r="H43" s="57">
        <f t="shared" si="5"/>
        <v>0</v>
      </c>
      <c r="I43" s="58">
        <f t="shared" si="5"/>
        <v>0</v>
      </c>
      <c r="J43" s="123"/>
    </row>
    <row r="44" spans="3:13" s="10" customFormat="1" ht="20.149999999999999" customHeight="1">
      <c r="C44" s="124"/>
      <c r="D44" s="125"/>
      <c r="E44" s="126" t="s">
        <v>27</v>
      </c>
      <c r="F44" s="127"/>
      <c r="G44" s="55">
        <f>IFERROR(((F43/G43)/10)*G45,0)</f>
        <v>0</v>
      </c>
      <c r="H44" s="54"/>
      <c r="I44" s="55">
        <f>IFERROR(((H43/I43)/10)*I45,0)</f>
        <v>0</v>
      </c>
      <c r="J44" s="128">
        <f>SUM(F44:I44)</f>
        <v>0</v>
      </c>
    </row>
    <row r="45" spans="3:13" s="10" customFormat="1" ht="20.149999999999999" customHeight="1" thickBot="1">
      <c r="C45" s="129"/>
      <c r="D45" s="130"/>
      <c r="E45" s="131" t="s">
        <v>28</v>
      </c>
      <c r="F45" s="132"/>
      <c r="G45" s="155">
        <v>100000</v>
      </c>
      <c r="H45" s="53"/>
      <c r="I45" s="155">
        <v>100000</v>
      </c>
      <c r="J45" s="56">
        <f>SUM(F45:I45)</f>
        <v>200000</v>
      </c>
    </row>
    <row r="46" spans="3:13" s="3" customFormat="1" ht="15" customHeight="1" thickBot="1">
      <c r="M46" s="4"/>
    </row>
    <row r="47" spans="3:13" s="5" customFormat="1" ht="32.15" customHeight="1" thickBot="1">
      <c r="C47" s="12" t="s">
        <v>42</v>
      </c>
      <c r="D47" s="13"/>
      <c r="E47" s="13"/>
      <c r="F47" s="98" t="s">
        <v>10</v>
      </c>
      <c r="G47" s="153">
        <v>1</v>
      </c>
      <c r="H47" s="98" t="s">
        <v>10</v>
      </c>
      <c r="I47" s="153">
        <v>2</v>
      </c>
      <c r="J47" s="142"/>
    </row>
    <row r="48" spans="3:13" s="3" customFormat="1" ht="32.15" customHeight="1" thickBot="1">
      <c r="C48" s="333" t="s">
        <v>11</v>
      </c>
      <c r="D48" s="334" t="s">
        <v>12</v>
      </c>
      <c r="E48" s="335" t="s">
        <v>13</v>
      </c>
      <c r="F48" s="336" t="s">
        <v>14</v>
      </c>
      <c r="G48" s="337" t="s">
        <v>30</v>
      </c>
      <c r="H48" s="341" t="s">
        <v>14</v>
      </c>
      <c r="I48" s="337" t="s">
        <v>30</v>
      </c>
      <c r="J48" s="338" t="s">
        <v>32</v>
      </c>
    </row>
    <row r="49" spans="3:17" s="3" customFormat="1" ht="15" customHeight="1">
      <c r="C49" s="100" t="s">
        <v>18</v>
      </c>
      <c r="D49" s="101" t="s">
        <v>19</v>
      </c>
      <c r="E49" s="143">
        <v>10</v>
      </c>
      <c r="F49" s="27">
        <f t="shared" ref="F49:F54" si="6">$E49*G49</f>
        <v>0</v>
      </c>
      <c r="G49" s="135">
        <f>SUMIFS('invulblad opdrachtnemer'!J$56:J$75,'invulblad opdrachtnemer'!$D$56:$D$75,'gunningscriterium SEB'!$C49,'invulblad opdrachtnemer'!$E$56:$E$75,'gunningscriterium SEB'!$D49)</f>
        <v>0</v>
      </c>
      <c r="H49" s="27">
        <f t="shared" ref="H49:H54" si="7">$E49*I49</f>
        <v>0</v>
      </c>
      <c r="I49" s="135">
        <f>SUMIFS('invulblad opdrachtnemer'!K$56:K$75,'invulblad opdrachtnemer'!$D$56:$D$75,'gunningscriterium SEB'!$C49,'invulblad opdrachtnemer'!$E$56:$E$75,'gunningscriterium SEB'!$D49)</f>
        <v>0</v>
      </c>
      <c r="J49" s="14"/>
    </row>
    <row r="50" spans="3:17" s="3" customFormat="1" ht="15" customHeight="1">
      <c r="C50" s="111" t="s">
        <v>18</v>
      </c>
      <c r="D50" s="138" t="s">
        <v>20</v>
      </c>
      <c r="E50" s="312">
        <v>10</v>
      </c>
      <c r="F50" s="313">
        <f t="shared" si="6"/>
        <v>0</v>
      </c>
      <c r="G50" s="140">
        <f>SUMIFS('invulblad opdrachtnemer'!J$56:J$75,'invulblad opdrachtnemer'!$D$56:$D$75,'gunningscriterium SEB'!$C50,'invulblad opdrachtnemer'!$E$56:$E$75,'gunningscriterium SEB'!$D50)</f>
        <v>0</v>
      </c>
      <c r="H50" s="313">
        <f t="shared" si="7"/>
        <v>0</v>
      </c>
      <c r="I50" s="140">
        <f>SUMIFS('invulblad opdrachtnemer'!K$56:K$75,'invulblad opdrachtnemer'!$D$56:$D$75,'gunningscriterium SEB'!$C50,'invulblad opdrachtnemer'!$E$56:$E$75,'gunningscriterium SEB'!$D50)</f>
        <v>0</v>
      </c>
      <c r="J50" s="145"/>
    </row>
    <row r="51" spans="3:17" s="3" customFormat="1" ht="15" customHeight="1">
      <c r="C51" s="111" t="s">
        <v>33</v>
      </c>
      <c r="D51" s="314" t="s">
        <v>34</v>
      </c>
      <c r="E51" s="312">
        <v>4</v>
      </c>
      <c r="F51" s="313">
        <f t="shared" si="6"/>
        <v>0</v>
      </c>
      <c r="G51" s="140">
        <f>SUMIFS('invulblad opdrachtnemer'!J$56:J$75,'invulblad opdrachtnemer'!$D$56:$D$75,'gunningscriterium SEB'!$C51,'invulblad opdrachtnemer'!$E$56:$E$75,'gunningscriterium SEB'!$D51)</f>
        <v>0</v>
      </c>
      <c r="H51" s="313">
        <f t="shared" si="7"/>
        <v>0</v>
      </c>
      <c r="I51" s="140">
        <f>SUMIFS('invulblad opdrachtnemer'!K$56:K$75,'invulblad opdrachtnemer'!$D$56:$D$75,'gunningscriterium SEB'!$C51,'invulblad opdrachtnemer'!$E$56:$E$75,'gunningscriterium SEB'!$D51)</f>
        <v>0</v>
      </c>
      <c r="J51" s="145"/>
    </row>
    <row r="52" spans="3:17" s="3" customFormat="1" ht="15" customHeight="1">
      <c r="C52" s="111" t="s">
        <v>33</v>
      </c>
      <c r="D52" s="314" t="s">
        <v>43</v>
      </c>
      <c r="E52" s="312">
        <v>4</v>
      </c>
      <c r="F52" s="313">
        <f t="shared" si="6"/>
        <v>0</v>
      </c>
      <c r="G52" s="140">
        <f>SUMIFS('invulblad opdrachtnemer'!J$56:J$75,'invulblad opdrachtnemer'!$D$56:$D$75,'gunningscriterium SEB'!$C52,'invulblad opdrachtnemer'!$E$56:$E$75,'gunningscriterium SEB'!$D52)</f>
        <v>0</v>
      </c>
      <c r="H52" s="313">
        <f t="shared" si="7"/>
        <v>0</v>
      </c>
      <c r="I52" s="140">
        <f>SUMIFS('invulblad opdrachtnemer'!K$56:K$75,'invulblad opdrachtnemer'!$D$56:$D$75,'gunningscriterium SEB'!$C52,'invulblad opdrachtnemer'!$E$56:$E$75,'gunningscriterium SEB'!$D52)</f>
        <v>0</v>
      </c>
      <c r="J52" s="145"/>
    </row>
    <row r="53" spans="3:17" s="3" customFormat="1" ht="15" customHeight="1">
      <c r="C53" s="111" t="s">
        <v>33</v>
      </c>
      <c r="D53" s="314" t="s">
        <v>25</v>
      </c>
      <c r="E53" s="312">
        <v>0</v>
      </c>
      <c r="F53" s="313">
        <f t="shared" si="6"/>
        <v>0</v>
      </c>
      <c r="G53" s="140">
        <f>SUMIFS('invulblad opdrachtnemer'!J$56:J$75,'invulblad opdrachtnemer'!$D$56:$D$75,'gunningscriterium SEB'!$C53,'invulblad opdrachtnemer'!$E$56:$E$75,'gunningscriterium SEB'!$D53)</f>
        <v>0</v>
      </c>
      <c r="H53" s="313">
        <f t="shared" si="7"/>
        <v>0</v>
      </c>
      <c r="I53" s="140">
        <f>SUMIFS('invulblad opdrachtnemer'!K$56:K$75,'invulblad opdrachtnemer'!$D$56:$D$75,'gunningscriterium SEB'!$C53,'invulblad opdrachtnemer'!$E$56:$E$75,'gunningscriterium SEB'!$D53)</f>
        <v>0</v>
      </c>
      <c r="J53" s="145"/>
    </row>
    <row r="54" spans="3:17" s="3" customFormat="1" ht="15" customHeight="1" thickBot="1">
      <c r="C54" s="107" t="s">
        <v>33</v>
      </c>
      <c r="D54" s="79" t="s">
        <v>44</v>
      </c>
      <c r="E54" s="144">
        <v>0</v>
      </c>
      <c r="F54" s="28">
        <f t="shared" si="6"/>
        <v>0</v>
      </c>
      <c r="G54" s="137">
        <f>SUMIFS('invulblad opdrachtnemer'!J$56:J$75,'invulblad opdrachtnemer'!$D$56:$D$75,'gunningscriterium SEB'!$C54,'invulblad opdrachtnemer'!$E$56:$E$75,'gunningscriterium SEB'!$D54)</f>
        <v>0</v>
      </c>
      <c r="H54" s="28">
        <f t="shared" si="7"/>
        <v>0</v>
      </c>
      <c r="I54" s="137">
        <f>SUMIFS('invulblad opdrachtnemer'!K$56:K$75,'invulblad opdrachtnemer'!$D$56:$D$75,'gunningscriterium SEB'!$C54,'invulblad opdrachtnemer'!$E$56:$E$75,'gunningscriterium SEB'!$D54)</f>
        <v>0</v>
      </c>
      <c r="J54" s="145"/>
    </row>
    <row r="55" spans="3:17" s="3" customFormat="1" ht="15" customHeight="1" thickBot="1">
      <c r="C55" s="120"/>
      <c r="D55" s="121"/>
      <c r="E55" s="122" t="s">
        <v>26</v>
      </c>
      <c r="F55" s="57">
        <f t="shared" ref="F55:I55" si="8">SUM(F49:F54)</f>
        <v>0</v>
      </c>
      <c r="G55" s="58">
        <f t="shared" si="8"/>
        <v>0</v>
      </c>
      <c r="H55" s="57">
        <f t="shared" si="8"/>
        <v>0</v>
      </c>
      <c r="I55" s="58">
        <f t="shared" si="8"/>
        <v>0</v>
      </c>
      <c r="J55" s="123"/>
    </row>
    <row r="56" spans="3:17" s="10" customFormat="1" ht="20.149999999999999" customHeight="1">
      <c r="C56" s="124"/>
      <c r="D56" s="125"/>
      <c r="E56" s="126" t="s">
        <v>27</v>
      </c>
      <c r="F56" s="127"/>
      <c r="G56" s="55">
        <f>IFERROR(((F55/G55)/10)*G57,0)</f>
        <v>0</v>
      </c>
      <c r="H56" s="54"/>
      <c r="I56" s="55">
        <f>IFERROR(((H55/I55)/10)*I57,0)</f>
        <v>0</v>
      </c>
      <c r="J56" s="128">
        <f>SUM(F56:I56)</f>
        <v>0</v>
      </c>
    </row>
    <row r="57" spans="3:17" s="10" customFormat="1" ht="20.149999999999999" customHeight="1" thickBot="1">
      <c r="C57" s="129"/>
      <c r="D57" s="130"/>
      <c r="E57" s="131" t="s">
        <v>28</v>
      </c>
      <c r="F57" s="132"/>
      <c r="G57" s="155">
        <v>100000</v>
      </c>
      <c r="H57" s="53"/>
      <c r="I57" s="155">
        <v>100000</v>
      </c>
      <c r="J57" s="56">
        <f>SUM(F57:I57)</f>
        <v>200000</v>
      </c>
    </row>
    <row r="58" spans="3:17" s="3" customFormat="1" ht="15" customHeight="1">
      <c r="C58"/>
      <c r="D58" s="7"/>
      <c r="E58" s="7"/>
      <c r="F58" s="7"/>
      <c r="G58" s="7"/>
      <c r="H58" s="7"/>
      <c r="I58" s="7"/>
      <c r="J58" s="7"/>
      <c r="K58" s="7"/>
      <c r="L58" s="7"/>
      <c r="M58" s="7"/>
      <c r="N58" s="96"/>
      <c r="P58" s="4"/>
      <c r="Q58" s="4"/>
    </row>
    <row r="59" spans="3:17" s="3" customFormat="1" ht="15" customHeight="1">
      <c r="M59" s="4"/>
      <c r="N59" s="4"/>
      <c r="O59" s="4"/>
    </row>
    <row r="60" spans="3:17" s="3" customFormat="1" ht="10" customHeight="1">
      <c r="M60" s="4"/>
      <c r="N60" s="4"/>
      <c r="O60" s="4"/>
    </row>
    <row r="61" spans="3:17" s="3" customFormat="1" ht="15" customHeight="1">
      <c r="M61" s="4"/>
      <c r="N61" s="4"/>
      <c r="O61" s="4"/>
    </row>
    <row r="62" spans="3:17" s="3" customFormat="1" ht="10" customHeight="1"/>
    <row r="63" spans="3:17" s="3" customFormat="1" ht="15" customHeight="1"/>
    <row r="64" spans="3:17" s="3" customFormat="1" ht="10" customHeight="1"/>
    <row r="65" spans="11:13" s="3" customFormat="1" ht="15" customHeight="1">
      <c r="K65" s="149"/>
      <c r="M65" s="4"/>
    </row>
    <row r="66" spans="11:13" s="3" customFormat="1" ht="10" customHeight="1">
      <c r="K66" s="149"/>
      <c r="M66" s="4"/>
    </row>
    <row r="67" spans="11:13" s="3" customFormat="1" ht="76.5" customHeight="1">
      <c r="K67" s="149"/>
      <c r="M67" s="4"/>
    </row>
    <row r="68" spans="11:13" s="3" customFormat="1" ht="15" customHeight="1">
      <c r="K68" s="149"/>
      <c r="M68" s="4"/>
    </row>
    <row r="69" spans="11:13" s="3" customFormat="1" ht="10" customHeight="1">
      <c r="K69" s="149"/>
      <c r="M69" s="4"/>
    </row>
    <row r="70" spans="11:13" s="3" customFormat="1" ht="15" customHeight="1">
      <c r="K70" s="149"/>
      <c r="M70" s="4"/>
    </row>
    <row r="71" spans="11:13" s="3" customFormat="1" ht="10" customHeight="1">
      <c r="K71" s="149"/>
      <c r="M71" s="4"/>
    </row>
    <row r="72" spans="11:13" s="3" customFormat="1" ht="54" customHeight="1">
      <c r="K72" s="149"/>
      <c r="M72" s="4"/>
    </row>
    <row r="73" spans="11:13" s="3" customFormat="1" ht="10" customHeight="1">
      <c r="K73" s="149"/>
      <c r="M73" s="4"/>
    </row>
    <row r="74" spans="11:13" s="3" customFormat="1" ht="15" customHeight="1">
      <c r="K74" s="149"/>
      <c r="M74" s="4"/>
    </row>
    <row r="75" spans="11:13" ht="10" customHeight="1">
      <c r="K75" s="149"/>
    </row>
    <row r="76" spans="11:13" ht="15" customHeight="1">
      <c r="K76" s="149"/>
    </row>
    <row r="77" spans="11:13">
      <c r="K77" s="149"/>
    </row>
    <row r="78" spans="11:13" ht="15" customHeight="1">
      <c r="K78" s="149"/>
    </row>
    <row r="79" spans="11:13">
      <c r="K79" s="149"/>
    </row>
  </sheetData>
  <sheetProtection formatCells="0" formatColumns="0" formatRows="0" insertColumns="0" insertRows="0" sort="0" autoFilter="0" pivotTables="0"/>
  <pageMargins left="0.25" right="0.25" top="0.75" bottom="0.75" header="0.3" footer="0.3"/>
  <pageSetup paperSize="9" scale="53" fitToHeight="0" orientation="portrait" r:id="rId1"/>
  <ignoredErrors>
    <ignoredError sqref="F23 H56 H57 F25:I25 F24 F27 H27 H23 G16:G17 I14:I21 G28:G42 I28:I42 G49:G54 I49:I54 G19:G2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EDC69-1D9E-4C89-91CB-96152F6F2ADE}">
  <sheetPr codeName="Blad3">
    <tabColor theme="8"/>
    <pageSetUpPr fitToPage="1"/>
  </sheetPr>
  <dimension ref="B1:K83"/>
  <sheetViews>
    <sheetView showGridLines="0" zoomScaleNormal="100" workbookViewId="0">
      <selection activeCell="D8" sqref="D8:E8"/>
    </sheetView>
  </sheetViews>
  <sheetFormatPr defaultColWidth="9.1796875" defaultRowHeight="14.5"/>
  <cols>
    <col min="1" max="1" width="2.7265625" customWidth="1"/>
    <col min="2" max="2" width="2.7265625" style="271" customWidth="1"/>
    <col min="3" max="3" width="45.81640625" bestFit="1" customWidth="1"/>
    <col min="4" max="6" width="16.54296875" customWidth="1"/>
    <col min="7" max="8" width="16.453125" customWidth="1"/>
    <col min="9" max="9" width="2.7265625" customWidth="1"/>
    <col min="10" max="11" width="16.453125" customWidth="1"/>
  </cols>
  <sheetData>
    <row r="1" spans="2:11" ht="20.149999999999999" customHeight="1">
      <c r="C1" s="95" t="str">
        <f>'gunningscriterium SEB'!C1</f>
        <v>Verkeersregelinstallaties (VRI)</v>
      </c>
      <c r="E1" s="372" t="e" vm="1">
        <v>#VALUE!</v>
      </c>
      <c r="F1" s="372"/>
      <c r="G1" s="4"/>
    </row>
    <row r="2" spans="2:11" ht="15" customHeight="1">
      <c r="B2" s="272"/>
      <c r="C2" s="2" t="s">
        <v>45</v>
      </c>
      <c r="E2" s="372"/>
      <c r="F2" s="372"/>
      <c r="G2" s="4"/>
    </row>
    <row r="3" spans="2:11" ht="15" customHeight="1">
      <c r="B3" s="272"/>
      <c r="C3" s="3"/>
    </row>
    <row r="4" spans="2:11" ht="15" customHeight="1">
      <c r="B4" s="272"/>
      <c r="C4" s="15" t="s">
        <v>46</v>
      </c>
      <c r="D4" s="156" t="s">
        <v>47</v>
      </c>
      <c r="E4" s="150"/>
    </row>
    <row r="5" spans="2:11" ht="15" customHeight="1">
      <c r="B5" s="272"/>
      <c r="C5" s="15"/>
      <c r="D5" s="15"/>
      <c r="E5" s="15"/>
      <c r="F5" s="15"/>
      <c r="G5" s="15"/>
    </row>
    <row r="6" spans="2:11" ht="15" customHeight="1">
      <c r="B6" s="272"/>
      <c r="C6" s="15"/>
      <c r="D6" s="147"/>
      <c r="E6" s="3"/>
    </row>
    <row r="7" spans="2:11" ht="15" customHeight="1" thickBot="1">
      <c r="B7" s="272"/>
      <c r="D7" s="7"/>
      <c r="E7" s="7"/>
      <c r="F7" s="7"/>
      <c r="G7" s="7"/>
    </row>
    <row r="8" spans="2:11" s="43" customFormat="1" ht="59.15" customHeight="1" thickBot="1">
      <c r="B8" s="272"/>
      <c r="C8" s="12" t="str">
        <f>'gunningscriterium SEB'!C12</f>
        <v>WERKTUIGEN</v>
      </c>
      <c r="D8" s="373" t="s">
        <v>48</v>
      </c>
      <c r="E8" s="374"/>
      <c r="F8" s="274" t="s">
        <v>10</v>
      </c>
      <c r="G8" s="277">
        <f>'gunningscriterium SEB'!G12</f>
        <v>1</v>
      </c>
      <c r="H8" s="278">
        <f>'gunningscriterium SEB'!I12</f>
        <v>2</v>
      </c>
      <c r="J8" s="276">
        <f>'gunningscriterium SEB'!G12</f>
        <v>1</v>
      </c>
      <c r="K8" s="278">
        <f>'gunningscriterium SEB'!I12</f>
        <v>2</v>
      </c>
    </row>
    <row r="9" spans="2:11" s="43" customFormat="1" ht="70.5" customHeight="1" thickBot="1">
      <c r="B9" s="272"/>
      <c r="C9" s="362" t="s">
        <v>49</v>
      </c>
      <c r="D9" s="363" t="s">
        <v>11</v>
      </c>
      <c r="E9" s="364" t="s">
        <v>12</v>
      </c>
      <c r="F9" s="365" t="s">
        <v>50</v>
      </c>
      <c r="G9" s="343" t="s">
        <v>30</v>
      </c>
      <c r="H9" s="343" t="s">
        <v>30</v>
      </c>
      <c r="I9" s="366"/>
      <c r="J9" s="342" t="s">
        <v>51</v>
      </c>
      <c r="K9" s="343" t="s">
        <v>51</v>
      </c>
    </row>
    <row r="10" spans="2:11" s="43" customFormat="1" ht="15" customHeight="1">
      <c r="B10" s="273">
        <v>1</v>
      </c>
      <c r="C10" s="36"/>
      <c r="D10" s="37"/>
      <c r="E10" s="76"/>
      <c r="F10" s="319"/>
      <c r="G10" s="281"/>
      <c r="H10" s="281"/>
      <c r="J10" s="280"/>
      <c r="K10" s="281"/>
    </row>
    <row r="11" spans="2:11" s="43" customFormat="1" ht="15" customHeight="1">
      <c r="B11" s="273">
        <v>2</v>
      </c>
      <c r="C11" s="36"/>
      <c r="D11" s="37"/>
      <c r="E11" s="76"/>
      <c r="F11" s="320"/>
      <c r="G11" s="283"/>
      <c r="H11" s="283"/>
      <c r="J11" s="282"/>
      <c r="K11" s="283"/>
    </row>
    <row r="12" spans="2:11" s="43" customFormat="1" ht="15" customHeight="1">
      <c r="B12" s="273">
        <v>3</v>
      </c>
      <c r="C12" s="36"/>
      <c r="D12" s="37"/>
      <c r="E12" s="76"/>
      <c r="F12" s="320"/>
      <c r="G12" s="283"/>
      <c r="H12" s="283"/>
      <c r="J12" s="282"/>
      <c r="K12" s="283"/>
    </row>
    <row r="13" spans="2:11" s="43" customFormat="1" ht="15" customHeight="1">
      <c r="B13" s="273">
        <v>4</v>
      </c>
      <c r="C13" s="36"/>
      <c r="D13" s="37"/>
      <c r="E13" s="76"/>
      <c r="F13" s="320"/>
      <c r="G13" s="283"/>
      <c r="H13" s="283"/>
      <c r="J13" s="282"/>
      <c r="K13" s="283"/>
    </row>
    <row r="14" spans="2:11" s="43" customFormat="1" ht="15" customHeight="1">
      <c r="B14" s="273">
        <v>5</v>
      </c>
      <c r="C14" s="36"/>
      <c r="D14" s="37"/>
      <c r="E14" s="76"/>
      <c r="F14" s="320"/>
      <c r="G14" s="283"/>
      <c r="H14" s="283"/>
      <c r="J14" s="282"/>
      <c r="K14" s="283"/>
    </row>
    <row r="15" spans="2:11" s="43" customFormat="1" ht="15" customHeight="1">
      <c r="B15" s="273">
        <v>6</v>
      </c>
      <c r="C15" s="36"/>
      <c r="D15" s="37"/>
      <c r="E15" s="76"/>
      <c r="F15" s="320"/>
      <c r="G15" s="283"/>
      <c r="H15" s="283"/>
      <c r="J15" s="282"/>
      <c r="K15" s="283"/>
    </row>
    <row r="16" spans="2:11" s="43" customFormat="1" ht="15" customHeight="1">
      <c r="B16" s="273">
        <v>7</v>
      </c>
      <c r="C16" s="36"/>
      <c r="D16" s="37"/>
      <c r="E16" s="76"/>
      <c r="F16" s="320"/>
      <c r="G16" s="283"/>
      <c r="H16" s="283"/>
      <c r="J16" s="282"/>
      <c r="K16" s="283"/>
    </row>
    <row r="17" spans="2:11" s="43" customFormat="1" ht="15" customHeight="1">
      <c r="B17" s="273">
        <v>8</v>
      </c>
      <c r="C17" s="36"/>
      <c r="D17" s="37"/>
      <c r="E17" s="76"/>
      <c r="F17" s="320"/>
      <c r="G17" s="283"/>
      <c r="H17" s="283"/>
      <c r="J17" s="282"/>
      <c r="K17" s="283"/>
    </row>
    <row r="18" spans="2:11" s="43" customFormat="1" ht="15" customHeight="1">
      <c r="B18" s="273">
        <v>9</v>
      </c>
      <c r="C18" s="36"/>
      <c r="D18" s="37"/>
      <c r="E18" s="76"/>
      <c r="F18" s="320"/>
      <c r="G18" s="283"/>
      <c r="H18" s="283"/>
      <c r="J18" s="282"/>
      <c r="K18" s="283"/>
    </row>
    <row r="19" spans="2:11" s="43" customFormat="1" ht="15" customHeight="1">
      <c r="B19" s="273">
        <v>10</v>
      </c>
      <c r="C19" s="87"/>
      <c r="D19" s="37"/>
      <c r="E19" s="270"/>
      <c r="F19" s="320"/>
      <c r="G19" s="283"/>
      <c r="H19" s="283"/>
      <c r="J19" s="282"/>
      <c r="K19" s="283"/>
    </row>
    <row r="20" spans="2:11" s="43" customFormat="1" ht="15" customHeight="1">
      <c r="B20" s="273">
        <v>11</v>
      </c>
      <c r="C20" s="36"/>
      <c r="D20" s="275"/>
      <c r="E20" s="76"/>
      <c r="F20" s="321"/>
      <c r="G20" s="285"/>
      <c r="H20" s="285"/>
      <c r="J20" s="284"/>
      <c r="K20" s="285"/>
    </row>
    <row r="21" spans="2:11" s="43" customFormat="1" ht="15" customHeight="1">
      <c r="B21" s="273">
        <v>12</v>
      </c>
      <c r="C21" s="36"/>
      <c r="D21" s="37"/>
      <c r="E21" s="76"/>
      <c r="F21" s="320"/>
      <c r="G21" s="283"/>
      <c r="H21" s="283"/>
      <c r="J21" s="282"/>
      <c r="K21" s="283"/>
    </row>
    <row r="22" spans="2:11" s="43" customFormat="1" ht="15" customHeight="1">
      <c r="B22" s="273">
        <v>13</v>
      </c>
      <c r="C22" s="36"/>
      <c r="D22" s="37"/>
      <c r="E22" s="76"/>
      <c r="F22" s="320"/>
      <c r="G22" s="283"/>
      <c r="H22" s="283"/>
      <c r="J22" s="282"/>
      <c r="K22" s="283"/>
    </row>
    <row r="23" spans="2:11" s="43" customFormat="1" ht="15" customHeight="1">
      <c r="B23" s="273">
        <v>14</v>
      </c>
      <c r="C23" s="36"/>
      <c r="D23" s="37"/>
      <c r="E23" s="76"/>
      <c r="F23" s="320"/>
      <c r="G23" s="283"/>
      <c r="H23" s="283"/>
      <c r="J23" s="282"/>
      <c r="K23" s="283"/>
    </row>
    <row r="24" spans="2:11" s="43" customFormat="1" ht="15" customHeight="1">
      <c r="B24" s="273">
        <v>15</v>
      </c>
      <c r="C24" s="36"/>
      <c r="D24" s="37"/>
      <c r="E24" s="76"/>
      <c r="F24" s="320"/>
      <c r="G24" s="283"/>
      <c r="H24" s="283"/>
      <c r="J24" s="282"/>
      <c r="K24" s="283"/>
    </row>
    <row r="25" spans="2:11" s="43" customFormat="1" ht="15" customHeight="1">
      <c r="B25" s="273">
        <v>16</v>
      </c>
      <c r="C25" s="36"/>
      <c r="D25" s="37"/>
      <c r="E25" s="76"/>
      <c r="F25" s="320"/>
      <c r="G25" s="283"/>
      <c r="H25" s="283"/>
      <c r="J25" s="282"/>
      <c r="K25" s="283"/>
    </row>
    <row r="26" spans="2:11" s="43" customFormat="1" ht="15" customHeight="1">
      <c r="B26" s="273">
        <v>17</v>
      </c>
      <c r="C26" s="36"/>
      <c r="D26" s="37"/>
      <c r="E26" s="76"/>
      <c r="F26" s="320"/>
      <c r="G26" s="283"/>
      <c r="H26" s="283"/>
      <c r="J26" s="282"/>
      <c r="K26" s="283"/>
    </row>
    <row r="27" spans="2:11" s="43" customFormat="1" ht="15" customHeight="1">
      <c r="B27" s="273">
        <v>18</v>
      </c>
      <c r="C27" s="36"/>
      <c r="D27" s="37"/>
      <c r="E27" s="76"/>
      <c r="F27" s="320"/>
      <c r="G27" s="283"/>
      <c r="H27" s="283"/>
      <c r="J27" s="282"/>
      <c r="K27" s="283"/>
    </row>
    <row r="28" spans="2:11" s="43" customFormat="1" ht="15" customHeight="1">
      <c r="B28" s="273">
        <v>19</v>
      </c>
      <c r="C28" s="36"/>
      <c r="D28" s="37"/>
      <c r="E28" s="76"/>
      <c r="F28" s="320"/>
      <c r="G28" s="283"/>
      <c r="H28" s="283"/>
      <c r="J28" s="282"/>
      <c r="K28" s="283"/>
    </row>
    <row r="29" spans="2:11" s="43" customFormat="1" ht="15" customHeight="1" thickBot="1">
      <c r="B29" s="273">
        <v>20</v>
      </c>
      <c r="C29" s="65"/>
      <c r="D29" s="38"/>
      <c r="E29" s="77"/>
      <c r="F29" s="322"/>
      <c r="G29" s="287"/>
      <c r="H29" s="287"/>
      <c r="J29" s="286"/>
      <c r="K29" s="287"/>
    </row>
    <row r="30" spans="2:11" ht="15" customHeight="1" thickBot="1">
      <c r="B30" s="272"/>
      <c r="C30" s="157"/>
      <c r="D30" s="158"/>
      <c r="E30" s="158"/>
      <c r="F30" s="157"/>
      <c r="J30" s="157"/>
    </row>
    <row r="31" spans="2:11" s="43" customFormat="1" ht="59.15" customHeight="1" thickBot="1">
      <c r="B31" s="272"/>
      <c r="C31" s="12" t="str">
        <f>'gunningscriterium SEB'!C26</f>
        <v>TRANSPORTMIDDELEN (N1, N2 en N3)</v>
      </c>
      <c r="D31" s="373" t="s">
        <v>52</v>
      </c>
      <c r="E31" s="373"/>
      <c r="F31" s="274" t="s">
        <v>10</v>
      </c>
      <c r="G31" s="277">
        <f>'[2]gunningscriterium SEB'!G21</f>
        <v>1</v>
      </c>
      <c r="H31" s="278">
        <f>'[2]gunningscriterium SEB'!I21</f>
        <v>2</v>
      </c>
      <c r="J31" s="276">
        <f>'gunningscriterium SEB'!G26</f>
        <v>1</v>
      </c>
      <c r="K31" s="278">
        <f>'gunningscriterium SEB'!I26</f>
        <v>2</v>
      </c>
    </row>
    <row r="32" spans="2:11" s="43" customFormat="1" ht="70.5" customHeight="1" thickBot="1">
      <c r="B32" s="272"/>
      <c r="C32" s="362" t="s">
        <v>53</v>
      </c>
      <c r="D32" s="363" t="s">
        <v>11</v>
      </c>
      <c r="E32" s="364" t="s">
        <v>12</v>
      </c>
      <c r="F32" s="364" t="s">
        <v>50</v>
      </c>
      <c r="G32" s="343" t="s">
        <v>30</v>
      </c>
      <c r="H32" s="343" t="s">
        <v>30</v>
      </c>
      <c r="I32" s="366"/>
      <c r="J32" s="342" t="s">
        <v>54</v>
      </c>
      <c r="K32" s="343" t="s">
        <v>54</v>
      </c>
    </row>
    <row r="33" spans="2:11" s="43" customFormat="1" ht="15" customHeight="1">
      <c r="B33" s="273">
        <v>1</v>
      </c>
      <c r="C33" s="36"/>
      <c r="D33" s="82"/>
      <c r="E33" s="82"/>
      <c r="F33" s="319"/>
      <c r="G33" s="281"/>
      <c r="H33" s="281"/>
      <c r="J33" s="280"/>
      <c r="K33" s="281"/>
    </row>
    <row r="34" spans="2:11" s="43" customFormat="1" ht="15" customHeight="1">
      <c r="B34" s="273">
        <v>2</v>
      </c>
      <c r="C34" s="36"/>
      <c r="D34" s="83"/>
      <c r="E34" s="85"/>
      <c r="F34" s="320"/>
      <c r="G34" s="283"/>
      <c r="H34" s="283"/>
      <c r="J34" s="282"/>
      <c r="K34" s="283"/>
    </row>
    <row r="35" spans="2:11" s="43" customFormat="1" ht="15" customHeight="1">
      <c r="B35" s="273">
        <v>3</v>
      </c>
      <c r="C35" s="36"/>
      <c r="D35" s="83"/>
      <c r="E35" s="85"/>
      <c r="F35" s="320"/>
      <c r="G35" s="283"/>
      <c r="H35" s="283"/>
      <c r="J35" s="282"/>
      <c r="K35" s="283"/>
    </row>
    <row r="36" spans="2:11" s="43" customFormat="1" ht="15" customHeight="1">
      <c r="B36" s="273">
        <v>4</v>
      </c>
      <c r="C36" s="87"/>
      <c r="D36" s="83"/>
      <c r="E36" s="83"/>
      <c r="F36" s="320"/>
      <c r="G36" s="283"/>
      <c r="H36" s="283"/>
      <c r="J36" s="282"/>
      <c r="K36" s="283"/>
    </row>
    <row r="37" spans="2:11" s="43" customFormat="1" ht="15" customHeight="1">
      <c r="B37" s="273">
        <v>5</v>
      </c>
      <c r="C37" s="36"/>
      <c r="D37" s="83"/>
      <c r="E37" s="85"/>
      <c r="F37" s="320"/>
      <c r="G37" s="283"/>
      <c r="H37" s="283"/>
      <c r="J37" s="282"/>
      <c r="K37" s="283"/>
    </row>
    <row r="38" spans="2:11" s="43" customFormat="1" ht="15" customHeight="1">
      <c r="B38" s="273">
        <v>6</v>
      </c>
      <c r="C38" s="36"/>
      <c r="D38" s="83"/>
      <c r="E38" s="85"/>
      <c r="F38" s="320"/>
      <c r="G38" s="283"/>
      <c r="H38" s="283"/>
      <c r="J38" s="282"/>
      <c r="K38" s="283"/>
    </row>
    <row r="39" spans="2:11" s="43" customFormat="1" ht="15" customHeight="1">
      <c r="B39" s="273">
        <v>7</v>
      </c>
      <c r="C39" s="36"/>
      <c r="D39" s="83"/>
      <c r="E39" s="85"/>
      <c r="F39" s="320"/>
      <c r="G39" s="283"/>
      <c r="H39" s="283"/>
      <c r="J39" s="282"/>
      <c r="K39" s="283"/>
    </row>
    <row r="40" spans="2:11" s="43" customFormat="1" ht="15" customHeight="1">
      <c r="B40" s="273">
        <v>8</v>
      </c>
      <c r="C40" s="36"/>
      <c r="D40" s="83"/>
      <c r="E40" s="83"/>
      <c r="F40" s="320"/>
      <c r="G40" s="283"/>
      <c r="H40" s="283"/>
      <c r="J40" s="282"/>
      <c r="K40" s="283"/>
    </row>
    <row r="41" spans="2:11" s="43" customFormat="1" ht="15" customHeight="1">
      <c r="B41" s="273">
        <v>9</v>
      </c>
      <c r="C41" s="36"/>
      <c r="D41" s="83"/>
      <c r="E41" s="85"/>
      <c r="F41" s="320"/>
      <c r="G41" s="283"/>
      <c r="H41" s="283"/>
      <c r="J41" s="282"/>
      <c r="K41" s="283"/>
    </row>
    <row r="42" spans="2:11" s="43" customFormat="1" ht="15" customHeight="1">
      <c r="B42" s="273">
        <v>10</v>
      </c>
      <c r="C42" s="36"/>
      <c r="D42" s="83"/>
      <c r="E42" s="85"/>
      <c r="F42" s="320"/>
      <c r="G42" s="283"/>
      <c r="H42" s="283"/>
      <c r="J42" s="282"/>
      <c r="K42" s="283"/>
    </row>
    <row r="43" spans="2:11" s="43" customFormat="1" ht="15" customHeight="1">
      <c r="B43" s="273">
        <v>11</v>
      </c>
      <c r="C43" s="36"/>
      <c r="D43" s="83"/>
      <c r="E43" s="85"/>
      <c r="F43" s="320"/>
      <c r="G43" s="285"/>
      <c r="H43" s="285"/>
      <c r="J43" s="284"/>
      <c r="K43" s="285"/>
    </row>
    <row r="44" spans="2:11" s="43" customFormat="1" ht="15" customHeight="1">
      <c r="B44" s="273">
        <v>12</v>
      </c>
      <c r="C44" s="36"/>
      <c r="D44" s="83"/>
      <c r="E44" s="83"/>
      <c r="F44" s="320"/>
      <c r="G44" s="283"/>
      <c r="H44" s="283"/>
      <c r="J44" s="282"/>
      <c r="K44" s="283"/>
    </row>
    <row r="45" spans="2:11" s="43" customFormat="1" ht="15" customHeight="1">
      <c r="B45" s="273">
        <v>13</v>
      </c>
      <c r="C45" s="36"/>
      <c r="D45" s="83"/>
      <c r="E45" s="85"/>
      <c r="F45" s="320"/>
      <c r="G45" s="283"/>
      <c r="H45" s="283"/>
      <c r="J45" s="282"/>
      <c r="K45" s="283"/>
    </row>
    <row r="46" spans="2:11" s="43" customFormat="1" ht="15" customHeight="1">
      <c r="B46" s="273">
        <v>14</v>
      </c>
      <c r="C46" s="36"/>
      <c r="D46" s="83"/>
      <c r="E46" s="85"/>
      <c r="F46" s="320"/>
      <c r="G46" s="283"/>
      <c r="H46" s="283"/>
      <c r="J46" s="282"/>
      <c r="K46" s="283"/>
    </row>
    <row r="47" spans="2:11" s="43" customFormat="1" ht="15" customHeight="1">
      <c r="B47" s="273">
        <v>15</v>
      </c>
      <c r="C47" s="36"/>
      <c r="D47" s="83"/>
      <c r="E47" s="85"/>
      <c r="F47" s="320"/>
      <c r="G47" s="283"/>
      <c r="H47" s="283"/>
      <c r="J47" s="282"/>
      <c r="K47" s="283"/>
    </row>
    <row r="48" spans="2:11" s="43" customFormat="1" ht="15" customHeight="1">
      <c r="B48" s="273">
        <v>16</v>
      </c>
      <c r="C48" s="36"/>
      <c r="D48" s="83"/>
      <c r="E48" s="85"/>
      <c r="F48" s="320"/>
      <c r="G48" s="283"/>
      <c r="H48" s="283"/>
      <c r="J48" s="282"/>
      <c r="K48" s="283"/>
    </row>
    <row r="49" spans="2:11" s="43" customFormat="1" ht="15" customHeight="1">
      <c r="B49" s="273">
        <v>17</v>
      </c>
      <c r="C49" s="36"/>
      <c r="D49" s="83"/>
      <c r="E49" s="85"/>
      <c r="F49" s="320"/>
      <c r="G49" s="283"/>
      <c r="H49" s="283"/>
      <c r="J49" s="282"/>
      <c r="K49" s="283"/>
    </row>
    <row r="50" spans="2:11" s="43" customFormat="1" ht="15" customHeight="1">
      <c r="B50" s="273">
        <v>18</v>
      </c>
      <c r="C50" s="36"/>
      <c r="D50" s="83"/>
      <c r="E50" s="85"/>
      <c r="F50" s="320"/>
      <c r="G50" s="283"/>
      <c r="H50" s="283"/>
      <c r="J50" s="282"/>
      <c r="K50" s="283"/>
    </row>
    <row r="51" spans="2:11" s="43" customFormat="1" ht="15" customHeight="1">
      <c r="B51" s="273">
        <v>19</v>
      </c>
      <c r="C51" s="36"/>
      <c r="D51" s="83"/>
      <c r="E51" s="85"/>
      <c r="F51" s="320"/>
      <c r="G51" s="283"/>
      <c r="H51" s="283"/>
      <c r="J51" s="282"/>
      <c r="K51" s="283"/>
    </row>
    <row r="52" spans="2:11" s="43" customFormat="1" ht="15" customHeight="1" thickBot="1">
      <c r="B52" s="273">
        <v>20</v>
      </c>
      <c r="C52" s="279"/>
      <c r="D52" s="84"/>
      <c r="E52" s="86"/>
      <c r="F52" s="322"/>
      <c r="G52" s="287"/>
      <c r="H52" s="287"/>
      <c r="J52" s="286"/>
      <c r="K52" s="287"/>
    </row>
    <row r="53" spans="2:11" ht="15" customHeight="1" thickBot="1">
      <c r="B53" s="272"/>
      <c r="C53" s="157"/>
      <c r="D53" s="158"/>
      <c r="E53" s="158"/>
      <c r="F53" s="157"/>
      <c r="J53" s="157"/>
    </row>
    <row r="54" spans="2:11" s="43" customFormat="1" ht="59.15" customHeight="1" thickBot="1">
      <c r="B54" s="271"/>
      <c r="C54" s="12" t="str">
        <f>'gunningscriterium SEB'!C47</f>
        <v>GEREEDSCHAPPEN</v>
      </c>
      <c r="D54" s="373" t="s">
        <v>55</v>
      </c>
      <c r="E54" s="373"/>
      <c r="F54" s="274" t="s">
        <v>10</v>
      </c>
      <c r="G54" s="277">
        <f>'gunningscriterium SEB'!G47</f>
        <v>1</v>
      </c>
      <c r="H54" s="278">
        <f>'gunningscriterium SEB'!I47</f>
        <v>2</v>
      </c>
      <c r="J54" s="276">
        <f>'gunningscriterium SEB'!G47</f>
        <v>1</v>
      </c>
      <c r="K54" s="278">
        <f>'gunningscriterium SEB'!I47</f>
        <v>2</v>
      </c>
    </row>
    <row r="55" spans="2:11" s="43" customFormat="1" ht="70.5" customHeight="1" thickBot="1">
      <c r="B55" s="271"/>
      <c r="C55" s="362" t="s">
        <v>53</v>
      </c>
      <c r="D55" s="363" t="s">
        <v>11</v>
      </c>
      <c r="E55" s="364" t="s">
        <v>12</v>
      </c>
      <c r="F55" s="367" t="s">
        <v>50</v>
      </c>
      <c r="G55" s="343" t="s">
        <v>30</v>
      </c>
      <c r="H55" s="343" t="s">
        <v>30</v>
      </c>
      <c r="I55" s="366"/>
      <c r="J55" s="342" t="s">
        <v>56</v>
      </c>
      <c r="K55" s="343" t="s">
        <v>56</v>
      </c>
    </row>
    <row r="56" spans="2:11" s="43" customFormat="1" ht="15" customHeight="1">
      <c r="B56" s="273">
        <v>1</v>
      </c>
      <c r="C56" s="71"/>
      <c r="D56" s="82"/>
      <c r="E56" s="82"/>
      <c r="F56" s="72"/>
      <c r="G56" s="281"/>
      <c r="H56" s="281"/>
      <c r="J56" s="280"/>
      <c r="K56" s="281"/>
    </row>
    <row r="57" spans="2:11" s="43" customFormat="1" ht="15" customHeight="1">
      <c r="B57" s="273">
        <v>2</v>
      </c>
      <c r="C57" s="87"/>
      <c r="D57" s="83"/>
      <c r="E57" s="83"/>
      <c r="F57" s="78"/>
      <c r="G57" s="283"/>
      <c r="H57" s="283"/>
      <c r="J57" s="282"/>
      <c r="K57" s="283"/>
    </row>
    <row r="58" spans="2:11" s="43" customFormat="1" ht="15" customHeight="1">
      <c r="B58" s="273">
        <v>3</v>
      </c>
      <c r="C58" s="87"/>
      <c r="D58" s="83"/>
      <c r="E58" s="83"/>
      <c r="F58" s="78"/>
      <c r="G58" s="283"/>
      <c r="H58" s="283"/>
      <c r="J58" s="282"/>
      <c r="K58" s="283"/>
    </row>
    <row r="59" spans="2:11" s="43" customFormat="1" ht="15" customHeight="1">
      <c r="B59" s="273">
        <v>4</v>
      </c>
      <c r="C59" s="87"/>
      <c r="D59" s="83"/>
      <c r="E59" s="83"/>
      <c r="F59" s="78"/>
      <c r="G59" s="283"/>
      <c r="H59" s="283"/>
      <c r="J59" s="282"/>
      <c r="K59" s="283"/>
    </row>
    <row r="60" spans="2:11" s="43" customFormat="1" ht="15" customHeight="1">
      <c r="B60" s="273">
        <v>5</v>
      </c>
      <c r="C60" s="87"/>
      <c r="D60" s="83"/>
      <c r="E60" s="83"/>
      <c r="F60" s="78"/>
      <c r="G60" s="283"/>
      <c r="H60" s="283"/>
      <c r="J60" s="282"/>
      <c r="K60" s="283"/>
    </row>
    <row r="61" spans="2:11" ht="15" customHeight="1">
      <c r="B61" s="273">
        <v>6</v>
      </c>
      <c r="C61" s="87"/>
      <c r="D61" s="83"/>
      <c r="E61" s="83"/>
      <c r="F61" s="78"/>
      <c r="G61" s="283"/>
      <c r="H61" s="283"/>
      <c r="J61" s="282"/>
      <c r="K61" s="283"/>
    </row>
    <row r="62" spans="2:11" ht="15" customHeight="1">
      <c r="B62" s="273">
        <v>7</v>
      </c>
      <c r="C62" s="87"/>
      <c r="D62" s="83"/>
      <c r="E62" s="83"/>
      <c r="F62" s="78"/>
      <c r="G62" s="283"/>
      <c r="H62" s="283"/>
      <c r="J62" s="282"/>
      <c r="K62" s="283"/>
    </row>
    <row r="63" spans="2:11" ht="15" customHeight="1">
      <c r="B63" s="273">
        <v>8</v>
      </c>
      <c r="C63" s="87"/>
      <c r="D63" s="83"/>
      <c r="E63" s="83"/>
      <c r="F63" s="78"/>
      <c r="G63" s="283"/>
      <c r="H63" s="283"/>
      <c r="J63" s="282"/>
      <c r="K63" s="283"/>
    </row>
    <row r="64" spans="2:11" ht="15" customHeight="1">
      <c r="B64" s="273">
        <v>9</v>
      </c>
      <c r="C64" s="87"/>
      <c r="D64" s="83"/>
      <c r="E64" s="83"/>
      <c r="F64" s="78"/>
      <c r="G64" s="283"/>
      <c r="H64" s="283"/>
      <c r="J64" s="282"/>
      <c r="K64" s="283"/>
    </row>
    <row r="65" spans="2:11" ht="15" customHeight="1">
      <c r="B65" s="273">
        <v>10</v>
      </c>
      <c r="C65" s="87"/>
      <c r="D65" s="83"/>
      <c r="E65" s="83"/>
      <c r="F65" s="78"/>
      <c r="G65" s="283"/>
      <c r="H65" s="283"/>
      <c r="J65" s="282"/>
      <c r="K65" s="283"/>
    </row>
    <row r="66" spans="2:11" ht="15" customHeight="1">
      <c r="B66" s="273">
        <v>11</v>
      </c>
      <c r="C66" s="87"/>
      <c r="D66" s="83"/>
      <c r="E66" s="83"/>
      <c r="F66" s="78"/>
      <c r="G66" s="285"/>
      <c r="H66" s="285"/>
      <c r="J66" s="284"/>
      <c r="K66" s="285"/>
    </row>
    <row r="67" spans="2:11" ht="15" customHeight="1">
      <c r="B67" s="273">
        <v>12</v>
      </c>
      <c r="C67" s="87"/>
      <c r="D67" s="83"/>
      <c r="E67" s="83"/>
      <c r="F67" s="78"/>
      <c r="G67" s="283"/>
      <c r="H67" s="283"/>
      <c r="J67" s="282"/>
      <c r="K67" s="283"/>
    </row>
    <row r="68" spans="2:11" ht="15" customHeight="1">
      <c r="B68" s="273">
        <v>13</v>
      </c>
      <c r="C68" s="87"/>
      <c r="D68" s="83"/>
      <c r="E68" s="83"/>
      <c r="F68" s="78"/>
      <c r="G68" s="283"/>
      <c r="H68" s="283"/>
      <c r="J68" s="282"/>
      <c r="K68" s="283"/>
    </row>
    <row r="69" spans="2:11" ht="15" customHeight="1">
      <c r="B69" s="273">
        <v>14</v>
      </c>
      <c r="C69" s="87"/>
      <c r="D69" s="83"/>
      <c r="E69" s="83"/>
      <c r="F69" s="78"/>
      <c r="G69" s="283"/>
      <c r="H69" s="283"/>
      <c r="J69" s="282"/>
      <c r="K69" s="283"/>
    </row>
    <row r="70" spans="2:11" ht="15" customHeight="1">
      <c r="B70" s="273">
        <v>15</v>
      </c>
      <c r="C70" s="87"/>
      <c r="D70" s="83"/>
      <c r="E70" s="83"/>
      <c r="F70" s="78"/>
      <c r="G70" s="283"/>
      <c r="H70" s="283"/>
      <c r="J70" s="282"/>
      <c r="K70" s="283"/>
    </row>
    <row r="71" spans="2:11" ht="15" customHeight="1">
      <c r="B71" s="273">
        <v>16</v>
      </c>
      <c r="C71" s="87"/>
      <c r="D71" s="83"/>
      <c r="E71" s="83"/>
      <c r="F71" s="78"/>
      <c r="G71" s="283"/>
      <c r="H71" s="283"/>
      <c r="J71" s="282"/>
      <c r="K71" s="283"/>
    </row>
    <row r="72" spans="2:11" ht="15" customHeight="1">
      <c r="B72" s="273">
        <v>17</v>
      </c>
      <c r="C72" s="87"/>
      <c r="D72" s="83"/>
      <c r="E72" s="83"/>
      <c r="F72" s="78"/>
      <c r="G72" s="283"/>
      <c r="H72" s="283"/>
      <c r="J72" s="282"/>
      <c r="K72" s="283"/>
    </row>
    <row r="73" spans="2:11" ht="15" customHeight="1">
      <c r="B73" s="273">
        <v>18</v>
      </c>
      <c r="C73" s="87"/>
      <c r="D73" s="83"/>
      <c r="E73" s="83"/>
      <c r="F73" s="78"/>
      <c r="G73" s="283"/>
      <c r="H73" s="283"/>
      <c r="J73" s="282"/>
      <c r="K73" s="283"/>
    </row>
    <row r="74" spans="2:11" ht="15" customHeight="1">
      <c r="B74" s="273">
        <v>19</v>
      </c>
      <c r="C74" s="87"/>
      <c r="D74" s="83"/>
      <c r="E74" s="83"/>
      <c r="F74" s="78"/>
      <c r="G74" s="283"/>
      <c r="H74" s="283"/>
      <c r="J74" s="282"/>
      <c r="K74" s="283"/>
    </row>
    <row r="75" spans="2:11" ht="15" customHeight="1" thickBot="1">
      <c r="B75" s="273">
        <v>20</v>
      </c>
      <c r="C75" s="65"/>
      <c r="D75" s="84"/>
      <c r="E75" s="84"/>
      <c r="F75" s="73"/>
      <c r="G75" s="287"/>
      <c r="H75" s="287"/>
      <c r="J75" s="286"/>
      <c r="K75" s="287"/>
    </row>
    <row r="76" spans="2:11" ht="15" customHeight="1"/>
    <row r="77" spans="2:11" ht="15" customHeight="1">
      <c r="C77" s="146" t="s">
        <v>5</v>
      </c>
      <c r="D77" s="88"/>
      <c r="E77" s="306"/>
      <c r="F77" s="3"/>
      <c r="G77" s="3"/>
      <c r="H77" s="3"/>
      <c r="I77" s="5"/>
      <c r="J77" s="5"/>
      <c r="K77" s="5"/>
    </row>
    <row r="78" spans="2:11" ht="15" customHeight="1">
      <c r="C78" s="146"/>
      <c r="D78" s="3"/>
      <c r="E78" s="3"/>
      <c r="F78" s="3"/>
      <c r="G78" s="3"/>
      <c r="H78" s="3"/>
      <c r="I78" s="5"/>
      <c r="J78" s="5"/>
      <c r="K78" s="5"/>
    </row>
    <row r="79" spans="2:11">
      <c r="C79" s="146" t="s">
        <v>57</v>
      </c>
      <c r="D79" s="88"/>
      <c r="E79" s="3"/>
      <c r="F79" s="3"/>
      <c r="G79" s="3"/>
      <c r="H79" s="3"/>
      <c r="I79" s="5"/>
      <c r="J79" s="5"/>
      <c r="K79" s="5"/>
    </row>
    <row r="80" spans="2:11">
      <c r="C80" s="146"/>
      <c r="D80" s="148"/>
      <c r="E80" s="5"/>
      <c r="F80" s="5"/>
      <c r="G80" s="5"/>
      <c r="H80" s="5"/>
      <c r="I80" s="5"/>
      <c r="J80" s="5"/>
      <c r="K80" s="5"/>
    </row>
    <row r="81" spans="3:11">
      <c r="C81" s="146" t="s">
        <v>58</v>
      </c>
      <c r="D81" s="89"/>
      <c r="E81" s="3"/>
      <c r="F81" s="3"/>
      <c r="G81" s="3"/>
      <c r="H81" s="3"/>
      <c r="I81" s="149"/>
      <c r="J81" s="149"/>
      <c r="K81" s="149"/>
    </row>
    <row r="82" spans="3:11">
      <c r="C82" s="146"/>
      <c r="D82" s="148"/>
      <c r="E82" s="5"/>
      <c r="F82" s="5"/>
      <c r="G82" s="3"/>
      <c r="H82" s="5"/>
      <c r="I82" s="149"/>
      <c r="J82" s="149"/>
      <c r="K82" s="149"/>
    </row>
    <row r="83" spans="3:11" ht="84" customHeight="1">
      <c r="C83" s="146" t="s">
        <v>59</v>
      </c>
      <c r="D83" s="88"/>
      <c r="E83" s="306"/>
      <c r="F83" s="306"/>
      <c r="G83" s="3"/>
      <c r="H83" s="3"/>
      <c r="I83" s="149"/>
      <c r="J83" s="149"/>
      <c r="K83" s="149"/>
    </row>
  </sheetData>
  <sheetProtection formatCells="0" formatColumns="0" formatRows="0" insertColumns="0" insertRows="0" sort="0" autoFilter="0" pivotTables="0"/>
  <mergeCells count="4">
    <mergeCell ref="E1:F2"/>
    <mergeCell ref="D8:E8"/>
    <mergeCell ref="D31:E31"/>
    <mergeCell ref="D54:E54"/>
  </mergeCells>
  <phoneticPr fontId="19" type="noConversion"/>
  <dataValidations count="2">
    <dataValidation type="list" allowBlank="1" showInputMessage="1" showErrorMessage="1" sqref="F32 J30 F30 J53 F53" xr:uid="{57EDA702-E0C0-47A8-B6E6-7C923C8D697A}">
      <formula1>"kleiner dan 8 kW, vanaf 8 t/m 18kW , vanaf 19kW t/m 55 kW, vanaf 56kW t/m 129kW, vanaf 130kW"</formula1>
    </dataValidation>
    <dataValidation type="list" allowBlank="1" showInputMessage="1" showErrorMessage="1" sqref="D79" xr:uid="{909A8533-FBE2-4E50-AEFA-8133B50D6573}">
      <formula1>"ja,nee"</formula1>
    </dataValidation>
  </dataValidations>
  <pageMargins left="0.7" right="0.7" top="0.75" bottom="0.75" header="0.3" footer="0.3"/>
  <pageSetup paperSize="9" scale="5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BAF77E5-AD79-47CC-A116-7F1597C556E2}">
          <x14:formula1>
            <xm:f>'gunningscriterium SEB'!$C$14:$C$21</xm:f>
          </x14:formula1>
          <xm:sqref>D10:D29</xm:sqref>
        </x14:dataValidation>
        <x14:dataValidation type="list" allowBlank="1" showInputMessage="1" showErrorMessage="1" xr:uid="{F32D13C1-10D5-4B2A-88AB-5E8E66A7DA75}">
          <x14:formula1>
            <xm:f>'gunningscriterium SEB'!$D$14:$D$19</xm:f>
          </x14:formula1>
          <xm:sqref>E10:E29</xm:sqref>
        </x14:dataValidation>
        <x14:dataValidation type="list" errorStyle="warning" allowBlank="1" showInputMessage="1" showErrorMessage="1" errorTitle="let op" error="Er staat een beperkt aantal voertuigen in het tabblad 'machinelijst SEB'._x000a_Staat het juiste voertuig er niet tussen? Gelieve eigen gegevens in te voeren." xr:uid="{DCD2DB66-5205-4199-903E-3B6DC2CED5DF}">
          <x14:formula1>
            <xm:f>'machinelijst SEB'!$C$63:$C$86</xm:f>
          </x14:formula1>
          <xm:sqref>C33:C52</xm:sqref>
        </x14:dataValidation>
        <x14:dataValidation type="list" errorStyle="warning" allowBlank="1" showInputMessage="1" showErrorMessage="1" errorTitle="let op" error="Er staat een beperkt aantal gereedschappen in het tabblad 'machinelijst SEB'_x000a_Staat het juiste gereedschap er niet tussen? Gelieve eigen gegevens in te voeren." xr:uid="{78131B1C-13FC-4D73-814E-F57B4CC2E6CF}">
          <x14:formula1>
            <xm:f>'machinelijst SEB'!$C$50:$C$61</xm:f>
          </x14:formula1>
          <xm:sqref>C56:C75</xm:sqref>
        </x14:dataValidation>
        <x14:dataValidation type="list" errorStyle="warning" allowBlank="1" showInputMessage="1" showErrorMessage="1" errorTitle="let op" error="Komt het materieelstuk voor op het tabblad 'machinelijst SEB'? _x000a__x000a_Zo niet, voer dan eigen gegevens in." xr:uid="{8A1EB789-0A5C-484F-B60D-17206266698C}">
          <x14:formula1>
            <xm:f>'machinelijst SEB'!$C$5:$C$48</xm:f>
          </x14:formula1>
          <xm:sqref>C10:C29</xm:sqref>
        </x14:dataValidation>
        <x14:dataValidation type="list" allowBlank="1" showInputMessage="1" showErrorMessage="1" xr:uid="{D72A39E8-FD51-4443-B0C6-1FE6B70BFC21}">
          <x14:formula1>
            <xm:f>'gunningscriterium SEB'!$C$28:$C$42</xm:f>
          </x14:formula1>
          <xm:sqref>D33:D52</xm:sqref>
        </x14:dataValidation>
        <x14:dataValidation type="list" allowBlank="1" showInputMessage="1" showErrorMessage="1" xr:uid="{0986CFF1-2286-4394-B2D2-E6356038C2A2}">
          <x14:formula1>
            <xm:f>'gunningscriterium SEB'!$D$28:$D$42</xm:f>
          </x14:formula1>
          <xm:sqref>E33:E52</xm:sqref>
        </x14:dataValidation>
        <x14:dataValidation type="list" allowBlank="1" showInputMessage="1" showErrorMessage="1" xr:uid="{7C7FE742-8B3F-4652-8649-D976D4B3DC6C}">
          <x14:formula1>
            <xm:f>'gunningscriterium SEB'!$C$49:$C$54</xm:f>
          </x14:formula1>
          <xm:sqref>D56:D75</xm:sqref>
        </x14:dataValidation>
        <x14:dataValidation type="list" allowBlank="1" showInputMessage="1" showErrorMessage="1" xr:uid="{FE6AB835-9D20-4A91-9EF2-F499C135EAAB}">
          <x14:formula1>
            <xm:f>'gunningscriterium SEB'!$D$49:$D$54</xm:f>
          </x14:formula1>
          <xm:sqref>E56:E75</xm:sqref>
        </x14:dataValidation>
        <x14:dataValidation type="list" allowBlank="1" showInputMessage="1" showErrorMessage="1" xr:uid="{D269CD1D-289B-480C-A702-87BA336E98B5}">
          <x14:formula1>
            <xm:f>'subsidie opdrachtgever'!$L$2:$L$6</xm:f>
          </x14:formula1>
          <xm:sqref>F33:F52 F10:F29 F56:F75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7FE00-22FB-4547-B09F-A49D932B335C}">
  <sheetPr codeName="Blad6">
    <tabColor theme="8"/>
    <pageSetUpPr fitToPage="1"/>
  </sheetPr>
  <dimension ref="A1:BH75"/>
  <sheetViews>
    <sheetView showGridLines="0" zoomScaleNormal="100" workbookViewId="0">
      <selection activeCell="AO4" sqref="AO4"/>
    </sheetView>
  </sheetViews>
  <sheetFormatPr defaultColWidth="9.1796875" defaultRowHeight="14.5"/>
  <cols>
    <col min="1" max="1" width="2.7265625" style="170" customWidth="1"/>
    <col min="2" max="2" width="2.7265625" customWidth="1"/>
    <col min="3" max="3" width="28.54296875" customWidth="1"/>
    <col min="4" max="6" width="16.54296875" customWidth="1"/>
    <col min="7" max="7" width="16.54296875" style="81" customWidth="1"/>
    <col min="8" max="10" width="16.54296875" style="6" customWidth="1"/>
    <col min="11" max="11" width="16.54296875" style="81" customWidth="1"/>
    <col min="12" max="12" width="16.54296875" style="151" customWidth="1"/>
    <col min="13" max="14" width="4.54296875" style="151" customWidth="1"/>
    <col min="15" max="60" width="4.54296875" customWidth="1"/>
  </cols>
  <sheetData>
    <row r="1" spans="1:60" s="1" customFormat="1" ht="20.149999999999999" customHeight="1">
      <c r="C1" s="95" t="s">
        <v>0</v>
      </c>
      <c r="E1" s="372"/>
      <c r="F1" s="372"/>
      <c r="G1" s="80"/>
      <c r="K1" s="80"/>
    </row>
    <row r="2" spans="1:60" s="3" customFormat="1" ht="15" customHeight="1">
      <c r="A2" s="10"/>
      <c r="C2" s="2" t="s">
        <v>60</v>
      </c>
      <c r="E2" s="372"/>
      <c r="F2" s="372"/>
      <c r="G2" s="4"/>
      <c r="K2" s="4"/>
      <c r="N2" s="4"/>
      <c r="O2" s="4"/>
      <c r="X2" s="4"/>
      <c r="Y2" s="4"/>
    </row>
    <row r="3" spans="1:60" s="3" customFormat="1" ht="15" customHeight="1">
      <c r="A3" s="10"/>
      <c r="C3" s="15"/>
      <c r="G3" s="4"/>
      <c r="H3"/>
      <c r="K3" s="4"/>
      <c r="N3" s="4"/>
      <c r="O3" s="4"/>
      <c r="X3" s="4"/>
      <c r="Y3" s="4"/>
    </row>
    <row r="4" spans="1:60" s="3" customFormat="1" ht="15" customHeight="1">
      <c r="A4" s="10"/>
      <c r="C4" s="15" t="s">
        <v>46</v>
      </c>
      <c r="D4" s="156" t="s">
        <v>61</v>
      </c>
      <c r="E4" s="150"/>
      <c r="F4" s="150"/>
      <c r="G4" s="4"/>
      <c r="K4" s="4"/>
      <c r="L4" s="4"/>
      <c r="M4" s="368" t="s">
        <v>62</v>
      </c>
      <c r="N4" s="369"/>
      <c r="O4" s="369"/>
      <c r="P4" s="323"/>
      <c r="Q4" s="323"/>
      <c r="R4" s="323"/>
      <c r="S4" s="323"/>
      <c r="T4" s="323"/>
      <c r="U4" s="323"/>
      <c r="V4" s="323"/>
      <c r="W4" s="323"/>
      <c r="X4" s="369"/>
      <c r="Y4" s="369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</row>
    <row r="5" spans="1:60" s="3" customFormat="1" ht="15" customHeight="1">
      <c r="A5" s="10"/>
      <c r="C5" s="15"/>
      <c r="G5" s="4"/>
      <c r="K5" s="4"/>
      <c r="L5" s="4"/>
      <c r="M5" s="371"/>
      <c r="N5" s="4"/>
      <c r="O5" s="4"/>
      <c r="X5" s="4"/>
      <c r="Y5" s="4"/>
    </row>
    <row r="6" spans="1:60" s="3" customFormat="1" ht="15" customHeight="1">
      <c r="A6" s="10"/>
      <c r="C6" s="15" t="s">
        <v>63</v>
      </c>
      <c r="D6" s="3" t="str">
        <f>IF('invulblad opdrachtnemer'!D77="","",'invulblad opdrachtnemer'!D77)</f>
        <v/>
      </c>
      <c r="G6" s="4"/>
      <c r="K6" s="4"/>
      <c r="M6" s="371"/>
      <c r="O6" s="96"/>
      <c r="X6" s="4"/>
      <c r="Y6" s="4"/>
    </row>
    <row r="7" spans="1:60" s="3" customFormat="1" ht="15" customHeight="1" thickBot="1">
      <c r="A7" s="10"/>
      <c r="C7"/>
      <c r="D7" s="7"/>
      <c r="E7" s="7"/>
      <c r="F7" s="7"/>
      <c r="G7" s="4"/>
      <c r="H7" s="7"/>
      <c r="I7" s="7"/>
      <c r="J7" s="7"/>
      <c r="K7" s="7"/>
      <c r="L7" s="7"/>
      <c r="M7" s="7"/>
      <c r="N7" s="7"/>
      <c r="O7" s="96"/>
      <c r="X7" s="4"/>
      <c r="Y7" s="4"/>
    </row>
    <row r="8" spans="1:60" s="3" customFormat="1" ht="32.15" customHeight="1" thickBot="1">
      <c r="A8" s="10"/>
      <c r="C8" s="12" t="str">
        <f>'gunningscriterium SEB'!C12</f>
        <v>WERKTUIGEN</v>
      </c>
      <c r="D8" s="13"/>
      <c r="E8" s="13"/>
      <c r="F8" s="13"/>
      <c r="G8" s="35"/>
      <c r="H8" s="13"/>
      <c r="I8" s="13"/>
      <c r="J8" s="13"/>
      <c r="K8" s="35"/>
      <c r="L8" s="16"/>
      <c r="M8" s="160"/>
      <c r="N8" s="161"/>
      <c r="O8" s="161"/>
      <c r="P8" s="161"/>
      <c r="Q8" s="161"/>
      <c r="R8" s="162" t="s">
        <v>10</v>
      </c>
      <c r="S8" s="13">
        <f>'gunningscriterium SEB'!G12</f>
        <v>1</v>
      </c>
      <c r="T8" s="161" t="s">
        <v>64</v>
      </c>
      <c r="U8" s="161"/>
      <c r="V8" s="161"/>
      <c r="W8" s="161"/>
      <c r="X8" s="163"/>
      <c r="Y8" s="160"/>
      <c r="Z8" s="161"/>
      <c r="AA8" s="161"/>
      <c r="AB8" s="161"/>
      <c r="AC8" s="161"/>
      <c r="AD8" s="162" t="s">
        <v>10</v>
      </c>
      <c r="AE8" s="13">
        <f>'gunningscriterium SEB'!I12</f>
        <v>2</v>
      </c>
      <c r="AF8" s="161" t="s">
        <v>64</v>
      </c>
      <c r="AG8" s="161"/>
      <c r="AH8" s="161"/>
      <c r="AI8" s="161"/>
      <c r="AJ8" s="163"/>
      <c r="AK8" s="160"/>
      <c r="AL8" s="161"/>
      <c r="AM8" s="161"/>
      <c r="AN8" s="161"/>
      <c r="AO8" s="161"/>
      <c r="AP8" s="162" t="s">
        <v>10</v>
      </c>
      <c r="AQ8" s="13">
        <v>3</v>
      </c>
      <c r="AR8" s="161" t="s">
        <v>64</v>
      </c>
      <c r="AS8" s="161"/>
      <c r="AT8" s="161"/>
      <c r="AU8" s="161"/>
      <c r="AV8" s="163"/>
      <c r="AW8" s="160"/>
      <c r="AX8" s="161"/>
      <c r="AY8" s="161"/>
      <c r="AZ8" s="161"/>
      <c r="BA8" s="161"/>
      <c r="BB8" s="162" t="s">
        <v>10</v>
      </c>
      <c r="BC8" s="13">
        <v>4</v>
      </c>
      <c r="BD8" s="161" t="s">
        <v>64</v>
      </c>
      <c r="BE8" s="161"/>
      <c r="BF8" s="161"/>
      <c r="BG8" s="161"/>
      <c r="BH8" s="163"/>
    </row>
    <row r="9" spans="1:60" s="39" customFormat="1" ht="32.15" customHeight="1" thickBot="1">
      <c r="A9" s="164"/>
      <c r="C9" s="356" t="s">
        <v>65</v>
      </c>
      <c r="D9" s="357" t="s">
        <v>11</v>
      </c>
      <c r="E9" s="358" t="s">
        <v>12</v>
      </c>
      <c r="F9" s="347" t="s">
        <v>50</v>
      </c>
      <c r="G9" s="348" t="s">
        <v>66</v>
      </c>
      <c r="H9" s="359" t="s">
        <v>67</v>
      </c>
      <c r="I9" s="359" t="s">
        <v>68</v>
      </c>
      <c r="J9" s="347" t="s">
        <v>69</v>
      </c>
      <c r="K9" s="348" t="s">
        <v>70</v>
      </c>
      <c r="L9" s="349" t="s">
        <v>26</v>
      </c>
      <c r="M9" s="350" t="s">
        <v>71</v>
      </c>
      <c r="N9" s="351" t="s">
        <v>72</v>
      </c>
      <c r="O9" s="354" t="s">
        <v>73</v>
      </c>
      <c r="P9" s="360" t="s">
        <v>74</v>
      </c>
      <c r="Q9" s="352" t="s">
        <v>75</v>
      </c>
      <c r="R9" s="354" t="s">
        <v>76</v>
      </c>
      <c r="S9" s="361" t="s">
        <v>77</v>
      </c>
      <c r="T9" s="352" t="s">
        <v>78</v>
      </c>
      <c r="U9" s="354" t="s">
        <v>79</v>
      </c>
      <c r="V9" s="361" t="s">
        <v>80</v>
      </c>
      <c r="W9" s="352" t="s">
        <v>81</v>
      </c>
      <c r="X9" s="355" t="s">
        <v>82</v>
      </c>
      <c r="Y9" s="350" t="s">
        <v>71</v>
      </c>
      <c r="Z9" s="351" t="s">
        <v>72</v>
      </c>
      <c r="AA9" s="354" t="s">
        <v>73</v>
      </c>
      <c r="AB9" s="360" t="s">
        <v>74</v>
      </c>
      <c r="AC9" s="352" t="s">
        <v>75</v>
      </c>
      <c r="AD9" s="354" t="s">
        <v>76</v>
      </c>
      <c r="AE9" s="361" t="s">
        <v>77</v>
      </c>
      <c r="AF9" s="352" t="s">
        <v>78</v>
      </c>
      <c r="AG9" s="354" t="s">
        <v>79</v>
      </c>
      <c r="AH9" s="361" t="s">
        <v>80</v>
      </c>
      <c r="AI9" s="352" t="s">
        <v>81</v>
      </c>
      <c r="AJ9" s="355" t="s">
        <v>82</v>
      </c>
      <c r="AK9" s="350" t="s">
        <v>71</v>
      </c>
      <c r="AL9" s="351" t="s">
        <v>72</v>
      </c>
      <c r="AM9" s="354" t="s">
        <v>73</v>
      </c>
      <c r="AN9" s="360" t="s">
        <v>74</v>
      </c>
      <c r="AO9" s="352" t="s">
        <v>75</v>
      </c>
      <c r="AP9" s="354" t="s">
        <v>76</v>
      </c>
      <c r="AQ9" s="361" t="s">
        <v>77</v>
      </c>
      <c r="AR9" s="352" t="s">
        <v>78</v>
      </c>
      <c r="AS9" s="354" t="s">
        <v>79</v>
      </c>
      <c r="AT9" s="361" t="s">
        <v>80</v>
      </c>
      <c r="AU9" s="352" t="s">
        <v>81</v>
      </c>
      <c r="AV9" s="355" t="s">
        <v>82</v>
      </c>
      <c r="AW9" s="350" t="s">
        <v>71</v>
      </c>
      <c r="AX9" s="351" t="s">
        <v>72</v>
      </c>
      <c r="AY9" s="354" t="s">
        <v>73</v>
      </c>
      <c r="AZ9" s="360" t="s">
        <v>74</v>
      </c>
      <c r="BA9" s="352" t="s">
        <v>75</v>
      </c>
      <c r="BB9" s="354" t="s">
        <v>76</v>
      </c>
      <c r="BC9" s="361" t="s">
        <v>77</v>
      </c>
      <c r="BD9" s="352" t="s">
        <v>78</v>
      </c>
      <c r="BE9" s="354" t="s">
        <v>79</v>
      </c>
      <c r="BF9" s="361" t="s">
        <v>80</v>
      </c>
      <c r="BG9" s="352" t="s">
        <v>81</v>
      </c>
      <c r="BH9" s="355" t="s">
        <v>82</v>
      </c>
    </row>
    <row r="10" spans="1:60" s="3" customFormat="1" ht="15" customHeight="1">
      <c r="A10" s="70"/>
      <c r="B10" s="3">
        <v>1</v>
      </c>
      <c r="C10" s="44" t="str">
        <f>IF('invulblad opdrachtnemer'!C10="","",'invulblad opdrachtnemer'!C10)</f>
        <v/>
      </c>
      <c r="D10" s="60" t="str">
        <f>IF('invulblad opdrachtnemer'!D10="","",'invulblad opdrachtnemer'!D10)</f>
        <v/>
      </c>
      <c r="E10" s="66" t="str">
        <f>IF('invulblad opdrachtnemer'!E10="","",'invulblad opdrachtnemer'!E10)</f>
        <v/>
      </c>
      <c r="F10" s="60" t="str">
        <f>IF('invulblad opdrachtnemer'!F10="","",'invulblad opdrachtnemer'!F10)</f>
        <v/>
      </c>
      <c r="G10" s="171"/>
      <c r="H10" s="172"/>
      <c r="I10" s="172"/>
      <c r="J10" s="172"/>
      <c r="K10" s="296"/>
      <c r="L10" s="67">
        <f>SUM(M10:BH10)</f>
        <v>0</v>
      </c>
      <c r="M10" s="19"/>
      <c r="N10" s="20"/>
      <c r="O10" s="51"/>
      <c r="P10" s="47"/>
      <c r="Q10" s="21"/>
      <c r="R10" s="51"/>
      <c r="S10" s="49"/>
      <c r="T10" s="21"/>
      <c r="U10" s="51"/>
      <c r="V10" s="49"/>
      <c r="W10" s="21"/>
      <c r="X10" s="22"/>
      <c r="Y10" s="19"/>
      <c r="Z10" s="20"/>
      <c r="AA10" s="51"/>
      <c r="AB10" s="47"/>
      <c r="AC10" s="21"/>
      <c r="AD10" s="51"/>
      <c r="AE10" s="49"/>
      <c r="AF10" s="21"/>
      <c r="AG10" s="51"/>
      <c r="AH10" s="49"/>
      <c r="AI10" s="21"/>
      <c r="AJ10" s="22"/>
      <c r="AK10" s="19"/>
      <c r="AL10" s="20"/>
      <c r="AM10" s="51"/>
      <c r="AN10" s="47"/>
      <c r="AO10" s="21"/>
      <c r="AP10" s="51"/>
      <c r="AQ10" s="49"/>
      <c r="AR10" s="21"/>
      <c r="AS10" s="51"/>
      <c r="AT10" s="49"/>
      <c r="AU10" s="21"/>
      <c r="AV10" s="22"/>
      <c r="AW10" s="19"/>
      <c r="AX10" s="20"/>
      <c r="AY10" s="51"/>
      <c r="AZ10" s="47"/>
      <c r="BA10" s="21"/>
      <c r="BB10" s="51"/>
      <c r="BC10" s="49"/>
      <c r="BD10" s="21"/>
      <c r="BE10" s="51"/>
      <c r="BF10" s="49"/>
      <c r="BG10" s="21"/>
      <c r="BH10" s="22"/>
    </row>
    <row r="11" spans="1:60" s="3" customFormat="1" ht="15" customHeight="1">
      <c r="A11" s="288"/>
      <c r="B11" s="3">
        <v>2</v>
      </c>
      <c r="C11" s="18" t="str">
        <f>IF('invulblad opdrachtnemer'!C11="","",'invulblad opdrachtnemer'!C11)</f>
        <v/>
      </c>
      <c r="D11" s="61" t="str">
        <f>IF('invulblad opdrachtnemer'!D11="","",'invulblad opdrachtnemer'!D11)</f>
        <v/>
      </c>
      <c r="E11" s="165" t="str">
        <f>IF('invulblad opdrachtnemer'!E11="","",'invulblad opdrachtnemer'!E11)</f>
        <v/>
      </c>
      <c r="F11" s="61" t="str">
        <f>IF('invulblad opdrachtnemer'!F11="","",'invulblad opdrachtnemer'!F11)</f>
        <v/>
      </c>
      <c r="G11" s="174"/>
      <c r="H11" s="175"/>
      <c r="I11" s="175"/>
      <c r="J11" s="175"/>
      <c r="K11" s="297"/>
      <c r="L11" s="68">
        <f t="shared" ref="L11:L29" si="0">SUM(M11:BH11)</f>
        <v>0</v>
      </c>
      <c r="M11" s="23"/>
      <c r="N11" s="24"/>
      <c r="O11" s="52"/>
      <c r="P11" s="48"/>
      <c r="Q11" s="25"/>
      <c r="R11" s="52"/>
      <c r="S11" s="50"/>
      <c r="T11" s="25"/>
      <c r="U11" s="52"/>
      <c r="V11" s="50"/>
      <c r="W11" s="25"/>
      <c r="X11" s="26"/>
      <c r="Y11" s="23"/>
      <c r="Z11" s="24"/>
      <c r="AA11" s="52"/>
      <c r="AB11" s="48"/>
      <c r="AC11" s="25"/>
      <c r="AD11" s="52"/>
      <c r="AE11" s="50"/>
      <c r="AF11" s="25"/>
      <c r="AG11" s="52"/>
      <c r="AH11" s="50"/>
      <c r="AI11" s="25"/>
      <c r="AJ11" s="26"/>
      <c r="AK11" s="23"/>
      <c r="AL11" s="24"/>
      <c r="AM11" s="52"/>
      <c r="AN11" s="48"/>
      <c r="AO11" s="25"/>
      <c r="AP11" s="52"/>
      <c r="AQ11" s="50"/>
      <c r="AR11" s="25"/>
      <c r="AS11" s="52"/>
      <c r="AT11" s="50"/>
      <c r="AU11" s="25"/>
      <c r="AV11" s="26"/>
      <c r="AW11" s="23"/>
      <c r="AX11" s="24"/>
      <c r="AY11" s="52"/>
      <c r="AZ11" s="48"/>
      <c r="BA11" s="25"/>
      <c r="BB11" s="52"/>
      <c r="BC11" s="50"/>
      <c r="BD11" s="25"/>
      <c r="BE11" s="52"/>
      <c r="BF11" s="50"/>
      <c r="BG11" s="25"/>
      <c r="BH11" s="26"/>
    </row>
    <row r="12" spans="1:60" s="3" customFormat="1" ht="15" customHeight="1">
      <c r="A12" s="288"/>
      <c r="B12" s="3">
        <v>3</v>
      </c>
      <c r="C12" s="18" t="str">
        <f>IF('invulblad opdrachtnemer'!C12="","",'invulblad opdrachtnemer'!C12)</f>
        <v/>
      </c>
      <c r="D12" s="61" t="str">
        <f>IF('invulblad opdrachtnemer'!D12="","",'invulblad opdrachtnemer'!D12)</f>
        <v/>
      </c>
      <c r="E12" s="165" t="str">
        <f>IF('invulblad opdrachtnemer'!E12="","",'invulblad opdrachtnemer'!E12)</f>
        <v/>
      </c>
      <c r="F12" s="61" t="str">
        <f>IF('invulblad opdrachtnemer'!F12="","",'invulblad opdrachtnemer'!F12)</f>
        <v/>
      </c>
      <c r="G12" s="174"/>
      <c r="H12" s="175"/>
      <c r="I12" s="175"/>
      <c r="J12" s="175"/>
      <c r="K12" s="297"/>
      <c r="L12" s="68">
        <f t="shared" si="0"/>
        <v>0</v>
      </c>
      <c r="M12" s="23"/>
      <c r="N12" s="24"/>
      <c r="O12" s="52"/>
      <c r="P12" s="48"/>
      <c r="Q12" s="25"/>
      <c r="R12" s="52"/>
      <c r="S12" s="50"/>
      <c r="T12" s="25"/>
      <c r="U12" s="52"/>
      <c r="V12" s="50"/>
      <c r="W12" s="25"/>
      <c r="X12" s="26"/>
      <c r="Y12" s="23"/>
      <c r="Z12" s="24"/>
      <c r="AA12" s="52"/>
      <c r="AB12" s="48"/>
      <c r="AC12" s="25"/>
      <c r="AD12" s="52"/>
      <c r="AE12" s="50"/>
      <c r="AF12" s="25"/>
      <c r="AG12" s="52"/>
      <c r="AH12" s="50"/>
      <c r="AI12" s="25"/>
      <c r="AJ12" s="26"/>
      <c r="AK12" s="23"/>
      <c r="AL12" s="24"/>
      <c r="AM12" s="52"/>
      <c r="AN12" s="48"/>
      <c r="AO12" s="25"/>
      <c r="AP12" s="52"/>
      <c r="AQ12" s="50"/>
      <c r="AR12" s="25"/>
      <c r="AS12" s="52"/>
      <c r="AT12" s="50"/>
      <c r="AU12" s="25"/>
      <c r="AV12" s="26"/>
      <c r="AW12" s="23"/>
      <c r="AX12" s="24"/>
      <c r="AY12" s="52"/>
      <c r="AZ12" s="48"/>
      <c r="BA12" s="25"/>
      <c r="BB12" s="52"/>
      <c r="BC12" s="50"/>
      <c r="BD12" s="25"/>
      <c r="BE12" s="52"/>
      <c r="BF12" s="50"/>
      <c r="BG12" s="25"/>
      <c r="BH12" s="26"/>
    </row>
    <row r="13" spans="1:60" s="3" customFormat="1" ht="15" customHeight="1">
      <c r="A13" s="288"/>
      <c r="B13" s="3">
        <v>4</v>
      </c>
      <c r="C13" s="18" t="str">
        <f>IF('invulblad opdrachtnemer'!C13="","",'invulblad opdrachtnemer'!C13)</f>
        <v/>
      </c>
      <c r="D13" s="61" t="str">
        <f>IF('invulblad opdrachtnemer'!D13="","",'invulblad opdrachtnemer'!D13)</f>
        <v/>
      </c>
      <c r="E13" s="165" t="str">
        <f>IF('invulblad opdrachtnemer'!E13="","",'invulblad opdrachtnemer'!E13)</f>
        <v/>
      </c>
      <c r="F13" s="61" t="str">
        <f>IF('invulblad opdrachtnemer'!F13="","",'invulblad opdrachtnemer'!F13)</f>
        <v/>
      </c>
      <c r="G13" s="174"/>
      <c r="H13" s="175"/>
      <c r="I13" s="175"/>
      <c r="J13" s="175"/>
      <c r="K13" s="297"/>
      <c r="L13" s="68">
        <f t="shared" si="0"/>
        <v>0</v>
      </c>
      <c r="M13" s="23"/>
      <c r="N13" s="24"/>
      <c r="O13" s="52"/>
      <c r="P13" s="48"/>
      <c r="Q13" s="25"/>
      <c r="R13" s="52"/>
      <c r="S13" s="50"/>
      <c r="T13" s="25"/>
      <c r="U13" s="52"/>
      <c r="V13" s="50"/>
      <c r="W13" s="25"/>
      <c r="X13" s="26"/>
      <c r="Y13" s="23"/>
      <c r="Z13" s="24"/>
      <c r="AA13" s="52"/>
      <c r="AB13" s="48"/>
      <c r="AC13" s="25"/>
      <c r="AD13" s="52"/>
      <c r="AE13" s="50"/>
      <c r="AF13" s="25"/>
      <c r="AG13" s="52"/>
      <c r="AH13" s="50"/>
      <c r="AI13" s="25"/>
      <c r="AJ13" s="26"/>
      <c r="AK13" s="23"/>
      <c r="AL13" s="24"/>
      <c r="AM13" s="52"/>
      <c r="AN13" s="48"/>
      <c r="AO13" s="25"/>
      <c r="AP13" s="52"/>
      <c r="AQ13" s="50"/>
      <c r="AR13" s="25"/>
      <c r="AS13" s="52"/>
      <c r="AT13" s="50"/>
      <c r="AU13" s="25"/>
      <c r="AV13" s="26"/>
      <c r="AW13" s="23"/>
      <c r="AX13" s="24"/>
      <c r="AY13" s="52"/>
      <c r="AZ13" s="48"/>
      <c r="BA13" s="25"/>
      <c r="BB13" s="52"/>
      <c r="BC13" s="50"/>
      <c r="BD13" s="25"/>
      <c r="BE13" s="52"/>
      <c r="BF13" s="50"/>
      <c r="BG13" s="25"/>
      <c r="BH13" s="26"/>
    </row>
    <row r="14" spans="1:60" s="3" customFormat="1" ht="15" customHeight="1">
      <c r="A14" s="288"/>
      <c r="B14" s="3">
        <v>5</v>
      </c>
      <c r="C14" s="18" t="str">
        <f>IF('invulblad opdrachtnemer'!C14="","",'invulblad opdrachtnemer'!C14)</f>
        <v/>
      </c>
      <c r="D14" s="61" t="str">
        <f>IF('invulblad opdrachtnemer'!D14="","",'invulblad opdrachtnemer'!D14)</f>
        <v/>
      </c>
      <c r="E14" s="61" t="str">
        <f>IF('invulblad opdrachtnemer'!E14="","",'invulblad opdrachtnemer'!E14)</f>
        <v/>
      </c>
      <c r="F14" s="61" t="str">
        <f>IF('invulblad opdrachtnemer'!F14="","",'invulblad opdrachtnemer'!F14)</f>
        <v/>
      </c>
      <c r="G14" s="174"/>
      <c r="H14" s="175"/>
      <c r="I14" s="175"/>
      <c r="J14" s="175"/>
      <c r="K14" s="297"/>
      <c r="L14" s="68">
        <f t="shared" si="0"/>
        <v>0</v>
      </c>
      <c r="M14" s="23"/>
      <c r="N14" s="24"/>
      <c r="O14" s="52"/>
      <c r="P14" s="48"/>
      <c r="Q14" s="25"/>
      <c r="R14" s="52"/>
      <c r="S14" s="50"/>
      <c r="T14" s="25"/>
      <c r="U14" s="52"/>
      <c r="V14" s="50"/>
      <c r="W14" s="25"/>
      <c r="X14" s="26"/>
      <c r="Y14" s="23"/>
      <c r="Z14" s="24"/>
      <c r="AA14" s="52"/>
      <c r="AB14" s="48"/>
      <c r="AC14" s="25"/>
      <c r="AD14" s="52"/>
      <c r="AE14" s="50"/>
      <c r="AF14" s="25"/>
      <c r="AG14" s="52"/>
      <c r="AH14" s="50"/>
      <c r="AI14" s="25"/>
      <c r="AJ14" s="26"/>
      <c r="AK14" s="23"/>
      <c r="AL14" s="24"/>
      <c r="AM14" s="52"/>
      <c r="AN14" s="48"/>
      <c r="AO14" s="25"/>
      <c r="AP14" s="52"/>
      <c r="AQ14" s="50"/>
      <c r="AR14" s="25"/>
      <c r="AS14" s="52"/>
      <c r="AT14" s="50"/>
      <c r="AU14" s="25"/>
      <c r="AV14" s="26"/>
      <c r="AW14" s="23"/>
      <c r="AX14" s="24"/>
      <c r="AY14" s="52"/>
      <c r="AZ14" s="48"/>
      <c r="BA14" s="25"/>
      <c r="BB14" s="52"/>
      <c r="BC14" s="50"/>
      <c r="BD14" s="25"/>
      <c r="BE14" s="52"/>
      <c r="BF14" s="50"/>
      <c r="BG14" s="25"/>
      <c r="BH14" s="26"/>
    </row>
    <row r="15" spans="1:60" s="3" customFormat="1" ht="15" customHeight="1">
      <c r="A15" s="70"/>
      <c r="B15" s="3">
        <v>6</v>
      </c>
      <c r="C15" s="18" t="str">
        <f>IF('invulblad opdrachtnemer'!C15="","",'invulblad opdrachtnemer'!C15)</f>
        <v/>
      </c>
      <c r="D15" s="61" t="str">
        <f>IF('invulblad opdrachtnemer'!D15="","",'invulblad opdrachtnemer'!D15)</f>
        <v/>
      </c>
      <c r="E15" s="61" t="str">
        <f>IF('invulblad opdrachtnemer'!E15="","",'invulblad opdrachtnemer'!E15)</f>
        <v/>
      </c>
      <c r="F15" s="61" t="str">
        <f>IF('invulblad opdrachtnemer'!F15="","",'invulblad opdrachtnemer'!F15)</f>
        <v/>
      </c>
      <c r="G15" s="174"/>
      <c r="H15" s="175"/>
      <c r="I15" s="175"/>
      <c r="J15" s="175"/>
      <c r="K15" s="297"/>
      <c r="L15" s="68">
        <f t="shared" si="0"/>
        <v>0</v>
      </c>
      <c r="M15" s="23"/>
      <c r="N15" s="24"/>
      <c r="O15" s="52"/>
      <c r="P15" s="48"/>
      <c r="Q15" s="25"/>
      <c r="R15" s="52"/>
      <c r="S15" s="50"/>
      <c r="T15" s="25"/>
      <c r="U15" s="52"/>
      <c r="V15" s="50"/>
      <c r="W15" s="25"/>
      <c r="X15" s="26"/>
      <c r="Y15" s="23"/>
      <c r="Z15" s="24"/>
      <c r="AA15" s="52"/>
      <c r="AB15" s="48"/>
      <c r="AC15" s="25"/>
      <c r="AD15" s="52"/>
      <c r="AE15" s="50"/>
      <c r="AF15" s="25"/>
      <c r="AG15" s="52"/>
      <c r="AH15" s="50"/>
      <c r="AI15" s="25"/>
      <c r="AJ15" s="26"/>
      <c r="AK15" s="23"/>
      <c r="AL15" s="24"/>
      <c r="AM15" s="52"/>
      <c r="AN15" s="48"/>
      <c r="AO15" s="25"/>
      <c r="AP15" s="52"/>
      <c r="AQ15" s="50"/>
      <c r="AR15" s="25"/>
      <c r="AS15" s="52"/>
      <c r="AT15" s="50"/>
      <c r="AU15" s="25"/>
      <c r="AV15" s="26"/>
      <c r="AW15" s="23"/>
      <c r="AX15" s="24"/>
      <c r="AY15" s="52"/>
      <c r="AZ15" s="48"/>
      <c r="BA15" s="25"/>
      <c r="BB15" s="52"/>
      <c r="BC15" s="50"/>
      <c r="BD15" s="25"/>
      <c r="BE15" s="52"/>
      <c r="BF15" s="50"/>
      <c r="BG15" s="25"/>
      <c r="BH15" s="26"/>
    </row>
    <row r="16" spans="1:60" s="3" customFormat="1" ht="15" customHeight="1">
      <c r="A16" s="288"/>
      <c r="B16" s="3">
        <v>7</v>
      </c>
      <c r="C16" s="18" t="str">
        <f>IF('invulblad opdrachtnemer'!C16="","",'invulblad opdrachtnemer'!C16)</f>
        <v/>
      </c>
      <c r="D16" s="61" t="str">
        <f>IF('invulblad opdrachtnemer'!D16="","",'invulblad opdrachtnemer'!D16)</f>
        <v/>
      </c>
      <c r="E16" s="61" t="str">
        <f>IF('invulblad opdrachtnemer'!E16="","",'invulblad opdrachtnemer'!E16)</f>
        <v/>
      </c>
      <c r="F16" s="61" t="str">
        <f>IF('invulblad opdrachtnemer'!F16="","",'invulblad opdrachtnemer'!F16)</f>
        <v/>
      </c>
      <c r="G16" s="174"/>
      <c r="H16" s="175"/>
      <c r="I16" s="175"/>
      <c r="J16" s="175"/>
      <c r="K16" s="297"/>
      <c r="L16" s="68">
        <f t="shared" si="0"/>
        <v>0</v>
      </c>
      <c r="M16" s="23"/>
      <c r="N16" s="24"/>
      <c r="O16" s="52"/>
      <c r="P16" s="48"/>
      <c r="Q16" s="25"/>
      <c r="R16" s="52"/>
      <c r="S16" s="50"/>
      <c r="T16" s="25"/>
      <c r="U16" s="52"/>
      <c r="V16" s="50"/>
      <c r="W16" s="25"/>
      <c r="X16" s="26"/>
      <c r="Y16" s="23"/>
      <c r="Z16" s="24"/>
      <c r="AA16" s="52"/>
      <c r="AB16" s="48"/>
      <c r="AC16" s="25"/>
      <c r="AD16" s="52"/>
      <c r="AE16" s="50"/>
      <c r="AF16" s="25"/>
      <c r="AG16" s="52"/>
      <c r="AH16" s="50"/>
      <c r="AI16" s="25"/>
      <c r="AJ16" s="26"/>
      <c r="AK16" s="23"/>
      <c r="AL16" s="24"/>
      <c r="AM16" s="52"/>
      <c r="AN16" s="48"/>
      <c r="AO16" s="25"/>
      <c r="AP16" s="52"/>
      <c r="AQ16" s="50"/>
      <c r="AR16" s="25"/>
      <c r="AS16" s="52"/>
      <c r="AT16" s="50"/>
      <c r="AU16" s="25"/>
      <c r="AV16" s="26"/>
      <c r="AW16" s="23"/>
      <c r="AX16" s="24"/>
      <c r="AY16" s="52"/>
      <c r="AZ16" s="48"/>
      <c r="BA16" s="25"/>
      <c r="BB16" s="52"/>
      <c r="BC16" s="50"/>
      <c r="BD16" s="25"/>
      <c r="BE16" s="52"/>
      <c r="BF16" s="50"/>
      <c r="BG16" s="25"/>
      <c r="BH16" s="26"/>
    </row>
    <row r="17" spans="1:60" s="3" customFormat="1" ht="15" customHeight="1">
      <c r="A17" s="288"/>
      <c r="B17" s="3">
        <v>8</v>
      </c>
      <c r="C17" s="18" t="str">
        <f>IF('invulblad opdrachtnemer'!C17="","",'invulblad opdrachtnemer'!C17)</f>
        <v/>
      </c>
      <c r="D17" s="61" t="str">
        <f>IF('invulblad opdrachtnemer'!D17="","",'invulblad opdrachtnemer'!D17)</f>
        <v/>
      </c>
      <c r="E17" s="61" t="str">
        <f>IF('invulblad opdrachtnemer'!E17="","",'invulblad opdrachtnemer'!E17)</f>
        <v/>
      </c>
      <c r="F17" s="61" t="str">
        <f>IF('invulblad opdrachtnemer'!F17="","",'invulblad opdrachtnemer'!F17)</f>
        <v/>
      </c>
      <c r="G17" s="174"/>
      <c r="H17" s="175"/>
      <c r="I17" s="175"/>
      <c r="J17" s="175"/>
      <c r="K17" s="297"/>
      <c r="L17" s="68">
        <f t="shared" si="0"/>
        <v>0</v>
      </c>
      <c r="M17" s="23"/>
      <c r="N17" s="24"/>
      <c r="O17" s="52"/>
      <c r="P17" s="48"/>
      <c r="Q17" s="25"/>
      <c r="R17" s="52"/>
      <c r="S17" s="50"/>
      <c r="T17" s="25"/>
      <c r="U17" s="52"/>
      <c r="V17" s="50"/>
      <c r="W17" s="25"/>
      <c r="X17" s="26"/>
      <c r="Y17" s="23"/>
      <c r="Z17" s="24"/>
      <c r="AA17" s="52"/>
      <c r="AB17" s="48"/>
      <c r="AC17" s="25"/>
      <c r="AD17" s="52"/>
      <c r="AE17" s="50"/>
      <c r="AF17" s="25"/>
      <c r="AG17" s="52"/>
      <c r="AH17" s="50"/>
      <c r="AI17" s="25"/>
      <c r="AJ17" s="26"/>
      <c r="AK17" s="23"/>
      <c r="AL17" s="24"/>
      <c r="AM17" s="52"/>
      <c r="AN17" s="48"/>
      <c r="AO17" s="25"/>
      <c r="AP17" s="52"/>
      <c r="AQ17" s="50"/>
      <c r="AR17" s="25"/>
      <c r="AS17" s="52"/>
      <c r="AT17" s="50"/>
      <c r="AU17" s="25"/>
      <c r="AV17" s="26"/>
      <c r="AW17" s="23"/>
      <c r="AX17" s="24"/>
      <c r="AY17" s="52"/>
      <c r="AZ17" s="48"/>
      <c r="BA17" s="25"/>
      <c r="BB17" s="52"/>
      <c r="BC17" s="50"/>
      <c r="BD17" s="25"/>
      <c r="BE17" s="52"/>
      <c r="BF17" s="50"/>
      <c r="BG17" s="25"/>
      <c r="BH17" s="26"/>
    </row>
    <row r="18" spans="1:60" s="10" customFormat="1" ht="15" customHeight="1">
      <c r="A18" s="288"/>
      <c r="B18" s="3">
        <v>9</v>
      </c>
      <c r="C18" s="18" t="str">
        <f>IF('invulblad opdrachtnemer'!C18="","",'invulblad opdrachtnemer'!C18)</f>
        <v/>
      </c>
      <c r="D18" s="61" t="str">
        <f>IF('invulblad opdrachtnemer'!D18="","",'invulblad opdrachtnemer'!D18)</f>
        <v/>
      </c>
      <c r="E18" s="61" t="str">
        <f>IF('invulblad opdrachtnemer'!E18="","",'invulblad opdrachtnemer'!E18)</f>
        <v/>
      </c>
      <c r="F18" s="61" t="str">
        <f>IF('invulblad opdrachtnemer'!F18="","",'invulblad opdrachtnemer'!F18)</f>
        <v/>
      </c>
      <c r="G18" s="174"/>
      <c r="H18" s="175"/>
      <c r="I18" s="175"/>
      <c r="J18" s="175"/>
      <c r="K18" s="297"/>
      <c r="L18" s="68">
        <f t="shared" si="0"/>
        <v>0</v>
      </c>
      <c r="M18" s="23"/>
      <c r="N18" s="24"/>
      <c r="O18" s="52"/>
      <c r="P18" s="48"/>
      <c r="Q18" s="25"/>
      <c r="R18" s="52"/>
      <c r="S18" s="50"/>
      <c r="T18" s="25"/>
      <c r="U18" s="52"/>
      <c r="V18" s="50"/>
      <c r="W18" s="25"/>
      <c r="X18" s="26"/>
      <c r="Y18" s="23"/>
      <c r="Z18" s="24"/>
      <c r="AA18" s="52"/>
      <c r="AB18" s="48"/>
      <c r="AC18" s="25"/>
      <c r="AD18" s="52"/>
      <c r="AE18" s="50"/>
      <c r="AF18" s="25"/>
      <c r="AG18" s="52"/>
      <c r="AH18" s="50"/>
      <c r="AI18" s="25"/>
      <c r="AJ18" s="26"/>
      <c r="AK18" s="23"/>
      <c r="AL18" s="24"/>
      <c r="AM18" s="52"/>
      <c r="AN18" s="48"/>
      <c r="AO18" s="25"/>
      <c r="AP18" s="52"/>
      <c r="AQ18" s="50"/>
      <c r="AR18" s="25"/>
      <c r="AS18" s="52"/>
      <c r="AT18" s="50"/>
      <c r="AU18" s="25"/>
      <c r="AV18" s="26"/>
      <c r="AW18" s="23"/>
      <c r="AX18" s="24"/>
      <c r="AY18" s="52"/>
      <c r="AZ18" s="48"/>
      <c r="BA18" s="25"/>
      <c r="BB18" s="52"/>
      <c r="BC18" s="50"/>
      <c r="BD18" s="25"/>
      <c r="BE18" s="52"/>
      <c r="BF18" s="50"/>
      <c r="BG18" s="25"/>
      <c r="BH18" s="26"/>
    </row>
    <row r="19" spans="1:60" s="10" customFormat="1" ht="15" customHeight="1">
      <c r="A19" s="288"/>
      <c r="B19" s="3">
        <v>10</v>
      </c>
      <c r="C19" s="18" t="str">
        <f>IF('invulblad opdrachtnemer'!C19="","",'invulblad opdrachtnemer'!C19)</f>
        <v/>
      </c>
      <c r="D19" s="61" t="str">
        <f>IF('invulblad opdrachtnemer'!D19="","",'invulblad opdrachtnemer'!D19)</f>
        <v/>
      </c>
      <c r="E19" s="61" t="str">
        <f>IF('invulblad opdrachtnemer'!E19="","",'invulblad opdrachtnemer'!E19)</f>
        <v/>
      </c>
      <c r="F19" s="61" t="str">
        <f>IF('invulblad opdrachtnemer'!F19="","",'invulblad opdrachtnemer'!F19)</f>
        <v/>
      </c>
      <c r="G19" s="174"/>
      <c r="H19" s="175"/>
      <c r="I19" s="175"/>
      <c r="J19" s="175"/>
      <c r="K19" s="297"/>
      <c r="L19" s="68">
        <f t="shared" si="0"/>
        <v>0</v>
      </c>
      <c r="M19" s="23"/>
      <c r="N19" s="24"/>
      <c r="O19" s="52"/>
      <c r="P19" s="48"/>
      <c r="Q19" s="25"/>
      <c r="R19" s="52"/>
      <c r="S19" s="50"/>
      <c r="T19" s="25"/>
      <c r="U19" s="52"/>
      <c r="V19" s="50"/>
      <c r="W19" s="25"/>
      <c r="X19" s="26"/>
      <c r="Y19" s="23"/>
      <c r="Z19" s="24"/>
      <c r="AA19" s="52"/>
      <c r="AB19" s="48"/>
      <c r="AC19" s="25"/>
      <c r="AD19" s="52"/>
      <c r="AE19" s="50"/>
      <c r="AF19" s="25"/>
      <c r="AG19" s="52"/>
      <c r="AH19" s="50"/>
      <c r="AI19" s="25"/>
      <c r="AJ19" s="26"/>
      <c r="AK19" s="23"/>
      <c r="AL19" s="24"/>
      <c r="AM19" s="52"/>
      <c r="AN19" s="48"/>
      <c r="AO19" s="25"/>
      <c r="AP19" s="52"/>
      <c r="AQ19" s="50"/>
      <c r="AR19" s="25"/>
      <c r="AS19" s="52"/>
      <c r="AT19" s="50"/>
      <c r="AU19" s="25"/>
      <c r="AV19" s="26"/>
      <c r="AW19" s="23"/>
      <c r="AX19" s="24"/>
      <c r="AY19" s="52"/>
      <c r="AZ19" s="48"/>
      <c r="BA19" s="25"/>
      <c r="BB19" s="52"/>
      <c r="BC19" s="50"/>
      <c r="BD19" s="25"/>
      <c r="BE19" s="52"/>
      <c r="BF19" s="50"/>
      <c r="BG19" s="25"/>
      <c r="BH19" s="26"/>
    </row>
    <row r="20" spans="1:60" s="10" customFormat="1" ht="15" customHeight="1">
      <c r="A20" s="70"/>
      <c r="B20" s="3">
        <v>11</v>
      </c>
      <c r="C20" s="18" t="str">
        <f>IF('invulblad opdrachtnemer'!C20="","",'invulblad opdrachtnemer'!C20)</f>
        <v/>
      </c>
      <c r="D20" s="61" t="str">
        <f>IF('invulblad opdrachtnemer'!D20="","",'invulblad opdrachtnemer'!D20)</f>
        <v/>
      </c>
      <c r="E20" s="61" t="str">
        <f>IF('invulblad opdrachtnemer'!E20="","",'invulblad opdrachtnemer'!E20)</f>
        <v/>
      </c>
      <c r="F20" s="61" t="str">
        <f>IF('invulblad opdrachtnemer'!F20="","",'invulblad opdrachtnemer'!F20)</f>
        <v/>
      </c>
      <c r="G20" s="174"/>
      <c r="H20" s="175"/>
      <c r="I20" s="175"/>
      <c r="J20" s="175"/>
      <c r="K20" s="297"/>
      <c r="L20" s="68">
        <f t="shared" si="0"/>
        <v>0</v>
      </c>
      <c r="M20" s="23"/>
      <c r="N20" s="24"/>
      <c r="O20" s="52"/>
      <c r="P20" s="48"/>
      <c r="Q20" s="25"/>
      <c r="R20" s="52"/>
      <c r="S20" s="50"/>
      <c r="T20" s="25"/>
      <c r="U20" s="52"/>
      <c r="V20" s="50"/>
      <c r="W20" s="25"/>
      <c r="X20" s="26"/>
      <c r="Y20" s="23"/>
      <c r="Z20" s="24"/>
      <c r="AA20" s="52"/>
      <c r="AB20" s="48"/>
      <c r="AC20" s="25"/>
      <c r="AD20" s="52"/>
      <c r="AE20" s="50"/>
      <c r="AF20" s="25"/>
      <c r="AG20" s="52"/>
      <c r="AH20" s="50"/>
      <c r="AI20" s="25"/>
      <c r="AJ20" s="26"/>
      <c r="AK20" s="23"/>
      <c r="AL20" s="24"/>
      <c r="AM20" s="52"/>
      <c r="AN20" s="48"/>
      <c r="AO20" s="25"/>
      <c r="AP20" s="52"/>
      <c r="AQ20" s="50"/>
      <c r="AR20" s="25"/>
      <c r="AS20" s="52"/>
      <c r="AT20" s="50"/>
      <c r="AU20" s="25"/>
      <c r="AV20" s="26"/>
      <c r="AW20" s="23"/>
      <c r="AX20" s="24"/>
      <c r="AY20" s="52"/>
      <c r="AZ20" s="48"/>
      <c r="BA20" s="25"/>
      <c r="BB20" s="52"/>
      <c r="BC20" s="50"/>
      <c r="BD20" s="25"/>
      <c r="BE20" s="52"/>
      <c r="BF20" s="50"/>
      <c r="BG20" s="25"/>
      <c r="BH20" s="26"/>
    </row>
    <row r="21" spans="1:60" s="10" customFormat="1" ht="15" customHeight="1">
      <c r="A21" s="288"/>
      <c r="B21" s="3">
        <v>12</v>
      </c>
      <c r="C21" s="18" t="str">
        <f>IF('invulblad opdrachtnemer'!C21="","",'invulblad opdrachtnemer'!C21)</f>
        <v/>
      </c>
      <c r="D21" s="61" t="str">
        <f>IF('invulblad opdrachtnemer'!D21="","",'invulblad opdrachtnemer'!D21)</f>
        <v/>
      </c>
      <c r="E21" s="61" t="str">
        <f>IF('invulblad opdrachtnemer'!E21="","",'invulblad opdrachtnemer'!E21)</f>
        <v/>
      </c>
      <c r="F21" s="61" t="str">
        <f>IF('invulblad opdrachtnemer'!F21="","",'invulblad opdrachtnemer'!F21)</f>
        <v/>
      </c>
      <c r="G21" s="174"/>
      <c r="H21" s="175"/>
      <c r="I21" s="175"/>
      <c r="J21" s="175"/>
      <c r="K21" s="297"/>
      <c r="L21" s="68">
        <f t="shared" si="0"/>
        <v>0</v>
      </c>
      <c r="M21" s="23"/>
      <c r="N21" s="24"/>
      <c r="O21" s="52"/>
      <c r="P21" s="48"/>
      <c r="Q21" s="25"/>
      <c r="R21" s="52"/>
      <c r="S21" s="50"/>
      <c r="T21" s="25"/>
      <c r="U21" s="52"/>
      <c r="V21" s="50"/>
      <c r="W21" s="25"/>
      <c r="X21" s="26"/>
      <c r="Y21" s="23"/>
      <c r="Z21" s="24"/>
      <c r="AA21" s="52"/>
      <c r="AB21" s="48"/>
      <c r="AC21" s="25"/>
      <c r="AD21" s="52"/>
      <c r="AE21" s="50"/>
      <c r="AF21" s="25"/>
      <c r="AG21" s="52"/>
      <c r="AH21" s="50"/>
      <c r="AI21" s="25"/>
      <c r="AJ21" s="26"/>
      <c r="AK21" s="23"/>
      <c r="AL21" s="24"/>
      <c r="AM21" s="52"/>
      <c r="AN21" s="48"/>
      <c r="AO21" s="25"/>
      <c r="AP21" s="52"/>
      <c r="AQ21" s="50"/>
      <c r="AR21" s="25"/>
      <c r="AS21" s="52"/>
      <c r="AT21" s="50"/>
      <c r="AU21" s="25"/>
      <c r="AV21" s="26"/>
      <c r="AW21" s="23"/>
      <c r="AX21" s="24"/>
      <c r="AY21" s="52"/>
      <c r="AZ21" s="48"/>
      <c r="BA21" s="25"/>
      <c r="BB21" s="52"/>
      <c r="BC21" s="50"/>
      <c r="BD21" s="25"/>
      <c r="BE21" s="52"/>
      <c r="BF21" s="50"/>
      <c r="BG21" s="25"/>
      <c r="BH21" s="26"/>
    </row>
    <row r="22" spans="1:60" s="10" customFormat="1" ht="15" customHeight="1">
      <c r="A22" s="288"/>
      <c r="B22" s="3">
        <v>13</v>
      </c>
      <c r="C22" s="18" t="str">
        <f>IF('invulblad opdrachtnemer'!C22="","",'invulblad opdrachtnemer'!C22)</f>
        <v/>
      </c>
      <c r="D22" s="61" t="str">
        <f>IF('invulblad opdrachtnemer'!D22="","",'invulblad opdrachtnemer'!D22)</f>
        <v/>
      </c>
      <c r="E22" s="61" t="str">
        <f>IF('invulblad opdrachtnemer'!E22="","",'invulblad opdrachtnemer'!E22)</f>
        <v/>
      </c>
      <c r="F22" s="61" t="str">
        <f>IF('invulblad opdrachtnemer'!F22="","",'invulblad opdrachtnemer'!F22)</f>
        <v/>
      </c>
      <c r="G22" s="174"/>
      <c r="H22" s="175"/>
      <c r="I22" s="175"/>
      <c r="J22" s="175"/>
      <c r="K22" s="297"/>
      <c r="L22" s="68">
        <f t="shared" si="0"/>
        <v>0</v>
      </c>
      <c r="M22" s="23"/>
      <c r="N22" s="24"/>
      <c r="O22" s="52"/>
      <c r="P22" s="48"/>
      <c r="Q22" s="25"/>
      <c r="R22" s="52"/>
      <c r="S22" s="50"/>
      <c r="T22" s="25"/>
      <c r="U22" s="52"/>
      <c r="V22" s="50"/>
      <c r="W22" s="25"/>
      <c r="X22" s="26"/>
      <c r="Y22" s="23"/>
      <c r="Z22" s="24"/>
      <c r="AA22" s="52"/>
      <c r="AB22" s="48"/>
      <c r="AC22" s="25"/>
      <c r="AD22" s="52"/>
      <c r="AE22" s="50"/>
      <c r="AF22" s="25"/>
      <c r="AG22" s="52"/>
      <c r="AH22" s="50"/>
      <c r="AI22" s="25"/>
      <c r="AJ22" s="26"/>
      <c r="AK22" s="23"/>
      <c r="AL22" s="24"/>
      <c r="AM22" s="52"/>
      <c r="AN22" s="48"/>
      <c r="AO22" s="25"/>
      <c r="AP22" s="52"/>
      <c r="AQ22" s="50"/>
      <c r="AR22" s="25"/>
      <c r="AS22" s="52"/>
      <c r="AT22" s="50"/>
      <c r="AU22" s="25"/>
      <c r="AV22" s="26"/>
      <c r="AW22" s="23"/>
      <c r="AX22" s="24"/>
      <c r="AY22" s="52"/>
      <c r="AZ22" s="48"/>
      <c r="BA22" s="25"/>
      <c r="BB22" s="52"/>
      <c r="BC22" s="50"/>
      <c r="BD22" s="25"/>
      <c r="BE22" s="52"/>
      <c r="BF22" s="50"/>
      <c r="BG22" s="25"/>
      <c r="BH22" s="26"/>
    </row>
    <row r="23" spans="1:60" s="10" customFormat="1" ht="15" customHeight="1">
      <c r="A23" s="288"/>
      <c r="B23" s="3">
        <v>14</v>
      </c>
      <c r="C23" s="18" t="str">
        <f>IF('invulblad opdrachtnemer'!C23="","",'invulblad opdrachtnemer'!C23)</f>
        <v/>
      </c>
      <c r="D23" s="61" t="str">
        <f>IF('invulblad opdrachtnemer'!D23="","",'invulblad opdrachtnemer'!D23)</f>
        <v/>
      </c>
      <c r="E23" s="61" t="str">
        <f>IF('invulblad opdrachtnemer'!E23="","",'invulblad opdrachtnemer'!E23)</f>
        <v/>
      </c>
      <c r="F23" s="61" t="str">
        <f>IF('invulblad opdrachtnemer'!F23="","",'invulblad opdrachtnemer'!F23)</f>
        <v/>
      </c>
      <c r="G23" s="174"/>
      <c r="H23" s="175"/>
      <c r="I23" s="175"/>
      <c r="J23" s="175"/>
      <c r="K23" s="297"/>
      <c r="L23" s="68">
        <f t="shared" si="0"/>
        <v>0</v>
      </c>
      <c r="M23" s="23"/>
      <c r="N23" s="24"/>
      <c r="O23" s="52"/>
      <c r="P23" s="48"/>
      <c r="Q23" s="25"/>
      <c r="R23" s="52"/>
      <c r="S23" s="50"/>
      <c r="T23" s="25"/>
      <c r="U23" s="52"/>
      <c r="V23" s="50"/>
      <c r="W23" s="25"/>
      <c r="X23" s="26"/>
      <c r="Y23" s="23"/>
      <c r="Z23" s="24"/>
      <c r="AA23" s="52"/>
      <c r="AB23" s="48"/>
      <c r="AC23" s="25"/>
      <c r="AD23" s="52"/>
      <c r="AE23" s="50"/>
      <c r="AF23" s="25"/>
      <c r="AG23" s="52"/>
      <c r="AH23" s="50"/>
      <c r="AI23" s="25"/>
      <c r="AJ23" s="26"/>
      <c r="AK23" s="23"/>
      <c r="AL23" s="24"/>
      <c r="AM23" s="52"/>
      <c r="AN23" s="48"/>
      <c r="AO23" s="25"/>
      <c r="AP23" s="52"/>
      <c r="AQ23" s="50"/>
      <c r="AR23" s="25"/>
      <c r="AS23" s="52"/>
      <c r="AT23" s="50"/>
      <c r="AU23" s="25"/>
      <c r="AV23" s="26"/>
      <c r="AW23" s="23"/>
      <c r="AX23" s="24"/>
      <c r="AY23" s="52"/>
      <c r="AZ23" s="48"/>
      <c r="BA23" s="25"/>
      <c r="BB23" s="52"/>
      <c r="BC23" s="50"/>
      <c r="BD23" s="25"/>
      <c r="BE23" s="52"/>
      <c r="BF23" s="50"/>
      <c r="BG23" s="25"/>
      <c r="BH23" s="26"/>
    </row>
    <row r="24" spans="1:60" s="10" customFormat="1" ht="15" customHeight="1">
      <c r="A24" s="288"/>
      <c r="B24" s="3">
        <v>15</v>
      </c>
      <c r="C24" s="18" t="str">
        <f>IF('invulblad opdrachtnemer'!C24="","",'invulblad opdrachtnemer'!C24)</f>
        <v/>
      </c>
      <c r="D24" s="61" t="str">
        <f>IF('invulblad opdrachtnemer'!D24="","",'invulblad opdrachtnemer'!D24)</f>
        <v/>
      </c>
      <c r="E24" s="61" t="str">
        <f>IF('invulblad opdrachtnemer'!E24="","",'invulblad opdrachtnemer'!E24)</f>
        <v/>
      </c>
      <c r="F24" s="61" t="str">
        <f>IF('invulblad opdrachtnemer'!F24="","",'invulblad opdrachtnemer'!F24)</f>
        <v/>
      </c>
      <c r="G24" s="174"/>
      <c r="H24" s="175"/>
      <c r="I24" s="175"/>
      <c r="J24" s="175"/>
      <c r="K24" s="297"/>
      <c r="L24" s="68">
        <f t="shared" si="0"/>
        <v>0</v>
      </c>
      <c r="M24" s="23"/>
      <c r="N24" s="24"/>
      <c r="O24" s="52"/>
      <c r="P24" s="48"/>
      <c r="Q24" s="25"/>
      <c r="R24" s="52"/>
      <c r="S24" s="50"/>
      <c r="T24" s="25"/>
      <c r="U24" s="52"/>
      <c r="V24" s="50"/>
      <c r="W24" s="25"/>
      <c r="X24" s="26"/>
      <c r="Y24" s="23"/>
      <c r="Z24" s="24"/>
      <c r="AA24" s="52"/>
      <c r="AB24" s="48"/>
      <c r="AC24" s="25"/>
      <c r="AD24" s="52"/>
      <c r="AE24" s="50"/>
      <c r="AF24" s="25"/>
      <c r="AG24" s="52"/>
      <c r="AH24" s="50"/>
      <c r="AI24" s="25"/>
      <c r="AJ24" s="26"/>
      <c r="AK24" s="23"/>
      <c r="AL24" s="24"/>
      <c r="AM24" s="52"/>
      <c r="AN24" s="48"/>
      <c r="AO24" s="25"/>
      <c r="AP24" s="52"/>
      <c r="AQ24" s="50"/>
      <c r="AR24" s="25"/>
      <c r="AS24" s="52"/>
      <c r="AT24" s="50"/>
      <c r="AU24" s="25"/>
      <c r="AV24" s="26"/>
      <c r="AW24" s="23"/>
      <c r="AX24" s="24"/>
      <c r="AY24" s="52"/>
      <c r="AZ24" s="48"/>
      <c r="BA24" s="25"/>
      <c r="BB24" s="52"/>
      <c r="BC24" s="50"/>
      <c r="BD24" s="25"/>
      <c r="BE24" s="52"/>
      <c r="BF24" s="50"/>
      <c r="BG24" s="25"/>
      <c r="BH24" s="26"/>
    </row>
    <row r="25" spans="1:60" s="10" customFormat="1" ht="15" customHeight="1">
      <c r="A25" s="70"/>
      <c r="B25" s="3">
        <v>16</v>
      </c>
      <c r="C25" s="18" t="str">
        <f>IF('invulblad opdrachtnemer'!C25="","",'invulblad opdrachtnemer'!C25)</f>
        <v/>
      </c>
      <c r="D25" s="61" t="str">
        <f>IF('invulblad opdrachtnemer'!D25="","",'invulblad opdrachtnemer'!D25)</f>
        <v/>
      </c>
      <c r="E25" s="61" t="str">
        <f>IF('invulblad opdrachtnemer'!E25="","",'invulblad opdrachtnemer'!E25)</f>
        <v/>
      </c>
      <c r="F25" s="61" t="str">
        <f>IF('invulblad opdrachtnemer'!F25="","",'invulblad opdrachtnemer'!F25)</f>
        <v/>
      </c>
      <c r="G25" s="174"/>
      <c r="H25" s="175"/>
      <c r="I25" s="175"/>
      <c r="J25" s="175"/>
      <c r="K25" s="297"/>
      <c r="L25" s="68">
        <f t="shared" si="0"/>
        <v>0</v>
      </c>
      <c r="M25" s="23"/>
      <c r="N25" s="24"/>
      <c r="O25" s="52"/>
      <c r="P25" s="48"/>
      <c r="Q25" s="25"/>
      <c r="R25" s="52"/>
      <c r="S25" s="50"/>
      <c r="T25" s="25"/>
      <c r="U25" s="52"/>
      <c r="V25" s="50"/>
      <c r="W25" s="25"/>
      <c r="X25" s="26"/>
      <c r="Y25" s="23"/>
      <c r="Z25" s="24"/>
      <c r="AA25" s="52"/>
      <c r="AB25" s="48"/>
      <c r="AC25" s="25"/>
      <c r="AD25" s="52"/>
      <c r="AE25" s="50"/>
      <c r="AF25" s="25"/>
      <c r="AG25" s="52"/>
      <c r="AH25" s="50"/>
      <c r="AI25" s="25"/>
      <c r="AJ25" s="26"/>
      <c r="AK25" s="23"/>
      <c r="AL25" s="24"/>
      <c r="AM25" s="52"/>
      <c r="AN25" s="48"/>
      <c r="AO25" s="25"/>
      <c r="AP25" s="52"/>
      <c r="AQ25" s="50"/>
      <c r="AR25" s="25"/>
      <c r="AS25" s="52"/>
      <c r="AT25" s="50"/>
      <c r="AU25" s="25"/>
      <c r="AV25" s="26"/>
      <c r="AW25" s="23"/>
      <c r="AX25" s="24"/>
      <c r="AY25" s="52"/>
      <c r="AZ25" s="48"/>
      <c r="BA25" s="25"/>
      <c r="BB25" s="52"/>
      <c r="BC25" s="50"/>
      <c r="BD25" s="25"/>
      <c r="BE25" s="52"/>
      <c r="BF25" s="50"/>
      <c r="BG25" s="25"/>
      <c r="BH25" s="26"/>
    </row>
    <row r="26" spans="1:60" s="10" customFormat="1" ht="15" customHeight="1">
      <c r="A26" s="288"/>
      <c r="B26" s="3">
        <v>17</v>
      </c>
      <c r="C26" s="18" t="str">
        <f>IF('invulblad opdrachtnemer'!C26="","",'invulblad opdrachtnemer'!C26)</f>
        <v/>
      </c>
      <c r="D26" s="61" t="str">
        <f>IF('invulblad opdrachtnemer'!D26="","",'invulblad opdrachtnemer'!D26)</f>
        <v/>
      </c>
      <c r="E26" s="61" t="str">
        <f>IF('invulblad opdrachtnemer'!E26="","",'invulblad opdrachtnemer'!E26)</f>
        <v/>
      </c>
      <c r="F26" s="61" t="str">
        <f>IF('invulblad opdrachtnemer'!F26="","",'invulblad opdrachtnemer'!F26)</f>
        <v/>
      </c>
      <c r="G26" s="174"/>
      <c r="H26" s="175"/>
      <c r="I26" s="175"/>
      <c r="J26" s="175"/>
      <c r="K26" s="297"/>
      <c r="L26" s="68">
        <f t="shared" si="0"/>
        <v>0</v>
      </c>
      <c r="M26" s="23"/>
      <c r="N26" s="24"/>
      <c r="O26" s="52"/>
      <c r="P26" s="48"/>
      <c r="Q26" s="25"/>
      <c r="R26" s="52"/>
      <c r="S26" s="50"/>
      <c r="T26" s="25"/>
      <c r="U26" s="52"/>
      <c r="V26" s="50"/>
      <c r="W26" s="25"/>
      <c r="X26" s="26"/>
      <c r="Y26" s="23"/>
      <c r="Z26" s="24"/>
      <c r="AA26" s="52"/>
      <c r="AB26" s="48"/>
      <c r="AC26" s="25"/>
      <c r="AD26" s="52"/>
      <c r="AE26" s="50"/>
      <c r="AF26" s="25"/>
      <c r="AG26" s="52"/>
      <c r="AH26" s="50"/>
      <c r="AI26" s="25"/>
      <c r="AJ26" s="26"/>
      <c r="AK26" s="23"/>
      <c r="AL26" s="24"/>
      <c r="AM26" s="52"/>
      <c r="AN26" s="48"/>
      <c r="AO26" s="25"/>
      <c r="AP26" s="52"/>
      <c r="AQ26" s="50"/>
      <c r="AR26" s="25"/>
      <c r="AS26" s="52"/>
      <c r="AT26" s="50"/>
      <c r="AU26" s="25"/>
      <c r="AV26" s="26"/>
      <c r="AW26" s="23"/>
      <c r="AX26" s="24"/>
      <c r="AY26" s="52"/>
      <c r="AZ26" s="48"/>
      <c r="BA26" s="25"/>
      <c r="BB26" s="52"/>
      <c r="BC26" s="50"/>
      <c r="BD26" s="25"/>
      <c r="BE26" s="52"/>
      <c r="BF26" s="50"/>
      <c r="BG26" s="25"/>
      <c r="BH26" s="26"/>
    </row>
    <row r="27" spans="1:60" s="10" customFormat="1" ht="15" customHeight="1">
      <c r="A27" s="288"/>
      <c r="B27" s="3">
        <v>18</v>
      </c>
      <c r="C27" s="18" t="str">
        <f>IF('invulblad opdrachtnemer'!C27="","",'invulblad opdrachtnemer'!C27)</f>
        <v/>
      </c>
      <c r="D27" s="61" t="str">
        <f>IF('invulblad opdrachtnemer'!D27="","",'invulblad opdrachtnemer'!D27)</f>
        <v/>
      </c>
      <c r="E27" s="61" t="str">
        <f>IF('invulblad opdrachtnemer'!E27="","",'invulblad opdrachtnemer'!E27)</f>
        <v/>
      </c>
      <c r="F27" s="61" t="str">
        <f>IF('invulblad opdrachtnemer'!F27="","",'invulblad opdrachtnemer'!F27)</f>
        <v/>
      </c>
      <c r="G27" s="174"/>
      <c r="H27" s="175"/>
      <c r="I27" s="175"/>
      <c r="J27" s="175"/>
      <c r="K27" s="297"/>
      <c r="L27" s="68">
        <f t="shared" si="0"/>
        <v>0</v>
      </c>
      <c r="M27" s="23"/>
      <c r="N27" s="24"/>
      <c r="O27" s="52"/>
      <c r="P27" s="48"/>
      <c r="Q27" s="25"/>
      <c r="R27" s="52"/>
      <c r="S27" s="50"/>
      <c r="T27" s="25"/>
      <c r="U27" s="52"/>
      <c r="V27" s="50"/>
      <c r="W27" s="25"/>
      <c r="X27" s="26"/>
      <c r="Y27" s="23"/>
      <c r="Z27" s="24"/>
      <c r="AA27" s="52"/>
      <c r="AB27" s="48"/>
      <c r="AC27" s="25"/>
      <c r="AD27" s="52"/>
      <c r="AE27" s="50"/>
      <c r="AF27" s="25"/>
      <c r="AG27" s="52"/>
      <c r="AH27" s="50"/>
      <c r="AI27" s="25"/>
      <c r="AJ27" s="26"/>
      <c r="AK27" s="23"/>
      <c r="AL27" s="24"/>
      <c r="AM27" s="52"/>
      <c r="AN27" s="48"/>
      <c r="AO27" s="25"/>
      <c r="AP27" s="52"/>
      <c r="AQ27" s="50"/>
      <c r="AR27" s="25"/>
      <c r="AS27" s="52"/>
      <c r="AT27" s="50"/>
      <c r="AU27" s="25"/>
      <c r="AV27" s="26"/>
      <c r="AW27" s="23"/>
      <c r="AX27" s="24"/>
      <c r="AY27" s="52"/>
      <c r="AZ27" s="48"/>
      <c r="BA27" s="25"/>
      <c r="BB27" s="52"/>
      <c r="BC27" s="50"/>
      <c r="BD27" s="25"/>
      <c r="BE27" s="52"/>
      <c r="BF27" s="50"/>
      <c r="BG27" s="25"/>
      <c r="BH27" s="26"/>
    </row>
    <row r="28" spans="1:60" s="10" customFormat="1" ht="15" customHeight="1">
      <c r="A28" s="288"/>
      <c r="B28" s="3">
        <v>19</v>
      </c>
      <c r="C28" s="18" t="str">
        <f>IF('invulblad opdrachtnemer'!C28="","",'invulblad opdrachtnemer'!C28)</f>
        <v/>
      </c>
      <c r="D28" s="61" t="str">
        <f>IF('invulblad opdrachtnemer'!D28="","",'invulblad opdrachtnemer'!D28)</f>
        <v/>
      </c>
      <c r="E28" s="61" t="str">
        <f>IF('invulblad opdrachtnemer'!E28="","",'invulblad opdrachtnemer'!E28)</f>
        <v/>
      </c>
      <c r="F28" s="61" t="str">
        <f>IF('invulblad opdrachtnemer'!F28="","",'invulblad opdrachtnemer'!F28)</f>
        <v/>
      </c>
      <c r="G28" s="174"/>
      <c r="H28" s="175"/>
      <c r="I28" s="175"/>
      <c r="J28" s="175"/>
      <c r="K28" s="297"/>
      <c r="L28" s="68">
        <f t="shared" si="0"/>
        <v>0</v>
      </c>
      <c r="M28" s="23"/>
      <c r="N28" s="24"/>
      <c r="O28" s="52"/>
      <c r="P28" s="48"/>
      <c r="Q28" s="25"/>
      <c r="R28" s="52"/>
      <c r="S28" s="50"/>
      <c r="T28" s="25"/>
      <c r="U28" s="52"/>
      <c r="V28" s="50"/>
      <c r="W28" s="25"/>
      <c r="X28" s="26"/>
      <c r="Y28" s="23"/>
      <c r="Z28" s="24"/>
      <c r="AA28" s="52"/>
      <c r="AB28" s="48"/>
      <c r="AC28" s="25"/>
      <c r="AD28" s="52"/>
      <c r="AE28" s="50"/>
      <c r="AF28" s="25"/>
      <c r="AG28" s="52"/>
      <c r="AH28" s="50"/>
      <c r="AI28" s="25"/>
      <c r="AJ28" s="26"/>
      <c r="AK28" s="23"/>
      <c r="AL28" s="24"/>
      <c r="AM28" s="52"/>
      <c r="AN28" s="48"/>
      <c r="AO28" s="25"/>
      <c r="AP28" s="52"/>
      <c r="AQ28" s="50"/>
      <c r="AR28" s="25"/>
      <c r="AS28" s="52"/>
      <c r="AT28" s="50"/>
      <c r="AU28" s="25"/>
      <c r="AV28" s="26"/>
      <c r="AW28" s="23"/>
      <c r="AX28" s="24"/>
      <c r="AY28" s="52"/>
      <c r="AZ28" s="48"/>
      <c r="BA28" s="25"/>
      <c r="BB28" s="52"/>
      <c r="BC28" s="50"/>
      <c r="BD28" s="25"/>
      <c r="BE28" s="52"/>
      <c r="BF28" s="50"/>
      <c r="BG28" s="25"/>
      <c r="BH28" s="26"/>
    </row>
    <row r="29" spans="1:60" s="3" customFormat="1" ht="15" customHeight="1" thickBot="1">
      <c r="A29" s="288"/>
      <c r="B29" s="3">
        <v>20</v>
      </c>
      <c r="C29" s="45" t="str">
        <f>IF('invulblad opdrachtnemer'!C29="","",'invulblad opdrachtnemer'!C29)</f>
        <v/>
      </c>
      <c r="D29" s="63" t="str">
        <f>IF('invulblad opdrachtnemer'!D29="","",'invulblad opdrachtnemer'!D29)</f>
        <v/>
      </c>
      <c r="E29" s="63" t="str">
        <f>IF('invulblad opdrachtnemer'!E29="","",'invulblad opdrachtnemer'!E29)</f>
        <v/>
      </c>
      <c r="F29" s="63" t="str">
        <f>IF('invulblad opdrachtnemer'!F29="","",'invulblad opdrachtnemer'!F29)</f>
        <v/>
      </c>
      <c r="G29" s="180"/>
      <c r="H29" s="181"/>
      <c r="I29" s="181"/>
      <c r="J29" s="181"/>
      <c r="K29" s="298"/>
      <c r="L29" s="69">
        <f t="shared" si="0"/>
        <v>0</v>
      </c>
      <c r="M29" s="290"/>
      <c r="N29" s="291"/>
      <c r="O29" s="292"/>
      <c r="P29" s="293"/>
      <c r="Q29" s="294"/>
      <c r="R29" s="292"/>
      <c r="S29" s="295"/>
      <c r="T29" s="294"/>
      <c r="U29" s="292"/>
      <c r="V29" s="295"/>
      <c r="W29" s="294"/>
      <c r="X29" s="46"/>
      <c r="Y29" s="290"/>
      <c r="Z29" s="291"/>
      <c r="AA29" s="292"/>
      <c r="AB29" s="293"/>
      <c r="AC29" s="294"/>
      <c r="AD29" s="292"/>
      <c r="AE29" s="295"/>
      <c r="AF29" s="294"/>
      <c r="AG29" s="292"/>
      <c r="AH29" s="295"/>
      <c r="AI29" s="294"/>
      <c r="AJ29" s="46"/>
      <c r="AK29" s="290"/>
      <c r="AL29" s="291"/>
      <c r="AM29" s="292"/>
      <c r="AN29" s="293"/>
      <c r="AO29" s="294"/>
      <c r="AP29" s="292"/>
      <c r="AQ29" s="295"/>
      <c r="AR29" s="294"/>
      <c r="AS29" s="292"/>
      <c r="AT29" s="295"/>
      <c r="AU29" s="294"/>
      <c r="AV29" s="46"/>
      <c r="AW29" s="290"/>
      <c r="AX29" s="291"/>
      <c r="AY29" s="292"/>
      <c r="AZ29" s="293"/>
      <c r="BA29" s="294"/>
      <c r="BB29" s="292"/>
      <c r="BC29" s="295"/>
      <c r="BD29" s="294"/>
      <c r="BE29" s="292"/>
      <c r="BF29" s="295"/>
      <c r="BG29" s="294"/>
      <c r="BH29" s="46"/>
    </row>
    <row r="30" spans="1:60" s="3" customFormat="1" ht="15" thickBot="1">
      <c r="A30" s="159"/>
      <c r="G30" s="4"/>
      <c r="K30" s="4"/>
      <c r="L30" s="4"/>
      <c r="M30" s="133"/>
      <c r="N30" s="4"/>
      <c r="Y30" s="133"/>
      <c r="Z30" s="4"/>
      <c r="AK30" s="133"/>
      <c r="AL30" s="4"/>
      <c r="AW30" s="133"/>
      <c r="AX30" s="4"/>
    </row>
    <row r="31" spans="1:60" s="5" customFormat="1" ht="32.15" customHeight="1" thickBot="1">
      <c r="A31" s="168"/>
      <c r="C31" s="12" t="str">
        <f>'gunningscriterium SEB'!C26</f>
        <v>TRANSPORTMIDDELEN (N1, N2 en N3)</v>
      </c>
      <c r="D31" s="13"/>
      <c r="E31" s="13"/>
      <c r="F31" s="13"/>
      <c r="G31" s="35"/>
      <c r="H31" s="13"/>
      <c r="I31" s="13"/>
      <c r="J31" s="13"/>
      <c r="K31" s="35"/>
      <c r="L31" s="16"/>
      <c r="M31" s="160"/>
      <c r="N31" s="161"/>
      <c r="O31" s="161"/>
      <c r="P31" s="161"/>
      <c r="Q31" s="161"/>
      <c r="R31" s="162" t="s">
        <v>10</v>
      </c>
      <c r="S31" s="13">
        <f>'gunningscriterium SEB'!G26</f>
        <v>1</v>
      </c>
      <c r="T31" s="161" t="s">
        <v>64</v>
      </c>
      <c r="U31" s="161"/>
      <c r="V31" s="161"/>
      <c r="W31" s="161"/>
      <c r="X31" s="163"/>
      <c r="Y31" s="160"/>
      <c r="Z31" s="161"/>
      <c r="AA31" s="161"/>
      <c r="AB31" s="161"/>
      <c r="AC31" s="161"/>
      <c r="AD31" s="162" t="s">
        <v>10</v>
      </c>
      <c r="AE31" s="13">
        <f>'gunningscriterium SEB'!I26</f>
        <v>2</v>
      </c>
      <c r="AF31" s="161" t="s">
        <v>64</v>
      </c>
      <c r="AG31" s="161"/>
      <c r="AH31" s="161"/>
      <c r="AI31" s="161"/>
      <c r="AJ31" s="163"/>
      <c r="AK31" s="160"/>
      <c r="AL31" s="161"/>
      <c r="AM31" s="161"/>
      <c r="AN31" s="161"/>
      <c r="AO31" s="161"/>
      <c r="AP31" s="162" t="s">
        <v>10</v>
      </c>
      <c r="AQ31" s="13">
        <v>3</v>
      </c>
      <c r="AR31" s="161" t="s">
        <v>64</v>
      </c>
      <c r="AS31" s="161"/>
      <c r="AT31" s="161"/>
      <c r="AU31" s="161"/>
      <c r="AV31" s="163"/>
      <c r="AW31" s="160"/>
      <c r="AX31" s="161"/>
      <c r="AY31" s="161"/>
      <c r="AZ31" s="161"/>
      <c r="BA31" s="161"/>
      <c r="BB31" s="162" t="s">
        <v>10</v>
      </c>
      <c r="BC31" s="13">
        <v>4</v>
      </c>
      <c r="BD31" s="161" t="s">
        <v>64</v>
      </c>
      <c r="BE31" s="161"/>
      <c r="BF31" s="161"/>
      <c r="BG31" s="161"/>
      <c r="BH31" s="163"/>
    </row>
    <row r="32" spans="1:60" s="42" customFormat="1" ht="32.15" customHeight="1" thickBot="1">
      <c r="A32" s="169"/>
      <c r="C32" s="356" t="s">
        <v>65</v>
      </c>
      <c r="D32" s="345" t="s">
        <v>11</v>
      </c>
      <c r="E32" s="346" t="s">
        <v>12</v>
      </c>
      <c r="F32" s="347" t="s">
        <v>50</v>
      </c>
      <c r="G32" s="348" t="s">
        <v>66</v>
      </c>
      <c r="H32" s="359" t="s">
        <v>67</v>
      </c>
      <c r="I32" s="359" t="s">
        <v>68</v>
      </c>
      <c r="J32" s="347" t="s">
        <v>69</v>
      </c>
      <c r="K32" s="348" t="s">
        <v>70</v>
      </c>
      <c r="L32" s="349" t="s">
        <v>83</v>
      </c>
      <c r="M32" s="350" t="s">
        <v>71</v>
      </c>
      <c r="N32" s="351" t="s">
        <v>72</v>
      </c>
      <c r="O32" s="352" t="s">
        <v>73</v>
      </c>
      <c r="P32" s="353" t="s">
        <v>74</v>
      </c>
      <c r="Q32" s="352" t="s">
        <v>75</v>
      </c>
      <c r="R32" s="352" t="s">
        <v>76</v>
      </c>
      <c r="S32" s="353" t="s">
        <v>77</v>
      </c>
      <c r="T32" s="352" t="s">
        <v>78</v>
      </c>
      <c r="U32" s="354" t="s">
        <v>79</v>
      </c>
      <c r="V32" s="352" t="s">
        <v>80</v>
      </c>
      <c r="W32" s="352" t="s">
        <v>81</v>
      </c>
      <c r="X32" s="355" t="s">
        <v>82</v>
      </c>
      <c r="Y32" s="350" t="s">
        <v>71</v>
      </c>
      <c r="Z32" s="351" t="s">
        <v>72</v>
      </c>
      <c r="AA32" s="352" t="s">
        <v>73</v>
      </c>
      <c r="AB32" s="353" t="s">
        <v>74</v>
      </c>
      <c r="AC32" s="352" t="s">
        <v>75</v>
      </c>
      <c r="AD32" s="352" t="s">
        <v>76</v>
      </c>
      <c r="AE32" s="353" t="s">
        <v>77</v>
      </c>
      <c r="AF32" s="352" t="s">
        <v>78</v>
      </c>
      <c r="AG32" s="354" t="s">
        <v>79</v>
      </c>
      <c r="AH32" s="352" t="s">
        <v>80</v>
      </c>
      <c r="AI32" s="352" t="s">
        <v>81</v>
      </c>
      <c r="AJ32" s="355" t="s">
        <v>82</v>
      </c>
      <c r="AK32" s="350" t="s">
        <v>71</v>
      </c>
      <c r="AL32" s="351" t="s">
        <v>72</v>
      </c>
      <c r="AM32" s="352" t="s">
        <v>73</v>
      </c>
      <c r="AN32" s="353" t="s">
        <v>74</v>
      </c>
      <c r="AO32" s="352" t="s">
        <v>75</v>
      </c>
      <c r="AP32" s="352" t="s">
        <v>76</v>
      </c>
      <c r="AQ32" s="353" t="s">
        <v>77</v>
      </c>
      <c r="AR32" s="352" t="s">
        <v>78</v>
      </c>
      <c r="AS32" s="354" t="s">
        <v>79</v>
      </c>
      <c r="AT32" s="352" t="s">
        <v>80</v>
      </c>
      <c r="AU32" s="352" t="s">
        <v>81</v>
      </c>
      <c r="AV32" s="355" t="s">
        <v>82</v>
      </c>
      <c r="AW32" s="350" t="s">
        <v>71</v>
      </c>
      <c r="AX32" s="351" t="s">
        <v>72</v>
      </c>
      <c r="AY32" s="352" t="s">
        <v>73</v>
      </c>
      <c r="AZ32" s="353" t="s">
        <v>74</v>
      </c>
      <c r="BA32" s="352" t="s">
        <v>75</v>
      </c>
      <c r="BB32" s="352" t="s">
        <v>76</v>
      </c>
      <c r="BC32" s="353" t="s">
        <v>77</v>
      </c>
      <c r="BD32" s="352" t="s">
        <v>78</v>
      </c>
      <c r="BE32" s="354" t="s">
        <v>79</v>
      </c>
      <c r="BF32" s="352" t="s">
        <v>80</v>
      </c>
      <c r="BG32" s="352" t="s">
        <v>81</v>
      </c>
      <c r="BH32" s="355" t="s">
        <v>82</v>
      </c>
    </row>
    <row r="33" spans="1:60" s="3" customFormat="1" ht="15" customHeight="1">
      <c r="A33" s="70"/>
      <c r="B33" s="3">
        <v>1</v>
      </c>
      <c r="C33" s="44" t="str">
        <f>IF('invulblad opdrachtnemer'!C33="","",'invulblad opdrachtnemer'!C33)</f>
        <v/>
      </c>
      <c r="D33" s="60" t="str">
        <f>IF('invulblad opdrachtnemer'!D33="","",'invulblad opdrachtnemer'!D33)</f>
        <v/>
      </c>
      <c r="E33" s="66" t="str">
        <f>IF('invulblad opdrachtnemer'!E33="","",'invulblad opdrachtnemer'!E33)</f>
        <v/>
      </c>
      <c r="F33" s="60" t="str">
        <f>IF('invulblad opdrachtnemer'!F33="","",'invulblad opdrachtnemer'!F33)</f>
        <v/>
      </c>
      <c r="G33" s="171"/>
      <c r="H33" s="172"/>
      <c r="I33" s="172"/>
      <c r="J33" s="172"/>
      <c r="K33" s="173"/>
      <c r="L33" s="67">
        <f>SUM(M33:BH33)</f>
        <v>0</v>
      </c>
      <c r="M33" s="19"/>
      <c r="N33" s="20"/>
      <c r="O33" s="51"/>
      <c r="P33" s="47"/>
      <c r="Q33" s="21"/>
      <c r="R33" s="51"/>
      <c r="S33" s="49"/>
      <c r="T33" s="21"/>
      <c r="U33" s="51"/>
      <c r="V33" s="49"/>
      <c r="W33" s="21"/>
      <c r="X33" s="22"/>
      <c r="Y33" s="19"/>
      <c r="Z33" s="20"/>
      <c r="AA33" s="51"/>
      <c r="AB33" s="47"/>
      <c r="AC33" s="21"/>
      <c r="AD33" s="51"/>
      <c r="AE33" s="49"/>
      <c r="AF33" s="21"/>
      <c r="AG33" s="51"/>
      <c r="AH33" s="49"/>
      <c r="AI33" s="21"/>
      <c r="AJ33" s="22"/>
      <c r="AK33" s="19"/>
      <c r="AL33" s="20"/>
      <c r="AM33" s="51"/>
      <c r="AN33" s="47"/>
      <c r="AO33" s="21"/>
      <c r="AP33" s="51"/>
      <c r="AQ33" s="49"/>
      <c r="AR33" s="21"/>
      <c r="AS33" s="51"/>
      <c r="AT33" s="49"/>
      <c r="AU33" s="21"/>
      <c r="AV33" s="22"/>
      <c r="AW33" s="19"/>
      <c r="AX33" s="20"/>
      <c r="AY33" s="51"/>
      <c r="AZ33" s="47"/>
      <c r="BA33" s="21"/>
      <c r="BB33" s="51"/>
      <c r="BC33" s="49"/>
      <c r="BD33" s="21"/>
      <c r="BE33" s="51"/>
      <c r="BF33" s="49"/>
      <c r="BG33" s="21"/>
      <c r="BH33" s="22"/>
    </row>
    <row r="34" spans="1:60" s="3" customFormat="1" ht="15" customHeight="1">
      <c r="A34" s="288"/>
      <c r="B34" s="3">
        <v>2</v>
      </c>
      <c r="C34" s="18" t="str">
        <f>IF('invulblad opdrachtnemer'!C34="","",'invulblad opdrachtnemer'!C34)</f>
        <v/>
      </c>
      <c r="D34" s="61" t="str">
        <f>IF('invulblad opdrachtnemer'!D34="","",'invulblad opdrachtnemer'!D34)</f>
        <v/>
      </c>
      <c r="E34" s="165" t="str">
        <f>IF('invulblad opdrachtnemer'!E34="","",'invulblad opdrachtnemer'!E34)</f>
        <v/>
      </c>
      <c r="F34" s="61" t="str">
        <f>IF('invulblad opdrachtnemer'!F34="","",'invulblad opdrachtnemer'!F34)</f>
        <v/>
      </c>
      <c r="G34" s="174"/>
      <c r="H34" s="175"/>
      <c r="I34" s="175"/>
      <c r="J34" s="175"/>
      <c r="K34" s="176"/>
      <c r="L34" s="68">
        <f t="shared" ref="L34:L52" si="1">SUM(M34:BH34)</f>
        <v>0</v>
      </c>
      <c r="M34" s="23"/>
      <c r="N34" s="24"/>
      <c r="O34" s="52"/>
      <c r="P34" s="48"/>
      <c r="Q34" s="25"/>
      <c r="R34" s="52"/>
      <c r="S34" s="50"/>
      <c r="T34" s="25"/>
      <c r="U34" s="52"/>
      <c r="V34" s="50"/>
      <c r="W34" s="25"/>
      <c r="X34" s="26"/>
      <c r="Y34" s="23"/>
      <c r="Z34" s="24"/>
      <c r="AA34" s="52"/>
      <c r="AB34" s="48"/>
      <c r="AC34" s="25"/>
      <c r="AD34" s="52"/>
      <c r="AE34" s="50"/>
      <c r="AF34" s="25"/>
      <c r="AG34" s="52"/>
      <c r="AH34" s="50"/>
      <c r="AI34" s="25"/>
      <c r="AJ34" s="26"/>
      <c r="AK34" s="23"/>
      <c r="AL34" s="24"/>
      <c r="AM34" s="52"/>
      <c r="AN34" s="48"/>
      <c r="AO34" s="25"/>
      <c r="AP34" s="52"/>
      <c r="AQ34" s="50"/>
      <c r="AR34" s="25"/>
      <c r="AS34" s="52"/>
      <c r="AT34" s="50"/>
      <c r="AU34" s="25"/>
      <c r="AV34" s="26"/>
      <c r="AW34" s="23"/>
      <c r="AX34" s="24"/>
      <c r="AY34" s="52"/>
      <c r="AZ34" s="48"/>
      <c r="BA34" s="25"/>
      <c r="BB34" s="52"/>
      <c r="BC34" s="50"/>
      <c r="BD34" s="25"/>
      <c r="BE34" s="52"/>
      <c r="BF34" s="50"/>
      <c r="BG34" s="25"/>
      <c r="BH34" s="26"/>
    </row>
    <row r="35" spans="1:60" s="3" customFormat="1" ht="15" customHeight="1">
      <c r="A35" s="288"/>
      <c r="B35" s="3">
        <v>3</v>
      </c>
      <c r="C35" s="18" t="str">
        <f>IF('invulblad opdrachtnemer'!C35="","",'invulblad opdrachtnemer'!C35)</f>
        <v/>
      </c>
      <c r="D35" s="61" t="str">
        <f>IF('invulblad opdrachtnemer'!D35="","",'invulblad opdrachtnemer'!D35)</f>
        <v/>
      </c>
      <c r="E35" s="165" t="str">
        <f>IF('invulblad opdrachtnemer'!E35="","",'invulblad opdrachtnemer'!E35)</f>
        <v/>
      </c>
      <c r="F35" s="61" t="str">
        <f>IF('invulblad opdrachtnemer'!F35="","",'invulblad opdrachtnemer'!F35)</f>
        <v/>
      </c>
      <c r="G35" s="174"/>
      <c r="H35" s="175"/>
      <c r="I35" s="175"/>
      <c r="J35" s="175"/>
      <c r="K35" s="176"/>
      <c r="L35" s="68">
        <f t="shared" si="1"/>
        <v>0</v>
      </c>
      <c r="M35" s="23"/>
      <c r="N35" s="24"/>
      <c r="O35" s="52"/>
      <c r="P35" s="48"/>
      <c r="Q35" s="25"/>
      <c r="R35" s="52"/>
      <c r="S35" s="50"/>
      <c r="T35" s="25"/>
      <c r="U35" s="52"/>
      <c r="V35" s="50"/>
      <c r="W35" s="25"/>
      <c r="X35" s="26"/>
      <c r="Y35" s="23"/>
      <c r="Z35" s="24"/>
      <c r="AA35" s="52"/>
      <c r="AB35" s="48"/>
      <c r="AC35" s="25"/>
      <c r="AD35" s="52"/>
      <c r="AE35" s="50"/>
      <c r="AF35" s="25"/>
      <c r="AG35" s="52"/>
      <c r="AH35" s="50"/>
      <c r="AI35" s="25"/>
      <c r="AJ35" s="26"/>
      <c r="AK35" s="23"/>
      <c r="AL35" s="24"/>
      <c r="AM35" s="52"/>
      <c r="AN35" s="48"/>
      <c r="AO35" s="25"/>
      <c r="AP35" s="52"/>
      <c r="AQ35" s="50"/>
      <c r="AR35" s="25"/>
      <c r="AS35" s="52"/>
      <c r="AT35" s="50"/>
      <c r="AU35" s="25"/>
      <c r="AV35" s="26"/>
      <c r="AW35" s="23"/>
      <c r="AX35" s="24"/>
      <c r="AY35" s="52"/>
      <c r="AZ35" s="48"/>
      <c r="BA35" s="25"/>
      <c r="BB35" s="52"/>
      <c r="BC35" s="50"/>
      <c r="BD35" s="25"/>
      <c r="BE35" s="52"/>
      <c r="BF35" s="50"/>
      <c r="BG35" s="25"/>
      <c r="BH35" s="26"/>
    </row>
    <row r="36" spans="1:60" s="3" customFormat="1" ht="15" customHeight="1">
      <c r="A36" s="288"/>
      <c r="B36" s="3">
        <v>4</v>
      </c>
      <c r="C36" s="18" t="str">
        <f>IF('invulblad opdrachtnemer'!C36="","",'invulblad opdrachtnemer'!C36)</f>
        <v/>
      </c>
      <c r="D36" s="61" t="str">
        <f>IF('invulblad opdrachtnemer'!D36="","",'invulblad opdrachtnemer'!D36)</f>
        <v/>
      </c>
      <c r="E36" s="165" t="str">
        <f>IF('invulblad opdrachtnemer'!E36="","",'invulblad opdrachtnemer'!E36)</f>
        <v/>
      </c>
      <c r="F36" s="61" t="str">
        <f>IF('invulblad opdrachtnemer'!F36="","",'invulblad opdrachtnemer'!F36)</f>
        <v/>
      </c>
      <c r="G36" s="174"/>
      <c r="H36" s="175"/>
      <c r="I36" s="175"/>
      <c r="J36" s="175"/>
      <c r="K36" s="176"/>
      <c r="L36" s="68">
        <f t="shared" si="1"/>
        <v>0</v>
      </c>
      <c r="M36" s="23"/>
      <c r="N36" s="24"/>
      <c r="O36" s="52"/>
      <c r="P36" s="48"/>
      <c r="Q36" s="25"/>
      <c r="R36" s="52"/>
      <c r="S36" s="50"/>
      <c r="T36" s="25"/>
      <c r="U36" s="52"/>
      <c r="V36" s="50"/>
      <c r="W36" s="25"/>
      <c r="X36" s="26"/>
      <c r="Y36" s="23"/>
      <c r="Z36" s="24"/>
      <c r="AA36" s="52"/>
      <c r="AB36" s="48"/>
      <c r="AC36" s="25"/>
      <c r="AD36" s="52"/>
      <c r="AE36" s="50"/>
      <c r="AF36" s="25"/>
      <c r="AG36" s="52"/>
      <c r="AH36" s="50"/>
      <c r="AI36" s="25"/>
      <c r="AJ36" s="26"/>
      <c r="AK36" s="23"/>
      <c r="AL36" s="24"/>
      <c r="AM36" s="52"/>
      <c r="AN36" s="48"/>
      <c r="AO36" s="25"/>
      <c r="AP36" s="52"/>
      <c r="AQ36" s="50"/>
      <c r="AR36" s="25"/>
      <c r="AS36" s="52"/>
      <c r="AT36" s="50"/>
      <c r="AU36" s="25"/>
      <c r="AV36" s="26"/>
      <c r="AW36" s="23"/>
      <c r="AX36" s="24"/>
      <c r="AY36" s="52"/>
      <c r="AZ36" s="48"/>
      <c r="BA36" s="25"/>
      <c r="BB36" s="52"/>
      <c r="BC36" s="50"/>
      <c r="BD36" s="25"/>
      <c r="BE36" s="52"/>
      <c r="BF36" s="50"/>
      <c r="BG36" s="25"/>
      <c r="BH36" s="26"/>
    </row>
    <row r="37" spans="1:60" s="3" customFormat="1" ht="15" customHeight="1">
      <c r="A37" s="288"/>
      <c r="B37" s="3">
        <v>5</v>
      </c>
      <c r="C37" s="59" t="str">
        <f>IF('invulblad opdrachtnemer'!C37="","",'invulblad opdrachtnemer'!C37)</f>
        <v/>
      </c>
      <c r="D37" s="62" t="str">
        <f>IF('invulblad opdrachtnemer'!D37="","",'invulblad opdrachtnemer'!D37)</f>
        <v/>
      </c>
      <c r="E37" s="166" t="str">
        <f>IF('invulblad opdrachtnemer'!E37="","",'invulblad opdrachtnemer'!E37)</f>
        <v/>
      </c>
      <c r="F37" s="62" t="str">
        <f>IF('invulblad opdrachtnemer'!F37="","",'invulblad opdrachtnemer'!F37)</f>
        <v/>
      </c>
      <c r="G37" s="177"/>
      <c r="H37" s="178"/>
      <c r="I37" s="178"/>
      <c r="J37" s="178"/>
      <c r="K37" s="179"/>
      <c r="L37" s="68">
        <f t="shared" si="1"/>
        <v>0</v>
      </c>
      <c r="M37" s="23"/>
      <c r="N37" s="24"/>
      <c r="O37" s="52"/>
      <c r="P37" s="48"/>
      <c r="Q37" s="25"/>
      <c r="R37" s="52"/>
      <c r="S37" s="50"/>
      <c r="T37" s="25"/>
      <c r="U37" s="52"/>
      <c r="V37" s="50"/>
      <c r="W37" s="25"/>
      <c r="X37" s="26"/>
      <c r="Y37" s="23"/>
      <c r="Z37" s="24"/>
      <c r="AA37" s="52"/>
      <c r="AB37" s="48"/>
      <c r="AC37" s="25"/>
      <c r="AD37" s="52"/>
      <c r="AE37" s="50"/>
      <c r="AF37" s="25"/>
      <c r="AG37" s="52"/>
      <c r="AH37" s="50"/>
      <c r="AI37" s="25"/>
      <c r="AJ37" s="26"/>
      <c r="AK37" s="23"/>
      <c r="AL37" s="24"/>
      <c r="AM37" s="52"/>
      <c r="AN37" s="48"/>
      <c r="AO37" s="25"/>
      <c r="AP37" s="52"/>
      <c r="AQ37" s="50"/>
      <c r="AR37" s="25"/>
      <c r="AS37" s="52"/>
      <c r="AT37" s="50"/>
      <c r="AU37" s="25"/>
      <c r="AV37" s="26"/>
      <c r="AW37" s="23"/>
      <c r="AX37" s="24"/>
      <c r="AY37" s="52"/>
      <c r="AZ37" s="48"/>
      <c r="BA37" s="25"/>
      <c r="BB37" s="52"/>
      <c r="BC37" s="50"/>
      <c r="BD37" s="25"/>
      <c r="BE37" s="52"/>
      <c r="BF37" s="50"/>
      <c r="BG37" s="25"/>
      <c r="BH37" s="26"/>
    </row>
    <row r="38" spans="1:60" s="3" customFormat="1" ht="15" customHeight="1">
      <c r="A38" s="288"/>
      <c r="B38" s="3">
        <v>6</v>
      </c>
      <c r="C38" s="59" t="str">
        <f>IF('invulblad opdrachtnemer'!C38="","",'invulblad opdrachtnemer'!C38)</f>
        <v/>
      </c>
      <c r="D38" s="62" t="str">
        <f>IF('invulblad opdrachtnemer'!D38="","",'invulblad opdrachtnemer'!D38)</f>
        <v/>
      </c>
      <c r="E38" s="166" t="str">
        <f>IF('invulblad opdrachtnemer'!E38="","",'invulblad opdrachtnemer'!E38)</f>
        <v/>
      </c>
      <c r="F38" s="62" t="str">
        <f>IF('invulblad opdrachtnemer'!F38="","",'invulblad opdrachtnemer'!F38)</f>
        <v/>
      </c>
      <c r="G38" s="177"/>
      <c r="H38" s="178"/>
      <c r="I38" s="178"/>
      <c r="J38" s="178"/>
      <c r="K38" s="179"/>
      <c r="L38" s="68">
        <f t="shared" si="1"/>
        <v>0</v>
      </c>
      <c r="M38" s="23"/>
      <c r="N38" s="24"/>
      <c r="O38" s="52"/>
      <c r="P38" s="48"/>
      <c r="Q38" s="25"/>
      <c r="R38" s="52"/>
      <c r="S38" s="50"/>
      <c r="T38" s="25"/>
      <c r="U38" s="52"/>
      <c r="V38" s="50"/>
      <c r="W38" s="25"/>
      <c r="X38" s="26"/>
      <c r="Y38" s="23"/>
      <c r="Z38" s="24"/>
      <c r="AA38" s="52"/>
      <c r="AB38" s="48"/>
      <c r="AC38" s="25"/>
      <c r="AD38" s="52"/>
      <c r="AE38" s="50"/>
      <c r="AF38" s="25"/>
      <c r="AG38" s="52"/>
      <c r="AH38" s="50"/>
      <c r="AI38" s="25"/>
      <c r="AJ38" s="26"/>
      <c r="AK38" s="23"/>
      <c r="AL38" s="24"/>
      <c r="AM38" s="52"/>
      <c r="AN38" s="48"/>
      <c r="AO38" s="25"/>
      <c r="AP38" s="52"/>
      <c r="AQ38" s="50"/>
      <c r="AR38" s="25"/>
      <c r="AS38" s="52"/>
      <c r="AT38" s="50"/>
      <c r="AU38" s="25"/>
      <c r="AV38" s="26"/>
      <c r="AW38" s="23"/>
      <c r="AX38" s="24"/>
      <c r="AY38" s="52"/>
      <c r="AZ38" s="48"/>
      <c r="BA38" s="25"/>
      <c r="BB38" s="52"/>
      <c r="BC38" s="50"/>
      <c r="BD38" s="25"/>
      <c r="BE38" s="52"/>
      <c r="BF38" s="50"/>
      <c r="BG38" s="25"/>
      <c r="BH38" s="26"/>
    </row>
    <row r="39" spans="1:60" s="3" customFormat="1" ht="15" customHeight="1">
      <c r="A39" s="288"/>
      <c r="B39" s="3">
        <v>7</v>
      </c>
      <c r="C39" s="59" t="str">
        <f>IF('invulblad opdrachtnemer'!C39="","",'invulblad opdrachtnemer'!C39)</f>
        <v/>
      </c>
      <c r="D39" s="62" t="str">
        <f>IF('invulblad opdrachtnemer'!D39="","",'invulblad opdrachtnemer'!D39)</f>
        <v/>
      </c>
      <c r="E39" s="166" t="str">
        <f>IF('invulblad opdrachtnemer'!E39="","",'invulblad opdrachtnemer'!E39)</f>
        <v/>
      </c>
      <c r="F39" s="62" t="str">
        <f>IF('invulblad opdrachtnemer'!F39="","",'invulblad opdrachtnemer'!F39)</f>
        <v/>
      </c>
      <c r="G39" s="177"/>
      <c r="H39" s="178"/>
      <c r="I39" s="178"/>
      <c r="J39" s="178"/>
      <c r="K39" s="179"/>
      <c r="L39" s="68">
        <f t="shared" si="1"/>
        <v>0</v>
      </c>
      <c r="M39" s="23"/>
      <c r="N39" s="24"/>
      <c r="O39" s="52"/>
      <c r="P39" s="48"/>
      <c r="Q39" s="25"/>
      <c r="R39" s="52"/>
      <c r="S39" s="50"/>
      <c r="T39" s="25"/>
      <c r="U39" s="52"/>
      <c r="V39" s="50"/>
      <c r="W39" s="25"/>
      <c r="X39" s="26"/>
      <c r="Y39" s="23"/>
      <c r="Z39" s="24"/>
      <c r="AA39" s="52"/>
      <c r="AB39" s="48"/>
      <c r="AC39" s="25"/>
      <c r="AD39" s="52"/>
      <c r="AE39" s="50"/>
      <c r="AF39" s="25"/>
      <c r="AG39" s="52"/>
      <c r="AH39" s="50"/>
      <c r="AI39" s="25"/>
      <c r="AJ39" s="26"/>
      <c r="AK39" s="23"/>
      <c r="AL39" s="24"/>
      <c r="AM39" s="52"/>
      <c r="AN39" s="48"/>
      <c r="AO39" s="25"/>
      <c r="AP39" s="52"/>
      <c r="AQ39" s="50"/>
      <c r="AR39" s="25"/>
      <c r="AS39" s="52"/>
      <c r="AT39" s="50"/>
      <c r="AU39" s="25"/>
      <c r="AV39" s="26"/>
      <c r="AW39" s="23"/>
      <c r="AX39" s="24"/>
      <c r="AY39" s="52"/>
      <c r="AZ39" s="48"/>
      <c r="BA39" s="25"/>
      <c r="BB39" s="52"/>
      <c r="BC39" s="50"/>
      <c r="BD39" s="25"/>
      <c r="BE39" s="52"/>
      <c r="BF39" s="50"/>
      <c r="BG39" s="25"/>
      <c r="BH39" s="26"/>
    </row>
    <row r="40" spans="1:60" s="3" customFormat="1" ht="15" customHeight="1">
      <c r="A40" s="288"/>
      <c r="B40" s="3">
        <v>8</v>
      </c>
      <c r="C40" s="59" t="str">
        <f>IF('invulblad opdrachtnemer'!C40="","",'invulblad opdrachtnemer'!C40)</f>
        <v/>
      </c>
      <c r="D40" s="62" t="str">
        <f>IF('invulblad opdrachtnemer'!D40="","",'invulblad opdrachtnemer'!D40)</f>
        <v/>
      </c>
      <c r="E40" s="166" t="str">
        <f>IF('invulblad opdrachtnemer'!E40="","",'invulblad opdrachtnemer'!E40)</f>
        <v/>
      </c>
      <c r="F40" s="62" t="str">
        <f>IF('invulblad opdrachtnemer'!F40="","",'invulblad opdrachtnemer'!F40)</f>
        <v/>
      </c>
      <c r="G40" s="177"/>
      <c r="H40" s="178"/>
      <c r="I40" s="178"/>
      <c r="J40" s="178"/>
      <c r="K40" s="179"/>
      <c r="L40" s="68">
        <f t="shared" si="1"/>
        <v>0</v>
      </c>
      <c r="M40" s="23"/>
      <c r="N40" s="24"/>
      <c r="O40" s="52"/>
      <c r="P40" s="48"/>
      <c r="Q40" s="25"/>
      <c r="R40" s="52"/>
      <c r="S40" s="50"/>
      <c r="T40" s="25"/>
      <c r="U40" s="52"/>
      <c r="V40" s="50"/>
      <c r="W40" s="25"/>
      <c r="X40" s="26"/>
      <c r="Y40" s="23"/>
      <c r="Z40" s="24"/>
      <c r="AA40" s="52"/>
      <c r="AB40" s="48"/>
      <c r="AC40" s="25"/>
      <c r="AD40" s="52"/>
      <c r="AE40" s="50"/>
      <c r="AF40" s="25"/>
      <c r="AG40" s="52"/>
      <c r="AH40" s="50"/>
      <c r="AI40" s="25"/>
      <c r="AJ40" s="26"/>
      <c r="AK40" s="23"/>
      <c r="AL40" s="24"/>
      <c r="AM40" s="52"/>
      <c r="AN40" s="48"/>
      <c r="AO40" s="25"/>
      <c r="AP40" s="52"/>
      <c r="AQ40" s="50"/>
      <c r="AR40" s="25"/>
      <c r="AS40" s="52"/>
      <c r="AT40" s="50"/>
      <c r="AU40" s="25"/>
      <c r="AV40" s="26"/>
      <c r="AW40" s="23"/>
      <c r="AX40" s="24"/>
      <c r="AY40" s="52"/>
      <c r="AZ40" s="48"/>
      <c r="BA40" s="25"/>
      <c r="BB40" s="52"/>
      <c r="BC40" s="50"/>
      <c r="BD40" s="25"/>
      <c r="BE40" s="52"/>
      <c r="BF40" s="50"/>
      <c r="BG40" s="25"/>
      <c r="BH40" s="26"/>
    </row>
    <row r="41" spans="1:60" s="3" customFormat="1" ht="15" customHeight="1">
      <c r="A41" s="288"/>
      <c r="B41" s="3">
        <v>9</v>
      </c>
      <c r="C41" s="59" t="str">
        <f>IF('invulblad opdrachtnemer'!C41="","",'invulblad opdrachtnemer'!C41)</f>
        <v/>
      </c>
      <c r="D41" s="62" t="str">
        <f>IF('invulblad opdrachtnemer'!D41="","",'invulblad opdrachtnemer'!D41)</f>
        <v/>
      </c>
      <c r="E41" s="166" t="str">
        <f>IF('invulblad opdrachtnemer'!E41="","",'invulblad opdrachtnemer'!E41)</f>
        <v/>
      </c>
      <c r="F41" s="62" t="str">
        <f>IF('invulblad opdrachtnemer'!F41="","",'invulblad opdrachtnemer'!F41)</f>
        <v/>
      </c>
      <c r="G41" s="177"/>
      <c r="H41" s="178"/>
      <c r="I41" s="178"/>
      <c r="J41" s="178"/>
      <c r="K41" s="179"/>
      <c r="L41" s="68">
        <f t="shared" si="1"/>
        <v>0</v>
      </c>
      <c r="M41" s="23"/>
      <c r="N41" s="24"/>
      <c r="O41" s="52"/>
      <c r="P41" s="48"/>
      <c r="Q41" s="25"/>
      <c r="R41" s="52"/>
      <c r="S41" s="50"/>
      <c r="T41" s="25"/>
      <c r="U41" s="52"/>
      <c r="V41" s="50"/>
      <c r="W41" s="25"/>
      <c r="X41" s="26"/>
      <c r="Y41" s="23"/>
      <c r="Z41" s="24"/>
      <c r="AA41" s="52"/>
      <c r="AB41" s="48"/>
      <c r="AC41" s="25"/>
      <c r="AD41" s="52"/>
      <c r="AE41" s="50"/>
      <c r="AF41" s="25"/>
      <c r="AG41" s="52"/>
      <c r="AH41" s="50"/>
      <c r="AI41" s="25"/>
      <c r="AJ41" s="26"/>
      <c r="AK41" s="23"/>
      <c r="AL41" s="24"/>
      <c r="AM41" s="52"/>
      <c r="AN41" s="48"/>
      <c r="AO41" s="25"/>
      <c r="AP41" s="52"/>
      <c r="AQ41" s="50"/>
      <c r="AR41" s="25"/>
      <c r="AS41" s="52"/>
      <c r="AT41" s="50"/>
      <c r="AU41" s="25"/>
      <c r="AV41" s="26"/>
      <c r="AW41" s="23"/>
      <c r="AX41" s="24"/>
      <c r="AY41" s="52"/>
      <c r="AZ41" s="48"/>
      <c r="BA41" s="25"/>
      <c r="BB41" s="52"/>
      <c r="BC41" s="50"/>
      <c r="BD41" s="25"/>
      <c r="BE41" s="52"/>
      <c r="BF41" s="50"/>
      <c r="BG41" s="25"/>
      <c r="BH41" s="26"/>
    </row>
    <row r="42" spans="1:60" s="3" customFormat="1" ht="15" customHeight="1">
      <c r="A42" s="288"/>
      <c r="B42" s="3">
        <v>10</v>
      </c>
      <c r="C42" s="59" t="str">
        <f>IF('invulblad opdrachtnemer'!C42="","",'invulblad opdrachtnemer'!C42)</f>
        <v/>
      </c>
      <c r="D42" s="62" t="str">
        <f>IF('invulblad opdrachtnemer'!D42="","",'invulblad opdrachtnemer'!D42)</f>
        <v/>
      </c>
      <c r="E42" s="166" t="str">
        <f>IF('invulblad opdrachtnemer'!E42="","",'invulblad opdrachtnemer'!E42)</f>
        <v/>
      </c>
      <c r="F42" s="62" t="str">
        <f>IF('invulblad opdrachtnemer'!F42="","",'invulblad opdrachtnemer'!F42)</f>
        <v/>
      </c>
      <c r="G42" s="177"/>
      <c r="H42" s="178"/>
      <c r="I42" s="178"/>
      <c r="J42" s="178"/>
      <c r="K42" s="179"/>
      <c r="L42" s="68">
        <f t="shared" si="1"/>
        <v>0</v>
      </c>
      <c r="M42" s="23"/>
      <c r="N42" s="24"/>
      <c r="O42" s="52"/>
      <c r="P42" s="48"/>
      <c r="Q42" s="25"/>
      <c r="R42" s="52"/>
      <c r="S42" s="50"/>
      <c r="T42" s="25"/>
      <c r="U42" s="52"/>
      <c r="V42" s="50"/>
      <c r="W42" s="25"/>
      <c r="X42" s="26"/>
      <c r="Y42" s="23"/>
      <c r="Z42" s="24"/>
      <c r="AA42" s="52"/>
      <c r="AB42" s="48"/>
      <c r="AC42" s="25"/>
      <c r="AD42" s="52"/>
      <c r="AE42" s="50"/>
      <c r="AF42" s="25"/>
      <c r="AG42" s="52"/>
      <c r="AH42" s="50"/>
      <c r="AI42" s="25"/>
      <c r="AJ42" s="26"/>
      <c r="AK42" s="23"/>
      <c r="AL42" s="24"/>
      <c r="AM42" s="52"/>
      <c r="AN42" s="48"/>
      <c r="AO42" s="25"/>
      <c r="AP42" s="52"/>
      <c r="AQ42" s="50"/>
      <c r="AR42" s="25"/>
      <c r="AS42" s="52"/>
      <c r="AT42" s="50"/>
      <c r="AU42" s="25"/>
      <c r="AV42" s="26"/>
      <c r="AW42" s="23"/>
      <c r="AX42" s="24"/>
      <c r="AY42" s="52"/>
      <c r="AZ42" s="48"/>
      <c r="BA42" s="25"/>
      <c r="BB42" s="52"/>
      <c r="BC42" s="50"/>
      <c r="BD42" s="25"/>
      <c r="BE42" s="52"/>
      <c r="BF42" s="50"/>
      <c r="BG42" s="25"/>
      <c r="BH42" s="26"/>
    </row>
    <row r="43" spans="1:60" s="3" customFormat="1" ht="15" customHeight="1">
      <c r="A43" s="288"/>
      <c r="B43" s="3">
        <v>11</v>
      </c>
      <c r="C43" s="59" t="str">
        <f>IF('invulblad opdrachtnemer'!C43="","",'invulblad opdrachtnemer'!C43)</f>
        <v/>
      </c>
      <c r="D43" s="62" t="str">
        <f>IF('invulblad opdrachtnemer'!D43="","",'invulblad opdrachtnemer'!D43)</f>
        <v/>
      </c>
      <c r="E43" s="166" t="str">
        <f>IF('invulblad opdrachtnemer'!E43="","",'invulblad opdrachtnemer'!E43)</f>
        <v/>
      </c>
      <c r="F43" s="62" t="str">
        <f>IF('invulblad opdrachtnemer'!F43="","",'invulblad opdrachtnemer'!F43)</f>
        <v/>
      </c>
      <c r="G43" s="177"/>
      <c r="H43" s="178"/>
      <c r="I43" s="178"/>
      <c r="J43" s="178"/>
      <c r="K43" s="179"/>
      <c r="L43" s="68">
        <f t="shared" si="1"/>
        <v>0</v>
      </c>
      <c r="M43" s="23"/>
      <c r="N43" s="24"/>
      <c r="O43" s="52"/>
      <c r="P43" s="48"/>
      <c r="Q43" s="25"/>
      <c r="R43" s="52"/>
      <c r="S43" s="50"/>
      <c r="T43" s="25"/>
      <c r="U43" s="52"/>
      <c r="V43" s="50"/>
      <c r="W43" s="25"/>
      <c r="X43" s="26"/>
      <c r="Y43" s="23"/>
      <c r="Z43" s="24"/>
      <c r="AA43" s="52"/>
      <c r="AB43" s="48"/>
      <c r="AC43" s="25"/>
      <c r="AD43" s="52"/>
      <c r="AE43" s="50"/>
      <c r="AF43" s="25"/>
      <c r="AG43" s="52"/>
      <c r="AH43" s="50"/>
      <c r="AI43" s="25"/>
      <c r="AJ43" s="26"/>
      <c r="AK43" s="23"/>
      <c r="AL43" s="24"/>
      <c r="AM43" s="52"/>
      <c r="AN43" s="48"/>
      <c r="AO43" s="25"/>
      <c r="AP43" s="52"/>
      <c r="AQ43" s="50"/>
      <c r="AR43" s="25"/>
      <c r="AS43" s="52"/>
      <c r="AT43" s="50"/>
      <c r="AU43" s="25"/>
      <c r="AV43" s="26"/>
      <c r="AW43" s="23"/>
      <c r="AX43" s="24"/>
      <c r="AY43" s="52"/>
      <c r="AZ43" s="48"/>
      <c r="BA43" s="25"/>
      <c r="BB43" s="52"/>
      <c r="BC43" s="50"/>
      <c r="BD43" s="25"/>
      <c r="BE43" s="52"/>
      <c r="BF43" s="50"/>
      <c r="BG43" s="25"/>
      <c r="BH43" s="26"/>
    </row>
    <row r="44" spans="1:60" s="3" customFormat="1" ht="15" customHeight="1">
      <c r="A44" s="288"/>
      <c r="B44" s="3">
        <v>12</v>
      </c>
      <c r="C44" s="59" t="str">
        <f>IF('invulblad opdrachtnemer'!C44="","",'invulblad opdrachtnemer'!C44)</f>
        <v/>
      </c>
      <c r="D44" s="62" t="str">
        <f>IF('invulblad opdrachtnemer'!D44="","",'invulblad opdrachtnemer'!D44)</f>
        <v/>
      </c>
      <c r="E44" s="166" t="str">
        <f>IF('invulblad opdrachtnemer'!E44="","",'invulblad opdrachtnemer'!E44)</f>
        <v/>
      </c>
      <c r="F44" s="62" t="str">
        <f>IF('invulblad opdrachtnemer'!F44="","",'invulblad opdrachtnemer'!F44)</f>
        <v/>
      </c>
      <c r="G44" s="177"/>
      <c r="H44" s="178"/>
      <c r="I44" s="178"/>
      <c r="J44" s="178"/>
      <c r="K44" s="179"/>
      <c r="L44" s="68">
        <f t="shared" si="1"/>
        <v>0</v>
      </c>
      <c r="M44" s="23"/>
      <c r="N44" s="24"/>
      <c r="O44" s="52"/>
      <c r="P44" s="48"/>
      <c r="Q44" s="25"/>
      <c r="R44" s="52"/>
      <c r="S44" s="50"/>
      <c r="T44" s="25"/>
      <c r="U44" s="52"/>
      <c r="V44" s="50"/>
      <c r="W44" s="25"/>
      <c r="X44" s="26"/>
      <c r="Y44" s="23"/>
      <c r="Z44" s="24"/>
      <c r="AA44" s="52"/>
      <c r="AB44" s="48"/>
      <c r="AC44" s="25"/>
      <c r="AD44" s="52"/>
      <c r="AE44" s="50"/>
      <c r="AF44" s="25"/>
      <c r="AG44" s="52"/>
      <c r="AH44" s="50"/>
      <c r="AI44" s="25"/>
      <c r="AJ44" s="26"/>
      <c r="AK44" s="23"/>
      <c r="AL44" s="24"/>
      <c r="AM44" s="52"/>
      <c r="AN44" s="48"/>
      <c r="AO44" s="25"/>
      <c r="AP44" s="52"/>
      <c r="AQ44" s="50"/>
      <c r="AR44" s="25"/>
      <c r="AS44" s="52"/>
      <c r="AT44" s="50"/>
      <c r="AU44" s="25"/>
      <c r="AV44" s="26"/>
      <c r="AW44" s="23"/>
      <c r="AX44" s="24"/>
      <c r="AY44" s="52"/>
      <c r="AZ44" s="48"/>
      <c r="BA44" s="25"/>
      <c r="BB44" s="52"/>
      <c r="BC44" s="50"/>
      <c r="BD44" s="25"/>
      <c r="BE44" s="52"/>
      <c r="BF44" s="50"/>
      <c r="BG44" s="25"/>
      <c r="BH44" s="26"/>
    </row>
    <row r="45" spans="1:60" s="3" customFormat="1" ht="15" customHeight="1">
      <c r="A45" s="288"/>
      <c r="B45" s="3">
        <v>13</v>
      </c>
      <c r="C45" s="59" t="str">
        <f>IF('invulblad opdrachtnemer'!C45="","",'invulblad opdrachtnemer'!C45)</f>
        <v/>
      </c>
      <c r="D45" s="62" t="str">
        <f>IF('invulblad opdrachtnemer'!D45="","",'invulblad opdrachtnemer'!D45)</f>
        <v/>
      </c>
      <c r="E45" s="166" t="str">
        <f>IF('invulblad opdrachtnemer'!E45="","",'invulblad opdrachtnemer'!E45)</f>
        <v/>
      </c>
      <c r="F45" s="62" t="str">
        <f>IF('invulblad opdrachtnemer'!F45="","",'invulblad opdrachtnemer'!F45)</f>
        <v/>
      </c>
      <c r="G45" s="177"/>
      <c r="H45" s="178"/>
      <c r="I45" s="178"/>
      <c r="J45" s="178"/>
      <c r="K45" s="179"/>
      <c r="L45" s="68">
        <f t="shared" si="1"/>
        <v>0</v>
      </c>
      <c r="M45" s="23"/>
      <c r="N45" s="24"/>
      <c r="O45" s="52"/>
      <c r="P45" s="48"/>
      <c r="Q45" s="25"/>
      <c r="R45" s="52"/>
      <c r="S45" s="50"/>
      <c r="T45" s="25"/>
      <c r="U45" s="52"/>
      <c r="V45" s="50"/>
      <c r="W45" s="25"/>
      <c r="X45" s="26"/>
      <c r="Y45" s="23"/>
      <c r="Z45" s="24"/>
      <c r="AA45" s="52"/>
      <c r="AB45" s="48"/>
      <c r="AC45" s="25"/>
      <c r="AD45" s="52"/>
      <c r="AE45" s="50"/>
      <c r="AF45" s="25"/>
      <c r="AG45" s="52"/>
      <c r="AH45" s="50"/>
      <c r="AI45" s="25"/>
      <c r="AJ45" s="26"/>
      <c r="AK45" s="23"/>
      <c r="AL45" s="24"/>
      <c r="AM45" s="52"/>
      <c r="AN45" s="48"/>
      <c r="AO45" s="25"/>
      <c r="AP45" s="52"/>
      <c r="AQ45" s="50"/>
      <c r="AR45" s="25"/>
      <c r="AS45" s="52"/>
      <c r="AT45" s="50"/>
      <c r="AU45" s="25"/>
      <c r="AV45" s="26"/>
      <c r="AW45" s="23"/>
      <c r="AX45" s="24"/>
      <c r="AY45" s="52"/>
      <c r="AZ45" s="48"/>
      <c r="BA45" s="25"/>
      <c r="BB45" s="52"/>
      <c r="BC45" s="50"/>
      <c r="BD45" s="25"/>
      <c r="BE45" s="52"/>
      <c r="BF45" s="50"/>
      <c r="BG45" s="25"/>
      <c r="BH45" s="26"/>
    </row>
    <row r="46" spans="1:60" s="3" customFormat="1" ht="15" customHeight="1">
      <c r="A46" s="288"/>
      <c r="B46" s="3">
        <v>14</v>
      </c>
      <c r="C46" s="59" t="str">
        <f>IF('invulblad opdrachtnemer'!C46="","",'invulblad opdrachtnemer'!C46)</f>
        <v/>
      </c>
      <c r="D46" s="62" t="str">
        <f>IF('invulblad opdrachtnemer'!D46="","",'invulblad opdrachtnemer'!D46)</f>
        <v/>
      </c>
      <c r="E46" s="166" t="str">
        <f>IF('invulblad opdrachtnemer'!E46="","",'invulblad opdrachtnemer'!E46)</f>
        <v/>
      </c>
      <c r="F46" s="62" t="str">
        <f>IF('invulblad opdrachtnemer'!F46="","",'invulblad opdrachtnemer'!F46)</f>
        <v/>
      </c>
      <c r="G46" s="177"/>
      <c r="H46" s="178"/>
      <c r="I46" s="178"/>
      <c r="J46" s="178"/>
      <c r="K46" s="179"/>
      <c r="L46" s="68">
        <f t="shared" si="1"/>
        <v>0</v>
      </c>
      <c r="M46" s="23"/>
      <c r="N46" s="24"/>
      <c r="O46" s="52"/>
      <c r="P46" s="48"/>
      <c r="Q46" s="25"/>
      <c r="R46" s="52"/>
      <c r="S46" s="50"/>
      <c r="T46" s="25"/>
      <c r="U46" s="52"/>
      <c r="V46" s="50"/>
      <c r="W46" s="25"/>
      <c r="X46" s="26"/>
      <c r="Y46" s="23"/>
      <c r="Z46" s="24"/>
      <c r="AA46" s="52"/>
      <c r="AB46" s="48"/>
      <c r="AC46" s="25"/>
      <c r="AD46" s="52"/>
      <c r="AE46" s="50"/>
      <c r="AF46" s="25"/>
      <c r="AG46" s="52"/>
      <c r="AH46" s="50"/>
      <c r="AI46" s="25"/>
      <c r="AJ46" s="26"/>
      <c r="AK46" s="23"/>
      <c r="AL46" s="24"/>
      <c r="AM46" s="52"/>
      <c r="AN46" s="48"/>
      <c r="AO46" s="25"/>
      <c r="AP46" s="52"/>
      <c r="AQ46" s="50"/>
      <c r="AR46" s="25"/>
      <c r="AS46" s="52"/>
      <c r="AT46" s="50"/>
      <c r="AU46" s="25"/>
      <c r="AV46" s="26"/>
      <c r="AW46" s="23"/>
      <c r="AX46" s="24"/>
      <c r="AY46" s="52"/>
      <c r="AZ46" s="48"/>
      <c r="BA46" s="25"/>
      <c r="BB46" s="52"/>
      <c r="BC46" s="50"/>
      <c r="BD46" s="25"/>
      <c r="BE46" s="52"/>
      <c r="BF46" s="50"/>
      <c r="BG46" s="25"/>
      <c r="BH46" s="26"/>
    </row>
    <row r="47" spans="1:60" s="3" customFormat="1" ht="15" customHeight="1">
      <c r="A47" s="288"/>
      <c r="B47" s="3">
        <v>15</v>
      </c>
      <c r="C47" s="59" t="str">
        <f>IF('invulblad opdrachtnemer'!C47="","",'invulblad opdrachtnemer'!C47)</f>
        <v/>
      </c>
      <c r="D47" s="62" t="str">
        <f>IF('invulblad opdrachtnemer'!D47="","",'invulblad opdrachtnemer'!D47)</f>
        <v/>
      </c>
      <c r="E47" s="166" t="str">
        <f>IF('invulblad opdrachtnemer'!E47="","",'invulblad opdrachtnemer'!E47)</f>
        <v/>
      </c>
      <c r="F47" s="62" t="str">
        <f>IF('invulblad opdrachtnemer'!F47="","",'invulblad opdrachtnemer'!F47)</f>
        <v/>
      </c>
      <c r="G47" s="177"/>
      <c r="H47" s="178"/>
      <c r="I47" s="178"/>
      <c r="J47" s="178"/>
      <c r="K47" s="179"/>
      <c r="L47" s="68">
        <f t="shared" si="1"/>
        <v>0</v>
      </c>
      <c r="M47" s="23"/>
      <c r="N47" s="24"/>
      <c r="O47" s="52"/>
      <c r="P47" s="48"/>
      <c r="Q47" s="25"/>
      <c r="R47" s="52"/>
      <c r="S47" s="50"/>
      <c r="T47" s="25"/>
      <c r="U47" s="52"/>
      <c r="V47" s="50"/>
      <c r="W47" s="25"/>
      <c r="X47" s="26"/>
      <c r="Y47" s="23"/>
      <c r="Z47" s="24"/>
      <c r="AA47" s="52"/>
      <c r="AB47" s="48"/>
      <c r="AC47" s="25"/>
      <c r="AD47" s="52"/>
      <c r="AE47" s="50"/>
      <c r="AF47" s="25"/>
      <c r="AG47" s="52"/>
      <c r="AH47" s="50"/>
      <c r="AI47" s="25"/>
      <c r="AJ47" s="26"/>
      <c r="AK47" s="23"/>
      <c r="AL47" s="24"/>
      <c r="AM47" s="52"/>
      <c r="AN47" s="48"/>
      <c r="AO47" s="25"/>
      <c r="AP47" s="52"/>
      <c r="AQ47" s="50"/>
      <c r="AR47" s="25"/>
      <c r="AS47" s="52"/>
      <c r="AT47" s="50"/>
      <c r="AU47" s="25"/>
      <c r="AV47" s="26"/>
      <c r="AW47" s="23"/>
      <c r="AX47" s="24"/>
      <c r="AY47" s="52"/>
      <c r="AZ47" s="48"/>
      <c r="BA47" s="25"/>
      <c r="BB47" s="52"/>
      <c r="BC47" s="50"/>
      <c r="BD47" s="25"/>
      <c r="BE47" s="52"/>
      <c r="BF47" s="50"/>
      <c r="BG47" s="25"/>
      <c r="BH47" s="26"/>
    </row>
    <row r="48" spans="1:60" s="3" customFormat="1" ht="15" customHeight="1">
      <c r="A48" s="288"/>
      <c r="B48" s="3">
        <v>16</v>
      </c>
      <c r="C48" s="59" t="str">
        <f>IF('invulblad opdrachtnemer'!C48="","",'invulblad opdrachtnemer'!C48)</f>
        <v/>
      </c>
      <c r="D48" s="62" t="str">
        <f>IF('invulblad opdrachtnemer'!D48="","",'invulblad opdrachtnemer'!D48)</f>
        <v/>
      </c>
      <c r="E48" s="166" t="str">
        <f>IF('invulblad opdrachtnemer'!E48="","",'invulblad opdrachtnemer'!E48)</f>
        <v/>
      </c>
      <c r="F48" s="62" t="str">
        <f>IF('invulblad opdrachtnemer'!F48="","",'invulblad opdrachtnemer'!F48)</f>
        <v/>
      </c>
      <c r="G48" s="177"/>
      <c r="H48" s="178"/>
      <c r="I48" s="178"/>
      <c r="J48" s="178"/>
      <c r="K48" s="179"/>
      <c r="L48" s="68">
        <f t="shared" si="1"/>
        <v>0</v>
      </c>
      <c r="M48" s="23"/>
      <c r="N48" s="24"/>
      <c r="O48" s="52"/>
      <c r="P48" s="48"/>
      <c r="Q48" s="25"/>
      <c r="R48" s="52"/>
      <c r="S48" s="50"/>
      <c r="T48" s="25"/>
      <c r="U48" s="52"/>
      <c r="V48" s="50"/>
      <c r="W48" s="25"/>
      <c r="X48" s="26"/>
      <c r="Y48" s="23"/>
      <c r="Z48" s="24"/>
      <c r="AA48" s="52"/>
      <c r="AB48" s="48"/>
      <c r="AC48" s="25"/>
      <c r="AD48" s="52"/>
      <c r="AE48" s="50"/>
      <c r="AF48" s="25"/>
      <c r="AG48" s="52"/>
      <c r="AH48" s="50"/>
      <c r="AI48" s="25"/>
      <c r="AJ48" s="26"/>
      <c r="AK48" s="23"/>
      <c r="AL48" s="24"/>
      <c r="AM48" s="52"/>
      <c r="AN48" s="48"/>
      <c r="AO48" s="25"/>
      <c r="AP48" s="52"/>
      <c r="AQ48" s="50"/>
      <c r="AR48" s="25"/>
      <c r="AS48" s="52"/>
      <c r="AT48" s="50"/>
      <c r="AU48" s="25"/>
      <c r="AV48" s="26"/>
      <c r="AW48" s="23"/>
      <c r="AX48" s="24"/>
      <c r="AY48" s="52"/>
      <c r="AZ48" s="48"/>
      <c r="BA48" s="25"/>
      <c r="BB48" s="52"/>
      <c r="BC48" s="50"/>
      <c r="BD48" s="25"/>
      <c r="BE48" s="52"/>
      <c r="BF48" s="50"/>
      <c r="BG48" s="25"/>
      <c r="BH48" s="26"/>
    </row>
    <row r="49" spans="1:60" s="3" customFormat="1" ht="15" customHeight="1">
      <c r="A49" s="288"/>
      <c r="B49" s="3">
        <v>17</v>
      </c>
      <c r="C49" s="59" t="str">
        <f>IF('invulblad opdrachtnemer'!C49="","",'invulblad opdrachtnemer'!C49)</f>
        <v/>
      </c>
      <c r="D49" s="62" t="str">
        <f>IF('invulblad opdrachtnemer'!D49="","",'invulblad opdrachtnemer'!D49)</f>
        <v/>
      </c>
      <c r="E49" s="166" t="str">
        <f>IF('invulblad opdrachtnemer'!E49="","",'invulblad opdrachtnemer'!E49)</f>
        <v/>
      </c>
      <c r="F49" s="62" t="str">
        <f>IF('invulblad opdrachtnemer'!F49="","",'invulblad opdrachtnemer'!F49)</f>
        <v/>
      </c>
      <c r="G49" s="177"/>
      <c r="H49" s="178"/>
      <c r="I49" s="178"/>
      <c r="J49" s="178"/>
      <c r="K49" s="179"/>
      <c r="L49" s="68">
        <f t="shared" si="1"/>
        <v>0</v>
      </c>
      <c r="M49" s="23"/>
      <c r="N49" s="24"/>
      <c r="O49" s="52"/>
      <c r="P49" s="48"/>
      <c r="Q49" s="25"/>
      <c r="R49" s="52"/>
      <c r="S49" s="50"/>
      <c r="T49" s="25"/>
      <c r="U49" s="52"/>
      <c r="V49" s="50"/>
      <c r="W49" s="25"/>
      <c r="X49" s="26"/>
      <c r="Y49" s="23"/>
      <c r="Z49" s="24"/>
      <c r="AA49" s="52"/>
      <c r="AB49" s="48"/>
      <c r="AC49" s="25"/>
      <c r="AD49" s="52"/>
      <c r="AE49" s="50"/>
      <c r="AF49" s="25"/>
      <c r="AG49" s="52"/>
      <c r="AH49" s="50"/>
      <c r="AI49" s="25"/>
      <c r="AJ49" s="26"/>
      <c r="AK49" s="23"/>
      <c r="AL49" s="24"/>
      <c r="AM49" s="52"/>
      <c r="AN49" s="48"/>
      <c r="AO49" s="25"/>
      <c r="AP49" s="52"/>
      <c r="AQ49" s="50"/>
      <c r="AR49" s="25"/>
      <c r="AS49" s="52"/>
      <c r="AT49" s="50"/>
      <c r="AU49" s="25"/>
      <c r="AV49" s="26"/>
      <c r="AW49" s="23"/>
      <c r="AX49" s="24"/>
      <c r="AY49" s="52"/>
      <c r="AZ49" s="48"/>
      <c r="BA49" s="25"/>
      <c r="BB49" s="52"/>
      <c r="BC49" s="50"/>
      <c r="BD49" s="25"/>
      <c r="BE49" s="52"/>
      <c r="BF49" s="50"/>
      <c r="BG49" s="25"/>
      <c r="BH49" s="26"/>
    </row>
    <row r="50" spans="1:60" s="3" customFormat="1" ht="15" customHeight="1">
      <c r="A50" s="288"/>
      <c r="B50" s="3">
        <v>18</v>
      </c>
      <c r="C50" s="59" t="str">
        <f>IF('invulblad opdrachtnemer'!C50="","",'invulblad opdrachtnemer'!C50)</f>
        <v/>
      </c>
      <c r="D50" s="62" t="str">
        <f>IF('invulblad opdrachtnemer'!D50="","",'invulblad opdrachtnemer'!D50)</f>
        <v/>
      </c>
      <c r="E50" s="166" t="str">
        <f>IF('invulblad opdrachtnemer'!E50="","",'invulblad opdrachtnemer'!E50)</f>
        <v/>
      </c>
      <c r="F50" s="62" t="str">
        <f>IF('invulblad opdrachtnemer'!F50="","",'invulblad opdrachtnemer'!F50)</f>
        <v/>
      </c>
      <c r="G50" s="177"/>
      <c r="H50" s="178"/>
      <c r="I50" s="178"/>
      <c r="J50" s="178"/>
      <c r="K50" s="179"/>
      <c r="L50" s="68">
        <f t="shared" si="1"/>
        <v>0</v>
      </c>
      <c r="M50" s="23"/>
      <c r="N50" s="24"/>
      <c r="O50" s="52"/>
      <c r="P50" s="48"/>
      <c r="Q50" s="25"/>
      <c r="R50" s="52"/>
      <c r="S50" s="50"/>
      <c r="T50" s="25"/>
      <c r="U50" s="52"/>
      <c r="V50" s="50"/>
      <c r="W50" s="25"/>
      <c r="X50" s="26"/>
      <c r="Y50" s="23"/>
      <c r="Z50" s="24"/>
      <c r="AA50" s="52"/>
      <c r="AB50" s="48"/>
      <c r="AC50" s="25"/>
      <c r="AD50" s="52"/>
      <c r="AE50" s="50"/>
      <c r="AF50" s="25"/>
      <c r="AG50" s="52"/>
      <c r="AH50" s="50"/>
      <c r="AI50" s="25"/>
      <c r="AJ50" s="26"/>
      <c r="AK50" s="23"/>
      <c r="AL50" s="24"/>
      <c r="AM50" s="52"/>
      <c r="AN50" s="48"/>
      <c r="AO50" s="25"/>
      <c r="AP50" s="52"/>
      <c r="AQ50" s="50"/>
      <c r="AR50" s="25"/>
      <c r="AS50" s="52"/>
      <c r="AT50" s="50"/>
      <c r="AU50" s="25"/>
      <c r="AV50" s="26"/>
      <c r="AW50" s="23"/>
      <c r="AX50" s="24"/>
      <c r="AY50" s="52"/>
      <c r="AZ50" s="48"/>
      <c r="BA50" s="25"/>
      <c r="BB50" s="52"/>
      <c r="BC50" s="50"/>
      <c r="BD50" s="25"/>
      <c r="BE50" s="52"/>
      <c r="BF50" s="50"/>
      <c r="BG50" s="25"/>
      <c r="BH50" s="26"/>
    </row>
    <row r="51" spans="1:60" s="3" customFormat="1" ht="15" customHeight="1">
      <c r="A51" s="288"/>
      <c r="B51" s="3">
        <v>19</v>
      </c>
      <c r="C51" s="59" t="str">
        <f>IF('invulblad opdrachtnemer'!C51="","",'invulblad opdrachtnemer'!C51)</f>
        <v/>
      </c>
      <c r="D51" s="62" t="str">
        <f>IF('invulblad opdrachtnemer'!D51="","",'invulblad opdrachtnemer'!D51)</f>
        <v/>
      </c>
      <c r="E51" s="166" t="str">
        <f>IF('invulblad opdrachtnemer'!E51="","",'invulblad opdrachtnemer'!E51)</f>
        <v/>
      </c>
      <c r="F51" s="62" t="str">
        <f>IF('invulblad opdrachtnemer'!F51="","",'invulblad opdrachtnemer'!F51)</f>
        <v/>
      </c>
      <c r="G51" s="177"/>
      <c r="H51" s="178"/>
      <c r="I51" s="178"/>
      <c r="J51" s="178"/>
      <c r="K51" s="179"/>
      <c r="L51" s="68">
        <f t="shared" si="1"/>
        <v>0</v>
      </c>
      <c r="M51" s="23"/>
      <c r="N51" s="24"/>
      <c r="O51" s="52"/>
      <c r="P51" s="48"/>
      <c r="Q51" s="25"/>
      <c r="R51" s="52"/>
      <c r="S51" s="50"/>
      <c r="T51" s="25"/>
      <c r="U51" s="52"/>
      <c r="V51" s="50"/>
      <c r="W51" s="25"/>
      <c r="X51" s="26"/>
      <c r="Y51" s="23"/>
      <c r="Z51" s="24"/>
      <c r="AA51" s="52"/>
      <c r="AB51" s="48"/>
      <c r="AC51" s="25"/>
      <c r="AD51" s="52"/>
      <c r="AE51" s="50"/>
      <c r="AF51" s="25"/>
      <c r="AG51" s="52"/>
      <c r="AH51" s="50"/>
      <c r="AI51" s="25"/>
      <c r="AJ51" s="26"/>
      <c r="AK51" s="23"/>
      <c r="AL51" s="24"/>
      <c r="AM51" s="52"/>
      <c r="AN51" s="48"/>
      <c r="AO51" s="25"/>
      <c r="AP51" s="52"/>
      <c r="AQ51" s="50"/>
      <c r="AR51" s="25"/>
      <c r="AS51" s="52"/>
      <c r="AT51" s="50"/>
      <c r="AU51" s="25"/>
      <c r="AV51" s="26"/>
      <c r="AW51" s="23"/>
      <c r="AX51" s="24"/>
      <c r="AY51" s="52"/>
      <c r="AZ51" s="48"/>
      <c r="BA51" s="25"/>
      <c r="BB51" s="52"/>
      <c r="BC51" s="50"/>
      <c r="BD51" s="25"/>
      <c r="BE51" s="52"/>
      <c r="BF51" s="50"/>
      <c r="BG51" s="25"/>
      <c r="BH51" s="26"/>
    </row>
    <row r="52" spans="1:60" s="3" customFormat="1" ht="15" customHeight="1" thickBot="1">
      <c r="A52" s="288"/>
      <c r="B52" s="3">
        <v>20</v>
      </c>
      <c r="C52" s="45" t="str">
        <f>IF('invulblad opdrachtnemer'!C52="","",'invulblad opdrachtnemer'!C52)</f>
        <v/>
      </c>
      <c r="D52" s="63" t="str">
        <f>IF('invulblad opdrachtnemer'!D52="","",'invulblad opdrachtnemer'!D52)</f>
        <v/>
      </c>
      <c r="E52" s="167" t="str">
        <f>IF('invulblad opdrachtnemer'!E52="","",'invulblad opdrachtnemer'!E52)</f>
        <v/>
      </c>
      <c r="F52" s="63" t="str">
        <f>IF('invulblad opdrachtnemer'!F52="","",'invulblad opdrachtnemer'!F52)</f>
        <v/>
      </c>
      <c r="G52" s="180"/>
      <c r="H52" s="181"/>
      <c r="I52" s="181"/>
      <c r="J52" s="181"/>
      <c r="K52" s="289"/>
      <c r="L52" s="69">
        <f t="shared" si="1"/>
        <v>0</v>
      </c>
      <c r="M52" s="290"/>
      <c r="N52" s="291"/>
      <c r="O52" s="292"/>
      <c r="P52" s="293"/>
      <c r="Q52" s="294"/>
      <c r="R52" s="292"/>
      <c r="S52" s="295"/>
      <c r="T52" s="294"/>
      <c r="U52" s="292"/>
      <c r="V52" s="295"/>
      <c r="W52" s="294"/>
      <c r="X52" s="46"/>
      <c r="Y52" s="290"/>
      <c r="Z52" s="291"/>
      <c r="AA52" s="292"/>
      <c r="AB52" s="293"/>
      <c r="AC52" s="294"/>
      <c r="AD52" s="292"/>
      <c r="AE52" s="295"/>
      <c r="AF52" s="294"/>
      <c r="AG52" s="292"/>
      <c r="AH52" s="295"/>
      <c r="AI52" s="294"/>
      <c r="AJ52" s="46"/>
      <c r="AK52" s="290"/>
      <c r="AL52" s="291"/>
      <c r="AM52" s="292"/>
      <c r="AN52" s="293"/>
      <c r="AO52" s="294"/>
      <c r="AP52" s="292"/>
      <c r="AQ52" s="295"/>
      <c r="AR52" s="294"/>
      <c r="AS52" s="292"/>
      <c r="AT52" s="295"/>
      <c r="AU52" s="294"/>
      <c r="AV52" s="46"/>
      <c r="AW52" s="290"/>
      <c r="AX52" s="291"/>
      <c r="AY52" s="292"/>
      <c r="AZ52" s="293"/>
      <c r="BA52" s="294"/>
      <c r="BB52" s="292"/>
      <c r="BC52" s="295"/>
      <c r="BD52" s="294"/>
      <c r="BE52" s="292"/>
      <c r="BF52" s="295"/>
      <c r="BG52" s="294"/>
      <c r="BH52" s="46"/>
    </row>
    <row r="53" spans="1:60" s="10" customFormat="1" ht="15" thickBot="1">
      <c r="C53" s="3"/>
      <c r="D53" s="3"/>
      <c r="E53" s="3"/>
      <c r="F53" s="3"/>
      <c r="G53" s="4"/>
      <c r="H53" s="3"/>
      <c r="I53" s="3"/>
      <c r="J53" s="3"/>
      <c r="K53" s="4"/>
      <c r="L53" s="4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4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4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4"/>
      <c r="AY53" s="3"/>
      <c r="AZ53" s="3"/>
      <c r="BA53" s="3"/>
      <c r="BB53" s="3"/>
      <c r="BC53" s="3"/>
      <c r="BD53" s="3"/>
      <c r="BE53" s="3"/>
      <c r="BF53" s="3"/>
      <c r="BG53" s="3"/>
      <c r="BH53" s="3"/>
    </row>
    <row r="54" spans="1:60" ht="32.15" customHeight="1" thickBot="1">
      <c r="C54" s="12" t="str">
        <f>'gunningscriterium SEB'!C47</f>
        <v>GEREEDSCHAPPEN</v>
      </c>
      <c r="D54" s="13"/>
      <c r="E54" s="13"/>
      <c r="F54" s="13"/>
      <c r="G54" s="35"/>
      <c r="H54" s="13"/>
      <c r="I54" s="13"/>
      <c r="J54" s="13"/>
      <c r="K54" s="35"/>
      <c r="L54" s="16"/>
      <c r="M54" s="160"/>
      <c r="N54" s="161"/>
      <c r="O54" s="161"/>
      <c r="P54" s="161"/>
      <c r="Q54" s="161"/>
      <c r="R54" s="162" t="s">
        <v>10</v>
      </c>
      <c r="S54" s="13">
        <f>'gunningscriterium SEB'!G47</f>
        <v>1</v>
      </c>
      <c r="T54" s="161" t="s">
        <v>64</v>
      </c>
      <c r="U54" s="161"/>
      <c r="V54" s="161"/>
      <c r="W54" s="161"/>
      <c r="X54" s="163"/>
      <c r="Y54" s="160"/>
      <c r="Z54" s="161"/>
      <c r="AA54" s="161"/>
      <c r="AB54" s="161"/>
      <c r="AC54" s="161"/>
      <c r="AD54" s="162" t="s">
        <v>10</v>
      </c>
      <c r="AE54" s="13">
        <f>'gunningscriterium SEB'!I47</f>
        <v>2</v>
      </c>
      <c r="AF54" s="161" t="s">
        <v>64</v>
      </c>
      <c r="AG54" s="161"/>
      <c r="AH54" s="161"/>
      <c r="AI54" s="161"/>
      <c r="AJ54" s="163"/>
      <c r="AK54" s="160"/>
      <c r="AL54" s="161"/>
      <c r="AM54" s="161"/>
      <c r="AN54" s="161"/>
      <c r="AO54" s="161"/>
      <c r="AP54" s="162" t="s">
        <v>10</v>
      </c>
      <c r="AQ54" s="13" t="e">
        <f>'gunningscriterium SEB'!#REF!</f>
        <v>#REF!</v>
      </c>
      <c r="AR54" s="161" t="s">
        <v>64</v>
      </c>
      <c r="AS54" s="161"/>
      <c r="AT54" s="161"/>
      <c r="AU54" s="161"/>
      <c r="AV54" s="163"/>
      <c r="AW54" s="160"/>
      <c r="AX54" s="161"/>
      <c r="AY54" s="161"/>
      <c r="AZ54" s="161"/>
      <c r="BA54" s="161"/>
      <c r="BB54" s="162" t="s">
        <v>10</v>
      </c>
      <c r="BC54" s="13" t="e">
        <f>'gunningscriterium SEB'!#REF!</f>
        <v>#REF!</v>
      </c>
      <c r="BD54" s="161" t="s">
        <v>64</v>
      </c>
      <c r="BE54" s="161"/>
      <c r="BF54" s="161"/>
      <c r="BG54" s="161"/>
      <c r="BH54" s="163"/>
    </row>
    <row r="55" spans="1:60" s="43" customFormat="1" ht="32.15" customHeight="1" thickBot="1">
      <c r="A55" s="15"/>
      <c r="C55" s="356" t="s">
        <v>65</v>
      </c>
      <c r="D55" s="345" t="s">
        <v>11</v>
      </c>
      <c r="E55" s="346" t="s">
        <v>12</v>
      </c>
      <c r="F55" s="347" t="s">
        <v>50</v>
      </c>
      <c r="G55" s="348" t="s">
        <v>66</v>
      </c>
      <c r="H55" s="343" t="s">
        <v>67</v>
      </c>
      <c r="I55" s="343" t="s">
        <v>84</v>
      </c>
      <c r="J55" s="347" t="s">
        <v>69</v>
      </c>
      <c r="K55" s="348" t="s">
        <v>70</v>
      </c>
      <c r="L55" s="349" t="s">
        <v>26</v>
      </c>
      <c r="M55" s="350" t="s">
        <v>71</v>
      </c>
      <c r="N55" s="351" t="s">
        <v>72</v>
      </c>
      <c r="O55" s="352" t="s">
        <v>73</v>
      </c>
      <c r="P55" s="353" t="s">
        <v>74</v>
      </c>
      <c r="Q55" s="352" t="s">
        <v>75</v>
      </c>
      <c r="R55" s="352" t="s">
        <v>76</v>
      </c>
      <c r="S55" s="353" t="s">
        <v>77</v>
      </c>
      <c r="T55" s="352" t="s">
        <v>78</v>
      </c>
      <c r="U55" s="354" t="s">
        <v>79</v>
      </c>
      <c r="V55" s="352" t="s">
        <v>80</v>
      </c>
      <c r="W55" s="352" t="s">
        <v>81</v>
      </c>
      <c r="X55" s="355" t="s">
        <v>82</v>
      </c>
      <c r="Y55" s="350" t="s">
        <v>71</v>
      </c>
      <c r="Z55" s="351" t="s">
        <v>72</v>
      </c>
      <c r="AA55" s="352" t="s">
        <v>73</v>
      </c>
      <c r="AB55" s="353" t="s">
        <v>74</v>
      </c>
      <c r="AC55" s="352" t="s">
        <v>75</v>
      </c>
      <c r="AD55" s="352" t="s">
        <v>76</v>
      </c>
      <c r="AE55" s="353" t="s">
        <v>77</v>
      </c>
      <c r="AF55" s="352" t="s">
        <v>78</v>
      </c>
      <c r="AG55" s="354" t="s">
        <v>79</v>
      </c>
      <c r="AH55" s="352" t="s">
        <v>80</v>
      </c>
      <c r="AI55" s="352" t="s">
        <v>81</v>
      </c>
      <c r="AJ55" s="355" t="s">
        <v>82</v>
      </c>
      <c r="AK55" s="350" t="s">
        <v>71</v>
      </c>
      <c r="AL55" s="351" t="s">
        <v>72</v>
      </c>
      <c r="AM55" s="352" t="s">
        <v>73</v>
      </c>
      <c r="AN55" s="353" t="s">
        <v>74</v>
      </c>
      <c r="AO55" s="352" t="s">
        <v>75</v>
      </c>
      <c r="AP55" s="352" t="s">
        <v>76</v>
      </c>
      <c r="AQ55" s="353" t="s">
        <v>77</v>
      </c>
      <c r="AR55" s="352" t="s">
        <v>78</v>
      </c>
      <c r="AS55" s="354" t="s">
        <v>79</v>
      </c>
      <c r="AT55" s="352" t="s">
        <v>80</v>
      </c>
      <c r="AU55" s="352" t="s">
        <v>81</v>
      </c>
      <c r="AV55" s="355" t="s">
        <v>82</v>
      </c>
      <c r="AW55" s="350" t="s">
        <v>71</v>
      </c>
      <c r="AX55" s="351" t="s">
        <v>72</v>
      </c>
      <c r="AY55" s="352" t="s">
        <v>73</v>
      </c>
      <c r="AZ55" s="353" t="s">
        <v>74</v>
      </c>
      <c r="BA55" s="352" t="s">
        <v>75</v>
      </c>
      <c r="BB55" s="352" t="s">
        <v>76</v>
      </c>
      <c r="BC55" s="353" t="s">
        <v>77</v>
      </c>
      <c r="BD55" s="352" t="s">
        <v>78</v>
      </c>
      <c r="BE55" s="354" t="s">
        <v>79</v>
      </c>
      <c r="BF55" s="352" t="s">
        <v>80</v>
      </c>
      <c r="BG55" s="352" t="s">
        <v>81</v>
      </c>
      <c r="BH55" s="355" t="s">
        <v>82</v>
      </c>
    </row>
    <row r="56" spans="1:60" ht="15" customHeight="1">
      <c r="A56" s="70"/>
      <c r="B56" s="3">
        <v>1</v>
      </c>
      <c r="C56" s="44" t="str">
        <f>IF('invulblad opdrachtnemer'!C56="","",'invulblad opdrachtnemer'!C56)</f>
        <v/>
      </c>
      <c r="D56" s="60" t="str">
        <f>IF('invulblad opdrachtnemer'!D56="","",'invulblad opdrachtnemer'!D56)</f>
        <v/>
      </c>
      <c r="E56" s="66" t="str">
        <f>IF('invulblad opdrachtnemer'!E56="","",'invulblad opdrachtnemer'!E56)</f>
        <v/>
      </c>
      <c r="F56" s="60" t="str">
        <f>IF('invulblad opdrachtnemer'!F56="","",'invulblad opdrachtnemer'!F56)</f>
        <v/>
      </c>
      <c r="G56" s="171"/>
      <c r="H56" s="172"/>
      <c r="I56" s="172"/>
      <c r="J56" s="172"/>
      <c r="K56" s="173"/>
      <c r="L56" s="67">
        <f>SUM(M56:BH56)</f>
        <v>0</v>
      </c>
      <c r="M56" s="19"/>
      <c r="N56" s="20"/>
      <c r="O56" s="51"/>
      <c r="P56" s="47"/>
      <c r="Q56" s="21"/>
      <c r="R56" s="51"/>
      <c r="S56" s="49"/>
      <c r="T56" s="21"/>
      <c r="U56" s="51"/>
      <c r="V56" s="49"/>
      <c r="W56" s="21"/>
      <c r="X56" s="22"/>
      <c r="Y56" s="19"/>
      <c r="Z56" s="20"/>
      <c r="AA56" s="51"/>
      <c r="AB56" s="47"/>
      <c r="AC56" s="21"/>
      <c r="AD56" s="51"/>
      <c r="AE56" s="49"/>
      <c r="AF56" s="21"/>
      <c r="AG56" s="51"/>
      <c r="AH56" s="49"/>
      <c r="AI56" s="21"/>
      <c r="AJ56" s="22"/>
      <c r="AK56" s="19"/>
      <c r="AL56" s="20"/>
      <c r="AM56" s="51"/>
      <c r="AN56" s="47"/>
      <c r="AO56" s="21"/>
      <c r="AP56" s="51"/>
      <c r="AQ56" s="49"/>
      <c r="AR56" s="21"/>
      <c r="AS56" s="51"/>
      <c r="AT56" s="49"/>
      <c r="AU56" s="21"/>
      <c r="AV56" s="22"/>
      <c r="AW56" s="19"/>
      <c r="AX56" s="20"/>
      <c r="AY56" s="51"/>
      <c r="AZ56" s="47"/>
      <c r="BA56" s="21"/>
      <c r="BB56" s="51"/>
      <c r="BC56" s="49"/>
      <c r="BD56" s="21"/>
      <c r="BE56" s="51"/>
      <c r="BF56" s="49"/>
      <c r="BG56" s="21"/>
      <c r="BH56" s="22"/>
    </row>
    <row r="57" spans="1:60" ht="15" customHeight="1">
      <c r="A57" s="288"/>
      <c r="B57" s="3">
        <v>2</v>
      </c>
      <c r="C57" s="18" t="str">
        <f>IF('invulblad opdrachtnemer'!C57="","",'invulblad opdrachtnemer'!C57)</f>
        <v/>
      </c>
      <c r="D57" s="61" t="str">
        <f>IF('invulblad opdrachtnemer'!D57="","",'invulblad opdrachtnemer'!D57)</f>
        <v/>
      </c>
      <c r="E57" s="165" t="str">
        <f>IF('invulblad opdrachtnemer'!E57="","",'invulblad opdrachtnemer'!E57)</f>
        <v/>
      </c>
      <c r="F57" s="61" t="str">
        <f>IF('invulblad opdrachtnemer'!F57="","",'invulblad opdrachtnemer'!F57)</f>
        <v/>
      </c>
      <c r="G57" s="174"/>
      <c r="H57" s="175"/>
      <c r="I57" s="175"/>
      <c r="J57" s="175"/>
      <c r="K57" s="176"/>
      <c r="L57" s="68">
        <f t="shared" ref="L57:L75" si="2">SUM(M57:BH57)</f>
        <v>0</v>
      </c>
      <c r="M57" s="23"/>
      <c r="N57" s="24"/>
      <c r="O57" s="52"/>
      <c r="P57" s="48"/>
      <c r="Q57" s="25"/>
      <c r="R57" s="52"/>
      <c r="S57" s="50"/>
      <c r="T57" s="25"/>
      <c r="U57" s="52"/>
      <c r="V57" s="50"/>
      <c r="W57" s="25"/>
      <c r="X57" s="26"/>
      <c r="Y57" s="23"/>
      <c r="Z57" s="24"/>
      <c r="AA57" s="52"/>
      <c r="AB57" s="48"/>
      <c r="AC57" s="25"/>
      <c r="AD57" s="52"/>
      <c r="AE57" s="50"/>
      <c r="AF57" s="25"/>
      <c r="AG57" s="52"/>
      <c r="AH57" s="50"/>
      <c r="AI57" s="25"/>
      <c r="AJ57" s="26"/>
      <c r="AK57" s="23"/>
      <c r="AL57" s="24"/>
      <c r="AM57" s="52"/>
      <c r="AN57" s="48"/>
      <c r="AO57" s="25"/>
      <c r="AP57" s="52"/>
      <c r="AQ57" s="50"/>
      <c r="AR57" s="25"/>
      <c r="AS57" s="52"/>
      <c r="AT57" s="50"/>
      <c r="AU57" s="25"/>
      <c r="AV57" s="26"/>
      <c r="AW57" s="23"/>
      <c r="AX57" s="24"/>
      <c r="AY57" s="52"/>
      <c r="AZ57" s="48"/>
      <c r="BA57" s="25"/>
      <c r="BB57" s="52"/>
      <c r="BC57" s="50"/>
      <c r="BD57" s="25"/>
      <c r="BE57" s="52"/>
      <c r="BF57" s="50"/>
      <c r="BG57" s="25"/>
      <c r="BH57" s="26"/>
    </row>
    <row r="58" spans="1:60" ht="15" customHeight="1">
      <c r="A58" s="288"/>
      <c r="B58" s="3">
        <v>3</v>
      </c>
      <c r="C58" s="18" t="str">
        <f>IF('invulblad opdrachtnemer'!C58="","",'invulblad opdrachtnemer'!C58)</f>
        <v/>
      </c>
      <c r="D58" s="61" t="str">
        <f>IF('invulblad opdrachtnemer'!D58="","",'invulblad opdrachtnemer'!D58)</f>
        <v/>
      </c>
      <c r="E58" s="165" t="str">
        <f>IF('invulblad opdrachtnemer'!E58="","",'invulblad opdrachtnemer'!E58)</f>
        <v/>
      </c>
      <c r="F58" s="61" t="str">
        <f>IF('invulblad opdrachtnemer'!F58="","",'invulblad opdrachtnemer'!F58)</f>
        <v/>
      </c>
      <c r="G58" s="174"/>
      <c r="H58" s="175"/>
      <c r="I58" s="175"/>
      <c r="J58" s="175"/>
      <c r="K58" s="176"/>
      <c r="L58" s="68">
        <f t="shared" si="2"/>
        <v>0</v>
      </c>
      <c r="M58" s="23"/>
      <c r="N58" s="24"/>
      <c r="O58" s="52"/>
      <c r="P58" s="48"/>
      <c r="Q58" s="25"/>
      <c r="R58" s="52"/>
      <c r="S58" s="50"/>
      <c r="T58" s="25"/>
      <c r="U58" s="52"/>
      <c r="V58" s="50"/>
      <c r="W58" s="25"/>
      <c r="X58" s="26"/>
      <c r="Y58" s="23"/>
      <c r="Z58" s="24"/>
      <c r="AA58" s="52"/>
      <c r="AB58" s="48"/>
      <c r="AC58" s="25"/>
      <c r="AD58" s="52"/>
      <c r="AE58" s="50"/>
      <c r="AF58" s="25"/>
      <c r="AG58" s="52"/>
      <c r="AH58" s="50"/>
      <c r="AI58" s="25"/>
      <c r="AJ58" s="26"/>
      <c r="AK58" s="23"/>
      <c r="AL58" s="24"/>
      <c r="AM58" s="52"/>
      <c r="AN58" s="48"/>
      <c r="AO58" s="25"/>
      <c r="AP58" s="52"/>
      <c r="AQ58" s="50"/>
      <c r="AR58" s="25"/>
      <c r="AS58" s="52"/>
      <c r="AT58" s="50"/>
      <c r="AU58" s="25"/>
      <c r="AV58" s="26"/>
      <c r="AW58" s="23"/>
      <c r="AX58" s="24"/>
      <c r="AY58" s="52"/>
      <c r="AZ58" s="48"/>
      <c r="BA58" s="25"/>
      <c r="BB58" s="52"/>
      <c r="BC58" s="50"/>
      <c r="BD58" s="25"/>
      <c r="BE58" s="52"/>
      <c r="BF58" s="50"/>
      <c r="BG58" s="25"/>
      <c r="BH58" s="26"/>
    </row>
    <row r="59" spans="1:60" ht="15" customHeight="1">
      <c r="A59" s="288"/>
      <c r="B59" s="3">
        <v>4</v>
      </c>
      <c r="C59" s="18" t="str">
        <f>IF('invulblad opdrachtnemer'!C59="","",'invulblad opdrachtnemer'!C59)</f>
        <v/>
      </c>
      <c r="D59" s="61" t="str">
        <f>IF('invulblad opdrachtnemer'!D59="","",'invulblad opdrachtnemer'!D59)</f>
        <v/>
      </c>
      <c r="E59" s="165" t="str">
        <f>IF('invulblad opdrachtnemer'!E59="","",'invulblad opdrachtnemer'!E59)</f>
        <v/>
      </c>
      <c r="F59" s="61" t="str">
        <f>IF('invulblad opdrachtnemer'!F59="","",'invulblad opdrachtnemer'!F59)</f>
        <v/>
      </c>
      <c r="G59" s="174"/>
      <c r="H59" s="175"/>
      <c r="I59" s="175"/>
      <c r="J59" s="175"/>
      <c r="K59" s="176"/>
      <c r="L59" s="68">
        <f>SUM(M59:BH59)</f>
        <v>0</v>
      </c>
      <c r="M59" s="23"/>
      <c r="N59" s="24"/>
      <c r="O59" s="52"/>
      <c r="P59" s="48"/>
      <c r="Q59" s="25"/>
      <c r="R59" s="52"/>
      <c r="S59" s="50"/>
      <c r="T59" s="25"/>
      <c r="U59" s="52"/>
      <c r="V59" s="50"/>
      <c r="W59" s="25"/>
      <c r="X59" s="26"/>
      <c r="Y59" s="23"/>
      <c r="Z59" s="24"/>
      <c r="AA59" s="52"/>
      <c r="AB59" s="48"/>
      <c r="AC59" s="25"/>
      <c r="AD59" s="52"/>
      <c r="AE59" s="50"/>
      <c r="AF59" s="25"/>
      <c r="AG59" s="52"/>
      <c r="AH59" s="50"/>
      <c r="AI59" s="25"/>
      <c r="AJ59" s="26"/>
      <c r="AK59" s="23"/>
      <c r="AL59" s="24"/>
      <c r="AM59" s="52"/>
      <c r="AN59" s="48"/>
      <c r="AO59" s="25"/>
      <c r="AP59" s="52"/>
      <c r="AQ59" s="50"/>
      <c r="AR59" s="25"/>
      <c r="AS59" s="52"/>
      <c r="AT59" s="50"/>
      <c r="AU59" s="25"/>
      <c r="AV59" s="26"/>
      <c r="AW59" s="23"/>
      <c r="AX59" s="24"/>
      <c r="AY59" s="52"/>
      <c r="AZ59" s="48"/>
      <c r="BA59" s="25"/>
      <c r="BB59" s="52"/>
      <c r="BC59" s="50"/>
      <c r="BD59" s="25"/>
      <c r="BE59" s="52"/>
      <c r="BF59" s="50"/>
      <c r="BG59" s="25"/>
      <c r="BH59" s="26"/>
    </row>
    <row r="60" spans="1:60" ht="15" customHeight="1">
      <c r="A60" s="288"/>
      <c r="B60" s="3">
        <v>5</v>
      </c>
      <c r="C60" s="18" t="str">
        <f>IF('invulblad opdrachtnemer'!C60="","",'invulblad opdrachtnemer'!C60)</f>
        <v/>
      </c>
      <c r="D60" s="61" t="str">
        <f>IF('invulblad opdrachtnemer'!D60="","",'invulblad opdrachtnemer'!D60)</f>
        <v/>
      </c>
      <c r="E60" s="165" t="str">
        <f>IF('invulblad opdrachtnemer'!E60="","",'invulblad opdrachtnemer'!E60)</f>
        <v/>
      </c>
      <c r="F60" s="61" t="str">
        <f>IF('invulblad opdrachtnemer'!F60="","",'invulblad opdrachtnemer'!F60)</f>
        <v/>
      </c>
      <c r="G60" s="174"/>
      <c r="H60" s="175"/>
      <c r="I60" s="175"/>
      <c r="J60" s="175"/>
      <c r="K60" s="90"/>
      <c r="L60" s="68">
        <f t="shared" si="2"/>
        <v>0</v>
      </c>
      <c r="M60" s="23"/>
      <c r="N60" s="24"/>
      <c r="O60" s="52"/>
      <c r="P60" s="48"/>
      <c r="Q60" s="25"/>
      <c r="R60" s="52"/>
      <c r="S60" s="50"/>
      <c r="T60" s="25"/>
      <c r="U60" s="52"/>
      <c r="V60" s="50"/>
      <c r="W60" s="25"/>
      <c r="X60" s="26"/>
      <c r="Y60" s="23"/>
      <c r="Z60" s="24"/>
      <c r="AA60" s="52"/>
      <c r="AB60" s="48"/>
      <c r="AC60" s="25"/>
      <c r="AD60" s="52"/>
      <c r="AE60" s="50"/>
      <c r="AF60" s="25"/>
      <c r="AG60" s="52"/>
      <c r="AH60" s="50"/>
      <c r="AI60" s="25"/>
      <c r="AJ60" s="26"/>
      <c r="AK60" s="23"/>
      <c r="AL60" s="24"/>
      <c r="AM60" s="52"/>
      <c r="AN60" s="48"/>
      <c r="AO60" s="25"/>
      <c r="AP60" s="52"/>
      <c r="AQ60" s="50"/>
      <c r="AR60" s="25"/>
      <c r="AS60" s="52"/>
      <c r="AT60" s="50"/>
      <c r="AU60" s="25"/>
      <c r="AV60" s="26"/>
      <c r="AW60" s="23"/>
      <c r="AX60" s="24"/>
      <c r="AY60" s="52"/>
      <c r="AZ60" s="48"/>
      <c r="BA60" s="25"/>
      <c r="BB60" s="52"/>
      <c r="BC60" s="50"/>
      <c r="BD60" s="25"/>
      <c r="BE60" s="52"/>
      <c r="BF60" s="50"/>
      <c r="BG60" s="25"/>
      <c r="BH60" s="26"/>
    </row>
    <row r="61" spans="1:60" ht="15" customHeight="1">
      <c r="A61" s="288"/>
      <c r="B61" s="3">
        <v>6</v>
      </c>
      <c r="C61" s="18" t="str">
        <f>IF('invulblad opdrachtnemer'!C61="","",'invulblad opdrachtnemer'!C61)</f>
        <v/>
      </c>
      <c r="D61" s="61" t="str">
        <f>IF('invulblad opdrachtnemer'!D61="","",'invulblad opdrachtnemer'!D61)</f>
        <v/>
      </c>
      <c r="E61" s="165" t="str">
        <f>IF('invulblad opdrachtnemer'!E61="","",'invulblad opdrachtnemer'!E61)</f>
        <v/>
      </c>
      <c r="F61" s="61" t="str">
        <f>IF('invulblad opdrachtnemer'!F61="","",'invulblad opdrachtnemer'!F61)</f>
        <v/>
      </c>
      <c r="G61" s="174"/>
      <c r="H61" s="175"/>
      <c r="I61" s="175"/>
      <c r="J61" s="175"/>
      <c r="K61" s="90"/>
      <c r="L61" s="68">
        <f t="shared" si="2"/>
        <v>0</v>
      </c>
      <c r="M61" s="23"/>
      <c r="N61" s="24"/>
      <c r="O61" s="52"/>
      <c r="P61" s="48"/>
      <c r="Q61" s="25"/>
      <c r="R61" s="52"/>
      <c r="S61" s="50"/>
      <c r="T61" s="25"/>
      <c r="U61" s="52"/>
      <c r="V61" s="50"/>
      <c r="W61" s="25"/>
      <c r="X61" s="26"/>
      <c r="Y61" s="23"/>
      <c r="Z61" s="24"/>
      <c r="AA61" s="52"/>
      <c r="AB61" s="48"/>
      <c r="AC61" s="25"/>
      <c r="AD61" s="52"/>
      <c r="AE61" s="50"/>
      <c r="AF61" s="25"/>
      <c r="AG61" s="52"/>
      <c r="AH61" s="50"/>
      <c r="AI61" s="25"/>
      <c r="AJ61" s="26"/>
      <c r="AK61" s="23"/>
      <c r="AL61" s="24"/>
      <c r="AM61" s="52"/>
      <c r="AN61" s="48"/>
      <c r="AO61" s="25"/>
      <c r="AP61" s="52"/>
      <c r="AQ61" s="50"/>
      <c r="AR61" s="25"/>
      <c r="AS61" s="52"/>
      <c r="AT61" s="50"/>
      <c r="AU61" s="25"/>
      <c r="AV61" s="26"/>
      <c r="AW61" s="23"/>
      <c r="AX61" s="24"/>
      <c r="AY61" s="52"/>
      <c r="AZ61" s="48"/>
      <c r="BA61" s="25"/>
      <c r="BB61" s="52"/>
      <c r="BC61" s="50"/>
      <c r="BD61" s="25"/>
      <c r="BE61" s="52"/>
      <c r="BF61" s="50"/>
      <c r="BG61" s="25"/>
      <c r="BH61" s="26"/>
    </row>
    <row r="62" spans="1:60" ht="15" customHeight="1">
      <c r="A62" s="288"/>
      <c r="B62" s="3">
        <v>7</v>
      </c>
      <c r="C62" s="18" t="str">
        <f>IF('invulblad opdrachtnemer'!C62="","",'invulblad opdrachtnemer'!C62)</f>
        <v/>
      </c>
      <c r="D62" s="61" t="str">
        <f>IF('invulblad opdrachtnemer'!D62="","",'invulblad opdrachtnemer'!D62)</f>
        <v/>
      </c>
      <c r="E62" s="165" t="str">
        <f>IF('invulblad opdrachtnemer'!E62="","",'invulblad opdrachtnemer'!E62)</f>
        <v/>
      </c>
      <c r="F62" s="61" t="str">
        <f>IF('invulblad opdrachtnemer'!F62="","",'invulblad opdrachtnemer'!F62)</f>
        <v/>
      </c>
      <c r="G62" s="174"/>
      <c r="H62" s="175"/>
      <c r="I62" s="175"/>
      <c r="J62" s="175"/>
      <c r="K62" s="90"/>
      <c r="L62" s="68">
        <f t="shared" si="2"/>
        <v>0</v>
      </c>
      <c r="M62" s="23"/>
      <c r="N62" s="24"/>
      <c r="O62" s="52"/>
      <c r="P62" s="48"/>
      <c r="Q62" s="25"/>
      <c r="R62" s="52"/>
      <c r="S62" s="50"/>
      <c r="T62" s="25"/>
      <c r="U62" s="52"/>
      <c r="V62" s="50"/>
      <c r="W62" s="25"/>
      <c r="X62" s="26"/>
      <c r="Y62" s="23"/>
      <c r="Z62" s="24"/>
      <c r="AA62" s="52"/>
      <c r="AB62" s="48"/>
      <c r="AC62" s="25"/>
      <c r="AD62" s="52"/>
      <c r="AE62" s="50"/>
      <c r="AF62" s="25"/>
      <c r="AG62" s="52"/>
      <c r="AH62" s="50"/>
      <c r="AI62" s="25"/>
      <c r="AJ62" s="26"/>
      <c r="AK62" s="23"/>
      <c r="AL62" s="24"/>
      <c r="AM62" s="52"/>
      <c r="AN62" s="48"/>
      <c r="AO62" s="25"/>
      <c r="AP62" s="52"/>
      <c r="AQ62" s="50"/>
      <c r="AR62" s="25"/>
      <c r="AS62" s="52"/>
      <c r="AT62" s="50"/>
      <c r="AU62" s="25"/>
      <c r="AV62" s="26"/>
      <c r="AW62" s="23"/>
      <c r="AX62" s="24"/>
      <c r="AY62" s="52"/>
      <c r="AZ62" s="48"/>
      <c r="BA62" s="25"/>
      <c r="BB62" s="52"/>
      <c r="BC62" s="50"/>
      <c r="BD62" s="25"/>
      <c r="BE62" s="52"/>
      <c r="BF62" s="50"/>
      <c r="BG62" s="25"/>
      <c r="BH62" s="26"/>
    </row>
    <row r="63" spans="1:60" ht="15" customHeight="1">
      <c r="A63" s="288"/>
      <c r="B63" s="3">
        <v>8</v>
      </c>
      <c r="C63" s="18" t="str">
        <f>IF('invulblad opdrachtnemer'!C63="","",'invulblad opdrachtnemer'!C63)</f>
        <v/>
      </c>
      <c r="D63" s="61" t="str">
        <f>IF('invulblad opdrachtnemer'!D63="","",'invulblad opdrachtnemer'!D63)</f>
        <v/>
      </c>
      <c r="E63" s="165" t="str">
        <f>IF('invulblad opdrachtnemer'!E63="","",'invulblad opdrachtnemer'!E63)</f>
        <v/>
      </c>
      <c r="F63" s="61" t="str">
        <f>IF('invulblad opdrachtnemer'!F63="","",'invulblad opdrachtnemer'!F63)</f>
        <v/>
      </c>
      <c r="G63" s="174"/>
      <c r="H63" s="175"/>
      <c r="I63" s="175"/>
      <c r="J63" s="175"/>
      <c r="K63" s="90"/>
      <c r="L63" s="68">
        <f t="shared" si="2"/>
        <v>0</v>
      </c>
      <c r="M63" s="23"/>
      <c r="N63" s="24"/>
      <c r="O63" s="52"/>
      <c r="P63" s="48"/>
      <c r="Q63" s="25"/>
      <c r="R63" s="52"/>
      <c r="S63" s="50"/>
      <c r="T63" s="25"/>
      <c r="U63" s="52"/>
      <c r="V63" s="50"/>
      <c r="W63" s="25"/>
      <c r="X63" s="26"/>
      <c r="Y63" s="23"/>
      <c r="Z63" s="24"/>
      <c r="AA63" s="52"/>
      <c r="AB63" s="48"/>
      <c r="AC63" s="25"/>
      <c r="AD63" s="52"/>
      <c r="AE63" s="50"/>
      <c r="AF63" s="25"/>
      <c r="AG63" s="52"/>
      <c r="AH63" s="50"/>
      <c r="AI63" s="25"/>
      <c r="AJ63" s="26"/>
      <c r="AK63" s="23"/>
      <c r="AL63" s="24"/>
      <c r="AM63" s="52"/>
      <c r="AN63" s="48"/>
      <c r="AO63" s="25"/>
      <c r="AP63" s="52"/>
      <c r="AQ63" s="50"/>
      <c r="AR63" s="25"/>
      <c r="AS63" s="52"/>
      <c r="AT63" s="50"/>
      <c r="AU63" s="25"/>
      <c r="AV63" s="26"/>
      <c r="AW63" s="23"/>
      <c r="AX63" s="24"/>
      <c r="AY63" s="52"/>
      <c r="AZ63" s="48"/>
      <c r="BA63" s="25"/>
      <c r="BB63" s="52"/>
      <c r="BC63" s="50"/>
      <c r="BD63" s="25"/>
      <c r="BE63" s="52"/>
      <c r="BF63" s="50"/>
      <c r="BG63" s="25"/>
      <c r="BH63" s="26"/>
    </row>
    <row r="64" spans="1:60" ht="15" customHeight="1">
      <c r="A64" s="288"/>
      <c r="B64" s="3">
        <v>9</v>
      </c>
      <c r="C64" s="18" t="str">
        <f>IF('invulblad opdrachtnemer'!C64="","",'invulblad opdrachtnemer'!C64)</f>
        <v/>
      </c>
      <c r="D64" s="61" t="str">
        <f>IF('invulblad opdrachtnemer'!D64="","",'invulblad opdrachtnemer'!D64)</f>
        <v/>
      </c>
      <c r="E64" s="165" t="str">
        <f>IF('invulblad opdrachtnemer'!E64="","",'invulblad opdrachtnemer'!E64)</f>
        <v/>
      </c>
      <c r="F64" s="61" t="str">
        <f>IF('invulblad opdrachtnemer'!F64="","",'invulblad opdrachtnemer'!F64)</f>
        <v/>
      </c>
      <c r="G64" s="174"/>
      <c r="H64" s="175"/>
      <c r="I64" s="175"/>
      <c r="J64" s="175"/>
      <c r="K64" s="90"/>
      <c r="L64" s="68">
        <f t="shared" si="2"/>
        <v>0</v>
      </c>
      <c r="M64" s="23"/>
      <c r="N64" s="24"/>
      <c r="O64" s="52"/>
      <c r="P64" s="48"/>
      <c r="Q64" s="25"/>
      <c r="R64" s="52"/>
      <c r="S64" s="50"/>
      <c r="T64" s="25"/>
      <c r="U64" s="52"/>
      <c r="V64" s="50"/>
      <c r="W64" s="25"/>
      <c r="X64" s="26"/>
      <c r="Y64" s="23"/>
      <c r="Z64" s="24"/>
      <c r="AA64" s="52"/>
      <c r="AB64" s="48"/>
      <c r="AC64" s="25"/>
      <c r="AD64" s="52"/>
      <c r="AE64" s="50"/>
      <c r="AF64" s="25"/>
      <c r="AG64" s="52"/>
      <c r="AH64" s="50"/>
      <c r="AI64" s="25"/>
      <c r="AJ64" s="26"/>
      <c r="AK64" s="23"/>
      <c r="AL64" s="24"/>
      <c r="AM64" s="52"/>
      <c r="AN64" s="48"/>
      <c r="AO64" s="25"/>
      <c r="AP64" s="52"/>
      <c r="AQ64" s="50"/>
      <c r="AR64" s="25"/>
      <c r="AS64" s="52"/>
      <c r="AT64" s="50"/>
      <c r="AU64" s="25"/>
      <c r="AV64" s="26"/>
      <c r="AW64" s="23"/>
      <c r="AX64" s="24"/>
      <c r="AY64" s="52"/>
      <c r="AZ64" s="48"/>
      <c r="BA64" s="25"/>
      <c r="BB64" s="52"/>
      <c r="BC64" s="50"/>
      <c r="BD64" s="25"/>
      <c r="BE64" s="52"/>
      <c r="BF64" s="50"/>
      <c r="BG64" s="25"/>
      <c r="BH64" s="26"/>
    </row>
    <row r="65" spans="1:60" ht="15" customHeight="1">
      <c r="A65" s="288"/>
      <c r="B65" s="3">
        <v>10</v>
      </c>
      <c r="C65" s="18" t="str">
        <f>IF('invulblad opdrachtnemer'!C65="","",'invulblad opdrachtnemer'!C65)</f>
        <v/>
      </c>
      <c r="D65" s="61" t="str">
        <f>IF('invulblad opdrachtnemer'!D65="","",'invulblad opdrachtnemer'!D65)</f>
        <v/>
      </c>
      <c r="E65" s="165" t="str">
        <f>IF('invulblad opdrachtnemer'!E65="","",'invulblad opdrachtnemer'!E65)</f>
        <v/>
      </c>
      <c r="F65" s="61" t="str">
        <f>IF('invulblad opdrachtnemer'!F65="","",'invulblad opdrachtnemer'!F65)</f>
        <v/>
      </c>
      <c r="G65" s="174"/>
      <c r="H65" s="175"/>
      <c r="I65" s="175"/>
      <c r="J65" s="175"/>
      <c r="K65" s="90"/>
      <c r="L65" s="68">
        <f t="shared" si="2"/>
        <v>0</v>
      </c>
      <c r="M65" s="23"/>
      <c r="N65" s="24"/>
      <c r="O65" s="52"/>
      <c r="P65" s="48"/>
      <c r="Q65" s="25"/>
      <c r="R65" s="52"/>
      <c r="S65" s="50"/>
      <c r="T65" s="25"/>
      <c r="U65" s="52"/>
      <c r="V65" s="50"/>
      <c r="W65" s="25"/>
      <c r="X65" s="26"/>
      <c r="Y65" s="23"/>
      <c r="Z65" s="24"/>
      <c r="AA65" s="52"/>
      <c r="AB65" s="48"/>
      <c r="AC65" s="25"/>
      <c r="AD65" s="52"/>
      <c r="AE65" s="50"/>
      <c r="AF65" s="25"/>
      <c r="AG65" s="52"/>
      <c r="AH65" s="50"/>
      <c r="AI65" s="25"/>
      <c r="AJ65" s="26"/>
      <c r="AK65" s="23"/>
      <c r="AL65" s="24"/>
      <c r="AM65" s="52"/>
      <c r="AN65" s="48"/>
      <c r="AO65" s="25"/>
      <c r="AP65" s="52"/>
      <c r="AQ65" s="50"/>
      <c r="AR65" s="25"/>
      <c r="AS65" s="52"/>
      <c r="AT65" s="50"/>
      <c r="AU65" s="25"/>
      <c r="AV65" s="26"/>
      <c r="AW65" s="23"/>
      <c r="AX65" s="24"/>
      <c r="AY65" s="52"/>
      <c r="AZ65" s="48"/>
      <c r="BA65" s="25"/>
      <c r="BB65" s="52"/>
      <c r="BC65" s="50"/>
      <c r="BD65" s="25"/>
      <c r="BE65" s="52"/>
      <c r="BF65" s="50"/>
      <c r="BG65" s="25"/>
      <c r="BH65" s="26"/>
    </row>
    <row r="66" spans="1:60" ht="15" customHeight="1">
      <c r="A66" s="288"/>
      <c r="B66" s="3">
        <v>11</v>
      </c>
      <c r="C66" s="18" t="str">
        <f>IF('invulblad opdrachtnemer'!C66="","",'invulblad opdrachtnemer'!C66)</f>
        <v/>
      </c>
      <c r="D66" s="61" t="str">
        <f>IF('invulblad opdrachtnemer'!D66="","",'invulblad opdrachtnemer'!D66)</f>
        <v/>
      </c>
      <c r="E66" s="165" t="str">
        <f>IF('invulblad opdrachtnemer'!E66="","",'invulblad opdrachtnemer'!E66)</f>
        <v/>
      </c>
      <c r="F66" s="61" t="str">
        <f>IF('invulblad opdrachtnemer'!F66="","",'invulblad opdrachtnemer'!F66)</f>
        <v/>
      </c>
      <c r="G66" s="174"/>
      <c r="H66" s="175"/>
      <c r="I66" s="175"/>
      <c r="J66" s="175"/>
      <c r="K66" s="90"/>
      <c r="L66" s="68">
        <f t="shared" si="2"/>
        <v>0</v>
      </c>
      <c r="M66" s="23"/>
      <c r="N66" s="24"/>
      <c r="O66" s="52"/>
      <c r="P66" s="48"/>
      <c r="Q66" s="25"/>
      <c r="R66" s="52"/>
      <c r="S66" s="50"/>
      <c r="T66" s="25"/>
      <c r="U66" s="52"/>
      <c r="V66" s="50"/>
      <c r="W66" s="25"/>
      <c r="X66" s="26"/>
      <c r="Y66" s="23"/>
      <c r="Z66" s="24"/>
      <c r="AA66" s="52"/>
      <c r="AB66" s="48"/>
      <c r="AC66" s="25"/>
      <c r="AD66" s="52"/>
      <c r="AE66" s="50"/>
      <c r="AF66" s="25"/>
      <c r="AG66" s="52"/>
      <c r="AH66" s="50"/>
      <c r="AI66" s="25"/>
      <c r="AJ66" s="26"/>
      <c r="AK66" s="23"/>
      <c r="AL66" s="24"/>
      <c r="AM66" s="52"/>
      <c r="AN66" s="48"/>
      <c r="AO66" s="25"/>
      <c r="AP66" s="52"/>
      <c r="AQ66" s="50"/>
      <c r="AR66" s="25"/>
      <c r="AS66" s="52"/>
      <c r="AT66" s="50"/>
      <c r="AU66" s="25"/>
      <c r="AV66" s="26"/>
      <c r="AW66" s="23"/>
      <c r="AX66" s="24"/>
      <c r="AY66" s="52"/>
      <c r="AZ66" s="48"/>
      <c r="BA66" s="25"/>
      <c r="BB66" s="52"/>
      <c r="BC66" s="50"/>
      <c r="BD66" s="25"/>
      <c r="BE66" s="52"/>
      <c r="BF66" s="50"/>
      <c r="BG66" s="25"/>
      <c r="BH66" s="26"/>
    </row>
    <row r="67" spans="1:60" ht="15" customHeight="1">
      <c r="A67" s="288"/>
      <c r="B67" s="3">
        <v>12</v>
      </c>
      <c r="C67" s="18" t="str">
        <f>IF('invulblad opdrachtnemer'!C67="","",'invulblad opdrachtnemer'!C67)</f>
        <v/>
      </c>
      <c r="D67" s="61" t="str">
        <f>IF('invulblad opdrachtnemer'!D67="","",'invulblad opdrachtnemer'!D67)</f>
        <v/>
      </c>
      <c r="E67" s="165" t="str">
        <f>IF('invulblad opdrachtnemer'!E67="","",'invulblad opdrachtnemer'!E67)</f>
        <v/>
      </c>
      <c r="F67" s="61" t="str">
        <f>IF('invulblad opdrachtnemer'!F67="","",'invulblad opdrachtnemer'!F67)</f>
        <v/>
      </c>
      <c r="G67" s="174"/>
      <c r="H67" s="175"/>
      <c r="I67" s="175"/>
      <c r="J67" s="175"/>
      <c r="K67" s="90"/>
      <c r="L67" s="68">
        <f t="shared" si="2"/>
        <v>0</v>
      </c>
      <c r="M67" s="23"/>
      <c r="N67" s="24"/>
      <c r="O67" s="52"/>
      <c r="P67" s="48"/>
      <c r="Q67" s="25"/>
      <c r="R67" s="52"/>
      <c r="S67" s="50"/>
      <c r="T67" s="25"/>
      <c r="U67" s="52"/>
      <c r="V67" s="50"/>
      <c r="W67" s="25"/>
      <c r="X67" s="26"/>
      <c r="Y67" s="23"/>
      <c r="Z67" s="24"/>
      <c r="AA67" s="52"/>
      <c r="AB67" s="48"/>
      <c r="AC67" s="25"/>
      <c r="AD67" s="52"/>
      <c r="AE67" s="50"/>
      <c r="AF67" s="25"/>
      <c r="AG67" s="52"/>
      <c r="AH67" s="50"/>
      <c r="AI67" s="25"/>
      <c r="AJ67" s="26"/>
      <c r="AK67" s="23"/>
      <c r="AL67" s="24"/>
      <c r="AM67" s="52"/>
      <c r="AN67" s="48"/>
      <c r="AO67" s="25"/>
      <c r="AP67" s="52"/>
      <c r="AQ67" s="50"/>
      <c r="AR67" s="25"/>
      <c r="AS67" s="52"/>
      <c r="AT67" s="50"/>
      <c r="AU67" s="25"/>
      <c r="AV67" s="26"/>
      <c r="AW67" s="23"/>
      <c r="AX67" s="24"/>
      <c r="AY67" s="52"/>
      <c r="AZ67" s="48"/>
      <c r="BA67" s="25"/>
      <c r="BB67" s="52"/>
      <c r="BC67" s="50"/>
      <c r="BD67" s="25"/>
      <c r="BE67" s="52"/>
      <c r="BF67" s="50"/>
      <c r="BG67" s="25"/>
      <c r="BH67" s="26"/>
    </row>
    <row r="68" spans="1:60" ht="15" customHeight="1">
      <c r="A68" s="288"/>
      <c r="B68" s="3">
        <v>13</v>
      </c>
      <c r="C68" s="18" t="str">
        <f>IF('invulblad opdrachtnemer'!C68="","",'invulblad opdrachtnemer'!C68)</f>
        <v/>
      </c>
      <c r="D68" s="61" t="str">
        <f>IF('invulblad opdrachtnemer'!D68="","",'invulblad opdrachtnemer'!D68)</f>
        <v/>
      </c>
      <c r="E68" s="165" t="str">
        <f>IF('invulblad opdrachtnemer'!E68="","",'invulblad opdrachtnemer'!E68)</f>
        <v/>
      </c>
      <c r="F68" s="61" t="str">
        <f>IF('invulblad opdrachtnemer'!F68="","",'invulblad opdrachtnemer'!F68)</f>
        <v/>
      </c>
      <c r="G68" s="174"/>
      <c r="H68" s="175"/>
      <c r="I68" s="175"/>
      <c r="J68" s="175"/>
      <c r="K68" s="90"/>
      <c r="L68" s="68">
        <f t="shared" si="2"/>
        <v>0</v>
      </c>
      <c r="M68" s="23"/>
      <c r="N68" s="24"/>
      <c r="O68" s="52"/>
      <c r="P68" s="48"/>
      <c r="Q68" s="25"/>
      <c r="R68" s="52"/>
      <c r="S68" s="50"/>
      <c r="T68" s="25"/>
      <c r="U68" s="52"/>
      <c r="V68" s="50"/>
      <c r="W68" s="25"/>
      <c r="X68" s="26"/>
      <c r="Y68" s="23"/>
      <c r="Z68" s="24"/>
      <c r="AA68" s="52"/>
      <c r="AB68" s="48"/>
      <c r="AC68" s="25"/>
      <c r="AD68" s="52"/>
      <c r="AE68" s="50"/>
      <c r="AF68" s="25"/>
      <c r="AG68" s="52"/>
      <c r="AH68" s="50"/>
      <c r="AI68" s="25"/>
      <c r="AJ68" s="26"/>
      <c r="AK68" s="23"/>
      <c r="AL68" s="24"/>
      <c r="AM68" s="52"/>
      <c r="AN68" s="48"/>
      <c r="AO68" s="25"/>
      <c r="AP68" s="52"/>
      <c r="AQ68" s="50"/>
      <c r="AR68" s="25"/>
      <c r="AS68" s="52"/>
      <c r="AT68" s="50"/>
      <c r="AU68" s="25"/>
      <c r="AV68" s="26"/>
      <c r="AW68" s="23"/>
      <c r="AX68" s="24"/>
      <c r="AY68" s="52"/>
      <c r="AZ68" s="48"/>
      <c r="BA68" s="25"/>
      <c r="BB68" s="52"/>
      <c r="BC68" s="50"/>
      <c r="BD68" s="25"/>
      <c r="BE68" s="52"/>
      <c r="BF68" s="50"/>
      <c r="BG68" s="25"/>
      <c r="BH68" s="26"/>
    </row>
    <row r="69" spans="1:60" ht="15" customHeight="1">
      <c r="A69" s="288"/>
      <c r="B69" s="3">
        <v>14</v>
      </c>
      <c r="C69" s="18" t="str">
        <f>IF('invulblad opdrachtnemer'!C69="","",'invulblad opdrachtnemer'!C69)</f>
        <v/>
      </c>
      <c r="D69" s="61" t="str">
        <f>IF('invulblad opdrachtnemer'!D69="","",'invulblad opdrachtnemer'!D69)</f>
        <v/>
      </c>
      <c r="E69" s="165" t="str">
        <f>IF('invulblad opdrachtnemer'!E69="","",'invulblad opdrachtnemer'!E69)</f>
        <v/>
      </c>
      <c r="F69" s="61" t="str">
        <f>IF('invulblad opdrachtnemer'!F69="","",'invulblad opdrachtnemer'!F69)</f>
        <v/>
      </c>
      <c r="G69" s="174"/>
      <c r="H69" s="175"/>
      <c r="I69" s="175"/>
      <c r="J69" s="175"/>
      <c r="K69" s="90"/>
      <c r="L69" s="68">
        <f t="shared" si="2"/>
        <v>0</v>
      </c>
      <c r="M69" s="23"/>
      <c r="N69" s="24"/>
      <c r="O69" s="52"/>
      <c r="P69" s="48"/>
      <c r="Q69" s="25"/>
      <c r="R69" s="52"/>
      <c r="S69" s="50"/>
      <c r="T69" s="25"/>
      <c r="U69" s="52"/>
      <c r="V69" s="50"/>
      <c r="W69" s="25"/>
      <c r="X69" s="26"/>
      <c r="Y69" s="23"/>
      <c r="Z69" s="24"/>
      <c r="AA69" s="52"/>
      <c r="AB69" s="48"/>
      <c r="AC69" s="25"/>
      <c r="AD69" s="52"/>
      <c r="AE69" s="50"/>
      <c r="AF69" s="25"/>
      <c r="AG69" s="52"/>
      <c r="AH69" s="50"/>
      <c r="AI69" s="25"/>
      <c r="AJ69" s="26"/>
      <c r="AK69" s="23"/>
      <c r="AL69" s="24"/>
      <c r="AM69" s="52"/>
      <c r="AN69" s="48"/>
      <c r="AO69" s="25"/>
      <c r="AP69" s="52"/>
      <c r="AQ69" s="50"/>
      <c r="AR69" s="25"/>
      <c r="AS69" s="52"/>
      <c r="AT69" s="50"/>
      <c r="AU69" s="25"/>
      <c r="AV69" s="26"/>
      <c r="AW69" s="23"/>
      <c r="AX69" s="24"/>
      <c r="AY69" s="52"/>
      <c r="AZ69" s="48"/>
      <c r="BA69" s="25"/>
      <c r="BB69" s="52"/>
      <c r="BC69" s="50"/>
      <c r="BD69" s="25"/>
      <c r="BE69" s="52"/>
      <c r="BF69" s="50"/>
      <c r="BG69" s="25"/>
      <c r="BH69" s="26"/>
    </row>
    <row r="70" spans="1:60" ht="15" customHeight="1">
      <c r="A70" s="288"/>
      <c r="B70" s="3">
        <v>15</v>
      </c>
      <c r="C70" s="18" t="str">
        <f>IF('invulblad opdrachtnemer'!C70="","",'invulblad opdrachtnemer'!C70)</f>
        <v/>
      </c>
      <c r="D70" s="61" t="str">
        <f>IF('invulblad opdrachtnemer'!D70="","",'invulblad opdrachtnemer'!D70)</f>
        <v/>
      </c>
      <c r="E70" s="165" t="str">
        <f>IF('invulblad opdrachtnemer'!E70="","",'invulblad opdrachtnemer'!E70)</f>
        <v/>
      </c>
      <c r="F70" s="61" t="str">
        <f>IF('invulblad opdrachtnemer'!F70="","",'invulblad opdrachtnemer'!F70)</f>
        <v/>
      </c>
      <c r="G70" s="174"/>
      <c r="H70" s="175"/>
      <c r="I70" s="175"/>
      <c r="J70" s="175"/>
      <c r="K70" s="90"/>
      <c r="L70" s="68">
        <f t="shared" si="2"/>
        <v>0</v>
      </c>
      <c r="M70" s="23"/>
      <c r="N70" s="24"/>
      <c r="O70" s="52"/>
      <c r="P70" s="48"/>
      <c r="Q70" s="25"/>
      <c r="R70" s="52"/>
      <c r="S70" s="50"/>
      <c r="T70" s="25"/>
      <c r="U70" s="52"/>
      <c r="V70" s="50"/>
      <c r="W70" s="25"/>
      <c r="X70" s="26"/>
      <c r="Y70" s="23"/>
      <c r="Z70" s="24"/>
      <c r="AA70" s="52"/>
      <c r="AB70" s="48"/>
      <c r="AC70" s="25"/>
      <c r="AD70" s="52"/>
      <c r="AE70" s="50"/>
      <c r="AF70" s="25"/>
      <c r="AG70" s="52"/>
      <c r="AH70" s="50"/>
      <c r="AI70" s="25"/>
      <c r="AJ70" s="26"/>
      <c r="AK70" s="23"/>
      <c r="AL70" s="24"/>
      <c r="AM70" s="52"/>
      <c r="AN70" s="48"/>
      <c r="AO70" s="25"/>
      <c r="AP70" s="52"/>
      <c r="AQ70" s="50"/>
      <c r="AR70" s="25"/>
      <c r="AS70" s="52"/>
      <c r="AT70" s="50"/>
      <c r="AU70" s="25"/>
      <c r="AV70" s="26"/>
      <c r="AW70" s="23"/>
      <c r="AX70" s="24"/>
      <c r="AY70" s="52"/>
      <c r="AZ70" s="48"/>
      <c r="BA70" s="25"/>
      <c r="BB70" s="52"/>
      <c r="BC70" s="50"/>
      <c r="BD70" s="25"/>
      <c r="BE70" s="52"/>
      <c r="BF70" s="50"/>
      <c r="BG70" s="25"/>
      <c r="BH70" s="26"/>
    </row>
    <row r="71" spans="1:60" ht="15" customHeight="1">
      <c r="A71" s="288"/>
      <c r="B71" s="3">
        <v>16</v>
      </c>
      <c r="C71" s="18" t="str">
        <f>IF('invulblad opdrachtnemer'!C71="","",'invulblad opdrachtnemer'!C71)</f>
        <v/>
      </c>
      <c r="D71" s="61" t="str">
        <f>IF('invulblad opdrachtnemer'!D71="","",'invulblad opdrachtnemer'!D71)</f>
        <v/>
      </c>
      <c r="E71" s="165" t="str">
        <f>IF('invulblad opdrachtnemer'!E71="","",'invulblad opdrachtnemer'!E71)</f>
        <v/>
      </c>
      <c r="F71" s="61" t="str">
        <f>IF('invulblad opdrachtnemer'!F71="","",'invulblad opdrachtnemer'!F71)</f>
        <v/>
      </c>
      <c r="G71" s="174"/>
      <c r="H71" s="175"/>
      <c r="I71" s="175"/>
      <c r="J71" s="175"/>
      <c r="K71" s="90"/>
      <c r="L71" s="68">
        <f t="shared" si="2"/>
        <v>0</v>
      </c>
      <c r="M71" s="23"/>
      <c r="N71" s="24"/>
      <c r="O71" s="52"/>
      <c r="P71" s="48"/>
      <c r="Q71" s="25"/>
      <c r="R71" s="52"/>
      <c r="S71" s="50"/>
      <c r="T71" s="25"/>
      <c r="U71" s="52"/>
      <c r="V71" s="50"/>
      <c r="W71" s="25"/>
      <c r="X71" s="26"/>
      <c r="Y71" s="23"/>
      <c r="Z71" s="24"/>
      <c r="AA71" s="52"/>
      <c r="AB71" s="48"/>
      <c r="AC71" s="25"/>
      <c r="AD71" s="52"/>
      <c r="AE71" s="50"/>
      <c r="AF71" s="25"/>
      <c r="AG71" s="52"/>
      <c r="AH71" s="50"/>
      <c r="AI71" s="25"/>
      <c r="AJ71" s="26"/>
      <c r="AK71" s="23"/>
      <c r="AL71" s="24"/>
      <c r="AM71" s="52"/>
      <c r="AN71" s="48"/>
      <c r="AO71" s="25"/>
      <c r="AP71" s="52"/>
      <c r="AQ71" s="50"/>
      <c r="AR71" s="25"/>
      <c r="AS71" s="52"/>
      <c r="AT71" s="50"/>
      <c r="AU71" s="25"/>
      <c r="AV71" s="26"/>
      <c r="AW71" s="23"/>
      <c r="AX71" s="24"/>
      <c r="AY71" s="52"/>
      <c r="AZ71" s="48"/>
      <c r="BA71" s="25"/>
      <c r="BB71" s="52"/>
      <c r="BC71" s="50"/>
      <c r="BD71" s="25"/>
      <c r="BE71" s="52"/>
      <c r="BF71" s="50"/>
      <c r="BG71" s="25"/>
      <c r="BH71" s="26"/>
    </row>
    <row r="72" spans="1:60" ht="15" customHeight="1">
      <c r="A72" s="288"/>
      <c r="B72" s="3">
        <v>17</v>
      </c>
      <c r="C72" s="18" t="str">
        <f>IF('invulblad opdrachtnemer'!C72="","",'invulblad opdrachtnemer'!C72)</f>
        <v/>
      </c>
      <c r="D72" s="61" t="str">
        <f>IF('invulblad opdrachtnemer'!D72="","",'invulblad opdrachtnemer'!D72)</f>
        <v/>
      </c>
      <c r="E72" s="165" t="str">
        <f>IF('invulblad opdrachtnemer'!E72="","",'invulblad opdrachtnemer'!E72)</f>
        <v/>
      </c>
      <c r="F72" s="61" t="str">
        <f>IF('invulblad opdrachtnemer'!F72="","",'invulblad opdrachtnemer'!F72)</f>
        <v/>
      </c>
      <c r="G72" s="174"/>
      <c r="H72" s="175"/>
      <c r="I72" s="175"/>
      <c r="J72" s="175"/>
      <c r="K72" s="90"/>
      <c r="L72" s="68">
        <f t="shared" si="2"/>
        <v>0</v>
      </c>
      <c r="M72" s="23"/>
      <c r="N72" s="24"/>
      <c r="O72" s="52"/>
      <c r="P72" s="48"/>
      <c r="Q72" s="25"/>
      <c r="R72" s="52"/>
      <c r="S72" s="50"/>
      <c r="T72" s="25"/>
      <c r="U72" s="52"/>
      <c r="V72" s="50"/>
      <c r="W72" s="25"/>
      <c r="X72" s="26"/>
      <c r="Y72" s="23"/>
      <c r="Z72" s="24"/>
      <c r="AA72" s="52"/>
      <c r="AB72" s="48"/>
      <c r="AC72" s="25"/>
      <c r="AD72" s="52"/>
      <c r="AE72" s="50"/>
      <c r="AF72" s="25"/>
      <c r="AG72" s="52"/>
      <c r="AH72" s="50"/>
      <c r="AI72" s="25"/>
      <c r="AJ72" s="26"/>
      <c r="AK72" s="23"/>
      <c r="AL72" s="24"/>
      <c r="AM72" s="52"/>
      <c r="AN72" s="48"/>
      <c r="AO72" s="25"/>
      <c r="AP72" s="52"/>
      <c r="AQ72" s="50"/>
      <c r="AR72" s="25"/>
      <c r="AS72" s="52"/>
      <c r="AT72" s="50"/>
      <c r="AU72" s="25"/>
      <c r="AV72" s="26"/>
      <c r="AW72" s="23"/>
      <c r="AX72" s="24"/>
      <c r="AY72" s="52"/>
      <c r="AZ72" s="48"/>
      <c r="BA72" s="25"/>
      <c r="BB72" s="52"/>
      <c r="BC72" s="50"/>
      <c r="BD72" s="25"/>
      <c r="BE72" s="52"/>
      <c r="BF72" s="50"/>
      <c r="BG72" s="25"/>
      <c r="BH72" s="26"/>
    </row>
    <row r="73" spans="1:60" ht="15" customHeight="1">
      <c r="A73" s="288"/>
      <c r="B73" s="3">
        <v>18</v>
      </c>
      <c r="C73" s="18" t="str">
        <f>IF('invulblad opdrachtnemer'!C73="","",'invulblad opdrachtnemer'!C73)</f>
        <v/>
      </c>
      <c r="D73" s="61" t="str">
        <f>IF('invulblad opdrachtnemer'!D73="","",'invulblad opdrachtnemer'!D73)</f>
        <v/>
      </c>
      <c r="E73" s="165" t="str">
        <f>IF('invulblad opdrachtnemer'!E73="","",'invulblad opdrachtnemer'!E73)</f>
        <v/>
      </c>
      <c r="F73" s="61" t="str">
        <f>IF('invulblad opdrachtnemer'!F73="","",'invulblad opdrachtnemer'!F73)</f>
        <v/>
      </c>
      <c r="G73" s="174"/>
      <c r="H73" s="175"/>
      <c r="I73" s="175"/>
      <c r="J73" s="175"/>
      <c r="K73" s="90"/>
      <c r="L73" s="68">
        <f t="shared" si="2"/>
        <v>0</v>
      </c>
      <c r="M73" s="23"/>
      <c r="N73" s="24"/>
      <c r="O73" s="52"/>
      <c r="P73" s="48"/>
      <c r="Q73" s="25"/>
      <c r="R73" s="52"/>
      <c r="S73" s="50"/>
      <c r="T73" s="25"/>
      <c r="U73" s="52"/>
      <c r="V73" s="50"/>
      <c r="W73" s="25"/>
      <c r="X73" s="26"/>
      <c r="Y73" s="23"/>
      <c r="Z73" s="24"/>
      <c r="AA73" s="52"/>
      <c r="AB73" s="48"/>
      <c r="AC73" s="25"/>
      <c r="AD73" s="52"/>
      <c r="AE73" s="50"/>
      <c r="AF73" s="25"/>
      <c r="AG73" s="52"/>
      <c r="AH73" s="50"/>
      <c r="AI73" s="25"/>
      <c r="AJ73" s="26"/>
      <c r="AK73" s="23"/>
      <c r="AL73" s="24"/>
      <c r="AM73" s="52"/>
      <c r="AN73" s="48"/>
      <c r="AO73" s="25"/>
      <c r="AP73" s="52"/>
      <c r="AQ73" s="50"/>
      <c r="AR73" s="25"/>
      <c r="AS73" s="52"/>
      <c r="AT73" s="50"/>
      <c r="AU73" s="25"/>
      <c r="AV73" s="26"/>
      <c r="AW73" s="23"/>
      <c r="AX73" s="24"/>
      <c r="AY73" s="52"/>
      <c r="AZ73" s="48"/>
      <c r="BA73" s="25"/>
      <c r="BB73" s="52"/>
      <c r="BC73" s="50"/>
      <c r="BD73" s="25"/>
      <c r="BE73" s="52"/>
      <c r="BF73" s="50"/>
      <c r="BG73" s="25"/>
      <c r="BH73" s="26"/>
    </row>
    <row r="74" spans="1:60" ht="15" customHeight="1">
      <c r="A74" s="288"/>
      <c r="B74" s="3">
        <v>19</v>
      </c>
      <c r="C74" s="18" t="str">
        <f>IF('invulblad opdrachtnemer'!C74="","",'invulblad opdrachtnemer'!C74)</f>
        <v/>
      </c>
      <c r="D74" s="61" t="str">
        <f>IF('invulblad opdrachtnemer'!D74="","",'invulblad opdrachtnemer'!D74)</f>
        <v/>
      </c>
      <c r="E74" s="165" t="str">
        <f>IF('invulblad opdrachtnemer'!E74="","",'invulblad opdrachtnemer'!E74)</f>
        <v/>
      </c>
      <c r="F74" s="61" t="str">
        <f>IF('invulblad opdrachtnemer'!F74="","",'invulblad opdrachtnemer'!F74)</f>
        <v/>
      </c>
      <c r="G74" s="174"/>
      <c r="H74" s="175"/>
      <c r="I74" s="175"/>
      <c r="J74" s="175"/>
      <c r="K74" s="90"/>
      <c r="L74" s="68">
        <f t="shared" si="2"/>
        <v>0</v>
      </c>
      <c r="M74" s="23"/>
      <c r="N74" s="24"/>
      <c r="O74" s="52"/>
      <c r="P74" s="48"/>
      <c r="Q74" s="25"/>
      <c r="R74" s="52"/>
      <c r="S74" s="50"/>
      <c r="T74" s="25"/>
      <c r="U74" s="52"/>
      <c r="V74" s="50"/>
      <c r="W74" s="25"/>
      <c r="X74" s="26"/>
      <c r="Y74" s="23"/>
      <c r="Z74" s="24"/>
      <c r="AA74" s="52"/>
      <c r="AB74" s="48"/>
      <c r="AC74" s="25"/>
      <c r="AD74" s="52"/>
      <c r="AE74" s="50"/>
      <c r="AF74" s="25"/>
      <c r="AG74" s="52"/>
      <c r="AH74" s="50"/>
      <c r="AI74" s="25"/>
      <c r="AJ74" s="26"/>
      <c r="AK74" s="23"/>
      <c r="AL74" s="24"/>
      <c r="AM74" s="52"/>
      <c r="AN74" s="48"/>
      <c r="AO74" s="25"/>
      <c r="AP74" s="52"/>
      <c r="AQ74" s="50"/>
      <c r="AR74" s="25"/>
      <c r="AS74" s="52"/>
      <c r="AT74" s="50"/>
      <c r="AU74" s="25"/>
      <c r="AV74" s="26"/>
      <c r="AW74" s="23"/>
      <c r="AX74" s="24"/>
      <c r="AY74" s="52"/>
      <c r="AZ74" s="48"/>
      <c r="BA74" s="25"/>
      <c r="BB74" s="52"/>
      <c r="BC74" s="50"/>
      <c r="BD74" s="25"/>
      <c r="BE74" s="52"/>
      <c r="BF74" s="50"/>
      <c r="BG74" s="25"/>
      <c r="BH74" s="26"/>
    </row>
    <row r="75" spans="1:60" ht="15" customHeight="1" thickBot="1">
      <c r="A75" s="288"/>
      <c r="B75" s="3">
        <v>20</v>
      </c>
      <c r="C75" s="45" t="str">
        <f>IF('invulblad opdrachtnemer'!C75="","",'invulblad opdrachtnemer'!C75)</f>
        <v/>
      </c>
      <c r="D75" s="63" t="str">
        <f>IF('invulblad opdrachtnemer'!D75="","",'invulblad opdrachtnemer'!D75)</f>
        <v/>
      </c>
      <c r="E75" s="167" t="str">
        <f>IF('invulblad opdrachtnemer'!E75="","",'invulblad opdrachtnemer'!E75)</f>
        <v/>
      </c>
      <c r="F75" s="63" t="str">
        <f>IF('invulblad opdrachtnemer'!F75="","",'invulblad opdrachtnemer'!F75)</f>
        <v/>
      </c>
      <c r="G75" s="180"/>
      <c r="H75" s="181"/>
      <c r="I75" s="181"/>
      <c r="J75" s="181"/>
      <c r="K75" s="289"/>
      <c r="L75" s="69">
        <f t="shared" si="2"/>
        <v>0</v>
      </c>
      <c r="M75" s="290"/>
      <c r="N75" s="291"/>
      <c r="O75" s="292"/>
      <c r="P75" s="293"/>
      <c r="Q75" s="294"/>
      <c r="R75" s="292"/>
      <c r="S75" s="295"/>
      <c r="T75" s="294"/>
      <c r="U75" s="292"/>
      <c r="V75" s="295"/>
      <c r="W75" s="294"/>
      <c r="X75" s="46"/>
      <c r="Y75" s="290"/>
      <c r="Z75" s="291"/>
      <c r="AA75" s="292"/>
      <c r="AB75" s="293"/>
      <c r="AC75" s="294"/>
      <c r="AD75" s="292"/>
      <c r="AE75" s="295"/>
      <c r="AF75" s="294"/>
      <c r="AG75" s="292"/>
      <c r="AH75" s="295"/>
      <c r="AI75" s="294"/>
      <c r="AJ75" s="46"/>
      <c r="AK75" s="290"/>
      <c r="AL75" s="291"/>
      <c r="AM75" s="292"/>
      <c r="AN75" s="293"/>
      <c r="AO75" s="294"/>
      <c r="AP75" s="292"/>
      <c r="AQ75" s="295"/>
      <c r="AR75" s="294"/>
      <c r="AS75" s="292"/>
      <c r="AT75" s="295"/>
      <c r="AU75" s="294"/>
      <c r="AV75" s="46"/>
      <c r="AW75" s="290"/>
      <c r="AX75" s="291"/>
      <c r="AY75" s="292"/>
      <c r="AZ75" s="293"/>
      <c r="BA75" s="294"/>
      <c r="BB75" s="292"/>
      <c r="BC75" s="295"/>
      <c r="BD75" s="294"/>
      <c r="BE75" s="292"/>
      <c r="BF75" s="295"/>
      <c r="BG75" s="294"/>
      <c r="BH75" s="46"/>
    </row>
  </sheetData>
  <sheetProtection formatCells="0" formatColumns="0" formatRows="0" insertColumns="0" insertRows="0" insertHyperlinks="0" sort="0" autoFilter="0" pivotTables="0"/>
  <mergeCells count="1">
    <mergeCell ref="E1:F2"/>
  </mergeCells>
  <dataValidations count="1">
    <dataValidation type="list" allowBlank="1" showInputMessage="1" showErrorMessage="1" sqref="J33:J52 J10:J29 J56:J75" xr:uid="{1B39A12B-B70F-4B88-8E48-CCFD2C042AC6}">
      <formula1>"ja,nee"</formula1>
    </dataValidation>
  </dataValidations>
  <pageMargins left="0.25" right="0.25" top="0.75" bottom="0.75" header="0.3" footer="0.3"/>
  <pageSetup paperSize="9" scale="3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3AAF-46CF-422E-9497-98362FCA2FF7}">
  <sheetPr codeName="Blad4" filterMode="1">
    <tabColor rgb="FF00B0F0"/>
    <pageSetUpPr fitToPage="1"/>
  </sheetPr>
  <dimension ref="A1:P76"/>
  <sheetViews>
    <sheetView showGridLines="0" topLeftCell="B1" zoomScaleNormal="100" workbookViewId="0">
      <selection activeCell="I9" sqref="I9"/>
    </sheetView>
  </sheetViews>
  <sheetFormatPr defaultColWidth="9.1796875" defaultRowHeight="14.5"/>
  <cols>
    <col min="1" max="2" width="2.7265625" customWidth="1"/>
    <col min="3" max="3" width="28.54296875" customWidth="1"/>
    <col min="4" max="7" width="16.54296875" style="6" customWidth="1"/>
    <col min="8" max="9" width="16.54296875" customWidth="1"/>
    <col min="10" max="10" width="2.54296875" customWidth="1"/>
    <col min="11" max="13" width="16.54296875" customWidth="1"/>
    <col min="14" max="15" width="16.54296875" style="151" customWidth="1"/>
  </cols>
  <sheetData>
    <row r="1" spans="1:16" s="1" customFormat="1" ht="20.149999999999999" customHeight="1" thickBot="1">
      <c r="C1" s="95" t="str">
        <f>'gunningscriterium SEB'!C1</f>
        <v>Verkeersregelinstallaties (VRI)</v>
      </c>
      <c r="E1" s="375"/>
      <c r="F1" s="375"/>
      <c r="K1" s="182" t="s">
        <v>85</v>
      </c>
      <c r="L1" s="120" t="s">
        <v>86</v>
      </c>
      <c r="M1" s="183" t="s">
        <v>87</v>
      </c>
    </row>
    <row r="2" spans="1:16" s="3" customFormat="1" ht="15" customHeight="1">
      <c r="C2" s="2" t="s">
        <v>88</v>
      </c>
      <c r="D2" s="2"/>
      <c r="E2" s="375"/>
      <c r="F2" s="375"/>
      <c r="G2" s="10"/>
      <c r="J2" s="1"/>
      <c r="K2" s="184"/>
      <c r="L2" s="184" t="s">
        <v>89</v>
      </c>
      <c r="M2" s="326">
        <v>0</v>
      </c>
      <c r="N2" s="4"/>
      <c r="O2" s="4"/>
      <c r="P2" s="4"/>
    </row>
    <row r="3" spans="1:16" s="3" customFormat="1" ht="15" customHeight="1">
      <c r="C3" s="15" t="s">
        <v>46</v>
      </c>
      <c r="D3" s="156" t="s">
        <v>90</v>
      </c>
      <c r="E3" s="150"/>
      <c r="F3" s="150"/>
      <c r="G3" s="150"/>
      <c r="H3" s="150"/>
      <c r="I3" s="150"/>
      <c r="K3" s="185" t="s">
        <v>91</v>
      </c>
      <c r="L3" s="186" t="s">
        <v>92</v>
      </c>
      <c r="M3" s="327">
        <v>30</v>
      </c>
      <c r="N3" s="4"/>
      <c r="O3" s="4"/>
      <c r="P3" s="4"/>
    </row>
    <row r="4" spans="1:16" s="3" customFormat="1" ht="15" customHeight="1" thickBot="1">
      <c r="D4" s="187" t="s">
        <v>93</v>
      </c>
      <c r="E4" t="s">
        <v>94</v>
      </c>
      <c r="F4" t="s">
        <v>95</v>
      </c>
      <c r="G4" s="3" t="s">
        <v>96</v>
      </c>
      <c r="H4" t="s">
        <v>57</v>
      </c>
      <c r="I4" s="3" t="s">
        <v>97</v>
      </c>
      <c r="K4" s="188" t="s">
        <v>98</v>
      </c>
      <c r="L4" s="189" t="s">
        <v>99</v>
      </c>
      <c r="M4" s="328">
        <v>54</v>
      </c>
      <c r="N4" s="4"/>
      <c r="O4" s="4"/>
      <c r="P4" s="4"/>
    </row>
    <row r="5" spans="1:16" s="3" customFormat="1" ht="15" customHeight="1" thickBot="1">
      <c r="D5" s="74"/>
      <c r="E5" s="75"/>
      <c r="F5" s="75"/>
      <c r="G5" s="74"/>
      <c r="H5" s="190" t="str">
        <f>IF('invulblad opdrachtnemer'!D79="","",'invulblad opdrachtnemer'!D79)</f>
        <v/>
      </c>
      <c r="I5" s="191">
        <f>SUM(H10:H29)+SUM(H33:H52)+SUM(H56:H75)</f>
        <v>0</v>
      </c>
      <c r="K5" s="192" t="s">
        <v>100</v>
      </c>
      <c r="L5" s="193" t="s">
        <v>101</v>
      </c>
      <c r="M5" s="329">
        <v>240</v>
      </c>
      <c r="N5" s="4"/>
      <c r="O5" s="4"/>
      <c r="P5" s="4"/>
    </row>
    <row r="6" spans="1:16" s="3" customFormat="1" ht="15" customHeight="1" thickBot="1">
      <c r="C6" s="15" t="s">
        <v>5</v>
      </c>
      <c r="D6" s="3" t="str">
        <f>IF('invulblad opdrachtnemer'!D77="","",'invulblad opdrachtnemer'!D77)</f>
        <v/>
      </c>
      <c r="K6" s="194" t="s">
        <v>102</v>
      </c>
      <c r="L6" s="195" t="s">
        <v>103</v>
      </c>
      <c r="M6" s="330">
        <v>450</v>
      </c>
      <c r="N6" s="4"/>
      <c r="O6" s="4"/>
      <c r="P6" s="4"/>
    </row>
    <row r="7" spans="1:16" s="3" customFormat="1" ht="15" customHeight="1" thickBot="1">
      <c r="C7" s="376" t="s">
        <v>104</v>
      </c>
      <c r="D7" s="376"/>
      <c r="K7" s="324"/>
      <c r="L7" s="325"/>
    </row>
    <row r="8" spans="1:16" s="3" customFormat="1" ht="32.15" customHeight="1" thickBot="1">
      <c r="C8" s="12" t="str">
        <f>'gunningscriterium SEB'!C12</f>
        <v>WERKTUIGEN</v>
      </c>
      <c r="D8" s="13"/>
      <c r="E8" s="13"/>
      <c r="F8" s="13"/>
      <c r="G8" s="35"/>
      <c r="H8" s="35"/>
      <c r="I8" s="16"/>
      <c r="K8" s="323" t="s">
        <v>105</v>
      </c>
      <c r="L8" s="323"/>
      <c r="M8" s="323"/>
    </row>
    <row r="9" spans="1:16" s="3" customFormat="1" ht="32.15" customHeight="1" thickBot="1">
      <c r="A9" s="39"/>
      <c r="B9" s="5"/>
      <c r="C9" s="342" t="s">
        <v>65</v>
      </c>
      <c r="D9" s="343" t="s">
        <v>11</v>
      </c>
      <c r="E9" s="344" t="s">
        <v>12</v>
      </c>
      <c r="F9" s="344" t="s">
        <v>50</v>
      </c>
      <c r="G9" s="342" t="s">
        <v>106</v>
      </c>
      <c r="H9" s="343" t="s">
        <v>107</v>
      </c>
      <c r="I9" s="370" t="s">
        <v>108</v>
      </c>
      <c r="J9" s="5"/>
    </row>
    <row r="10" spans="1:16" s="5" customFormat="1" ht="15" hidden="1" customHeight="1">
      <c r="A10" s="70"/>
      <c r="B10" s="3">
        <v>1</v>
      </c>
      <c r="C10" s="197" t="str">
        <f>IF('invulblad opdrachtnemer'!C10="","",'invulblad opdrachtnemer'!C10)</f>
        <v/>
      </c>
      <c r="D10" s="198" t="str">
        <f>IF('invulblad opdrachtnemer'!D10="","",'invulblad opdrachtnemer'!D10)</f>
        <v/>
      </c>
      <c r="E10" s="198" t="str">
        <f>IF('invulblad opdrachtnemer'!E10="","",'invulblad opdrachtnemer'!E10)</f>
        <v/>
      </c>
      <c r="F10" s="199" t="str">
        <f>IF('invulblad opdrachtnemer'!F10="","",'invulblad opdrachtnemer'!F10)</f>
        <v/>
      </c>
      <c r="G10" s="200" t="str">
        <f t="shared" ref="G10:G29" si="0">IFERROR(IF(AND(COUNTIF(machinelijst,C10),D10="elektromotor",NOT(F10=$L$2)),"Ja","Nee"),"")</f>
        <v>Nee</v>
      </c>
      <c r="H10" s="201">
        <f t="shared" ref="H10:H29" si="1">IF(AND(COUNTIF(machinelijst,C10),D10="elektromotor",G10="ja"),_xlfn.XLOOKUP(F10,$L$2:$L$6,$M$2:$M$6)*I10,)</f>
        <v>0</v>
      </c>
      <c r="I10" s="301" t="str">
        <f>IF(G10="ja",(SUM('invulblad opdrachtnemer'!J10:K10)/8),"")</f>
        <v/>
      </c>
      <c r="J10" s="3"/>
    </row>
    <row r="11" spans="1:16" s="3" customFormat="1" ht="15" hidden="1" customHeight="1">
      <c r="A11" s="288"/>
      <c r="B11" s="3">
        <v>2</v>
      </c>
      <c r="C11" s="202" t="str">
        <f>IF('invulblad opdrachtnemer'!C11="","",'invulblad opdrachtnemer'!C11)</f>
        <v/>
      </c>
      <c r="D11" s="203" t="str">
        <f>IF('invulblad opdrachtnemer'!D11="","",'invulblad opdrachtnemer'!D11)</f>
        <v/>
      </c>
      <c r="E11" s="203" t="str">
        <f>IF('invulblad opdrachtnemer'!E11="","",'invulblad opdrachtnemer'!E11)</f>
        <v/>
      </c>
      <c r="F11" s="204" t="str">
        <f>IF('invulblad opdrachtnemer'!F11="","",'invulblad opdrachtnemer'!F11)</f>
        <v/>
      </c>
      <c r="G11" s="205" t="str">
        <f t="shared" si="0"/>
        <v>Nee</v>
      </c>
      <c r="H11" s="206">
        <f t="shared" si="1"/>
        <v>0</v>
      </c>
      <c r="I11" s="302" t="str">
        <f>IF(G11="ja",(SUM('invulblad opdrachtnemer'!J11:K11)/8),"")</f>
        <v/>
      </c>
    </row>
    <row r="12" spans="1:16" s="3" customFormat="1" ht="15" hidden="1" customHeight="1">
      <c r="A12" s="70"/>
      <c r="B12" s="3">
        <v>3</v>
      </c>
      <c r="C12" s="202" t="str">
        <f>IF('invulblad opdrachtnemer'!C12="","",'invulblad opdrachtnemer'!C12)</f>
        <v/>
      </c>
      <c r="D12" s="203" t="str">
        <f>IF('invulblad opdrachtnemer'!D12="","",'invulblad opdrachtnemer'!D12)</f>
        <v/>
      </c>
      <c r="E12" s="203" t="str">
        <f>IF('invulblad opdrachtnemer'!E12="","",'invulblad opdrachtnemer'!E12)</f>
        <v/>
      </c>
      <c r="F12" s="204" t="str">
        <f>IF('invulblad opdrachtnemer'!F12="","",'invulblad opdrachtnemer'!F12)</f>
        <v/>
      </c>
      <c r="G12" s="205" t="str">
        <f t="shared" si="0"/>
        <v>Nee</v>
      </c>
      <c r="H12" s="206">
        <f t="shared" si="1"/>
        <v>0</v>
      </c>
      <c r="I12" s="302" t="str">
        <f>IF(G12="ja",(SUM('invulblad opdrachtnemer'!J12:K12)/8),"")</f>
        <v/>
      </c>
    </row>
    <row r="13" spans="1:16" s="3" customFormat="1" ht="15" hidden="1" customHeight="1">
      <c r="A13" s="288"/>
      <c r="B13" s="3">
        <v>4</v>
      </c>
      <c r="C13" s="202" t="str">
        <f>IF('invulblad opdrachtnemer'!C13="","",'invulblad opdrachtnemer'!C13)</f>
        <v/>
      </c>
      <c r="D13" s="203" t="str">
        <f>IF('invulblad opdrachtnemer'!D13="","",'invulblad opdrachtnemer'!D13)</f>
        <v/>
      </c>
      <c r="E13" s="203" t="str">
        <f>IF('invulblad opdrachtnemer'!E13="","",'invulblad opdrachtnemer'!E13)</f>
        <v/>
      </c>
      <c r="F13" s="204" t="str">
        <f>IF('invulblad opdrachtnemer'!F13="","",'invulblad opdrachtnemer'!F13)</f>
        <v/>
      </c>
      <c r="G13" s="205" t="str">
        <f t="shared" si="0"/>
        <v>Nee</v>
      </c>
      <c r="H13" s="206">
        <f t="shared" si="1"/>
        <v>0</v>
      </c>
      <c r="I13" s="302" t="str">
        <f>IF(G13="ja",(SUM('invulblad opdrachtnemer'!J13:K13)/8),"")</f>
        <v/>
      </c>
    </row>
    <row r="14" spans="1:16" s="3" customFormat="1" ht="15" hidden="1" customHeight="1">
      <c r="A14" s="70"/>
      <c r="B14" s="3">
        <v>5</v>
      </c>
      <c r="C14" s="202" t="str">
        <f>IF('invulblad opdrachtnemer'!C14="","",'invulblad opdrachtnemer'!C14)</f>
        <v/>
      </c>
      <c r="D14" s="203" t="str">
        <f>IF('invulblad opdrachtnemer'!D14="","",'invulblad opdrachtnemer'!D14)</f>
        <v/>
      </c>
      <c r="E14" s="203" t="str">
        <f>IF('invulblad opdrachtnemer'!E14="","",'invulblad opdrachtnemer'!E14)</f>
        <v/>
      </c>
      <c r="F14" s="299" t="str">
        <f>IF('invulblad opdrachtnemer'!F14="","",'invulblad opdrachtnemer'!F14)</f>
        <v/>
      </c>
      <c r="G14" s="205" t="str">
        <f t="shared" si="0"/>
        <v>Nee</v>
      </c>
      <c r="H14" s="206">
        <f t="shared" si="1"/>
        <v>0</v>
      </c>
      <c r="I14" s="302" t="str">
        <f>IF(G14="ja",(SUM('invulblad opdrachtnemer'!J14:K14)/8),"")</f>
        <v/>
      </c>
    </row>
    <row r="15" spans="1:16" s="3" customFormat="1" ht="15" hidden="1" customHeight="1">
      <c r="A15" s="288"/>
      <c r="B15" s="3">
        <v>6</v>
      </c>
      <c r="C15" s="202" t="str">
        <f>IF('invulblad opdrachtnemer'!C15="","",'invulblad opdrachtnemer'!C15)</f>
        <v/>
      </c>
      <c r="D15" s="203" t="str">
        <f>IF('invulblad opdrachtnemer'!D15="","",'invulblad opdrachtnemer'!D15)</f>
        <v/>
      </c>
      <c r="E15" s="203" t="str">
        <f>IF('invulblad opdrachtnemer'!E15="","",'invulblad opdrachtnemer'!E15)</f>
        <v/>
      </c>
      <c r="F15" s="299" t="str">
        <f>IF('invulblad opdrachtnemer'!F15="","",'invulblad opdrachtnemer'!F15)</f>
        <v/>
      </c>
      <c r="G15" s="205" t="str">
        <f t="shared" si="0"/>
        <v>Nee</v>
      </c>
      <c r="H15" s="206">
        <f t="shared" si="1"/>
        <v>0</v>
      </c>
      <c r="I15" s="302" t="str">
        <f>IF(G15="ja",(SUM('invulblad opdrachtnemer'!J15:K15)/8),"")</f>
        <v/>
      </c>
    </row>
    <row r="16" spans="1:16" s="3" customFormat="1" ht="15" hidden="1" customHeight="1">
      <c r="A16" s="70"/>
      <c r="B16" s="3">
        <v>7</v>
      </c>
      <c r="C16" s="202" t="str">
        <f>IF('invulblad opdrachtnemer'!C16="","",'invulblad opdrachtnemer'!C16)</f>
        <v/>
      </c>
      <c r="D16" s="203" t="str">
        <f>IF('invulblad opdrachtnemer'!D16="","",'invulblad opdrachtnemer'!D16)</f>
        <v/>
      </c>
      <c r="E16" s="203" t="str">
        <f>IF('invulblad opdrachtnemer'!E16="","",'invulblad opdrachtnemer'!E16)</f>
        <v/>
      </c>
      <c r="F16" s="299" t="str">
        <f>IF('invulblad opdrachtnemer'!F16="","",'invulblad opdrachtnemer'!F16)</f>
        <v/>
      </c>
      <c r="G16" s="205" t="str">
        <f t="shared" si="0"/>
        <v>Nee</v>
      </c>
      <c r="H16" s="206">
        <f t="shared" si="1"/>
        <v>0</v>
      </c>
      <c r="I16" s="302" t="str">
        <f>IF(G16="ja",(SUM('invulblad opdrachtnemer'!J16:K16)/8),"")</f>
        <v/>
      </c>
    </row>
    <row r="17" spans="1:10" s="3" customFormat="1" ht="15" hidden="1" customHeight="1">
      <c r="A17" s="288"/>
      <c r="B17" s="3">
        <v>8</v>
      </c>
      <c r="C17" s="202" t="str">
        <f>IF('invulblad opdrachtnemer'!C17="","",'invulblad opdrachtnemer'!C17)</f>
        <v/>
      </c>
      <c r="D17" s="203" t="str">
        <f>IF('invulblad opdrachtnemer'!D17="","",'invulblad opdrachtnemer'!D17)</f>
        <v/>
      </c>
      <c r="E17" s="203" t="str">
        <f>IF('invulblad opdrachtnemer'!E17="","",'invulblad opdrachtnemer'!E17)</f>
        <v/>
      </c>
      <c r="F17" s="299" t="str">
        <f>IF('invulblad opdrachtnemer'!F17="","",'invulblad opdrachtnemer'!F17)</f>
        <v/>
      </c>
      <c r="G17" s="205" t="str">
        <f t="shared" si="0"/>
        <v>Nee</v>
      </c>
      <c r="H17" s="206">
        <f t="shared" si="1"/>
        <v>0</v>
      </c>
      <c r="I17" s="302" t="str">
        <f>IF(G17="ja",(SUM('invulblad opdrachtnemer'!J17:K17)/8),"")</f>
        <v/>
      </c>
    </row>
    <row r="18" spans="1:10" s="3" customFormat="1" ht="15" hidden="1" customHeight="1">
      <c r="A18" s="70"/>
      <c r="B18" s="3">
        <v>9</v>
      </c>
      <c r="C18" s="202" t="str">
        <f>IF('invulblad opdrachtnemer'!C18="","",'invulblad opdrachtnemer'!C18)</f>
        <v/>
      </c>
      <c r="D18" s="203" t="str">
        <f>IF('invulblad opdrachtnemer'!D18="","",'invulblad opdrachtnemer'!D18)</f>
        <v/>
      </c>
      <c r="E18" s="203" t="str">
        <f>IF('invulblad opdrachtnemer'!E18="","",'invulblad opdrachtnemer'!E18)</f>
        <v/>
      </c>
      <c r="F18" s="299" t="str">
        <f>IF('invulblad opdrachtnemer'!F18="","",'invulblad opdrachtnemer'!F18)</f>
        <v/>
      </c>
      <c r="G18" s="205" t="str">
        <f t="shared" si="0"/>
        <v>Nee</v>
      </c>
      <c r="H18" s="206">
        <f t="shared" si="1"/>
        <v>0</v>
      </c>
      <c r="I18" s="302" t="str">
        <f>IF(G18="ja",(SUM('invulblad opdrachtnemer'!J18:K18)/8),"")</f>
        <v/>
      </c>
      <c r="J18" s="10"/>
    </row>
    <row r="19" spans="1:10" s="10" customFormat="1" ht="15" hidden="1" customHeight="1">
      <c r="A19" s="288"/>
      <c r="B19" s="3">
        <v>10</v>
      </c>
      <c r="C19" s="202" t="str">
        <f>IF('invulblad opdrachtnemer'!C19="","",'invulblad opdrachtnemer'!C19)</f>
        <v/>
      </c>
      <c r="D19" s="203" t="str">
        <f>IF('invulblad opdrachtnemer'!D19="","",'invulblad opdrachtnemer'!D19)</f>
        <v/>
      </c>
      <c r="E19" s="203" t="str">
        <f>IF('invulblad opdrachtnemer'!E19="","",'invulblad opdrachtnemer'!E19)</f>
        <v/>
      </c>
      <c r="F19" s="299" t="str">
        <f>IF('invulblad opdrachtnemer'!F19="","",'invulblad opdrachtnemer'!F19)</f>
        <v/>
      </c>
      <c r="G19" s="205" t="str">
        <f t="shared" si="0"/>
        <v>Nee</v>
      </c>
      <c r="H19" s="206">
        <f t="shared" si="1"/>
        <v>0</v>
      </c>
      <c r="I19" s="302" t="str">
        <f>IF(G19="ja",(SUM('invulblad opdrachtnemer'!J19:K19)/8),"")</f>
        <v/>
      </c>
    </row>
    <row r="20" spans="1:10" s="10" customFormat="1" ht="15" hidden="1" customHeight="1">
      <c r="A20" s="70"/>
      <c r="B20" s="3">
        <v>11</v>
      </c>
      <c r="C20" s="202" t="str">
        <f>IF('invulblad opdrachtnemer'!C20="","",'invulblad opdrachtnemer'!C20)</f>
        <v/>
      </c>
      <c r="D20" s="203" t="str">
        <f>IF('invulblad opdrachtnemer'!D20="","",'invulblad opdrachtnemer'!D20)</f>
        <v/>
      </c>
      <c r="E20" s="203" t="str">
        <f>IF('invulblad opdrachtnemer'!E20="","",'invulblad opdrachtnemer'!E20)</f>
        <v/>
      </c>
      <c r="F20" s="299" t="str">
        <f>IF('invulblad opdrachtnemer'!F20="","",'invulblad opdrachtnemer'!F20)</f>
        <v/>
      </c>
      <c r="G20" s="205" t="str">
        <f t="shared" si="0"/>
        <v>Nee</v>
      </c>
      <c r="H20" s="206">
        <f t="shared" si="1"/>
        <v>0</v>
      </c>
      <c r="I20" s="302" t="str">
        <f>IF(G20="ja",(SUM('invulblad opdrachtnemer'!J20:K20)/8),"")</f>
        <v/>
      </c>
    </row>
    <row r="21" spans="1:10" s="10" customFormat="1" ht="15" hidden="1" customHeight="1">
      <c r="A21" s="288"/>
      <c r="B21" s="3">
        <v>12</v>
      </c>
      <c r="C21" s="202" t="str">
        <f>IF('invulblad opdrachtnemer'!C21="","",'invulblad opdrachtnemer'!C21)</f>
        <v/>
      </c>
      <c r="D21" s="203" t="str">
        <f>IF('invulblad opdrachtnemer'!D21="","",'invulblad opdrachtnemer'!D21)</f>
        <v/>
      </c>
      <c r="E21" s="203" t="str">
        <f>IF('invulblad opdrachtnemer'!E21="","",'invulblad opdrachtnemer'!E21)</f>
        <v/>
      </c>
      <c r="F21" s="299" t="str">
        <f>IF('invulblad opdrachtnemer'!F21="","",'invulblad opdrachtnemer'!F21)</f>
        <v/>
      </c>
      <c r="G21" s="205" t="str">
        <f t="shared" si="0"/>
        <v>Nee</v>
      </c>
      <c r="H21" s="206">
        <f t="shared" si="1"/>
        <v>0</v>
      </c>
      <c r="I21" s="302" t="str">
        <f>IF(G21="ja",(SUM('invulblad opdrachtnemer'!J21:K21)/8),"")</f>
        <v/>
      </c>
    </row>
    <row r="22" spans="1:10" s="10" customFormat="1" ht="15" hidden="1" customHeight="1">
      <c r="A22" s="70"/>
      <c r="B22" s="3">
        <v>13</v>
      </c>
      <c r="C22" s="202" t="str">
        <f>IF('invulblad opdrachtnemer'!C22="","",'invulblad opdrachtnemer'!C22)</f>
        <v/>
      </c>
      <c r="D22" s="203" t="str">
        <f>IF('invulblad opdrachtnemer'!D22="","",'invulblad opdrachtnemer'!D22)</f>
        <v/>
      </c>
      <c r="E22" s="203" t="str">
        <f>IF('invulblad opdrachtnemer'!E22="","",'invulblad opdrachtnemer'!E22)</f>
        <v/>
      </c>
      <c r="F22" s="299" t="str">
        <f>IF('invulblad opdrachtnemer'!F22="","",'invulblad opdrachtnemer'!F22)</f>
        <v/>
      </c>
      <c r="G22" s="205" t="str">
        <f t="shared" si="0"/>
        <v>Nee</v>
      </c>
      <c r="H22" s="206">
        <f t="shared" si="1"/>
        <v>0</v>
      </c>
      <c r="I22" s="302" t="str">
        <f>IF(G22="ja",(SUM('invulblad opdrachtnemer'!J22:K22)/8),"")</f>
        <v/>
      </c>
    </row>
    <row r="23" spans="1:10" s="10" customFormat="1" ht="15" hidden="1" customHeight="1">
      <c r="A23" s="288"/>
      <c r="B23" s="3">
        <v>14</v>
      </c>
      <c r="C23" s="202" t="str">
        <f>IF('invulblad opdrachtnemer'!C23="","",'invulblad opdrachtnemer'!C23)</f>
        <v/>
      </c>
      <c r="D23" s="203" t="str">
        <f>IF('invulblad opdrachtnemer'!D23="","",'invulblad opdrachtnemer'!D23)</f>
        <v/>
      </c>
      <c r="E23" s="203" t="str">
        <f>IF('invulblad opdrachtnemer'!E23="","",'invulblad opdrachtnemer'!E23)</f>
        <v/>
      </c>
      <c r="F23" s="299" t="str">
        <f>IF('invulblad opdrachtnemer'!F23="","",'invulblad opdrachtnemer'!F23)</f>
        <v/>
      </c>
      <c r="G23" s="205" t="str">
        <f t="shared" si="0"/>
        <v>Nee</v>
      </c>
      <c r="H23" s="206">
        <f t="shared" si="1"/>
        <v>0</v>
      </c>
      <c r="I23" s="302" t="str">
        <f>IF(G23="ja",(SUM('invulblad opdrachtnemer'!J23:K23)/8),"")</f>
        <v/>
      </c>
    </row>
    <row r="24" spans="1:10" s="10" customFormat="1" ht="15" hidden="1" customHeight="1">
      <c r="A24" s="70"/>
      <c r="B24" s="3">
        <v>15</v>
      </c>
      <c r="C24" s="202" t="str">
        <f>IF('invulblad opdrachtnemer'!C24="","",'invulblad opdrachtnemer'!C24)</f>
        <v/>
      </c>
      <c r="D24" s="203" t="str">
        <f>IF('invulblad opdrachtnemer'!D24="","",'invulblad opdrachtnemer'!D24)</f>
        <v/>
      </c>
      <c r="E24" s="203" t="str">
        <f>IF('invulblad opdrachtnemer'!E24="","",'invulblad opdrachtnemer'!E24)</f>
        <v/>
      </c>
      <c r="F24" s="299" t="str">
        <f>IF('invulblad opdrachtnemer'!F24="","",'invulblad opdrachtnemer'!F24)</f>
        <v/>
      </c>
      <c r="G24" s="205" t="str">
        <f t="shared" si="0"/>
        <v>Nee</v>
      </c>
      <c r="H24" s="206">
        <f t="shared" si="1"/>
        <v>0</v>
      </c>
      <c r="I24" s="302" t="str">
        <f>IF(G24="ja",(SUM('invulblad opdrachtnemer'!J24:K24)/8),"")</f>
        <v/>
      </c>
    </row>
    <row r="25" spans="1:10" s="10" customFormat="1" ht="15" hidden="1" customHeight="1">
      <c r="A25" s="288"/>
      <c r="B25" s="3">
        <v>16</v>
      </c>
      <c r="C25" s="202" t="str">
        <f>IF('invulblad opdrachtnemer'!C25="","",'invulblad opdrachtnemer'!C25)</f>
        <v/>
      </c>
      <c r="D25" s="203" t="str">
        <f>IF('invulblad opdrachtnemer'!D25="","",'invulblad opdrachtnemer'!D25)</f>
        <v/>
      </c>
      <c r="E25" s="203" t="str">
        <f>IF('invulblad opdrachtnemer'!E25="","",'invulblad opdrachtnemer'!E25)</f>
        <v/>
      </c>
      <c r="F25" s="299" t="str">
        <f>IF('invulblad opdrachtnemer'!F25="","",'invulblad opdrachtnemer'!F25)</f>
        <v/>
      </c>
      <c r="G25" s="205" t="str">
        <f t="shared" si="0"/>
        <v>Nee</v>
      </c>
      <c r="H25" s="206">
        <f t="shared" si="1"/>
        <v>0</v>
      </c>
      <c r="I25" s="302" t="str">
        <f>IF(G25="ja",(SUM('invulblad opdrachtnemer'!J25:K25)/8),"")</f>
        <v/>
      </c>
    </row>
    <row r="26" spans="1:10" s="10" customFormat="1" ht="15" hidden="1" customHeight="1">
      <c r="A26" s="70"/>
      <c r="B26" s="3">
        <v>17</v>
      </c>
      <c r="C26" s="202" t="str">
        <f>IF('invulblad opdrachtnemer'!C26="","",'invulblad opdrachtnemer'!C26)</f>
        <v/>
      </c>
      <c r="D26" s="203" t="str">
        <f>IF('invulblad opdrachtnemer'!D26="","",'invulblad opdrachtnemer'!D26)</f>
        <v/>
      </c>
      <c r="E26" s="203" t="str">
        <f>IF('invulblad opdrachtnemer'!E26="","",'invulblad opdrachtnemer'!E26)</f>
        <v/>
      </c>
      <c r="F26" s="299" t="str">
        <f>IF('invulblad opdrachtnemer'!F26="","",'invulblad opdrachtnemer'!F26)</f>
        <v/>
      </c>
      <c r="G26" s="205" t="str">
        <f t="shared" si="0"/>
        <v>Nee</v>
      </c>
      <c r="H26" s="206">
        <f t="shared" si="1"/>
        <v>0</v>
      </c>
      <c r="I26" s="302" t="str">
        <f>IF(G26="ja",(SUM('invulblad opdrachtnemer'!J26:K26)/8),"")</f>
        <v/>
      </c>
    </row>
    <row r="27" spans="1:10" s="10" customFormat="1" ht="15" hidden="1" customHeight="1">
      <c r="A27" s="288"/>
      <c r="B27" s="3">
        <v>18</v>
      </c>
      <c r="C27" s="202" t="str">
        <f>IF('invulblad opdrachtnemer'!C27="","",'invulblad opdrachtnemer'!C27)</f>
        <v/>
      </c>
      <c r="D27" s="203" t="str">
        <f>IF('invulblad opdrachtnemer'!D27="","",'invulblad opdrachtnemer'!D27)</f>
        <v/>
      </c>
      <c r="E27" s="203" t="str">
        <f>IF('invulblad opdrachtnemer'!E27="","",'invulblad opdrachtnemer'!E27)</f>
        <v/>
      </c>
      <c r="F27" s="299" t="str">
        <f>IF('invulblad opdrachtnemer'!F27="","",'invulblad opdrachtnemer'!F27)</f>
        <v/>
      </c>
      <c r="G27" s="205" t="str">
        <f t="shared" si="0"/>
        <v>Nee</v>
      </c>
      <c r="H27" s="206">
        <f t="shared" si="1"/>
        <v>0</v>
      </c>
      <c r="I27" s="302" t="str">
        <f>IF(G27="ja",(SUM('invulblad opdrachtnemer'!J27:K27)/8),"")</f>
        <v/>
      </c>
    </row>
    <row r="28" spans="1:10" s="10" customFormat="1" ht="15" hidden="1" customHeight="1">
      <c r="A28" s="70"/>
      <c r="B28" s="3">
        <v>19</v>
      </c>
      <c r="C28" s="202" t="str">
        <f>IF('invulblad opdrachtnemer'!C28="","",'invulblad opdrachtnemer'!C28)</f>
        <v/>
      </c>
      <c r="D28" s="203" t="str">
        <f>IF('invulblad opdrachtnemer'!D28="","",'invulblad opdrachtnemer'!D28)</f>
        <v/>
      </c>
      <c r="E28" s="203" t="str">
        <f>IF('invulblad opdrachtnemer'!E28="","",'invulblad opdrachtnemer'!E28)</f>
        <v/>
      </c>
      <c r="F28" s="299" t="str">
        <f>IF('invulblad opdrachtnemer'!F28="","",'invulblad opdrachtnemer'!F28)</f>
        <v/>
      </c>
      <c r="G28" s="205" t="str">
        <f t="shared" si="0"/>
        <v>Nee</v>
      </c>
      <c r="H28" s="206">
        <f t="shared" si="1"/>
        <v>0</v>
      </c>
      <c r="I28" s="302" t="str">
        <f>IF(G28="ja",(SUM('invulblad opdrachtnemer'!J28:K28)/8),"")</f>
        <v/>
      </c>
    </row>
    <row r="29" spans="1:10" s="10" customFormat="1" ht="15" hidden="1" customHeight="1" thickBot="1">
      <c r="A29" s="288"/>
      <c r="B29" s="3">
        <v>20</v>
      </c>
      <c r="C29" s="207" t="str">
        <f>IF('invulblad opdrachtnemer'!C29="","",'invulblad opdrachtnemer'!C29)</f>
        <v/>
      </c>
      <c r="D29" s="208" t="str">
        <f>IF('invulblad opdrachtnemer'!D29="","",'invulblad opdrachtnemer'!D29)</f>
        <v/>
      </c>
      <c r="E29" s="208" t="str">
        <f>IF('invulblad opdrachtnemer'!E29="","",'invulblad opdrachtnemer'!E29)</f>
        <v/>
      </c>
      <c r="F29" s="300" t="str">
        <f>IF('invulblad opdrachtnemer'!F29="","",'invulblad opdrachtnemer'!F29)</f>
        <v/>
      </c>
      <c r="G29" s="209" t="str">
        <f t="shared" si="0"/>
        <v>Nee</v>
      </c>
      <c r="H29" s="210">
        <f t="shared" si="1"/>
        <v>0</v>
      </c>
      <c r="I29" s="303" t="str">
        <f>IF(G29="ja",(SUM('invulblad opdrachtnemer'!J29:K29)/8),"")</f>
        <v/>
      </c>
      <c r="J29" s="3"/>
    </row>
    <row r="30" spans="1:10" s="3" customFormat="1" ht="15" customHeight="1" thickBot="1">
      <c r="A30" s="64"/>
    </row>
    <row r="31" spans="1:10" s="3" customFormat="1" ht="32.15" customHeight="1" thickBot="1">
      <c r="A31" s="5"/>
      <c r="B31" s="5"/>
      <c r="C31" s="12" t="str">
        <f>'gunningscriterium SEB'!C26</f>
        <v>TRANSPORTMIDDELEN (N1, N2 en N3)</v>
      </c>
      <c r="D31" s="13"/>
      <c r="E31" s="13"/>
      <c r="F31" s="13"/>
      <c r="G31" s="35"/>
      <c r="H31" s="35"/>
      <c r="I31" s="35"/>
      <c r="J31" s="5"/>
    </row>
    <row r="32" spans="1:10" s="5" customFormat="1" ht="32.15" hidden="1" customHeight="1" thickBot="1">
      <c r="A32" s="42"/>
      <c r="B32" s="3"/>
      <c r="C32" s="40" t="s">
        <v>65</v>
      </c>
      <c r="D32" s="41" t="s">
        <v>11</v>
      </c>
      <c r="E32" s="196" t="s">
        <v>12</v>
      </c>
      <c r="F32" s="196" t="s">
        <v>50</v>
      </c>
      <c r="G32" s="40" t="s">
        <v>106</v>
      </c>
      <c r="H32" s="41" t="s">
        <v>107</v>
      </c>
      <c r="I32" s="268" t="s">
        <v>108</v>
      </c>
      <c r="J32" s="3"/>
    </row>
    <row r="33" spans="1:9" s="3" customFormat="1" ht="15" hidden="1" customHeight="1">
      <c r="A33" s="70"/>
      <c r="B33" s="3">
        <v>1</v>
      </c>
      <c r="C33" s="197" t="str">
        <f>IF('invulblad opdrachtnemer'!C33="","",'invulblad opdrachtnemer'!C33)</f>
        <v/>
      </c>
      <c r="D33" s="198" t="str">
        <f>IF('invulblad opdrachtnemer'!D33="","",'invulblad opdrachtnemer'!D33)</f>
        <v/>
      </c>
      <c r="E33" s="198" t="str">
        <f>IF('invulblad opdrachtnemer'!E33="","",'invulblad opdrachtnemer'!E33)</f>
        <v/>
      </c>
      <c r="F33" s="198" t="str">
        <f>IF('invulblad opdrachtnemer'!F33="","",'invulblad opdrachtnemer'!F33)</f>
        <v/>
      </c>
      <c r="G33" s="200" t="str">
        <f t="shared" ref="G33:G37" si="2">IFERROR(IF(AND(COUNTIF(machinelijst,C33),D33="elektromotor",NOT(F33=$L$2)),"Ja","Nee"),"")</f>
        <v>Nee</v>
      </c>
      <c r="H33" s="201">
        <f t="shared" ref="H33:H37" si="3">IF(AND(COUNTIF(machinelijst,C33),D33="elektromotor",G33="ja"),_xlfn.XLOOKUP(F33,$L$2:$L$6,$M$2:$M$6)*I33,)</f>
        <v>0</v>
      </c>
      <c r="I33" s="301" t="str">
        <f>IF(G33="ja",(SUM('invulblad opdrachtnemer'!J33:K33)/8),"")</f>
        <v/>
      </c>
    </row>
    <row r="34" spans="1:9" s="3" customFormat="1" ht="15" hidden="1" customHeight="1">
      <c r="A34" s="288"/>
      <c r="B34" s="3">
        <v>2</v>
      </c>
      <c r="C34" s="202" t="str">
        <f>IF('invulblad opdrachtnemer'!C34="","",'invulblad opdrachtnemer'!C34)</f>
        <v/>
      </c>
      <c r="D34" s="203" t="str">
        <f>IF('invulblad opdrachtnemer'!D34="","",'invulblad opdrachtnemer'!D34)</f>
        <v/>
      </c>
      <c r="E34" s="203" t="str">
        <f>IF('invulblad opdrachtnemer'!E34="","",'invulblad opdrachtnemer'!E34)</f>
        <v/>
      </c>
      <c r="F34" s="203" t="str">
        <f>IF('invulblad opdrachtnemer'!F34="","",'invulblad opdrachtnemer'!F34)</f>
        <v/>
      </c>
      <c r="G34" s="205" t="str">
        <f t="shared" si="2"/>
        <v>Nee</v>
      </c>
      <c r="H34" s="206">
        <f t="shared" si="3"/>
        <v>0</v>
      </c>
      <c r="I34" s="302" t="str">
        <f>IF(G34="ja",(SUM('invulblad opdrachtnemer'!J34:K34)/8),"")</f>
        <v/>
      </c>
    </row>
    <row r="35" spans="1:9" s="3" customFormat="1" ht="15" hidden="1" customHeight="1">
      <c r="A35" s="70"/>
      <c r="B35" s="3">
        <v>3</v>
      </c>
      <c r="C35" s="202" t="str">
        <f>IF('invulblad opdrachtnemer'!C35="","",'invulblad opdrachtnemer'!C35)</f>
        <v/>
      </c>
      <c r="D35" s="203" t="str">
        <f>IF('invulblad opdrachtnemer'!D35="","",'invulblad opdrachtnemer'!D35)</f>
        <v/>
      </c>
      <c r="E35" s="203" t="str">
        <f>IF('invulblad opdrachtnemer'!E35="","",'invulblad opdrachtnemer'!E35)</f>
        <v/>
      </c>
      <c r="F35" s="203" t="str">
        <f>IF('invulblad opdrachtnemer'!F35="","",'invulblad opdrachtnemer'!F35)</f>
        <v/>
      </c>
      <c r="G35" s="205" t="str">
        <f t="shared" si="2"/>
        <v>Nee</v>
      </c>
      <c r="H35" s="206">
        <f t="shared" si="3"/>
        <v>0</v>
      </c>
      <c r="I35" s="302" t="str">
        <f>IF(G35="ja",(SUM('invulblad opdrachtnemer'!J35:K35)/8),"")</f>
        <v/>
      </c>
    </row>
    <row r="36" spans="1:9" s="3" customFormat="1" ht="15" hidden="1" customHeight="1">
      <c r="A36" s="288"/>
      <c r="B36" s="3">
        <v>4</v>
      </c>
      <c r="C36" s="202" t="str">
        <f>IF('invulblad opdrachtnemer'!C36="","",'invulblad opdrachtnemer'!C36)</f>
        <v/>
      </c>
      <c r="D36" s="203" t="str">
        <f>IF('invulblad opdrachtnemer'!D36="","",'invulblad opdrachtnemer'!D36)</f>
        <v/>
      </c>
      <c r="E36" s="203" t="str">
        <f>IF('invulblad opdrachtnemer'!E36="","",'invulblad opdrachtnemer'!E36)</f>
        <v/>
      </c>
      <c r="F36" s="203" t="str">
        <f>IF('invulblad opdrachtnemer'!F36="","",'invulblad opdrachtnemer'!F36)</f>
        <v/>
      </c>
      <c r="G36" s="205" t="str">
        <f t="shared" si="2"/>
        <v>Nee</v>
      </c>
      <c r="H36" s="206">
        <f t="shared" si="3"/>
        <v>0</v>
      </c>
      <c r="I36" s="302" t="str">
        <f>IF(G36="ja",(SUM('invulblad opdrachtnemer'!J36:K36)/8),"")</f>
        <v/>
      </c>
    </row>
    <row r="37" spans="1:9" s="3" customFormat="1" ht="15" hidden="1" customHeight="1">
      <c r="A37" s="70"/>
      <c r="B37" s="3">
        <v>5</v>
      </c>
      <c r="C37" s="202" t="str">
        <f>IF('invulblad opdrachtnemer'!C37="","",'invulblad opdrachtnemer'!C37)</f>
        <v/>
      </c>
      <c r="D37" s="203" t="str">
        <f>IF('invulblad opdrachtnemer'!D37="","",'invulblad opdrachtnemer'!D37)</f>
        <v/>
      </c>
      <c r="E37" s="203" t="str">
        <f>IF('invulblad opdrachtnemer'!E37="","",'invulblad opdrachtnemer'!E37)</f>
        <v/>
      </c>
      <c r="F37" s="203" t="str">
        <f>IF('invulblad opdrachtnemer'!F37="","",'invulblad opdrachtnemer'!F37)</f>
        <v/>
      </c>
      <c r="G37" s="205" t="str">
        <f t="shared" si="2"/>
        <v>Nee</v>
      </c>
      <c r="H37" s="206">
        <f t="shared" si="3"/>
        <v>0</v>
      </c>
      <c r="I37" s="302" t="str">
        <f>IF(G37="ja",(SUM('invulblad opdrachtnemer'!J37:K37)/8),"")</f>
        <v/>
      </c>
    </row>
    <row r="38" spans="1:9" s="3" customFormat="1" ht="15" hidden="1" customHeight="1">
      <c r="A38" s="288"/>
      <c r="B38" s="3">
        <v>6</v>
      </c>
      <c r="C38" s="202" t="str">
        <f>IF('invulblad opdrachtnemer'!C38="","",'invulblad opdrachtnemer'!C38)</f>
        <v/>
      </c>
      <c r="D38" s="203" t="str">
        <f>IF('invulblad opdrachtnemer'!D38="","",'invulblad opdrachtnemer'!D38)</f>
        <v/>
      </c>
      <c r="E38" s="203" t="str">
        <f>IF('invulblad opdrachtnemer'!E38="","",'invulblad opdrachtnemer'!E38)</f>
        <v/>
      </c>
      <c r="F38" s="203" t="str">
        <f>IF('invulblad opdrachtnemer'!F38="","",'invulblad opdrachtnemer'!F38)</f>
        <v/>
      </c>
      <c r="G38" s="205" t="str">
        <f t="shared" ref="G38:G52" si="4">IFERROR(IF(AND(COUNTIF(machinelijst,C38),D38="elektromotor",NOT(F38=$L$2)),"Ja","Nee"),"")</f>
        <v>Nee</v>
      </c>
      <c r="H38" s="206">
        <f t="shared" ref="H38:H52" si="5">IF(AND(COUNTIF(machinelijst,C38),D38="elektromotor",G38="ja"),_xlfn.XLOOKUP(F38,$L$2:$L$6,$M$2:$M$6)*I38,)</f>
        <v>0</v>
      </c>
      <c r="I38" s="302" t="str">
        <f>IF(G38="ja",(SUM('invulblad opdrachtnemer'!J38:K38)/8),"")</f>
        <v/>
      </c>
    </row>
    <row r="39" spans="1:9" s="3" customFormat="1" ht="15" hidden="1" customHeight="1">
      <c r="A39" s="70"/>
      <c r="B39" s="3">
        <v>7</v>
      </c>
      <c r="C39" s="202" t="str">
        <f>IF('invulblad opdrachtnemer'!C39="","",'invulblad opdrachtnemer'!C39)</f>
        <v/>
      </c>
      <c r="D39" s="203" t="str">
        <f>IF('invulblad opdrachtnemer'!D39="","",'invulblad opdrachtnemer'!D39)</f>
        <v/>
      </c>
      <c r="E39" s="203" t="str">
        <f>IF('invulblad opdrachtnemer'!E39="","",'invulblad opdrachtnemer'!E39)</f>
        <v/>
      </c>
      <c r="F39" s="203" t="str">
        <f>IF('invulblad opdrachtnemer'!F39="","",'invulblad opdrachtnemer'!F39)</f>
        <v/>
      </c>
      <c r="G39" s="205" t="str">
        <f t="shared" si="4"/>
        <v>Nee</v>
      </c>
      <c r="H39" s="206">
        <f t="shared" si="5"/>
        <v>0</v>
      </c>
      <c r="I39" s="302" t="str">
        <f>IF(G39="ja",(SUM('invulblad opdrachtnemer'!J39:K39)/8),"")</f>
        <v/>
      </c>
    </row>
    <row r="40" spans="1:9" s="3" customFormat="1" ht="15" hidden="1" customHeight="1">
      <c r="A40" s="288"/>
      <c r="B40" s="3">
        <v>8</v>
      </c>
      <c r="C40" s="202" t="str">
        <f>IF('invulblad opdrachtnemer'!C40="","",'invulblad opdrachtnemer'!C40)</f>
        <v/>
      </c>
      <c r="D40" s="203" t="str">
        <f>IF('invulblad opdrachtnemer'!D40="","",'invulblad opdrachtnemer'!D40)</f>
        <v/>
      </c>
      <c r="E40" s="203" t="str">
        <f>IF('invulblad opdrachtnemer'!E40="","",'invulblad opdrachtnemer'!E40)</f>
        <v/>
      </c>
      <c r="F40" s="203" t="str">
        <f>IF('invulblad opdrachtnemer'!F40="","",'invulblad opdrachtnemer'!F40)</f>
        <v/>
      </c>
      <c r="G40" s="205" t="str">
        <f t="shared" si="4"/>
        <v>Nee</v>
      </c>
      <c r="H40" s="206">
        <f t="shared" si="5"/>
        <v>0</v>
      </c>
      <c r="I40" s="302" t="str">
        <f>IF(G40="ja",(SUM('invulblad opdrachtnemer'!J40:K40)/8),"")</f>
        <v/>
      </c>
    </row>
    <row r="41" spans="1:9" s="3" customFormat="1" ht="15" hidden="1" customHeight="1">
      <c r="A41" s="70"/>
      <c r="B41" s="3">
        <v>9</v>
      </c>
      <c r="C41" s="202" t="str">
        <f>IF('invulblad opdrachtnemer'!C41="","",'invulblad opdrachtnemer'!C41)</f>
        <v/>
      </c>
      <c r="D41" s="203" t="str">
        <f>IF('invulblad opdrachtnemer'!D41="","",'invulblad opdrachtnemer'!D41)</f>
        <v/>
      </c>
      <c r="E41" s="203" t="str">
        <f>IF('invulblad opdrachtnemer'!E41="","",'invulblad opdrachtnemer'!E41)</f>
        <v/>
      </c>
      <c r="F41" s="203" t="str">
        <f>IF('invulblad opdrachtnemer'!F41="","",'invulblad opdrachtnemer'!F41)</f>
        <v/>
      </c>
      <c r="G41" s="205" t="str">
        <f t="shared" si="4"/>
        <v>Nee</v>
      </c>
      <c r="H41" s="206">
        <f t="shared" si="5"/>
        <v>0</v>
      </c>
      <c r="I41" s="302" t="str">
        <f>IF(G41="ja",(SUM('invulblad opdrachtnemer'!J41:K41)/8),"")</f>
        <v/>
      </c>
    </row>
    <row r="42" spans="1:9" s="3" customFormat="1" ht="15" hidden="1" customHeight="1">
      <c r="A42" s="288"/>
      <c r="B42" s="3">
        <v>10</v>
      </c>
      <c r="C42" s="202" t="str">
        <f>IF('invulblad opdrachtnemer'!C42="","",'invulblad opdrachtnemer'!C42)</f>
        <v/>
      </c>
      <c r="D42" s="203" t="str">
        <f>IF('invulblad opdrachtnemer'!D42="","",'invulblad opdrachtnemer'!D42)</f>
        <v/>
      </c>
      <c r="E42" s="203" t="str">
        <f>IF('invulblad opdrachtnemer'!E42="","",'invulblad opdrachtnemer'!E42)</f>
        <v/>
      </c>
      <c r="F42" s="203" t="str">
        <f>IF('invulblad opdrachtnemer'!F42="","",'invulblad opdrachtnemer'!F42)</f>
        <v/>
      </c>
      <c r="G42" s="205" t="str">
        <f t="shared" si="4"/>
        <v>Nee</v>
      </c>
      <c r="H42" s="206">
        <f t="shared" si="5"/>
        <v>0</v>
      </c>
      <c r="I42" s="302" t="str">
        <f>IF(G42="ja",(SUM('invulblad opdrachtnemer'!J42:K42)/8),"")</f>
        <v/>
      </c>
    </row>
    <row r="43" spans="1:9" s="3" customFormat="1" ht="15" hidden="1" customHeight="1">
      <c r="A43" s="70"/>
      <c r="B43" s="3">
        <v>11</v>
      </c>
      <c r="C43" s="202" t="str">
        <f>IF('invulblad opdrachtnemer'!C43="","",'invulblad opdrachtnemer'!C43)</f>
        <v/>
      </c>
      <c r="D43" s="203" t="str">
        <f>IF('invulblad opdrachtnemer'!D43="","",'invulblad opdrachtnemer'!D43)</f>
        <v/>
      </c>
      <c r="E43" s="203" t="str">
        <f>IF('invulblad opdrachtnemer'!E43="","",'invulblad opdrachtnemer'!E43)</f>
        <v/>
      </c>
      <c r="F43" s="203" t="str">
        <f>IF('invulblad opdrachtnemer'!F43="","",'invulblad opdrachtnemer'!F43)</f>
        <v/>
      </c>
      <c r="G43" s="205" t="str">
        <f t="shared" si="4"/>
        <v>Nee</v>
      </c>
      <c r="H43" s="206">
        <f t="shared" si="5"/>
        <v>0</v>
      </c>
      <c r="I43" s="302" t="str">
        <f>IF(G43="ja",(SUM('invulblad opdrachtnemer'!J43:K43)/8),"")</f>
        <v/>
      </c>
    </row>
    <row r="44" spans="1:9" s="3" customFormat="1" ht="15" hidden="1" customHeight="1">
      <c r="A44" s="288"/>
      <c r="B44" s="3">
        <v>12</v>
      </c>
      <c r="C44" s="202" t="str">
        <f>IF('invulblad opdrachtnemer'!C44="","",'invulblad opdrachtnemer'!C44)</f>
        <v/>
      </c>
      <c r="D44" s="203" t="str">
        <f>IF('invulblad opdrachtnemer'!D44="","",'invulblad opdrachtnemer'!D44)</f>
        <v/>
      </c>
      <c r="E44" s="203" t="str">
        <f>IF('invulblad opdrachtnemer'!E44="","",'invulblad opdrachtnemer'!E44)</f>
        <v/>
      </c>
      <c r="F44" s="203" t="str">
        <f>IF('invulblad opdrachtnemer'!F44="","",'invulblad opdrachtnemer'!F44)</f>
        <v/>
      </c>
      <c r="G44" s="205" t="str">
        <f t="shared" si="4"/>
        <v>Nee</v>
      </c>
      <c r="H44" s="206">
        <f t="shared" si="5"/>
        <v>0</v>
      </c>
      <c r="I44" s="302" t="str">
        <f>IF(G44="ja",(SUM('invulblad opdrachtnemer'!J44:K44)/8),"")</f>
        <v/>
      </c>
    </row>
    <row r="45" spans="1:9" s="3" customFormat="1" ht="15" hidden="1" customHeight="1">
      <c r="A45" s="70"/>
      <c r="B45" s="3">
        <v>13</v>
      </c>
      <c r="C45" s="202" t="str">
        <f>IF('invulblad opdrachtnemer'!C45="","",'invulblad opdrachtnemer'!C45)</f>
        <v/>
      </c>
      <c r="D45" s="203" t="str">
        <f>IF('invulblad opdrachtnemer'!D45="","",'invulblad opdrachtnemer'!D45)</f>
        <v/>
      </c>
      <c r="E45" s="203" t="str">
        <f>IF('invulblad opdrachtnemer'!E45="","",'invulblad opdrachtnemer'!E45)</f>
        <v/>
      </c>
      <c r="F45" s="203" t="str">
        <f>IF('invulblad opdrachtnemer'!F45="","",'invulblad opdrachtnemer'!F45)</f>
        <v/>
      </c>
      <c r="G45" s="205" t="str">
        <f t="shared" si="4"/>
        <v>Nee</v>
      </c>
      <c r="H45" s="206">
        <f t="shared" si="5"/>
        <v>0</v>
      </c>
      <c r="I45" s="302" t="str">
        <f>IF(G45="ja",(SUM('invulblad opdrachtnemer'!J45:K45)/8),"")</f>
        <v/>
      </c>
    </row>
    <row r="46" spans="1:9" s="3" customFormat="1" ht="15" hidden="1" customHeight="1">
      <c r="A46" s="288"/>
      <c r="B46" s="3">
        <v>14</v>
      </c>
      <c r="C46" s="202" t="str">
        <f>IF('invulblad opdrachtnemer'!C46="","",'invulblad opdrachtnemer'!C46)</f>
        <v/>
      </c>
      <c r="D46" s="203" t="str">
        <f>IF('invulblad opdrachtnemer'!D46="","",'invulblad opdrachtnemer'!D46)</f>
        <v/>
      </c>
      <c r="E46" s="203" t="str">
        <f>IF('invulblad opdrachtnemer'!E46="","",'invulblad opdrachtnemer'!E46)</f>
        <v/>
      </c>
      <c r="F46" s="203" t="str">
        <f>IF('invulblad opdrachtnemer'!F46="","",'invulblad opdrachtnemer'!F46)</f>
        <v/>
      </c>
      <c r="G46" s="205" t="str">
        <f t="shared" si="4"/>
        <v>Nee</v>
      </c>
      <c r="H46" s="206">
        <f t="shared" si="5"/>
        <v>0</v>
      </c>
      <c r="I46" s="302" t="str">
        <f>IF(G46="ja",(SUM('invulblad opdrachtnemer'!J46:K46)/8),"")</f>
        <v/>
      </c>
    </row>
    <row r="47" spans="1:9" s="3" customFormat="1" ht="15" hidden="1" customHeight="1">
      <c r="A47" s="70"/>
      <c r="B47" s="3">
        <v>15</v>
      </c>
      <c r="C47" s="202" t="str">
        <f>IF('invulblad opdrachtnemer'!C47="","",'invulblad opdrachtnemer'!C47)</f>
        <v/>
      </c>
      <c r="D47" s="203" t="str">
        <f>IF('invulblad opdrachtnemer'!D47="","",'invulblad opdrachtnemer'!D47)</f>
        <v/>
      </c>
      <c r="E47" s="203" t="str">
        <f>IF('invulblad opdrachtnemer'!E47="","",'invulblad opdrachtnemer'!E47)</f>
        <v/>
      </c>
      <c r="F47" s="203" t="str">
        <f>IF('invulblad opdrachtnemer'!F47="","",'invulblad opdrachtnemer'!F47)</f>
        <v/>
      </c>
      <c r="G47" s="205" t="str">
        <f t="shared" si="4"/>
        <v>Nee</v>
      </c>
      <c r="H47" s="206">
        <f t="shared" si="5"/>
        <v>0</v>
      </c>
      <c r="I47" s="302" t="str">
        <f>IF(G47="ja",(SUM('invulblad opdrachtnemer'!J47:K47)/8),"")</f>
        <v/>
      </c>
    </row>
    <row r="48" spans="1:9" s="3" customFormat="1" ht="15" hidden="1" customHeight="1">
      <c r="A48" s="288"/>
      <c r="B48" s="3">
        <v>16</v>
      </c>
      <c r="C48" s="202" t="str">
        <f>IF('invulblad opdrachtnemer'!C48="","",'invulblad opdrachtnemer'!C48)</f>
        <v/>
      </c>
      <c r="D48" s="203" t="str">
        <f>IF('invulblad opdrachtnemer'!D48="","",'invulblad opdrachtnemer'!D48)</f>
        <v/>
      </c>
      <c r="E48" s="203" t="str">
        <f>IF('invulblad opdrachtnemer'!E48="","",'invulblad opdrachtnemer'!E48)</f>
        <v/>
      </c>
      <c r="F48" s="203" t="str">
        <f>IF('invulblad opdrachtnemer'!F48="","",'invulblad opdrachtnemer'!F48)</f>
        <v/>
      </c>
      <c r="G48" s="205" t="str">
        <f t="shared" si="4"/>
        <v>Nee</v>
      </c>
      <c r="H48" s="206">
        <f t="shared" si="5"/>
        <v>0</v>
      </c>
      <c r="I48" s="302" t="str">
        <f>IF(G48="ja",(SUM('invulblad opdrachtnemer'!J48:K48)/8),"")</f>
        <v/>
      </c>
    </row>
    <row r="49" spans="1:15" s="3" customFormat="1" ht="15" hidden="1" customHeight="1">
      <c r="A49" s="70"/>
      <c r="B49" s="3">
        <v>17</v>
      </c>
      <c r="C49" s="202" t="str">
        <f>IF('invulblad opdrachtnemer'!C49="","",'invulblad opdrachtnemer'!C49)</f>
        <v/>
      </c>
      <c r="D49" s="203" t="str">
        <f>IF('invulblad opdrachtnemer'!D49="","",'invulblad opdrachtnemer'!D49)</f>
        <v/>
      </c>
      <c r="E49" s="203" t="str">
        <f>IF('invulblad opdrachtnemer'!E49="","",'invulblad opdrachtnemer'!E49)</f>
        <v/>
      </c>
      <c r="F49" s="203" t="str">
        <f>IF('invulblad opdrachtnemer'!F49="","",'invulblad opdrachtnemer'!F49)</f>
        <v/>
      </c>
      <c r="G49" s="205" t="str">
        <f t="shared" si="4"/>
        <v>Nee</v>
      </c>
      <c r="H49" s="206">
        <f t="shared" si="5"/>
        <v>0</v>
      </c>
      <c r="I49" s="302" t="str">
        <f>IF(G49="ja",(SUM('invulblad opdrachtnemer'!J49:K49)/8),"")</f>
        <v/>
      </c>
    </row>
    <row r="50" spans="1:15" s="3" customFormat="1" ht="15" hidden="1" customHeight="1">
      <c r="A50" s="288"/>
      <c r="B50" s="3">
        <v>18</v>
      </c>
      <c r="C50" s="202" t="str">
        <f>IF('invulblad opdrachtnemer'!C50="","",'invulblad opdrachtnemer'!C50)</f>
        <v/>
      </c>
      <c r="D50" s="203" t="str">
        <f>IF('invulblad opdrachtnemer'!D50="","",'invulblad opdrachtnemer'!D50)</f>
        <v/>
      </c>
      <c r="E50" s="203" t="str">
        <f>IF('invulblad opdrachtnemer'!E50="","",'invulblad opdrachtnemer'!E50)</f>
        <v/>
      </c>
      <c r="F50" s="203" t="str">
        <f>IF('invulblad opdrachtnemer'!F50="","",'invulblad opdrachtnemer'!F50)</f>
        <v/>
      </c>
      <c r="G50" s="205" t="str">
        <f t="shared" si="4"/>
        <v>Nee</v>
      </c>
      <c r="H50" s="206">
        <f t="shared" si="5"/>
        <v>0</v>
      </c>
      <c r="I50" s="302" t="str">
        <f>IF(G50="ja",(SUM('invulblad opdrachtnemer'!J50:K50)/8),"")</f>
        <v/>
      </c>
    </row>
    <row r="51" spans="1:15" s="3" customFormat="1" ht="15" hidden="1" customHeight="1">
      <c r="A51" s="70"/>
      <c r="B51" s="3">
        <v>19</v>
      </c>
      <c r="C51" s="202" t="str">
        <f>IF('invulblad opdrachtnemer'!C51="","",'invulblad opdrachtnemer'!C51)</f>
        <v/>
      </c>
      <c r="D51" s="203" t="str">
        <f>IF('invulblad opdrachtnemer'!D51="","",'invulblad opdrachtnemer'!D51)</f>
        <v/>
      </c>
      <c r="E51" s="203" t="str">
        <f>IF('invulblad opdrachtnemer'!E51="","",'invulblad opdrachtnemer'!E51)</f>
        <v/>
      </c>
      <c r="F51" s="203" t="str">
        <f>IF('invulblad opdrachtnemer'!F51="","",'invulblad opdrachtnemer'!F51)</f>
        <v/>
      </c>
      <c r="G51" s="205" t="str">
        <f t="shared" si="4"/>
        <v>Nee</v>
      </c>
      <c r="H51" s="206">
        <f t="shared" si="5"/>
        <v>0</v>
      </c>
      <c r="I51" s="302" t="str">
        <f>IF(G51="ja",(SUM('invulblad opdrachtnemer'!J51:K51)/8),"")</f>
        <v/>
      </c>
    </row>
    <row r="52" spans="1:15" s="3" customFormat="1" ht="15" hidden="1" customHeight="1" thickBot="1">
      <c r="A52" s="288"/>
      <c r="B52" s="3">
        <v>20</v>
      </c>
      <c r="C52" s="207" t="str">
        <f>IF('invulblad opdrachtnemer'!C52="","",'invulblad opdrachtnemer'!C52)</f>
        <v/>
      </c>
      <c r="D52" s="208" t="str">
        <f>IF('invulblad opdrachtnemer'!D52="","",'invulblad opdrachtnemer'!D52)</f>
        <v/>
      </c>
      <c r="E52" s="208" t="str">
        <f>IF('invulblad opdrachtnemer'!E52="","",'invulblad opdrachtnemer'!E52)</f>
        <v/>
      </c>
      <c r="F52" s="208" t="str">
        <f>IF('invulblad opdrachtnemer'!F52="","",'invulblad opdrachtnemer'!F52)</f>
        <v/>
      </c>
      <c r="G52" s="209" t="str">
        <f t="shared" si="4"/>
        <v>Nee</v>
      </c>
      <c r="H52" s="210">
        <f t="shared" si="5"/>
        <v>0</v>
      </c>
      <c r="I52" s="303" t="str">
        <f>IF(G52="ja",(SUM('invulblad opdrachtnemer'!J52:K52)/8),"")</f>
        <v/>
      </c>
    </row>
    <row r="53" spans="1:15" s="3" customFormat="1" ht="15" customHeight="1" thickBot="1">
      <c r="A53" s="10"/>
      <c r="B53" s="10"/>
      <c r="J53" s="10"/>
    </row>
    <row r="54" spans="1:15" s="10" customFormat="1" ht="32.15" customHeight="1" thickBot="1">
      <c r="B54" s="5"/>
      <c r="C54" s="12" t="str">
        <f>'gunningscriterium SEB'!C47</f>
        <v>GEREEDSCHAPPEN</v>
      </c>
      <c r="D54" s="13"/>
      <c r="E54" s="13"/>
      <c r="F54" s="13"/>
      <c r="G54" s="35"/>
      <c r="H54" s="35"/>
      <c r="I54" s="16"/>
      <c r="J54"/>
    </row>
    <row r="55" spans="1:15" ht="32.15" hidden="1" customHeight="1" thickBot="1">
      <c r="A55" s="43"/>
      <c r="B55" s="3"/>
      <c r="C55" s="40" t="s">
        <v>65</v>
      </c>
      <c r="D55" s="41" t="s">
        <v>11</v>
      </c>
      <c r="E55" s="196" t="s">
        <v>12</v>
      </c>
      <c r="F55" s="196" t="s">
        <v>50</v>
      </c>
      <c r="G55" s="40" t="s">
        <v>106</v>
      </c>
      <c r="H55" s="41" t="s">
        <v>107</v>
      </c>
      <c r="I55" s="268" t="s">
        <v>108</v>
      </c>
      <c r="N55"/>
      <c r="O55"/>
    </row>
    <row r="56" spans="1:15" ht="15" hidden="1" customHeight="1">
      <c r="A56" s="70"/>
      <c r="B56" s="3">
        <v>1</v>
      </c>
      <c r="C56" s="197" t="str">
        <f>IF('invulblad opdrachtnemer'!C56="","",'invulblad opdrachtnemer'!C56)</f>
        <v/>
      </c>
      <c r="D56" s="198" t="str">
        <f>IF('invulblad opdrachtnemer'!D56="","",'invulblad opdrachtnemer'!D56)</f>
        <v/>
      </c>
      <c r="E56" s="198" t="str">
        <f>IF('invulblad opdrachtnemer'!E56="","",'invulblad opdrachtnemer'!E56)</f>
        <v/>
      </c>
      <c r="F56" s="304" t="str">
        <f>IF('invulblad opdrachtnemer'!F56="","",'invulblad opdrachtnemer'!F56)</f>
        <v/>
      </c>
      <c r="G56" s="200" t="str">
        <f t="shared" ref="G56" si="6">IFERROR(IF(AND(COUNTIF(machinelijst,C56),D56="elektromotor",NOT(F56=$L$2)),"Ja","Nee"),"")</f>
        <v>Nee</v>
      </c>
      <c r="H56" s="201">
        <f t="shared" ref="H56" si="7">IF(AND(COUNTIF(machinelijst,C56),D56="elektromotor",G56="ja"),_xlfn.XLOOKUP(F56,$L$2:$L$6,$M$2:$M$6)*I56,)</f>
        <v>0</v>
      </c>
      <c r="I56" s="301" t="str">
        <f>IF(G56="ja",(SUM('invulblad opdrachtnemer'!J56:K56)/8),"")</f>
        <v/>
      </c>
      <c r="N56"/>
      <c r="O56"/>
    </row>
    <row r="57" spans="1:15" ht="15" hidden="1" customHeight="1">
      <c r="A57" s="288"/>
      <c r="B57" s="3">
        <v>2</v>
      </c>
      <c r="C57" s="202" t="str">
        <f>IF('invulblad opdrachtnemer'!C57="","",'invulblad opdrachtnemer'!C57)</f>
        <v/>
      </c>
      <c r="D57" s="203" t="str">
        <f>IF('invulblad opdrachtnemer'!D57="","",'invulblad opdrachtnemer'!D57)</f>
        <v/>
      </c>
      <c r="E57" s="203" t="str">
        <f>IF('invulblad opdrachtnemer'!E57="","",'invulblad opdrachtnemer'!E57)</f>
        <v/>
      </c>
      <c r="F57" s="299" t="str">
        <f>IF('invulblad opdrachtnemer'!F57="","",'invulblad opdrachtnemer'!F57)</f>
        <v/>
      </c>
      <c r="G57" s="205" t="str">
        <f t="shared" ref="G57:G75" si="8">IFERROR(IF(AND(COUNTIF(machinelijst,C57),D57="elektromotor",NOT(F57=$L$2)),"Ja","Nee"),"")</f>
        <v>Nee</v>
      </c>
      <c r="H57" s="206">
        <f t="shared" ref="H57:H75" si="9">IF(AND(COUNTIF(machinelijst,C57),D57="elektromotor",G57="ja"),_xlfn.XLOOKUP(F57,$L$2:$L$6,$M$2:$M$6)*I57,)</f>
        <v>0</v>
      </c>
      <c r="I57" s="302" t="str">
        <f>IF(G57="ja",(SUM('invulblad opdrachtnemer'!J57:K57)/8),"")</f>
        <v/>
      </c>
      <c r="N57"/>
      <c r="O57"/>
    </row>
    <row r="58" spans="1:15" ht="15" hidden="1" customHeight="1">
      <c r="A58" s="70"/>
      <c r="B58" s="3">
        <v>3</v>
      </c>
      <c r="C58" s="202" t="str">
        <f>IF('invulblad opdrachtnemer'!C58="","",'invulblad opdrachtnemer'!C58)</f>
        <v/>
      </c>
      <c r="D58" s="203" t="str">
        <f>IF('invulblad opdrachtnemer'!D58="","",'invulblad opdrachtnemer'!D58)</f>
        <v/>
      </c>
      <c r="E58" s="203" t="str">
        <f>IF('invulblad opdrachtnemer'!E58="","",'invulblad opdrachtnemer'!E58)</f>
        <v/>
      </c>
      <c r="F58" s="299" t="str">
        <f>IF('invulblad opdrachtnemer'!F58="","",'invulblad opdrachtnemer'!F58)</f>
        <v/>
      </c>
      <c r="G58" s="205" t="str">
        <f t="shared" si="8"/>
        <v>Nee</v>
      </c>
      <c r="H58" s="206">
        <f t="shared" si="9"/>
        <v>0</v>
      </c>
      <c r="I58" s="302" t="str">
        <f>IF(G58="ja",(SUM('invulblad opdrachtnemer'!J58:K58)/8),"")</f>
        <v/>
      </c>
      <c r="N58"/>
      <c r="O58"/>
    </row>
    <row r="59" spans="1:15" ht="15" hidden="1" customHeight="1">
      <c r="A59" s="288"/>
      <c r="B59" s="3">
        <v>4</v>
      </c>
      <c r="C59" s="202" t="str">
        <f>IF('invulblad opdrachtnemer'!C59="","",'invulblad opdrachtnemer'!C59)</f>
        <v/>
      </c>
      <c r="D59" s="203" t="str">
        <f>IF('invulblad opdrachtnemer'!D59="","",'invulblad opdrachtnemer'!D59)</f>
        <v/>
      </c>
      <c r="E59" s="203" t="str">
        <f>IF('invulblad opdrachtnemer'!E59="","",'invulblad opdrachtnemer'!E59)</f>
        <v/>
      </c>
      <c r="F59" s="299" t="str">
        <f>IF('invulblad opdrachtnemer'!F59="","",'invulblad opdrachtnemer'!F59)</f>
        <v/>
      </c>
      <c r="G59" s="205" t="str">
        <f t="shared" si="8"/>
        <v>Nee</v>
      </c>
      <c r="H59" s="206">
        <f t="shared" si="9"/>
        <v>0</v>
      </c>
      <c r="I59" s="302" t="str">
        <f>IF(G59="ja",(SUM('invulblad opdrachtnemer'!J59:K59)/8),"")</f>
        <v/>
      </c>
      <c r="N59"/>
      <c r="O59"/>
    </row>
    <row r="60" spans="1:15" ht="15" hidden="1" customHeight="1">
      <c r="A60" s="70"/>
      <c r="B60" s="3">
        <v>5</v>
      </c>
      <c r="C60" s="202" t="str">
        <f>IF('invulblad opdrachtnemer'!C60="","",'invulblad opdrachtnemer'!C60)</f>
        <v/>
      </c>
      <c r="D60" s="203" t="str">
        <f>IF('invulblad opdrachtnemer'!D60="","",'invulblad opdrachtnemer'!D60)</f>
        <v/>
      </c>
      <c r="E60" s="203" t="str">
        <f>IF('invulblad opdrachtnemer'!E60="","",'invulblad opdrachtnemer'!E60)</f>
        <v/>
      </c>
      <c r="F60" s="299" t="str">
        <f>IF('invulblad opdrachtnemer'!F60="","",'invulblad opdrachtnemer'!F60)</f>
        <v/>
      </c>
      <c r="G60" s="205" t="str">
        <f t="shared" si="8"/>
        <v>Nee</v>
      </c>
      <c r="H60" s="206">
        <f t="shared" si="9"/>
        <v>0</v>
      </c>
      <c r="I60" s="302" t="str">
        <f>IF(G60="ja",(SUM('invulblad opdrachtnemer'!J60:K60)/8),"")</f>
        <v/>
      </c>
      <c r="N60"/>
      <c r="O60"/>
    </row>
    <row r="61" spans="1:15" ht="15" hidden="1" customHeight="1">
      <c r="A61" s="288"/>
      <c r="B61" s="3">
        <v>6</v>
      </c>
      <c r="C61" s="202" t="str">
        <f>IF('invulblad opdrachtnemer'!C61="","",'invulblad opdrachtnemer'!C61)</f>
        <v/>
      </c>
      <c r="D61" s="203" t="str">
        <f>IF('invulblad opdrachtnemer'!D61="","",'invulblad opdrachtnemer'!D61)</f>
        <v/>
      </c>
      <c r="E61" s="203" t="str">
        <f>IF('invulblad opdrachtnemer'!E61="","",'invulblad opdrachtnemer'!E61)</f>
        <v/>
      </c>
      <c r="F61" s="299" t="str">
        <f>IF('invulblad opdrachtnemer'!F61="","",'invulblad opdrachtnemer'!F61)</f>
        <v/>
      </c>
      <c r="G61" s="205" t="str">
        <f t="shared" si="8"/>
        <v>Nee</v>
      </c>
      <c r="H61" s="206">
        <f t="shared" si="9"/>
        <v>0</v>
      </c>
      <c r="I61" s="302" t="str">
        <f>IF(G61="ja",(SUM('invulblad opdrachtnemer'!J61:K61)/8),"")</f>
        <v/>
      </c>
      <c r="N61"/>
      <c r="O61"/>
    </row>
    <row r="62" spans="1:15" ht="15" hidden="1" customHeight="1">
      <c r="A62" s="70"/>
      <c r="B62" s="3">
        <v>7</v>
      </c>
      <c r="C62" s="202" t="str">
        <f>IF('invulblad opdrachtnemer'!C62="","",'invulblad opdrachtnemer'!C62)</f>
        <v/>
      </c>
      <c r="D62" s="203" t="str">
        <f>IF('invulblad opdrachtnemer'!D62="","",'invulblad opdrachtnemer'!D62)</f>
        <v/>
      </c>
      <c r="E62" s="203" t="str">
        <f>IF('invulblad opdrachtnemer'!E62="","",'invulblad opdrachtnemer'!E62)</f>
        <v/>
      </c>
      <c r="F62" s="299" t="str">
        <f>IF('invulblad opdrachtnemer'!F62="","",'invulblad opdrachtnemer'!F62)</f>
        <v/>
      </c>
      <c r="G62" s="205" t="str">
        <f t="shared" si="8"/>
        <v>Nee</v>
      </c>
      <c r="H62" s="206">
        <f t="shared" si="9"/>
        <v>0</v>
      </c>
      <c r="I62" s="302" t="str">
        <f>IF(G62="ja",(SUM('invulblad opdrachtnemer'!J62:K62)/8),"")</f>
        <v/>
      </c>
      <c r="N62"/>
      <c r="O62"/>
    </row>
    <row r="63" spans="1:15" ht="15" hidden="1" customHeight="1">
      <c r="A63" s="288"/>
      <c r="B63" s="3">
        <v>8</v>
      </c>
      <c r="C63" s="202" t="str">
        <f>IF('invulblad opdrachtnemer'!C63="","",'invulblad opdrachtnemer'!C63)</f>
        <v/>
      </c>
      <c r="D63" s="203" t="str">
        <f>IF('invulblad opdrachtnemer'!D63="","",'invulblad opdrachtnemer'!D63)</f>
        <v/>
      </c>
      <c r="E63" s="203" t="str">
        <f>IF('invulblad opdrachtnemer'!E63="","",'invulblad opdrachtnemer'!E63)</f>
        <v/>
      </c>
      <c r="F63" s="299" t="str">
        <f>IF('invulblad opdrachtnemer'!F63="","",'invulblad opdrachtnemer'!F63)</f>
        <v/>
      </c>
      <c r="G63" s="205" t="str">
        <f t="shared" si="8"/>
        <v>Nee</v>
      </c>
      <c r="H63" s="206">
        <f t="shared" si="9"/>
        <v>0</v>
      </c>
      <c r="I63" s="302" t="str">
        <f>IF(G63="ja",(SUM('invulblad opdrachtnemer'!J63:K63)/8),"")</f>
        <v/>
      </c>
      <c r="N63"/>
      <c r="O63"/>
    </row>
    <row r="64" spans="1:15" ht="15" hidden="1" customHeight="1">
      <c r="A64" s="70"/>
      <c r="B64" s="3">
        <v>9</v>
      </c>
      <c r="C64" s="202" t="str">
        <f>IF('invulblad opdrachtnemer'!C64="","",'invulblad opdrachtnemer'!C64)</f>
        <v/>
      </c>
      <c r="D64" s="203" t="str">
        <f>IF('invulblad opdrachtnemer'!D64="","",'invulblad opdrachtnemer'!D64)</f>
        <v/>
      </c>
      <c r="E64" s="203" t="str">
        <f>IF('invulblad opdrachtnemer'!E64="","",'invulblad opdrachtnemer'!E64)</f>
        <v/>
      </c>
      <c r="F64" s="299" t="str">
        <f>IF('invulblad opdrachtnemer'!F64="","",'invulblad opdrachtnemer'!F64)</f>
        <v/>
      </c>
      <c r="G64" s="205" t="str">
        <f t="shared" si="8"/>
        <v>Nee</v>
      </c>
      <c r="H64" s="206">
        <f t="shared" si="9"/>
        <v>0</v>
      </c>
      <c r="I64" s="302" t="str">
        <f>IF(G64="ja",(SUM('invulblad opdrachtnemer'!J64:K64)/8),"")</f>
        <v/>
      </c>
      <c r="N64"/>
      <c r="O64"/>
    </row>
    <row r="65" spans="1:15" ht="15" hidden="1" customHeight="1">
      <c r="A65" s="288"/>
      <c r="B65" s="3">
        <v>10</v>
      </c>
      <c r="C65" s="202" t="str">
        <f>IF('invulblad opdrachtnemer'!C65="","",'invulblad opdrachtnemer'!C65)</f>
        <v/>
      </c>
      <c r="D65" s="203" t="str">
        <f>IF('invulblad opdrachtnemer'!D65="","",'invulblad opdrachtnemer'!D65)</f>
        <v/>
      </c>
      <c r="E65" s="203" t="str">
        <f>IF('invulblad opdrachtnemer'!E65="","",'invulblad opdrachtnemer'!E65)</f>
        <v/>
      </c>
      <c r="F65" s="299" t="str">
        <f>IF('invulblad opdrachtnemer'!F65="","",'invulblad opdrachtnemer'!F65)</f>
        <v/>
      </c>
      <c r="G65" s="205" t="str">
        <f t="shared" si="8"/>
        <v>Nee</v>
      </c>
      <c r="H65" s="206">
        <f t="shared" si="9"/>
        <v>0</v>
      </c>
      <c r="I65" s="302" t="str">
        <f>IF(G65="ja",(SUM('invulblad opdrachtnemer'!J65:K65)/8),"")</f>
        <v/>
      </c>
      <c r="N65"/>
      <c r="O65"/>
    </row>
    <row r="66" spans="1:15" ht="15" hidden="1" customHeight="1">
      <c r="A66" s="70"/>
      <c r="B66" s="3">
        <v>11</v>
      </c>
      <c r="C66" s="202" t="str">
        <f>IF('invulblad opdrachtnemer'!C66="","",'invulblad opdrachtnemer'!C66)</f>
        <v/>
      </c>
      <c r="D66" s="203" t="str">
        <f>IF('invulblad opdrachtnemer'!D66="","",'invulblad opdrachtnemer'!D66)</f>
        <v/>
      </c>
      <c r="E66" s="203" t="str">
        <f>IF('invulblad opdrachtnemer'!E66="","",'invulblad opdrachtnemer'!E66)</f>
        <v/>
      </c>
      <c r="F66" s="299" t="str">
        <f>IF('invulblad opdrachtnemer'!F66="","",'invulblad opdrachtnemer'!F66)</f>
        <v/>
      </c>
      <c r="G66" s="205" t="str">
        <f t="shared" si="8"/>
        <v>Nee</v>
      </c>
      <c r="H66" s="206">
        <f t="shared" si="9"/>
        <v>0</v>
      </c>
      <c r="I66" s="302" t="str">
        <f>IF(G66="ja",(SUM('invulblad opdrachtnemer'!J66:K66)/8),"")</f>
        <v/>
      </c>
      <c r="N66"/>
      <c r="O66"/>
    </row>
    <row r="67" spans="1:15" ht="15" hidden="1" customHeight="1">
      <c r="A67" s="288"/>
      <c r="B67" s="3">
        <v>12</v>
      </c>
      <c r="C67" s="202" t="str">
        <f>IF('invulblad opdrachtnemer'!C67="","",'invulblad opdrachtnemer'!C67)</f>
        <v/>
      </c>
      <c r="D67" s="203" t="str">
        <f>IF('invulblad opdrachtnemer'!D67="","",'invulblad opdrachtnemer'!D67)</f>
        <v/>
      </c>
      <c r="E67" s="203" t="str">
        <f>IF('invulblad opdrachtnemer'!E67="","",'invulblad opdrachtnemer'!E67)</f>
        <v/>
      </c>
      <c r="F67" s="299" t="str">
        <f>IF('invulblad opdrachtnemer'!F67="","",'invulblad opdrachtnemer'!F67)</f>
        <v/>
      </c>
      <c r="G67" s="205" t="str">
        <f t="shared" si="8"/>
        <v>Nee</v>
      </c>
      <c r="H67" s="206">
        <f t="shared" si="9"/>
        <v>0</v>
      </c>
      <c r="I67" s="302" t="str">
        <f>IF(G67="ja",(SUM('invulblad opdrachtnemer'!J67:K67)/8),"")</f>
        <v/>
      </c>
      <c r="N67"/>
      <c r="O67"/>
    </row>
    <row r="68" spans="1:15" ht="15" hidden="1" customHeight="1">
      <c r="A68" s="70"/>
      <c r="B68" s="3">
        <v>13</v>
      </c>
      <c r="C68" s="202" t="str">
        <f>IF('invulblad opdrachtnemer'!C68="","",'invulblad opdrachtnemer'!C68)</f>
        <v/>
      </c>
      <c r="D68" s="203" t="str">
        <f>IF('invulblad opdrachtnemer'!D68="","",'invulblad opdrachtnemer'!D68)</f>
        <v/>
      </c>
      <c r="E68" s="203" t="str">
        <f>IF('invulblad opdrachtnemer'!E68="","",'invulblad opdrachtnemer'!E68)</f>
        <v/>
      </c>
      <c r="F68" s="299" t="str">
        <f>IF('invulblad opdrachtnemer'!F68="","",'invulblad opdrachtnemer'!F68)</f>
        <v/>
      </c>
      <c r="G68" s="205" t="str">
        <f t="shared" si="8"/>
        <v>Nee</v>
      </c>
      <c r="H68" s="206">
        <f t="shared" si="9"/>
        <v>0</v>
      </c>
      <c r="I68" s="302" t="str">
        <f>IF(G68="ja",(SUM('invulblad opdrachtnemer'!J68:K68)/8),"")</f>
        <v/>
      </c>
      <c r="N68"/>
      <c r="O68"/>
    </row>
    <row r="69" spans="1:15" ht="15" hidden="1" customHeight="1">
      <c r="A69" s="288"/>
      <c r="B69" s="3">
        <v>14</v>
      </c>
      <c r="C69" s="202" t="str">
        <f>IF('invulblad opdrachtnemer'!C69="","",'invulblad opdrachtnemer'!C69)</f>
        <v/>
      </c>
      <c r="D69" s="203" t="str">
        <f>IF('invulblad opdrachtnemer'!D69="","",'invulblad opdrachtnemer'!D69)</f>
        <v/>
      </c>
      <c r="E69" s="203" t="str">
        <f>IF('invulblad opdrachtnemer'!E69="","",'invulblad opdrachtnemer'!E69)</f>
        <v/>
      </c>
      <c r="F69" s="299" t="str">
        <f>IF('invulblad opdrachtnemer'!F69="","",'invulblad opdrachtnemer'!F69)</f>
        <v/>
      </c>
      <c r="G69" s="205" t="str">
        <f t="shared" si="8"/>
        <v>Nee</v>
      </c>
      <c r="H69" s="206">
        <f t="shared" si="9"/>
        <v>0</v>
      </c>
      <c r="I69" s="302" t="str">
        <f>IF(G69="ja",(SUM('invulblad opdrachtnemer'!J69:K69)/8),"")</f>
        <v/>
      </c>
      <c r="N69"/>
      <c r="O69"/>
    </row>
    <row r="70" spans="1:15" ht="15" hidden="1" customHeight="1">
      <c r="A70" s="70"/>
      <c r="B70" s="3">
        <v>15</v>
      </c>
      <c r="C70" s="202" t="str">
        <f>IF('invulblad opdrachtnemer'!C70="","",'invulblad opdrachtnemer'!C70)</f>
        <v/>
      </c>
      <c r="D70" s="203" t="str">
        <f>IF('invulblad opdrachtnemer'!D70="","",'invulblad opdrachtnemer'!D70)</f>
        <v/>
      </c>
      <c r="E70" s="203" t="str">
        <f>IF('invulblad opdrachtnemer'!E70="","",'invulblad opdrachtnemer'!E70)</f>
        <v/>
      </c>
      <c r="F70" s="299" t="str">
        <f>IF('invulblad opdrachtnemer'!F70="","",'invulblad opdrachtnemer'!F70)</f>
        <v/>
      </c>
      <c r="G70" s="205" t="str">
        <f t="shared" si="8"/>
        <v>Nee</v>
      </c>
      <c r="H70" s="206">
        <f t="shared" si="9"/>
        <v>0</v>
      </c>
      <c r="I70" s="302" t="str">
        <f>IF(G70="ja",(SUM('invulblad opdrachtnemer'!J70:K70)/8),"")</f>
        <v/>
      </c>
      <c r="N70"/>
      <c r="O70"/>
    </row>
    <row r="71" spans="1:15" ht="15" hidden="1" customHeight="1">
      <c r="A71" s="288"/>
      <c r="B71" s="3">
        <v>16</v>
      </c>
      <c r="C71" s="202" t="str">
        <f>IF('invulblad opdrachtnemer'!C71="","",'invulblad opdrachtnemer'!C71)</f>
        <v/>
      </c>
      <c r="D71" s="203" t="str">
        <f>IF('invulblad opdrachtnemer'!D71="","",'invulblad opdrachtnemer'!D71)</f>
        <v/>
      </c>
      <c r="E71" s="203" t="str">
        <f>IF('invulblad opdrachtnemer'!E71="","",'invulblad opdrachtnemer'!E71)</f>
        <v/>
      </c>
      <c r="F71" s="299" t="str">
        <f>IF('invulblad opdrachtnemer'!F71="","",'invulblad opdrachtnemer'!F71)</f>
        <v/>
      </c>
      <c r="G71" s="205" t="str">
        <f t="shared" si="8"/>
        <v>Nee</v>
      </c>
      <c r="H71" s="206">
        <f t="shared" si="9"/>
        <v>0</v>
      </c>
      <c r="I71" s="302" t="str">
        <f>IF(G71="ja",(SUM('invulblad opdrachtnemer'!J71:K71)/8),"")</f>
        <v/>
      </c>
      <c r="N71"/>
      <c r="O71"/>
    </row>
    <row r="72" spans="1:15" ht="15" hidden="1" customHeight="1">
      <c r="A72" s="70"/>
      <c r="B72" s="3">
        <v>17</v>
      </c>
      <c r="C72" s="202" t="str">
        <f>IF('invulblad opdrachtnemer'!C72="","",'invulblad opdrachtnemer'!C72)</f>
        <v/>
      </c>
      <c r="D72" s="203" t="str">
        <f>IF('invulblad opdrachtnemer'!D72="","",'invulblad opdrachtnemer'!D72)</f>
        <v/>
      </c>
      <c r="E72" s="203" t="str">
        <f>IF('invulblad opdrachtnemer'!E72="","",'invulblad opdrachtnemer'!E72)</f>
        <v/>
      </c>
      <c r="F72" s="299" t="str">
        <f>IF('invulblad opdrachtnemer'!F72="","",'invulblad opdrachtnemer'!F72)</f>
        <v/>
      </c>
      <c r="G72" s="205" t="str">
        <f t="shared" si="8"/>
        <v>Nee</v>
      </c>
      <c r="H72" s="206">
        <f t="shared" si="9"/>
        <v>0</v>
      </c>
      <c r="I72" s="302" t="str">
        <f>IF(G72="ja",(SUM('invulblad opdrachtnemer'!J72:K72)/8),"")</f>
        <v/>
      </c>
      <c r="N72"/>
      <c r="O72"/>
    </row>
    <row r="73" spans="1:15" ht="15" hidden="1" customHeight="1">
      <c r="A73" s="288"/>
      <c r="B73" s="3">
        <v>18</v>
      </c>
      <c r="C73" s="202" t="str">
        <f>IF('invulblad opdrachtnemer'!C73="","",'invulblad opdrachtnemer'!C73)</f>
        <v/>
      </c>
      <c r="D73" s="203" t="str">
        <f>IF('invulblad opdrachtnemer'!D73="","",'invulblad opdrachtnemer'!D73)</f>
        <v/>
      </c>
      <c r="E73" s="203" t="str">
        <f>IF('invulblad opdrachtnemer'!E73="","",'invulblad opdrachtnemer'!E73)</f>
        <v/>
      </c>
      <c r="F73" s="299" t="str">
        <f>IF('invulblad opdrachtnemer'!F73="","",'invulblad opdrachtnemer'!F73)</f>
        <v/>
      </c>
      <c r="G73" s="205" t="str">
        <f t="shared" si="8"/>
        <v>Nee</v>
      </c>
      <c r="H73" s="206">
        <f t="shared" si="9"/>
        <v>0</v>
      </c>
      <c r="I73" s="302" t="str">
        <f>IF(G73="ja",(SUM('invulblad opdrachtnemer'!J73:K73)/8),"")</f>
        <v/>
      </c>
      <c r="N73"/>
      <c r="O73"/>
    </row>
    <row r="74" spans="1:15" ht="15" hidden="1" customHeight="1">
      <c r="A74" s="70"/>
      <c r="B74" s="3">
        <v>19</v>
      </c>
      <c r="C74" s="202" t="str">
        <f>IF('invulblad opdrachtnemer'!C74="","",'invulblad opdrachtnemer'!C74)</f>
        <v/>
      </c>
      <c r="D74" s="203" t="str">
        <f>IF('invulblad opdrachtnemer'!D74="","",'invulblad opdrachtnemer'!D74)</f>
        <v/>
      </c>
      <c r="E74" s="203" t="str">
        <f>IF('invulblad opdrachtnemer'!E74="","",'invulblad opdrachtnemer'!E74)</f>
        <v/>
      </c>
      <c r="F74" s="299" t="str">
        <f>IF('invulblad opdrachtnemer'!F74="","",'invulblad opdrachtnemer'!F74)</f>
        <v/>
      </c>
      <c r="G74" s="205" t="str">
        <f t="shared" si="8"/>
        <v>Nee</v>
      </c>
      <c r="H74" s="206">
        <f t="shared" si="9"/>
        <v>0</v>
      </c>
      <c r="I74" s="302" t="str">
        <f>IF(G74="ja",(SUM('invulblad opdrachtnemer'!J74:K74)/8),"")</f>
        <v/>
      </c>
      <c r="N74"/>
      <c r="O74"/>
    </row>
    <row r="75" spans="1:15" ht="15" hidden="1" customHeight="1" thickBot="1">
      <c r="A75" s="288"/>
      <c r="B75" s="3">
        <v>20</v>
      </c>
      <c r="C75" s="207" t="str">
        <f>IF('invulblad opdrachtnemer'!C75="","",'invulblad opdrachtnemer'!C75)</f>
        <v/>
      </c>
      <c r="D75" s="208" t="str">
        <f>IF('invulblad opdrachtnemer'!D75="","",'invulblad opdrachtnemer'!D75)</f>
        <v/>
      </c>
      <c r="E75" s="208" t="str">
        <f>IF('invulblad opdrachtnemer'!E75="","",'invulblad opdrachtnemer'!E75)</f>
        <v/>
      </c>
      <c r="F75" s="300" t="str">
        <f>IF('invulblad opdrachtnemer'!F75="","",'invulblad opdrachtnemer'!F75)</f>
        <v/>
      </c>
      <c r="G75" s="209" t="str">
        <f t="shared" si="8"/>
        <v>Nee</v>
      </c>
      <c r="H75" s="210">
        <f t="shared" si="9"/>
        <v>0</v>
      </c>
      <c r="I75" s="303" t="str">
        <f>IF(G75="ja",(SUM('invulblad opdrachtnemer'!J75:K75)/8),"")</f>
        <v/>
      </c>
      <c r="N75"/>
      <c r="O75"/>
    </row>
    <row r="76" spans="1:15">
      <c r="G76" s="269" t="s">
        <v>109</v>
      </c>
      <c r="N76"/>
      <c r="O76"/>
    </row>
  </sheetData>
  <sheetProtection formatCells="0" formatColumns="0" formatRows="0" insertColumns="0" insertRows="0" insertHyperlinks="0" sort="0" autoFilter="0" pivotTables="0"/>
  <autoFilter ref="G9:G76" xr:uid="{B68D21A2-68F0-4557-B718-B499D1B44852}">
    <filterColumn colId="0">
      <filters blank="1">
        <filter val="Ja"/>
      </filters>
    </filterColumn>
  </autoFilter>
  <mergeCells count="2">
    <mergeCell ref="E1:F2"/>
    <mergeCell ref="C7:D7"/>
  </mergeCells>
  <hyperlinks>
    <hyperlink ref="D4" r:id="rId1" xr:uid="{F2EAA966-6A6D-4E36-87E0-244ADDF0FF33}"/>
  </hyperlinks>
  <pageMargins left="0.25" right="0.25" top="0.75" bottom="0.75" header="0.3" footer="0.3"/>
  <pageSetup paperSize="9" scale="48" orientation="portrait" r:id="rId2"/>
  <ignoredErrors>
    <ignoredError sqref="I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96889-4B4B-4CA2-B9EE-8F203A87E33A}">
  <sheetPr codeName="Blad7">
    <tabColor rgb="FF0070C0"/>
    <pageSetUpPr fitToPage="1"/>
  </sheetPr>
  <dimension ref="A1:N26"/>
  <sheetViews>
    <sheetView showGridLines="0" zoomScaleNormal="100" workbookViewId="0">
      <selection activeCell="D16" sqref="D16"/>
    </sheetView>
  </sheetViews>
  <sheetFormatPr defaultColWidth="9.1796875" defaultRowHeight="15" customHeight="1"/>
  <cols>
    <col min="1" max="2" width="2.7265625" customWidth="1"/>
    <col min="3" max="3" width="29.26953125" bestFit="1" customWidth="1"/>
    <col min="4" max="4" width="45.81640625" style="6" bestFit="1" customWidth="1"/>
    <col min="5" max="5" width="2.54296875" style="212" customWidth="1"/>
    <col min="6" max="6" width="22.81640625" customWidth="1"/>
    <col min="7" max="7" width="2.54296875" style="212" customWidth="1"/>
    <col min="8" max="8" width="22.81640625" customWidth="1"/>
    <col min="9" max="9" width="2.54296875" style="212" customWidth="1"/>
    <col min="10" max="10" width="22.81640625" customWidth="1"/>
    <col min="11" max="11" width="2.54296875" customWidth="1"/>
    <col min="12" max="12" width="22.81640625" customWidth="1"/>
    <col min="13" max="13" width="2.54296875" customWidth="1"/>
    <col min="14" max="14" width="22.81640625" customWidth="1"/>
  </cols>
  <sheetData>
    <row r="1" spans="1:14" s="307" customFormat="1" ht="20.149999999999999" customHeight="1">
      <c r="C1" s="308" t="str">
        <f>'gunningscriterium SEB'!C1</f>
        <v>Verkeersregelinstallaties (VRI)</v>
      </c>
      <c r="D1" s="309"/>
      <c r="E1" s="310"/>
      <c r="G1" s="310"/>
      <c r="I1" s="310"/>
    </row>
    <row r="2" spans="1:14" s="3" customFormat="1" ht="15" customHeight="1">
      <c r="C2" s="211" t="s">
        <v>110</v>
      </c>
      <c r="D2" s="213"/>
      <c r="E2" s="213"/>
      <c r="G2" s="214"/>
    </row>
    <row r="3" spans="1:14" s="3" customFormat="1" ht="15" customHeight="1" thickBot="1">
      <c r="C3" s="211"/>
      <c r="D3" s="213"/>
      <c r="E3" s="213"/>
      <c r="F3" s="214"/>
      <c r="G3" s="214"/>
      <c r="H3" s="214"/>
      <c r="I3" s="214"/>
      <c r="J3" s="214"/>
      <c r="K3" s="215"/>
      <c r="L3" s="215"/>
      <c r="M3" s="215"/>
      <c r="N3" s="215"/>
    </row>
    <row r="4" spans="1:14" s="42" customFormat="1" ht="25" customHeight="1">
      <c r="C4" s="216" t="s">
        <v>111</v>
      </c>
      <c r="D4" s="91"/>
      <c r="E4" s="217"/>
      <c r="F4" s="218" t="s">
        <v>112</v>
      </c>
      <c r="G4" s="219"/>
      <c r="H4" s="218" t="s">
        <v>113</v>
      </c>
      <c r="I4" s="214"/>
      <c r="J4" s="218" t="s">
        <v>114</v>
      </c>
      <c r="K4" s="215"/>
      <c r="L4" s="218" t="s">
        <v>115</v>
      </c>
      <c r="M4" s="215"/>
      <c r="N4" s="218" t="s">
        <v>116</v>
      </c>
    </row>
    <row r="5" spans="1:14" s="220" customFormat="1" ht="10" customHeight="1">
      <c r="E5" s="217"/>
      <c r="F5" s="219"/>
      <c r="G5" s="214"/>
      <c r="H5" s="219"/>
      <c r="I5" s="214"/>
      <c r="J5" s="219"/>
      <c r="K5" s="214"/>
      <c r="L5" s="219"/>
      <c r="M5" s="214"/>
      <c r="N5" s="219"/>
    </row>
    <row r="6" spans="1:14" s="42" customFormat="1" ht="25" customHeight="1" thickBot="1">
      <c r="C6" s="42" t="s">
        <v>117</v>
      </c>
      <c r="D6" s="93"/>
      <c r="E6" s="217"/>
      <c r="F6" s="253" t="s">
        <v>118</v>
      </c>
      <c r="G6" s="214"/>
      <c r="H6" s="253" t="s">
        <v>118</v>
      </c>
      <c r="I6" s="214"/>
      <c r="J6" s="253" t="s">
        <v>118</v>
      </c>
      <c r="K6" s="215"/>
      <c r="L6" s="253" t="s">
        <v>118</v>
      </c>
      <c r="M6" s="215"/>
      <c r="N6" s="253" t="s">
        <v>118</v>
      </c>
    </row>
    <row r="7" spans="1:14" s="221" customFormat="1" ht="10" customHeight="1">
      <c r="C7" s="211"/>
      <c r="E7" s="213"/>
      <c r="F7" s="222"/>
      <c r="G7" s="223"/>
      <c r="H7" s="222"/>
      <c r="I7" s="223"/>
      <c r="J7" s="222"/>
      <c r="K7" s="223"/>
      <c r="L7" s="222"/>
      <c r="M7" s="223"/>
      <c r="N7" s="222"/>
    </row>
    <row r="8" spans="1:14" s="147" customFormat="1" ht="25" customHeight="1">
      <c r="C8" s="224" t="s">
        <v>119</v>
      </c>
      <c r="D8" s="213" t="str">
        <f>'gunningscriterium SEB'!C12</f>
        <v>WERKTUIGEN</v>
      </c>
      <c r="E8" s="225"/>
      <c r="F8" s="254">
        <v>0</v>
      </c>
      <c r="G8" s="225"/>
      <c r="H8" s="254">
        <v>0</v>
      </c>
      <c r="I8" s="225"/>
      <c r="J8" s="254">
        <v>0</v>
      </c>
      <c r="K8" s="225"/>
      <c r="L8" s="254">
        <v>0</v>
      </c>
      <c r="M8" s="225"/>
      <c r="N8" s="254">
        <v>0</v>
      </c>
    </row>
    <row r="9" spans="1:14" s="221" customFormat="1" ht="10" customHeight="1">
      <c r="A9" s="226"/>
      <c r="B9" s="226"/>
      <c r="C9" s="227"/>
      <c r="D9" s="227"/>
      <c r="E9" s="228"/>
      <c r="F9" s="229"/>
      <c r="G9" s="230"/>
      <c r="H9" s="230"/>
      <c r="I9" s="230"/>
      <c r="J9" s="230"/>
      <c r="K9" s="230"/>
      <c r="L9" s="230"/>
      <c r="M9" s="230"/>
      <c r="N9" s="230"/>
    </row>
    <row r="10" spans="1:14" s="147" customFormat="1" ht="25" customHeight="1">
      <c r="A10" s="231"/>
      <c r="B10" s="231"/>
      <c r="C10" s="232" t="s">
        <v>119</v>
      </c>
      <c r="D10" s="233" t="str">
        <f>'gunningscriterium SEB'!C26</f>
        <v>TRANSPORTMIDDELEN (N1, N2 en N3)</v>
      </c>
      <c r="E10" s="233"/>
      <c r="F10" s="254">
        <v>0</v>
      </c>
      <c r="G10" s="225"/>
      <c r="H10" s="254">
        <v>0</v>
      </c>
      <c r="I10" s="225"/>
      <c r="J10" s="254">
        <v>0</v>
      </c>
      <c r="K10" s="225"/>
      <c r="L10" s="254">
        <v>0</v>
      </c>
      <c r="M10" s="225"/>
      <c r="N10" s="254">
        <v>0</v>
      </c>
    </row>
    <row r="11" spans="1:14" s="221" customFormat="1" ht="10" customHeight="1">
      <c r="A11" s="226"/>
      <c r="B11" s="226"/>
      <c r="C11" s="227"/>
      <c r="D11" s="227"/>
      <c r="E11" s="213"/>
      <c r="F11" s="229"/>
      <c r="G11" s="230"/>
      <c r="H11" s="230"/>
      <c r="I11" s="230"/>
      <c r="J11" s="234"/>
      <c r="K11" s="230"/>
      <c r="L11" s="230"/>
      <c r="M11" s="230"/>
      <c r="N11" s="230"/>
    </row>
    <row r="12" spans="1:14" s="147" customFormat="1" ht="25" customHeight="1">
      <c r="A12" s="231"/>
      <c r="B12" s="231"/>
      <c r="C12" s="232" t="s">
        <v>120</v>
      </c>
      <c r="D12" s="233" t="str">
        <f>'gunningscriterium SEB'!C47</f>
        <v>GEREEDSCHAPPEN</v>
      </c>
      <c r="E12" s="233"/>
      <c r="F12" s="254">
        <v>0</v>
      </c>
      <c r="G12" s="225"/>
      <c r="H12" s="254">
        <v>0</v>
      </c>
      <c r="I12" s="225"/>
      <c r="J12" s="254">
        <v>0</v>
      </c>
      <c r="K12" s="225"/>
      <c r="L12" s="254">
        <v>0</v>
      </c>
      <c r="M12" s="225"/>
      <c r="N12" s="254">
        <v>0</v>
      </c>
    </row>
    <row r="13" spans="1:14" s="221" customFormat="1" ht="10" customHeight="1">
      <c r="A13" s="226"/>
      <c r="B13" s="226"/>
      <c r="C13" s="227"/>
      <c r="D13" s="227"/>
      <c r="E13" s="228"/>
      <c r="F13" s="229"/>
      <c r="G13" s="235"/>
      <c r="H13" s="230"/>
      <c r="I13" s="235"/>
      <c r="J13" s="230"/>
      <c r="K13" s="235"/>
      <c r="L13" s="230"/>
      <c r="M13" s="235"/>
      <c r="N13" s="230"/>
    </row>
    <row r="14" spans="1:14" s="148" customFormat="1" ht="40" customHeight="1">
      <c r="A14" s="236"/>
      <c r="B14" s="236"/>
      <c r="C14" s="232" t="s">
        <v>119</v>
      </c>
      <c r="D14" s="233" t="str">
        <f>'gunningscriterium SEB'!D2</f>
        <v>Schoon- en Emissieloos Bouwen</v>
      </c>
      <c r="E14" s="237"/>
      <c r="F14" s="238">
        <f>SUM(F8:F12)</f>
        <v>0</v>
      </c>
      <c r="G14" s="225"/>
      <c r="H14" s="238">
        <f>SUM(H8:H12)</f>
        <v>0</v>
      </c>
      <c r="I14" s="239"/>
      <c r="J14" s="238">
        <f>SUM(J8:J12)</f>
        <v>0</v>
      </c>
      <c r="K14" s="225"/>
      <c r="L14" s="238">
        <f>SUM(L8:L12)</f>
        <v>0</v>
      </c>
      <c r="M14" s="225"/>
      <c r="N14" s="238">
        <f>SUM(N8:N12)</f>
        <v>0</v>
      </c>
    </row>
    <row r="15" spans="1:14" s="3" customFormat="1" ht="10" customHeight="1">
      <c r="A15" s="226"/>
      <c r="B15" s="226"/>
      <c r="C15" s="227"/>
      <c r="D15" s="227"/>
      <c r="E15" s="228"/>
      <c r="F15" s="240"/>
      <c r="G15" s="235"/>
      <c r="H15" s="241"/>
      <c r="I15" s="235"/>
      <c r="J15" s="241"/>
      <c r="K15" s="242"/>
      <c r="L15" s="241"/>
      <c r="M15" s="242"/>
      <c r="N15" s="241"/>
    </row>
    <row r="16" spans="1:14" ht="40" customHeight="1">
      <c r="A16" s="243"/>
      <c r="B16" s="243"/>
      <c r="C16" s="232" t="s">
        <v>121</v>
      </c>
      <c r="D16" s="244"/>
      <c r="F16" s="255">
        <v>0</v>
      </c>
      <c r="G16" s="225"/>
      <c r="H16" s="255">
        <v>0</v>
      </c>
      <c r="I16" s="225"/>
      <c r="J16" s="255">
        <v>0</v>
      </c>
      <c r="K16" s="225"/>
      <c r="L16" s="255">
        <v>0</v>
      </c>
      <c r="M16" s="225"/>
      <c r="N16" s="255">
        <v>0</v>
      </c>
    </row>
    <row r="17" spans="1:14" s="212" customFormat="1" ht="10" customHeight="1" thickBot="1">
      <c r="A17" s="226"/>
      <c r="B17" s="226"/>
      <c r="C17" s="227"/>
      <c r="D17" s="227"/>
      <c r="E17" s="228"/>
      <c r="F17" s="94"/>
      <c r="G17" s="92"/>
      <c r="H17" s="92"/>
      <c r="I17" s="92"/>
      <c r="J17" s="92"/>
      <c r="K17" s="92"/>
      <c r="L17" s="92"/>
      <c r="M17" s="92"/>
      <c r="N17" s="92"/>
    </row>
    <row r="18" spans="1:14" s="212" customFormat="1" ht="40" customHeight="1" thickBot="1">
      <c r="C18" s="245" t="s">
        <v>122</v>
      </c>
      <c r="D18" s="246"/>
      <c r="F18" s="247">
        <f>F16-F14</f>
        <v>0</v>
      </c>
      <c r="G18" s="92"/>
      <c r="H18" s="247">
        <f>H16-H14</f>
        <v>0</v>
      </c>
      <c r="I18" s="92"/>
      <c r="J18" s="247">
        <f>J16-J14</f>
        <v>0</v>
      </c>
      <c r="K18" s="92"/>
      <c r="L18" s="247">
        <f>L16-L14</f>
        <v>0</v>
      </c>
      <c r="M18" s="92"/>
      <c r="N18" s="247">
        <f>N16-N14</f>
        <v>0</v>
      </c>
    </row>
    <row r="19" spans="1:14" ht="10" customHeight="1" thickBot="1"/>
    <row r="20" spans="1:14" s="212" customFormat="1" ht="40" customHeight="1" thickBot="1">
      <c r="C20" s="216" t="s">
        <v>123</v>
      </c>
      <c r="D20" s="248"/>
      <c r="F20" s="249" t="str">
        <f>IF($D$4=1,1,IF($D$4=2,RANK(F18,$F$18:$H$18,1),(IF($D$4=3,RANK(F18,$F$18:$J$18,1),IF($D$4=4,RANK(F18,$F$18:$L$18,1),IF($D$4=5,RANK(F18,$F$18:$N$18,1),""))))))</f>
        <v/>
      </c>
      <c r="G20" s="250"/>
      <c r="H20" s="249" t="str">
        <f>IF($D$4=2,RANK(H18,$F$18:$H$18,1),(IF($D$4=3,RANK(H18,$F$18:$J$18,1),IF($D$4=4,RANK(H18,$F$18:$L$18,1),IF($D$4=5,RANK(H18,$F$18:$N$18,1),"")))))</f>
        <v/>
      </c>
      <c r="I20" s="250"/>
      <c r="J20" s="249" t="str">
        <f>IF($D$4=2,"",IF($D$4=3,RANK(J18,$F$18:$J$18,1),IF($D$4=4,RANK(J18,$F$18:$L$18,1),IF($D$4=5,RANK(J18,$F$18:$N$18,1),""))))</f>
        <v/>
      </c>
      <c r="K20" s="250"/>
      <c r="L20" s="249" t="str">
        <f>IF($D$4=2,"",IF($D$4=3,"",IF($D$4=4,RANK(L18,$F$18:$L$18,1),IF($D$4=5,RANK(L18,$F$18:$N$18,1),""))))</f>
        <v/>
      </c>
      <c r="M20" s="250"/>
      <c r="N20" s="249" t="str">
        <f>IF($D$4=2,"",IF($D$4=3,"",IF($D$4=4,"",IF($D$4=5,RANK(N18,$F$18:$N$18,1),""))))</f>
        <v/>
      </c>
    </row>
    <row r="21" spans="1:14" s="212" customFormat="1" ht="10" customHeight="1">
      <c r="C21" s="216"/>
      <c r="D21" s="248"/>
      <c r="F21" s="251"/>
      <c r="G21" s="250"/>
      <c r="H21" s="251"/>
      <c r="I21" s="250"/>
      <c r="J21" s="251"/>
      <c r="K21" s="250"/>
      <c r="L21" s="251"/>
      <c r="M21" s="250"/>
      <c r="N21" s="251"/>
    </row>
    <row r="22" spans="1:14" s="212" customFormat="1" ht="54" customHeight="1">
      <c r="C22" s="224" t="s">
        <v>124</v>
      </c>
      <c r="D22" s="248"/>
      <c r="F22" s="256"/>
      <c r="G22" s="250"/>
      <c r="H22" s="256"/>
      <c r="I22" s="250"/>
      <c r="J22" s="256"/>
      <c r="K22" s="250"/>
      <c r="L22" s="256"/>
      <c r="M22" s="250"/>
      <c r="N22" s="256"/>
    </row>
    <row r="24" spans="1:14" ht="54" customHeight="1">
      <c r="C24" t="s">
        <v>59</v>
      </c>
      <c r="D24" s="257"/>
      <c r="E24" s="252"/>
      <c r="F24" s="252"/>
      <c r="G24" s="252"/>
    </row>
    <row r="26" spans="1:14" ht="15" customHeight="1">
      <c r="C26" t="s">
        <v>125</v>
      </c>
      <c r="D26" s="258"/>
      <c r="E26"/>
    </row>
  </sheetData>
  <sheetProtection formatCells="0" formatColumns="0" formatRows="0" insertColumns="0" insertRows="0" insertHyperlinks="0" sort="0" autoFilter="0" pivotTables="0"/>
  <conditionalFormatting sqref="A20:N21 O20:XFD22 A22:E22 G22 I22 K22 M22">
    <cfRule type="colorScale" priority="1">
      <colorScale>
        <cfvo type="min"/>
        <cfvo type="percent" val="50"/>
        <cfvo type="max"/>
        <color rgb="FF63BE7B"/>
        <color rgb="FFFFEB84"/>
        <color rgb="FFF8696B"/>
      </colorScale>
    </cfRule>
  </conditionalFormatting>
  <pageMargins left="0.25" right="0.25" top="0.75" bottom="0.75" header="0.3" footer="0.3"/>
  <pageSetup paperSize="9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ED9C2-4BB6-49FF-AA6F-E58C30A347E5}">
  <sheetPr codeName="Blad5">
    <tabColor theme="0"/>
  </sheetPr>
  <dimension ref="A1:G106"/>
  <sheetViews>
    <sheetView tabSelected="1" workbookViewId="0">
      <selection activeCell="A2" sqref="A2"/>
    </sheetView>
  </sheetViews>
  <sheetFormatPr defaultColWidth="8.7265625" defaultRowHeight="21.75" customHeight="1"/>
  <cols>
    <col min="1" max="1" width="19.453125" style="260" customWidth="1"/>
    <col min="2" max="2" width="8.7265625" style="260"/>
    <col min="3" max="3" width="141.54296875" style="260" bestFit="1" customWidth="1"/>
    <col min="4" max="4" width="18" style="260" hidden="1" customWidth="1"/>
    <col min="5" max="5" width="8.453125" style="260" hidden="1" customWidth="1"/>
    <col min="6" max="7" width="8.7265625" style="260" customWidth="1"/>
    <col min="8" max="16384" width="8.7265625" style="260"/>
  </cols>
  <sheetData>
    <row r="1" spans="1:7" ht="21.75" customHeight="1">
      <c r="A1" s="259" t="s">
        <v>126</v>
      </c>
      <c r="B1" s="259"/>
      <c r="D1" s="261"/>
      <c r="E1" s="261"/>
      <c r="F1" s="261"/>
      <c r="G1" s="261"/>
    </row>
    <row r="3" spans="1:7" ht="21.75" customHeight="1">
      <c r="B3" s="262"/>
    </row>
    <row r="4" spans="1:7" ht="21.75" customHeight="1">
      <c r="A4" s="262" t="s">
        <v>127</v>
      </c>
      <c r="B4" s="263" t="s">
        <v>128</v>
      </c>
      <c r="C4" s="264"/>
    </row>
    <row r="5" spans="1:7" ht="21.75" customHeight="1">
      <c r="C5" t="s">
        <v>129</v>
      </c>
      <c r="D5" s="265" t="s">
        <v>130</v>
      </c>
      <c r="E5" s="265" t="s">
        <v>130</v>
      </c>
    </row>
    <row r="6" spans="1:7" ht="21.75" customHeight="1">
      <c r="C6" t="s">
        <v>131</v>
      </c>
      <c r="D6" s="265" t="s">
        <v>130</v>
      </c>
      <c r="E6" s="265" t="s">
        <v>130</v>
      </c>
    </row>
    <row r="7" spans="1:7" ht="21.75" customHeight="1">
      <c r="C7" t="s">
        <v>132</v>
      </c>
      <c r="D7" s="265" t="s">
        <v>130</v>
      </c>
      <c r="E7" s="265" t="s">
        <v>130</v>
      </c>
    </row>
    <row r="8" spans="1:7" ht="21.75" customHeight="1">
      <c r="C8" t="s">
        <v>133</v>
      </c>
      <c r="D8" s="265" t="s">
        <v>130</v>
      </c>
      <c r="E8" s="265" t="s">
        <v>130</v>
      </c>
      <c r="F8" s="265"/>
    </row>
    <row r="9" spans="1:7" ht="21.75" customHeight="1">
      <c r="C9" t="s">
        <v>134</v>
      </c>
      <c r="D9" s="265" t="s">
        <v>130</v>
      </c>
      <c r="E9" s="265" t="s">
        <v>130</v>
      </c>
      <c r="F9" s="265"/>
    </row>
    <row r="10" spans="1:7" ht="21.75" customHeight="1">
      <c r="C10" t="s">
        <v>135</v>
      </c>
      <c r="D10" s="265" t="s">
        <v>130</v>
      </c>
      <c r="E10" s="265" t="s">
        <v>130</v>
      </c>
      <c r="F10" s="265"/>
    </row>
    <row r="11" spans="1:7" ht="21.75" customHeight="1">
      <c r="C11" t="s">
        <v>136</v>
      </c>
      <c r="D11" s="265" t="s">
        <v>130</v>
      </c>
      <c r="E11" s="265" t="s">
        <v>130</v>
      </c>
      <c r="F11" s="265"/>
    </row>
    <row r="12" spans="1:7" ht="21.75" customHeight="1">
      <c r="C12" t="s">
        <v>137</v>
      </c>
      <c r="D12" s="265" t="s">
        <v>130</v>
      </c>
      <c r="E12" s="265" t="s">
        <v>130</v>
      </c>
      <c r="F12" s="265"/>
    </row>
    <row r="13" spans="1:7" ht="21.75" customHeight="1">
      <c r="C13" t="s">
        <v>138</v>
      </c>
      <c r="D13" s="265" t="s">
        <v>130</v>
      </c>
      <c r="E13" s="265" t="s">
        <v>130</v>
      </c>
      <c r="F13" s="265"/>
    </row>
    <row r="14" spans="1:7" ht="21.75" customHeight="1">
      <c r="C14" t="s">
        <v>139</v>
      </c>
      <c r="D14" s="265" t="s">
        <v>130</v>
      </c>
      <c r="E14" s="265" t="s">
        <v>130</v>
      </c>
      <c r="F14" s="265"/>
    </row>
    <row r="15" spans="1:7" ht="21.75" customHeight="1">
      <c r="C15" t="s">
        <v>140</v>
      </c>
      <c r="D15" s="265" t="s">
        <v>130</v>
      </c>
      <c r="E15" s="265" t="s">
        <v>130</v>
      </c>
      <c r="F15" s="265"/>
    </row>
    <row r="16" spans="1:7" ht="21.75" customHeight="1">
      <c r="C16" t="s">
        <v>141</v>
      </c>
      <c r="D16" s="265" t="s">
        <v>130</v>
      </c>
      <c r="E16" s="265" t="s">
        <v>130</v>
      </c>
      <c r="F16" s="265"/>
    </row>
    <row r="17" spans="3:6" ht="21.75" customHeight="1">
      <c r="C17" t="s">
        <v>142</v>
      </c>
      <c r="D17" s="265" t="s">
        <v>130</v>
      </c>
      <c r="E17" s="265" t="s">
        <v>130</v>
      </c>
      <c r="F17" s="265"/>
    </row>
    <row r="18" spans="3:6" ht="21.75" customHeight="1">
      <c r="C18" t="s">
        <v>143</v>
      </c>
      <c r="D18" s="265" t="s">
        <v>130</v>
      </c>
      <c r="E18" s="265" t="s">
        <v>130</v>
      </c>
      <c r="F18" s="265"/>
    </row>
    <row r="19" spans="3:6" ht="21.75" customHeight="1">
      <c r="C19" t="s">
        <v>144</v>
      </c>
      <c r="D19" s="265" t="s">
        <v>130</v>
      </c>
      <c r="E19" s="265" t="s">
        <v>130</v>
      </c>
      <c r="F19" s="265"/>
    </row>
    <row r="20" spans="3:6" ht="21.75" customHeight="1">
      <c r="C20" t="s">
        <v>145</v>
      </c>
      <c r="D20" s="265" t="s">
        <v>130</v>
      </c>
      <c r="E20" s="265" t="s">
        <v>130</v>
      </c>
      <c r="F20" s="265"/>
    </row>
    <row r="21" spans="3:6" ht="21.75" customHeight="1">
      <c r="C21" t="s">
        <v>146</v>
      </c>
      <c r="D21" s="265" t="s">
        <v>130</v>
      </c>
      <c r="E21" s="265" t="s">
        <v>147</v>
      </c>
      <c r="F21" s="265"/>
    </row>
    <row r="22" spans="3:6" ht="21.75" customHeight="1">
      <c r="C22" t="s">
        <v>148</v>
      </c>
      <c r="D22" s="265" t="s">
        <v>130</v>
      </c>
      <c r="E22" s="265" t="s">
        <v>130</v>
      </c>
      <c r="F22" s="265"/>
    </row>
    <row r="23" spans="3:6" ht="21.75" customHeight="1">
      <c r="C23" t="s">
        <v>149</v>
      </c>
      <c r="D23" s="265" t="s">
        <v>130</v>
      </c>
      <c r="E23" s="265" t="s">
        <v>130</v>
      </c>
      <c r="F23" s="265"/>
    </row>
    <row r="24" spans="3:6" ht="21.75" customHeight="1">
      <c r="C24" t="s">
        <v>150</v>
      </c>
      <c r="D24" s="265" t="s">
        <v>130</v>
      </c>
      <c r="E24" s="265" t="s">
        <v>130</v>
      </c>
      <c r="F24" s="265"/>
    </row>
    <row r="25" spans="3:6" ht="21.75" customHeight="1">
      <c r="C25" t="s">
        <v>151</v>
      </c>
      <c r="D25" s="265" t="s">
        <v>130</v>
      </c>
      <c r="E25" s="265" t="s">
        <v>130</v>
      </c>
      <c r="F25" s="265"/>
    </row>
    <row r="26" spans="3:6" ht="21.75" customHeight="1">
      <c r="C26" t="s">
        <v>152</v>
      </c>
      <c r="D26" s="265" t="s">
        <v>130</v>
      </c>
      <c r="E26" s="265" t="s">
        <v>130</v>
      </c>
      <c r="F26" s="265"/>
    </row>
    <row r="27" spans="3:6" ht="21.75" customHeight="1">
      <c r="C27" t="s">
        <v>153</v>
      </c>
      <c r="D27" s="265" t="s">
        <v>130</v>
      </c>
      <c r="E27" s="265" t="s">
        <v>130</v>
      </c>
      <c r="F27" s="265"/>
    </row>
    <row r="28" spans="3:6" ht="21.75" customHeight="1">
      <c r="C28" t="s">
        <v>154</v>
      </c>
      <c r="D28" s="265" t="s">
        <v>130</v>
      </c>
      <c r="E28" s="265" t="s">
        <v>130</v>
      </c>
      <c r="F28" s="265"/>
    </row>
    <row r="29" spans="3:6" ht="21.75" customHeight="1">
      <c r="C29" t="s">
        <v>155</v>
      </c>
      <c r="D29" s="265" t="s">
        <v>130</v>
      </c>
      <c r="E29" s="265" t="s">
        <v>130</v>
      </c>
      <c r="F29" s="265"/>
    </row>
    <row r="30" spans="3:6" ht="21.75" customHeight="1">
      <c r="C30" t="s">
        <v>156</v>
      </c>
      <c r="D30" s="265" t="s">
        <v>130</v>
      </c>
      <c r="E30" s="265" t="s">
        <v>147</v>
      </c>
      <c r="F30" s="265"/>
    </row>
    <row r="31" spans="3:6" ht="21.75" customHeight="1">
      <c r="C31" t="s">
        <v>157</v>
      </c>
      <c r="D31" s="265" t="s">
        <v>130</v>
      </c>
      <c r="E31" s="265" t="s">
        <v>130</v>
      </c>
      <c r="F31" s="265"/>
    </row>
    <row r="32" spans="3:6" ht="21.75" customHeight="1">
      <c r="C32" t="s">
        <v>158</v>
      </c>
      <c r="D32" s="265" t="s">
        <v>130</v>
      </c>
      <c r="E32" s="265" t="s">
        <v>130</v>
      </c>
      <c r="F32" s="265"/>
    </row>
    <row r="33" spans="3:6" ht="21.75" customHeight="1">
      <c r="C33" t="s">
        <v>159</v>
      </c>
      <c r="D33" s="265" t="s">
        <v>130</v>
      </c>
      <c r="E33" s="265" t="s">
        <v>130</v>
      </c>
      <c r="F33" s="265"/>
    </row>
    <row r="34" spans="3:6" ht="21.75" customHeight="1">
      <c r="C34" t="s">
        <v>160</v>
      </c>
      <c r="D34" s="265" t="s">
        <v>130</v>
      </c>
      <c r="E34" s="265" t="s">
        <v>130</v>
      </c>
      <c r="F34" s="265"/>
    </row>
    <row r="35" spans="3:6" ht="21.75" customHeight="1">
      <c r="C35" t="s">
        <v>161</v>
      </c>
      <c r="D35" s="265" t="s">
        <v>130</v>
      </c>
      <c r="E35" s="265" t="s">
        <v>130</v>
      </c>
      <c r="F35" s="265"/>
    </row>
    <row r="36" spans="3:6" ht="21.75" customHeight="1">
      <c r="C36" t="s">
        <v>162</v>
      </c>
      <c r="D36" s="265" t="s">
        <v>130</v>
      </c>
      <c r="E36" s="265" t="s">
        <v>130</v>
      </c>
      <c r="F36" s="265"/>
    </row>
    <row r="37" spans="3:6" ht="21.75" customHeight="1">
      <c r="C37" t="s">
        <v>163</v>
      </c>
      <c r="D37" s="265" t="s">
        <v>130</v>
      </c>
      <c r="E37" s="265" t="s">
        <v>130</v>
      </c>
      <c r="F37" s="265"/>
    </row>
    <row r="38" spans="3:6" ht="21.75" customHeight="1">
      <c r="C38" t="s">
        <v>164</v>
      </c>
      <c r="D38" s="265" t="s">
        <v>130</v>
      </c>
      <c r="E38" s="265" t="s">
        <v>130</v>
      </c>
      <c r="F38" s="265"/>
    </row>
    <row r="39" spans="3:6" ht="21.75" customHeight="1">
      <c r="C39" t="s">
        <v>165</v>
      </c>
      <c r="D39" s="265" t="s">
        <v>130</v>
      </c>
      <c r="E39" s="265" t="s">
        <v>130</v>
      </c>
      <c r="F39" s="265"/>
    </row>
    <row r="40" spans="3:6" ht="21.75" customHeight="1">
      <c r="C40" t="s">
        <v>166</v>
      </c>
      <c r="D40" s="265" t="s">
        <v>130</v>
      </c>
      <c r="E40" s="265" t="s">
        <v>130</v>
      </c>
      <c r="F40" s="265"/>
    </row>
    <row r="41" spans="3:6" ht="21.75" customHeight="1">
      <c r="C41" t="s">
        <v>167</v>
      </c>
      <c r="D41" s="265" t="s">
        <v>130</v>
      </c>
      <c r="E41" s="265" t="s">
        <v>130</v>
      </c>
      <c r="F41" s="265"/>
    </row>
    <row r="42" spans="3:6" ht="21.75" customHeight="1">
      <c r="C42" t="s">
        <v>168</v>
      </c>
      <c r="D42" s="265" t="s">
        <v>130</v>
      </c>
      <c r="E42" s="265" t="s">
        <v>130</v>
      </c>
      <c r="F42" s="265"/>
    </row>
    <row r="43" spans="3:6" ht="21.75" customHeight="1">
      <c r="C43" t="s">
        <v>169</v>
      </c>
      <c r="D43" s="265" t="s">
        <v>130</v>
      </c>
      <c r="E43" s="265" t="s">
        <v>130</v>
      </c>
      <c r="F43" s="265"/>
    </row>
    <row r="44" spans="3:6" ht="21.75" customHeight="1">
      <c r="C44" t="s">
        <v>170</v>
      </c>
      <c r="D44" s="265" t="s">
        <v>130</v>
      </c>
      <c r="E44" s="265" t="s">
        <v>130</v>
      </c>
      <c r="F44" s="265"/>
    </row>
    <row r="45" spans="3:6" ht="21.75" customHeight="1">
      <c r="C45" t="s">
        <v>171</v>
      </c>
      <c r="D45" s="265" t="s">
        <v>130</v>
      </c>
      <c r="E45" s="265" t="s">
        <v>130</v>
      </c>
      <c r="F45" s="265"/>
    </row>
    <row r="46" spans="3:6" ht="21.75" customHeight="1">
      <c r="C46" t="s">
        <v>172</v>
      </c>
      <c r="D46" s="265" t="s">
        <v>130</v>
      </c>
      <c r="E46" s="265" t="s">
        <v>130</v>
      </c>
      <c r="F46" s="265"/>
    </row>
    <row r="47" spans="3:6" ht="21.75" customHeight="1">
      <c r="C47" t="s">
        <v>173</v>
      </c>
      <c r="D47" s="265" t="s">
        <v>130</v>
      </c>
      <c r="E47" s="265" t="s">
        <v>130</v>
      </c>
      <c r="F47" s="265"/>
    </row>
    <row r="48" spans="3:6" ht="21.75" customHeight="1">
      <c r="C48" t="s">
        <v>174</v>
      </c>
      <c r="D48" s="265" t="s">
        <v>130</v>
      </c>
      <c r="E48" s="265" t="s">
        <v>130</v>
      </c>
    </row>
    <row r="49" spans="1:6" ht="21.75" customHeight="1">
      <c r="B49" s="266" t="s">
        <v>175</v>
      </c>
      <c r="C49" s="264"/>
      <c r="D49" s="265"/>
      <c r="E49" s="265"/>
      <c r="F49" s="152" t="s">
        <v>176</v>
      </c>
    </row>
    <row r="50" spans="1:6" ht="21.75" customHeight="1">
      <c r="C50" t="s">
        <v>177</v>
      </c>
      <c r="D50" s="265" t="s">
        <v>147</v>
      </c>
      <c r="E50" s="265" t="s">
        <v>130</v>
      </c>
      <c r="F50" s="265"/>
    </row>
    <row r="51" spans="1:6" ht="21.75" customHeight="1">
      <c r="C51" t="s">
        <v>178</v>
      </c>
      <c r="D51" s="265" t="s">
        <v>130</v>
      </c>
      <c r="E51" s="265" t="s">
        <v>147</v>
      </c>
      <c r="F51" s="265"/>
    </row>
    <row r="52" spans="1:6" ht="21.75" customHeight="1">
      <c r="C52" t="s">
        <v>179</v>
      </c>
      <c r="D52" s="265" t="s">
        <v>130</v>
      </c>
      <c r="E52" s="265" t="s">
        <v>147</v>
      </c>
      <c r="F52" s="265"/>
    </row>
    <row r="53" spans="1:6" ht="21.75" customHeight="1">
      <c r="C53" t="s">
        <v>180</v>
      </c>
      <c r="D53" s="265" t="s">
        <v>130</v>
      </c>
      <c r="E53" s="265" t="s">
        <v>130</v>
      </c>
      <c r="F53" s="265"/>
    </row>
    <row r="54" spans="1:6" ht="21.75" customHeight="1">
      <c r="C54" t="s">
        <v>181</v>
      </c>
      <c r="D54" s="265" t="s">
        <v>130</v>
      </c>
      <c r="E54" s="265" t="s">
        <v>147</v>
      </c>
      <c r="F54" s="265"/>
    </row>
    <row r="55" spans="1:6" ht="21.75" customHeight="1">
      <c r="C55" t="s">
        <v>182</v>
      </c>
      <c r="D55" s="265" t="s">
        <v>130</v>
      </c>
      <c r="E55" s="265" t="s">
        <v>147</v>
      </c>
      <c r="F55" s="265"/>
    </row>
    <row r="56" spans="1:6" ht="21.75" customHeight="1">
      <c r="C56" t="s">
        <v>183</v>
      </c>
      <c r="D56" s="265" t="s">
        <v>130</v>
      </c>
      <c r="E56" s="265" t="s">
        <v>147</v>
      </c>
      <c r="F56" s="265"/>
    </row>
    <row r="57" spans="1:6" ht="21.75" customHeight="1">
      <c r="C57" t="s">
        <v>184</v>
      </c>
      <c r="D57" s="265" t="s">
        <v>130</v>
      </c>
      <c r="E57" s="265" t="s">
        <v>147</v>
      </c>
      <c r="F57" s="265"/>
    </row>
    <row r="58" spans="1:6" ht="21.75" customHeight="1">
      <c r="C58" t="s">
        <v>185</v>
      </c>
      <c r="D58" s="265" t="s">
        <v>130</v>
      </c>
      <c r="E58" s="265" t="s">
        <v>147</v>
      </c>
      <c r="F58" s="265"/>
    </row>
    <row r="59" spans="1:6" ht="21.75" customHeight="1">
      <c r="C59" t="s">
        <v>186</v>
      </c>
      <c r="D59" s="265" t="s">
        <v>130</v>
      </c>
      <c r="E59" s="265" t="s">
        <v>147</v>
      </c>
      <c r="F59" s="265"/>
    </row>
    <row r="60" spans="1:6" ht="21.75" customHeight="1">
      <c r="C60" t="s">
        <v>187</v>
      </c>
      <c r="D60" s="265" t="s">
        <v>130</v>
      </c>
      <c r="E60" s="267" t="s">
        <v>188</v>
      </c>
      <c r="F60" s="267"/>
    </row>
    <row r="61" spans="1:6" ht="21.75" customHeight="1">
      <c r="C61" t="s">
        <v>189</v>
      </c>
      <c r="D61" s="265" t="s">
        <v>130</v>
      </c>
      <c r="E61" s="265" t="s">
        <v>147</v>
      </c>
      <c r="F61" s="265"/>
    </row>
    <row r="62" spans="1:6" ht="21.75" customHeight="1">
      <c r="A62" s="262" t="s">
        <v>190</v>
      </c>
      <c r="B62" s="263" t="s">
        <v>191</v>
      </c>
      <c r="C62" s="264"/>
      <c r="D62" s="265"/>
      <c r="E62" s="265"/>
      <c r="F62" s="265"/>
    </row>
    <row r="63" spans="1:6" ht="21.75" customHeight="1">
      <c r="C63" t="s">
        <v>192</v>
      </c>
      <c r="D63" s="265" t="s">
        <v>130</v>
      </c>
      <c r="E63" s="265" t="s">
        <v>130</v>
      </c>
      <c r="F63" s="265"/>
    </row>
    <row r="64" spans="1:6" ht="21.75" customHeight="1">
      <c r="C64" t="s">
        <v>193</v>
      </c>
      <c r="D64" s="265" t="s">
        <v>130</v>
      </c>
      <c r="E64" s="265" t="s">
        <v>130</v>
      </c>
      <c r="F64" s="265"/>
    </row>
    <row r="65" spans="1:6" ht="21.75" customHeight="1">
      <c r="C65" t="s">
        <v>194</v>
      </c>
      <c r="D65" s="265" t="s">
        <v>130</v>
      </c>
      <c r="E65" s="265" t="s">
        <v>130</v>
      </c>
      <c r="F65" s="265"/>
    </row>
    <row r="66" spans="1:6" ht="21.75" customHeight="1">
      <c r="C66" t="s">
        <v>195</v>
      </c>
      <c r="D66" s="265" t="s">
        <v>130</v>
      </c>
      <c r="E66" s="265" t="s">
        <v>130</v>
      </c>
      <c r="F66" s="265"/>
    </row>
    <row r="67" spans="1:6" ht="21.75" customHeight="1">
      <c r="C67" t="s">
        <v>196</v>
      </c>
      <c r="D67" s="265" t="s">
        <v>130</v>
      </c>
      <c r="E67" s="265" t="s">
        <v>130</v>
      </c>
      <c r="F67" s="265"/>
    </row>
    <row r="68" spans="1:6" ht="21.75" customHeight="1">
      <c r="C68" t="s">
        <v>197</v>
      </c>
      <c r="D68" s="265" t="s">
        <v>130</v>
      </c>
      <c r="E68" s="265" t="s">
        <v>130</v>
      </c>
      <c r="F68" s="265"/>
    </row>
    <row r="69" spans="1:6" ht="21.75" customHeight="1">
      <c r="C69" t="s">
        <v>198</v>
      </c>
      <c r="D69" s="265" t="s">
        <v>130</v>
      </c>
      <c r="E69" s="265" t="s">
        <v>130</v>
      </c>
      <c r="F69" s="265"/>
    </row>
    <row r="70" spans="1:6" ht="21.75" customHeight="1">
      <c r="C70" t="s">
        <v>199</v>
      </c>
      <c r="D70" s="265" t="s">
        <v>130</v>
      </c>
      <c r="E70" s="265" t="s">
        <v>130</v>
      </c>
      <c r="F70" s="265"/>
    </row>
    <row r="71" spans="1:6" ht="21.75" customHeight="1">
      <c r="C71" t="s">
        <v>200</v>
      </c>
      <c r="D71" s="265" t="s">
        <v>130</v>
      </c>
      <c r="E71" s="265" t="s">
        <v>130</v>
      </c>
      <c r="F71" s="265"/>
    </row>
    <row r="72" spans="1:6" ht="21.75" customHeight="1">
      <c r="C72" t="s">
        <v>201</v>
      </c>
      <c r="D72" s="265" t="s">
        <v>130</v>
      </c>
      <c r="E72" s="265" t="s">
        <v>130</v>
      </c>
      <c r="F72" s="265"/>
    </row>
    <row r="73" spans="1:6" ht="21.75" customHeight="1">
      <c r="C73" t="s">
        <v>202</v>
      </c>
      <c r="D73" s="265" t="s">
        <v>130</v>
      </c>
      <c r="E73" s="265" t="s">
        <v>130</v>
      </c>
      <c r="F73" s="265"/>
    </row>
    <row r="74" spans="1:6" ht="21.75" customHeight="1">
      <c r="C74" t="s">
        <v>203</v>
      </c>
      <c r="D74" s="265"/>
      <c r="E74" s="265"/>
      <c r="F74" s="265"/>
    </row>
    <row r="75" spans="1:6" ht="21.75" customHeight="1">
      <c r="B75" s="263" t="s">
        <v>204</v>
      </c>
      <c r="D75" s="265" t="s">
        <v>130</v>
      </c>
      <c r="E75" s="265" t="s">
        <v>130</v>
      </c>
      <c r="F75" s="265"/>
    </row>
    <row r="76" spans="1:6" ht="21.75" customHeight="1">
      <c r="C76" t="s">
        <v>205</v>
      </c>
      <c r="D76" s="265" t="s">
        <v>130</v>
      </c>
      <c r="E76" s="265" t="s">
        <v>130</v>
      </c>
      <c r="F76" s="265"/>
    </row>
    <row r="77" spans="1:6" ht="21.75" customHeight="1">
      <c r="C77" t="s">
        <v>206</v>
      </c>
      <c r="D77" s="265" t="s">
        <v>130</v>
      </c>
      <c r="E77" s="265" t="s">
        <v>147</v>
      </c>
      <c r="F77" s="265"/>
    </row>
    <row r="78" spans="1:6" ht="21.75" customHeight="1">
      <c r="C78" t="s">
        <v>207</v>
      </c>
      <c r="D78" s="265" t="s">
        <v>130</v>
      </c>
      <c r="E78" s="265" t="s">
        <v>130</v>
      </c>
      <c r="F78" s="265"/>
    </row>
    <row r="79" spans="1:6" ht="21.75" customHeight="1">
      <c r="A79" s="262" t="s">
        <v>208</v>
      </c>
      <c r="C79" s="264"/>
      <c r="D79" s="265"/>
      <c r="E79" s="265"/>
      <c r="F79" s="265"/>
    </row>
    <row r="80" spans="1:6" ht="21.75" customHeight="1">
      <c r="C80" t="s">
        <v>209</v>
      </c>
      <c r="D80" s="265" t="s">
        <v>130</v>
      </c>
      <c r="E80" s="265" t="s">
        <v>130</v>
      </c>
      <c r="F80" s="265"/>
    </row>
    <row r="81" spans="3:6" ht="21.75" customHeight="1">
      <c r="C81" t="s">
        <v>210</v>
      </c>
      <c r="D81" s="265" t="s">
        <v>130</v>
      </c>
      <c r="E81" s="265" t="s">
        <v>130</v>
      </c>
      <c r="F81" s="265"/>
    </row>
    <row r="82" spans="3:6" ht="21.75" customHeight="1">
      <c r="C82" t="s">
        <v>211</v>
      </c>
      <c r="D82" s="265"/>
      <c r="E82" s="265"/>
    </row>
    <row r="83" spans="3:6" ht="21.75" customHeight="1">
      <c r="C83" t="s">
        <v>212</v>
      </c>
      <c r="D83" s="265"/>
      <c r="E83" s="265"/>
    </row>
    <row r="84" spans="3:6" ht="21.75" customHeight="1">
      <c r="C84" t="s">
        <v>213</v>
      </c>
      <c r="D84" s="265"/>
      <c r="E84" s="265"/>
    </row>
    <row r="85" spans="3:6" ht="21.75" customHeight="1">
      <c r="C85" t="s">
        <v>214</v>
      </c>
      <c r="D85" s="265"/>
      <c r="E85" s="265"/>
    </row>
    <row r="86" spans="3:6" ht="21.75" customHeight="1">
      <c r="C86" t="s">
        <v>215</v>
      </c>
      <c r="D86" s="265"/>
      <c r="E86" s="265"/>
    </row>
    <row r="87" spans="3:6" ht="21.75" customHeight="1">
      <c r="D87" s="265"/>
      <c r="E87" s="265"/>
    </row>
    <row r="88" spans="3:6" ht="21.75" customHeight="1">
      <c r="D88" s="265"/>
      <c r="E88" s="265"/>
    </row>
    <row r="89" spans="3:6" ht="21.75" customHeight="1">
      <c r="D89" s="265"/>
      <c r="E89" s="265"/>
    </row>
    <row r="90" spans="3:6" ht="21.75" customHeight="1">
      <c r="D90" s="265"/>
      <c r="E90" s="265"/>
    </row>
    <row r="91" spans="3:6" ht="21.75" customHeight="1">
      <c r="D91" s="265"/>
      <c r="E91" s="265"/>
    </row>
    <row r="92" spans="3:6" ht="21.75" customHeight="1">
      <c r="D92" s="265"/>
      <c r="E92" s="265"/>
    </row>
    <row r="93" spans="3:6" ht="21.75" customHeight="1">
      <c r="D93" s="265"/>
      <c r="E93" s="265"/>
    </row>
    <row r="94" spans="3:6" ht="21.75" customHeight="1">
      <c r="D94" s="265"/>
      <c r="E94" s="265"/>
    </row>
    <row r="95" spans="3:6" ht="21.75" customHeight="1">
      <c r="D95" s="265"/>
      <c r="E95" s="265"/>
    </row>
    <row r="96" spans="3:6" ht="21.75" customHeight="1">
      <c r="D96" s="265"/>
      <c r="E96" s="265"/>
    </row>
    <row r="97" spans="4:5" ht="21.75" customHeight="1">
      <c r="D97" s="265"/>
      <c r="E97" s="265"/>
    </row>
    <row r="98" spans="4:5" ht="21.75" customHeight="1">
      <c r="D98" s="265"/>
      <c r="E98" s="265"/>
    </row>
    <row r="99" spans="4:5" ht="21.75" customHeight="1">
      <c r="D99" s="265"/>
      <c r="E99" s="265"/>
    </row>
    <row r="100" spans="4:5" ht="21.75" customHeight="1">
      <c r="D100" s="265"/>
      <c r="E100" s="265"/>
    </row>
    <row r="101" spans="4:5" ht="21.75" customHeight="1">
      <c r="D101" s="265"/>
      <c r="E101" s="265"/>
    </row>
    <row r="102" spans="4:5" ht="21.75" customHeight="1">
      <c r="D102" s="265"/>
      <c r="E102" s="265"/>
    </row>
    <row r="103" spans="4:5" ht="21.75" customHeight="1">
      <c r="D103" s="265"/>
      <c r="E103" s="265"/>
    </row>
    <row r="104" spans="4:5" ht="21.75" customHeight="1">
      <c r="D104" s="265"/>
      <c r="E104" s="265"/>
    </row>
    <row r="105" spans="4:5" ht="21.75" customHeight="1">
      <c r="D105" s="265"/>
      <c r="E105" s="265"/>
    </row>
    <row r="106" spans="4:5" ht="21.75" customHeight="1">
      <c r="D106" s="265"/>
      <c r="E106" s="265"/>
    </row>
  </sheetData>
  <sheetProtection formatCells="0" formatColumns="0" formatRows="0" insertColumns="0" insertRows="0" insertHyperlinks="0" sort="0" autoFilter="0" pivotTables="0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24A0D970A2754A92D27DC4C3A43DC1" ma:contentTypeVersion="17" ma:contentTypeDescription="Create a new document." ma:contentTypeScope="" ma:versionID="41867f214e4c4ca4309b66bd0f3f8784">
  <xsd:schema xmlns:xsd="http://www.w3.org/2001/XMLSchema" xmlns:xs="http://www.w3.org/2001/XMLSchema" xmlns:p="http://schemas.microsoft.com/office/2006/metadata/properties" xmlns:ns2="fd846815-3440-47ad-91c2-6fb63ce1b515" xmlns:ns3="http://schemas.microsoft.com/sharepoint/v3/fields" xmlns:ns4="c8187ad9-badc-4a75-bbe4-fadf97d1e93e" xmlns:ns5="135651e0-58b9-4230-86b3-f75358f04432" targetNamespace="http://schemas.microsoft.com/office/2006/metadata/properties" ma:root="true" ma:fieldsID="223e82dc677721ed01fb83eb57f8a47b" ns2:_="" ns3:_="" ns4:_="" ns5:_="">
    <xsd:import namespace="fd846815-3440-47ad-91c2-6fb63ce1b515"/>
    <xsd:import namespace="http://schemas.microsoft.com/sharepoint/v3/fields"/>
    <xsd:import namespace="c8187ad9-badc-4a75-bbe4-fadf97d1e93e"/>
    <xsd:import namespace="135651e0-58b9-4230-86b3-f75358f0443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_Status" minOccurs="0"/>
                <xsd:element ref="ns4:kb2195678de349ca8c57c458e10f6aa4" minOccurs="0"/>
                <xsd:element ref="ns4:TaxCatchAll" minOccurs="0"/>
                <xsd:element ref="ns4:TaxCatchAllLabel" minOccurs="0"/>
                <xsd:element ref="ns4:Zaak_Beschrijving" minOccurs="0"/>
                <xsd:element ref="ns5:MediaServiceMetadata" minOccurs="0"/>
                <xsd:element ref="ns5:MediaServiceFastMetadata" minOccurs="0"/>
                <xsd:element ref="ns5:MediaServiceObjectDetectorVersions" minOccurs="0"/>
                <xsd:element ref="ns5:lcf76f155ced4ddcb4097134ff3c332f" minOccurs="0"/>
                <xsd:element ref="ns5:MediaServiceDateTaken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MediaServiceLocation" minOccurs="0"/>
                <xsd:element ref="ns2:SharedWithUsers" minOccurs="0"/>
                <xsd:element ref="ns2:SharedWithDetail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846815-3440-47ad-91c2-6fb63ce1b51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11" nillable="true" ma:displayName="Document fase" ma:format="Dropdown" ma:internalName="_Status">
      <xsd:simpleType>
        <xsd:union memberTypes="dms:Text">
          <xsd:simpleType>
            <xsd:restriction base="dms:Choice">
              <xsd:enumeration value="Nee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87ad9-badc-4a75-bbe4-fadf97d1e93e" elementFormDefault="qualified">
    <xsd:import namespace="http://schemas.microsoft.com/office/2006/documentManagement/types"/>
    <xsd:import namespace="http://schemas.microsoft.com/office/infopath/2007/PartnerControls"/>
    <xsd:element name="kb2195678de349ca8c57c458e10f6aa4" ma:index="12" nillable="true" ma:taxonomy="true" ma:internalName="kb2195678de349ca8c57c458e10f6aa4" ma:taxonomyFieldName="Status_Zaak" ma:displayName="Status_Zaak" ma:readOnly="false" ma:default="1;#Actief|81c20c87-c216-4937-bf94-ff7021bd769f" ma:fieldId="{4b219567-8de3-49ca-8c57-c458e10f6aa4}" ma:sspId="38de04f5-9adb-42a5-9f71-4a0da62c8538" ma:termSetId="2b15115e-b51c-4653-a1d0-ab64c2d193f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3" nillable="true" ma:displayName="Taxonomy Catch All Column" ma:hidden="true" ma:list="{240001a9-34ba-4958-9fe6-5a14cb68ca28}" ma:internalName="TaxCatchAll" ma:showField="CatchAllData" ma:web="fd846815-3440-47ad-91c2-6fb63ce1b5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4" nillable="true" ma:displayName="Taxonomy Catch All Column1" ma:hidden="true" ma:list="{240001a9-34ba-4958-9fe6-5a14cb68ca28}" ma:internalName="TaxCatchAllLabel" ma:readOnly="true" ma:showField="CatchAllDataLabel" ma:web="fd846815-3440-47ad-91c2-6fb63ce1b5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Zaak_Beschrijving" ma:index="16" nillable="true" ma:displayName="Zaak_Beschrijving" ma:default="" ma:internalName="Zaak_Beschrijvin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5651e0-58b9-4230-86b3-f75358f04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38de04f5-9adb-42a5-9f71-4a0da62c85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7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Document fase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187ad9-badc-4a75-bbe4-fadf97d1e93e">
      <Value>4</Value>
      <Value>59</Value>
      <Value>2</Value>
      <Value>1</Value>
    </TaxCatchAll>
    <lcf76f155ced4ddcb4097134ff3c332f xmlns="135651e0-58b9-4230-86b3-f75358f04432">
      <Terms xmlns="http://schemas.microsoft.com/office/infopath/2007/PartnerControls"/>
    </lcf76f155ced4ddcb4097134ff3c332f>
    <_Status xmlns="http://schemas.microsoft.com/sharepoint/v3/fields" xsi:nil="true"/>
    <Zaak_Beschrijving xmlns="c8187ad9-badc-4a75-bbe4-fadf97d1e93e" xsi:nil="true"/>
    <kb2195678de349ca8c57c458e10f6aa4 xmlns="c8187ad9-badc-4a75-bbe4-fadf97d1e93e">
      <Terms xmlns="http://schemas.microsoft.com/office/infopath/2007/PartnerControls">
        <TermInfo xmlns="http://schemas.microsoft.com/office/infopath/2007/PartnerControls">
          <TermName xmlns="http://schemas.microsoft.com/office/infopath/2007/PartnerControls">Actief</TermName>
          <TermId xmlns="http://schemas.microsoft.com/office/infopath/2007/PartnerControls">81c20c87-c216-4937-bf94-ff7021bd769f</TermId>
        </TermInfo>
      </Terms>
    </kb2195678de349ca8c57c458e10f6aa4>
    <_dlc_DocId xmlns="fd846815-3440-47ad-91c2-6fb63ce1b515">P7F47XRYZNDU-1400349141-107641</_dlc_DocId>
    <_dlc_DocIdUrl xmlns="fd846815-3440-47ad-91c2-6fb63ce1b515">
      <Url>https://gemeenteznstd.sharepoint.com/sites/PC_Europeseaanbestedingen-Aanbestedingsdossiers2/_layouts/15/DocIdRedir.aspx?ID=P7F47XRYZNDU-1400349141-107641</Url>
      <Description>P7F47XRYZNDU-1400349141-107641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713F7F9-6C76-4AC9-A983-B95AD3DCCBA5}"/>
</file>

<file path=customXml/itemProps2.xml><?xml version="1.0" encoding="utf-8"?>
<ds:datastoreItem xmlns:ds="http://schemas.openxmlformats.org/officeDocument/2006/customXml" ds:itemID="{8FF29C01-931F-4E9C-B012-4CD8EE32A7C4}">
  <ds:schemaRefs>
    <ds:schemaRef ds:uri="fd846815-3440-47ad-91c2-6fb63ce1b515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135651e0-58b9-4230-86b3-f75358f04432"/>
    <ds:schemaRef ds:uri="c8187ad9-badc-4a75-bbe4-fadf97d1e93e"/>
    <ds:schemaRef ds:uri="http://schemas.microsoft.com/sharepoint/v3/fields"/>
    <ds:schemaRef ds:uri="f44d33a5-536b-488f-8061-f6e8dfec16c7"/>
    <ds:schemaRef ds:uri="0485e711-00f7-49fb-9846-87ddc432b1ae"/>
  </ds:schemaRefs>
</ds:datastoreItem>
</file>

<file path=customXml/itemProps3.xml><?xml version="1.0" encoding="utf-8"?>
<ds:datastoreItem xmlns:ds="http://schemas.openxmlformats.org/officeDocument/2006/customXml" ds:itemID="{E9C4BC82-6445-4A66-806C-B3CCCDBCA8B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3C5CB78-2C0D-42D8-B845-882A95239F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6</vt:i4>
      </vt:variant>
    </vt:vector>
  </HeadingPairs>
  <TitlesOfParts>
    <vt:vector size="12" baseType="lpstr">
      <vt:lpstr>gunningscriterium SEB</vt:lpstr>
      <vt:lpstr>invulblad opdrachtnemer</vt:lpstr>
      <vt:lpstr>logboek opdrachtnemer</vt:lpstr>
      <vt:lpstr>subsidie opdrachtgever</vt:lpstr>
      <vt:lpstr>beoordeling opdrachtgever</vt:lpstr>
      <vt:lpstr>machinelijst SEB</vt:lpstr>
      <vt:lpstr>'beoordeling opdrachtgever'!Afdrukbereik</vt:lpstr>
      <vt:lpstr>'gunningscriterium SEB'!Afdrukbereik</vt:lpstr>
      <vt:lpstr>'invulblad opdrachtnemer'!Afdrukbereik</vt:lpstr>
      <vt:lpstr>'logboek opdrachtnemer'!Afdrukbereik</vt:lpstr>
      <vt:lpstr>'subsidie opdrachtgever'!Afdrukbereik</vt:lpstr>
      <vt:lpstr>machinelijst</vt:lpstr>
    </vt:vector>
  </TitlesOfParts>
  <Manager/>
  <Company>Gemeente Eindhoven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Vieve Smulders</dc:creator>
  <cp:keywords/>
  <dc:description/>
  <cp:lastModifiedBy>Tessa Feller</cp:lastModifiedBy>
  <cp:revision/>
  <dcterms:created xsi:type="dcterms:W3CDTF">2020-05-26T14:06:55Z</dcterms:created>
  <dcterms:modified xsi:type="dcterms:W3CDTF">2025-07-04T11:47:12Z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0x0101005D24A0D970A2754A92D27DC4C3A43DC1</vt:lpwstr>
  </property>
  <property fmtid="{D5CDD505-2E9C-101B-9397-08002B2CF9AE}" pid="3" name="Afdeling">
    <vt:lpwstr>59;#Ingenieursbureau|f7291a2a-5f61-4693-903d-a5f4c087d03f</vt:lpwstr>
  </property>
  <property fmtid="{D5CDD505-2E9C-101B-9397-08002B2CF9AE}" pid="4" name="_dlc_DocIdItemGuid">
    <vt:lpwstr>501dca86-f8b4-4c48-aafa-634eb581a33c</vt:lpwstr>
  </property>
  <property fmtid="{D5CDD505-2E9C-101B-9397-08002B2CF9AE}" pid="5" name="Archiefvormer">
    <vt:lpwstr>4;#Gemeente Zaanstad|5da99fe8-27ce-4ad9-925a-5d6e14d5f231</vt:lpwstr>
  </property>
  <property fmtid="{D5CDD505-2E9C-101B-9397-08002B2CF9AE}" pid="6" name="MediaServiceImageTags">
    <vt:lpwstr/>
  </property>
  <property fmtid="{D5CDD505-2E9C-101B-9397-08002B2CF9AE}" pid="7" name="Openbaarheidsbeperking">
    <vt:lpwstr/>
  </property>
  <property fmtid="{D5CDD505-2E9C-101B-9397-08002B2CF9AE}" pid="8" name="Projectfase">
    <vt:lpwstr/>
  </property>
  <property fmtid="{D5CDD505-2E9C-101B-9397-08002B2CF9AE}" pid="9" name="Order">
    <vt:r8>393500</vt:r8>
  </property>
  <property fmtid="{D5CDD505-2E9C-101B-9397-08002B2CF9AE}" pid="10" name="o1a2d2658b504ff8bb19e1adc1f0f2a3">
    <vt:lpwstr>Ingenieursbureau|f7291a2a-5f61-4693-903d-a5f4c087d03f</vt:lpwstr>
  </property>
  <property fmtid="{D5CDD505-2E9C-101B-9397-08002B2CF9AE}" pid="11" name="pc74fc44ba064d88936f8cc21f1e9089">
    <vt:lpwstr>Gemeente Zaanstad|5da99fe8-27ce-4ad9-925a-5d6e14d5f231</vt:lpwstr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Extern-ID">
    <vt:lpwstr/>
  </property>
  <property fmtid="{D5CDD505-2E9C-101B-9397-08002B2CF9AE}" pid="15" name="ComplianceAssetId">
    <vt:lpwstr/>
  </property>
  <property fmtid="{D5CDD505-2E9C-101B-9397-08002B2CF9AE}" pid="16" name="TemplateUrl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  <property fmtid="{D5CDD505-2E9C-101B-9397-08002B2CF9AE}" pid="19" name="Bron_Systeem">
    <vt:lpwstr/>
  </property>
  <property fmtid="{D5CDD505-2E9C-101B-9397-08002B2CF9AE}" pid="20" name="Status_Zaak">
    <vt:lpwstr>1</vt:lpwstr>
  </property>
  <property fmtid="{D5CDD505-2E9C-101B-9397-08002B2CF9AE}" pid="21" name="dd418d1d0122474984b379b82e2694a7">
    <vt:lpwstr>B0574|1c1ba151-0f0e-4b4e-b215-a5c0dae84579</vt:lpwstr>
  </property>
  <property fmtid="{D5CDD505-2E9C-101B-9397-08002B2CF9AE}" pid="22" name="jbd390ef46fe4ab38e89a0afa2c77160">
    <vt:lpwstr/>
  </property>
  <property fmtid="{D5CDD505-2E9C-101B-9397-08002B2CF9AE}" pid="23" name="ha05b352ffb3473e988b841366c28f6f">
    <vt:lpwstr/>
  </property>
  <property fmtid="{D5CDD505-2E9C-101B-9397-08002B2CF9AE}" pid="24" name="Zaaktype">
    <vt:lpwstr>2;#B0574|1c1ba151-0f0e-4b4e-b215-a5c0dae84579</vt:lpwstr>
  </property>
  <property fmtid="{D5CDD505-2E9C-101B-9397-08002B2CF9AE}" pid="25" name="c94847eb54c24c8f9dc0c385bd1eebc2">
    <vt:lpwstr>Ingenieursbureau|f7291a2a-5f61-4693-903d-a5f4c087d03f</vt:lpwstr>
  </property>
  <property fmtid="{D5CDD505-2E9C-101B-9397-08002B2CF9AE}" pid="26" name="Proces">
    <vt:lpwstr/>
  </property>
  <property fmtid="{D5CDD505-2E9C-101B-9397-08002B2CF9AE}" pid="27" name="n4a6eba257ee4776b063e377a4c63306">
    <vt:lpwstr>Gemeente Zaanstad|5da99fe8-27ce-4ad9-925a-5d6e14d5f231</vt:lpwstr>
  </property>
</Properties>
</file>