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codeName="ThisWorkbook" defaultThemeVersion="124226"/>
  <mc:AlternateContent xmlns:mc="http://schemas.openxmlformats.org/markup-compatibility/2006">
    <mc:Choice Requires="x15">
      <x15ac:absPath xmlns:x15ac="http://schemas.microsoft.com/office/spreadsheetml/2010/11/ac" url="G:\SSC IUC G1 Aanbesteden\05 Categoriemanagement\CM Uitzendkrachten\Arbeidsparticipanten\EA Inhuur Arbeidsparticipanten 2026\_5 NvI\NvI 2\"/>
    </mc:Choice>
  </mc:AlternateContent>
  <bookViews>
    <workbookView xWindow="0" yWindow="0" windowWidth="28800" windowHeight="11700" tabRatio="703"/>
  </bookViews>
  <sheets>
    <sheet name="0. Leeswijzer" sheetId="15" r:id="rId1"/>
    <sheet name="1a. cao Rijk-salarisschalen" sheetId="50" r:id="rId2"/>
    <sheet name="1b. IBBAD-salarisschalen" sheetId="2" r:id="rId3"/>
    <sheet name="2a. LSF cao Rijk" sheetId="35" r:id="rId4"/>
    <sheet name="2b. LSF Defensie" sheetId="51" r:id="rId5"/>
    <sheet name=" 2c. Toelichting LSF" sheetId="49" r:id="rId6"/>
    <sheet name="3a Tariefstellingsblad cao Rijk" sheetId="52" r:id="rId7"/>
    <sheet name="3b Tariefstellingsblad Defensie" sheetId="53" r:id="rId8"/>
    <sheet name="4. Kostenfactoren" sheetId="45" r:id="rId9"/>
    <sheet name="5. Puntenscore &amp; ondertekening" sheetId="41" r:id="rId10"/>
    <sheet name="2a NVT Uitzenden fase A - Rg I " sheetId="3" state="hidden" r:id="rId11"/>
    <sheet name="2b NVT Detacheren fase A - Rg I" sheetId="16" state="hidden" r:id="rId12"/>
    <sheet name="2c NVT Detacheren fase B,C-Rg I" sheetId="10" state="hidden" r:id="rId13"/>
    <sheet name="2d NVT Uitzenden fase A - Rg II" sheetId="21" state="hidden" r:id="rId14"/>
    <sheet name="2e NVT  Detacheren fase A-Rg II" sheetId="23" state="hidden" r:id="rId15"/>
    <sheet name="2f NVT Detacheren fase B,C-RgII" sheetId="25" state="hidden" r:id="rId16"/>
    <sheet name="3 Gewogen gemiddelde ORF" sheetId="20" state="hidden" r:id="rId17"/>
  </sheets>
  <externalReferences>
    <externalReference r:id="rId18"/>
  </externalReferences>
  <definedNames>
    <definedName name="_xlnm.Print_Area" localSheetId="10">'2a NVT Uitzenden fase A - Rg I '!$A$1:$M$50</definedName>
    <definedName name="_xlnm.Print_Area" localSheetId="8">'4. Kostenfactoren'!$A$1:$M$109</definedName>
  </definedNames>
  <calcPr calcId="162913"/>
</workbook>
</file>

<file path=xl/calcChain.xml><?xml version="1.0" encoding="utf-8"?>
<calcChain xmlns="http://schemas.openxmlformats.org/spreadsheetml/2006/main">
  <c r="D15" i="51" l="1"/>
  <c r="D16" i="51"/>
  <c r="M16" i="51" l="1"/>
  <c r="M16" i="35"/>
  <c r="E43" i="51" l="1"/>
  <c r="A2" i="51"/>
  <c r="J48" i="51" l="1"/>
  <c r="D48" i="51"/>
  <c r="B30" i="41" l="1"/>
  <c r="B48" i="41" s="1"/>
  <c r="D22" i="53" l="1"/>
  <c r="D25" i="52"/>
  <c r="D22" i="52"/>
  <c r="A2" i="45" l="1"/>
  <c r="D25" i="53"/>
  <c r="J34" i="51"/>
  <c r="J33" i="51"/>
  <c r="J32" i="51"/>
  <c r="J31" i="51"/>
  <c r="J30" i="51"/>
  <c r="J29" i="51"/>
  <c r="J28" i="51"/>
  <c r="D34" i="51"/>
  <c r="D33" i="51"/>
  <c r="D32" i="51"/>
  <c r="D31" i="51"/>
  <c r="D30" i="51"/>
  <c r="D29" i="51"/>
  <c r="C34" i="51"/>
  <c r="C33" i="51"/>
  <c r="C32" i="51"/>
  <c r="C31" i="51"/>
  <c r="C30" i="51"/>
  <c r="C29" i="51"/>
  <c r="D28" i="51"/>
  <c r="J26" i="51"/>
  <c r="D26" i="51"/>
  <c r="J25" i="51"/>
  <c r="J24" i="51"/>
  <c r="D25" i="51"/>
  <c r="D24" i="51"/>
  <c r="P25" i="51"/>
  <c r="P24" i="51"/>
  <c r="J16" i="51"/>
  <c r="J19" i="51" s="1"/>
  <c r="J23" i="51"/>
  <c r="J22" i="51"/>
  <c r="J21" i="51"/>
  <c r="J20" i="51"/>
  <c r="M19" i="51"/>
  <c r="J14" i="51"/>
  <c r="K13" i="51"/>
  <c r="E13" i="51"/>
  <c r="D13" i="51"/>
  <c r="J12" i="51"/>
  <c r="M12" i="51" s="1"/>
  <c r="E12" i="51"/>
  <c r="G12" i="51" s="1"/>
  <c r="J11" i="51"/>
  <c r="M11" i="51" s="1"/>
  <c r="E11" i="51"/>
  <c r="G11" i="51" s="1"/>
  <c r="J10" i="51"/>
  <c r="M10" i="51" s="1"/>
  <c r="E10" i="51"/>
  <c r="G10" i="51" s="1"/>
  <c r="J9" i="51"/>
  <c r="D27" i="51" l="1"/>
  <c r="J13" i="51"/>
  <c r="J35" i="51"/>
  <c r="D35" i="51"/>
  <c r="J27" i="51"/>
  <c r="D19" i="51"/>
  <c r="E14" i="51"/>
  <c r="G14" i="51" s="1"/>
  <c r="G13" i="51"/>
  <c r="H13" i="51" s="1"/>
  <c r="M13" i="51"/>
  <c r="N13" i="51" s="1"/>
  <c r="K14" i="51"/>
  <c r="M14" i="51" s="1"/>
  <c r="K36" i="51" l="1"/>
  <c r="K19" i="51"/>
  <c r="N14" i="51"/>
  <c r="H14" i="51"/>
  <c r="E36" i="51"/>
  <c r="G36" i="51" l="1"/>
  <c r="H36" i="51" s="1"/>
  <c r="E22" i="51"/>
  <c r="G22" i="51" s="1"/>
  <c r="E27" i="51"/>
  <c r="E19" i="51"/>
  <c r="E16" i="51"/>
  <c r="G16" i="51" s="1"/>
  <c r="E20" i="51"/>
  <c r="G20" i="51" s="1"/>
  <c r="E23" i="51"/>
  <c r="G23" i="51" s="1"/>
  <c r="E15" i="51"/>
  <c r="G15" i="51" s="1"/>
  <c r="E18" i="51"/>
  <c r="G18" i="51" s="1"/>
  <c r="E17" i="51"/>
  <c r="G17" i="51" s="1"/>
  <c r="E25" i="51"/>
  <c r="G25" i="51" s="1"/>
  <c r="E21" i="51"/>
  <c r="G21" i="51" s="1"/>
  <c r="E24" i="51"/>
  <c r="G24" i="51" s="1"/>
  <c r="E26" i="51"/>
  <c r="G26" i="51" s="1"/>
  <c r="K25" i="51"/>
  <c r="M25" i="51" s="1"/>
  <c r="K23" i="51"/>
  <c r="M23" i="51" s="1"/>
  <c r="K21" i="51"/>
  <c r="M21" i="51" s="1"/>
  <c r="K26" i="51"/>
  <c r="M26" i="51" s="1"/>
  <c r="K24" i="51"/>
  <c r="M24" i="51" s="1"/>
  <c r="K27" i="51"/>
  <c r="K22" i="51"/>
  <c r="M22" i="51" s="1"/>
  <c r="K20" i="51"/>
  <c r="M20" i="51" s="1"/>
  <c r="K16" i="51"/>
  <c r="N19" i="51"/>
  <c r="M36" i="51"/>
  <c r="N36" i="51" s="1"/>
  <c r="A2" i="49"/>
  <c r="A2" i="35"/>
  <c r="J11" i="35"/>
  <c r="M11" i="35" s="1"/>
  <c r="E11" i="35"/>
  <c r="G11" i="35" s="1"/>
  <c r="I67" i="45"/>
  <c r="I68" i="45"/>
  <c r="I69" i="45"/>
  <c r="I70" i="45"/>
  <c r="I71" i="45"/>
  <c r="I66" i="45"/>
  <c r="D66" i="45"/>
  <c r="I61" i="45"/>
  <c r="D61" i="45"/>
  <c r="I48" i="45"/>
  <c r="D48" i="45"/>
  <c r="I44" i="45"/>
  <c r="I45" i="45"/>
  <c r="I46" i="45"/>
  <c r="D40" i="45"/>
  <c r="D35" i="45"/>
  <c r="D34" i="45"/>
  <c r="I17" i="45"/>
  <c r="I18" i="45"/>
  <c r="I19" i="45"/>
  <c r="D13" i="45"/>
  <c r="D8" i="45"/>
  <c r="M27" i="51" l="1"/>
  <c r="G27" i="51"/>
  <c r="N27" i="51"/>
  <c r="G19" i="51"/>
  <c r="H19" i="51" s="1"/>
  <c r="H27" i="51" s="1"/>
  <c r="J35" i="35"/>
  <c r="J23" i="35"/>
  <c r="J22" i="35"/>
  <c r="J21" i="35"/>
  <c r="J20" i="35"/>
  <c r="J19" i="35"/>
  <c r="J14" i="35"/>
  <c r="K13" i="35"/>
  <c r="J12" i="35"/>
  <c r="M12" i="35" s="1"/>
  <c r="J10" i="35"/>
  <c r="J9" i="35"/>
  <c r="D14" i="45"/>
  <c r="G14" i="45" s="1"/>
  <c r="D15" i="45"/>
  <c r="D16" i="45"/>
  <c r="D17" i="45"/>
  <c r="D18" i="45"/>
  <c r="D19" i="45"/>
  <c r="D11" i="45"/>
  <c r="D38" i="45"/>
  <c r="D9" i="45"/>
  <c r="J20" i="45"/>
  <c r="E20" i="45"/>
  <c r="J19" i="45"/>
  <c r="E19" i="45"/>
  <c r="J18" i="45"/>
  <c r="E18" i="45"/>
  <c r="J17" i="45"/>
  <c r="E17" i="45"/>
  <c r="J16" i="45"/>
  <c r="E16" i="45"/>
  <c r="J15" i="45"/>
  <c r="E15" i="45"/>
  <c r="J14" i="45"/>
  <c r="E14" i="45"/>
  <c r="J13" i="45"/>
  <c r="E13" i="45"/>
  <c r="J12" i="45"/>
  <c r="I12" i="45"/>
  <c r="E12" i="45"/>
  <c r="E11" i="45"/>
  <c r="J10" i="45"/>
  <c r="L10" i="45" s="1"/>
  <c r="L12" i="45" s="1"/>
  <c r="M12" i="45" s="1"/>
  <c r="E10" i="45"/>
  <c r="G10" i="45" s="1"/>
  <c r="E9" i="45"/>
  <c r="D41" i="45"/>
  <c r="D42" i="45"/>
  <c r="D43" i="45"/>
  <c r="D44" i="45"/>
  <c r="D45" i="45"/>
  <c r="D46" i="45"/>
  <c r="D36" i="45"/>
  <c r="J35" i="45"/>
  <c r="E35" i="45"/>
  <c r="G35" i="45" s="1"/>
  <c r="H35" i="45" s="1"/>
  <c r="G18" i="45" l="1"/>
  <c r="G17" i="45"/>
  <c r="E32" i="51"/>
  <c r="G32" i="51" s="1"/>
  <c r="E30" i="51"/>
  <c r="G30" i="51" s="1"/>
  <c r="E28" i="51"/>
  <c r="G28" i="51" s="1"/>
  <c r="E35" i="51"/>
  <c r="E31" i="51"/>
  <c r="G31" i="51" s="1"/>
  <c r="E34" i="51"/>
  <c r="G34" i="51" s="1"/>
  <c r="E33" i="51"/>
  <c r="G33" i="51" s="1"/>
  <c r="E29" i="51"/>
  <c r="G29" i="51" s="1"/>
  <c r="K34" i="51"/>
  <c r="M34" i="51" s="1"/>
  <c r="K32" i="51"/>
  <c r="M32" i="51" s="1"/>
  <c r="K30" i="51"/>
  <c r="M30" i="51" s="1"/>
  <c r="K28" i="51"/>
  <c r="M28" i="51" s="1"/>
  <c r="K35" i="51"/>
  <c r="K33" i="51"/>
  <c r="M33" i="51" s="1"/>
  <c r="K31" i="51"/>
  <c r="M31" i="51" s="1"/>
  <c r="K29" i="51"/>
  <c r="M29" i="51" s="1"/>
  <c r="G19" i="45"/>
  <c r="I14" i="45"/>
  <c r="L14" i="45" s="1"/>
  <c r="I41" i="45"/>
  <c r="M10" i="35"/>
  <c r="M13" i="35" s="1"/>
  <c r="N13" i="35" s="1"/>
  <c r="I35" i="45"/>
  <c r="L35" i="45" s="1"/>
  <c r="M35" i="45" s="1"/>
  <c r="J47" i="45" s="1"/>
  <c r="I15" i="45"/>
  <c r="L15" i="45" s="1"/>
  <c r="I42" i="45"/>
  <c r="I40" i="45"/>
  <c r="I13" i="45"/>
  <c r="I16" i="45"/>
  <c r="L16" i="45" s="1"/>
  <c r="I43" i="45"/>
  <c r="I34" i="45"/>
  <c r="I8" i="45"/>
  <c r="J13" i="35"/>
  <c r="J27" i="35"/>
  <c r="L17" i="45"/>
  <c r="G13" i="45"/>
  <c r="G16" i="45"/>
  <c r="D12" i="45"/>
  <c r="L18" i="45"/>
  <c r="G9" i="45"/>
  <c r="L19" i="45"/>
  <c r="G11" i="45"/>
  <c r="G15" i="45"/>
  <c r="D20" i="45"/>
  <c r="D47" i="45"/>
  <c r="E47" i="45"/>
  <c r="E43" i="45"/>
  <c r="G43" i="45" s="1"/>
  <c r="E44" i="45"/>
  <c r="G44" i="45" s="1"/>
  <c r="E39" i="45"/>
  <c r="E37" i="45"/>
  <c r="G37" i="45" s="1"/>
  <c r="E45" i="45"/>
  <c r="G45" i="45" s="1"/>
  <c r="E41" i="45"/>
  <c r="G41" i="45" s="1"/>
  <c r="E38" i="45"/>
  <c r="G38" i="45" s="1"/>
  <c r="E46" i="45"/>
  <c r="G46" i="45" s="1"/>
  <c r="E42" i="45"/>
  <c r="G42" i="45" s="1"/>
  <c r="E36" i="45"/>
  <c r="G36" i="45" s="1"/>
  <c r="E40" i="45"/>
  <c r="G40" i="45" s="1"/>
  <c r="D39" i="45"/>
  <c r="I39" i="45"/>
  <c r="K14" i="35" l="1"/>
  <c r="M14" i="35" s="1"/>
  <c r="M35" i="51"/>
  <c r="N35" i="51" s="1"/>
  <c r="N37" i="51" s="1"/>
  <c r="M39" i="51" s="1"/>
  <c r="N39" i="51" s="1"/>
  <c r="M40" i="51" s="1"/>
  <c r="G35" i="51"/>
  <c r="H35" i="51" s="1"/>
  <c r="H37" i="51" s="1"/>
  <c r="G39" i="51" s="1"/>
  <c r="H39" i="51" s="1"/>
  <c r="H40" i="51" s="1"/>
  <c r="I20" i="45"/>
  <c r="I47" i="45"/>
  <c r="L13" i="45"/>
  <c r="L20" i="45" s="1"/>
  <c r="M20" i="45" s="1"/>
  <c r="M22" i="45" s="1"/>
  <c r="H25" i="45" s="1"/>
  <c r="J41" i="45"/>
  <c r="L41" i="45" s="1"/>
  <c r="J40" i="45"/>
  <c r="L40" i="45" s="1"/>
  <c r="J37" i="45"/>
  <c r="L37" i="45" s="1"/>
  <c r="L39" i="45" s="1"/>
  <c r="M39" i="45" s="1"/>
  <c r="K19" i="35"/>
  <c r="K36" i="35"/>
  <c r="N14" i="35"/>
  <c r="G20" i="45"/>
  <c r="J44" i="45"/>
  <c r="L44" i="45" s="1"/>
  <c r="J42" i="45"/>
  <c r="L42" i="45" s="1"/>
  <c r="G12" i="45"/>
  <c r="H12" i="45" s="1"/>
  <c r="J46" i="45"/>
  <c r="L46" i="45" s="1"/>
  <c r="J39" i="45"/>
  <c r="J45" i="45"/>
  <c r="L45" i="45" s="1"/>
  <c r="J43" i="45"/>
  <c r="L43" i="45" s="1"/>
  <c r="G47" i="45"/>
  <c r="G39" i="45"/>
  <c r="H39" i="45" s="1"/>
  <c r="N41" i="51" l="1"/>
  <c r="D23" i="53" s="1"/>
  <c r="D24" i="53" s="1"/>
  <c r="D27" i="53" s="1"/>
  <c r="D29" i="53" s="1"/>
  <c r="H20" i="45"/>
  <c r="H22" i="45" s="1"/>
  <c r="H24" i="45" s="1"/>
  <c r="L47" i="45"/>
  <c r="M47" i="45" s="1"/>
  <c r="J48" i="45" s="1"/>
  <c r="L48" i="45" s="1"/>
  <c r="M48" i="45" s="1"/>
  <c r="M50" i="45" s="1"/>
  <c r="K27" i="35"/>
  <c r="K20" i="35"/>
  <c r="M20" i="35" s="1"/>
  <c r="K26" i="35"/>
  <c r="M26" i="35" s="1"/>
  <c r="K16" i="35"/>
  <c r="M19" i="35" s="1"/>
  <c r="N19" i="35" s="1"/>
  <c r="K25" i="35"/>
  <c r="M25" i="35" s="1"/>
  <c r="K24" i="35"/>
  <c r="M24" i="35" s="1"/>
  <c r="K21" i="35"/>
  <c r="M21" i="35" s="1"/>
  <c r="K23" i="35"/>
  <c r="M23" i="35" s="1"/>
  <c r="K22" i="35"/>
  <c r="M22" i="35" s="1"/>
  <c r="M36" i="35"/>
  <c r="N36" i="35" s="1"/>
  <c r="H47" i="45"/>
  <c r="E48" i="45" s="1"/>
  <c r="G48" i="45" s="1"/>
  <c r="H48" i="45" s="1"/>
  <c r="H50" i="45" s="1"/>
  <c r="M27" i="35" l="1"/>
  <c r="N27" i="35" s="1"/>
  <c r="H52" i="45"/>
  <c r="H53" i="45"/>
  <c r="D55" i="45" l="1"/>
  <c r="K33" i="35"/>
  <c r="M33" i="35" s="1"/>
  <c r="K32" i="35"/>
  <c r="M32" i="35" s="1"/>
  <c r="K31" i="35"/>
  <c r="M31" i="35" s="1"/>
  <c r="K30" i="35"/>
  <c r="M30" i="35" s="1"/>
  <c r="K29" i="35"/>
  <c r="M29" i="35" s="1"/>
  <c r="K35" i="35"/>
  <c r="K28" i="35"/>
  <c r="M28" i="35" s="1"/>
  <c r="K34" i="35"/>
  <c r="M34" i="35" s="1"/>
  <c r="M35" i="35" l="1"/>
  <c r="N35" i="35" s="1"/>
  <c r="N37" i="35" s="1"/>
  <c r="M39" i="35" s="1"/>
  <c r="N39" i="35" s="1"/>
  <c r="M40" i="35" l="1"/>
  <c r="D67" i="45"/>
  <c r="D68" i="45"/>
  <c r="D69" i="45"/>
  <c r="D70" i="45"/>
  <c r="D71" i="45"/>
  <c r="D64" i="45"/>
  <c r="D62" i="45"/>
  <c r="J72" i="45"/>
  <c r="E72" i="45"/>
  <c r="J71" i="45"/>
  <c r="E71" i="45"/>
  <c r="J70" i="45"/>
  <c r="E70" i="45"/>
  <c r="J69" i="45"/>
  <c r="L69" i="45" s="1"/>
  <c r="E69" i="45"/>
  <c r="J68" i="45"/>
  <c r="E68" i="45"/>
  <c r="J67" i="45"/>
  <c r="E67" i="45"/>
  <c r="J66" i="45"/>
  <c r="E66" i="45"/>
  <c r="G66" i="45" s="1"/>
  <c r="J65" i="45"/>
  <c r="I65" i="45"/>
  <c r="E65" i="45"/>
  <c r="E64" i="45"/>
  <c r="J63" i="45"/>
  <c r="L63" i="45" s="1"/>
  <c r="L65" i="45" s="1"/>
  <c r="M65" i="45" s="1"/>
  <c r="E63" i="45"/>
  <c r="G63" i="45" s="1"/>
  <c r="E62" i="45"/>
  <c r="G70" i="45" l="1"/>
  <c r="G71" i="45"/>
  <c r="G62" i="45"/>
  <c r="L68" i="45"/>
  <c r="G68" i="45"/>
  <c r="L71" i="45"/>
  <c r="G64" i="45"/>
  <c r="L70" i="45"/>
  <c r="D65" i="45"/>
  <c r="G67" i="45"/>
  <c r="I72" i="45"/>
  <c r="L72" i="45" s="1"/>
  <c r="M72" i="45" s="1"/>
  <c r="L67" i="45"/>
  <c r="G69" i="45"/>
  <c r="L66" i="45"/>
  <c r="D72" i="45"/>
  <c r="G65" i="45" l="1"/>
  <c r="H65" i="45" s="1"/>
  <c r="G72" i="45"/>
  <c r="J73" i="45"/>
  <c r="L73" i="45" s="1"/>
  <c r="M73" i="45" s="1"/>
  <c r="M75" i="45" s="1"/>
  <c r="H78" i="45" s="1"/>
  <c r="H72" i="45" l="1"/>
  <c r="E73" i="45" s="1"/>
  <c r="G73" i="45" s="1"/>
  <c r="H73" i="45" s="1"/>
  <c r="H75" i="45" s="1"/>
  <c r="H77" i="45" s="1"/>
  <c r="D80" i="45" s="1"/>
  <c r="D27" i="45" l="1"/>
  <c r="E13" i="35" l="1"/>
  <c r="E12" i="35"/>
  <c r="E10" i="35"/>
  <c r="D29" i="25" l="1"/>
  <c r="D29" i="23"/>
  <c r="D28" i="23"/>
  <c r="D28" i="10"/>
  <c r="D28" i="25" s="1"/>
  <c r="D26" i="16"/>
  <c r="D27" i="10" s="1"/>
  <c r="D27" i="25" s="1"/>
  <c r="D27" i="23" l="1"/>
  <c r="F14" i="20"/>
  <c r="F15" i="20"/>
  <c r="D35" i="35"/>
  <c r="D27" i="35"/>
  <c r="D19" i="35"/>
  <c r="D13" i="35"/>
  <c r="F12" i="20"/>
  <c r="F11" i="20"/>
  <c r="D38" i="25"/>
  <c r="D30" i="25"/>
  <c r="D22" i="25"/>
  <c r="D16" i="25"/>
  <c r="G12" i="25"/>
  <c r="H12" i="25"/>
  <c r="E14" i="25" s="1"/>
  <c r="G14" i="25" s="1"/>
  <c r="D38" i="23"/>
  <c r="D30" i="23"/>
  <c r="D22" i="23"/>
  <c r="D16" i="23"/>
  <c r="G12" i="23"/>
  <c r="H12" i="23" s="1"/>
  <c r="D38" i="21"/>
  <c r="D30" i="21"/>
  <c r="D22" i="21"/>
  <c r="D16" i="21"/>
  <c r="G12" i="21"/>
  <c r="H12" i="21" s="1"/>
  <c r="D38" i="10"/>
  <c r="D30" i="10"/>
  <c r="D22" i="10"/>
  <c r="D16" i="10"/>
  <c r="G12" i="10"/>
  <c r="H12" i="10" s="1"/>
  <c r="E13" i="10" s="1"/>
  <c r="G13" i="10" s="1"/>
  <c r="D37" i="16"/>
  <c r="D29" i="16"/>
  <c r="D21" i="16"/>
  <c r="D15" i="16"/>
  <c r="G11" i="16"/>
  <c r="H11" i="16" s="1"/>
  <c r="E13" i="16" s="1"/>
  <c r="G13" i="16" s="1"/>
  <c r="D37" i="3"/>
  <c r="D29" i="3"/>
  <c r="D21" i="3"/>
  <c r="D15" i="3"/>
  <c r="G11" i="3"/>
  <c r="H11" i="3" s="1"/>
  <c r="E15" i="25" l="1"/>
  <c r="G15" i="25" s="1"/>
  <c r="E14" i="16"/>
  <c r="G14" i="16" s="1"/>
  <c r="F17" i="20"/>
  <c r="F18" i="20" s="1"/>
  <c r="E16" i="25"/>
  <c r="E14" i="21"/>
  <c r="G14" i="21" s="1"/>
  <c r="E13" i="21"/>
  <c r="G13" i="21" s="1"/>
  <c r="E14" i="3"/>
  <c r="G14" i="3" s="1"/>
  <c r="E13" i="3"/>
  <c r="G13" i="3" s="1"/>
  <c r="E12" i="3"/>
  <c r="G12" i="3" s="1"/>
  <c r="F19" i="20"/>
  <c r="F20" i="20" s="1"/>
  <c r="E14" i="10"/>
  <c r="G14" i="10" s="1"/>
  <c r="E15" i="10"/>
  <c r="G15" i="10" s="1"/>
  <c r="E12" i="16"/>
  <c r="G12" i="16" s="1"/>
  <c r="G15" i="16" s="1"/>
  <c r="H15" i="16" s="1"/>
  <c r="E15" i="16"/>
  <c r="E15" i="3"/>
  <c r="E16" i="10"/>
  <c r="E14" i="23"/>
  <c r="G14" i="23" s="1"/>
  <c r="E13" i="23"/>
  <c r="G13" i="23" s="1"/>
  <c r="E15" i="23"/>
  <c r="G15" i="23" s="1"/>
  <c r="E16" i="23"/>
  <c r="G10" i="35"/>
  <c r="G12" i="35"/>
  <c r="E16" i="21"/>
  <c r="E15" i="21"/>
  <c r="G15" i="21" s="1"/>
  <c r="E13" i="25"/>
  <c r="G13" i="25" s="1"/>
  <c r="E14" i="35" l="1"/>
  <c r="G14" i="35" s="1"/>
  <c r="G16" i="21"/>
  <c r="H16" i="21" s="1"/>
  <c r="E17" i="21"/>
  <c r="G17" i="21" s="1"/>
  <c r="H17" i="21" s="1"/>
  <c r="E16" i="3"/>
  <c r="G16" i="3" s="1"/>
  <c r="G15" i="3"/>
  <c r="H15" i="3" s="1"/>
  <c r="G16" i="10"/>
  <c r="H16" i="10" s="1"/>
  <c r="E17" i="10"/>
  <c r="G17" i="10" s="1"/>
  <c r="E17" i="23"/>
  <c r="G17" i="23" s="1"/>
  <c r="E16" i="16"/>
  <c r="G16" i="16" s="1"/>
  <c r="H16" i="16" s="1"/>
  <c r="G16" i="25"/>
  <c r="H16" i="25" s="1"/>
  <c r="E17" i="25"/>
  <c r="G17" i="25" s="1"/>
  <c r="G16" i="23"/>
  <c r="H16" i="23" s="1"/>
  <c r="G13" i="35"/>
  <c r="H13" i="35" l="1"/>
  <c r="E36" i="35" s="1"/>
  <c r="H16" i="3"/>
  <c r="E28" i="3" s="1"/>
  <c r="G28" i="3" s="1"/>
  <c r="E21" i="3"/>
  <c r="E23" i="3"/>
  <c r="G23" i="3" s="1"/>
  <c r="E17" i="3"/>
  <c r="G17" i="3" s="1"/>
  <c r="E20" i="3"/>
  <c r="G20" i="3" s="1"/>
  <c r="E18" i="3"/>
  <c r="G18" i="3" s="1"/>
  <c r="E19" i="3"/>
  <c r="G19" i="3" s="1"/>
  <c r="H17" i="10"/>
  <c r="E26" i="10" s="1"/>
  <c r="G26" i="10" s="1"/>
  <c r="E27" i="3"/>
  <c r="G27" i="3" s="1"/>
  <c r="E25" i="3"/>
  <c r="G25" i="3" s="1"/>
  <c r="E26" i="3"/>
  <c r="G26" i="3" s="1"/>
  <c r="E24" i="3"/>
  <c r="G24" i="3" s="1"/>
  <c r="E29" i="3"/>
  <c r="H17" i="25"/>
  <c r="E19" i="25" s="1"/>
  <c r="G19" i="25" s="1"/>
  <c r="H17" i="23"/>
  <c r="E26" i="23" s="1"/>
  <c r="G26" i="23" s="1"/>
  <c r="E22" i="16"/>
  <c r="G22" i="16" s="1"/>
  <c r="E26" i="16"/>
  <c r="G26" i="16" s="1"/>
  <c r="E27" i="16"/>
  <c r="G27" i="16" s="1"/>
  <c r="E23" i="16"/>
  <c r="G23" i="16" s="1"/>
  <c r="E17" i="16"/>
  <c r="G17" i="16" s="1"/>
  <c r="E24" i="16"/>
  <c r="G24" i="16" s="1"/>
  <c r="E18" i="16"/>
  <c r="G18" i="16" s="1"/>
  <c r="E25" i="16"/>
  <c r="G25" i="16" s="1"/>
  <c r="E19" i="16"/>
  <c r="G19" i="16" s="1"/>
  <c r="E21" i="16"/>
  <c r="E29" i="16"/>
  <c r="E20" i="16"/>
  <c r="G20" i="16" s="1"/>
  <c r="E28" i="16"/>
  <c r="G28" i="16" s="1"/>
  <c r="E30" i="21"/>
  <c r="E28" i="21"/>
  <c r="G28" i="21" s="1"/>
  <c r="E24" i="21"/>
  <c r="G24" i="21" s="1"/>
  <c r="E19" i="21"/>
  <c r="G19" i="21" s="1"/>
  <c r="E27" i="21"/>
  <c r="G27" i="21" s="1"/>
  <c r="E22" i="21"/>
  <c r="E26" i="21"/>
  <c r="G26" i="21" s="1"/>
  <c r="E23" i="21"/>
  <c r="G23" i="21" s="1"/>
  <c r="E20" i="21"/>
  <c r="G20" i="21" s="1"/>
  <c r="E29" i="21"/>
  <c r="G29" i="21" s="1"/>
  <c r="E18" i="21"/>
  <c r="G18" i="21" s="1"/>
  <c r="E21" i="21"/>
  <c r="G21" i="21" s="1"/>
  <c r="E25" i="21"/>
  <c r="G25" i="21" s="1"/>
  <c r="G36" i="35" l="1"/>
  <c r="H36" i="35" s="1"/>
  <c r="E22" i="3"/>
  <c r="G22" i="3" s="1"/>
  <c r="H14" i="35"/>
  <c r="E27" i="35" s="1"/>
  <c r="E29" i="25"/>
  <c r="G29" i="25" s="1"/>
  <c r="E18" i="25"/>
  <c r="G18" i="25" s="1"/>
  <c r="G21" i="16"/>
  <c r="H21" i="16" s="1"/>
  <c r="E20" i="10"/>
  <c r="G20" i="10" s="1"/>
  <c r="G21" i="3"/>
  <c r="H21" i="3" s="1"/>
  <c r="E30" i="23"/>
  <c r="G29" i="3"/>
  <c r="E20" i="25"/>
  <c r="G20" i="25" s="1"/>
  <c r="E24" i="25"/>
  <c r="G24" i="25" s="1"/>
  <c r="G29" i="16"/>
  <c r="E25" i="23"/>
  <c r="G25" i="23" s="1"/>
  <c r="E30" i="10"/>
  <c r="E25" i="10"/>
  <c r="G25" i="10" s="1"/>
  <c r="E29" i="10"/>
  <c r="G29" i="10" s="1"/>
  <c r="E22" i="10"/>
  <c r="E23" i="10"/>
  <c r="G23" i="10" s="1"/>
  <c r="E21" i="10"/>
  <c r="G21" i="10" s="1"/>
  <c r="E24" i="10"/>
  <c r="G24" i="10" s="1"/>
  <c r="E27" i="10"/>
  <c r="G27" i="10" s="1"/>
  <c r="E18" i="10"/>
  <c r="G18" i="10" s="1"/>
  <c r="E28" i="10"/>
  <c r="G28" i="10" s="1"/>
  <c r="E19" i="10"/>
  <c r="G19" i="10" s="1"/>
  <c r="E22" i="25"/>
  <c r="E21" i="25"/>
  <c r="G21" i="25" s="1"/>
  <c r="E28" i="23"/>
  <c r="G28" i="23" s="1"/>
  <c r="E30" i="25"/>
  <c r="E28" i="25"/>
  <c r="G28" i="25" s="1"/>
  <c r="E27" i="25"/>
  <c r="G27" i="25" s="1"/>
  <c r="E26" i="25"/>
  <c r="G26" i="25" s="1"/>
  <c r="E19" i="23"/>
  <c r="G19" i="23" s="1"/>
  <c r="E23" i="23"/>
  <c r="G23" i="23" s="1"/>
  <c r="E21" i="23"/>
  <c r="G21" i="23" s="1"/>
  <c r="E29" i="23"/>
  <c r="G29" i="23" s="1"/>
  <c r="E18" i="23"/>
  <c r="G18" i="23" s="1"/>
  <c r="E22" i="23"/>
  <c r="E23" i="25"/>
  <c r="G23" i="25" s="1"/>
  <c r="E25" i="25"/>
  <c r="G25" i="25" s="1"/>
  <c r="E20" i="23"/>
  <c r="G20" i="23" s="1"/>
  <c r="E24" i="23"/>
  <c r="G24" i="23" s="1"/>
  <c r="E27" i="23"/>
  <c r="G27" i="23" s="1"/>
  <c r="G22" i="21"/>
  <c r="H22" i="21" s="1"/>
  <c r="G30" i="21"/>
  <c r="E24" i="35" l="1"/>
  <c r="G24" i="35" s="1"/>
  <c r="E19" i="35"/>
  <c r="E23" i="35"/>
  <c r="G23" i="35" s="1"/>
  <c r="E15" i="35"/>
  <c r="G15" i="35" s="1"/>
  <c r="E16" i="35"/>
  <c r="G16" i="35" s="1"/>
  <c r="E18" i="35"/>
  <c r="G18" i="35" s="1"/>
  <c r="E20" i="35"/>
  <c r="G20" i="35" s="1"/>
  <c r="E22" i="35"/>
  <c r="G22" i="35" s="1"/>
  <c r="E25" i="35"/>
  <c r="G25" i="35" s="1"/>
  <c r="E26" i="35"/>
  <c r="G26" i="35" s="1"/>
  <c r="E17" i="35"/>
  <c r="G17" i="35" s="1"/>
  <c r="E21" i="35"/>
  <c r="G21" i="35" s="1"/>
  <c r="H29" i="16"/>
  <c r="H29" i="3"/>
  <c r="E31" i="3" s="1"/>
  <c r="G31" i="3" s="1"/>
  <c r="G22" i="25"/>
  <c r="H22" i="25" s="1"/>
  <c r="E32" i="3"/>
  <c r="G32" i="3" s="1"/>
  <c r="E30" i="3"/>
  <c r="G30" i="3" s="1"/>
  <c r="E34" i="3"/>
  <c r="G34" i="3" s="1"/>
  <c r="E33" i="3"/>
  <c r="G33" i="3" s="1"/>
  <c r="G22" i="23"/>
  <c r="H22" i="23" s="1"/>
  <c r="G22" i="10"/>
  <c r="H22" i="10" s="1"/>
  <c r="G30" i="25"/>
  <c r="G30" i="23"/>
  <c r="G30" i="10"/>
  <c r="E31" i="16"/>
  <c r="G31" i="16" s="1"/>
  <c r="E35" i="16"/>
  <c r="G35" i="16" s="1"/>
  <c r="E33" i="16"/>
  <c r="G33" i="16" s="1"/>
  <c r="E34" i="16"/>
  <c r="G34" i="16" s="1"/>
  <c r="E36" i="16"/>
  <c r="G36" i="16" s="1"/>
  <c r="E32" i="16"/>
  <c r="G32" i="16" s="1"/>
  <c r="E37" i="16"/>
  <c r="E30" i="16"/>
  <c r="G30" i="16" s="1"/>
  <c r="H30" i="21"/>
  <c r="E36" i="3" l="1"/>
  <c r="G36" i="3" s="1"/>
  <c r="G27" i="35"/>
  <c r="G19" i="35"/>
  <c r="H19" i="35" s="1"/>
  <c r="H30" i="23"/>
  <c r="E34" i="23" s="1"/>
  <c r="G34" i="23" s="1"/>
  <c r="E35" i="3"/>
  <c r="G35" i="3" s="1"/>
  <c r="E37" i="3"/>
  <c r="G37" i="3"/>
  <c r="H37" i="3" s="1"/>
  <c r="H38" i="3" s="1"/>
  <c r="J38" i="3" s="1"/>
  <c r="H40" i="3" s="1"/>
  <c r="H30" i="25"/>
  <c r="E32" i="25" s="1"/>
  <c r="G32" i="25" s="1"/>
  <c r="H30" i="10"/>
  <c r="E36" i="23"/>
  <c r="G36" i="23" s="1"/>
  <c r="E37" i="21"/>
  <c r="G37" i="21" s="1"/>
  <c r="E33" i="21"/>
  <c r="G33" i="21" s="1"/>
  <c r="E36" i="21"/>
  <c r="G36" i="21" s="1"/>
  <c r="E32" i="21"/>
  <c r="G32" i="21" s="1"/>
  <c r="E31" i="21"/>
  <c r="G31" i="21" s="1"/>
  <c r="E38" i="21"/>
  <c r="E34" i="21"/>
  <c r="G34" i="21" s="1"/>
  <c r="E35" i="21"/>
  <c r="G35" i="21" s="1"/>
  <c r="G37" i="16"/>
  <c r="H37" i="16" s="1"/>
  <c r="H38" i="16" s="1"/>
  <c r="J38" i="16" s="1"/>
  <c r="E35" i="23" l="1"/>
  <c r="G35" i="23" s="1"/>
  <c r="E32" i="23"/>
  <c r="G32" i="23" s="1"/>
  <c r="E33" i="23"/>
  <c r="G33" i="23" s="1"/>
  <c r="E37" i="23"/>
  <c r="G37" i="23" s="1"/>
  <c r="E31" i="23"/>
  <c r="G31" i="23" s="1"/>
  <c r="G38" i="23" s="1"/>
  <c r="H38" i="23" s="1"/>
  <c r="H39" i="23" s="1"/>
  <c r="J39" i="23" s="1"/>
  <c r="H41" i="23" s="1"/>
  <c r="E38" i="23"/>
  <c r="H27" i="35"/>
  <c r="E28" i="35" s="1"/>
  <c r="G28" i="35" s="1"/>
  <c r="E33" i="25"/>
  <c r="G33" i="25" s="1"/>
  <c r="E37" i="25"/>
  <c r="G37" i="25" s="1"/>
  <c r="E35" i="25"/>
  <c r="G35" i="25" s="1"/>
  <c r="E34" i="25"/>
  <c r="G34" i="25" s="1"/>
  <c r="E38" i="25"/>
  <c r="E31" i="25"/>
  <c r="G31" i="25" s="1"/>
  <c r="E36" i="25"/>
  <c r="G36" i="25" s="1"/>
  <c r="J40" i="3"/>
  <c r="C11" i="20" s="1"/>
  <c r="G11" i="20" s="1"/>
  <c r="G38" i="21"/>
  <c r="H38" i="21" s="1"/>
  <c r="H39" i="21" s="1"/>
  <c r="J39" i="21" s="1"/>
  <c r="H41" i="21" s="1"/>
  <c r="E33" i="10"/>
  <c r="G33" i="10" s="1"/>
  <c r="E36" i="10"/>
  <c r="G36" i="10" s="1"/>
  <c r="E35" i="10"/>
  <c r="G35" i="10" s="1"/>
  <c r="E37" i="10"/>
  <c r="G37" i="10" s="1"/>
  <c r="E38" i="10"/>
  <c r="E31" i="10"/>
  <c r="G31" i="10" s="1"/>
  <c r="E32" i="10"/>
  <c r="G32" i="10" s="1"/>
  <c r="E34" i="10"/>
  <c r="G34" i="10" s="1"/>
  <c r="J40" i="16"/>
  <c r="C12" i="20" s="1"/>
  <c r="G12" i="20" s="1"/>
  <c r="H40" i="16"/>
  <c r="G38" i="25" l="1"/>
  <c r="H38" i="25" s="1"/>
  <c r="H39" i="25" s="1"/>
  <c r="J39" i="25" s="1"/>
  <c r="H41" i="25" s="1"/>
  <c r="E32" i="35"/>
  <c r="G32" i="35" s="1"/>
  <c r="E34" i="35"/>
  <c r="G34" i="35" s="1"/>
  <c r="E35" i="35"/>
  <c r="E33" i="35"/>
  <c r="G33" i="35" s="1"/>
  <c r="E29" i="35"/>
  <c r="G29" i="35" s="1"/>
  <c r="E31" i="35"/>
  <c r="G31" i="35" s="1"/>
  <c r="E30" i="35"/>
  <c r="G30" i="35" s="1"/>
  <c r="C23" i="20"/>
  <c r="G38" i="10"/>
  <c r="H38" i="10" s="1"/>
  <c r="H39" i="10" s="1"/>
  <c r="J39" i="10" s="1"/>
  <c r="J41" i="21"/>
  <c r="C14" i="20" s="1"/>
  <c r="G14" i="20" s="1"/>
  <c r="J41" i="25"/>
  <c r="C16" i="20" s="1"/>
  <c r="G16" i="20" s="1"/>
  <c r="J41" i="23"/>
  <c r="C15" i="20" s="1"/>
  <c r="G15" i="20" s="1"/>
  <c r="G35" i="35" l="1"/>
  <c r="H35" i="35" s="1"/>
  <c r="H37" i="35" s="1"/>
  <c r="G39" i="35" s="1"/>
  <c r="H39" i="35" s="1"/>
  <c r="H41" i="10"/>
  <c r="J41" i="10"/>
  <c r="C13" i="20" s="1"/>
  <c r="G13" i="20" s="1"/>
  <c r="G17" i="20" s="1"/>
  <c r="B37" i="20" s="1"/>
  <c r="D37" i="20" s="1"/>
  <c r="H40" i="35" l="1"/>
  <c r="N41" i="35" s="1"/>
  <c r="C26" i="20"/>
  <c r="E26" i="20" s="1"/>
  <c r="C27" i="20"/>
  <c r="E27" i="20" s="1"/>
  <c r="C29" i="20"/>
  <c r="E29" i="20" s="1"/>
  <c r="C28" i="20" l="1"/>
  <c r="E28" i="20" s="1"/>
  <c r="E30" i="20"/>
  <c r="B38" i="20" s="1"/>
  <c r="D38" i="20" s="1"/>
  <c r="D39" i="20" s="1"/>
  <c r="E39" i="20" s="1"/>
  <c r="B47" i="20" s="1"/>
  <c r="C48" i="20" s="1"/>
  <c r="C47" i="20" s="1"/>
  <c r="D23" i="52" l="1"/>
  <c r="D24" i="52" s="1"/>
  <c r="D27" i="52" s="1"/>
  <c r="D29" i="52" s="1"/>
  <c r="B8" i="41"/>
  <c r="B25" i="41" s="1"/>
  <c r="B52" i="41" s="1"/>
</calcChain>
</file>

<file path=xl/sharedStrings.xml><?xml version="1.0" encoding="utf-8"?>
<sst xmlns="http://schemas.openxmlformats.org/spreadsheetml/2006/main" count="1470" uniqueCount="480">
  <si>
    <t>Kenmerk SSC IUC/DJI/INKEA/MVV/2019-2</t>
  </si>
  <si>
    <t>Algemene informatie</t>
  </si>
  <si>
    <t>a.</t>
  </si>
  <si>
    <t>b.</t>
  </si>
  <si>
    <t>c.</t>
  </si>
  <si>
    <t>d.</t>
  </si>
  <si>
    <t>EA IFA Defensie 2019</t>
  </si>
  <si>
    <t>Manpower</t>
  </si>
  <si>
    <t>De gele velden betreffen door Inschrijver in te vullen velden</t>
  </si>
  <si>
    <t>LET OP: ook kolommen rechts bij Whk premie en helemaal onderaan invullen</t>
  </si>
  <si>
    <t>Blok</t>
  </si>
  <si>
    <t>Component</t>
  </si>
  <si>
    <t>Percentage</t>
  </si>
  <si>
    <t>Grondslag</t>
  </si>
  <si>
    <t>Bijdrage</t>
  </si>
  <si>
    <t>Totaal</t>
  </si>
  <si>
    <t>Toelichting</t>
  </si>
  <si>
    <t>Blok 1</t>
  </si>
  <si>
    <t xml:space="preserve">Basis (bruto Uurloon o.b.v. 
inlenersbeloning) </t>
  </si>
  <si>
    <t>basis</t>
  </si>
  <si>
    <t>Deze post is te allen tijde 100%.</t>
  </si>
  <si>
    <t>In te vullen door Inschrijver:</t>
  </si>
  <si>
    <t>wachtdag</t>
  </si>
  <si>
    <t>basis + wd</t>
  </si>
  <si>
    <t>Geldt indien het Uitzendbeding van toepassing is (zoals bij Uitzenden in deze loonsomfactor) conform de ABU-cao (in fase A). 
Geldt voor alle fasen van de NBBU-cao.</t>
  </si>
  <si>
    <t>Blok 2</t>
  </si>
  <si>
    <t>reserveringen</t>
  </si>
  <si>
    <t>kort verzuim/ bijzonder verlof</t>
  </si>
  <si>
    <t>totaal</t>
  </si>
  <si>
    <t>Blok 3</t>
  </si>
  <si>
    <t>vakantiegeld</t>
  </si>
  <si>
    <t>basis + wd + res - kv/bv</t>
  </si>
  <si>
    <t xml:space="preserve">In de ABU en NBBU-cao vastgesteld percentage in 2019. Deze dient hier één op één te worden overgenomen en is derhalve reeds ingevuld. </t>
  </si>
  <si>
    <t>Blok 4</t>
  </si>
  <si>
    <t>werkgeverslasten (cao) en pensioen</t>
  </si>
  <si>
    <t>basis + wd + res</t>
  </si>
  <si>
    <t>Deze verplichte afdracht is conform de ABU- en NBBU-cao  1,02% in 2019.
Opbouw in dit fonds conform de ABU-cao alleen voor Flexibele Arbeidskrachten in fase A. Opbouw conform de NBBU-cao alleen in de eerste 78 gewerkte weken.</t>
  </si>
  <si>
    <t>werkgeverslasten (o.a. sociale verzekeringspremies)</t>
  </si>
  <si>
    <t>PAWW</t>
  </si>
  <si>
    <t>Aof inclusief kinderopvang</t>
  </si>
  <si>
    <t>De Aof incl. kinderopvang, de Zvf en de Awf betreffen de elk jaar wettelijk vastgestelde premies, die één op één dienen te worden overgenomen en derhalve reeds zijn ingevuld. Uitgangspunt is - zoals voor de gehele loonsomfactor - de vaststelling in het jaar 2019.</t>
  </si>
  <si>
    <t>Zvf (zorgverzekeringsfonds)</t>
  </si>
  <si>
    <t xml:space="preserve">Awf werkloosheidswet  </t>
  </si>
  <si>
    <t>Werkhervattingskas - WGA
Dit betreft de van toepassing zijnde premie, waarop het gedeelte dat wordt doorberekend aan de Flexibele Arbeidskracht, te weten maximaal 50%, in mindering is gebracht. Zie tevens het geel gemarkeerde vak in kolom J.</t>
  </si>
  <si>
    <t>Werkhervattingskas ZW-Flex 
(ziektekosten na dienstverband)</t>
  </si>
  <si>
    <t xml:space="preserve">ERD ZW-Flex?
ja
</t>
  </si>
  <si>
    <t>Blok 5</t>
  </si>
  <si>
    <t>Administratieve
verplichtingen</t>
  </si>
  <si>
    <t>Arbeidsongeschiktheid</t>
  </si>
  <si>
    <t>basis + wd + res + soc.verz.</t>
  </si>
  <si>
    <t>Leegloop</t>
  </si>
  <si>
    <t>Wet Arbeid &amp; Zorg</t>
  </si>
  <si>
    <t>Overige Directe Kosten</t>
  </si>
  <si>
    <t>…</t>
  </si>
  <si>
    <t xml:space="preserve">totaal </t>
  </si>
  <si>
    <t xml:space="preserve">De loonsomfactor dient altijd hoger dan 1,0000 te zijn. </t>
  </si>
  <si>
    <t xml:space="preserve">De bureaumarge dient altijd hoger dan 1,0000 te zijn. </t>
  </si>
  <si>
    <t xml:space="preserve">Ingeval van detachering hebben NBBU-leden de keuze tussen 0, 1 of 2 wachtdagen. Alleen bij de keuze voor 2 wachtdagen is er sprake van wachtgeldcompensatie en mag Inschrijver hier een premie invullen. In dat laatste geval dient Inschrijver deze keuze op het niveau van de bedrijfsentiteit die optreedt als juridisch werkgever aan te tonen. 
Deze post dient te allen tijde op 0,000% te worden gesteld indien Inschrijver werkt conform de ABU-cao. </t>
  </si>
  <si>
    <t>vakantiedagen</t>
  </si>
  <si>
    <t>werkgeverslasten (CAO) en pensioen</t>
  </si>
  <si>
    <t>zw-aanvullend (Azw -aanvulling uitkering UWV 1e ziektejaar risicogroep I)</t>
  </si>
  <si>
    <t xml:space="preserve">Deze premie is bij Detacheren niet van toepassing en is daarom hier vervallen. Inschrijver dient hier niets voor in te vullen. </t>
  </si>
  <si>
    <t>pensioen</t>
  </si>
  <si>
    <t xml:space="preserve">De pensioenpremie wordt door het pensioenfonds waarbij Inschrijver is aangesloten op basis van de samenstelling van het 'werkend bestand' van Inschrijver jaarlijks vastgesteld binnen de kaders van de maximale procentuele premie(s) en rekening houdend met de vastgestelde franchise. Indien Opdrachtnemer een aanpassing van de pensioenpremie wenst, maakt zij het bij de contract- of categoriemanager Uitzendkrachten Rijksoverheid aannemelijk en verifieerbaar dat een dergelijke aanpassing noodzakelijk en correct is. Eventueel kan bij geschillen het advies van een onafhankelijke derde verlangd worden. Over de kosten daarvan worden alsdan nadere afspraken gemaakt tussen Opdrachtgever en Opdrachtnemer
</t>
  </si>
  <si>
    <t>sociaal fonds</t>
  </si>
  <si>
    <t xml:space="preserve">scholing </t>
  </si>
  <si>
    <t>Indien gewenst kan Inschrijver ervoor kiezen het een gedeelte van deze premie door te berekenen aan de werknemer, i.c. de Flexibele Arbeidskracht. In 2019 geldt  hiervoor conform de ABU-cao een maximum van 0,58% en conform de NBBU-cao een maximum van  0,74% in risicogroep I. Indien Inschrijver de Azw premie op 0,0000% stelt, echter wel de doorberekening aan de Flexibele Arbeidskracht van het werknemersdeel in de loonsomfactor wenst te verwerken, dan mag hier conform de ABU-cao maximaal
-0,58% (Inschrijver kan hier ook voor minder dan dit percentage kiezen, bijv. -0,3000%) worden ingevuld en conform de NBBU-cao  maximaal 0,74% Indien u een hoger percentage dan 0,0000% invult is het niet nodig om hier zichtbaar te maken hoe de eventuele aftrek voor het aan de werknemer doorberekende deel is verwerkt.
Gemiddelde premie AZW in 2019:
Risicogroep I : ABU 1,87% (wg 1,29%, wn max 0,58%), NBBU 1,49% (wg 0,75%, wn max 0,74%).</t>
  </si>
  <si>
    <t>BIJLAGE 7 - Tab 2a Loonsom- en Omrekenfactor Uitzenden (= met Uitzendbeding) in fase A (ABU) of fase 1, 2 (NBBU), risicogroep I, sectorpremie 52</t>
  </si>
  <si>
    <t>Tariefstelling 2019</t>
  </si>
  <si>
    <r>
      <t>Tarieven</t>
    </r>
    <r>
      <rPr>
        <b/>
        <u/>
        <sz val="11"/>
        <color theme="0" tint="-0.249977111117893"/>
        <rFont val="Verdana"/>
        <family val="2"/>
      </rPr>
      <t xml:space="preserve"> inclusief</t>
    </r>
    <r>
      <rPr>
        <b/>
        <sz val="11"/>
        <color theme="0" tint="-0.249977111117893"/>
        <rFont val="Verdana"/>
        <family val="2"/>
      </rPr>
      <t xml:space="preserve"> VOG en </t>
    </r>
    <r>
      <rPr>
        <b/>
        <u/>
        <sz val="11"/>
        <color theme="0" tint="-0.249977111117893"/>
        <rFont val="Verdana"/>
        <family val="2"/>
      </rPr>
      <t>inclusief</t>
    </r>
    <r>
      <rPr>
        <b/>
        <sz val="11"/>
        <color theme="0" tint="-0.249977111117893"/>
        <rFont val="Verdana"/>
        <family val="2"/>
      </rPr>
      <t xml:space="preserve"> reiskosten woon- werkverkeer</t>
    </r>
  </si>
  <si>
    <t>Versie n.a.v. Nota van Inlichtingen 1</t>
  </si>
  <si>
    <t>Gebaseerd op de huidige situatie voordat de Algemene Maatregel van Bestuur (AMvB) nr. 29244 (https://zoek.officielebekendmakingen.nl/stcrt-2017-29244.html) voor alle uitzendbedrijven geldt en/of de Wet arbeidsmarkt in balans ('Wab', nu in behandeling, beoogde ingangsdatum vooralsnog 1 januari 2020) van kracht wordt. Waarbij geldt dat, behoudens enkele wijzigingen zoals voor de transitievergoeding (zie ook de toelichting bij elke premie/reservering etc. in deze bijlage) Opdrachtgever alleen van dit tariefblad – conform de huidige situatie - gebruik gaat maken indien tijdig blijkt dat de bovengenoemde Wab en/of AMvB nr. 29244 later dan 1 juli 2020 van kracht worden. Een en ander om onnodige administratieve lastenverzwaring voor beide Partijen te beperken.</t>
  </si>
  <si>
    <t>Loonsomfactor Uitzenden (= met Uitzendbeding), in fase A (ABU) of  fase 1, 2 (NBBU) in risicogroep I, sectorpremie 52</t>
  </si>
  <si>
    <t>vakantiedagen 
ABU in 2019, 230 werkdagen = 10,87
NBBU in 2019, 231 werkdagen = 10,39</t>
  </si>
  <si>
    <r>
      <t xml:space="preserve">Deze reserveringen dienen voor de inhuurvorm 'Uitzenden' één op één vanuit de ABU of NBBU-cao afspraken te worden overgenomen en zijn derhalve reeds gedeeltelijk ingevuld. </t>
    </r>
    <r>
      <rPr>
        <u/>
        <sz val="8"/>
        <color theme="0" tint="-0.249977111117893"/>
        <rFont val="Verdana"/>
        <family val="2"/>
      </rPr>
      <t>Voor de ABU geldt dat  een aantal van 25 vakantiedagen (10,87) dient te worden aangehouden. Voor de NBBU-cao is dat 24 vakantiedagen (10,39).</t>
    </r>
    <r>
      <rPr>
        <sz val="8"/>
        <color theme="0" tint="-0.249977111117893"/>
        <rFont val="Verdana"/>
        <family val="2"/>
      </rPr>
      <t xml:space="preserve"> Voor de 'feestdagen' geldt hetzelfde uitgangspunt. 
Uitgangspunt voor de reserveringen in dit blok 2 is de berekening zoals deze in de uitzendbranche gebruikelijk is, dus </t>
    </r>
    <r>
      <rPr>
        <u/>
        <sz val="8"/>
        <color theme="0" tint="-0.249977111117893"/>
        <rFont val="Verdana"/>
        <family val="2"/>
      </rPr>
      <t>zonder</t>
    </r>
    <r>
      <rPr>
        <sz val="8"/>
        <color theme="0" tint="-0.249977111117893"/>
        <rFont val="Verdana"/>
        <family val="2"/>
      </rPr>
      <t xml:space="preserve"> bijv. opleidingsdagen of leegloopkosten. Indien gewenst moeten dit soort kosten in blok 5 van de loonsomfactor worden opgenomen. Conform de inlenersbeloning volgens de ABU of NBBU-cao geldt dat arbeidsduurverkorting - naar keuze van Opdrachtnemer - worden uitgekeerd in tijd of geld. Het is aan Opdrachtnemer hoe zij dit op een goede wijze en in overeenstemming met de voor haar toepasselijke uitzend-cao met haar Flexibele Arbeidskrachten en desgewenst in blok 5 van de loonsomfactor in dit prijzenblad verrekent. </t>
    </r>
    <r>
      <rPr>
        <u/>
        <sz val="8"/>
        <color theme="0" tint="-0.249977111117893"/>
        <rFont val="Verdana"/>
        <family val="2"/>
      </rPr>
      <t xml:space="preserve">Indien 5 mei in een jaar op een Werkdag valt is dit voor ambtenaren op basis van de ARAR een feestdag. Het aantal feestdagen dat op Werkdagen valt, wordt per jaar vastgesteld ten behoeve van de doorberekening in de loonsomfactor voor wat betreft de vakantiedagen en de feestdagen. 
</t>
    </r>
    <r>
      <rPr>
        <sz val="8"/>
        <color theme="0" tint="-0.249977111117893"/>
        <rFont val="Verdana"/>
        <family val="2"/>
      </rPr>
      <t xml:space="preserve">
In aanvulling hierop:
Kort verzuim/bijzonder verlof is bewust niet in de berekening van het vakantiegeld opgenomen, in overeenstemming met het model kostenopbouw uit de uitzendbranche dat de basis vormt van de in deze aanbesteding gehanteerde kostenopbouw en zoals ook wordt beschreven in de documenten die de brancheorganisaties jaarlijks over de kostenopbouw verspreiden.  Dit is een vast bij cao vastgesteld percentage dat los staat van het aantal werkbare dagen. Derhalve heeft Aanbestedende dient dit percentage alvast ingevuld.
</t>
    </r>
    <r>
      <rPr>
        <b/>
        <sz val="8"/>
        <color theme="0" tint="-0.249977111117893"/>
        <rFont val="Verdana"/>
        <family val="2"/>
      </rPr>
      <t xml:space="preserve">Wet invoering extra geboorteverlof (Wieg): 
</t>
    </r>
    <r>
      <rPr>
        <sz val="8"/>
        <color theme="0" tint="-0.249977111117893"/>
        <rFont val="Verdana"/>
        <family val="2"/>
      </rPr>
      <t xml:space="preserve">Eventuele effecten op de kostprijs vanwege de Wieg m.i.v. 1 januari 2019 dient u in blok 5 van deze loonsomfactor en/of in de bureaumarge te verdisconteren.  
Wat betreft de effecten op de kostprijs vanwege de Wieg met ingang van 
</t>
    </r>
    <r>
      <rPr>
        <b/>
        <sz val="8"/>
        <color theme="0" tint="-0.249977111117893"/>
        <rFont val="Verdana"/>
        <family val="2"/>
      </rPr>
      <t>1 juli 2020</t>
    </r>
    <r>
      <rPr>
        <sz val="8"/>
        <color theme="0" tint="-0.249977111117893"/>
        <rFont val="Verdana"/>
        <family val="2"/>
      </rPr>
      <t xml:space="preserve"> zal aanpassing in de loonsomfactor op een later moment plaatsvinden. Indien centraal binnen de uitzendbranche, zoals door de ABU en/of de NBBU, een percentage wordt vastgesteld dan wel geadviseerd, dan zal dit percentage in de eventuele aanpassing worden aangehouden. Indien dit niet zo is dan kan desgewenst het percentage in goed overleg  en na een gedegen onderbouwing van de contractpartner in de tariefstelling voor 2020 aangepast. Dit staat los van de ingangsdatum voor alle uitzendbedrijven van de AMvB nr. 29244 en/of de inwerkingtreding van de Wab. Echter, om de administratieve lasten beheersbaar te houden heeft het de voorkeur de ingangsdatum van tariefswijzigingen vanwege de Wieg zoveel mogelijk met andere aanpassingen te laten samenvallen.</t>
    </r>
  </si>
  <si>
    <t xml:space="preserve">feestdagen
ABU 6/230 = 2,61% in 2019
NBBU 6/231 = 2,60% in 2019 
</t>
  </si>
  <si>
    <t>zw-aanvullend (AZW-premie t.b.v. aanvulling uitkering UWV in het eerste ziektejaar, risicogroep I)
Dit betreft de van toepassing zijnde premie, waarop het gedeelte dat wordt doorberekend aan de Flexibele Arbeidskracht (zie tevens de toelichting in kolom I) in mindering is gebracht. Opdrachtgever behoudt zich het recht voor deze premie steekproefsgewijs te verifiëren.</t>
  </si>
  <si>
    <t xml:space="preserve">De maximale premie van de pensioenpremie voor Uitzenden wordt jaarlijks vastgesteld door het pensioenfonds waarbij Inschrijver/Opdrachtnemer regulier is aangesloten voor haar Flexibele Arbeidskrachten (in 2019 voor Stipp basispensioen 2,60%). Opdrachtnemer maakt bij de contract- of categoriemanager Uitzendkrachten Rijksoverheid ingeval van een gewenste tariefsaanpassing, in beginsel begin januari in elk jaar, aannemelijk en verifieerbaar dat de aanpassing in deze premie noodzakelijk en correct is. Eventueel kan bij geschillen het advies van een onafhankelijke derde door Opdrachtgever worden verlangd. Over de vergoeding van de kosten voor dit advies worden alsdan nadere afspraken gemaakt tussen Opdrachtgever en Opdrachtnemer. De in de loonsomfactor opgenomen pensioenpremie mag nooit hoger zijn dan de premie zoals die is vastgesteld voor Uitzenden door het pensioenfonds waar Inschrijver/Opdrachtnemer bij is aangesloten. Zoals Stipp of een ander door haar gedispenseerd pensioenfonds, zoals Flexsecurity. Indien voor Uitzenden lager wordt ingeschreven dan de door het relevante pensioenfonds vastgestelde premie is de eventuele latere aanpassing van de pensioenpremie niet hoger dan de procentuele bijstelling van de maximale pensioenpremie van het voor Inschrijver van toepassing zijnde pensioenfonds in dat jaar.  </t>
  </si>
  <si>
    <r>
      <t xml:space="preserve">sociaal fonds (betreft de procentuele </t>
    </r>
    <r>
      <rPr>
        <u/>
        <sz val="10"/>
        <color theme="0" tint="-0.249977111117893"/>
        <rFont val="Verdana"/>
        <family val="2"/>
      </rPr>
      <t>daadwerkelijke</t>
    </r>
    <r>
      <rPr>
        <sz val="10"/>
        <color theme="0" tint="-0.249977111117893"/>
        <rFont val="Verdana"/>
        <family val="2"/>
      </rPr>
      <t xml:space="preserve"> jaarlijks vastgestelde  bijdrage aan de SFU)</t>
    </r>
  </si>
  <si>
    <r>
      <t xml:space="preserve">Deze verplichte afdracht is conform de ABU- en NBBU-cao  maximaal 0,20% in 2019. </t>
    </r>
    <r>
      <rPr>
        <b/>
        <sz val="8"/>
        <color theme="0" tint="-0.249977111117893"/>
        <rFont val="Verdana"/>
        <family val="2"/>
      </rPr>
      <t xml:space="preserve">De jaarlijkse (meestal lagere) opgave van de Stichting Fonds Uitzendbranche (SFU) is leidend. Voor 2019 geldt zowel voor de ABU als voor de NBBU dat de SFU een percentage van 0,010% heeft vastgesteld. </t>
    </r>
  </si>
  <si>
    <t>premie sectorfonds IA, sector 52</t>
  </si>
  <si>
    <r>
      <t xml:space="preserve">De sectorpremies worden elk jaar door het UWV en SZW vastgesteld en gepubliceerd in de Staatscourant. Op de inhuurvorm 'Uitzenden' is in het algemeen de sector 52 van toepassing (ten minste totdat de Wab in werking treedt).. Inschijver dient in de tabel onderaan deze loonsomfactor aan te geven welke juridische entiteit de dienstverlening 'Uitzenden' gaat uitvoeren (althans: indien Inschrijver voor deze inhuurvorm kiest).  Deze premie dient Inschrijver één op één over te nemen in het invulveld 'premie sectorfonds'. Aanbestedende dienst heeft de premie reeds ingevuld. </t>
    </r>
    <r>
      <rPr>
        <b/>
        <sz val="8"/>
        <color theme="0" tint="-0.249977111117893"/>
        <rFont val="Verdana"/>
        <family val="2"/>
      </rPr>
      <t>Er mag hierin niets worden verrekend, een lagere of hogere sectorpremie worden opgevoerd, etc.</t>
    </r>
    <r>
      <rPr>
        <sz val="8"/>
        <color theme="0" tint="-0.249977111117893"/>
        <rFont val="Verdana"/>
        <family val="2"/>
      </rPr>
      <t xml:space="preserve">
Opdrachtgever eist inzage in de beschikking van de Belastingdienst om de hoogte van de in de loonsomfactor opgevoerde sectorpremie (juiste sectorindeling) en/of WGA premie(s) te kunnen verifiëren. Zoals in ieder geval na eventuele voorlopige gunning aan Inschrijver, als ook bijvoorbeeld ingeval van een tariefbijstelling rond januari van elk jaar, met terugwerkende kracht tot 1 januari van datzelfde jaar. Dit geldt overigens ook voor andere premies die op basis van een beschikking van de Belastingdienst worden vastgesteld. 
 </t>
    </r>
  </si>
  <si>
    <r>
      <t xml:space="preserve">Inschrijver dient in de hiernaast opgenomen tabel aan te geven of  hij wel of niet een eigen riscodrager (ERD) voor de premie Whk ZW-Flex en de premie Whk WGA is. 
Voorts dient Inschrijver in de hiernaast (in kolom J) voor de WGA werkhervattingskas premie tevens </t>
    </r>
    <r>
      <rPr>
        <u/>
        <sz val="8"/>
        <color theme="0" tint="-0.249977111117893"/>
        <rFont val="Verdana"/>
        <family val="2"/>
      </rPr>
      <t>in te vullen wat de volledige premie is en welk deel van de premie wordt doorbelast aan de werknemer, in casu de Flexibele Arbeidskracht. Doorgaans betreft dit in de uitzendbranche de maximaal toegestane 50%</t>
    </r>
    <r>
      <rPr>
        <sz val="8"/>
        <color theme="0" tint="-0.249977111117893"/>
        <rFont val="Verdana"/>
        <family val="2"/>
      </rPr>
      <t xml:space="preserve">. Inschrijver dient de juistheid van de premies, alsmede het percentage dat aan de Flexibele Arbeidskracht wordt doorbelast, na eventuele voorlopige gunning van de Raamovereenkomst en bij elke aanpassing van deze premie(s) gedurende de looptijd van de Raamovereenkomst, aan te tonen aan Opdrachtgever.
De Whk premie van eigen risicodragers mag alleen dan worden aangepast, indien deze aanpassing duidelijk wordt onderbouwd en verifieerbaar is door Opdrachtgever of - indien noodzakelijk - door een onafhankelijke derde. Opdrachtgever wil - voor zover uiteraard noodzakelijk en van toepassing - vermijden dat laag wordt ingeschreven en vervolgens de premie aanpassing in het nieuwe jaar fors is om de (te) lage Inschrijving in de aanbesteding te corrigeren. Indien Inschrijver geen eigenrisico drager voor één of beide Whk premies, dan zullen de desbetreffende Whk premies via bijvoorbeeld inzage in de beschikking van de Belastingdienst of andere bewijsmiddelen worden geverifieerd. Zie hiertoe eveneens het bij de toelichting op de 'premie sectorfonds' gestelde.  Desgewenst kan door Opdrachtgever ook worden gevraagd - al dan niet door tussenkomst van een onafhankelijke derde - om bewijsstukken te overleggen ten aanzien van de in de loonsom opgevoerde Whk-premies die op basis van ERD door Inschrijver zijn bepaald.
Er zal bij de verificatie ook kennis kunnen worden genomen van informatie (bijv. het gemiddelde WGA percentage) zoals gepubliceerd in de jaarlijkse relevante uitgave van UWV m.b.t. de gedifferentieerde premies voor WGA en ZW en de Premiewijzer van het UWV. </t>
    </r>
  </si>
  <si>
    <t>ERD WGA?
ja / nee
Hoogte WGA premie vóór 
doorbelasting aan Flexibele Arbeidskracht: …%
Percentage van de WGA premie dat aan Flexibele Arbeidskracht wordt doorbelast: …%</t>
  </si>
  <si>
    <t xml:space="preserve">ERD ZW-Flex?
ja / nee
</t>
  </si>
  <si>
    <t>Transitievergoeding (Wwz)</t>
  </si>
  <si>
    <r>
      <t xml:space="preserve">De reservering voor de transitievergoeding voortvloeiend uit de Wet werk en zekerheid (Wwz) </t>
    </r>
    <r>
      <rPr>
        <b/>
        <sz val="8"/>
        <color theme="0" tint="-0.249977111117893"/>
        <rFont val="Verdana"/>
        <family val="2"/>
      </rPr>
      <t xml:space="preserve">is vast gedurende de gehele looptijd van de Raamovereenkomst, inclusief eventuele verlengingstermijnen. </t>
    </r>
    <r>
      <rPr>
        <sz val="8"/>
        <color theme="0" tint="-0.249977111117893"/>
        <rFont val="Verdana"/>
        <family val="2"/>
      </rPr>
      <t xml:space="preserve">Uitzondering vormt de omstandigheid dat significante wettelijke wijzigingen wat betreft de transtitievergoeding gedurende de looptijd van de Raamovereenkomst worden doorgevoerd. Opdrachtnemer dient de gevolgen hiervan voor de hoogte van de in de loonsomfactor opgenomen transitievergoeding in dat geval te onderbouwen en aan te tonen.
</t>
    </r>
  </si>
  <si>
    <r>
      <t xml:space="preserve">Dit veld betreft eventuele overige verplichtingen waar Opdrachtnemer invloed op heeft en die derhalve gedurende de looptijd van de Raamovereenkomst inclusief eventuele verlengingen </t>
    </r>
    <r>
      <rPr>
        <u/>
        <sz val="8"/>
        <color theme="0" tint="-0.249977111117893"/>
        <rFont val="Verdana"/>
        <family val="2"/>
      </rPr>
      <t>niet mogen worden aangepast</t>
    </r>
    <r>
      <rPr>
        <sz val="8"/>
        <color theme="0" tint="-0.249977111117893"/>
        <rFont val="Verdana"/>
        <family val="2"/>
      </rPr>
      <t xml:space="preserve">. Inschrijver kan er voor kiezen hier één percentage op te voeren, de percentages in verschillende posten uit te splitsen of bijvoorbeeld de percentages op 0,000% te laten staan en alleen een bureaumarge voor de overige kosten te hanteren. Posten die in blok 1 tot en met 4 zijn opgevoerd mag Inschrijver echter hier niet nogmaals opnemen. Er mag niet tussen de blokken met de in de loonsomfactor worden geschoven. </t>
    </r>
  </si>
  <si>
    <t>Loonsomfactor Uitzenden (met Uitzenbeding) in fase A (ABU) of fase 1,2 (NBBU), risicogroep I, sectorpremie 52
(rekenkundig op vier decimalen achter de komma afgerond)</t>
  </si>
  <si>
    <r>
      <t>De bureaumarge kan gedurende de looptijd van de Raamovereenkomst inclusief eventuele verlengingen</t>
    </r>
    <r>
      <rPr>
        <u/>
        <sz val="10"/>
        <color theme="0" tint="-0.249977111117893"/>
        <rFont val="Verdana"/>
        <family val="2"/>
      </rPr>
      <t xml:space="preserve"> niet</t>
    </r>
    <r>
      <rPr>
        <sz val="10"/>
        <color theme="0" tint="-0.249977111117893"/>
        <rFont val="Verdana"/>
        <family val="2"/>
      </rPr>
      <t xml:space="preserve"> worden aangepast.</t>
    </r>
  </si>
  <si>
    <t>Bureaumarge Uitzenden
(= met Uitzendbeding)
in fase A (ABU) of fase 1,2 (NBBU), risicogroep I, sectorpremie 52</t>
  </si>
  <si>
    <t xml:space="preserve">Omrekenfactor Uitzenden
(= met Uitzendbeding) in fase A (ABU) of fase 1,2 (NBBU), risicogroep I, sectorpremie 52
(rekenkundig op vier decimalen achter de komma afgerond)
</t>
  </si>
  <si>
    <t xml:space="preserve">De Omrekenfactor dient altijd hoger dan 1,0000 te zijn. </t>
  </si>
  <si>
    <r>
      <rPr>
        <b/>
        <sz val="10"/>
        <color theme="0" tint="-0.249977111117893"/>
        <rFont val="Verdana"/>
        <family val="2"/>
      </rPr>
      <t>In te vullen door Inschrijver:</t>
    </r>
    <r>
      <rPr>
        <sz val="10"/>
        <color theme="0" tint="-0.249977111117893"/>
        <rFont val="Verdana"/>
        <family val="2"/>
      </rPr>
      <t xml:space="preserve">
</t>
    </r>
    <r>
      <rPr>
        <b/>
        <sz val="10"/>
        <color theme="0" tint="-0.249977111117893"/>
        <rFont val="Verdana"/>
        <family val="2"/>
      </rPr>
      <t>Bedrijfsentiteit(en) die deze dienstverlening in de hoedanigheid als juridisch werkgever gaat/gaan uitvoeren:</t>
    </r>
    <r>
      <rPr>
        <sz val="10"/>
        <color theme="0" tint="-0.249977111117893"/>
        <rFont val="Verdana"/>
        <family val="2"/>
      </rPr>
      <t xml:space="preserve"> </t>
    </r>
    <r>
      <rPr>
        <sz val="8"/>
        <color theme="0" tint="-0.249977111117893"/>
        <rFont val="Verdana"/>
        <family val="2"/>
      </rPr>
      <t xml:space="preserve">(van deze bedrijfsentiteit(en) wordt/worden de relevante beschikkingen van de Belastingdienst door Categoriemanagement Uitzendkrachten Rijksoverheid geverifieerd, zowel na voorlopige gunning als ook bij elke aanpassing van de loonsomfactor):
</t>
    </r>
  </si>
  <si>
    <t>BIJLAGE 7 - Tab 2b Loonsom- en Omrekenfactor Detacheren in fase A (ABU) of fase 1, 2 (NBBU) in risicogroep I</t>
  </si>
  <si>
    <r>
      <t>Tarieven</t>
    </r>
    <r>
      <rPr>
        <b/>
        <u/>
        <sz val="11"/>
        <color theme="0" tint="-0.34998626667073579"/>
        <rFont val="Verdana"/>
        <family val="2"/>
      </rPr>
      <t xml:space="preserve"> inclusief</t>
    </r>
    <r>
      <rPr>
        <b/>
        <sz val="11"/>
        <color theme="0" tint="-0.34998626667073579"/>
        <rFont val="Verdana"/>
        <family val="2"/>
      </rPr>
      <t xml:space="preserve"> VOG en </t>
    </r>
    <r>
      <rPr>
        <b/>
        <u/>
        <sz val="11"/>
        <color theme="0" tint="-0.34998626667073579"/>
        <rFont val="Verdana"/>
        <family val="2"/>
      </rPr>
      <t>inclusief</t>
    </r>
    <r>
      <rPr>
        <b/>
        <sz val="11"/>
        <color theme="0" tint="-0.34998626667073579"/>
        <rFont val="Verdana"/>
        <family val="2"/>
      </rPr>
      <t xml:space="preserve"> reiskosten woon- werkverkeer</t>
    </r>
  </si>
  <si>
    <t>Loonsomfactor Detacheren (= zonder Uitzendbeding) in fase A (ABU) of  fase 1, 2 (NBBU) in risicogroep I</t>
  </si>
  <si>
    <r>
      <t xml:space="preserve">Deze reserveringen dienen voor de inhuurvorm  'Detacheren in fase A' één op één vanuit de ABU of NBBU-cao afspraken te worden overgenomen en zijn derhalve reeds gedeeltelijk ingevuld. </t>
    </r>
    <r>
      <rPr>
        <u/>
        <sz val="8"/>
        <color theme="0" tint="-0.34998626667073579"/>
        <rFont val="Verdana"/>
        <family val="2"/>
      </rPr>
      <t>Voor de ABU geldt dat  een aantal van 25 vakantiedagen (10,87) dient te worden aangehouden. Voor de NBBU-cao is dat 24 vakantiedagen (10,39).</t>
    </r>
    <r>
      <rPr>
        <sz val="8"/>
        <color theme="0" tint="-0.34998626667073579"/>
        <rFont val="Verdana"/>
        <family val="2"/>
      </rPr>
      <t xml:space="preserve"> Voor de 'feestdagen' geldt hetzelfde uitgangspunt. 
Uitgangspunt voor de reserveringen in dit blok 2 is de berekening zoals deze in de uitzendbranche gebruikelijk is, dus </t>
    </r>
    <r>
      <rPr>
        <u/>
        <sz val="8"/>
        <color theme="0" tint="-0.34998626667073579"/>
        <rFont val="Verdana"/>
        <family val="2"/>
      </rPr>
      <t>zonder</t>
    </r>
    <r>
      <rPr>
        <sz val="8"/>
        <color theme="0" tint="-0.34998626667073579"/>
        <rFont val="Verdana"/>
        <family val="2"/>
      </rPr>
      <t xml:space="preserve"> bijv. opleidingsdagen of leegloopkosten. Indien gewenst moeten dit soort kosten in blok 5 van de loonsomfactor worden opgenomen. Conform de inlenersbeloning volgens de ABU of NBBU-cao geldt dat arbeidsduurverkorting - naar keuze van Opdrachtnemer - worden uitgekeerd in tijd of geld. Het is aan Opdrachtnemer hoe zij dit op een goede wijze en in overeenstemming met de voor haar toepasselijke uitzend-cao met haar Flexibele Arbeidskrachten en desgewenst in blok 5 van de loonsomfactor in dit prijzenblad verrekent. </t>
    </r>
    <r>
      <rPr>
        <u/>
        <sz val="8"/>
        <color theme="0" tint="-0.34998626667073579"/>
        <rFont val="Verdana"/>
        <family val="2"/>
      </rPr>
      <t xml:space="preserve">Indien 5 mei in een jaar op een Werkdag valt is dit voor ambtenaren op basis van de ARAR een feestdag. Het aantal feestdagen dat op Werkdagen valt, wordt per jaar vastgesteld ten behoeve van de doorberekening in de loonsomfactor voor wat betreft de vakantiedagen en de feestdagen. </t>
    </r>
    <r>
      <rPr>
        <sz val="8"/>
        <color theme="0" tint="-0.34998626667073579"/>
        <rFont val="Verdana"/>
        <family val="2"/>
      </rPr>
      <t xml:space="preserve">
In aanvulling hierop:
Kort verzuim/bijzonder verlof is bewust niet in de berekening van het vakantiegeld opgenomen, in overeenstemming met het model kostenopbouw uit de uitzendbranche dat de basis vormt van de in deze aanbesteding gehanteerde kostenopbouw en zoals ook wordt beschreven in de documenten die de brancheorganisaties jaarlijks over de kostenopbouw verspreiden.  Dit is een vast bij cao vastgesteld percentage dat los staat van het aantal werkbare dagen. Derhalve heeft Aanbestedende dient dit percentage alvast ingevuld.
</t>
    </r>
    <r>
      <rPr>
        <b/>
        <sz val="8"/>
        <color theme="0" tint="-0.34998626667073579"/>
        <rFont val="Verdana"/>
        <family val="2"/>
      </rPr>
      <t xml:space="preserve">Wet invoering extra geboorteverlof (Wieg): 
</t>
    </r>
    <r>
      <rPr>
        <sz val="8"/>
        <color theme="0" tint="-0.34998626667073579"/>
        <rFont val="Verdana"/>
        <family val="2"/>
      </rPr>
      <t xml:space="preserve">Eventuele effecten op de kostprijs vanwege de Wieg m.i.v. 1 januari 2019 dient u in blok 5 van deze loonsomfactor en/of in de bureaumarge te verdisconteren.  
Wat betreft de effecten op de kostprijs vanwege de Wieg met ingang van 
</t>
    </r>
    <r>
      <rPr>
        <b/>
        <sz val="8"/>
        <color theme="0" tint="-0.34998626667073579"/>
        <rFont val="Verdana"/>
        <family val="2"/>
      </rPr>
      <t xml:space="preserve">1 juli 2020 </t>
    </r>
    <r>
      <rPr>
        <sz val="8"/>
        <color theme="0" tint="-0.34998626667073579"/>
        <rFont val="Verdana"/>
        <family val="2"/>
      </rPr>
      <t>zal aanpassing in de loonsomfactor op een later moment plaatsvinden. Indien centraal binnen de uitzendbranche, zoals door de ABU en/of de NBBU, een percentage wordt vastgesteld dan wel geadviseerd, dan zal dit percentage in de eventuele aanpassing worden aangehouden. Indien dit niet zo is dan kan desgewenst het percentage in goed overleg  en na een gedegen onderbouwing van de contractpartner in de tariefstelling voor 2020 aangepast. Dit staat los van de ingangsdatum voor alle uitzendbedrijven van de AMvB nr. 29244 en/of de inwerkingtreding van de Wab. Echter, om de administratieve lasten beheersbaar te houden heeft het de voorkeur de ingangsdatum van tariefswijzigingen vanwege de Wieg zoveel mogelijk met andere aanpassingen te laten samenvallen.</t>
    </r>
  </si>
  <si>
    <t xml:space="preserve">Deze premie is bij 'Detacheren in fase A' niet van toepassing en is daarom hier vervallen. Inschrijver dient hier niets voor in te vullen. </t>
  </si>
  <si>
    <t xml:space="preserve">De maximale premie van de pensioenpremie voor Uitzenden wordt jaarlijks vastgesteld door het pensioenfonds waarbij Inschrijver/Opdrachtnemer regulier is aangesloten voor haar Flexibele Arbeidskrachten (in 2019 voor Stipp basispensioen 2,60%). Opdrachtnemer maakt bij de contract- of categoriemanager Uitzendkrachten Rijksoverheid ingeval van een gewenste tariefsaanpassing, in beginsel begin januari in elk jaar, aannemelijk en verifieerbaar dat de aanpassing in deze premie noodzakelijk en correct is. Eventueel kan bij geschillen het advies van een onafhankelijke derde door Opdrachtgever worden verlangd. Over de vergoeding van de kosten voor dit advies worden alsdan nadere afspraken gemaakt tussen Opdrachtgever en Opdrachtnemer. De in de loonsomfactor opgenomen pensioenpremie mag nooit hoger zijn dan de premie zoals die is vastgesteld voor Uitzenden door het pensioenfonds waar Inschrijver/Opdrachtnemer bij is aangesloten. Zoals Stipp of een ander door haar gedispenseerd pensioenfonds, zoals Flexsecurity. Indien voor 'Detacheren in fase A' lager wordt ingeschreven dan de door het relevante pensioenfonds vastgestelde premie is de eventuele latere aanpassing van de pensioenpremie niet hoger dan de procentuele bijstelling van de maximale pensioenpremie van het voor Inschrijver van toepassing zijnde pensioenfonds in dat jaar.  </t>
  </si>
  <si>
    <r>
      <t xml:space="preserve">sociaal fonds (betreft de procentuele </t>
    </r>
    <r>
      <rPr>
        <u/>
        <sz val="10"/>
        <color theme="0" tint="-0.34998626667073579"/>
        <rFont val="Verdana"/>
        <family val="2"/>
      </rPr>
      <t>daadwerkelijke</t>
    </r>
    <r>
      <rPr>
        <sz val="10"/>
        <color theme="0" tint="-0.34998626667073579"/>
        <rFont val="Verdana"/>
        <family val="2"/>
      </rPr>
      <t xml:space="preserve"> jaarlijks vastgestelde  bijdrage aan de SFU)</t>
    </r>
  </si>
  <si>
    <r>
      <t xml:space="preserve">Deze verplichte afdracht is conform de ABU- en NBBU-cao  maximaal 0,20% in 2019. </t>
    </r>
    <r>
      <rPr>
        <b/>
        <sz val="8"/>
        <color theme="0" tint="-0.34998626667073579"/>
        <rFont val="Verdana"/>
        <family val="2"/>
      </rPr>
      <t xml:space="preserve">De jaarlijkse (meestal lagere) opgave van de Stichting Fonds Uitzendbranche (SFU) is leidend. Voor 2019 geldt zowel voor de ABU als voor de NBBU dat de SFU een percentage van 0,010% heeft vastgesteld. </t>
    </r>
  </si>
  <si>
    <t xml:space="preserve">premie sectorfonds </t>
  </si>
  <si>
    <r>
      <t xml:space="preserve">De sectorpremies worden elk jaar door het UWV en SZW vastgesteld en gepubliceerd in de Staatscourant. Op de inhuurvorm 'Detacheren in fase A' is in het algemeen de sector 'Zakelijke Dienstverlening/45 van toepassing, zodat mede het fiscale voordeel van deze inhuurvorm uit de loonsomfactor blijkt. Inschijver dient in de tabel onderaan deze loonsomfactor aan te geven welke juridische entiteit de dienstverlening 'Detacheren in fase A' gaat uitvoeren (althans: indien Inschrijver voor deze inhuurvorm kiest) en in welke sectorgroep (en de groep) dit bedrijf is ingedeeld conform de beschikking. Deze premie dient Inschrijver één op één over te nemen in het invulveld 'premie sectorfonds'. </t>
    </r>
    <r>
      <rPr>
        <b/>
        <sz val="8"/>
        <color theme="0" tint="-0.34998626667073579"/>
        <rFont val="Verdana"/>
        <family val="2"/>
      </rPr>
      <t>Dus er mag hierin niets worden verrekend, een lagere of hogere sectorpremie worden opgevoerd, etc.</t>
    </r>
    <r>
      <rPr>
        <sz val="8"/>
        <color theme="0" tint="-0.34998626667073579"/>
        <rFont val="Verdana"/>
        <family val="2"/>
      </rPr>
      <t xml:space="preserve">
Opdrachtgever eist inzage in de beschikking van de Belastingdienst om de hoogte van de in de loonsomfactor opgevoerde sectorpremie (juiste sectorindeling) en/of WGA premie(s) te kunnen verifiëren. Zoals in ieder geval na eventuele voorlopige gunning aan Inschrijver, als ook bijvoorbeeld ingeval van een tariefbijstelling rond januari van elk jaar, met terugwerkende kracht tot 1 januari van datzelfde jaar. Dit geldt overigens ook voor andere premies die op basis van een beschikking van de Belastingdienst worden vastgesteld. 
 </t>
    </r>
  </si>
  <si>
    <r>
      <t xml:space="preserve">Inschrijver dient in de hiernaast opgenomen tabel aan te geven of  hij wel of niet een eigen riscodrager (ERD) voor de premie Whk ZW-Flex en de premie Whk WGA is. 
Voorts dient Inschrijver in de hiernaast (in kolom J) voor de WGA werkhervattingskas premie tevens </t>
    </r>
    <r>
      <rPr>
        <u/>
        <sz val="8"/>
        <color theme="0" tint="-0.34998626667073579"/>
        <rFont val="Verdana"/>
        <family val="2"/>
      </rPr>
      <t>in te vullen wat de volledige premie is en welk deel van de premie wordt doorbelast aan de werknemer, in casu de Flexibele Arbeidskracht. Doorgaans betreft dit in de uitzendbranche de maximaal toegestane 50%</t>
    </r>
    <r>
      <rPr>
        <sz val="8"/>
        <color theme="0" tint="-0.34998626667073579"/>
        <rFont val="Verdana"/>
        <family val="2"/>
      </rPr>
      <t xml:space="preserve">. Inschrijver dient de juistheid van de premies, alsmede het percentage dat aan de Flexibele Arbeidskracht wordt doorbelast, na eventuele voorlopige gunning van de Raamovereenkomst en bij elke aanpassing van deze premie(s) gedurende de looptijd van de Raamovereenkomst, aan te tonen aan Opdrachtgever.
De Whk premie van eigen risicodragers mag alleen dan worden aangepast, indien deze aanpassing duidelijk wordt onderbouwd en verifieerbaar is door Opdrachtgever of - indien noodzakelijk - door een onafhankelijke derde. Opdrachtgever wil - voor zover uiteraard noodzakelijk en van toepassing - vermijden dat laag wordt ingeschreven en vervolgens de premie aanpassing in het nieuwe jaar fors is om de (te) lage Inschrijving in de aanbesteding te corrigeren. Indien Inschrijver geen eigenrisico drager voor één of beide Whk premies, dan zullen de desbetreffende Whk premies via bijvoorbeeld inzage in de beschikking van de Belastingdienst of andere bewijsmiddelen worden geverifieerd. Zie hiertoe eveneens het bij de toelichting op de 'premie sectorfonds' gestelde.  Desgewenst kan door Opdrachtgever ook worden gevraagd - al dan niet door tussenkomst van een onafhankelijke derde - om bewijsstukken te overleggen ten aanzien van de in de loonsom opgevoerde Whk-premies die op basis van ERD door Inschrijver zijn bepaald.
Er zal bij de verificatie ook kennis kunnen worden genomen van informatie (bijv. het gemiddelde WGA percentage) zoals gepubliceerd in de jaarlijkse relevante uitgave van UWV m.b.t. de gedifferentieerde premies voor WGA en ZW en de Premiewijzer van het UWV. </t>
    </r>
  </si>
  <si>
    <t>ERD WGA?
ja
Hoogte WGA premie vóór 
doorbelasting aan Flexibele Arbeidskracht: 2,25%
Percentage van de WGA premie dat aan Flexibele Arbeidskracht wordt doorbelast: 50%</t>
  </si>
  <si>
    <r>
      <t>De reservering voor de transitievergoeding voortvloeiend uit de Wet werk en zekerheid (Wwz)</t>
    </r>
    <r>
      <rPr>
        <b/>
        <sz val="8"/>
        <color theme="0" tint="-0.34998626667073579"/>
        <rFont val="Verdana"/>
        <family val="2"/>
      </rPr>
      <t xml:space="preserve"> is vast gedurende de gehele looptijd van de Raamovereenkomst, inclusief eventuele verlengingstermijnen.</t>
    </r>
    <r>
      <rPr>
        <sz val="8"/>
        <color theme="0" tint="-0.34998626667073579"/>
        <rFont val="Verdana"/>
        <family val="2"/>
      </rPr>
      <t xml:space="preserve"> Uitzondering vormt de omstandigheid dat significante wettelijke wijzigingen wat betreft de transtitievergoeding gedurende de looptijd van de Raamovereenkomst worden doorgevoerd. Opdrachtnemer dient de gevolgen hiervan voor de hoogte van de in de loonsomfactor opgenomen transitievergoeding in dat geval te onderbouwen en aan te tonen.</t>
    </r>
  </si>
  <si>
    <r>
      <t xml:space="preserve">Dit veld betreft eventuele overige verplichtingen waar Opdrachtnemer invloed op heeft en die derhalve gedurende de looptijd van de Raamovereenkomst inclusief eventuele verlengingen </t>
    </r>
    <r>
      <rPr>
        <u/>
        <sz val="8"/>
        <color theme="0" tint="-0.34998626667073579"/>
        <rFont val="Verdana"/>
        <family val="2"/>
      </rPr>
      <t>niet mogen worden aangepast</t>
    </r>
    <r>
      <rPr>
        <sz val="8"/>
        <color theme="0" tint="-0.34998626667073579"/>
        <rFont val="Verdana"/>
        <family val="2"/>
      </rPr>
      <t xml:space="preserve">. Inschrijver kan er voor kiezen hier één percentage op te voeren, de percentages in verschillende posten uit te splitsen of bijvoorbeeld de percentages op 0,000% te laten staan en alleen een bureaumarge voor de overige kosten te hanteren. Posten die in blok 1 tot en met 4 zijn opgevoerd mag Inschrijver echter hier niet nogmaals opnemen. Er mag niet tussen de blokken met de in de loonsomfactor worden geschoven. </t>
    </r>
  </si>
  <si>
    <t xml:space="preserve">Loonsomfactor Detacheren (=zonder Uitzendbeding) in fase A (ABU) of 1, 2 (NBBU) in risicogroep I 
(rekenkundig op vier decimalen achter de komma afgerond)
</t>
  </si>
  <si>
    <r>
      <t xml:space="preserve">De bureaumarge kan gedurende de looptijd van de Raamovereenkomst inclusief eventuele verlengingen </t>
    </r>
    <r>
      <rPr>
        <u/>
        <sz val="10"/>
        <color theme="0" tint="-0.34998626667073579"/>
        <rFont val="Verdana"/>
        <family val="2"/>
      </rPr>
      <t>niet</t>
    </r>
    <r>
      <rPr>
        <sz val="10"/>
        <color theme="0" tint="-0.34998626667073579"/>
        <rFont val="Verdana"/>
        <family val="2"/>
      </rPr>
      <t xml:space="preserve"> worden aangepast.</t>
    </r>
  </si>
  <si>
    <t xml:space="preserve">Bureaumarge Detacheren (=zonder Uitzendbeding) 
 in fase A (ABU) of 1, 2 (NBBU) in risicogroep I </t>
  </si>
  <si>
    <t xml:space="preserve">Omrekenfactor Detacheren (=zonder Uitzendbeding) in fase A (ABU) of 1, 2 (NBBU) in risicogroep I 
(rekenkundig op vier decimalen achter de komma afgerond)
 </t>
  </si>
  <si>
    <r>
      <rPr>
        <b/>
        <sz val="10"/>
        <color theme="0" tint="-0.34998626667073579"/>
        <rFont val="Verdana"/>
        <family val="2"/>
      </rPr>
      <t xml:space="preserve">In te vullen door Inschrijver:
</t>
    </r>
    <r>
      <rPr>
        <sz val="10"/>
        <color theme="0" tint="-0.34998626667073579"/>
        <rFont val="Verdana"/>
        <family val="2"/>
      </rPr>
      <t xml:space="preserve">
</t>
    </r>
    <r>
      <rPr>
        <b/>
        <sz val="10"/>
        <color theme="0" tint="-0.34998626667073579"/>
        <rFont val="Verdana"/>
        <family val="2"/>
      </rPr>
      <t xml:space="preserve">Van toepassing zijnde fiscale sectorindeling: </t>
    </r>
    <r>
      <rPr>
        <sz val="10"/>
        <color theme="0" tint="-0.34998626667073579"/>
        <rFont val="Verdana"/>
        <family val="2"/>
      </rPr>
      <t xml:space="preserve">45 </t>
    </r>
    <r>
      <rPr>
        <sz val="8"/>
        <color theme="0" tint="-0.34998626667073579"/>
        <rFont val="Verdana"/>
        <family val="2"/>
      </rPr>
      <t>(in beginsel sector 45, 'Zakelijke dienstverlening')</t>
    </r>
    <r>
      <rPr>
        <sz val="10"/>
        <color theme="0" tint="-0.34998626667073579"/>
        <rFont val="Verdana"/>
        <family val="2"/>
      </rPr>
      <t xml:space="preserve">
</t>
    </r>
    <r>
      <rPr>
        <b/>
        <sz val="10"/>
        <color theme="0" tint="-0.34998626667073579"/>
        <rFont val="Verdana"/>
        <family val="2"/>
      </rPr>
      <t xml:space="preserve">Bedrijfsentiteit(en) die deze dienstverlening </t>
    </r>
    <r>
      <rPr>
        <b/>
        <u/>
        <sz val="10"/>
        <color theme="0" tint="-0.34998626667073579"/>
        <rFont val="Verdana"/>
        <family val="2"/>
      </rPr>
      <t>in de hoedanigheid van juridisch werkgever</t>
    </r>
    <r>
      <rPr>
        <b/>
        <sz val="10"/>
        <color theme="0" tint="-0.34998626667073579"/>
        <rFont val="Verdana"/>
        <family val="2"/>
      </rPr>
      <t xml:space="preserve"> gaat/gaan uitvoeren:</t>
    </r>
    <r>
      <rPr>
        <sz val="10"/>
        <color theme="0" tint="-0.34998626667073579"/>
        <rFont val="Verdana"/>
        <family val="2"/>
      </rPr>
      <t xml:space="preserve">  </t>
    </r>
    <r>
      <rPr>
        <sz val="8"/>
        <color theme="0" tint="-0.34998626667073579"/>
        <rFont val="Verdana"/>
        <family val="2"/>
      </rPr>
      <t>(van deze bedrijfsentiteit(en) wordt/worden de relevante beschikkingen van de Belastingdienst door Categoriemanagement Uitzendkrachten Rijksoverheid geverifieerd, zowel na voorlopige gunning als ook bij elke aanpassing van de loonsomfactor):
Manpower B.V. i.c.m. Manpower  Business Services B.V.</t>
    </r>
  </si>
  <si>
    <t>BIJLAGE 7 - Tab 2c Loonsom- en Omrekenfactor Detacheren  in fase B, C  (ABU) of 3, 4 (NBBU) in risicogroep I</t>
  </si>
  <si>
    <t>Gebaseerd op de huidige situatie voordat de Algemene Maatregel van Bestuur (AMvB) nr. 29244 (https://zoek.officielebekendmakingen.nl/stcrt-2017-29244.html) voor alle uitzendbedrijven geldt en/of de Wet arbeidsmarkt in balans ('Wab', nu in behandeling, beoogde ingangsdatum vooralsnog 1 januari 2020) van kracht wordt. Waarbij geldt dat, behoudens enkele wijzigingen zoals voor de transitievergoeding (zie ook de toelichting bij elke premie/reservering etc. in deze bijlage) Opdrachtgever alleen dit tariefblad – conform de huidige situatie - gebruik gaat maken indien tijdig blijkt dat de bovengenoemde Wab en/of AMvB nr. 29244 later dan 1 juli 2020 van kracht worden. Een en ander om onnodige administratieve lastenverzwaring voor beide Partijen te beperken.</t>
  </si>
  <si>
    <t>Loonsomfactor Detacheren (= zonder Uitzendbeding) in fase B, C (ABU) of 3, 4 (NBBU) in risicogroep I</t>
  </si>
  <si>
    <r>
      <t>De reserveringen voor 'vakantiedagen' en 'feestdagen' hoeven voor de inhuurvorm 'Detacheren in fase B, C' niet één op één vanuit de ABU of NBBU-cao afspraken te worden overgenomen. Ze kunnen (theoretisch) licht afwijken naar boven,  naar keuze van Inschrijver. Echter, bij de jaarlijkse aanpasssing zal naar rato ca. hetzelfde wijzigingspercentage van deze percentages van de inhuurvorm 'Uitzenden' en/of 'Detacheren in fase A' worden aangehouden. 
Uitgangspunt voor de reserveringen in dit blok 2 is de berekening zoals deze in de uitzendbranche gebruikelijk is, dus zonder bijv. opleidingsdagen of leegloopkosten. 
Indien gewenst moeten dit soort kosten in blok 5 van de loonsomfactor worden opgenomen. Conform de inlenersbeloning volgens de ABU of NBBU-cao geldt dat arbeidsduurverkorting - naar keuze van Opdrachtnemer - worden uitgekeerd in tijd of geld. Het is aan Opdrachtnemer hoe zij dit op een goede wijze en in overeenstemming met de voor haar toepasselijke uitzendcao met haar Flexibele Arbeidskrachten en desgewenst in blok 5 van de loonsomfactor in dit prijzenblad verrekent.</t>
    </r>
    <r>
      <rPr>
        <u/>
        <sz val="8"/>
        <color theme="0" tint="-0.249977111117893"/>
        <rFont val="Verdana"/>
        <family val="2"/>
      </rPr>
      <t xml:space="preserve"> Indien 5 mei in een jaar op een Werkdag valt is dit voor ambtenaren op basis van de ARAR een feestdag. Het aantal feestdagen dat op werkdagen valt, wordt per jaar vastgesteld ten behoeve van de doorberekening in de loonsomfactor. </t>
    </r>
    <r>
      <rPr>
        <sz val="8"/>
        <color theme="0" tint="-0.249977111117893"/>
        <rFont val="Verdana"/>
        <family val="2"/>
      </rPr>
      <t xml:space="preserve">
</t>
    </r>
    <r>
      <rPr>
        <b/>
        <sz val="8"/>
        <color theme="0" tint="-0.249977111117893"/>
        <rFont val="Verdana"/>
        <family val="2"/>
      </rPr>
      <t>In aanvulling hierop:</t>
    </r>
    <r>
      <rPr>
        <sz val="8"/>
        <color theme="0" tint="-0.249977111117893"/>
        <rFont val="Verdana"/>
        <family val="2"/>
      </rPr>
      <t xml:space="preserve">
Kort verzuim/bijzonder verlof is bewust niet in de berekening van het vakantiegeld opgenomen, in overeenstemming met het model kostenopbouw uit de uitzendbranche dat de basis vormt van de in deze aanbesteding gehanteerde kostenopbouw men zoals ook wordt beschreven in de documenten die de brancheorganisaties jaarlijks over de kostenopbouw verspreiden.  Dit is een voor fase A vast bij cao vastgesteld percentage dat los staat van het aantal werkbare dagen. De Aanbestedende dient dit percentage alvast ingevuld, ook al mag hiervoor in fase B en C worden afgeweken. Eventuele extra kosten (anders dan voor de Wieg m.i.v. 1 juli 2020) dient Inschrijver in blok 5 en/of in de bureaumarge op te nemen. 
</t>
    </r>
    <r>
      <rPr>
        <b/>
        <sz val="8"/>
        <color theme="0" tint="-0.249977111117893"/>
        <rFont val="Verdana"/>
        <family val="2"/>
      </rPr>
      <t xml:space="preserve">Wet invoering extra geboorteverlof (Wieg): </t>
    </r>
    <r>
      <rPr>
        <sz val="8"/>
        <color theme="0" tint="-0.249977111117893"/>
        <rFont val="Verdana"/>
        <family val="2"/>
      </rPr>
      <t xml:space="preserve">
Eventuele effecten op de kostprijs vanwege de Wieg m.i.v. 1 januari 2019 dient u in blok 5 van deze loonsomfactor en/of in de bureaumarge te verdisconteren.  
Wat betreft de effecten op de kostprijs vanwege de Wieg met ingang van 
1 juli 2020 zal aanpassing in de loonsomfactor op een later moment plaatsvinden. Indien centraal binnen de uitzendbranche, zoals door de ABU en/of de NBBU, een percentage wordt vastgesteld dan wel geadviseerd, dan zal dit percentage in de eventuele aanpassing worden aangehouden. Indien dit niet zo is dan kan desgewenst het percentage in goed overleg  en na een gedegen onderbouwing van de contractpartner in de tariefstelling voor 2020 aangepast. Dit staat los van de ingangsdatum voor alle uitzendbedrijven van de AMvB nr. 29244 en/of de inwerkingtreding van de Wab. Echter, om de administratieve lasten beheersbaar te houden heeft het de voorkeur de ingangsdatum van tariefswijzigingen vanwege de Wieg zoveel mogelijk met andere aanpassingen te laten samenvallen.</t>
    </r>
  </si>
  <si>
    <t xml:space="preserve">feestdagen
(6 in 2019)
</t>
  </si>
  <si>
    <t>Deze voorziening is voor de inhuurvorm 'Detacheren in fase B of C' niet van toepassing.</t>
  </si>
  <si>
    <r>
      <t xml:space="preserve">De sectorpremies worden elk jaar door het UWV en SZW vastgesteld en gepubliceerd in de Staatscourant. Op de inhuurvorm 'Detacheren in fase B etc.' is in het algemeen de sector 'Zakelijke Dienstverlening/45 van toepassing, doch Inschrijver kan ook kiezen voor een juridische entiteit die is aangesloten bij sector 52. Inschijver dient in de tabel onderaan deze loonsomfactor aan te geven welke juridische entiteit de dienstverlening 'Detacheren in fase B etc.' gaat uitvoeren en in welke sectorgroep (en de groep) dit bedrijf is ingedeeld conform de beschikking. Deze premie dient Inschrijver één op één over te nemen in het invulveld 'premie sectorfonds'. </t>
    </r>
    <r>
      <rPr>
        <b/>
        <sz val="8"/>
        <color theme="0" tint="-0.249977111117893"/>
        <rFont val="Verdana"/>
        <family val="2"/>
      </rPr>
      <t>Dus er mag hierin niets worden verrekend, een lagere of hogere sectorpremie worden opgevoerd, etc.</t>
    </r>
    <r>
      <rPr>
        <sz val="8"/>
        <color theme="0" tint="-0.249977111117893"/>
        <rFont val="Verdana"/>
        <family val="2"/>
      </rPr>
      <t xml:space="preserve">
Opdrachtgever eist inzage in de beschikking van de Belastingdienst om de hoogte van de in de loonsomfactor opgevoerde sectorpremie (juiste sectorindeling) en/of WGA premie(s) te kunnen verifiëren. Zoals in ieder geval na eventuele voorlopige gunning aan Inschrijver, als ook bijvoorbeeld ingeval van een  tariefbijstelling rond januari van elk jaar, met terugwerkende kracht tot 1 januari van datzelfde jaar. Dit geldt overigens ook voor andere premies die op basis van een beschikking van de Belastingdienst worden vastgesteld. 
 </t>
    </r>
  </si>
  <si>
    <r>
      <t>De reservering voor de transitievergoeding voortvloeiend uit de Wet werk en zekerheid (Wwz)</t>
    </r>
    <r>
      <rPr>
        <b/>
        <sz val="8"/>
        <color theme="0" tint="-0.249977111117893"/>
        <rFont val="Verdana"/>
        <family val="2"/>
      </rPr>
      <t xml:space="preserve"> is vast gedurende de gehele looptijd van de Raamovereenkomst, inclusief eventuele verlengingstermijnen.</t>
    </r>
    <r>
      <rPr>
        <sz val="8"/>
        <color theme="0" tint="-0.249977111117893"/>
        <rFont val="Verdana"/>
        <family val="2"/>
      </rPr>
      <t xml:space="preserve"> Uitzondering vormt de omstandigheid dat significante wettelijke wijzigingen wat betreft de transtitievergoeding gedurende de looptijd van de Raamovereenkomst worden doorgevoerd. Opdrachtnemer dient de gevolgen hiervan voor de hoogte van de in de loonsomfactor opgenomen transitievergoeding in dat geval te onderbouwen en aan te tonen.</t>
    </r>
  </si>
  <si>
    <t xml:space="preserve">Loonsomfactor Detacheren (=zonder Uitzendbeding) 
in fase B, C (ABU) of 3, 4 (NBBU) in risicogroep I 
(rekenkundig op vier decimalen achter de komma afgerond)
</t>
  </si>
  <si>
    <r>
      <t xml:space="preserve">De bureaumarge kan gedurende de looptijd van de Raamovereenkomst inclusief eventuele verlengingen </t>
    </r>
    <r>
      <rPr>
        <u/>
        <sz val="10"/>
        <color theme="0" tint="-0.249977111117893"/>
        <rFont val="Verdana"/>
        <family val="2"/>
      </rPr>
      <t>niet</t>
    </r>
    <r>
      <rPr>
        <sz val="10"/>
        <color theme="0" tint="-0.249977111117893"/>
        <rFont val="Verdana"/>
        <family val="2"/>
      </rPr>
      <t xml:space="preserve"> worden aangepast.</t>
    </r>
  </si>
  <si>
    <t xml:space="preserve">Bureaumarge Detacheren (=zonder Uitzendbeding) in fase B, C  (ABU) of 3, 4 (NBBU) in risicogroep I  
</t>
  </si>
  <si>
    <t>Omrekenfactor Detacheren (=zonder Uitzendbeding) in fase B, C (ABU) of 3, 4 (NBBU) in risicogroep I 
(rekenkundig op vier decimalen achter de komma afgerond)</t>
  </si>
  <si>
    <r>
      <rPr>
        <b/>
        <sz val="10"/>
        <color theme="0" tint="-0.249977111117893"/>
        <rFont val="Verdana"/>
        <family val="2"/>
      </rPr>
      <t xml:space="preserve">In te vullen door Inschrijver: 
</t>
    </r>
    <r>
      <rPr>
        <sz val="10"/>
        <color theme="0" tint="-0.249977111117893"/>
        <rFont val="Verdana"/>
        <family val="2"/>
      </rPr>
      <t xml:space="preserve">
</t>
    </r>
    <r>
      <rPr>
        <b/>
        <sz val="10"/>
        <color theme="0" tint="-0.249977111117893"/>
        <rFont val="Verdana"/>
        <family val="2"/>
      </rPr>
      <t xml:space="preserve">Van toepassing zijnde fiscale sectorindeling: </t>
    </r>
    <r>
      <rPr>
        <sz val="10"/>
        <color theme="0" tint="-0.249977111117893"/>
        <rFont val="Verdana"/>
        <family val="2"/>
      </rPr>
      <t xml:space="preserve">45 </t>
    </r>
    <r>
      <rPr>
        <sz val="8"/>
        <color theme="0" tint="-0.249977111117893"/>
        <rFont val="Verdana"/>
        <family val="2"/>
      </rPr>
      <t>(bijv. 45, 'zakelijke dienstverlening')</t>
    </r>
    <r>
      <rPr>
        <sz val="10"/>
        <color theme="0" tint="-0.249977111117893"/>
        <rFont val="Verdana"/>
        <family val="2"/>
      </rPr>
      <t xml:space="preserve">
</t>
    </r>
    <r>
      <rPr>
        <b/>
        <sz val="10"/>
        <color theme="0" tint="-0.249977111117893"/>
        <rFont val="Verdana"/>
        <family val="2"/>
      </rPr>
      <t xml:space="preserve">Bedrijfsentiteit(en) die deze dienstverlening </t>
    </r>
    <r>
      <rPr>
        <b/>
        <u/>
        <sz val="10"/>
        <color theme="0" tint="-0.249977111117893"/>
        <rFont val="Verdana"/>
        <family val="2"/>
      </rPr>
      <t xml:space="preserve">in de hoedanigheid van juridisch werkgever </t>
    </r>
    <r>
      <rPr>
        <b/>
        <sz val="10"/>
        <color theme="0" tint="-0.249977111117893"/>
        <rFont val="Verdana"/>
        <family val="2"/>
      </rPr>
      <t>gaat/gaan uitvoeren:</t>
    </r>
    <r>
      <rPr>
        <sz val="10"/>
        <color theme="0" tint="-0.249977111117893"/>
        <rFont val="Verdana"/>
        <family val="2"/>
      </rPr>
      <t xml:space="preserve">  </t>
    </r>
    <r>
      <rPr>
        <sz val="8"/>
        <color theme="0" tint="-0.249977111117893"/>
        <rFont val="Verdana"/>
        <family val="2"/>
      </rPr>
      <t>(van deze bedrijfsentiteit(en) wordt/worden de relevante beschikkingen van de Belastingdienst door door Categoriemanagement Uitzendkrachten Rijksoverheid geverifieerd, zowel na voorlopige gunning als ook bij elke aanpassing van de loonsomfactor):
Manpower B.V. i.c.m. Manpower  Business Services B.V.</t>
    </r>
  </si>
  <si>
    <t>BIJLAGE 7 - Tab 2d Loonsom- en Omrekenfactor Uitzenden (= met Uitzendbeding) in fase A (ABU) of fase 1, 2 (NBBU), risicogroep II, sectorpremie 52</t>
  </si>
  <si>
    <t xml:space="preserve">Loonsomfactor Uitzenden (= met Uitzendbeding), in fase A (ABU) of  fase 1, 2 (NBBU) in risicogroep II, sectorpremie 52  </t>
  </si>
  <si>
    <t xml:space="preserve">feestdagen
ABU 6//230 = 2,61% in 2019
NBBU 6/231 = 2,60% in 2019 
</t>
  </si>
  <si>
    <t>zw-aanvullend (AZW-premie t.b.v. aanvulling uitkering UWV risicogroep II)
Dit betreft de van toepassing zijnde premie, waarop het gedeelte dat wordt doorberekend aan de Flexibele Arbeidskracht (zie tevens de toelichting in kolom I) in mindering is gebracht. Opdrachtgever behoudt zich het recht voor deze premie steekproefsgewijs te verifiëren.</t>
  </si>
  <si>
    <t>Indien gewenst kan Inschrijver ervoor kiezen het een gedeelte van deze premie door te berekenen aan de werknemer, i.c. de Flexibele Arbeidskracht. In 2019 geldt  hiervoor conform de ABU-cao een maximum van 1,33% en conform de NBBU-cao een maximum van 1,43% in risicogroep I. Indien Inschrijver de Azw premie op 0,0000% stelt, echter wel de doorberekening aan de Flexibele Arbeidskracht van het werknemersdeel in de loonsomfactor wenst te verwerken, dan mag hier conform de ABU-cao maximaal
-1,33% (Inschrijver kan hier ook voor minder dan dit percentage kiezen, bijv.     -0,3000%) worden ingevuld en conform de NBBU-cao  maximaal 1,43% Indien u een hoger percentage dan 0,0000% invult is het niet nodig om hier zichtbaar te maken hoe de eventuele aftrek voor het aan de werknemer doorberekende deel is verwerkt.
Gemiddelde premie AZW (alleen in fase A) in 2019:
Risicogroep II : ABU 3,03% (wg 1,70%, wn max 1,33%), NBBU 2,86% (wg 1,43%, wn max 1,43%)</t>
  </si>
  <si>
    <t>premie sectorfonds IIA, sector 52</t>
  </si>
  <si>
    <t>Loonsomfactor Uitzenden
(= met Uitzendbeding) in fase A (ABU) of fase 1,2 (NBBU), risicogroep II, sectorpremie 52
(rekenkundig op vier decimalen achter de komma afgerond)</t>
  </si>
  <si>
    <t>Bureaumarge Uitzenden in fase A (ABU) of fase 1,2 (NBBU)(= met Uitzendbeding)
risicogroep II, sectorpremie 52</t>
  </si>
  <si>
    <t xml:space="preserve">Omrekenfactor Uitzenden
(= met Uitzendbeding) in fase A (ABU) of fase 1,2 (NBBU), risicogroep II, sectorpremie 52
(rekenkundig op vier decimalen achter de komma afgerond)
</t>
  </si>
  <si>
    <r>
      <rPr>
        <b/>
        <sz val="10"/>
        <color theme="0" tint="-0.249977111117893"/>
        <rFont val="Verdana"/>
        <family val="2"/>
      </rPr>
      <t>In te vullen door Inschrijver:</t>
    </r>
    <r>
      <rPr>
        <sz val="10"/>
        <color theme="0" tint="-0.249977111117893"/>
        <rFont val="Verdana"/>
        <family val="2"/>
      </rPr>
      <t xml:space="preserve">
</t>
    </r>
    <r>
      <rPr>
        <b/>
        <sz val="10"/>
        <color theme="0" tint="-0.249977111117893"/>
        <rFont val="Verdana"/>
        <family val="2"/>
      </rPr>
      <t>Bedrijfsentiteit(en) die deze dienstverlening in de hoedanigheid als juridisch werkgever gaat/gaan uitvoeren:</t>
    </r>
    <r>
      <rPr>
        <sz val="10"/>
        <color theme="0" tint="-0.249977111117893"/>
        <rFont val="Verdana"/>
        <family val="2"/>
      </rPr>
      <t xml:space="preserve"> </t>
    </r>
    <r>
      <rPr>
        <sz val="8"/>
        <color theme="0" tint="-0.249977111117893"/>
        <rFont val="Verdana"/>
        <family val="2"/>
      </rPr>
      <t xml:space="preserve">(van deze bedrijfsentiteit(en) wordt/worden de relevante beschikkingen van de Belastingdienst door Categoriemanagement Uitzendkrachten Rijksoverheid geverifieerd, zowel na voorlopige gunning als ook bij elke aanpassing van de loonsomfactor):
</t>
    </r>
  </si>
  <si>
    <t>BIJLAGE 7 - Tab 2e Loonsom- en Omrekenfactor Detacheren in fase A (ABU) of fase 1, 2 (NBBU) in risicogroep II</t>
  </si>
  <si>
    <t>Loonsomfactor Detacheren (= zonder Uitzendbeding) in fase A (ABU) of  fase 1, 2 (NBBU) in risicogroep II</t>
  </si>
  <si>
    <r>
      <t xml:space="preserve">Deze reserveringen dienen voor de inhuurvorm  'Detacheren in fase A' één op één vanuit de ABU of NBBU-cao afspraken te worden overgenomen en zijn derhalve reeds gedeeltelijk ingevuld. </t>
    </r>
    <r>
      <rPr>
        <u/>
        <sz val="8"/>
        <color theme="0" tint="-0.249977111117893"/>
        <rFont val="Verdana"/>
        <family val="2"/>
      </rPr>
      <t>Voor de ABU geldt dat  een aantal van 25 vakantiedagen (10,87) dient te worden aangehouden. Voor de NBBU-cao is dat 24 vakantiedagen (10,39).</t>
    </r>
    <r>
      <rPr>
        <sz val="8"/>
        <color theme="0" tint="-0.249977111117893"/>
        <rFont val="Verdana"/>
        <family val="2"/>
      </rPr>
      <t xml:space="preserve"> Voor de 'feestdagen' geldt hetzelfde uitgangspunt. 
Uitgangspunt voor de reserveringen in dit blok 2 is de berekening zoals deze in de uitzendbranche gebruikelijk is, dus </t>
    </r>
    <r>
      <rPr>
        <u/>
        <sz val="8"/>
        <color theme="0" tint="-0.249977111117893"/>
        <rFont val="Verdana"/>
        <family val="2"/>
      </rPr>
      <t>zonder</t>
    </r>
    <r>
      <rPr>
        <sz val="8"/>
        <color theme="0" tint="-0.249977111117893"/>
        <rFont val="Verdana"/>
        <family val="2"/>
      </rPr>
      <t xml:space="preserve"> bijv. opleidingsdagen of leegloopkosten. Indien gewenst moeten dit soort kosten in blok 5 van de loonsomfactor worden opgenomen. Conform de inlenersbeloning volgens de ABU of NBBU-cao geldt dat arbeidsduurverkorting - naar keuze van Opdrachtnemer - worden uitgekeerd in tijd of geld. Het is aan Opdrachtnemer hoe zij dit op een goede wijze en in overeenstemming met de voor haar toepasselijke uitzend-cao met haar Flexibele Arbeidskrachten en desgewenst in blok 5 van de loonsomfactor in dit prijzenblad verrekent. </t>
    </r>
    <r>
      <rPr>
        <u/>
        <sz val="8"/>
        <color theme="0" tint="-0.249977111117893"/>
        <rFont val="Verdana"/>
        <family val="2"/>
      </rPr>
      <t xml:space="preserve">Indien 5 mei in een jaar op een Werkdag valt is dit voor ambtenaren op basis van de ARAR een feestdag. Het aantal feestdagen dat op Werkdagen valt, wordt per jaar vastgesteld ten behoeve van de doorberekening in de loonsomfactor voor wat betreft de vakantiedagen en de feestdagen. 
</t>
    </r>
    <r>
      <rPr>
        <sz val="8"/>
        <color theme="0" tint="-0.249977111117893"/>
        <rFont val="Verdana"/>
        <family val="2"/>
      </rPr>
      <t xml:space="preserve">
In aanvulling hierop:
Kort verzuim/bijzonder verlof is bewust niet in de berekening van het vakantiegeld opgenomen, in overeenstemming met het model kostenopbouw uit de uitzendbranche dat de basis vormt van de in deze aanbesteding gehanteerde kostenopbouw en zoals ook wordt beschreven in de documenten die de brancheorganisaties jaarlijks over de kostenopbouw verspreiden.  Dit is een vast bij cao vastgesteld percentage dat los staat van het aantal werkbare dagen. Derhalve heeft Aanbestedende dient dit percentage alvast ingevuld.
</t>
    </r>
    <r>
      <rPr>
        <b/>
        <sz val="8"/>
        <color theme="0" tint="-0.249977111117893"/>
        <rFont val="Verdana"/>
        <family val="2"/>
      </rPr>
      <t xml:space="preserve">
Wet invoering extra geboorteverlof (Wieg): 
</t>
    </r>
    <r>
      <rPr>
        <sz val="8"/>
        <color theme="0" tint="-0.249977111117893"/>
        <rFont val="Verdana"/>
        <family val="2"/>
      </rPr>
      <t xml:space="preserve">Eventuele effecten op de kostprijs vanwege de Wieg m.i.v. 1 januari 2019 dient u in blok 5 van deze loonsomfactor en/of in de bureaumarge te verdisconteren.  
Wat betreft de effecten op de kostprijs vanwege de Wieg met ingang van 
</t>
    </r>
    <r>
      <rPr>
        <b/>
        <sz val="8"/>
        <color theme="0" tint="-0.249977111117893"/>
        <rFont val="Verdana"/>
        <family val="2"/>
      </rPr>
      <t>1 juli 2020</t>
    </r>
    <r>
      <rPr>
        <sz val="8"/>
        <color theme="0" tint="-0.249977111117893"/>
        <rFont val="Verdana"/>
        <family val="2"/>
      </rPr>
      <t xml:space="preserve"> zal aanpassing in de loonsomfactor op een later moment plaatsvinden. Indien centraal binnen de uitzendbranche, zoals door de ABU en/of de NBBU, een percentage wordt vastgesteld dan wel geadviseerd, dan zal dit percentage in de eventuele aanpassing worden aangehouden. Indien dit niet zo is dan kan desgewenst het percentage in goed overleg  en na een gedegen onderbouwing van de contractpartner in de tariefstelling voor 2020 aangepast. Dit staat los van de ingangsdatum voor alle uitzendbedrijven van de AMvB nr. 29244 en/of de inwerkingtreding van de Wab. Echter, om de administratieve lasten beheersbaar te houden heeft het de voorkeur de ingangsdatum van tariefswijzigingen vanwege de Wieg zoveel mogelijk met andere aanpassingen te laten samenvallen.</t>
    </r>
  </si>
  <si>
    <r>
      <t xml:space="preserve">De sectorpremies worden elk jaar door het UWV en SZW vastgesteld en gepubliceerd in de Staatscourant. Op de inhuurvorm 'Detacheren in fase A' is in het algemeen de sector 'Zakelijke Dienstverlening/45 van toepassing, zodat mede het fiscale voordeel van deze inhuurvorm uit de loonsomfactor blijkt. Inschijver dient in de tabel onderaan deze loonsomfactor aan te geven welke juridische entiteit de dienstverlening 'Detacheren in fase A' gaat uitvoeren (althans: indien Inschrijver voor deze inhuurvorm kiest) en in welke sectorgroep (en de groep) dit bedrijf is ingedeeld conform de beschikking. Deze premie dient Inschrijver één op één over te nemen in het invulveld 'premie sectorfonds'. </t>
    </r>
    <r>
      <rPr>
        <b/>
        <sz val="8"/>
        <color theme="0" tint="-0.249977111117893"/>
        <rFont val="Verdana"/>
        <family val="2"/>
      </rPr>
      <t>Dus er mag hierin niets worden verrekend, een lagere of hogere sectorpremie worden opgevoerd, etc.</t>
    </r>
    <r>
      <rPr>
        <sz val="8"/>
        <color theme="0" tint="-0.249977111117893"/>
        <rFont val="Verdana"/>
        <family val="2"/>
      </rPr>
      <t xml:space="preserve">
Opdrachtgever eist inzage in de beschikking van de Belastingdienst om de hoogte van de in de loonsomfactor opgevoerde sectorpremie (juiste sectorindeling) en/of WGA premie(s) te kunnen verifiëren. Zoals in ieder geval na eventuele voorlopige gunning aan Inschrijver, als ook bijvoorbeeld ingeval van een tariefbijstelling rond januari van elk jaar, met terugwerkende kracht tot 1 januari van datzelfde jaar. Dit geldt overigens ook voor andere premies die op basis van een beschikking van de Belastingdienst worden vastgesteld. 
 </t>
    </r>
  </si>
  <si>
    <t xml:space="preserve">Loonsomfactor Detacheren (=zonder Uitzendbeding) in fase A (ABU) of 1, 2 (NBBU) in risicogroep II 
(rekenkundig op vier decimalen achter de komma afgerond)
</t>
  </si>
  <si>
    <t xml:space="preserve">Bureaumarge Detacheren (=zonder Uitzendbeding) 
 in fase A (ABU) of 1, 2 (NBBU) in risicogroep II </t>
  </si>
  <si>
    <t xml:space="preserve">Omrekenfactor Detacheren (=zonder Uitzendbeding) in fase A (ABU) of 1, 2 (NBBU) in risicogroep II 
(rekenkundig op vier decimalen achter de komma afgerond)
 </t>
  </si>
  <si>
    <r>
      <rPr>
        <b/>
        <sz val="10"/>
        <color theme="0" tint="-0.249977111117893"/>
        <rFont val="Verdana"/>
        <family val="2"/>
      </rPr>
      <t xml:space="preserve">In te vullen door Inschrijver:
</t>
    </r>
    <r>
      <rPr>
        <sz val="10"/>
        <color theme="0" tint="-0.249977111117893"/>
        <rFont val="Verdana"/>
        <family val="2"/>
      </rPr>
      <t xml:space="preserve">
</t>
    </r>
    <r>
      <rPr>
        <b/>
        <sz val="10"/>
        <color theme="0" tint="-0.249977111117893"/>
        <rFont val="Verdana"/>
        <family val="2"/>
      </rPr>
      <t>Van toepassing zijnde fiscale sectorindeling: 45</t>
    </r>
    <r>
      <rPr>
        <sz val="10"/>
        <color theme="0" tint="-0.249977111117893"/>
        <rFont val="Verdana"/>
        <family val="2"/>
      </rPr>
      <t xml:space="preserve"> </t>
    </r>
    <r>
      <rPr>
        <sz val="8"/>
        <color theme="0" tint="-0.249977111117893"/>
        <rFont val="Verdana"/>
        <family val="2"/>
      </rPr>
      <t>(in beginsel sector 45, 'Zakelijke dienstverlening')</t>
    </r>
    <r>
      <rPr>
        <sz val="10"/>
        <color theme="0" tint="-0.249977111117893"/>
        <rFont val="Verdana"/>
        <family val="2"/>
      </rPr>
      <t xml:space="preserve">
</t>
    </r>
    <r>
      <rPr>
        <b/>
        <sz val="10"/>
        <color theme="0" tint="-0.249977111117893"/>
        <rFont val="Verdana"/>
        <family val="2"/>
      </rPr>
      <t xml:space="preserve">Bedrijfsentiteit(en) die deze dienstverlening </t>
    </r>
    <r>
      <rPr>
        <b/>
        <u/>
        <sz val="10"/>
        <color theme="0" tint="-0.249977111117893"/>
        <rFont val="Verdana"/>
        <family val="2"/>
      </rPr>
      <t>in de hoedanigheid van juridisch werkgever</t>
    </r>
    <r>
      <rPr>
        <b/>
        <sz val="10"/>
        <color theme="0" tint="-0.249977111117893"/>
        <rFont val="Verdana"/>
        <family val="2"/>
      </rPr>
      <t xml:space="preserve"> gaat/gaan uitvoeren:</t>
    </r>
    <r>
      <rPr>
        <sz val="10"/>
        <color theme="0" tint="-0.249977111117893"/>
        <rFont val="Verdana"/>
        <family val="2"/>
      </rPr>
      <t xml:space="preserve">  </t>
    </r>
    <r>
      <rPr>
        <sz val="8"/>
        <color theme="0" tint="-0.249977111117893"/>
        <rFont val="Verdana"/>
        <family val="2"/>
      </rPr>
      <t>(van deze bedrijfsentiteit(en) wordt/worden de relevante beschikkingen van de Belastingdienst door Categoriemanagement Uitzendkrachten Rijksoverheid geverifieerd, zowel na voorlopige gunning als ook bij elke aanpassing van de loonsomfactor):
Manpower B.V. i.c.m. Manpower  Business Services B.V.</t>
    </r>
  </si>
  <si>
    <t>BIJLAGE 7 - Tab 2f Loonsom- en Omrekenfactor Detacheren  in fase B, C (ABU) of 3, 4 (NBBU) in risicogroep II</t>
  </si>
  <si>
    <t>Loonsomfactor Detacheren (= zonder Uitzendbeding) in fase B, C (ABU) of 3, 4 (NBBU) in risicogroep II</t>
  </si>
  <si>
    <r>
      <t>De reserveringen voor 'vakantiedagen' en 'feestdagen' hoeven voor de inhuurvorm 'Detacheren in fase B, C' niet één op één vanuit de ABU of NBBU-cao afspraken te worden overgenomen. Ze kunnen (theoretisch) licht afwijken naar boven,  naar keuze van Inschrijver. Echter, bij de jaarlijkse aanpasssing zal naar rato ca. hetzelfde wijzigingspercentage van deze percentages van de inhuurvorm 'Uitzenden' en/of 'Detacheren in fase A' worden aangehouden. 
Uitgangspunt voor de reserveringen in dit blok 2 is de berekening zoals deze in de uitzendbranche gebruikelijk is, dus zonder bijv. opleidingsdagen of leegloopkosten. 
Indien gewenst moeten dit soort kosten in blok 5 van de loonsomfactor worden opgenomen. Conform de inlenersbeloning volgens de ABU of NBBU-cao geldt dat arbeidsduurverkorting - naar keuze van Opdrachtnemer - worden uitgekeerd in tijd of geld. Het is aan Opdrachtnemer hoe zij dit op een goede wijze en in overeenstemming met de voor haar toepasselijke uitzendcao met haar Flexibele Arbeidskrachten en desgewenst in blok 5 van de loonsomfactor in dit prijzenblad verrekent.</t>
    </r>
    <r>
      <rPr>
        <u/>
        <sz val="8"/>
        <color theme="0" tint="-0.249977111117893"/>
        <rFont val="Verdana"/>
        <family val="2"/>
      </rPr>
      <t xml:space="preserve"> Indien 5 mei in een jaar op een Werkdag valt is dit voor ambtenaren op basis van de ARAR een feestdag. Het aantal feestdagen dat op werkdagen valt, wordt per jaar vastgesteld ten behoeve van de doorberekening in de loonsomfactor. </t>
    </r>
    <r>
      <rPr>
        <sz val="8"/>
        <color theme="0" tint="-0.249977111117893"/>
        <rFont val="Verdana"/>
        <family val="2"/>
      </rPr>
      <t xml:space="preserve">
In aanvulling hierop:
Kort verzuim/bijzonder verlof is bewust niet in de berekening van het vakantiegeld opgenomen, in overeenstemming met het model kostenopbouw uit de uitzendbranche dat de basis vormt van de in deze aanbesteding gehanteerde kostenopbouw men zoals ook wordt beschreven in de documenten die de brancheorganisaties jaarlijks over de kostenopbouw verspreiden.  Dit is een voor fase A vast bij cao vastgesteld percentage dat los staat van het aantal werkbare dagen. De Aanbestedende dient dit percentage alvast ingevuld, ook al mag hiervoor in fase B en C worden afgeweken. Eventuele extra kosten (anders dan voor de Wieg m.i.v. 1 juli 2020) dient Inschrijver in blok 5 en/of in de bureaumarge op te nemen.
</t>
    </r>
    <r>
      <rPr>
        <b/>
        <sz val="8"/>
        <color theme="0" tint="-0.249977111117893"/>
        <rFont val="Verdana"/>
        <family val="2"/>
      </rPr>
      <t xml:space="preserve">Wet invoering extra geboorteverlof (Wieg): 
</t>
    </r>
    <r>
      <rPr>
        <sz val="8"/>
        <color theme="0" tint="-0.249977111117893"/>
        <rFont val="Verdana"/>
        <family val="2"/>
      </rPr>
      <t xml:space="preserve">Eventuele effecten op de kostprijs vanwege de Wieg m.i.v. 1 januari 2019 dient u in blok 5 van deze loonsomfactor en/of in de bureaumarge te verdisconteren.  
Wat betreft de effecten op de kostprijs vanwege de Wieg met ingang van 
</t>
    </r>
    <r>
      <rPr>
        <b/>
        <sz val="8"/>
        <color theme="0" tint="-0.249977111117893"/>
        <rFont val="Verdana"/>
        <family val="2"/>
      </rPr>
      <t>1 juli 2020</t>
    </r>
    <r>
      <rPr>
        <sz val="8"/>
        <color theme="0" tint="-0.249977111117893"/>
        <rFont val="Verdana"/>
        <family val="2"/>
      </rPr>
      <t xml:space="preserve"> zal aanpassing in de loonsomfactor op een later moment plaatsvinden. Indien centraal binnen de uitzendbranche, zoals door de ABU en/of de NBBU, een percentage wordt vastgesteld dan wel geadviseerd, dan zal dit percentage in de eventuele aanpassing worden aangehouden. Indien dit niet zo is dan kan desgewenst het percentage in goed overleg  en na een gedegen onderbouwing van de contractpartner in de tariefstelling voor 2020 aangepast. Dit staat los van de ingangsdatum voor alle uitzendbedrijven van de AMvB nr. 29244 en/of de inwerkingtreding van de Wab. Echter, om de administratieve lasten beheersbaar te houden heeft het de voorkeur de ingangsdatum van tariefswijzigingen vanwege de Wieg zoveel mogelijk met andere aanpassingen te laten samenvallen.</t>
    </r>
  </si>
  <si>
    <t xml:space="preserve">Loonsomfactor Detacheren (=zonder Uitzendbeding) 
in fase B, C (ABU) of 3, 4 (NBBU) in risicogroep II 
(rekenkundig op vier decimalen achter de komma afgerond)
</t>
  </si>
  <si>
    <t xml:space="preserve">Bureaumarge Detacheren (=zonder Uitzendbeding) in fase B, C (ABU) of 3, 4 (NBBU) in risicogroep II 
</t>
  </si>
  <si>
    <t>Omrekenfactor Detacheren (=zonder Uitzendbeding) in fase B, C (ABU) of 3, 4 (NBBU) in risicogroep II 
(rekenkundig op vier decimalen achter de komma afgerond)</t>
  </si>
  <si>
    <t>BIJLAGE 7 - Tab 3  (Totale) Gewogen gemiddelde Omrekenfactor</t>
  </si>
  <si>
    <t>ALLEEN RELEVANT IN AANBESTEDINGSPROCES</t>
  </si>
  <si>
    <t>* Inschrijver dient in kolom D aan te geven hoe de procentuele verhouding tussen 'Uitzenden' en Detacheren in fase A, etc. is.</t>
  </si>
  <si>
    <t>INVULLEN DOOR INSCHRIJVER</t>
  </si>
  <si>
    <t>GEWOGEN GEMIDDELDE OMREKENFACTOR 
nr. 1</t>
  </si>
  <si>
    <t>Onderscheiden vormen Uitzendovereenkomst</t>
  </si>
  <si>
    <t>Omrekenfactor</t>
  </si>
  <si>
    <t>Verdeling Uitzenden en
Detacheren in fase A (ABU) of fase 1,2 (NBBU)*</t>
  </si>
  <si>
    <t>Weging in gewogen gemiddelde Omrekenfactor nr. 1</t>
  </si>
  <si>
    <t>Verificatie kolom ter 
controle totaal = 100%</t>
  </si>
  <si>
    <t>Omrekenfactoren na
weging onderscheiden vormen Uitzendovereenkomst</t>
  </si>
  <si>
    <t>Gebaseerd op de huidige situatie voordat de Algemene Maatregel van Bestuur (AmvB) nr. 29244 (https://zoek.officielebekendmakingen.nl/stcrt-2017-29244.html) voor alle uitzendbedrijven geldt en/of de Wet arbeidsmarkt in balans ('Wab', nu in behandeling, beoogde ingangsdatum vooralsnog 1 januari 2020) van kracht wordt. Waarbij geldt dat, behoudens enkele wijzigingen zoals voor de transitievergoeding (zie ook de toelichting bij elke premie/reservering etc. in deze bijlage) Opdrachtgever alleen van deze tariefbladen – conform de huidige situatie - gebruik gaat maken indien tijdig blijkt dat de bovengenoemde Wab en/of AMvB nr. 29244 later dan 1 juli 2020 van kracht worden. Een en ander om onnodige administratieve lastenverzwaring voor beide Partijen te beperken.</t>
  </si>
  <si>
    <r>
      <t xml:space="preserve">1: Uitzenden in </t>
    </r>
    <r>
      <rPr>
        <b/>
        <sz val="9"/>
        <color theme="0" tint="-0.34998626667073579"/>
        <rFont val="Verdana"/>
        <family val="2"/>
      </rPr>
      <t>ABU fase A, NBBU 1 en 2, risicogroep I</t>
    </r>
    <r>
      <rPr>
        <sz val="9"/>
        <color theme="0" tint="-0.34998626667073579"/>
        <rFont val="Verdana"/>
        <family val="2"/>
      </rPr>
      <t xml:space="preserve"> (tab 2a)</t>
    </r>
  </si>
  <si>
    <r>
      <t xml:space="preserve">2: Detacheren in </t>
    </r>
    <r>
      <rPr>
        <b/>
        <sz val="9"/>
        <color theme="0" tint="-0.34998626667073579"/>
        <rFont val="Verdana"/>
        <family val="2"/>
      </rPr>
      <t>ABU fase A, NBBU 1 en 2, risicogroep I</t>
    </r>
    <r>
      <rPr>
        <sz val="9"/>
        <color theme="0" tint="-0.34998626667073579"/>
        <rFont val="Verdana"/>
        <family val="2"/>
      </rPr>
      <t xml:space="preserve"> (tab 2b)</t>
    </r>
  </si>
  <si>
    <r>
      <t xml:space="preserve">3: Detacheren in </t>
    </r>
    <r>
      <rPr>
        <b/>
        <sz val="9"/>
        <color theme="0" tint="-0.34998626667073579"/>
        <rFont val="Verdana"/>
        <family val="2"/>
      </rPr>
      <t>ABU</t>
    </r>
    <r>
      <rPr>
        <sz val="9"/>
        <color theme="0" tint="-0.34998626667073579"/>
        <rFont val="Verdana"/>
        <family val="2"/>
      </rPr>
      <t xml:space="preserve"> </t>
    </r>
    <r>
      <rPr>
        <b/>
        <sz val="9"/>
        <color theme="0" tint="-0.34998626667073579"/>
        <rFont val="Verdana"/>
        <family val="2"/>
      </rPr>
      <t xml:space="preserve">fase B, C, NBBU 3, 4 risicogroep I </t>
    </r>
    <r>
      <rPr>
        <sz val="9"/>
        <color theme="0" tint="-0.34998626667073579"/>
        <rFont val="Verdana"/>
        <family val="2"/>
      </rPr>
      <t>(tab 2c)</t>
    </r>
  </si>
  <si>
    <r>
      <t>4: Uitzenden in</t>
    </r>
    <r>
      <rPr>
        <b/>
        <sz val="9"/>
        <color theme="0" tint="-0.34998626667073579"/>
        <rFont val="Verdana"/>
        <family val="2"/>
      </rPr>
      <t xml:space="preserve"> ABU fase A, NBBU 1 en 2, risicogroep II</t>
    </r>
    <r>
      <rPr>
        <sz val="9"/>
        <color theme="0" tint="-0.34998626667073579"/>
        <rFont val="Verdana"/>
        <family val="2"/>
      </rPr>
      <t xml:space="preserve"> (tab 2d)</t>
    </r>
  </si>
  <si>
    <r>
      <t xml:space="preserve">5: Detacheren in </t>
    </r>
    <r>
      <rPr>
        <b/>
        <sz val="9"/>
        <color theme="0" tint="-0.34998626667073579"/>
        <rFont val="Verdana"/>
        <family val="2"/>
      </rPr>
      <t>ABU fase A, NBBU 1 en 2, risicogroep II</t>
    </r>
    <r>
      <rPr>
        <sz val="9"/>
        <color theme="0" tint="-0.34998626667073579"/>
        <rFont val="Verdana"/>
        <family val="2"/>
      </rPr>
      <t xml:space="preserve"> (tab 2e)</t>
    </r>
  </si>
  <si>
    <r>
      <t>6: Detacheren in</t>
    </r>
    <r>
      <rPr>
        <b/>
        <sz val="9"/>
        <color theme="0" tint="-0.34998626667073579"/>
        <rFont val="Verdana"/>
        <family val="2"/>
      </rPr>
      <t xml:space="preserve"> ABU fase B, C  NBBU 3 en 4</t>
    </r>
    <r>
      <rPr>
        <sz val="9"/>
        <color theme="0" tint="-0.34998626667073579"/>
        <rFont val="Verdana"/>
        <family val="2"/>
      </rPr>
      <t xml:space="preserve">, </t>
    </r>
    <r>
      <rPr>
        <b/>
        <sz val="9"/>
        <color theme="0" tint="-0.34998626667073579"/>
        <rFont val="Verdana"/>
        <family val="2"/>
      </rPr>
      <t>risicogroep II</t>
    </r>
    <r>
      <rPr>
        <sz val="9"/>
        <color theme="0" tint="-0.34998626667073579"/>
        <rFont val="Verdana"/>
        <family val="2"/>
      </rPr>
      <t xml:space="preserve"> (tab 2f) </t>
    </r>
  </si>
  <si>
    <t>*Invullen procentuele verdeling door Inschrijver
* Beide percentages (1 en 2) dienen samen 100% te zijn. Dit geldt ook voor de percentages 4 en 5)</t>
  </si>
  <si>
    <t>Totaal ORF 1 en 2 (tabblad 2a en 2b):</t>
  </si>
  <si>
    <t>Gewogen gemiddelde Omrekenfactor nr. 1</t>
  </si>
  <si>
    <t>Afgerond op 4 decimalen
 achter de komma</t>
  </si>
  <si>
    <t>Totaal ORF 4 en 5 (tabblad 2d en 2e):</t>
  </si>
  <si>
    <t>Omrekenfactor Vakantiekrachten in sectorpremie 52 (tabblad 2g)</t>
  </si>
  <si>
    <t>Vakantiekrachten tabblad 2g (telt niet mee in gewogen gemiddelde Omrekenfactor, geldt zowel in de situatie voor als na de Wab en/of de Algemene Maatregel van Bestuur nr. 29244 d.d. 24 mei 2017</t>
  </si>
  <si>
    <t>Deze Omrekenfactor weegt niet mee in de beoordeling van het gunningcriterium 'Prijs.'</t>
  </si>
  <si>
    <r>
      <t xml:space="preserve">Tabblad 2g: Vakantiekrachten in </t>
    </r>
    <r>
      <rPr>
        <b/>
        <sz val="9"/>
        <color theme="0" tint="-0.34998626667073579"/>
        <rFont val="Verdana"/>
        <family val="2"/>
      </rPr>
      <t>ABU fase A, NBBU fase 1 en 2</t>
    </r>
    <r>
      <rPr>
        <sz val="9"/>
        <color theme="0" tint="-0.34998626667073579"/>
        <rFont val="Verdana"/>
        <family val="2"/>
      </rPr>
      <t xml:space="preserve">, </t>
    </r>
    <r>
      <rPr>
        <b/>
        <sz val="9"/>
        <color theme="0" tint="-0.34998626667073579"/>
        <rFont val="Verdana"/>
        <family val="2"/>
      </rPr>
      <t>risicogroep I (eventuele minimale inzet risicogroep II dient in deze Omrekenfactor te worden verdisconteerd),</t>
    </r>
    <r>
      <rPr>
        <sz val="9"/>
        <color theme="0" tint="-0.34998626667073579"/>
        <rFont val="Verdana"/>
        <family val="2"/>
      </rPr>
      <t xml:space="preserve"> sectorpremie 52 (tab 2g)  </t>
    </r>
  </si>
  <si>
    <r>
      <t xml:space="preserve">Deze Omrekenfactor dient </t>
    </r>
    <r>
      <rPr>
        <b/>
        <u/>
        <sz val="9"/>
        <color theme="0" tint="-0.34998626667073579"/>
        <rFont val="Verdana"/>
        <family val="2"/>
      </rPr>
      <t>minimaal 5,0 %</t>
    </r>
    <r>
      <rPr>
        <b/>
        <sz val="9"/>
        <color theme="0" tint="-0.34998626667073579"/>
        <rFont val="Verdana"/>
        <family val="2"/>
      </rPr>
      <t xml:space="preserve"> lager</t>
    </r>
    <r>
      <rPr>
        <sz val="9"/>
        <color theme="0" tint="-0.34998626667073579"/>
        <rFont val="Verdana"/>
        <family val="2"/>
      </rPr>
      <t xml:space="preserve"> te zijn dan de Omrekenfactor die u in tabblad 2a en/of 2b heeft aangeboden. Zie tevens de aan tabblad 2g gestelde voorwaarden in tabblad 0 'Leeswijzer', alsmede hoofdstuk 6 van het Programma van Eisen (bijlage 5).    </t>
    </r>
  </si>
  <si>
    <t>GEWOGEN GEMIDDELDE OMREKENFACTOR 
nr. 2</t>
  </si>
  <si>
    <t xml:space="preserve">Onderscheiden vormen Uitzendovereenkomst </t>
  </si>
  <si>
    <t xml:space="preserve">
Omrekenfactor</t>
  </si>
  <si>
    <t>Weging in gewogen gemiddelde Omrekenfactor nr. 2</t>
  </si>
  <si>
    <t>Gebaseerd op de situatie nadat de Algemene Maatregel van Bestuur (AmvB) nr. 29244 (https://zoek.officielebekendmakingen.nl/stcrt-2017-29244.html) voor alle uitzendbedrijven geldt en/of de Wet arbeidsmarkt in balans ('Wab', nu in behandeling, beoogde ingangsdatum vooralsnog 1 januari 2020) van kracht wordt. Waarbij geldt dat, behoudens eventueel enkele wijzigingen zoals voor de transitievergoeding (zie ook de toelichting bij elke premie/reservering etc. in deze bijlage), Opdrachtgever al bij ingang van de aamovereenkomst (beoogde datum 15 september 2019) van deze tariefbladen – conform de ‘nieuwe’ situatie situatie - gebruik gaat maken indien tijdig blijkt dat de bovengenoemde Wab en/of AMvB nr. 29244 op 1 januari 2020 of uiterlijk op 1 juli 2020 van kracht worden. Een en ander om onnodige administratieve lastenverzwaring voor beide Partijen te beperken.</t>
  </si>
  <si>
    <r>
      <t xml:space="preserve">7: </t>
    </r>
    <r>
      <rPr>
        <b/>
        <sz val="9"/>
        <color theme="0" tint="-0.34998626667073579"/>
        <rFont val="Verdana"/>
        <family val="2"/>
      </rPr>
      <t>Uitzenden (met Uitzendbeding) en/of Detacheren (zonder Uitzendbeding)</t>
    </r>
    <r>
      <rPr>
        <sz val="9"/>
        <color theme="0" tint="-0.34998626667073579"/>
        <rFont val="Verdana"/>
        <family val="2"/>
      </rPr>
      <t xml:space="preserve"> </t>
    </r>
    <r>
      <rPr>
        <b/>
        <sz val="9"/>
        <color theme="0" tint="-0.34998626667073579"/>
        <rFont val="Verdana"/>
        <family val="2"/>
      </rPr>
      <t>in ABU fase A, NBBU fase 1 en 2 en Detacheren (zonder Uitzendbeding) ABU fase B, NBBU fase 3 en 4</t>
    </r>
    <r>
      <rPr>
        <sz val="9"/>
        <color theme="0" tint="-0.34998626667073579"/>
        <rFont val="Verdana"/>
        <family val="2"/>
      </rPr>
      <t>, bij Inschrijving (nog) op basis sector 52,</t>
    </r>
    <r>
      <rPr>
        <b/>
        <sz val="9"/>
        <color theme="0" tint="-0.34998626667073579"/>
        <rFont val="Verdana"/>
        <family val="2"/>
      </rPr>
      <t xml:space="preserve"> risicogroep I </t>
    </r>
    <r>
      <rPr>
        <sz val="9"/>
        <color theme="0" tint="-0.34998626667073579"/>
        <rFont val="Verdana"/>
        <family val="2"/>
      </rPr>
      <t>(tab 2h)</t>
    </r>
  </si>
  <si>
    <r>
      <t xml:space="preserve">8: </t>
    </r>
    <r>
      <rPr>
        <b/>
        <sz val="9"/>
        <color theme="0" tint="-0.34998626667073579"/>
        <rFont val="Verdana"/>
        <family val="2"/>
      </rPr>
      <t>Detacheren (zonder Uitzendbeding) ABU</t>
    </r>
    <r>
      <rPr>
        <sz val="9"/>
        <color theme="0" tint="-0.34998626667073579"/>
        <rFont val="Verdana"/>
        <family val="2"/>
      </rPr>
      <t xml:space="preserve"> </t>
    </r>
    <r>
      <rPr>
        <b/>
        <sz val="9"/>
        <color theme="0" tint="-0.34998626667073579"/>
        <rFont val="Verdana"/>
        <family val="2"/>
      </rPr>
      <t>fase C, NBBU fase 4</t>
    </r>
    <r>
      <rPr>
        <sz val="9"/>
        <color theme="0" tint="-0.34998626667073579"/>
        <rFont val="Verdana"/>
        <family val="2"/>
      </rPr>
      <t xml:space="preserve">, bij Inschrijving (nog) op basis sector 52, </t>
    </r>
    <r>
      <rPr>
        <b/>
        <sz val="9"/>
        <color theme="0" tint="-0.34998626667073579"/>
        <rFont val="Verdana"/>
        <family val="2"/>
      </rPr>
      <t>risicogroep I</t>
    </r>
    <r>
      <rPr>
        <sz val="9"/>
        <color theme="0" tint="-0.34998626667073579"/>
        <rFont val="Verdana"/>
        <family val="2"/>
      </rPr>
      <t xml:space="preserve"> (tab 2i) </t>
    </r>
  </si>
  <si>
    <r>
      <t xml:space="preserve">9: </t>
    </r>
    <r>
      <rPr>
        <b/>
        <sz val="9"/>
        <color theme="0" tint="-0.34998626667073579"/>
        <rFont val="Verdana"/>
        <family val="2"/>
      </rPr>
      <t>Uitzenden (met Uitzendbeding) en/of Detacheren (zonder Uitzendbeding) in ABU fase A, NBBU fase 1 en 2 en Detacheren (zonder uitzendbeding) en</t>
    </r>
    <r>
      <rPr>
        <sz val="9"/>
        <color theme="0" tint="-0.34998626667073579"/>
        <rFont val="Verdana"/>
        <family val="2"/>
      </rPr>
      <t xml:space="preserve"> </t>
    </r>
    <r>
      <rPr>
        <b/>
        <sz val="9"/>
        <color theme="0" tint="-0.34998626667073579"/>
        <rFont val="Verdana"/>
        <family val="2"/>
      </rPr>
      <t>in ABU fase B, NBBU fase 3 en 4,</t>
    </r>
    <r>
      <rPr>
        <sz val="9"/>
        <color theme="0" tint="-0.34998626667073579"/>
        <rFont val="Verdana"/>
        <family val="2"/>
      </rPr>
      <t xml:space="preserve"> bij Inschrijving (nog) op basis sector 52,</t>
    </r>
    <r>
      <rPr>
        <b/>
        <sz val="9"/>
        <color theme="0" tint="-0.34998626667073579"/>
        <rFont val="Verdana"/>
        <family val="2"/>
      </rPr>
      <t xml:space="preserve"> risicogroep II </t>
    </r>
    <r>
      <rPr>
        <sz val="9"/>
        <color theme="0" tint="-0.34998626667073579"/>
        <rFont val="Verdana"/>
        <family val="2"/>
      </rPr>
      <t>(tab 2j)</t>
    </r>
  </si>
  <si>
    <r>
      <t xml:space="preserve">10: </t>
    </r>
    <r>
      <rPr>
        <b/>
        <sz val="9"/>
        <color theme="0" tint="-0.34998626667073579"/>
        <rFont val="Verdana"/>
        <family val="2"/>
      </rPr>
      <t>Detacheren (zonder Uitzendbeding) ABU fase C, NBBU fase 4</t>
    </r>
    <r>
      <rPr>
        <sz val="9"/>
        <color theme="0" tint="-0.34998626667073579"/>
        <rFont val="Verdana"/>
        <family val="2"/>
      </rPr>
      <t xml:space="preserve">, bij Inschrijving (nog) op basis sector 52 , </t>
    </r>
    <r>
      <rPr>
        <b/>
        <sz val="9"/>
        <color theme="0" tint="-0.34998626667073579"/>
        <rFont val="Verdana"/>
        <family val="2"/>
      </rPr>
      <t>risicogroep II</t>
    </r>
    <r>
      <rPr>
        <sz val="9"/>
        <color theme="0" tint="-0.34998626667073579"/>
        <rFont val="Verdana"/>
        <family val="2"/>
      </rPr>
      <t xml:space="preserve"> (tab 2k) </t>
    </r>
  </si>
  <si>
    <t>Gewogen gemiddelde Omrekenfactor nr. 2</t>
  </si>
  <si>
    <t>Weging in beoordeling van gunningcriterium Prijs van de gewogen gemiddelde Omrekenfactoren 
1 en 2</t>
  </si>
  <si>
    <t>Gewogen gemiddelde Omrekenfactoren 1 en 2</t>
  </si>
  <si>
    <t>Weging in uiteindelijke totale gewogen gemiddelde Omrekenfactor 1 en 2</t>
  </si>
  <si>
    <t>Resultaat</t>
  </si>
  <si>
    <t>Gewogen gemiddelde Omrekenfactor 1</t>
  </si>
  <si>
    <t>Gewogen gemiddelde 
Omrekenfactor 2</t>
  </si>
  <si>
    <t>Totale  gewogen gemiddelde Omrekenfactor o.b.v. nr. 1 en 2 als basis voor de uiteindelijke beoordeling van het gunningcriterium Prijs.</t>
  </si>
  <si>
    <t>Formule eindbeoordeling gunningcriterium Prijs:</t>
  </si>
  <si>
    <t>De formule is: 545,4545 x (2,1500 -/- totale gewogen gemiddelde Omrekenfactor) = score in punten</t>
  </si>
  <si>
    <t>Gehanteerde bandbreedte totale gewogen gemiddelde Omrekenfactor t.b.v. beoordeling Prijs: 1,6000 - 2,1500</t>
  </si>
  <si>
    <t>Berekening verschil</t>
  </si>
  <si>
    <t>Eindbeoordeling (score) in punten gunningcriterium Prijs:</t>
  </si>
  <si>
    <t>(het maximaal aantal te behalen punten voor de 'Prijs' is 300)</t>
  </si>
  <si>
    <t>Bij publicatie deze regel verbergen = het werkelijke aantal punten indien lager dan 1,6000 wordt aangeboden.</t>
  </si>
  <si>
    <t>INVULLEN DOOR INSCHRIJVER (Graag attentie: Verder alles volledig ingevuld? Ook de blokken rechts en onderaan de tabbladen? Verschil ORF vakantiekrachten minimaal 5%?</t>
  </si>
  <si>
    <t>Naam:</t>
  </si>
  <si>
    <t>J.B.A. Zwinkels</t>
  </si>
  <si>
    <t>Functie:</t>
  </si>
  <si>
    <t>Algemeen Directeur ManpowerGroup Netherlands</t>
  </si>
  <si>
    <t>Bedrijf:</t>
  </si>
  <si>
    <t>Manpower B.V.</t>
  </si>
  <si>
    <t>Handtekening:</t>
  </si>
  <si>
    <t>Blok 6</t>
  </si>
  <si>
    <t>Kostprijsvariabele</t>
  </si>
  <si>
    <t>Tab</t>
  </si>
  <si>
    <t xml:space="preserve">Toelichting </t>
  </si>
  <si>
    <t>Tabblad toevoegen aan Inschrijving?</t>
  </si>
  <si>
    <r>
      <t xml:space="preserve">Transitievergoeding 
</t>
    </r>
    <r>
      <rPr>
        <b/>
        <u/>
        <sz val="10"/>
        <rFont val="Verdana"/>
        <family val="2"/>
      </rPr>
      <t>Het maximum percentage is rekenkundig 2,7800%. Hoger aanbieden dan 2,7800% leidt tot uitsluiting van deze aanbestedingsprocedure</t>
    </r>
    <r>
      <rPr>
        <b/>
        <sz val="10"/>
        <rFont val="Verdana"/>
        <family val="2"/>
      </rPr>
      <t xml:space="preserve">. </t>
    </r>
  </si>
  <si>
    <t>scholing</t>
  </si>
  <si>
    <t xml:space="preserve">SFU/sociaal fonds </t>
  </si>
  <si>
    <t>Zvw (zorgverzekeringswet)</t>
  </si>
  <si>
    <t>Werkhervattingskas - WGA
Dit betreft de van toepassing zijnde premie, waarop het gedeelte dat wordt doorberekend aan de Uitzendkrachten, te weten maximaal 50%, in mindering is gebracht. Zie ook het geel gemarkeerde vak in kolom J/K.</t>
  </si>
  <si>
    <t>Zw-aanvullend (ZW-A premie t.b.v. aanvulling uitkering UWV in het eerste en tweede ziektejaar, risicopremiegroep 1)</t>
  </si>
  <si>
    <t>Vakantiegeld</t>
  </si>
  <si>
    <t xml:space="preserve">basis </t>
  </si>
  <si>
    <t>basis + res - kv/bv</t>
  </si>
  <si>
    <t>basis + res</t>
  </si>
  <si>
    <t>basis + res + soc.verz.</t>
  </si>
  <si>
    <t>* Wanneer de toeslag niet structureel is</t>
  </si>
  <si>
    <t>Werkhervattingskas - WGA</t>
  </si>
  <si>
    <t>Werkhervattingskas - ZW-Flex</t>
  </si>
  <si>
    <t xml:space="preserve">Transitievergoeding </t>
  </si>
  <si>
    <t>totaal kostenfactor per fase</t>
  </si>
  <si>
    <t xml:space="preserve">vakantiedagen </t>
  </si>
  <si>
    <t>Administratieve verplichtingen</t>
  </si>
  <si>
    <t>Ziekte tijdens dienstverband (vast gedurende looptijd ROK)</t>
  </si>
  <si>
    <t>Aanvullend</t>
  </si>
  <si>
    <t>Handling fee</t>
  </si>
  <si>
    <t>Handling fee (vastgesteld door 
Opdrachtgever)</t>
  </si>
  <si>
    <r>
      <t xml:space="preserve">1) Kostenfactor t.b.v. niet-structurele bruto vergoedingen en niet-structurele toeslagen 
</t>
    </r>
    <r>
      <rPr>
        <i/>
        <sz val="10"/>
        <rFont val="Verdana"/>
        <family val="2"/>
      </rPr>
      <t>(Waaronder momenteel</t>
    </r>
    <r>
      <rPr>
        <i/>
        <sz val="10"/>
        <color rgb="FF7030A0"/>
        <rFont val="Verdana"/>
        <family val="2"/>
      </rPr>
      <t xml:space="preserve"> </t>
    </r>
    <r>
      <rPr>
        <i/>
        <sz val="10"/>
        <rFont val="Verdana"/>
        <family val="2"/>
      </rPr>
      <t xml:space="preserve">overwerk, onregelmatige dienst*, bereikbaarheids-/beschikbaarheidsdienst (Consignatiedienst)*, bezwarende omstandigheden*, bijzondere werktijden: werktijdverschuiving*, dienstreizen binnenland, verblijfkostenvergoeding dienstreizen binnenland, parkeerkosten, kosten van tolwegen of veerponten, BHV-er*, maaltijd bij overwerk)   </t>
    </r>
  </si>
  <si>
    <r>
      <t xml:space="preserve">2) Kostenfactor t.b.v. structurele bruto vergoedingen en structurele toeslagen
</t>
    </r>
    <r>
      <rPr>
        <i/>
        <sz val="10"/>
        <rFont val="Verdana"/>
        <family val="2"/>
      </rPr>
      <t xml:space="preserve">(Waaronder momenteel onregelmatige dienst, bereikbaarheids-/beschikbaarheidsdienst (Consignatiedienst), bezwarende omstandigheden, bijzondere werktijden: werktijdverschuiving en BHV-er) </t>
    </r>
  </si>
  <si>
    <t xml:space="preserve">(*) Uitgangspunt is de pensioenpremie van StiPP. Indien een aantoonbaar door StiPP gedispenseerd pensioenfonds een andere premie als werkgeversdeel heeft vastgesteld, dan zal de pensioenpremie in de implementatiefase worden aangepast. </t>
  </si>
  <si>
    <t xml:space="preserve">Nee (tab 4)
</t>
  </si>
  <si>
    <t>totaal loonsomfactor</t>
  </si>
  <si>
    <t>Gemiddelde kostenfactor 2*</t>
  </si>
  <si>
    <t>Tariefstelling 2025</t>
  </si>
  <si>
    <r>
      <t xml:space="preserve">Inschrijver hanteert voor de prijsstelling de </t>
    </r>
    <r>
      <rPr>
        <b/>
        <sz val="9"/>
        <rFont val="Verdana"/>
        <family val="2"/>
      </rPr>
      <t xml:space="preserve">voor het jaar 2025 </t>
    </r>
    <r>
      <rPr>
        <sz val="9"/>
        <rFont val="Verdana"/>
        <family val="2"/>
      </rPr>
      <t>vastgestelde wettelijke premies, cao-gerelateerde premies en reserveringen, werkhervattingskaspremies (WGA- en ZW-deel) et cetera als uitgangspunt voor zijn Inschrijving.</t>
    </r>
  </si>
  <si>
    <r>
      <t xml:space="preserve">pensioen </t>
    </r>
    <r>
      <rPr>
        <sz val="10"/>
        <color rgb="FF7030A0"/>
        <rFont val="Verdana"/>
        <family val="2"/>
      </rPr>
      <t>(*)</t>
    </r>
  </si>
  <si>
    <t xml:space="preserve">Eindejaarsuitkering (EJU) </t>
  </si>
  <si>
    <t>basis + wd+ res</t>
  </si>
  <si>
    <t>Gemiddelde kostenfactor*</t>
  </si>
  <si>
    <t xml:space="preserve">basis+res+soc.verz.+ EJU </t>
  </si>
  <si>
    <t>basis+res+soc.verz.+ EJU</t>
  </si>
  <si>
    <t>Link naar toelichting</t>
  </si>
  <si>
    <r>
      <t xml:space="preserve">werkgeverslasten (cao) en pensioen
</t>
    </r>
    <r>
      <rPr>
        <i/>
        <sz val="10"/>
        <rFont val="Verdana"/>
        <family val="2"/>
      </rPr>
      <t>Pensioen</t>
    </r>
  </si>
  <si>
    <r>
      <t xml:space="preserve">werkgeverslasten (cao) en pensioen
</t>
    </r>
    <r>
      <rPr>
        <i/>
        <sz val="10"/>
        <rFont val="Verdana"/>
        <family val="2"/>
      </rPr>
      <t xml:space="preserve">SFU/sociaal fonds </t>
    </r>
  </si>
  <si>
    <r>
      <t xml:space="preserve">werkgeverslasten (cao) en pensioen
</t>
    </r>
    <r>
      <rPr>
        <i/>
        <sz val="10"/>
        <rFont val="Verdana"/>
        <family val="2"/>
      </rPr>
      <t>Scholing</t>
    </r>
  </si>
  <si>
    <r>
      <t xml:space="preserve">werkgeverslasten (o.a. sociale verzekeringspremies)
</t>
    </r>
    <r>
      <rPr>
        <i/>
        <sz val="10"/>
        <rFont val="Verdana"/>
        <family val="2"/>
      </rPr>
      <t>Paww</t>
    </r>
  </si>
  <si>
    <r>
      <t xml:space="preserve">reserveringen
</t>
    </r>
    <r>
      <rPr>
        <i/>
        <sz val="10"/>
        <rFont val="Verdana"/>
        <family val="2"/>
      </rPr>
      <t>- vakantiedagen
- feestdagen
- kort verzuim/ bijzonder verlof</t>
    </r>
  </si>
  <si>
    <r>
      <t xml:space="preserve">werkgeverslasten (o.a. sociale verzekeringspremies)
- </t>
    </r>
    <r>
      <rPr>
        <i/>
        <sz val="10"/>
        <rFont val="Verdana"/>
        <family val="2"/>
      </rPr>
      <t xml:space="preserve">Aof inclusief kinderopvang
- Zvw (zorgverzekeringswet)
- Awf werkloosheidswet  </t>
    </r>
  </si>
  <si>
    <r>
      <t xml:space="preserve">werkgeverslasten (o.a. sociale verzekeringspremies)
- </t>
    </r>
    <r>
      <rPr>
        <i/>
        <sz val="10"/>
        <rFont val="Verdana"/>
        <family val="2"/>
      </rPr>
      <t xml:space="preserve">Werkhervattingskas WGA 
- Werkhervattingskas ZW-Flex </t>
    </r>
  </si>
  <si>
    <r>
      <t xml:space="preserve">werkgeverslasten (o.a. sociale verzekeringspremies)
</t>
    </r>
    <r>
      <rPr>
        <i/>
        <sz val="10"/>
        <rFont val="Verdana"/>
        <family val="2"/>
      </rPr>
      <t>Transitievergoeding</t>
    </r>
  </si>
  <si>
    <r>
      <t xml:space="preserve">feestdagen
</t>
    </r>
    <r>
      <rPr>
        <sz val="10"/>
        <color rgb="FFFF0000"/>
        <rFont val="Verdana"/>
        <family val="2"/>
      </rPr>
      <t/>
    </r>
  </si>
  <si>
    <t xml:space="preserve">Zw-aanvullend </t>
  </si>
  <si>
    <r>
      <rPr>
        <b/>
        <u/>
        <sz val="10"/>
        <rFont val="Verdana"/>
        <family val="2"/>
      </rPr>
      <t>ERD WGA?</t>
    </r>
    <r>
      <rPr>
        <b/>
        <sz val="10"/>
        <rFont val="Verdana"/>
        <family val="2"/>
      </rPr>
      <t xml:space="preserve">
</t>
    </r>
    <r>
      <rPr>
        <b/>
        <sz val="10"/>
        <color theme="5" tint="-0.249977111117893"/>
        <rFont val="Verdana"/>
        <family val="2"/>
      </rPr>
      <t>Fase A:</t>
    </r>
    <r>
      <rPr>
        <b/>
        <sz val="10"/>
        <rFont val="Verdana"/>
        <family val="2"/>
      </rPr>
      <t xml:space="preserve">
Ja/nee </t>
    </r>
    <r>
      <rPr>
        <i/>
        <sz val="10"/>
        <rFont val="Verdana"/>
        <family val="2"/>
      </rPr>
      <t>(s.v.p. aangeven wat van toepassing is)</t>
    </r>
    <r>
      <rPr>
        <b/>
        <sz val="10"/>
        <rFont val="Verdana"/>
        <family val="2"/>
      </rPr>
      <t xml:space="preserve">
Hoogte WGA premie vóór door- belasting aan Uitzendkracht: XXX % </t>
    </r>
    <r>
      <rPr>
        <i/>
        <sz val="10"/>
        <rFont val="Verdana"/>
        <family val="2"/>
      </rPr>
      <t>(hier het daadwerkelijke percentage invullen, dus niet bijv. 100%)</t>
    </r>
    <r>
      <rPr>
        <b/>
        <sz val="10"/>
        <rFont val="Verdana"/>
        <family val="2"/>
      </rPr>
      <t xml:space="preserve">
Percentage van de WGA premie dat aan Uitzendkracht wordt doorbelast: XXX%
_______________________________
</t>
    </r>
    <r>
      <rPr>
        <b/>
        <sz val="10"/>
        <color theme="5" tint="-0.249977111117893"/>
        <rFont val="Verdana"/>
        <family val="2"/>
      </rPr>
      <t xml:space="preserve">Fase B/C:
</t>
    </r>
    <r>
      <rPr>
        <b/>
        <sz val="10"/>
        <rFont val="Verdana"/>
        <family val="2"/>
      </rPr>
      <t xml:space="preserve">Ja/nee </t>
    </r>
    <r>
      <rPr>
        <i/>
        <sz val="10"/>
        <rFont val="Verdana"/>
        <family val="2"/>
      </rPr>
      <t>(s.v.p. aangeven wat van toepassing is)</t>
    </r>
    <r>
      <rPr>
        <b/>
        <sz val="10"/>
        <rFont val="Verdana"/>
        <family val="2"/>
      </rPr>
      <t xml:space="preserve">
Hoogte WGA premie vóór door- belasting aan Uitzendkracht: XXX % </t>
    </r>
    <r>
      <rPr>
        <i/>
        <sz val="10"/>
        <rFont val="Verdana"/>
        <family val="2"/>
      </rPr>
      <t>(hier het daadwerkelijke percentage invullen, dus niet bijv. 100%)</t>
    </r>
    <r>
      <rPr>
        <b/>
        <sz val="10"/>
        <rFont val="Verdana"/>
        <family val="2"/>
      </rPr>
      <t xml:space="preserve">
Percentage van de WGA premie dat aan Uitzendkracht wordt doorbelast: XXX%</t>
    </r>
  </si>
  <si>
    <r>
      <rPr>
        <b/>
        <u/>
        <sz val="10"/>
        <rFont val="Verdana"/>
        <family val="2"/>
      </rPr>
      <t>ERD ZW-Flex?</t>
    </r>
    <r>
      <rPr>
        <b/>
        <sz val="10"/>
        <rFont val="Verdana"/>
        <family val="2"/>
      </rPr>
      <t xml:space="preserve">
</t>
    </r>
    <r>
      <rPr>
        <b/>
        <sz val="10"/>
        <color theme="5" tint="-0.249977111117893"/>
        <rFont val="Verdana"/>
        <family val="2"/>
      </rPr>
      <t>Fase A:</t>
    </r>
    <r>
      <rPr>
        <b/>
        <sz val="10"/>
        <rFont val="Verdana"/>
        <family val="2"/>
      </rPr>
      <t xml:space="preserve">
Ja/nee</t>
    </r>
    <r>
      <rPr>
        <i/>
        <sz val="10"/>
        <rFont val="Verdana"/>
        <family val="2"/>
      </rPr>
      <t xml:space="preserve"> (s.v.p. aangeven wat van toepassing is)
___________________________________
</t>
    </r>
    <r>
      <rPr>
        <b/>
        <sz val="10"/>
        <color theme="5" tint="-0.249977111117893"/>
        <rFont val="Verdana"/>
        <family val="2"/>
      </rPr>
      <t>Fase B/C:</t>
    </r>
    <r>
      <rPr>
        <i/>
        <sz val="10"/>
        <rFont val="Verdana"/>
        <family val="2"/>
      </rPr>
      <t xml:space="preserve">
</t>
    </r>
    <r>
      <rPr>
        <b/>
        <sz val="10"/>
        <rFont val="Verdana"/>
        <family val="2"/>
      </rPr>
      <t>Ja/nee</t>
    </r>
    <r>
      <rPr>
        <i/>
        <sz val="10"/>
        <rFont val="Verdana"/>
        <family val="2"/>
      </rPr>
      <t xml:space="preserve"> (s.v.p. aangeven wat van toepassing is)</t>
    </r>
  </si>
  <si>
    <r>
      <rPr>
        <b/>
        <sz val="10"/>
        <color rgb="FFFF0000"/>
        <rFont val="Verdana"/>
        <family val="2"/>
      </rPr>
      <t xml:space="preserve">In te vullen door Inschrijver: 
</t>
    </r>
    <r>
      <rPr>
        <b/>
        <sz val="10"/>
        <rFont val="Verdana"/>
        <family val="2"/>
      </rPr>
      <t xml:space="preserve">Bedrijfsentiteit(en) die deze dienstverlening in de hoedanigheid van juridisch werkgever gaat/gaan uitvoeren: </t>
    </r>
    <r>
      <rPr>
        <sz val="10"/>
        <rFont val="Verdana"/>
        <family val="2"/>
      </rPr>
      <t xml:space="preserve"> (zo nodig verificatie van deze bedrijfsentiteit(en) door Categoriemanagement Uitzendkrachten en Arbeidsparticipanten Rijksoverheid (CM UZKA), bijvoorbeeld via relevante beschikkingen van de Belastingdienst ingeval van niet-ERD:</t>
    </r>
    <r>
      <rPr>
        <b/>
        <sz val="10"/>
        <rFont val="Verdana"/>
        <family val="2"/>
      </rPr>
      <t xml:space="preserve">
</t>
    </r>
  </si>
  <si>
    <t>Zie o.a. ook paragraaf 5.4 van het Beschrijvend Document en hoofdstuk 10 van het Programma van Eisen (bijlage A)</t>
  </si>
  <si>
    <t xml:space="preserve">Basis (Eenheidsuurloon) </t>
  </si>
  <si>
    <t>Vakantiedagen, feestdagen,  kort/bijzonder verzuim (cel N13)
+ PAWW + pensioen + AOF
+ Zwv + AWF + WGA + ZW-Flex + transitievergoeding + ziekte-kosten tijdens dienstverband cel J28 (zie cel M36 voor uitkomst optelling tweede deel vanaf PAWW t/m Transitievergoeding)</t>
  </si>
  <si>
    <t>Aandachtspunt: de voorziening voor 'ziektekosten tijdens dienstverband' is gekoppeld aan cel H36 en N36 in blok 6 als onderdeel van de berekeningsgrondslag van de eindejaarsuitkering. ZORG ER DAAROM VOOR DAT U DEZE PREMIE IN CEL D28 en J28 NVULT, EN NIET BIJVOORBEELD OP EEN ANDERE REGEL IN BLOK 5. HET NIET JUIST INVULLEN IS VOOR REKENING EN RISICO VAN INSCHRIJVER.</t>
  </si>
  <si>
    <t xml:space="preserve">Basis (bruto Eenheidsuurloon o.b.v. 
inlenersbeloning) </t>
  </si>
  <si>
    <t>EA I-AP 2026</t>
  </si>
  <si>
    <t>Kenmerk IUC DJI/INEA/MHT/2025-01</t>
  </si>
  <si>
    <t>Het klopt dat 10.0 lager is dan 9.0</t>
  </si>
  <si>
    <t>Bruto Uurlonen cao Rijk 2024-2025 salarisschalen 1 t/m 19 hoofdstuk 6.3 cao Rijk, scope Opdracht in beginsel salarisschaal 1 t/m 14</t>
  </si>
  <si>
    <t xml:space="preserve">EA I-AP 2026 </t>
  </si>
  <si>
    <t xml:space="preserve"> Kenmerk IUC DJI/INEA/MHT/2025-01</t>
  </si>
  <si>
    <t>Cao Rijk</t>
  </si>
  <si>
    <t>18. Arbeidsbeperkten | CAO Rijk Online | CAO Rijk</t>
  </si>
  <si>
    <t>Trede</t>
  </si>
  <si>
    <t>*Toelichting afronding naar boven op twee decimalen:</t>
  </si>
  <si>
    <t>Alleen van toepassing op Deelnemers die onder de cao Rijk vallen. Defensie heeft een eigen Arbeidsvoorwaardenovereenkomst, zie tabblad 1b van dit document.</t>
  </si>
  <si>
    <t>Bruto Maand-bedrag</t>
  </si>
  <si>
    <t>Bruto Uurloon,
naar boven afgerond op twee decimalen*</t>
  </si>
  <si>
    <t>Bruto uurlonen CAO Rijk m.i.v. 1 juli 2024, naar boven afgerond op twee decimalen*</t>
  </si>
  <si>
    <t>Bruto Uurlonen cao Rijk 2024-2025 hoofdstuk 18 'Arbeidsbeperkten'</t>
  </si>
  <si>
    <t xml:space="preserve">BIJLAGE 5 - Tab 1a.  Bruto Uurlonen cao Rijk, salarisschalen en tredes/periodieken </t>
  </si>
  <si>
    <r>
      <t xml:space="preserve">Bruto Uurlonen Defensie </t>
    </r>
    <r>
      <rPr>
        <b/>
        <u/>
        <sz val="12"/>
        <color rgb="FF0070C0"/>
        <rFont val="Verdana"/>
        <family val="2"/>
      </rPr>
      <t>m.i.v. 1 januari 2026*</t>
    </r>
  </si>
  <si>
    <t>Bruto Uurlonen Defensie 2024 salarisschalen 1 t/m 16,  scope Opdracht in beginsel salarisschaal 1 t/m 14</t>
  </si>
  <si>
    <r>
      <t xml:space="preserve">Tarieven </t>
    </r>
    <r>
      <rPr>
        <b/>
        <u/>
        <sz val="12"/>
        <color rgb="FF002060"/>
        <rFont val="Verdana"/>
        <family val="2"/>
      </rPr>
      <t>inclusief</t>
    </r>
    <r>
      <rPr>
        <b/>
        <sz val="12"/>
        <color rgb="FF002060"/>
        <rFont val="Verdana"/>
        <family val="2"/>
      </rPr>
      <t xml:space="preserve"> VOG-kosten en </t>
    </r>
    <r>
      <rPr>
        <b/>
        <u/>
        <sz val="12"/>
        <color rgb="FF002060"/>
        <rFont val="Verdana"/>
        <family val="2"/>
      </rPr>
      <t>exclusief</t>
    </r>
    <r>
      <rPr>
        <b/>
        <sz val="12"/>
        <color rgb="FF002060"/>
        <rFont val="Verdana"/>
        <family val="2"/>
      </rPr>
      <t xml:space="preserve"> niet-gesubsidieerde reiskosten woon-werkverkeer en/of Werkvoorzieningen </t>
    </r>
  </si>
  <si>
    <t>Toelichting, zie tabblad 2c</t>
  </si>
  <si>
    <t>Vakantiedagen, feestdagen,  kort/bijzonder verzuim (cel H13)
+ ZW-A + PAWW +pensioen+ SFU + AOF + Zwv + AWF + WGA + ZW-Flex + transitie-vergoeding + ziektekosten tijdens dienstverband cel D28 (zie cel G36 voor uitkomst optelling tweede deel vanaf ZW-A t/m Transitievergoeding)</t>
  </si>
  <si>
    <t xml:space="preserve">Bureaumarge, zie onder meer ook eis 10.26 van het Programma van Eisen (bijlage A) en  paragraaf 5.4 van van het Beschrijvend Document.
</t>
  </si>
  <si>
    <r>
      <rPr>
        <b/>
        <u/>
        <sz val="10"/>
        <rFont val="Verdana"/>
        <family val="2"/>
      </rPr>
      <t>Gewogen gemiddelde loonsomfactor</t>
    </r>
    <r>
      <rPr>
        <b/>
        <sz val="10"/>
        <rFont val="Verdana"/>
        <family val="2"/>
      </rPr>
      <t xml:space="preserve"> Detacheren zonder Uitzendbeding en zonder uitsluiting loondoorbetalingsverplichting in fase A/1,2,  fase B/3 en C/4 volgens de ABU/NBBU-cao, of ingeval van een Sociaal Werkbedrijf voor arbeidsovereenkomsten voor bepaalde en onbepaalde tijd, in risicopremiegroep 1 en 2, salarisschaal 1 t/m 14 cao Rijk of H18 cao Rijk 'Arbeidsbeperkten'.
</t>
    </r>
    <r>
      <rPr>
        <i/>
        <sz val="10"/>
        <rFont val="Verdana"/>
        <family val="2"/>
      </rPr>
      <t>(rekenkundig op vier decimalen achter de komma afgerond)</t>
    </r>
  </si>
  <si>
    <r>
      <rPr>
        <b/>
        <sz val="11"/>
        <rFont val="Verdana"/>
        <family val="2"/>
      </rPr>
      <t xml:space="preserve">Ziektekosten tijdens dienstverband (cel D28 en cel J28) </t>
    </r>
    <r>
      <rPr>
        <b/>
        <sz val="10"/>
        <rFont val="Verdana"/>
        <family val="2"/>
      </rPr>
      <t>(gekoppeld aan cel H36 en cel N36 in blok 6 als onderdeel van de berekeningsgrondslag van de eindejaarsuitkering)</t>
    </r>
  </si>
  <si>
    <r>
      <t xml:space="preserve">Loonsomfactor Detacheren zonder Uitzendbeding en zonder uitsluiting loondoorbetalingsverplichting, </t>
    </r>
    <r>
      <rPr>
        <b/>
        <u/>
        <sz val="11"/>
        <rFont val="Verdana"/>
        <family val="2"/>
      </rPr>
      <t>in fase B/3 en C/4 volgens de ABU/NBBU-cao of ingeval van een Sociaal Werkbedrijf, voor arbeidsovereenkomsten voor bepaalde (na het eerste gewerkte jaar) en onbepaalde tijd</t>
    </r>
    <r>
      <rPr>
        <b/>
        <sz val="11"/>
        <rFont val="Verdana"/>
        <family val="2"/>
      </rPr>
      <t xml:space="preserve">, in risicopremiegroep 1 en 2, salarisschaal 1 t/m 14 cao Rijk of H18 cao Rijk 'Arbeidsbeperkten' </t>
    </r>
  </si>
  <si>
    <r>
      <t xml:space="preserve">Loonsomfactor Detacheren zonder Uitzendbeding en zonder uitsluiting loondoorbetalingsverplichting
</t>
    </r>
    <r>
      <rPr>
        <b/>
        <u/>
        <sz val="11"/>
        <rFont val="Verdana"/>
        <family val="2"/>
      </rPr>
      <t>In fase A/ 1,2 volgens de ABU/NBBU-cao of ingeval van een Sociaal Werkbedrijf, voor arbeidsovereenkomsten voor bepaalde tijd (in het eerste gewerkte jaar)</t>
    </r>
    <r>
      <rPr>
        <b/>
        <sz val="11"/>
        <rFont val="Verdana"/>
        <family val="2"/>
      </rPr>
      <t xml:space="preserve">, in risicopremiegroep 1 en 2, salarisschaal 1 t/m 14 cao Rijk of H18 cao Rijk 'Arbeidsbeperkten' </t>
    </r>
  </si>
  <si>
    <t>De gele vlakken betreffen door Inschrijver in te vullen velden</t>
  </si>
  <si>
    <t>Basis cao Rijk (tabblad 1a.)</t>
  </si>
  <si>
    <r>
      <rPr>
        <b/>
        <sz val="9"/>
        <color rgb="FF0070C0"/>
        <rFont val="Verdana"/>
        <family val="2"/>
      </rPr>
      <t xml:space="preserve">Niet-bedrijfsspecifieke kostprijsvariabelen
</t>
    </r>
    <r>
      <rPr>
        <sz val="9"/>
        <rFont val="Verdana"/>
        <family val="2"/>
      </rPr>
      <t xml:space="preserve">Dit betreft conform de ABU- en NBBU-cao jaarlijks vastgesteld percentages. Deze percentages dienen hier een-op-een te worden overgenomen en zijn daarom al ingevuld. Ingeval van wijziging in de ABU- en/of NBBU-cao geldt ook dat de nieuw vastgestelde percentages een-op-een worden overgenomen. 
</t>
    </r>
    <r>
      <rPr>
        <b/>
        <sz val="9"/>
        <color rgb="FF0070C0"/>
        <rFont val="Verdana"/>
        <family val="2"/>
      </rPr>
      <t xml:space="preserve">
Uitzondering </t>
    </r>
    <r>
      <rPr>
        <sz val="9"/>
        <rFont val="Verdana"/>
        <family val="2"/>
      </rPr>
      <t xml:space="preserve">hierop zijn de reserveringen voor vakantie- en feestdagen in de jaren dat Bevrijdingsdag/5 mei wel op een Werkdag valt, maar niet in een lustrumjaar. Net zoals voor de medewerkers van Deelnemer is dit voor Uitzendkrachten in die situatie een vrije dag die wordt doorbetaald. Deze doorbetaling wordt in de reservering voor de vakantie- en feestdagen verwerkt. 
</t>
    </r>
    <r>
      <rPr>
        <b/>
        <sz val="9"/>
        <color rgb="FF0070C0"/>
        <rFont val="Verdana"/>
        <family val="2"/>
      </rPr>
      <t xml:space="preserve">Uitgangspunten:
</t>
    </r>
    <r>
      <rPr>
        <b/>
        <sz val="9"/>
        <rFont val="Verdana"/>
        <family val="2"/>
      </rPr>
      <t xml:space="preserve">- </t>
    </r>
    <r>
      <rPr>
        <sz val="9"/>
        <rFont val="Verdana"/>
        <family val="2"/>
      </rPr>
      <t xml:space="preserve">Voor de reserveringen in dit blok 2 is de berekening </t>
    </r>
    <r>
      <rPr>
        <u/>
        <sz val="9"/>
        <rFont val="Verdana"/>
        <family val="2"/>
      </rPr>
      <t>zonder</t>
    </r>
    <r>
      <rPr>
        <sz val="9"/>
        <rFont val="Verdana"/>
        <family val="2"/>
      </rPr>
      <t xml:space="preserve"> bijvoorbeeld opleidings-, ziekte- of leegloopdagen (m.u.v. 'Wab-leegloopdagen vanwege oproep binnen 4 kalenderdagen voor aanvang Werkzaamheden - zie ook het Programma van Eisen, bijlage A) niet toegestaan. Indien gewenst moeten hieraan gerelateerde voorzieningen in blok 5 en/of de bureaumarge van de loonsomfactor worden verwerkt; 
- Conform de inlenersbeloning volgens de ABU of NBBU-cao geldt dat arbeidsduurverkorting - naar keuze van Opdrachtnemer - wordt uitgekeerd in tijd of geld. Het is aan Opdrachtnemer hoe zij dit op een goede wijze en in overeenstemming met de voor haar toepasselijke uitzendcao met haar Uitzendkrachten verrekent; </t>
    </r>
    <r>
      <rPr>
        <u/>
        <sz val="9"/>
        <rFont val="Verdana"/>
        <family val="2"/>
      </rPr>
      <t xml:space="preserve">
</t>
    </r>
    <r>
      <rPr>
        <sz val="9"/>
        <rFont val="Verdana"/>
        <family val="2"/>
      </rPr>
      <t xml:space="preserve">- Met de Wieg, WaZo en dergelijke samenhangende voorzieningen moeten indien gewenst in blok 5 en/of de bureaumarge van de loonsomfactor worden verwerkt; 
- Kort verzuim/bijzonder verlof is bewust niet in de berekeningsgrondslag van het vakantiegeld (blok 3) opgenomen, in overeenstemming met het model kostenopbouw uit de uitzendbranche op dit punt. Dit betreft een vast in de ABU- en NBBU-cao vastgesteld percentage dat los staat van het aantal werkbare dagen. Daarom heeft Aanbestedende dienst ook dit percentage alvast ingevuld.
</t>
    </r>
    <r>
      <rPr>
        <b/>
        <sz val="9"/>
        <rFont val="Verdana"/>
        <family val="2"/>
      </rPr>
      <t>Vakantiedagen 2025</t>
    </r>
    <r>
      <rPr>
        <sz val="9"/>
        <rFont val="Verdana"/>
        <family val="2"/>
      </rPr>
      <t xml:space="preserve">
25 vakantiedagen/gedeeld door aantal werkbare dagen (229) in 2025.
(maandag 5 mei valt in 2025 in een lustrumjaar)
</t>
    </r>
    <r>
      <rPr>
        <b/>
        <sz val="9"/>
        <rFont val="Verdana"/>
        <family val="2"/>
      </rPr>
      <t>Feestdagen 2025</t>
    </r>
    <r>
      <rPr>
        <sz val="9"/>
        <rFont val="Verdana"/>
        <family val="2"/>
      </rPr>
      <t xml:space="preserve">
7 feestdagen/gedeeld door aantal werkbare dagen (229) in 2025.
(maandag 5 mei valt in 2025 in een lustrumjaar)</t>
    </r>
  </si>
  <si>
    <r>
      <rPr>
        <b/>
        <sz val="9"/>
        <color rgb="FF0070C0"/>
        <rFont val="Verdana"/>
        <family val="2"/>
      </rPr>
      <t>Niet-bedrijfsspecifieke kostprijsvariabele</t>
    </r>
    <r>
      <rPr>
        <sz val="9"/>
        <color rgb="FFFF0000"/>
        <rFont val="Verdana"/>
        <family val="2"/>
      </rPr>
      <t xml:space="preserve">
</t>
    </r>
    <r>
      <rPr>
        <sz val="9"/>
        <rFont val="Verdana"/>
        <family val="2"/>
      </rPr>
      <t xml:space="preserve">Dit betreft een conform de ABU- en NBBU-cao vastgesteld percentage. Dit percentage dient hier een-op-een te worden overgenomen en is daarom al ingevuld. Ingeval van wijziging in de ABU- en/of NBBU-cao geldt ook dat het nieuw vastgestelde percentage een-op-een wordt overgenomen. </t>
    </r>
  </si>
  <si>
    <r>
      <rPr>
        <b/>
        <sz val="9"/>
        <color rgb="FF0070C0"/>
        <rFont val="Verdana"/>
        <family val="2"/>
      </rPr>
      <t xml:space="preserve">Bedrijfsspecifieke kostprijsvariabele, binnen door het relevante pensioenfonds (zoals StiPP) vastgestelde kaders en waardes.  
</t>
    </r>
    <r>
      <rPr>
        <sz val="9"/>
        <rFont val="Verdana"/>
        <family val="2"/>
      </rPr>
      <t>Het premiepercentage voor pensioen wordt jaarlijks vastgesteld door het pensioenfonds waarbij Opdrachtnemer is aangesloten, zoals het StiPP. Dit geldt ook voor de zogeheten franchise, een nominaal bedrag dat van het gemiddelde pensioengevend uurloon wordt afgetrokken. De hoogte van de franchise is gekoppeld aan het Wml en wordt jaarlijks vastgesteld. Verder wordt er jaarlijks een maximaal pensioengevend uurloon vastgesteld. Deze buiten de invloedssfeer van Opdrachtnemer vastgestelde waardes zijn leidend in de berekening van de in de loonsomfactor door Inschrijver op te voeren pensioenpremie. Ook de ABU- en NBBU-cao kunnen invloed hebben op de hoogte van de pensioenpremie. Tot slot wordt er rekening gehouden met het gemiddeld pensioengevend uurloon bij de berekening van de pensioenpremie. 
Indien Opdrachtnemer een aanpassing van de pensioenpremie wenst, maakt hij bij Opdrachtgever op grond van een gedegen onderbouwing aannemelijk en verifieerbaar dat een dergelijke aanpassing noodzakelijk en correct is. Eventueel kan bij geschillen het advies en/of een onderzoek van een onafhankelijke derde worden verlangd. Over de kosten daarvan worden alsdan nadere afspraken gemaakt tussen Opdrachtgever en Opdrachtnemer. Opdrachtgever wil - voor zover uiteraard noodzakelijk en van toepassing - vermijden dat laag wordt ingeschreven en vervolgens de premie aanpassing in een nieuw kalenderjaar (fors) wordt verhoogd om de (te) lage Inschrijving in de aanbesteding te corrigeren.</t>
    </r>
  </si>
  <si>
    <r>
      <rPr>
        <b/>
        <sz val="9"/>
        <color rgb="FF0070C0"/>
        <rFont val="Verdana"/>
        <family val="2"/>
      </rPr>
      <t>Niet-bedrijfsspecifieke kostprijsvariabele</t>
    </r>
    <r>
      <rPr>
        <sz val="9"/>
        <rFont val="Verdana"/>
        <family val="2"/>
      </rPr>
      <t xml:space="preserve">
</t>
    </r>
    <r>
      <rPr>
        <b/>
        <sz val="9"/>
        <color theme="5" tint="-0.249977111117893"/>
        <rFont val="Verdana"/>
        <family val="2"/>
      </rPr>
      <t>Fase A:</t>
    </r>
    <r>
      <rPr>
        <sz val="9"/>
        <rFont val="Verdana"/>
        <family val="2"/>
      </rPr>
      <t xml:space="preserve">
Op grond van de ABU- en NBBU-cao is de afdracht van dit percentage in fase A verplicht. 
Het door de SFU in een lopend jaar vastgestelde percentage is leidend bij de vaststelling voor het opvolgende kalenderjaar, indien in de derde week van december de premie voor het opvolgende jaar nog niet bekend is gemaakt. Voorbeeld: in een dergelijke situatie bij de vaststelling van de tariefstelling voor 2026 in december 2025 geldt het percentage zoals dat eind december 2024 of in de loop van 2025 door de SFU is vastgesteld. 
Dit percentage wordt een-op-een in de loonsomfactor overgenomen. De SFU-reservering voor kalenderjaar 2025 is 0,20%.
</t>
    </r>
    <r>
      <rPr>
        <b/>
        <sz val="9"/>
        <color theme="5" tint="-0.249977111117893"/>
        <rFont val="Verdana"/>
        <family val="2"/>
      </rPr>
      <t>Fase B/C:</t>
    </r>
    <r>
      <rPr>
        <sz val="9"/>
        <rFont val="Verdana"/>
        <family val="2"/>
      </rPr>
      <t xml:space="preserve">
Deze voorziening is voor de inhuurvorm 'Detacheren in fase B of C' op grond van de ABU- en NBBU-cao niet van toepassing. Inschrijver dient hier niets voor in te vullen.  </t>
    </r>
  </si>
  <si>
    <r>
      <rPr>
        <b/>
        <sz val="9"/>
        <color rgb="FF0070C0"/>
        <rFont val="Verdana"/>
        <family val="2"/>
      </rPr>
      <t>Niet-bedrijfsspecifieke kostprijsvariabele</t>
    </r>
    <r>
      <rPr>
        <sz val="9"/>
        <rFont val="Verdana"/>
        <family val="2"/>
      </rPr>
      <t xml:space="preserve">
</t>
    </r>
    <r>
      <rPr>
        <b/>
        <sz val="9"/>
        <color theme="5" tint="-0.249977111117893"/>
        <rFont val="Verdana"/>
        <family val="2"/>
      </rPr>
      <t>Fase A:</t>
    </r>
    <r>
      <rPr>
        <sz val="9"/>
        <rFont val="Verdana"/>
        <family val="2"/>
      </rPr>
      <t xml:space="preserve">
Op grond van de ABU- en NBBU-cao is de afdracht van dit percentage in fase A verplicht. 
Het percentage wordt jaarlijks vastgesteld en een-op-een in de loonsomfactor overgenomen. 
</t>
    </r>
    <r>
      <rPr>
        <b/>
        <sz val="9"/>
        <color theme="5" tint="-0.249977111117893"/>
        <rFont val="Verdana"/>
        <family val="2"/>
      </rPr>
      <t>Fase B/C:</t>
    </r>
    <r>
      <rPr>
        <sz val="9"/>
        <rFont val="Verdana"/>
        <family val="2"/>
      </rPr>
      <t xml:space="preserve">
Deze voorziening is voor de inhuurvorm 'Detacheren in fase B of C' op grond van de ABU- en NBBU-cao niet van toepassing. Inschrijver dient hier niets voor in te vullen.  </t>
    </r>
  </si>
  <si>
    <r>
      <rPr>
        <b/>
        <sz val="9"/>
        <color rgb="FF0070C0"/>
        <rFont val="Verdana"/>
        <family val="2"/>
      </rPr>
      <t xml:space="preserve">Niet-bedrijfsspecifieke kostprijsvariabele
</t>
    </r>
    <r>
      <rPr>
        <sz val="9"/>
        <rFont val="Verdana"/>
        <family val="2"/>
      </rPr>
      <t>Op grond van de ABU- en NBBU-cao is de PAWW van toepassing. 
De Stichting PAWW (private aanvulling op de WW en WGA) stelt jaarlijks de premie vast. Deze premie wordt een-op-een overgenomen in de loonsomfactor. Voor 2025 geldt een premie van 0,10%.</t>
    </r>
  </si>
  <si>
    <r>
      <rPr>
        <b/>
        <sz val="9"/>
        <color rgb="FF0070C0"/>
        <rFont val="Verdana"/>
        <family val="2"/>
      </rPr>
      <t>Niet-bedrijfsspecifieke kostprijsvariabele</t>
    </r>
    <r>
      <rPr>
        <sz val="9"/>
        <rFont val="Verdana"/>
        <family val="2"/>
      </rPr>
      <t xml:space="preserve">
De Aof inclusief kinderopvang, de Zvw en de Awf betreffen de jaarlijks wettelijk vastgestelde premies, die een-op-een dienen te worden overgenomen in de loonsomfactor. 
Uitgangspunt is steeds de wettelijke premie die in een bepaald kalenderjaar van toepassing is. Voor de AOF en AWf kan er sprake zijn van een gedifferentieerde premie. Daarbij is echter op grond van het wettelijke kader vast te stellen welke wettelijke premie van toepassing is voor een Opdrachtnemer. 
</t>
    </r>
    <r>
      <rPr>
        <strike/>
        <u/>
        <sz val="8"/>
        <color rgb="FFFF0000"/>
        <rFont val="Verdana"/>
        <family val="2"/>
      </rPr>
      <t/>
    </r>
  </si>
  <si>
    <r>
      <rPr>
        <b/>
        <sz val="9"/>
        <color rgb="FF0070C0"/>
        <rFont val="Verdana"/>
        <family val="2"/>
      </rPr>
      <t>Bedrijfsspecifieke kostprijsvariabele</t>
    </r>
    <r>
      <rPr>
        <sz val="9"/>
        <rFont val="Verdana"/>
        <family val="2"/>
      </rPr>
      <t xml:space="preserve">
Inschrijver dient in kolom D en J aan te geven of  hij wel of niet een eigenriscodrager (ERD) voor de premie Whk-WGA en de premie ZW-Flex is. 
Ook dient Inschrijver in kolom D en J voor de WGA-Whk premie </t>
    </r>
    <r>
      <rPr>
        <u/>
        <sz val="9"/>
        <rFont val="Verdana"/>
        <family val="2"/>
      </rPr>
      <t>in te vullen wat de volledige premie is en welk deel van de premie wordt doorbelast aan de Uitzendkracht. Doorgaans betreft dit in de uitzendbranche de maximaal toegestane 50%</t>
    </r>
    <r>
      <rPr>
        <sz val="9"/>
        <rFont val="Verdana"/>
        <family val="2"/>
      </rPr>
      <t xml:space="preserve">. Inschrijver dient de juistheid van de premies, alsmede het percentage dat aan de Uitzendkracht wordt doorbelast, desgewenst na gunning en vervolgens tijdens elke tariefsafstemming aan te tonen aan Opdrachtgever.
De Whk premies worden alleen aangepast op basis van een duidelijke en correcte onderbouwing van Opdrachtnemer. Waarbij deze onderbouwing verifieerbaar is door Opdrachtgever of - indien noodzakelijk - door een onafhankelijke derde. Opdrachtgever wil - voor zover uiteraard noodzakelijk en van toepassing - vermijden dat laag wordt ingeschreven en vervolgens de premie aanpassing in een nieuw kalenderjaar fors is om de (te) lage Inschrijving in de aanbesteding te corrigeren.
Indien Inschrijver geen eigenrisicodrager voor één of beide Whk premies is, dan zullen de desbetreffende Whk-premies via inzage in de juiste beschikking van de Belastingdienst worden geverifieerd. Daarbij mag niet-relevante informatie worden weggelakt. Tijdens elke tariefsafstemming (of bij uitzondering op een ander gerechtvaardigd moment) kan door Opdrachtgever worden gevraagd - al dan niet door tussenkomst van een onafhankelijke derde - om bewijsstukken te overleggen ten aanzien van de in de loonsomfactor opgevoerde Whk-premies die op basis van ERD of deelname aan het publieke stelsel (niet-ERD) door Inschrijver zijn bepaald. 
Ook indien uit de bewijsmiddelen en/of onderbouwing blijkt dat een of beide premies zijn gedaald, wordt het lagere percentage in de loonsomfactor overgenomen. 
Er wordt bij de verificatie van deze premies door Opdrachtnemer ook kennis genomen van bijvoorbeeld de voor elk opvolgend kalenderjaar gepubliceerde informatie over de gedifferentieerde premies WGA en ZW-Flex en de Premiewijzer van het UWV. </t>
    </r>
  </si>
  <si>
    <r>
      <t xml:space="preserve">Bedrijfsspecifieke kostprijsvariabele, maar met een uit de wet te herleiden rekenkundig maximum van 2,7800%. 
</t>
    </r>
    <r>
      <rPr>
        <sz val="9"/>
        <rFont val="Verdana"/>
        <family val="2"/>
      </rPr>
      <t xml:space="preserve">Het percentage voor de reservering voor de transitievergoeding waarmee hier is ingeschreven, is vast gedurende de looptijd van de Raamovereenkomst, inclusief eventuele verlenging. </t>
    </r>
    <r>
      <rPr>
        <b/>
        <sz val="9"/>
        <color rgb="FF0070C0"/>
        <rFont val="Verdana"/>
        <family val="2"/>
      </rPr>
      <t xml:space="preserve">
Uitzondering </t>
    </r>
    <r>
      <rPr>
        <sz val="9"/>
        <rFont val="Verdana"/>
        <family val="2"/>
      </rPr>
      <t>vormt de omstandigheid dat significante wettelijke wijzigingen in de transitievergoeding gedurende de looptijd van de Raamovereenkomst worden doorgevoerd. Bijvoorbeeld wettelijke wijzigingen in de hoogte van transitievergoeding en/of de berekeningswijze. Deze wijziging dient dan door Inschrijver/ Opdrachtnemer afdoende te worden onderbouwd.</t>
    </r>
  </si>
  <si>
    <r>
      <rPr>
        <b/>
        <sz val="9"/>
        <color rgb="FF0070C0"/>
        <rFont val="Verdana"/>
        <family val="2"/>
      </rPr>
      <t>Niet-bedrijfsspecifieke kostprijsvariabele</t>
    </r>
    <r>
      <rPr>
        <sz val="9"/>
        <rFont val="Verdana"/>
        <family val="2"/>
      </rPr>
      <t xml:space="preserve">
De inlenersbeloning is bepalend voor o.a. de hoogte van de eindejaarsuitkering. 
</t>
    </r>
    <r>
      <rPr>
        <u/>
        <sz val="9"/>
        <rFont val="Verdana"/>
        <family val="2"/>
      </rPr>
      <t>Aandachtspunt</t>
    </r>
    <r>
      <rPr>
        <sz val="9"/>
        <rFont val="Verdana"/>
        <family val="2"/>
      </rPr>
      <t>:</t>
    </r>
    <r>
      <rPr>
        <u/>
        <sz val="9"/>
        <rFont val="Verdana"/>
        <family val="2"/>
      </rPr>
      <t xml:space="preserve"> </t>
    </r>
    <r>
      <rPr>
        <sz val="9"/>
        <rFont val="Verdana"/>
        <family val="2"/>
      </rPr>
      <t>de voorziening voor 'ziektekosten tijdens dienstverband' is gekoppeld aan cel H36 en N36 in blok 6 als onderdeel van de berekeningsgrondslag van de eindejaarsuitkering. ZORG ER DAAROM VOOR DAT U DEZE PREMIE IN CEL D28 en J28 INVULT, EN NIET BIJVOORBEELD OP EEN ANDERE REGEL IN BLOK 5. HET NIET JUIST INVULLEN IS VOOR REKENING EN RISICO VAN INSCHRIJVER.</t>
    </r>
  </si>
  <si>
    <r>
      <rPr>
        <b/>
        <sz val="10"/>
        <color rgb="FFFF0000"/>
        <rFont val="Verdana"/>
        <family val="2"/>
      </rPr>
      <t xml:space="preserve">
</t>
    </r>
    <r>
      <rPr>
        <b/>
        <sz val="10"/>
        <rFont val="Verdana"/>
        <family val="2"/>
      </rPr>
      <t xml:space="preserve">Bedrijfsentiteit(en) die deze dienstverlening in de hoedanigheid van juridisch werkgever gaat/gaan uitvoeren: </t>
    </r>
    <r>
      <rPr>
        <sz val="10"/>
        <rFont val="Verdana"/>
        <family val="2"/>
      </rPr>
      <t xml:space="preserve"> (zo nodig verificatie van deze bedrijfsentiteit(en) door Categoriemanagement Uitzendkrachten en Arbeidsparticipanten Rijksoverheid (CM UZKA), bijvoorbeeld via relevante beschikkingen van de Belastingdienst ingeval van niet-ERD:</t>
    </r>
    <r>
      <rPr>
        <b/>
        <sz val="10"/>
        <rFont val="Verdana"/>
        <family val="2"/>
      </rPr>
      <t xml:space="preserve">
</t>
    </r>
  </si>
  <si>
    <t xml:space="preserve">*Voor de procentuele verhouding van de loonsomfactoren fase A etc. en fase B/C etc., houden we gedurende de looptijd van de Raamovereenkomst de verdeling zoals vastgesteld in tabblad 2a en 2b van de Tariefstelling (bijlage 5) en eis 10.21 van bijlage A Programma van Eisen aan. </t>
  </si>
  <si>
    <t>Fase A etc.</t>
  </si>
  <si>
    <t>Fase B/C etc.</t>
  </si>
  <si>
    <t>Fase A/1,2 (ABU/NBBU) of ingeval van een Sociaal Werkbedrijf, voor arbeidsovereenkomsten voor bepaalde tijd (in het eerste gewerkte jaar)</t>
  </si>
  <si>
    <t>Fase B/C fase 3 en 4 (ABU/NBBU) fase B/3 en C/4 volgens de ABU/NBBU-cao of ingeval van een Sociaal Werkbedrijf, voor arbeidsovereenkomsten voor bepaalde (na het eerste gewerkte jaar) en onbepaalde tijd</t>
  </si>
  <si>
    <t>3) Kostenfactor t.b.v. eenmalige uitkeringen &amp; bewust belonen</t>
  </si>
  <si>
    <t>BIJLAGE 5 - Tab 5 Beoordeling gemiddelde gewogen loonsomfactor, nominale bureaumarge en ondertekening Tariefstelling</t>
  </si>
  <si>
    <t>Bedragen in euro en exclusief btw</t>
  </si>
  <si>
    <t>Contractpartner:</t>
  </si>
  <si>
    <t xml:space="preserve">Kenmerk Offerte
en/of Nadere Overeenkomst: </t>
  </si>
  <si>
    <t>Datum Tariefstellingsblad</t>
  </si>
  <si>
    <r>
      <t>Juiste cao/Arbeidsvoorwaardenovereenkomst Deelnemer selecteren in pulldown-menu en handmatig toepasselijke schaal en trede invullen &gt; deze keuze is bepalend voor het bijpassende bruto Uurloon dat in onderstaande</t>
    </r>
    <r>
      <rPr>
        <b/>
        <sz val="10"/>
        <color rgb="FF0070C0"/>
        <rFont val="Verdana"/>
        <family val="2"/>
      </rPr>
      <t xml:space="preserve"> post a.</t>
    </r>
    <r>
      <rPr>
        <b/>
        <sz val="10"/>
        <rFont val="Verdana"/>
        <family val="2"/>
      </rPr>
      <t xml:space="preserve"> vervolgens dient te worden ingevuld.</t>
    </r>
  </si>
  <si>
    <t>Schaal  en trede:  ….</t>
  </si>
  <si>
    <t>Opbouw van het te factureren Uurtarief</t>
  </si>
  <si>
    <r>
      <t xml:space="preserve">c1. Nominale aftrek loondispensatie van het UWV, </t>
    </r>
    <r>
      <rPr>
        <b/>
        <u/>
        <sz val="10"/>
        <color theme="1"/>
        <rFont val="Verdana"/>
        <family val="2"/>
      </rPr>
      <t xml:space="preserve">alleen van toepassing voor (kandidaat) Arbeidsparticipanten met een Wajong-uitkering.
</t>
    </r>
    <r>
      <rPr>
        <b/>
        <u/>
        <sz val="10"/>
        <color rgb="FF0070C0"/>
        <rFont val="Verdana"/>
        <family val="2"/>
      </rPr>
      <t xml:space="preserve">Procentuele loonwaarde: ...% </t>
    </r>
  </si>
  <si>
    <r>
      <t xml:space="preserve">d. Subtotaal Uurtarief  </t>
    </r>
    <r>
      <rPr>
        <b/>
        <sz val="10"/>
        <rFont val="Verdana"/>
        <family val="2"/>
      </rPr>
      <t>(post a1*b).</t>
    </r>
  </si>
  <si>
    <r>
      <t xml:space="preserve">c2  Nominale aftrek verkregen loonkostensubsidie, indien dit in het te factureren Uurtarief per gewerkt uur in mindering wordt gebracht (zie ook post f1) 
</t>
    </r>
    <r>
      <rPr>
        <b/>
        <sz val="10"/>
        <color rgb="FF0070C0"/>
        <rFont val="Verdana"/>
        <family val="2"/>
      </rPr>
      <t>Volledige nominale bedrag loonkostensubsidie: €……………………………………………….</t>
    </r>
    <r>
      <rPr>
        <b/>
        <sz val="10"/>
        <color theme="1"/>
        <rFont val="Verdana"/>
        <family val="2"/>
      </rPr>
      <t xml:space="preserve">
</t>
    </r>
    <r>
      <rPr>
        <b/>
        <sz val="10"/>
        <color rgb="FF0070C0"/>
        <rFont val="Verdana"/>
        <family val="2"/>
      </rPr>
      <t xml:space="preserve">Procentuele loonwaarde: …% </t>
    </r>
  </si>
  <si>
    <t>g. Proefplaatsing</t>
  </si>
  <si>
    <t>Toelichting voordelen en regelingen | UWV | Werkgevers</t>
  </si>
  <si>
    <t>Mogelijk?</t>
  </si>
  <si>
    <t>Zo ja, voor welke periode?</t>
  </si>
  <si>
    <r>
      <t>Ja/Nee</t>
    </r>
    <r>
      <rPr>
        <i/>
        <sz val="10"/>
        <color rgb="FFFF0000"/>
        <rFont val="Verdana"/>
        <family val="2"/>
      </rPr>
      <t xml:space="preserve"> </t>
    </r>
  </si>
  <si>
    <t xml:space="preserve"> ……...…(in te vullen door Opdrachtnemer)</t>
  </si>
  <si>
    <r>
      <t xml:space="preserve">Totaal bedrag per Werkdag, retour.
</t>
    </r>
    <r>
      <rPr>
        <i/>
        <sz val="10"/>
        <rFont val="Verdana"/>
        <family val="2"/>
      </rPr>
      <t xml:space="preserve">(conform de van toepassing zijnde regelingen van de Deelnemer op basis van de inlenersbeloning). </t>
    </r>
  </si>
  <si>
    <r>
      <t xml:space="preserve">Te factureren kosten
</t>
    </r>
    <r>
      <rPr>
        <sz val="12"/>
        <rFont val="Calibri"/>
        <family val="2"/>
        <scheme val="minor"/>
      </rPr>
      <t xml:space="preserve">Deze kosten dienen één op één overeen te komen met de daadwerkelijk gemaakte kosten </t>
    </r>
    <r>
      <rPr>
        <b/>
        <sz val="12"/>
        <rFont val="Calibri"/>
        <family val="2"/>
        <scheme val="minor"/>
      </rPr>
      <t>na</t>
    </r>
    <r>
      <rPr>
        <sz val="12"/>
        <rFont val="Calibri"/>
        <family val="2"/>
        <scheme val="minor"/>
      </rPr>
      <t xml:space="preserve"> aftrek van eventuele subsidie, en zonder opslag of iets dergelijks.</t>
    </r>
  </si>
  <si>
    <t>Omslagbasis kosten</t>
  </si>
  <si>
    <t>Gesubsidieerd?</t>
  </si>
  <si>
    <t xml:space="preserve">Eenmalig / per Werkdag/ totaal aantal uren/keren gedurende de Nadere Overeenkomst
</t>
  </si>
  <si>
    <t xml:space="preserve">Ja / Nee / Gedeeltelijk (indien gedeeltelijk, percentage vermelden)
</t>
  </si>
  <si>
    <t>Zie voor nadere toelichting ook o.a. hoofdstuk 10 van het Programma van Eisen (bijlage A).</t>
  </si>
  <si>
    <t>a1. Nominaal bruto Uurloon Deelnemer schaal/trede, na eventuele aftrek van de loondispensatie UWV vanwege de verminderde loonwaarde van een (kandidaat) Arbeidsparticipant met Wajong-uitkering.</t>
  </si>
  <si>
    <r>
      <t xml:space="preserve">Gewogen gemiddelde loonsomfactor van Opdrachtnemer voor </t>
    </r>
    <r>
      <rPr>
        <b/>
        <sz val="9"/>
        <color rgb="FF0070C0"/>
        <rFont val="Verdana"/>
        <family val="2"/>
      </rPr>
      <t>2025</t>
    </r>
    <r>
      <rPr>
        <sz val="9"/>
        <rFont val="Verdana"/>
        <family val="2"/>
      </rPr>
      <t>, bedrijfsspecifiek.</t>
    </r>
    <r>
      <rPr>
        <b/>
        <sz val="9"/>
        <color rgb="FF0070C0"/>
        <rFont val="Verdana"/>
        <family val="2"/>
      </rPr>
      <t xml:space="preserve"> Zie tabblad 2a</t>
    </r>
    <r>
      <rPr>
        <sz val="9"/>
        <color rgb="FF00B0F0"/>
        <rFont val="Verdana"/>
        <family val="2"/>
      </rPr>
      <t xml:space="preserve">. </t>
    </r>
  </si>
  <si>
    <t>….</t>
  </si>
  <si>
    <r>
      <t xml:space="preserve">a. Nominaal bruto Uurloon Deelnemer schaal/trede 
Altijd het volledige bruto Uurloon conform de cao/arbeidsvoorwaardenovereenkomst van de Deelnemer (=de inlener) invullen.   
</t>
    </r>
    <r>
      <rPr>
        <b/>
        <u/>
        <sz val="10"/>
        <color theme="1"/>
        <rFont val="Verdana"/>
        <family val="2"/>
      </rPr>
      <t>Zie tabblad 1a.</t>
    </r>
    <r>
      <rPr>
        <b/>
        <sz val="10"/>
        <color theme="1"/>
        <rFont val="Verdana"/>
        <family val="2"/>
      </rPr>
      <t xml:space="preserve">  Uitgangspunt is de toepassing van het Uurloon uit hoofdstuk 6.3 cao Rijk. Geef het hier expliciet aan indien in afwijking hierop hoofdstuk 18 van de cao Rijk van toepassing is. </t>
    </r>
  </si>
  <si>
    <r>
      <t xml:space="preserve">e1. Vaste bureaumarge nominaal (per uur, excl. btw)  
</t>
    </r>
    <r>
      <rPr>
        <b/>
        <sz val="10"/>
        <color rgb="FF0070C0"/>
        <rFont val="Verdana"/>
        <family val="2"/>
      </rPr>
      <t xml:space="preserve">Contractpartner: </t>
    </r>
    <r>
      <rPr>
        <b/>
        <sz val="11"/>
        <color rgb="FF0070C0"/>
        <rFont val="Verdana"/>
        <family val="2"/>
      </rPr>
      <t>...</t>
    </r>
  </si>
  <si>
    <r>
      <t xml:space="preserve">b. Gemiddelde gewogen loonsomfactor, </t>
    </r>
    <r>
      <rPr>
        <b/>
        <u/>
        <sz val="10"/>
        <color theme="1"/>
        <rFont val="Verdana"/>
        <family val="2"/>
      </rPr>
      <t xml:space="preserve">zie tabblad 2a.
</t>
    </r>
    <r>
      <rPr>
        <b/>
        <sz val="10"/>
        <color rgb="FF0070C0"/>
        <rFont val="Verdana"/>
        <family val="2"/>
      </rPr>
      <t>Contractpartner: ...</t>
    </r>
  </si>
  <si>
    <r>
      <t xml:space="preserve">f. Totaalbedrag Uurtarief zonder eventuele aftrek loonkostensubsidie (indien van toepassing)
</t>
    </r>
    <r>
      <rPr>
        <b/>
        <sz val="10"/>
        <color rgb="FF0070C0"/>
        <rFont val="Verdana"/>
        <family val="2"/>
      </rPr>
      <t>Contractpartner: …</t>
    </r>
  </si>
  <si>
    <r>
      <t xml:space="preserve">f1. Te factureren Uurtarief, indien de aftrek van de loonkostensubsidie zodra deze bekend is in het Uurtarief
wordt verrekend. 
Indien achteraf periodiek de loonkostensubsidie wordt verrekend of indien er sprake is van loondispensatie (voor Wajong, zie </t>
    </r>
    <r>
      <rPr>
        <b/>
        <sz val="10"/>
        <color rgb="FF0070C0"/>
        <rFont val="Verdana"/>
        <family val="2"/>
      </rPr>
      <t>post c1</t>
    </r>
    <r>
      <rPr>
        <b/>
        <sz val="10"/>
        <color theme="1"/>
        <rFont val="Verdana"/>
        <family val="2"/>
      </rPr>
      <t xml:space="preserve">), dan is dit Uurtarief gelijk aan de bovenstaande </t>
    </r>
    <r>
      <rPr>
        <b/>
        <sz val="10"/>
        <color rgb="FF0070C0"/>
        <rFont val="Verdana"/>
        <family val="2"/>
      </rPr>
      <t xml:space="preserve">post f. </t>
    </r>
    <r>
      <rPr>
        <b/>
        <sz val="10"/>
        <color theme="1"/>
        <rFont val="Verdana"/>
        <family val="2"/>
      </rPr>
      <t xml:space="preserve">  
</t>
    </r>
    <r>
      <rPr>
        <b/>
        <sz val="10"/>
        <color rgb="FF0070C0"/>
        <rFont val="Verdana"/>
        <family val="2"/>
      </rPr>
      <t>Contractpartner: …</t>
    </r>
  </si>
  <si>
    <t>h. Reiskosten Arbeidsparticipant woon-werk verkeer (voor zover niet gesubsidieerd)</t>
  </si>
  <si>
    <t>Omschrijving aangeboden benodigde  Werkvoorziening</t>
  </si>
  <si>
    <t xml:space="preserve">Gedurende de looptijd van de Raamovereenkomst, inclusief eventuele verlenging(en) daarvan, wordt de bureaumarge maximaal tweemaal geïndexeerd. Zie ook eis 10.26 van het  Programma van Eisen, bijlage A. </t>
  </si>
  <si>
    <r>
      <t xml:space="preserve">Deze post wordt op grond van de bovenstaande </t>
    </r>
    <r>
      <rPr>
        <b/>
        <sz val="9"/>
        <color rgb="FF0070C0"/>
        <rFont val="Verdana"/>
        <family val="2"/>
      </rPr>
      <t>posten a en c1</t>
    </r>
    <r>
      <rPr>
        <sz val="9"/>
        <rFont val="Verdana"/>
        <family val="2"/>
      </rPr>
      <t xml:space="preserve"> automatisch berekend </t>
    </r>
    <r>
      <rPr>
        <b/>
        <sz val="9"/>
        <color rgb="FF0070C0"/>
        <rFont val="Verdana"/>
        <family val="2"/>
      </rPr>
      <t>(a - c1)</t>
    </r>
    <r>
      <rPr>
        <sz val="9"/>
        <rFont val="Verdana"/>
        <family val="2"/>
      </rPr>
      <t>.</t>
    </r>
  </si>
  <si>
    <r>
      <t xml:space="preserve">Dit bedrag betreft het nominaal bruto Uurloon Deelnemer schaal/trede, na eventuele aftrek van de loondispensatie UWV vanwege de verminderde loonwaarde van een (kandidaat) Arbeidsparticipant met Wajong-uitkering </t>
    </r>
    <r>
      <rPr>
        <b/>
        <sz val="9"/>
        <color rgb="FF0070C0"/>
        <rFont val="Verdana"/>
        <family val="2"/>
      </rPr>
      <t>(a1)</t>
    </r>
    <r>
      <rPr>
        <sz val="9"/>
        <color theme="1"/>
        <rFont val="Verdana"/>
        <family val="2"/>
      </rPr>
      <t xml:space="preserve">,  </t>
    </r>
    <r>
      <rPr>
        <u/>
        <sz val="9"/>
        <color theme="1"/>
        <rFont val="Verdana"/>
        <family val="2"/>
      </rPr>
      <t>vermenigvuldigd met</t>
    </r>
    <r>
      <rPr>
        <sz val="9"/>
        <color theme="1"/>
        <rFont val="Verdana"/>
        <family val="2"/>
      </rPr>
      <t xml:space="preserve"> de gemiddelde gewogen loonsomfactor </t>
    </r>
    <r>
      <rPr>
        <b/>
        <sz val="9"/>
        <color rgb="FF0070C0"/>
        <rFont val="Verdana"/>
        <family val="2"/>
      </rPr>
      <t>(b)</t>
    </r>
    <r>
      <rPr>
        <sz val="9"/>
        <color theme="1"/>
        <rFont val="Verdana"/>
        <family val="2"/>
      </rPr>
      <t>.
Afgerond op twee decimalen achter de komma.</t>
    </r>
  </si>
  <si>
    <r>
      <t xml:space="preserve">Dit betreft het Uurtarief dat van toepassing is op de inzet van een (kandidaat) Arbeidsparticipant en - indien van toepassing - inclusief de eventuele opslag van € 3,00 ingeval van inzet van een onderaannemer </t>
    </r>
    <r>
      <rPr>
        <b/>
        <sz val="9"/>
        <color rgb="FF0070C0"/>
        <rFont val="Verdana"/>
        <family val="2"/>
      </rPr>
      <t>(zie post e2)</t>
    </r>
    <r>
      <rPr>
        <sz val="9"/>
        <color theme="1"/>
        <rFont val="Verdana"/>
        <family val="2"/>
      </rPr>
      <t xml:space="preserve"> bij de plaatsing van een Arbeidsparticipant bij Deelnemer. 
</t>
    </r>
  </si>
  <si>
    <r>
      <rPr>
        <b/>
        <sz val="9"/>
        <color theme="1"/>
        <rFont val="Verdana"/>
        <family val="2"/>
      </rPr>
      <t xml:space="preserve">Dit betreft de verrekening van het volledige bedrag van de toepasselijke </t>
    </r>
    <r>
      <rPr>
        <b/>
        <u/>
        <sz val="9"/>
        <color theme="1"/>
        <rFont val="Verdana"/>
        <family val="2"/>
      </rPr>
      <t>loonkostensubsidie</t>
    </r>
    <r>
      <rPr>
        <b/>
        <sz val="9"/>
        <color theme="1"/>
        <rFont val="Verdana"/>
        <family val="2"/>
      </rPr>
      <t xml:space="preserve"> die Opdrachtnemer eventueel van een gemeente ontvangt voor de inzet bij Deelnemer van de (kandidaat-)Arbeidsparticipant </t>
    </r>
    <r>
      <rPr>
        <b/>
        <u/>
        <sz val="9"/>
        <color theme="1"/>
        <rFont val="Verdana"/>
        <family val="2"/>
      </rPr>
      <t xml:space="preserve">die geen Wajong-uitkering ontvangt, indien dit op het Uurtarief in mindering wordt gebracht (zie ook de toelichting in </t>
    </r>
    <r>
      <rPr>
        <b/>
        <u/>
        <sz val="9"/>
        <color rgb="FF0070C0"/>
        <rFont val="Verdana"/>
        <family val="2"/>
      </rPr>
      <t xml:space="preserve">post f1. </t>
    </r>
    <r>
      <rPr>
        <b/>
        <u/>
        <sz val="9"/>
        <rFont val="Verdana"/>
        <family val="2"/>
      </rPr>
      <t>Indien de door Opdrachtnemer ontvangen loonkostensubsidie periodiek achteraf wordt gecrediteerd, en dus niet per gewerkt uur op het Uurtarief in mindering wordt gebracht, dan deze post op  €</t>
    </r>
    <r>
      <rPr>
        <b/>
        <u/>
        <sz val="9"/>
        <rFont val="Calibri"/>
        <family val="2"/>
      </rPr>
      <t xml:space="preserve"> </t>
    </r>
    <r>
      <rPr>
        <b/>
        <u/>
        <sz val="9"/>
        <rFont val="Verdana"/>
        <family val="2"/>
      </rPr>
      <t>0,00 laten staan. Dit geldt ook voor de periode dat de loonwaarde en daaraan gekoppeld de eventuele loonkostensubsidie nog niet bekend is.</t>
    </r>
    <r>
      <rPr>
        <sz val="9"/>
        <color theme="1"/>
        <rFont val="Verdana"/>
        <family val="2"/>
      </rPr>
      <t xml:space="preserve">
</t>
    </r>
    <r>
      <rPr>
        <u/>
        <sz val="9"/>
        <color theme="1"/>
        <rFont val="Verdana"/>
        <family val="2"/>
      </rPr>
      <t>Loonkostensubsidie</t>
    </r>
    <r>
      <rPr>
        <sz val="9"/>
        <color theme="1"/>
        <rFont val="Verdana"/>
        <family val="2"/>
      </rPr>
      <t xml:space="preserve"> wordt ingezet voor Arbeidsparticipanten (anders dan met een Wajong-uitkering) die niet in staat zijn om met voltijdse arbeid het wettelijk minimumloon te verdienen. De werkgever ontvangt van de gemeente een subsidie ter hoogte van het verschil tussen het wettelijke minimumloo</t>
    </r>
    <r>
      <rPr>
        <sz val="9"/>
        <rFont val="Verdana"/>
        <family val="2"/>
      </rPr>
      <t>n inclusief 8% vakantiebijslag en de</t>
    </r>
    <r>
      <rPr>
        <sz val="9"/>
        <color theme="1"/>
        <rFont val="Verdana"/>
        <family val="2"/>
      </rPr>
      <t xml:space="preserve"> loonwaarde van de werknemer, vermeerderd met 23,5% werkgeverslasten. Om de hoogte van de loonkostensubsidie te kunnen bepalen wordt met gebruikmaking van de Uniforme Loonwaarde Methodiek (ULM) de loonwaarde van werknemers met een arbeidsbeperking vergeleken met werknemers zonder arbeidsbeperking gemeten en vastgesteld. Dit onderzoek wordt op de werkplek van de arbeidsparticipant uitgevoerd. Het verschilt per gemeente hoe lang het duurt voordat de loonwaarde is vastgesteld en dus de hoogte van de loonkostensubsidie bekend is. Dit varieert van enkele weken tot 6 maanden.  
</t>
    </r>
    <r>
      <rPr>
        <u/>
        <sz val="9"/>
        <color theme="1"/>
        <rFont val="Verdana"/>
        <family val="2"/>
      </rPr>
      <t>Indien op het moment van de Offerte of bij aanvang van de Werkzaamheden van de Arbeidsparticipant de loonwaarde niet bekend is dan:</t>
    </r>
    <r>
      <rPr>
        <sz val="9"/>
        <color theme="1"/>
        <rFont val="Verdana"/>
        <family val="2"/>
      </rPr>
      <t xml:space="preserve">
1. wordt de loonwaarde zo spoedig mogelijk vastgesteld, met gebruikmaking van de Uniforme Loonwaarde Methodiek (ULM). Opdrachtnemer ontvangt een opgave van de gemeente met de vastgestelde loonwaarde; 
2. is het in beginsel toegestaan om in de Tariefstelling een loonwaarde van 100% (post a. van dit Tariefstellingsblad) bij Deelnemer in rekening te brengen, indien er geen sprake is van een proefplaatsing of indien deze proefplaatsing is afgerond;
3. op het moment dat de loonwaarde bekend is, dient verrekening van de eventueel reeds bij Deelnemer in rekening gebrachte teveel betaalde loonwaarde plaats te vinden.
</t>
    </r>
    <r>
      <rPr>
        <sz val="9"/>
        <color rgb="FF0070C0"/>
        <rFont val="Verdana"/>
        <family val="2"/>
      </rPr>
      <t xml:space="preserve">De wijze waarop de verrekening van de loonkostensubsidie plaatsvindt ná vaststelling van de loonwaarde: </t>
    </r>
    <r>
      <rPr>
        <u/>
        <sz val="9"/>
        <color rgb="FF0070C0"/>
        <rFont val="Verdana"/>
        <family val="2"/>
      </rPr>
      <t>nader te bepalen</t>
    </r>
    <r>
      <rPr>
        <sz val="9"/>
        <color rgb="FF0070C0"/>
        <rFont val="Verdana"/>
        <family val="2"/>
      </rPr>
      <t xml:space="preserve"> in afstemming met Deelnemer. Zie ook de toelichting bij onderstaande </t>
    </r>
    <r>
      <rPr>
        <b/>
        <sz val="9"/>
        <color rgb="FF0070C0"/>
        <rFont val="Verdana"/>
        <family val="2"/>
      </rPr>
      <t>post f1</t>
    </r>
    <r>
      <rPr>
        <sz val="9"/>
        <color rgb="FF0070C0"/>
        <rFont val="Verdana"/>
        <family val="2"/>
      </rPr>
      <t xml:space="preserve">. </t>
    </r>
  </si>
  <si>
    <t>i. Optionele afname van Werkvoorzieningen (voor zover niet gesubsidieerd)</t>
  </si>
  <si>
    <r>
      <rPr>
        <b/>
        <sz val="11"/>
        <color rgb="FF0070C0"/>
        <rFont val="Verdana"/>
        <family val="2"/>
      </rPr>
      <t>cao Rijk</t>
    </r>
    <r>
      <rPr>
        <sz val="10"/>
        <rFont val="Verdana"/>
        <family val="2"/>
      </rPr>
      <t xml:space="preserve">, zie tabblad 1a. en tabblad 2a. </t>
    </r>
  </si>
  <si>
    <t>Inhuur van Arbeidsparticipanten door Deelnemers uit de sector Rijk  (cao Rijk van toepassing)</t>
  </si>
  <si>
    <t>Tariefstellingsblad van toepassing in het kalenderjaar 2025</t>
  </si>
  <si>
    <r>
      <rPr>
        <b/>
        <sz val="9"/>
        <rFont val="Verdana"/>
        <family val="2"/>
      </rPr>
      <t>Altijd invullen.</t>
    </r>
    <r>
      <rPr>
        <sz val="9"/>
        <rFont val="Verdana"/>
        <family val="2"/>
      </rPr>
      <t xml:space="preserve"> Dit betreft het </t>
    </r>
    <r>
      <rPr>
        <b/>
        <sz val="9"/>
        <rFont val="Verdana"/>
        <family val="2"/>
      </rPr>
      <t>volledige bruto Uurloon</t>
    </r>
    <r>
      <rPr>
        <sz val="9"/>
        <rFont val="Verdana"/>
        <family val="2"/>
      </rPr>
      <t xml:space="preserve"> </t>
    </r>
    <r>
      <rPr>
        <b/>
        <sz val="9"/>
        <rFont val="Verdana"/>
        <family val="2"/>
      </rPr>
      <t>conform de Arbeidsvoorwaardenovereenkomst Defensie/IBBAD</t>
    </r>
    <r>
      <rPr>
        <sz val="9"/>
        <rFont val="Verdana"/>
        <family val="2"/>
      </rPr>
      <t xml:space="preserve">, schaal (en trede) zoals vermeld in de Offerteaanvraag. Zie ook tabblad 1b. van dit document voor de actuele bruto Uurlonen van Deelnemers van het ministerie van Defensie. </t>
    </r>
  </si>
  <si>
    <r>
      <t xml:space="preserve">a. Nominaal bruto Uurloon Deelnemer schaal/trede 
Altijd het volledige bruto Uurloon conform de Arbeidsvoorwaardenovereenkomst van de Deelnemer (=de inlener) invullen.   
</t>
    </r>
    <r>
      <rPr>
        <b/>
        <u/>
        <sz val="10"/>
        <color theme="1"/>
        <rFont val="Verdana"/>
        <family val="2"/>
      </rPr>
      <t>Zie tabblad 1b.</t>
    </r>
    <r>
      <rPr>
        <b/>
        <sz val="10"/>
        <color theme="1"/>
        <rFont val="Verdana"/>
        <family val="2"/>
      </rPr>
      <t xml:space="preserve">  </t>
    </r>
  </si>
  <si>
    <r>
      <rPr>
        <b/>
        <sz val="9"/>
        <rFont val="Verdana"/>
        <family val="2"/>
      </rPr>
      <t>Altijd invullen.</t>
    </r>
    <r>
      <rPr>
        <sz val="9"/>
        <rFont val="Verdana"/>
        <family val="2"/>
      </rPr>
      <t xml:space="preserve"> Dit betreft het </t>
    </r>
    <r>
      <rPr>
        <b/>
        <sz val="9"/>
        <rFont val="Verdana"/>
        <family val="2"/>
      </rPr>
      <t>volledige bruto Uurloon</t>
    </r>
    <r>
      <rPr>
        <sz val="9"/>
        <rFont val="Verdana"/>
        <family val="2"/>
      </rPr>
      <t xml:space="preserve"> </t>
    </r>
    <r>
      <rPr>
        <b/>
        <sz val="9"/>
        <rFont val="Verdana"/>
        <family val="2"/>
      </rPr>
      <t>conform de cao Rijk</t>
    </r>
    <r>
      <rPr>
        <sz val="9"/>
        <rFont val="Verdana"/>
        <family val="2"/>
      </rPr>
      <t xml:space="preserve">, schaal (en trede) zoals vermeld in de Offerteaanvraag. Zie ook tabblad 1a van dit document voor de actuele bruto Uurlonen conform de cao Rijk (H6.3 of H18), die van toepassing is voor plaatsingen van Arbeidsparticipanten bij Deelnemers van de sector Rijk. </t>
    </r>
  </si>
  <si>
    <t>1. Gewogen gemiddelde loonsomfactor</t>
  </si>
  <si>
    <t>Punten</t>
  </si>
  <si>
    <t>De formule voor het omslagpunt is:</t>
  </si>
  <si>
    <r>
      <t xml:space="preserve">Punten score lsf </t>
    </r>
    <r>
      <rPr>
        <b/>
        <sz val="9"/>
        <rFont val="Verdana"/>
        <family val="2"/>
      </rPr>
      <t>=</t>
    </r>
    <r>
      <rPr>
        <sz val="9"/>
        <rFont val="Verdana"/>
        <family val="2"/>
      </rPr>
      <t xml:space="preserve"> punten min </t>
    </r>
    <r>
      <rPr>
        <b/>
        <sz val="9"/>
        <rFont val="Verdana"/>
        <family val="2"/>
      </rPr>
      <t>+</t>
    </r>
    <r>
      <rPr>
        <sz val="9"/>
        <rFont val="Verdana"/>
        <family val="2"/>
      </rPr>
      <t xml:space="preserve"> (Punten omslagpunt </t>
    </r>
    <r>
      <rPr>
        <b/>
        <sz val="9"/>
        <rFont val="Verdana"/>
        <family val="2"/>
      </rPr>
      <t>–</t>
    </r>
    <r>
      <rPr>
        <sz val="9"/>
        <rFont val="Verdana"/>
        <family val="2"/>
      </rPr>
      <t xml:space="preserve"> punten min) </t>
    </r>
    <r>
      <rPr>
        <b/>
        <sz val="9"/>
        <rFont val="Verdana"/>
        <family val="2"/>
      </rPr>
      <t>/</t>
    </r>
    <r>
      <rPr>
        <sz val="9"/>
        <rFont val="Verdana"/>
        <family val="2"/>
      </rPr>
      <t xml:space="preserve"> (lsf omslagpunt </t>
    </r>
    <r>
      <rPr>
        <b/>
        <sz val="9"/>
        <rFont val="Verdana"/>
        <family val="2"/>
      </rPr>
      <t>–</t>
    </r>
    <r>
      <rPr>
        <sz val="9"/>
        <rFont val="Verdana"/>
        <family val="2"/>
      </rPr>
      <t xml:space="preserve"> lsf max) </t>
    </r>
    <r>
      <rPr>
        <b/>
        <sz val="9"/>
        <rFont val="Verdana"/>
        <family val="2"/>
      </rPr>
      <t>X</t>
    </r>
    <r>
      <rPr>
        <sz val="9"/>
        <rFont val="Verdana"/>
        <family val="2"/>
      </rPr>
      <t xml:space="preserve"> (lsf inschrijver </t>
    </r>
    <r>
      <rPr>
        <b/>
        <sz val="9"/>
        <rFont val="Verdana"/>
        <family val="2"/>
      </rPr>
      <t>–</t>
    </r>
    <r>
      <rPr>
        <sz val="9"/>
        <rFont val="Verdana"/>
        <family val="2"/>
      </rPr>
      <t xml:space="preserve"> lsf max).</t>
    </r>
  </si>
  <si>
    <t>De formule na het omslagpunt is:</t>
  </si>
  <si>
    <r>
      <t xml:space="preserve">Punten score lsf </t>
    </r>
    <r>
      <rPr>
        <b/>
        <sz val="9"/>
        <rFont val="Verdana"/>
        <family val="2"/>
      </rPr>
      <t>=</t>
    </r>
    <r>
      <rPr>
        <sz val="9"/>
        <rFont val="Verdana"/>
        <family val="2"/>
      </rPr>
      <t xml:space="preserve"> punten omslagpunt </t>
    </r>
    <r>
      <rPr>
        <b/>
        <sz val="9"/>
        <rFont val="Verdana"/>
        <family val="2"/>
      </rPr>
      <t>+</t>
    </r>
    <r>
      <rPr>
        <sz val="9"/>
        <rFont val="Verdana"/>
        <family val="2"/>
      </rPr>
      <t xml:space="preserve"> (punten max </t>
    </r>
    <r>
      <rPr>
        <b/>
        <sz val="9"/>
        <rFont val="Verdana"/>
        <family val="2"/>
      </rPr>
      <t>–</t>
    </r>
    <r>
      <rPr>
        <sz val="9"/>
        <rFont val="Verdana"/>
        <family val="2"/>
      </rPr>
      <t xml:space="preserve"> punten omslagpunt) </t>
    </r>
    <r>
      <rPr>
        <b/>
        <sz val="9"/>
        <rFont val="Verdana"/>
        <family val="2"/>
      </rPr>
      <t>/</t>
    </r>
    <r>
      <rPr>
        <sz val="9"/>
        <rFont val="Verdana"/>
        <family val="2"/>
      </rPr>
      <t xml:space="preserve"> (lsf min </t>
    </r>
    <r>
      <rPr>
        <b/>
        <sz val="9"/>
        <rFont val="Verdana"/>
        <family val="2"/>
      </rPr>
      <t>–</t>
    </r>
    <r>
      <rPr>
        <sz val="9"/>
        <rFont val="Verdana"/>
        <family val="2"/>
      </rPr>
      <t xml:space="preserve"> lsf omslagpunt) </t>
    </r>
    <r>
      <rPr>
        <b/>
        <sz val="9"/>
        <rFont val="Verdana"/>
        <family val="2"/>
      </rPr>
      <t>X</t>
    </r>
    <r>
      <rPr>
        <sz val="9"/>
        <rFont val="Verdana"/>
        <family val="2"/>
      </rPr>
      <t xml:space="preserve"> (lsf inschrijver </t>
    </r>
    <r>
      <rPr>
        <b/>
        <sz val="9"/>
        <rFont val="Verdana"/>
        <family val="2"/>
      </rPr>
      <t>–</t>
    </r>
    <r>
      <rPr>
        <sz val="9"/>
        <rFont val="Verdana"/>
        <family val="2"/>
      </rPr>
      <t xml:space="preserve"> lsf omslagpunt).</t>
    </r>
  </si>
  <si>
    <t>2. Bureaumarge</t>
  </si>
  <si>
    <t>€ 6,00 (minimum bm = prijs min)</t>
  </si>
  <si>
    <t>€ 9,00 (omslagpunt bm = prijs omslagpunt)</t>
  </si>
  <si>
    <t>€ 12,00 (maximum bm = prijs max</t>
  </si>
  <si>
    <r>
      <t>Lineaire formule met omslagpunt bureaumarge</t>
    </r>
    <r>
      <rPr>
        <u/>
        <sz val="9"/>
        <rFont val="Verdana"/>
        <family val="2"/>
      </rPr>
      <t>:</t>
    </r>
  </si>
  <si>
    <r>
      <t xml:space="preserve">Punten score bm </t>
    </r>
    <r>
      <rPr>
        <b/>
        <sz val="9"/>
        <rFont val="Verdana"/>
        <family val="2"/>
      </rPr>
      <t>=</t>
    </r>
    <r>
      <rPr>
        <sz val="9"/>
        <rFont val="Verdana"/>
        <family val="2"/>
      </rPr>
      <t xml:space="preserve"> punten min </t>
    </r>
    <r>
      <rPr>
        <b/>
        <sz val="9"/>
        <rFont val="Verdana"/>
        <family val="2"/>
      </rPr>
      <t>+</t>
    </r>
    <r>
      <rPr>
        <sz val="9"/>
        <rFont val="Verdana"/>
        <family val="2"/>
      </rPr>
      <t xml:space="preserve"> (Punten omslagpunt </t>
    </r>
    <r>
      <rPr>
        <b/>
        <sz val="9"/>
        <rFont val="Verdana"/>
        <family val="2"/>
      </rPr>
      <t>–</t>
    </r>
    <r>
      <rPr>
        <sz val="9"/>
        <rFont val="Verdana"/>
        <family val="2"/>
      </rPr>
      <t xml:space="preserve"> punten min) </t>
    </r>
    <r>
      <rPr>
        <b/>
        <sz val="9"/>
        <rFont val="Verdana"/>
        <family val="2"/>
      </rPr>
      <t>/</t>
    </r>
    <r>
      <rPr>
        <sz val="9"/>
        <rFont val="Verdana"/>
        <family val="2"/>
      </rPr>
      <t xml:space="preserve"> (bm omslagpunt </t>
    </r>
    <r>
      <rPr>
        <b/>
        <sz val="9"/>
        <rFont val="Verdana"/>
        <family val="2"/>
      </rPr>
      <t>–</t>
    </r>
    <r>
      <rPr>
        <sz val="9"/>
        <rFont val="Verdana"/>
        <family val="2"/>
      </rPr>
      <t xml:space="preserve"> bm max) </t>
    </r>
    <r>
      <rPr>
        <b/>
        <sz val="9"/>
        <rFont val="Verdana"/>
        <family val="2"/>
      </rPr>
      <t>X</t>
    </r>
    <r>
      <rPr>
        <sz val="9"/>
        <rFont val="Verdana"/>
        <family val="2"/>
      </rPr>
      <t xml:space="preserve"> (bm inschrijver </t>
    </r>
    <r>
      <rPr>
        <b/>
        <sz val="9"/>
        <rFont val="Verdana"/>
        <family val="2"/>
      </rPr>
      <t>–</t>
    </r>
    <r>
      <rPr>
        <sz val="9"/>
        <rFont val="Verdana"/>
        <family val="2"/>
      </rPr>
      <t xml:space="preserve"> bm max).</t>
    </r>
  </si>
  <si>
    <r>
      <t xml:space="preserve">Punten score bm </t>
    </r>
    <r>
      <rPr>
        <b/>
        <sz val="9"/>
        <rFont val="Verdana"/>
        <family val="2"/>
      </rPr>
      <t>=</t>
    </r>
    <r>
      <rPr>
        <sz val="9"/>
        <rFont val="Verdana"/>
        <family val="2"/>
      </rPr>
      <t xml:space="preserve"> punten omslagpunt </t>
    </r>
    <r>
      <rPr>
        <b/>
        <sz val="9"/>
        <rFont val="Verdana"/>
        <family val="2"/>
      </rPr>
      <t>+</t>
    </r>
    <r>
      <rPr>
        <sz val="9"/>
        <rFont val="Verdana"/>
        <family val="2"/>
      </rPr>
      <t xml:space="preserve"> (punten max </t>
    </r>
    <r>
      <rPr>
        <b/>
        <sz val="9"/>
        <rFont val="Verdana"/>
        <family val="2"/>
      </rPr>
      <t>–</t>
    </r>
    <r>
      <rPr>
        <sz val="9"/>
        <rFont val="Verdana"/>
        <family val="2"/>
      </rPr>
      <t xml:space="preserve"> punten omslagpunt) </t>
    </r>
    <r>
      <rPr>
        <b/>
        <sz val="9"/>
        <rFont val="Verdana"/>
        <family val="2"/>
      </rPr>
      <t>/</t>
    </r>
    <r>
      <rPr>
        <sz val="9"/>
        <rFont val="Verdana"/>
        <family val="2"/>
      </rPr>
      <t xml:space="preserve"> (bm min </t>
    </r>
    <r>
      <rPr>
        <b/>
        <sz val="9"/>
        <rFont val="Verdana"/>
        <family val="2"/>
      </rPr>
      <t>–</t>
    </r>
    <r>
      <rPr>
        <sz val="9"/>
        <rFont val="Verdana"/>
        <family val="2"/>
      </rPr>
      <t xml:space="preserve"> bm omslagpunt) </t>
    </r>
    <r>
      <rPr>
        <b/>
        <sz val="9"/>
        <rFont val="Verdana"/>
        <family val="2"/>
      </rPr>
      <t>X</t>
    </r>
    <r>
      <rPr>
        <sz val="9"/>
        <rFont val="Verdana"/>
        <family val="2"/>
      </rPr>
      <t xml:space="preserve"> (bm inschrijver </t>
    </r>
    <r>
      <rPr>
        <b/>
        <sz val="9"/>
        <rFont val="Verdana"/>
        <family val="2"/>
      </rPr>
      <t>–</t>
    </r>
    <r>
      <rPr>
        <sz val="9"/>
        <rFont val="Verdana"/>
        <family val="2"/>
      </rPr>
      <t xml:space="preserve"> bm omslagpunt).</t>
    </r>
  </si>
  <si>
    <t xml:space="preserve">Totaalaantal behaalde punten subgunningscriterium Prijs </t>
  </si>
  <si>
    <r>
      <rPr>
        <b/>
        <sz val="12"/>
        <color rgb="FFFF0000"/>
        <rFont val="Verdana"/>
        <family val="2"/>
      </rPr>
      <t xml:space="preserve">Tariefstelling 2025 </t>
    </r>
    <r>
      <rPr>
        <b/>
        <sz val="12"/>
        <color rgb="FF002060"/>
        <rFont val="Verdana"/>
        <family val="2"/>
      </rPr>
      <t xml:space="preserve">                                  EA I-AP 2026</t>
    </r>
  </si>
  <si>
    <r>
      <rPr>
        <b/>
        <sz val="10"/>
        <rFont val="Verdana"/>
        <family val="2"/>
      </rPr>
      <t xml:space="preserve">Loonsomfactor Detacheren zonder Uitzendbeding en zonder uitsluiting loondoorbetalingsverplichting
</t>
    </r>
    <r>
      <rPr>
        <b/>
        <u/>
        <sz val="10"/>
        <rFont val="Verdana"/>
        <family val="2"/>
      </rPr>
      <t xml:space="preserve">in </t>
    </r>
    <r>
      <rPr>
        <b/>
        <u/>
        <sz val="10"/>
        <color rgb="FF0070C0"/>
        <rFont val="Verdana"/>
        <family val="2"/>
      </rPr>
      <t>fase A/1,2</t>
    </r>
    <r>
      <rPr>
        <b/>
        <u/>
        <sz val="10"/>
        <rFont val="Verdana"/>
        <family val="2"/>
      </rPr>
      <t xml:space="preserve"> volgens de ABU/NBBU-cao, of ingeval van een Sociaal Werkbedrijf voor </t>
    </r>
    <r>
      <rPr>
        <b/>
        <u/>
        <sz val="10"/>
        <color rgb="FF0070C0"/>
        <rFont val="Verdana"/>
        <family val="2"/>
      </rPr>
      <t>arbeidsovereenkomsten voor bepaalde tijd (in het eerste gewerkte jaar)</t>
    </r>
    <r>
      <rPr>
        <b/>
        <u/>
        <sz val="10"/>
        <rFont val="Verdana"/>
        <family val="2"/>
      </rPr>
      <t xml:space="preserve">, in risicopremiegroep 1 en 2, salarisschaal 1 t/m 14 </t>
    </r>
    <r>
      <rPr>
        <b/>
        <u/>
        <sz val="10"/>
        <color rgb="FF0070C0"/>
        <rFont val="Verdana"/>
        <family val="2"/>
      </rPr>
      <t>cao Rijk</t>
    </r>
    <r>
      <rPr>
        <b/>
        <u/>
        <sz val="10"/>
        <rFont val="Verdana"/>
        <family val="2"/>
      </rPr>
      <t xml:space="preserve"> of H18 cao Rijk 'Arbeidsbeperkten'</t>
    </r>
    <r>
      <rPr>
        <b/>
        <sz val="10"/>
        <rFont val="Verdana"/>
        <family val="2"/>
      </rPr>
      <t xml:space="preserve">
</t>
    </r>
    <r>
      <rPr>
        <i/>
        <sz val="10"/>
        <rFont val="Verdana"/>
        <family val="2"/>
      </rPr>
      <t>(</t>
    </r>
    <r>
      <rPr>
        <i/>
        <sz val="9"/>
        <rFont val="Verdana"/>
        <family val="2"/>
      </rPr>
      <t>rekenkundig op vier decimalen achter de komma afgerond)</t>
    </r>
  </si>
  <si>
    <t>EA I-AP 2026                                                             Kenmerk IUC DJI/INEA/MHT/2025-01</t>
  </si>
  <si>
    <t>Het gele vlak betreft een door Inschrijver in te vullen veld</t>
  </si>
  <si>
    <r>
      <t xml:space="preserve">Loonsomfactor Detacheren zonder Uitzendbeding en zonder uitsluiting loondoorbetalingsverplichting </t>
    </r>
    <r>
      <rPr>
        <b/>
        <sz val="10"/>
        <color rgb="FF0070C0"/>
        <rFont val="Verdana"/>
        <family val="2"/>
      </rPr>
      <t xml:space="preserve">in fase B/3 en C/4 </t>
    </r>
    <r>
      <rPr>
        <b/>
        <sz val="10"/>
        <rFont val="Verdana"/>
        <family val="2"/>
      </rPr>
      <t xml:space="preserve">volgens de ABU/NBBU-cao, of ingeval van een Sociaal Werkbedrijf voor </t>
    </r>
    <r>
      <rPr>
        <b/>
        <sz val="10"/>
        <color rgb="FF0070C0"/>
        <rFont val="Verdana"/>
        <family val="2"/>
      </rPr>
      <t>arbeidsovereenkomsten voor bepaalde (na het eerste gewerkte jaar) en onbepaalde tijd</t>
    </r>
    <r>
      <rPr>
        <b/>
        <sz val="10"/>
        <rFont val="Verdana"/>
        <family val="2"/>
      </rPr>
      <t xml:space="preserve">, in risicopremiegroep 1 en 2, salarisschaal 1 t/m 14 cao Rijk of H18 cao Rijk 'Arbeidsbeperkten' 
</t>
    </r>
    <r>
      <rPr>
        <i/>
        <sz val="10"/>
        <rFont val="Verdana"/>
        <family val="2"/>
      </rPr>
      <t xml:space="preserve">
</t>
    </r>
    <r>
      <rPr>
        <i/>
        <sz val="9"/>
        <rFont val="Verdana"/>
        <family val="2"/>
      </rPr>
      <t>(rekenkundig op vier decimalen achter de komma afgerond)</t>
    </r>
  </si>
  <si>
    <r>
      <t xml:space="preserve">Loonsomfactor Detacheren zonder Uitzendbeding en zonder uitsluiting loondoorbetalingsverplichting </t>
    </r>
    <r>
      <rPr>
        <b/>
        <sz val="10"/>
        <color rgb="FF0070C0"/>
        <rFont val="Verdana"/>
        <family val="2"/>
      </rPr>
      <t xml:space="preserve">in fase B/3 en C/4 </t>
    </r>
    <r>
      <rPr>
        <b/>
        <sz val="10"/>
        <rFont val="Verdana"/>
        <family val="2"/>
      </rPr>
      <t xml:space="preserve">volgens de ABU/NBBU-cao, of ingeval van een Sociaal Werkbedrijf voor </t>
    </r>
    <r>
      <rPr>
        <b/>
        <sz val="10"/>
        <color rgb="FF0070C0"/>
        <rFont val="Verdana"/>
        <family val="2"/>
      </rPr>
      <t>arbeidsovereenkomsten voor bepaalde (na het eerste gewerkte jaar) en onbepaalde tijd</t>
    </r>
    <r>
      <rPr>
        <b/>
        <sz val="10"/>
        <rFont val="Verdana"/>
        <family val="2"/>
      </rPr>
      <t xml:space="preserve">, in risicopremiegroep 1 en 2, salarisschaal 1 t/m 14 </t>
    </r>
    <r>
      <rPr>
        <b/>
        <u/>
        <sz val="10"/>
        <color rgb="FF0070C0"/>
        <rFont val="Verdana"/>
        <family val="2"/>
      </rPr>
      <t>Inkomstenbesluit burgerlijke ambtenaren Defensie</t>
    </r>
    <r>
      <rPr>
        <b/>
        <sz val="10"/>
        <rFont val="Verdana"/>
        <family val="2"/>
      </rPr>
      <t xml:space="preserve">
</t>
    </r>
    <r>
      <rPr>
        <i/>
        <sz val="9"/>
        <rFont val="Verdana"/>
        <family val="2"/>
      </rPr>
      <t>(rekenkundig op vier decimalen achter de komma afgerond)</t>
    </r>
  </si>
  <si>
    <r>
      <rPr>
        <b/>
        <sz val="10"/>
        <rFont val="Verdana"/>
        <family val="2"/>
      </rPr>
      <t xml:space="preserve">Loonsomfactor Detacheren zonder Uitzendbeding en zonder uitsluiting loondoorbetalingsverplichting
</t>
    </r>
    <r>
      <rPr>
        <b/>
        <u/>
        <sz val="10"/>
        <rFont val="Verdana"/>
        <family val="2"/>
      </rPr>
      <t xml:space="preserve">in </t>
    </r>
    <r>
      <rPr>
        <b/>
        <u/>
        <sz val="10"/>
        <color rgb="FF0070C0"/>
        <rFont val="Verdana"/>
        <family val="2"/>
      </rPr>
      <t>fase A/1,2</t>
    </r>
    <r>
      <rPr>
        <b/>
        <u/>
        <sz val="10"/>
        <rFont val="Verdana"/>
        <family val="2"/>
      </rPr>
      <t xml:space="preserve"> volgens de ABU/NBBU-cao, of ingeval van een Sociaal Werkbedrijf voor </t>
    </r>
    <r>
      <rPr>
        <b/>
        <u/>
        <sz val="10"/>
        <color rgb="FF0070C0"/>
        <rFont val="Verdana"/>
        <family val="2"/>
      </rPr>
      <t>arbeidsovereenkomsten voor bepaalde tijd (in het eerste gewerkte jaar)</t>
    </r>
    <r>
      <rPr>
        <b/>
        <u/>
        <sz val="10"/>
        <rFont val="Verdana"/>
        <family val="2"/>
      </rPr>
      <t xml:space="preserve">, in risicopremiegroep 1 en 2, salarisschaal 1 t/m 14 </t>
    </r>
    <r>
      <rPr>
        <b/>
        <u/>
        <sz val="10"/>
        <color rgb="FF0070C0"/>
        <rFont val="Verdana"/>
        <family val="2"/>
      </rPr>
      <t xml:space="preserve"> Inkomstenbesluit burgerlijke ambtenaren Defensie
</t>
    </r>
    <r>
      <rPr>
        <b/>
        <sz val="10"/>
        <rFont val="Verdana"/>
        <family val="2"/>
      </rPr>
      <t xml:space="preserve">
</t>
    </r>
    <r>
      <rPr>
        <i/>
        <sz val="10"/>
        <rFont val="Verdana"/>
        <family val="2"/>
      </rPr>
      <t>(</t>
    </r>
    <r>
      <rPr>
        <i/>
        <sz val="9"/>
        <rFont val="Verdana"/>
        <family val="2"/>
      </rPr>
      <t>rekenkundig op vier decimalen achter de komma afgerond)</t>
    </r>
  </si>
  <si>
    <r>
      <rPr>
        <b/>
        <u/>
        <sz val="10"/>
        <rFont val="Verdana"/>
        <family val="2"/>
      </rPr>
      <t>Gewogen gemiddelde loonsomfactor</t>
    </r>
    <r>
      <rPr>
        <b/>
        <sz val="10"/>
        <rFont val="Verdana"/>
        <family val="2"/>
      </rPr>
      <t xml:space="preserve"> Detacheren zonder Uitzendbeding en zonder uitsluiting loondoorbetalingsverplichting in fase A/1,2,  fase B/3 en C/4 volgens de ABU/NBBU-cao, of ingeval van een Sociaal Werkbedrijf voor arbeidsovereenkomsten voor bepaalde en onbepaalde tijd, in risicopremiegroep 1 en 2, salarisschaal 1 t/m 14 </t>
    </r>
    <r>
      <rPr>
        <b/>
        <sz val="10"/>
        <rFont val="Verdana"/>
        <family val="2"/>
      </rPr>
      <t xml:space="preserve"> Inkomstenbesluit burgerlijke ambtenaren Defensie
</t>
    </r>
    <r>
      <rPr>
        <i/>
        <sz val="10"/>
        <rFont val="Verdana"/>
        <family val="2"/>
      </rPr>
      <t>(rekenkundig op vier decimalen achter de komma afgerond)</t>
    </r>
  </si>
  <si>
    <r>
      <rPr>
        <b/>
        <sz val="10"/>
        <rFont val="Verdana"/>
        <family val="2"/>
      </rPr>
      <t xml:space="preserve">Het is Inschrijver </t>
    </r>
    <r>
      <rPr>
        <b/>
        <u/>
        <sz val="10"/>
        <rFont val="Verdana"/>
        <family val="2"/>
      </rPr>
      <t>niet toegestaan om een bureaumarge lager dan
€ 6,00 of hoger dan € 12,00</t>
    </r>
    <r>
      <rPr>
        <b/>
        <sz val="10"/>
        <rFont val="Verdana"/>
        <family val="2"/>
      </rPr>
      <t xml:space="preserve"> aan te bieden. 
De bureaumarge dient in euro's, exclusief btw en met twee </t>
    </r>
    <r>
      <rPr>
        <b/>
        <sz val="10"/>
        <rFont val="Verdana"/>
        <family val="2"/>
      </rPr>
      <t xml:space="preserve"> decimalen achter de komma te worden aangeboden</t>
    </r>
    <r>
      <rPr>
        <sz val="10"/>
        <rFont val="Verdana"/>
        <family val="2"/>
      </rPr>
      <t xml:space="preserve">.
</t>
    </r>
    <r>
      <rPr>
        <b/>
        <i/>
        <sz val="10"/>
        <rFont val="Verdana"/>
        <family val="2"/>
      </rPr>
      <t>De bureaumarge mag maximaal tweemaal worden geïndexeerd, zie ook eis 10.26 van bijlage A Programma van Eisen.</t>
    </r>
    <r>
      <rPr>
        <b/>
        <sz val="10"/>
        <rFont val="Verdana"/>
        <family val="2"/>
      </rPr>
      <t xml:space="preserve"> </t>
    </r>
  </si>
  <si>
    <t>Fase A/ 1,2 volgens de ABU/NBBU-cao, of ingeval van een 
Sociaal Werkbedrijf voor arbeidsovereenkomsten voor bepaalde tijd (in het eerste gewerkte jaar)
………………………………………………………………………………………………..</t>
  </si>
  <si>
    <t>Fase B/3 en C/4 volgens de ABU/NBBU-cao, of ingeval van een Sociaal Werkbedrijf voor arbeidsovereenkomsten voor bepaalde (na het eerste gewerkte jaar) en 
onbepaalde tijd
…………………………………………………………………………………………………………………………………………………………………………………………………………...............</t>
  </si>
  <si>
    <r>
      <rPr>
        <b/>
        <sz val="9"/>
        <color rgb="FF0070C0"/>
        <rFont val="Verdana"/>
        <family val="2"/>
      </rPr>
      <t>Niet-bedrijfsspecifieke kostprijsvariabele</t>
    </r>
    <r>
      <rPr>
        <sz val="9"/>
        <rFont val="Verdana"/>
        <family val="2"/>
      </rPr>
      <t xml:space="preserve">
Deze kostenpost is altijd 100,0000%. De inlenersbeloning is bepalend voor de hoogte van het bruto Uurloon </t>
    </r>
    <r>
      <rPr>
        <sz val="9"/>
        <rFont val="Verdana"/>
        <family val="2"/>
      </rPr>
      <t xml:space="preserve">
</t>
    </r>
  </si>
  <si>
    <r>
      <t xml:space="preserve">werkgeverslasten (cao) en pensioen
</t>
    </r>
    <r>
      <rPr>
        <i/>
        <sz val="10"/>
        <rFont val="Verdana"/>
        <family val="2"/>
      </rPr>
      <t>Zw-aanvullend (ZW-A premie t.b.v. aanvulling uitkering UWV in het eerste en tweede ziektejaar, risicopremiegroep 1 en 2)</t>
    </r>
  </si>
  <si>
    <r>
      <rPr>
        <b/>
        <sz val="9"/>
        <color rgb="FF0070C0"/>
        <rFont val="Verdana"/>
        <family val="2"/>
      </rPr>
      <t xml:space="preserve">Bedrijfsspecifieke kostprijsvariabele, binnen door de toepasselijke uitzendcao ABU en NBBU gestelde kaders en jaarlijks vastgestelde maximale waardes.  
</t>
    </r>
    <r>
      <rPr>
        <b/>
        <sz val="9"/>
        <color theme="5" tint="-0.249977111117893"/>
        <rFont val="Verdana"/>
        <family val="2"/>
      </rPr>
      <t xml:space="preserve">Fase A: </t>
    </r>
    <r>
      <rPr>
        <b/>
        <sz val="9"/>
        <color rgb="FF0070C0"/>
        <rFont val="Verdana"/>
        <family val="2"/>
      </rPr>
      <t xml:space="preserve">
</t>
    </r>
    <r>
      <rPr>
        <i/>
        <sz val="9"/>
        <rFont val="Verdana"/>
        <family val="2"/>
      </rPr>
      <t>(ZW-A premie t.b.v. aanvulling uitkering UWV in het eerste en tweede ziektejaar, risicopremiegroep 1 en 2)</t>
    </r>
    <r>
      <rPr>
        <b/>
        <sz val="9"/>
        <color rgb="FF0070C0"/>
        <rFont val="Verdana"/>
        <family val="2"/>
      </rPr>
      <t xml:space="preserve">
</t>
    </r>
    <r>
      <rPr>
        <sz val="9"/>
        <rFont val="Verdana"/>
        <family val="2"/>
      </rPr>
      <t>De maximale hoogte van de ZW-A premie wordt per risicopremiegroep jaarlijks door de ABU en NBBU vastgesteld. Dat betekent voor deze Tariefstelling dat de door Inschrijver ingevulde premie niet hoger mag zijn dan de voor 2025 door de ABU en NBBU vastgestelde maximale premie voor risciopremiegroep 2 (</t>
    </r>
    <r>
      <rPr>
        <sz val="9"/>
        <color theme="0" tint="-0.499984740745262"/>
        <rFont val="Verdana"/>
        <family val="2"/>
      </rPr>
      <t xml:space="preserve"> </t>
    </r>
    <r>
      <rPr>
        <sz val="9"/>
        <rFont val="Verdana"/>
        <family val="2"/>
      </rPr>
      <t>RG-2 3,96%</t>
    </r>
    <r>
      <rPr>
        <sz val="9"/>
        <color theme="0" tint="-0.499984740745262"/>
        <rFont val="Verdana"/>
        <family val="2"/>
      </rPr>
      <t xml:space="preserve"> </t>
    </r>
    <r>
      <rPr>
        <sz val="9"/>
        <rFont val="Verdana"/>
        <family val="2"/>
      </rPr>
      <t>en 2,20% RG-1 ) 
Indien gewenst kan Inschrijver ervoor kiezen het een gedeelte van deze premie door te berekenen aan de Uitzendkracht. In dat geval wordt deze inhouding een-op-een van de hier door Inschrijver in te vullen premie afgetrokken. 
In 2025 geldt conform de ABU en NBBU-cao de volgende maximale inhouding door Opdrachtnemer op het loon van de Uitzendkracht:
Risicopremiegroep 2: 0,70%   
Risicopremiegroep 1:</t>
    </r>
    <r>
      <rPr>
        <sz val="9"/>
        <color theme="0" tint="-0.499984740745262"/>
        <rFont val="Verdana"/>
        <family val="2"/>
      </rPr>
      <t xml:space="preserve"> </t>
    </r>
    <r>
      <rPr>
        <sz val="9"/>
        <rFont val="Verdana"/>
        <family val="2"/>
      </rPr>
      <t>0,30%</t>
    </r>
    <r>
      <rPr>
        <sz val="9"/>
        <color theme="0" tint="-0.499984740745262"/>
        <rFont val="Verdana"/>
        <family val="2"/>
      </rPr>
      <t xml:space="preserve">
</t>
    </r>
    <r>
      <rPr>
        <b/>
        <sz val="9"/>
        <color theme="5" tint="-0.249977111117893"/>
        <rFont val="Verdana"/>
        <family val="2"/>
      </rPr>
      <t>Fase B/C:</t>
    </r>
    <r>
      <rPr>
        <sz val="9"/>
        <color theme="0" tint="-0.499984740745262"/>
        <rFont val="Verdana"/>
        <family val="2"/>
      </rPr>
      <t xml:space="preserve">
</t>
    </r>
    <r>
      <rPr>
        <sz val="9"/>
        <rFont val="Verdana"/>
        <family val="2"/>
      </rPr>
      <t xml:space="preserve">Deze voorziening is voor de inhuurvorm 'Detacheren in fase B of C' op grond van de ABU- en NBBU-cao niet van toepassing. Inschrijver dient hier niets voor in te vullen. </t>
    </r>
  </si>
  <si>
    <r>
      <t>BIJLAGE 5 - Tab 3a. Tarief</t>
    </r>
    <r>
      <rPr>
        <b/>
        <sz val="12"/>
        <color rgb="FF002060"/>
        <rFont val="Verdana"/>
        <family val="2"/>
      </rPr>
      <t>stellingsblad op basis van</t>
    </r>
    <r>
      <rPr>
        <b/>
        <sz val="12"/>
        <color rgb="FF002060"/>
        <rFont val="Verdana"/>
        <family val="2"/>
      </rPr>
      <t xml:space="preserve"> de cao Rijk</t>
    </r>
  </si>
  <si>
    <t>Inhuur van Arbeidsparticipanten door Deelnemers van het ministerie van Defensie (Inkomstenbesluit burgerlijke ambtenaren Defensie van toepassing)</t>
  </si>
  <si>
    <r>
      <rPr>
        <b/>
        <sz val="11"/>
        <color rgb="FF0070C0"/>
        <rFont val="Verdana"/>
        <family val="2"/>
      </rPr>
      <t>Inkomstenbesluit burgerlijke ambtenaren Defensie (IBBAD)</t>
    </r>
    <r>
      <rPr>
        <sz val="10"/>
        <rFont val="Verdana"/>
        <family val="2"/>
      </rPr>
      <t xml:space="preserve">, zie tabblad 1b. en tabblad 2b. </t>
    </r>
  </si>
  <si>
    <t>Groen gemarkeerde vlakken in te vullen door Opdrachtnemer bij het indienen van een Offerte gedurende de looptijd van de Raamovereenkomst</t>
  </si>
  <si>
    <r>
      <t xml:space="preserve">Groen  gemarkeerde vlakken in te vullen door Opdrachtnemer </t>
    </r>
    <r>
      <rPr>
        <b/>
        <u/>
        <sz val="11"/>
        <color theme="1"/>
        <rFont val="Calibri"/>
        <family val="2"/>
        <scheme val="minor"/>
      </rPr>
      <t>bij het indienen van een Offerte</t>
    </r>
    <r>
      <rPr>
        <b/>
        <sz val="11"/>
        <color theme="1"/>
        <rFont val="Calibri"/>
        <family val="2"/>
        <scheme val="minor"/>
      </rPr>
      <t xml:space="preserve"> gedurende de looptijd van de Raamovereenkomst</t>
    </r>
  </si>
  <si>
    <t xml:space="preserve">Dit Tariefstellingsblad wordt gebruikt bij het indienen van een Offerte gedurende de looptijd van de Raamovereenkomst, inclusief eventuele verlenging(en) daarvan. 
Inschrijver hoeft dit tabblad 3b. ten behoeve van zijn Inschrijving NIET in te vullen. </t>
  </si>
  <si>
    <t>BIJLAGE 5 - Tab 3b. Tariefstellingsblad op basis van het Inkomstenbesluit burgerlijke ambtenaren Defensie</t>
  </si>
  <si>
    <r>
      <t xml:space="preserve">
INVULLEN DOOR INSCHRIJVER (Graag attentie: is alles volledig ingevuld? Ook de blokken </t>
    </r>
    <r>
      <rPr>
        <b/>
        <u/>
        <sz val="10"/>
        <color rgb="FFFF0000"/>
        <rFont val="Verdana"/>
        <family val="2"/>
      </rPr>
      <t>rechts en onderaan</t>
    </r>
    <r>
      <rPr>
        <b/>
        <sz val="10"/>
        <color rgb="FFFF0000"/>
        <rFont val="Verdana"/>
        <family val="2"/>
      </rPr>
      <t xml:space="preserve"> in tabblad 2a?) </t>
    </r>
    <r>
      <rPr>
        <b/>
        <sz val="10"/>
        <color rgb="FFFF0000"/>
        <rFont val="Verdana"/>
        <family val="2"/>
      </rPr>
      <t xml:space="preserve">
</t>
    </r>
  </si>
  <si>
    <t>Groen gemarkeerde vlakken in te vullen door Opdrachtnemer</t>
  </si>
  <si>
    <r>
      <t xml:space="preserve">Graag attentie: in dit tabblad mag Inschrijver niets invullen. De geel ingevulde vlakken uit tabblad 2a worden automatisch in dit tabblad 2b. overgenomen. Het enige verschil met tabblad 2a is de hoogte van de eindejaarsuitkering in cel D36 en J36. Conform de Arbeidsvoorwaardenovereenkomst Defensie is dit 8,3300%, conform de cao Rijk is dit 8,5000%.
</t>
    </r>
    <r>
      <rPr>
        <b/>
        <i/>
        <sz val="13"/>
        <color theme="9"/>
        <rFont val="Verdana"/>
        <family val="2"/>
      </rPr>
      <t/>
    </r>
  </si>
  <si>
    <t xml:space="preserve">Dit Tariefstellingsblad wordt gebruikt bij het indienen van een Offerte gedurende de looptijd van de Raamovereenkomst, inclusief eventuele verlenging(en) daarvan. 
Inschrijver hoeft dit tabblad 3a.. ten behoeve van zijn Inschrijving NIET in te vullen. </t>
  </si>
  <si>
    <r>
      <t xml:space="preserve">Bruto Uurlonen Defensie </t>
    </r>
    <r>
      <rPr>
        <b/>
        <u/>
        <sz val="14"/>
        <color rgb="FF0070C0"/>
        <rFont val="Arial"/>
        <family val="2"/>
      </rPr>
      <t>m.i.v. 1 oktober 2024*</t>
    </r>
  </si>
  <si>
    <r>
      <t xml:space="preserve">Schaal </t>
    </r>
    <r>
      <rPr>
        <b/>
        <sz val="10"/>
        <rFont val="Calibri"/>
        <family val="2"/>
      </rPr>
      <t>→</t>
    </r>
  </si>
  <si>
    <r>
      <t xml:space="preserve">Trede </t>
    </r>
    <r>
      <rPr>
        <b/>
        <sz val="10"/>
        <rFont val="Calibri"/>
        <family val="2"/>
      </rPr>
      <t>↓</t>
    </r>
  </si>
  <si>
    <r>
      <t xml:space="preserve">Salarissschaal
cao Rijk H6.3 </t>
    </r>
    <r>
      <rPr>
        <b/>
        <sz val="10"/>
        <rFont val="Calibri"/>
        <family val="2"/>
      </rPr>
      <t>→</t>
    </r>
  </si>
  <si>
    <r>
      <t xml:space="preserve">trede </t>
    </r>
    <r>
      <rPr>
        <b/>
        <sz val="10"/>
        <rFont val="Calibri"/>
        <family val="2"/>
      </rPr>
      <t>↓</t>
    </r>
  </si>
  <si>
    <t>Gedurende een proefplaatsing (doorgaans mogelijk voor een periode van 2 maanden) van een Arbeidsparticipant worden alleen de bureaumarge per uur en de niet-gesubsidieerde reiskosten voor woon-werkverkeer, alsmede eventuele niet-gesubsidieerde Werkvoorzieningen vergoed.</t>
  </si>
  <si>
    <t xml:space="preserve">Niet van toepassing indien een OV-kaart door een Deelnemer aan de Arbeidsparticipant ter beschikking wordt gesteld.  
Indien aanvullende niet-gesubsidieerde vergoeding van de reiskosten voor woon-werkverkeer noodzakelijk is, dient dit gemotiveerd in de onderstaande tabel voor de Werkvoorzieningen te worden opgenomen. </t>
  </si>
  <si>
    <r>
      <t>*Grondslag voor de vaststelling van het aantal behaalde punten in het kader van het onderdeel 'Gewogen gemiddelde loonsomfactor' van het subgunningscriterium Prijs, is de door Inschrijver geoffreerde gewogen gemiddelde loonsomfacor op basis van de cao Rijk die in tabblad 2a. staat. Het verschil met de gewogen gemiddelde loonsomfactor op basis van het Inkomstenbesluit burgerlijke ambtenaren</t>
    </r>
    <r>
      <rPr>
        <i/>
        <strike/>
        <sz val="10"/>
        <rFont val="Arial"/>
        <family val="2"/>
      </rPr>
      <t xml:space="preserve"> </t>
    </r>
    <r>
      <rPr>
        <i/>
        <sz val="10"/>
        <rFont val="Arial"/>
        <family val="2"/>
      </rPr>
      <t>Defensie is nihil, te weten een eindejaarsuitkering van 8,5000% in plaats van 8,3300%. Gedurende de looptijd van de Raamovereenkomst worden de gewogen gemiddelde loonsomfactoren ten behoeve van de vaststelling van het correcte Uurtarief wel separaat toegepast.</t>
    </r>
  </si>
  <si>
    <t xml:space="preserve">Graag attentie: de gele velden in beide loonsomfactoren dienen te worden ingevuld, ook indien Inschrijver dezelfde percentages voor beide loonsomfactoren wil aanhouden. Vergeet s.v.p. ook de gele velden (waaronder de nominale bureaumarge) helemaal onderaan niet. </t>
  </si>
  <si>
    <t>Inleiding</t>
  </si>
  <si>
    <t>Ja (tab 1a en 1b)</t>
  </si>
  <si>
    <t xml:space="preserve">Ja (1a, 1b, 2a, 2b, 2c, 3a en 3b) </t>
  </si>
  <si>
    <t>Ja (tab 2a, 2b en 2c)</t>
  </si>
  <si>
    <r>
      <rPr>
        <b/>
        <sz val="9"/>
        <color rgb="FF0070C0"/>
        <rFont val="Verdana"/>
        <family val="2"/>
      </rPr>
      <t>Zie o.a. ook eis 10.22, hoofdstuk 10, Programma van Eisen (bijlage A)</t>
    </r>
    <r>
      <rPr>
        <sz val="9"/>
        <rFont val="Verdana"/>
        <family val="2"/>
      </rPr>
      <t xml:space="preserve">
De gewogen gemiddelde loonsomfactor bestaat uit diverse kostprijsvariabelen, die bij elkaar opgeteld resulteren in de geoffreerde kostprijs van Opdrachtnemer.
Elke (gewogen gemiddelde) loonsomfactor in de tabbladen 2a en 2b, met een toelichting in tabblad 2c en deels naast de kostprijsvariabelen, van deze Tariefstelling (bijlage 5) bestaat uit zes blokken waarover de looncomponenten zijn verdeeld:
Blok 1: Basis (Eenheidsuurloon, vastgesteld per IBBAD-salarisschaal, conform het toepasselijke bruto uurloon van Deelnemer);
Blok 2: Reserveringen; 
Blok 3: Vakantiegeld;
Blok 4: Werkgeverslasten, waaronder pensioenafdracht, sociale verzekeringspremies, cao-gerelateerde premies en werkhervattingskaspremies;  
Blok 5: Administratieve verplichtingen;
Blok 6: Eindejaarsuitkering.
</t>
    </r>
    <r>
      <rPr>
        <b/>
        <sz val="9"/>
        <rFont val="Verdana"/>
        <family val="2"/>
      </rPr>
      <t>Op hoofdlijnen betreft het bedrijfsspecifieke en niet-bedrijfsspecifieke kostprijsvariabelen. Zie ook eis 10.22 in het Programma van Eisen, bijlage A.</t>
    </r>
    <r>
      <rPr>
        <sz val="9"/>
        <rFont val="Verdana"/>
        <family val="2"/>
      </rPr>
      <t xml:space="preserve">
Zie ook de instructies en toelichting in dit document (vooral de tabbladen 2a, 2b en 2c), hoofdstuk 10 van het Programma van Eisen (bijlage A) het Beschrijvend Document, paragraaf 5.4.</t>
    </r>
  </si>
  <si>
    <t>Ja (tab 2a, 2b, 3a, 3b en 5)</t>
  </si>
  <si>
    <t xml:space="preserve">Ja (tab 5)
</t>
  </si>
  <si>
    <r>
      <t xml:space="preserve">2a en 2b, plus toelichting in 2c (Gewogen gemiddelde) loonsomfactor, </t>
    </r>
    <r>
      <rPr>
        <b/>
        <sz val="9"/>
        <rFont val="Verdana"/>
        <family val="2"/>
      </rPr>
      <t>voorwaarden voor aanpassing</t>
    </r>
  </si>
  <si>
    <r>
      <t xml:space="preserve">2a en 2b, plus toelichting in 2c
(Gewogen gemiddelde) loonsomfactor), </t>
    </r>
    <r>
      <rPr>
        <b/>
        <sz val="9"/>
        <rFont val="Verdana"/>
        <family val="2"/>
      </rPr>
      <t>opbouw</t>
    </r>
  </si>
  <si>
    <r>
      <t xml:space="preserve">2a en 2b, plus toelichting in 2c
(Gewogen gemiddelde) loonsomfactor, </t>
    </r>
    <r>
      <rPr>
        <b/>
        <sz val="9"/>
        <rFont val="Verdana"/>
        <family val="2"/>
      </rPr>
      <t>bureaumarge</t>
    </r>
  </si>
  <si>
    <r>
      <rPr>
        <b/>
        <sz val="9"/>
        <color rgb="FF0070C0"/>
        <rFont val="Verdana"/>
        <family val="2"/>
      </rPr>
      <t xml:space="preserve">Zie o.a. ook eis 10.26, hoofdstuk 10, Programma van Eisen (bijlage A) </t>
    </r>
    <r>
      <rPr>
        <sz val="9"/>
        <rFont val="Verdana"/>
        <family val="2"/>
      </rPr>
      <t xml:space="preserve">
Inschrijver vult in tabblad 2a (automatisch overgenomen in tabblad 2b) van de Tariefstelling (bijlage 5) zijn nominale bureaumarge in, in het daartoe bestemde gele veld. De bureaumarge is nominaal (in €) en wordt uitgedrukt in twee decimalen achter de komma.
De bureaumarge bestaat doorgaans uit componenten die door Opdrachtnemer beïnvloed kunnen worden in de zin dat Inschrijver hiermee de door hem te behalen winst of verlies kan beïnvloeden. In de Tariefstelling vult Inschrijver de gele velden van de bureaumarges in. 
Gelet op de maximale duur van de Raamovereenkomst van zes (6) jaar, is Opdrachtgever bereid om tweemaal een CBS-indexering van de bureaumarge toe te staan. Deze momenten zijn:
1. Na twee jaar, voor het kalenderjaar 2028. De CBS-indexering gaat in op een maandag rond 1 januari 2028 en wordt met categoriemanagement UZKA in december 2027 afgestemd;
2. Ingeval van verlenging voor het kalenderjaar 2030. De CBS-indexering gaat in op een maandag rond 1 januari 2030 en wordt met categoriemanagement UZKA in december 2029 afgestemd.
De eenmalige indexering van de bureaumarge vindt plaats op basis van het volgende CBS- indexcijfer:
1e digit ‘N – Verhuur en overige zakelijke diensten’. In deze bedrijfstak/branche is de groep Arbeidsbemiddeling, uitzendbureaus en personeelsbeheer opgenomen.
Bron: StatLine - Cao-lonen, contractuele loonkosten en arbeidsduur; indexcijfers (2020=100) (cbs.nl)
Bedrijfstakken: N - Verhuur en overige zakelijke diensten' 
Indexcijfers: Ontwikkeling t.o.v. een jaar eerder &gt; Cao-lonen per uur inclusief bijzondere beloningen, sector particuliere bedrijven.
Uitgangspunt voor de tariefbijstelling is de ontwikkeling van deze index in de periode september 2026 tot september 2027 voor de eerste CBS-indexering voor het kalenderjaar 2028, en van september 2028 tot september 2029 voor de ingeval van verlenging tweede CBS-indexering voor het kalenderjaar 2030. Het betreffende CBS-percentage wordt op één decimaal achter de komma afgerond. 
In de jaarlijkse tariefsafstemming in december 2027 en – ingeval van verlenging van de Raamovereenkomst – in december 2029 zal de betreffende indexering door categoriemanagement Uitzendkrachten en Arbeidsparticipanten Rijksoverheid, in afstemming met Opdrachtnemer worden doorgevoerd in de Tariefstelling voor het opvolgende kalenderjaar, dus de eerste maal 2028 en de eventuele tweede maal voor het kalenderjaar 2023. De ingangsdatum waarop de geïndexeerde bureaumarge van kracht wordt, is altijd een nader te bepalen maandag rond 1 januari van een kalenderjaar, samenvallend met de ingangsdatum van de gewijzigde gemiddelde loonsomfactoren. 
Inschrijver dient met de mogelijkheid van maximaal tweemaal een CBS-indexering van de bureaumarge rekening te houden in haar Tariefstelling. Aanbestedende dienst wijst er op dat strategische Inschrijvingen, waarbij bijvoorbeeld wordt getracht de contractuele kaders op een later moment gedurende de looptijd van de Raamovereenkomst toch op te rekken, niet zijn toegestaan. Indien Inschrijver toch ervoor kiest met een (te) lage bureaumarge in te schrijven, dan is dit voor zijn eigen rekening en risico. 
</t>
    </r>
    <r>
      <rPr>
        <sz val="9"/>
        <color rgb="FFFF0000"/>
        <rFont val="Verdana"/>
        <family val="2"/>
      </rPr>
      <t xml:space="preserve">
</t>
    </r>
    <r>
      <rPr>
        <b/>
        <sz val="9"/>
        <rFont val="Verdana"/>
        <family val="2"/>
      </rPr>
      <t/>
    </r>
  </si>
  <si>
    <r>
      <rPr>
        <b/>
        <sz val="9"/>
        <color rgb="FF0070C0"/>
        <rFont val="Verdana"/>
        <family val="2"/>
      </rPr>
      <t xml:space="preserve">Zie o.a. ook eis 10.25, hoofdstuk 10, Programma van Eisen (bijlage A)
</t>
    </r>
    <r>
      <rPr>
        <sz val="9"/>
        <rFont val="Verdana"/>
        <family val="2"/>
      </rPr>
      <t xml:space="preserve">Inschrijver vult in tabblad 2a (automatisch overgenomen in tabblad 2b) van de Tariefstelling voor elk van de uitgevraagde loonsomfactoren in: 
1. Voor welke werkhervattingskas premies (WGA- en ZW-Flex deel, sector 52) Inschrijver wel of niet eigenrisicodrager (ERD) is op het moment van Inschrijving;
2. Hoogte werkhervattingskas (bedrag) WGA-premie (sector 52) vóór doorbelasting aan de Arbeidsparticipant;
3. Percentage van de werkhervattingskas WGA-premie (sector 52) dat aan de Arbeidsparticipant wordt doorbelast;
4. Welke juridische entiteit van Inschrijver in zijn hoedanigheid van juridisch werkgever de Diensten waar de betreffende loonsomfactor betrekking op heeft, zal uitvoeren.
Inschrijver vult hiertoe de daarvoor bestemde gele velden van tabblad 2a van het format Tariefstelling in.
Op verzoek van categoriemanagement UZKA toont Inschrijver/Opdrachtnemer aan dat de bij Inschrijving verstrekte informatie correct is door relevante beschikkingen of andere bewijsmiddelen te overleggen. Categoriemanagement UZKA kan een dergelijk verzoek doen in het kader van beoordeling van de Inschrijving op de aanbesteding of op een later moment. Verder zal bij elke aanpassing van de gemiddelde gewogen loonsomfactoren gedurende de looptijd van de Raamovereenkomst inclusief eventuele verlengingen standaard een dergelijke verificatie plaatsvinden. 
Indien gedurende de looptijd van de Raamovereenkomst, inclusief eventuele verlenging(en) daarvan, zich wijzigingen voordoen omtrent het eigenrisicodragerschap en daarmee gepaard gaande verplichtingen van Opdrachtnemer dan informeert Opdrachtnemer categoriemanagement UZKA hierover. 
</t>
    </r>
  </si>
  <si>
    <r>
      <t xml:space="preserve">2a en 2b, plus toelichting in 2c
(Gewogen gemiddelde) loonsomfactor,
</t>
    </r>
    <r>
      <rPr>
        <b/>
        <sz val="9"/>
        <rFont val="Verdana"/>
        <family val="2"/>
      </rPr>
      <t>WGA- en ZW-flex premie</t>
    </r>
    <r>
      <rPr>
        <sz val="9"/>
        <rFont val="Verdana"/>
        <family val="2"/>
      </rPr>
      <t xml:space="preserve">
</t>
    </r>
  </si>
  <si>
    <r>
      <t xml:space="preserve">1a, 1b, 2a, 2b, (toelichting in 2c),
3a en 3b
</t>
    </r>
    <r>
      <rPr>
        <b/>
        <sz val="9"/>
        <rFont val="Verdana"/>
        <family val="2"/>
      </rPr>
      <t>Opbouw Uurtarief / Tariefstellingsblad</t>
    </r>
  </si>
  <si>
    <r>
      <t xml:space="preserve">2a en 2b, plus toelichting in 2c
</t>
    </r>
    <r>
      <rPr>
        <b/>
        <sz val="9"/>
        <rFont val="Verdana"/>
        <family val="2"/>
      </rPr>
      <t>(Gewogen gemiddelde) loonsomfactor</t>
    </r>
  </si>
  <si>
    <r>
      <t xml:space="preserve">1a en 1b </t>
    </r>
    <r>
      <rPr>
        <b/>
        <sz val="9"/>
        <rFont val="Verdana"/>
        <family val="2"/>
      </rPr>
      <t xml:space="preserve"> Uurloon</t>
    </r>
  </si>
  <si>
    <r>
      <t>4</t>
    </r>
    <r>
      <rPr>
        <b/>
        <sz val="9"/>
        <rFont val="Verdana"/>
        <family val="2"/>
      </rPr>
      <t xml:space="preserve"> Kostenfactoren
</t>
    </r>
    <r>
      <rPr>
        <sz val="9"/>
        <rFont val="Verdana"/>
        <family val="2"/>
      </rPr>
      <t xml:space="preserve">
</t>
    </r>
  </si>
  <si>
    <r>
      <t xml:space="preserve">Detacheren zonder Uitzendbeding en zonder uitsluiting loondoorbetalingsverplichting in fase A/1,2,  fase B/3 en C/4 volgens de ABU/NBBU-cao, of ingeval van een Sociaal Werkbedrijf voor arbeidsovereenkomsten voor bepaalde en onbepaalde tijd, in risicopremiegroep 1 en 2, salarisschaal 1 t/m 14 cao Rijk en het Inkomstenbesluit burgerlijke ambtenaren Defensie, of H18 cao Rijk 'Arbeidsbeperkten'  (grondslag = tabblad 2a.*).
</t>
    </r>
    <r>
      <rPr>
        <b/>
        <sz val="11"/>
        <color rgb="FF0070C0"/>
        <rFont val="Verdana"/>
        <family val="2"/>
      </rPr>
      <t xml:space="preserve">Het is Inschrijver niet toegestaan om een gewogen gemiddelde loonsomfactor </t>
    </r>
    <r>
      <rPr>
        <b/>
        <u/>
        <sz val="11"/>
        <color rgb="FF0070C0"/>
        <rFont val="Verdana"/>
        <family val="2"/>
      </rPr>
      <t>lager dan 1,8500 of hoger dan 1,9800</t>
    </r>
    <r>
      <rPr>
        <b/>
        <sz val="11"/>
        <color rgb="FF0070C0"/>
        <rFont val="Verdana"/>
        <family val="2"/>
      </rPr>
      <t xml:space="preserve"> aan te bieden.</t>
    </r>
  </si>
  <si>
    <r>
      <t xml:space="preserve">Nominale bureaumarge, rekenkundig afgerond op twee cijfers achter de komma 
</t>
    </r>
    <r>
      <rPr>
        <b/>
        <sz val="11"/>
        <color rgb="FF0070C0"/>
        <rFont val="Verdana"/>
        <family val="2"/>
      </rPr>
      <t xml:space="preserve">Het is Inschrijver niet toegestaan om een bureaumarge </t>
    </r>
    <r>
      <rPr>
        <b/>
        <u/>
        <sz val="11"/>
        <color rgb="FF0070C0"/>
        <rFont val="Verdana"/>
        <family val="2"/>
      </rPr>
      <t>lager dan € 6,00 of hoger dan € 12,00</t>
    </r>
    <r>
      <rPr>
        <b/>
        <sz val="11"/>
        <color rgb="FF0070C0"/>
        <rFont val="Verdana"/>
        <family val="2"/>
      </rPr>
      <t xml:space="preserve"> aan te bieden. </t>
    </r>
  </si>
  <si>
    <r>
      <t xml:space="preserve">5 </t>
    </r>
    <r>
      <rPr>
        <b/>
        <sz val="9"/>
        <rFont val="Verdana"/>
        <family val="2"/>
      </rPr>
      <t xml:space="preserve"> Beoordeling</t>
    </r>
    <r>
      <rPr>
        <sz val="9"/>
        <rFont val="Verdana"/>
        <family val="2"/>
      </rPr>
      <t xml:space="preserve"> Gewogen gemiddelde loonsomfactor en bureaumarge </t>
    </r>
    <r>
      <rPr>
        <b/>
        <sz val="9"/>
        <rFont val="Verdana"/>
        <family val="2"/>
      </rPr>
      <t>en ondertekening Tariefstelling</t>
    </r>
  </si>
  <si>
    <r>
      <t>Lineaire formule met omslagpunt gewogen gemiddelde loonsomfactor (lsf)</t>
    </r>
    <r>
      <rPr>
        <u/>
        <sz val="9"/>
        <rFont val="Verdana"/>
        <family val="2"/>
      </rPr>
      <t>:</t>
    </r>
  </si>
  <si>
    <t>Gewogen gemiddelde loonsomfactor (lsf)</t>
  </si>
  <si>
    <r>
      <rPr>
        <b/>
        <sz val="9"/>
        <rFont val="Verdana"/>
        <family val="2"/>
      </rPr>
      <t xml:space="preserve">Inschrijver dient uitsluitend de gele velden in de tabbladen 2a en 5 in te vullen, tabblad 5 rechtsgeldig te ondertekenen en als onderdeel van zijn Inschrijving in te dienen. Inschrijver geeft door middel van het invullen van deze tabbladen een gedetailleerd inzicht in de voor de Raamovereenkomst te hanteren Tariefstelling. Inschrijver dient de door hem ingevulde bijlage 5 in zowel in Excel, als – in tabblad 3 rechtsgeldig ondertekend – in PDF </t>
    </r>
    <r>
      <rPr>
        <b/>
        <sz val="10"/>
        <rFont val="Verdana"/>
        <family val="2"/>
      </rPr>
      <t xml:space="preserve">(het </t>
    </r>
    <r>
      <rPr>
        <b/>
        <u/>
        <sz val="10"/>
        <rFont val="Verdana"/>
        <family val="2"/>
      </rPr>
      <t>gehele</t>
    </r>
    <r>
      <rPr>
        <b/>
        <sz val="10"/>
        <rFont val="Verdana"/>
        <family val="2"/>
      </rPr>
      <t xml:space="preserve"> document behalve tabblad 4, dus niet alleen tabblad 5).  </t>
    </r>
    <r>
      <rPr>
        <sz val="9"/>
        <rFont val="Verdana"/>
        <family val="2"/>
      </rPr>
      <t xml:space="preserve">
De door Inschrijver ingediende Inschrijving, waarvan de Tariefstelling deel uitmaakt, wordt onderdeel van de Raamovereenkomst.
</t>
    </r>
  </si>
  <si>
    <t>Behaalde aantal punten voor de gewogen gemiddelde loonsomfactor 
(maximaal 75 punten) op basis van de lineaire formule met omslagpunt, rekenkundig afgerond op twee decimalen achter de komma, zie ook paragraaf 5.4 van het Beschrijvend Document.</t>
  </si>
  <si>
    <t>Behaalde aantal punten voor de bureaumarge 
(maximaal 125 punten) op basis van de lineaire formule met omslagpunt, rekenkundig afgerond op twee decimalen achter de komma, zie ook paragraaf 5.4 van het Beschrijvend Document</t>
  </si>
  <si>
    <t>1,8500 (minimum lsf = prijs min)</t>
  </si>
  <si>
    <t>1,9000 (omslagpunt lsf = prijs omslagpunt)</t>
  </si>
  <si>
    <t>1,9800 (maximum lsf = prijs max)</t>
  </si>
  <si>
    <t>Bandbreedte lsf</t>
  </si>
  <si>
    <t>Bureaumarge (bm)</t>
  </si>
  <si>
    <t>Bandbreedte bm</t>
  </si>
  <si>
    <r>
      <t xml:space="preserve">Gewogen gemiddelde loonsomfactor van Opdrachtnemer voor </t>
    </r>
    <r>
      <rPr>
        <b/>
        <sz val="9"/>
        <color rgb="FF0070C0"/>
        <rFont val="Verdana"/>
        <family val="2"/>
      </rPr>
      <t>2025</t>
    </r>
    <r>
      <rPr>
        <sz val="9"/>
        <rFont val="Verdana"/>
        <family val="2"/>
      </rPr>
      <t>, bedrijfsspecifiek.</t>
    </r>
    <r>
      <rPr>
        <b/>
        <sz val="9"/>
        <color rgb="FF0070C0"/>
        <rFont val="Verdana"/>
        <family val="2"/>
      </rPr>
      <t xml:space="preserve"> Zie tabblad 2b</t>
    </r>
    <r>
      <rPr>
        <sz val="9"/>
        <color rgb="FF00B0F0"/>
        <rFont val="Verdana"/>
        <family val="2"/>
      </rPr>
      <t xml:space="preserve">. </t>
    </r>
  </si>
  <si>
    <r>
      <rPr>
        <b/>
        <sz val="9"/>
        <rFont val="Verdana"/>
        <family val="2"/>
      </rPr>
      <t>Invullen € 3,00 indien een Onderaannemer de (kandidaat) Arbeidsparticipant doorleent ('plaatst/'' ter beschikking voor arbeid stelt'), anders deze post op 0,00 euro laten staan.</t>
    </r>
    <r>
      <rPr>
        <sz val="9"/>
        <color theme="1"/>
        <rFont val="Verdana"/>
        <family val="2"/>
      </rPr>
      <t xml:space="preserve"> De 'Opslag inzet onderaannemer' is een door Opdrachtgever vastgesteld bedrag. Gedurende de looptijd van de Raamovereenkomst, inclusief eventuele verlenging(en) daarvan, wordt de Opslag inzet onderaannemer maximaal tweemaal geïndexeerd. Zie ook eis 10.20 (punt 7) van het  Programma van Eisen, bijlage A. 
</t>
    </r>
    <r>
      <rPr>
        <i/>
        <sz val="9"/>
        <color theme="1"/>
        <rFont val="Verdana"/>
        <family val="2"/>
      </rPr>
      <t>* Voor de volledigheid: payroll (in de zin van 7:692 BW) in welke vorm dan ook is niet toegestaan.</t>
    </r>
    <r>
      <rPr>
        <sz val="9"/>
        <color theme="1"/>
        <rFont val="Verdana"/>
        <family val="2"/>
      </rPr>
      <t xml:space="preserve">
</t>
    </r>
  </si>
  <si>
    <r>
      <rPr>
        <b/>
        <sz val="9"/>
        <rFont val="Verdana"/>
        <family val="2"/>
      </rPr>
      <t xml:space="preserve">Alleen invullen indien er spake is van </t>
    </r>
    <r>
      <rPr>
        <b/>
        <u/>
        <sz val="9"/>
        <rFont val="Verdana"/>
        <family val="2"/>
      </rPr>
      <t>loondispensatie</t>
    </r>
    <r>
      <rPr>
        <b/>
        <sz val="9"/>
        <rFont val="Verdana"/>
        <family val="2"/>
      </rPr>
      <t xml:space="preserve"> van het UWV. Dat is alleen van toepassing op een (kandidaat) Arbeidsparticipant met </t>
    </r>
    <r>
      <rPr>
        <b/>
        <u/>
        <sz val="9"/>
        <rFont val="Verdana"/>
        <family val="2"/>
      </rPr>
      <t>Wajong-uitkering</t>
    </r>
    <r>
      <rPr>
        <b/>
        <sz val="9"/>
        <rFont val="Verdana"/>
        <family val="2"/>
      </rPr>
      <t xml:space="preserve">. Indien dit niet zo is, dan op 0,00 euro laten staan. Ook tijdelijk op € 0,00 laten staan indien er wél sprake is van een Arbeidsparticipant met een Wajong-uitkering en loondispensatie, maar de loonwaarde nog moet worden vastgesteld.  
</t>
    </r>
    <r>
      <rPr>
        <sz val="9"/>
        <rFont val="Verdana"/>
        <family val="2"/>
      </rPr>
      <t xml:space="preserve">Bij loondispensatie betaalt de werkgever minder loon aan een werknemer omdat hij minder aankan dan de andere werknemers. Voorwaarde is dat de werknemer een Wajong-uitkering heeft. De Arbeidsparticipant ontvangt van het UWV een aanvulling tot op het niveau van het wettelijk minimumloon (Wml). De hoogte van de nominale aftrek </t>
    </r>
    <r>
      <rPr>
        <b/>
        <sz val="9"/>
        <color rgb="FF0070C0"/>
        <rFont val="Verdana"/>
        <family val="2"/>
      </rPr>
      <t>(post c1)</t>
    </r>
    <r>
      <rPr>
        <sz val="9"/>
        <rFont val="Verdana"/>
        <family val="2"/>
      </rPr>
      <t xml:space="preserve"> wordt bepaald door het Nominale bruto Uurloon </t>
    </r>
    <r>
      <rPr>
        <b/>
        <sz val="9"/>
        <color rgb="FF0070C0"/>
        <rFont val="Verdana"/>
        <family val="2"/>
      </rPr>
      <t>(post a)</t>
    </r>
    <r>
      <rPr>
        <b/>
        <sz val="9"/>
        <rFont val="Verdana"/>
        <family val="2"/>
      </rPr>
      <t xml:space="preserve"> </t>
    </r>
    <r>
      <rPr>
        <sz val="9"/>
        <rFont val="Verdana"/>
        <family val="2"/>
      </rPr>
      <t>te vermenigvuldigen met het door het UWV vastgestelde percentage dat de Arbeidsparticipant niet in staat is te werken (100% -/- loonwaarde).</t>
    </r>
    <r>
      <rPr>
        <i/>
        <sz val="9"/>
        <color rgb="FFFF0000"/>
        <rFont val="Verdana"/>
        <family val="2"/>
      </rPr>
      <t xml:space="preserve"> 
</t>
    </r>
    <r>
      <rPr>
        <sz val="9"/>
        <rFont val="Verdana"/>
        <family val="2"/>
      </rPr>
      <t xml:space="preserve">
</t>
    </r>
    <r>
      <rPr>
        <u/>
        <sz val="9"/>
        <rFont val="Verdana"/>
        <family val="2"/>
      </rPr>
      <t>Indien op het moment van de Offerte of bij aanvang van de werkzaamheden van de Arbeidsparticipant de loonwaarde nog niet bekend is dan:</t>
    </r>
    <r>
      <rPr>
        <sz val="9"/>
        <rFont val="Verdana"/>
        <family val="2"/>
      </rPr>
      <t xml:space="preserve">
1. wordt de loonwaarde zo spoedig mogelijk vastgesteld, met gebruikmaking van de Uniforme Loonwaarde Methodiek (ULM). Opdrachtnemer ontvangt een beschikking van het UWV met de vastgestelde loonwaarde; 
2. is het in beginsel toegestaan om in de Tariefstelling een loonwaarde van 100% </t>
    </r>
    <r>
      <rPr>
        <b/>
        <sz val="9"/>
        <color rgb="FF0070C0"/>
        <rFont val="Verdana"/>
        <family val="2"/>
      </rPr>
      <t>(post a</t>
    </r>
    <r>
      <rPr>
        <sz val="9"/>
        <rFont val="Verdana"/>
        <family val="2"/>
      </rPr>
      <t xml:space="preserve"> van deze Tariefstelling bij Deelnemer in rekening te brengen, zolang de loonwaarde nog niet bekend is en er geen sprake is van een proefplaatsing;
3. dient op het moment dat de loonwaarde bekend is, verrekening van eventueel al bij Deelnemer in rekening gebrachte teveel betaalde loonwaarde plaats te vinden en wordt de definitief vastgestelde loonwaarde alsnog in deze regel </t>
    </r>
    <r>
      <rPr>
        <b/>
        <sz val="9"/>
        <color rgb="FF0070C0"/>
        <rFont val="Verdana"/>
        <family val="2"/>
      </rPr>
      <t>post c1</t>
    </r>
    <r>
      <rPr>
        <sz val="9"/>
        <rFont val="Verdana"/>
        <family val="2"/>
      </rPr>
      <t xml:space="preserve"> verwerkt, waardoor ook </t>
    </r>
    <r>
      <rPr>
        <b/>
        <sz val="9"/>
        <color rgb="FF0070C0"/>
        <rFont val="Verdana"/>
        <family val="2"/>
      </rPr>
      <t>post a1</t>
    </r>
    <r>
      <rPr>
        <sz val="9"/>
        <rFont val="Verdana"/>
        <family val="2"/>
      </rPr>
      <t xml:space="preserve"> en het Uurtarief </t>
    </r>
    <r>
      <rPr>
        <b/>
        <sz val="9"/>
        <color rgb="FF0070C0"/>
        <rFont val="Verdana"/>
        <family val="2"/>
      </rPr>
      <t>(post f1)</t>
    </r>
    <r>
      <rPr>
        <sz val="9"/>
        <color rgb="FF0070C0"/>
        <rFont val="Verdana"/>
        <family val="2"/>
      </rPr>
      <t xml:space="preserve"> </t>
    </r>
    <r>
      <rPr>
        <sz val="9"/>
        <rFont val="Verdana"/>
        <family val="2"/>
      </rPr>
      <t xml:space="preserve">wijzigt (uitgaande van een wijziging van de procentuele loonwaarde na definitieve vaststelling hiervan). 
De subsidies zoals loondispensatie (of loonkostensubsidie) komen Deelnemer volledig (100%) toe, zonder enige inhouding van handlingkosten of iets dergelijks. </t>
    </r>
  </si>
  <si>
    <r>
      <rPr>
        <b/>
        <sz val="9"/>
        <rFont val="Verdana"/>
        <family val="2"/>
      </rPr>
      <t xml:space="preserve">Alleen invullen indien er spake is van </t>
    </r>
    <r>
      <rPr>
        <b/>
        <u/>
        <sz val="9"/>
        <rFont val="Verdana"/>
        <family val="2"/>
      </rPr>
      <t>loondispensatie</t>
    </r>
    <r>
      <rPr>
        <b/>
        <sz val="9"/>
        <rFont val="Verdana"/>
        <family val="2"/>
      </rPr>
      <t xml:space="preserve"> van het UWV. Dat is alleen van toepassing op een (kandidaat) Arbeidsparticipant met </t>
    </r>
    <r>
      <rPr>
        <b/>
        <u/>
        <sz val="9"/>
        <rFont val="Verdana"/>
        <family val="2"/>
      </rPr>
      <t>Wajong-uitkering</t>
    </r>
    <r>
      <rPr>
        <b/>
        <sz val="9"/>
        <rFont val="Verdana"/>
        <family val="2"/>
      </rPr>
      <t xml:space="preserve">. Indien dit niet zo is, dan op 0,00 euro laten staan. Ook tijdelijk op € 0,00 laten staan indien er wél sprake is van een Arbeidsparticipant met een Wajong-uitkering en loondispensatie, maar de loonwaarde nog moet worden vastgesteld.  
</t>
    </r>
    <r>
      <rPr>
        <sz val="9"/>
        <rFont val="Verdana"/>
        <family val="2"/>
      </rPr>
      <t xml:space="preserve">Bij loondispensatie betaalt de werkgever minder loon aan een werknemer omdat hij minder aankan dan de andere werknemers. Voorwaarde is dat de werknemer een Wajong-uitkering heeft. De Arbeidsparticipant ontvangt van het UWV een aanvulling tot op het niveau van het wettelijk minimumloon (Wml). De hoogte van de nominale aftrek </t>
    </r>
    <r>
      <rPr>
        <b/>
        <sz val="9"/>
        <color rgb="FF0070C0"/>
        <rFont val="Verdana"/>
        <family val="2"/>
      </rPr>
      <t>(post c1)</t>
    </r>
    <r>
      <rPr>
        <sz val="9"/>
        <rFont val="Verdana"/>
        <family val="2"/>
      </rPr>
      <t xml:space="preserve"> wordt bepaald door het Nominale bruto uurloon </t>
    </r>
    <r>
      <rPr>
        <b/>
        <sz val="9"/>
        <color rgb="FF0070C0"/>
        <rFont val="Verdana"/>
        <family val="2"/>
      </rPr>
      <t>(post a)</t>
    </r>
    <r>
      <rPr>
        <b/>
        <sz val="9"/>
        <rFont val="Verdana"/>
        <family val="2"/>
      </rPr>
      <t xml:space="preserve"> </t>
    </r>
    <r>
      <rPr>
        <sz val="9"/>
        <rFont val="Verdana"/>
        <family val="2"/>
      </rPr>
      <t>te vermenigvuldigen met het door het UWV vastgestelde percentage dat de Arbeidsparticipant niet in staat is te werken (100% -/- loonwaarde).</t>
    </r>
    <r>
      <rPr>
        <i/>
        <sz val="9"/>
        <color rgb="FFFF0000"/>
        <rFont val="Verdana"/>
        <family val="2"/>
      </rPr>
      <t xml:space="preserve"> </t>
    </r>
    <r>
      <rPr>
        <sz val="9"/>
        <rFont val="Verdana"/>
        <family val="2"/>
      </rPr>
      <t xml:space="preserve">
</t>
    </r>
    <r>
      <rPr>
        <u/>
        <sz val="9"/>
        <rFont val="Verdana"/>
        <family val="2"/>
      </rPr>
      <t>Indien op het moment van de Offerte of bij aanvang van de werkzaamheden van de Arbeidsparticipant de loonwaarde nog niet bekend is dan:</t>
    </r>
    <r>
      <rPr>
        <sz val="9"/>
        <rFont val="Verdana"/>
        <family val="2"/>
      </rPr>
      <t xml:space="preserve">
1. wordt de loonwaarde zo spoedig mogelijk vastgesteld, met gebruikmaking van de Uniforme Loonwaarde Methodiek (ULM). Opdrachtnemer ontvangt een beschikking van het UWV met de vastgestelde loonwaarde; 
2. is het in beginsel toegestaan om in de Tariefstelling een loonwaarde van 100% </t>
    </r>
    <r>
      <rPr>
        <b/>
        <sz val="9"/>
        <color rgb="FF0070C0"/>
        <rFont val="Verdana"/>
        <family val="2"/>
      </rPr>
      <t>(post a</t>
    </r>
    <r>
      <rPr>
        <sz val="9"/>
        <rFont val="Verdana"/>
        <family val="2"/>
      </rPr>
      <t xml:space="preserve"> van deze Tariefstelling bij Deelnemer in rekening te brengen, zolang de loonwaarde nog niet bekend is en er geen sprake is van een proefplaatsing;
3. dient op het moment dat de loonwaarde bekend is, verrekening van eventueel al bij Deelnemer in rekening gebrachte teveel betaalde loonwaarde plaats te vinden en wordt de definitief vastgestelde loonwaarde alsnog in deze regel </t>
    </r>
    <r>
      <rPr>
        <b/>
        <sz val="9"/>
        <color rgb="FF0070C0"/>
        <rFont val="Verdana"/>
        <family val="2"/>
      </rPr>
      <t>post c1</t>
    </r>
    <r>
      <rPr>
        <sz val="9"/>
        <rFont val="Verdana"/>
        <family val="2"/>
      </rPr>
      <t xml:space="preserve"> verwerkt, waardoor ook </t>
    </r>
    <r>
      <rPr>
        <b/>
        <sz val="9"/>
        <color rgb="FF0070C0"/>
        <rFont val="Verdana"/>
        <family val="2"/>
      </rPr>
      <t>post a1</t>
    </r>
    <r>
      <rPr>
        <sz val="9"/>
        <rFont val="Verdana"/>
        <family val="2"/>
      </rPr>
      <t xml:space="preserve"> en het Uurtarief </t>
    </r>
    <r>
      <rPr>
        <b/>
        <sz val="9"/>
        <color rgb="FF0070C0"/>
        <rFont val="Verdana"/>
        <family val="2"/>
      </rPr>
      <t>(post f1)</t>
    </r>
    <r>
      <rPr>
        <sz val="9"/>
        <color rgb="FF0070C0"/>
        <rFont val="Verdana"/>
        <family val="2"/>
      </rPr>
      <t xml:space="preserve"> </t>
    </r>
    <r>
      <rPr>
        <sz val="9"/>
        <rFont val="Verdana"/>
        <family val="2"/>
      </rPr>
      <t xml:space="preserve">wijzigt (uitgaande van een wijziging van de procentuele loonwaarde na definitieve vaststelling hiervan). 
De subsidies zoals loondispensatie (of loonkostensubsidie) komen Deelnemer volledig (100%) toe, zonder enige inhouding van handlingkosten of iets dergelijks. </t>
    </r>
  </si>
  <si>
    <r>
      <t xml:space="preserve">e2. Opslag inzet onderaannemer € 3,00  (per uur excl. btw)
</t>
    </r>
    <r>
      <rPr>
        <b/>
        <sz val="10"/>
        <color rgb="FF0070C0"/>
        <rFont val="Verdana"/>
        <family val="2"/>
      </rPr>
      <t>Naam, adres en KvK-nr. onderaannemer:  …………………………………………….</t>
    </r>
  </si>
  <si>
    <r>
      <rPr>
        <b/>
        <sz val="9"/>
        <rFont val="Verdana"/>
        <family val="2"/>
      </rPr>
      <t>Invullen € 3,00 indien een Onderaannemer de (kandidaat) Arbeidsparticipant doorleent ('plaatst/'' ter beschikking voor arbeid stelt'), anders deze post op 0,00 euro laten staan.</t>
    </r>
    <r>
      <rPr>
        <sz val="9"/>
        <color theme="1"/>
        <rFont val="Verdana"/>
        <family val="2"/>
      </rPr>
      <t xml:space="preserve"> De 'Opslag inzet onderaannemer' is een door Opdrachtgever vastgesteld bedrag. Gedurende de looptijd van de Raamovereenkomst, inclusief eventuele verlenging(en) daarvan, wordt de Opslag inzet onderaannemer  maximaal tweemaal geïndexeerd. Zie ook eis 10.20 (punt 7) van het  Programma van Eisen, bijlage A. 
</t>
    </r>
    <r>
      <rPr>
        <i/>
        <sz val="9"/>
        <color theme="1"/>
        <rFont val="Verdana"/>
        <family val="2"/>
      </rPr>
      <t>* Voor de volledigheid: payroll (in de zin van 7:692 BW) in welke vorm dan ook is niet toegestaan.</t>
    </r>
    <r>
      <rPr>
        <sz val="9"/>
        <color theme="1"/>
        <rFont val="Verdana"/>
        <family val="2"/>
      </rPr>
      <t xml:space="preserve">
</t>
    </r>
  </si>
  <si>
    <r>
      <t xml:space="preserve">Indien er sprake is van loonkostensubsidie van een gemeente, dan wordt de hoogte daarvan mogelijk pas na enige tijd bekend. Bijvoorbeeld omdat er eerst een loonwaardemeting moet worden gedaan (zie ook bovenstaande toelichting bij </t>
    </r>
    <r>
      <rPr>
        <sz val="9"/>
        <color rgb="FF0070C0"/>
        <rFont val="Verdana"/>
        <family val="2"/>
      </rPr>
      <t>post c2</t>
    </r>
    <r>
      <rPr>
        <sz val="9"/>
        <color theme="1"/>
        <rFont val="Verdana"/>
        <family val="2"/>
      </rPr>
      <t xml:space="preserve">). Zodra de loonwaarde bekend is, wordt deze subsidie door Opdrachtnemer verrekend met Deelnemer. Hoe lang het duurt voordat de loonwaarde en dus hoogte van de loonkostensubsidie bekend is, varieert per gemeente. Soms kan dit 5 tot 6 maanden duren.   
</t>
    </r>
    <r>
      <rPr>
        <u/>
        <sz val="9"/>
        <color theme="1"/>
        <rFont val="Verdana"/>
        <family val="2"/>
      </rPr>
      <t>De wijze waarop deze verrekening plaatsvindt dient nader te worden afgestemd tussen Opdrachtnemer en Deelnemer.</t>
    </r>
    <r>
      <rPr>
        <sz val="9"/>
        <color theme="1"/>
        <rFont val="Verdana"/>
        <family val="2"/>
      </rPr>
      <t xml:space="preserve"> 
Daarbij zijn verschillende manieren van verrekening denkbaar:
1. Allereerst een eenmalige creditering achteraf (indien van toepassing) voor de voorgaande periode, met terugwerkende kracht tot de datum waarop een eventuele proefplaatsing is afgerond of - indien er geen proefplaatsing is geweest - tot de startdatum van de inhuuropdracht. Deze eenmalige verrekening met terugwerkende kracht is op het moment dat de loonwaarde op een later moment bekend is onvermijdelijk. Tenzij de loonwaarde al bij startdatum of vóór het moment van afronding van de proefplaatsing bekend is; 
2. Periodieke creditering loonkostensubsidie steeds achteraf per individuele Arbeidsparticipant. Frequentie creditering nader overeen te komen tussen Opdrachtnemer en Deelnemer. Het Uurtarief in deze post is daarmee niet afhankelijk van de hoogte van de loonkostensubsidie per facturatieperiode vanwege eventuele ziekte-uren; 
3. Verwerking nominale loonkostensubsidie in het te factureren Uurtarief,</t>
    </r>
    <r>
      <rPr>
        <sz val="9"/>
        <color rgb="FF0070C0"/>
        <rFont val="Verdana"/>
        <family val="2"/>
      </rPr>
      <t xml:space="preserve"> </t>
    </r>
    <r>
      <rPr>
        <sz val="9"/>
        <rFont val="Verdana"/>
        <family val="2"/>
      </rPr>
      <t>dus aftrek in</t>
    </r>
    <r>
      <rPr>
        <b/>
        <sz val="9"/>
        <rFont val="Verdana"/>
        <family val="2"/>
      </rPr>
      <t xml:space="preserve"> </t>
    </r>
    <r>
      <rPr>
        <b/>
        <sz val="9"/>
        <color rgb="FF0070C0"/>
        <rFont val="Verdana"/>
        <family val="2"/>
      </rPr>
      <t>post c2</t>
    </r>
    <r>
      <rPr>
        <sz val="9"/>
        <color rgb="FF0070C0"/>
        <rFont val="Verdana"/>
        <family val="2"/>
      </rPr>
      <t xml:space="preserve"> </t>
    </r>
    <r>
      <rPr>
        <sz val="9"/>
        <rFont val="Verdana"/>
        <family val="2"/>
      </rPr>
      <t>en daardoor verwerking in deze</t>
    </r>
    <r>
      <rPr>
        <sz val="9"/>
        <color rgb="FF0070C0"/>
        <rFont val="Verdana"/>
        <family val="2"/>
      </rPr>
      <t xml:space="preserve"> </t>
    </r>
    <r>
      <rPr>
        <b/>
        <sz val="9"/>
        <color rgb="FF0070C0"/>
        <rFont val="Verdana"/>
        <family val="2"/>
      </rPr>
      <t>post f1</t>
    </r>
    <r>
      <rPr>
        <sz val="9"/>
        <color theme="1"/>
        <rFont val="Verdana"/>
        <family val="2"/>
      </rPr>
      <t xml:space="preserve">. Aandachtspunt hierbij: Deelnemer ontvangt alleen loonkostensubsidie over de gewerkte uren in een facturatieperiode. Eventuele ziekte-uren worden in mindering gebracht op de subsidie die Opdrachtnemer periodiek ontvangt. Vervolgens kan dit doorwerken in het Uurtarief dat wordt doorberekend aan Deelnemer, dat in een facturatieperiode ingeval van ziekte-uren hoger kan worden vanwege het lagere subsidiebedrag. Mogelijk kan dat in meer tussentijdse mutatiemomenten van het Uurtarief resulteren, onder meer afhankelijk van eventuele ziekte-uren in een facturatieperiode. Streven is echter het aantal mutatiemomenten zoveel mogelijk te beperken.
De subsidies zoals loonkomstensubsidie (of loondispensatie) komen Deelnemer volledig (100%) toe, zonder enige inhouding van handlingkosten of iets dergelijks. </t>
    </r>
  </si>
  <si>
    <r>
      <t xml:space="preserve">Loonsomfactor Detacheren zonder Uitzendbeding en zonder uitsluiting loondoorbetalingsverplichting
</t>
    </r>
    <r>
      <rPr>
        <b/>
        <u/>
        <sz val="11"/>
        <rFont val="Verdana"/>
        <family val="2"/>
      </rPr>
      <t>In fase A/ 1,2 volgens de ABU/NBBU-cao of ingeval van een Sociaal Werkbedrijf, voor arbeidsovereenkomsten voor bepaalde tijd (in het eerste gewerkte jaar)</t>
    </r>
    <r>
      <rPr>
        <b/>
        <sz val="11"/>
        <rFont val="Verdana"/>
        <family val="2"/>
      </rPr>
      <t>, in risicopremiegroep 1 en 2, salarisschaal 1 t/m 1</t>
    </r>
    <r>
      <rPr>
        <b/>
        <sz val="11"/>
        <color rgb="FF002060"/>
        <rFont val="Verdana"/>
        <family val="2"/>
      </rPr>
      <t xml:space="preserve">4 </t>
    </r>
    <r>
      <rPr>
        <b/>
        <sz val="11"/>
        <rFont val="Verdana"/>
        <family val="2"/>
      </rPr>
      <t>Inkomstenbesluit burgerlijke ambtenaren Defensie</t>
    </r>
  </si>
  <si>
    <r>
      <t xml:space="preserve">Loonsomfactor Detacheren zonder Uitzendbeding en zonder uitsluiting loondoorbetalingsverplichting, </t>
    </r>
    <r>
      <rPr>
        <b/>
        <u/>
        <sz val="11"/>
        <rFont val="Verdana"/>
        <family val="2"/>
      </rPr>
      <t>in fase B/3 en C/4 volgens de ABU/NBBU-cao of ingeval van een Sociaal Werkbedrijf, voor arbeidsovereenkomsten voor bepaalde (na het eerste gewerkte j</t>
    </r>
    <r>
      <rPr>
        <b/>
        <u/>
        <sz val="11"/>
        <color rgb="FF002060"/>
        <rFont val="Verdana"/>
        <family val="2"/>
      </rPr>
      <t>aar) e</t>
    </r>
    <r>
      <rPr>
        <b/>
        <u/>
        <sz val="11"/>
        <rFont val="Verdana"/>
        <family val="2"/>
      </rPr>
      <t>n onbepaalde tijd</t>
    </r>
    <r>
      <rPr>
        <b/>
        <sz val="11"/>
        <rFont val="Verdana"/>
        <family val="2"/>
      </rPr>
      <t xml:space="preserve">, in risicopremiegroep 1 en 2, salarisschaal 1 t/m 14 Inkomstenbesluit burgerlijke ambtenaren Defensie </t>
    </r>
  </si>
  <si>
    <r>
      <rPr>
        <sz val="10"/>
        <rFont val="Verdana"/>
        <family val="2"/>
      </rPr>
      <t xml:space="preserve">De </t>
    </r>
    <r>
      <rPr>
        <b/>
        <sz val="10"/>
        <rFont val="Verdana"/>
        <family val="2"/>
      </rPr>
      <t>gewogen gemiddelde loonsomfactor</t>
    </r>
    <r>
      <rPr>
        <sz val="10"/>
        <rFont val="Verdana"/>
        <family val="2"/>
      </rPr>
      <t xml:space="preserve"> dient altijd hoger dan 1,0000 te zijn. 
De gewogen gemiddelde loonsomfactor is gebaseerd op de twee bovenstaande loonsomfactoren. Daarbij geldt de volgende weging:
Fase A/fase 1,2 of arbeidsovereenkomsten voor bepaalde tijd (in het eerste gewerkte jaar): </t>
    </r>
    <r>
      <rPr>
        <b/>
        <sz val="10"/>
        <rFont val="Verdana"/>
        <family val="2"/>
      </rPr>
      <t xml:space="preserve">70%
</t>
    </r>
    <r>
      <rPr>
        <sz val="10"/>
        <rFont val="Verdana"/>
        <family val="2"/>
      </rPr>
      <t xml:space="preserve">
Fase B/fase 3,4 en fase C/4 of arbeidsovereenkomsten voor bepaalde (na het eerste gewerkte jaar) en onbepaalde tijd: </t>
    </r>
    <r>
      <rPr>
        <b/>
        <sz val="10"/>
        <rFont val="Verdana"/>
        <family val="2"/>
      </rPr>
      <t>30%</t>
    </r>
    <r>
      <rPr>
        <i/>
        <sz val="10"/>
        <rFont val="Verdana"/>
        <family val="2"/>
      </rPr>
      <t xml:space="preserve">
</t>
    </r>
    <r>
      <rPr>
        <b/>
        <i/>
        <sz val="10"/>
        <rFont val="Verdana"/>
        <family val="2"/>
      </rPr>
      <t xml:space="preserve">De procentuele weging van de twee loonsomfactoren mag eenmalig, ingeval van het benutten van de eerste verlengingsoptie na de initiële looptijd van 4 jaar van de Raamovereenkomst, worden aangepast na het ontvangen van een goedgekeurde onderbouwing. </t>
    </r>
    <r>
      <rPr>
        <b/>
        <sz val="10"/>
        <rFont val="Verdana"/>
        <family val="2"/>
      </rPr>
      <t>Zie ook eis 10.21 van bijlage A Programma van Eisen.</t>
    </r>
    <r>
      <rPr>
        <b/>
        <i/>
        <sz val="10"/>
        <rFont val="Verdana"/>
        <family val="2"/>
      </rPr>
      <t xml:space="preserve"> </t>
    </r>
  </si>
  <si>
    <t xml:space="preserve">Eenmalig / per Werkdag / totaal aantal uren/keren gedurende de Nadere Overeenkomst
</t>
  </si>
  <si>
    <t xml:space="preserve">Om te voorkomen dat na rekenkundige afronding op twee decimalen na vermenigvuldiging met 156 uur (36-urige werkweek) het bruto maandloon lager is dan het in de cao Rijk formeel vastgestelde bruto maandloon (zonder afronding bruto uurloon), is het bruto Uurloon op 2 decimalen naar boven afgerond. Het bruto loon voor gelijk of vergelijkbaar werk mag immers op grond van de Waadi en de uitzendcao ABU/NBBU, voor Arbeidsparticipanten niet lager zijn dan het bruto loon van de Rijksambtenaar. Het betreft zeer kleine verschillen op maandbasis in het voordeel van de Arbeidsparticipant. De afronding op twee decimalen van het cao Rijk bruto Uurloon op twee decimalen is noodzakelijk ten behoeve van een goede verwerking in de digitale ondersteuning van inhuurprocessen.  </t>
  </si>
  <si>
    <r>
      <rPr>
        <b/>
        <sz val="10"/>
        <rFont val="Verdana"/>
        <family val="2"/>
      </rPr>
      <t xml:space="preserve">Het is Inschrijver </t>
    </r>
    <r>
      <rPr>
        <b/>
        <u/>
        <sz val="10"/>
        <rFont val="Verdana"/>
        <family val="2"/>
      </rPr>
      <t>niet toegestaan om een bureaumarge lager dan
€ 6,00 of hoger dan € 12,00</t>
    </r>
    <r>
      <rPr>
        <b/>
        <sz val="10"/>
        <rFont val="Verdana"/>
        <family val="2"/>
      </rPr>
      <t xml:space="preserve"> aan te bieden. 
De bureaumarge dient in euro's, exclusief btw en met twee </t>
    </r>
    <r>
      <rPr>
        <b/>
        <strike/>
        <sz val="10"/>
        <color theme="9"/>
        <rFont val="Verdana"/>
        <family val="2"/>
      </rPr>
      <t xml:space="preserve"> </t>
    </r>
    <r>
      <rPr>
        <b/>
        <sz val="10"/>
        <rFont val="Verdana"/>
        <family val="2"/>
      </rPr>
      <t>decimalen achter de komma te worden aangeboden</t>
    </r>
    <r>
      <rPr>
        <sz val="10"/>
        <rFont val="Verdana"/>
        <family val="2"/>
      </rPr>
      <t xml:space="preserve">.
</t>
    </r>
    <r>
      <rPr>
        <b/>
        <i/>
        <sz val="10"/>
        <rFont val="Verdana"/>
        <family val="2"/>
      </rPr>
      <t>De bureaumarge mag maximaal tweemaal worden geïndexeerd, zie ook eis 10.26 van bijlage A Programma van Eisen.</t>
    </r>
    <r>
      <rPr>
        <b/>
        <sz val="10"/>
        <rFont val="Verdana"/>
        <family val="2"/>
      </rPr>
      <t xml:space="preserve"> </t>
    </r>
  </si>
  <si>
    <t xml:space="preserve">BIJLAGE 5 - Tab 1b.  Bruto Uurlonen Defensie (IBBAD), salarisschalen en tredes/periodieken </t>
  </si>
  <si>
    <t xml:space="preserve">Om te voorkomen dat na rekenkundige afronding op twee decimalen na vermenigvuldiging met 165 uur (38-urige werkweek) het bruto maandloon lager is dan het in het IBBAD formeel vastgestelde bruto maandloon (zonder afronding bruto uurloon), is het bruto Uurloon op 2 decimalen naar boven afgerond. Het bruto loon voor gelijk of vergelijkbaar werk mag immers op grond van de Waadi en de uitzendcao ABU/NBBU, voor Arbeidsparticipanten niet lager zijn dan het bruto loon van de Defensie-ambtenaar. Het betreft zeer kleine verschillen op maandbasis in het voordeel van de Arbeidsparticipant. De afronding op twee decimalen van het bruto Uurloon Defensie op twee decimalen is noodzakelijk ten behoeve van een goede verwerking in de digitale ondersteuning van inhuurprocessen.  </t>
  </si>
  <si>
    <t xml:space="preserve">BIJLAGE 5 - Tab 2c. Toelichting op tab 2a. en 2b. </t>
  </si>
  <si>
    <r>
      <t>BIJLAGE 5 - Tab 4.  Kostenfactoren</t>
    </r>
    <r>
      <rPr>
        <b/>
        <sz val="14"/>
        <color rgb="FF002060"/>
        <rFont val="Verdana"/>
        <family val="2"/>
      </rPr>
      <t xml:space="preserve"> </t>
    </r>
  </si>
  <si>
    <t>BIJLAGE 5 - Tab 0. Leeswijzer</t>
  </si>
  <si>
    <r>
      <t xml:space="preserve">In dit hoofdstuk zijn de eisen opgenomen die samenhangen met de uitvraag van de Tariefstelling. Uitgangspunt hierbij zijn de relevante cao’s en wet- en regelgeving die op het moment van publicatie van toepassing zijn. De Tariefstelling dient op het </t>
    </r>
    <r>
      <rPr>
        <b/>
        <sz val="9"/>
        <rFont val="Verdana"/>
        <family val="2"/>
      </rPr>
      <t>prijspeil in het kalenderjaar 2025</t>
    </r>
    <r>
      <rPr>
        <sz val="9"/>
        <rFont val="Verdana"/>
        <family val="2"/>
      </rPr>
      <t xml:space="preserve"> te zijn gebaseerd.
Opdrachtgever is zich ervan bewust dat op basis van aangepaste (uitzend)cao’s en/of nieuwe wetgeving de situatie met ingang van zeer waarschijnlijk 1 januari 2026 (zie onderhandelaarsakkoord 7 april 2025, verdere invulling nog onbekend) en/of in de jaren daarna wijzigt. Denk onder meer ook aan de ‘Wet toelating terbeschikkingstelling arbeidskrachten’ (Wtta) met beoogde ingangsdatum per 1 januari 2027 (inclusief een recent amendement/concept AMvB voor sociaal werkbedrijven), de wet ‘Vereenvoudiging van de banenafspraak en de quotumregeling voor mensen met een arbeidsbeperking’ (op 22 april 2025 door de Eerste Kamer aangenomen) en het wetsvoorstel ‘Meer zekerheid voor flexwerkers’.
Zo zal onder meer de inlenersbeloning, zoals deze in de huidige uitzendcao ABU/NBBU (artikel 16) staat, in de nieuwe uitzendcao ABU/NBBU naar verwachting komen te vervallen. Zie ook het onderhandelaarsakkoord voor een nieuwe ABU/NBBU-cao van 7 april 2025, waarvan de verdere invulling momenteel nog niet bekend is. Dat zal onder meer betekenen dat sommige kostprijsvariabelen in tabblad 2a en 2b, zoals de 1,02% voor opleiding in fase A/de eerste 52 gewerkte weken, in de loonsomfactoren (tabblad 2a en 2b) komen te vervallen of wijzigen.  
Een specifieke cao van een Opdrachtnemer (zijnde een Sociaal Werkbedrijf/Sociaal Ontwikkelbedrijf), met name de cao ‘Aan de slag’ (cao ADS) of de cao ‘Sociale Werkvoorziening’ (cao SW), kan ook van toepassing zijn. Wel zijn in deze Aanbestedingsstukken, als onderdeel van de contractuele voorwaarden tussen Opdrachtgever en Opdrachtnemer, eisen gesteld die mogelijk niet (volledig) aansluiten bij de cao ADS of SW, die van toepassing  kan zijn op Opdrachtnemer. Bijvoorbeeld met betrekking tot een verschil tussen het Uurloon dat de Arbeidsparticipant op basis van een van toepassing zijnde cao van de juridisch werkgever (Opdrachtnemer) ontvangt en de inlenersbeloning op basis van de cao van Deelnemer (cao Rijk of IBBAD bruto Uurloon) die Opdrachtgever van toepassing heeft verklaard en waarop de vergoeding aan Opdrachtnemer is gebaseerd. 
Opdrachtgever en Opdrachtnemer gaan na definitieve gunning van de Raamovereenkomst in de implementatiefase hierover in gesprek. 
In de tabbladen 0, 1a, 1b, 2b, 2c (=toelichting op tabblad 2a en 2b), 3a, 3b en 4 van dit document invult Inschrijver niets in. Inschrijver dient in de overige tabbladen, te weten tabblad 2a en tabblad 5 (rechtsgeldige) ondertekening  van deze Tariefstelling de geel gemarkeerde velden in te vullen. </t>
    </r>
  </si>
  <si>
    <r>
      <rPr>
        <b/>
        <sz val="9"/>
        <color rgb="FF0070C0"/>
        <rFont val="Verdana"/>
        <family val="2"/>
      </rPr>
      <t>Zie o.a. ook eis 10.2 en 10.4, hoofdstuk 10, Programma van Eisen (bijlage A)</t>
    </r>
    <r>
      <rPr>
        <sz val="9"/>
        <rFont val="Verdana"/>
        <family val="2"/>
      </rPr>
      <t xml:space="preserve">
In tabblad 1a (cao Rijk) en 1b (IBBAD Defensie) staan de actuele bruto Uurlonen, per salarisschaal en periodieken gebaseerd op de salarisschalen en periodieken.  In de tabbladen 1a en 1b vult Inschrijver niets in.
Het bruto Uurloon is het bruto maandsalaris gedeeld door 156 (sector Rijk) of 165 (Defensie), naar boven afgerond op twee decimalen achter de komma.
Bij een fulltime dienstverband is de gemiddelde arbeidsduur conform de cao Rijk 36 uur per week. Conform de arbeidsvoorwaardenregeling van Defensie is dit 38 uur per week. 
</t>
    </r>
  </si>
  <si>
    <t>Basis IBBAD- arbeidsvoorwaarden Defensie (tabblad 1b.)</t>
  </si>
  <si>
    <r>
      <rPr>
        <b/>
        <sz val="9"/>
        <color rgb="FF0070C0"/>
        <rFont val="Verdana"/>
        <family val="2"/>
      </rPr>
      <t>Zie o.a. ook eis 10.19, 10.20 en 10-20A, hoofdstuk 10, Programma van Eisen (bijlage A)</t>
    </r>
    <r>
      <rPr>
        <sz val="9"/>
        <rFont val="Verdana"/>
        <family val="2"/>
      </rPr>
      <t xml:space="preserve">
Deelnemer betaalt een nominaal Uurtarief aan Opdrachtnemer voor elk door een Arbeidsparticipant gewerkt uur, dat op basis van het bepaalde in de Aanbestedingsstukken in rekening wordt gebracht bij Deelnemer. 
Het Uurtarief is de uitkomst van de opsomming die in de tabbladen ‘Tariefstellingsblad’ van de Tariefstelling (bijlage 5) staat. 
Hiertoe is in de Tariefstelling (bijlage 5) in tabblad 3a (op basis van de cao Rijk) en tabblad 3b (op basis van het IBBAD/arbeidsvoorwaarden van het ministerie van Defensie) een zogeheten ‘Tariefstellingsblad’-format uitgewerkt, dat Opdrachtnemer naar aanleiding van een Offerteaanvraag van Deelnemer volledig ingevuld als onderdeel van haar Offerte dient in te dienen. 
In de tabbladen 3a en 3b 'Tariefstellingsblad' van dit document vult Inschrijver niets in. Enkel gedurende de looptijd van de Raamovereenkomst wordt het 'Tariefstellingsblad' gebruikt. 
</t>
    </r>
  </si>
  <si>
    <r>
      <rPr>
        <b/>
        <sz val="9"/>
        <color rgb="FF0070C0"/>
        <rFont val="Verdana"/>
        <family val="2"/>
      </rPr>
      <t>Zie o.a. ook eis 10.21, hoofdstuk 10, Programma van Eisen (bijlage A)</t>
    </r>
    <r>
      <rPr>
        <sz val="9"/>
        <rFont val="Verdana"/>
        <family val="2"/>
      </rPr>
      <t xml:space="preserve">
In de Tariefstelling (bijlage 5) zijn twee zogheten </t>
    </r>
    <r>
      <rPr>
        <u/>
        <sz val="9"/>
        <rFont val="Verdana"/>
        <family val="2"/>
      </rPr>
      <t>gewogen gemiddelde loonsomfactoren</t>
    </r>
    <r>
      <rPr>
        <sz val="9"/>
        <rFont val="Verdana"/>
        <family val="2"/>
      </rPr>
      <t xml:space="preserve"> vastgesteld, die elk resulteren uit twee loonsomfactoren.
Dit zijn:
- Loonsomfactor voor Detacheren (zonder toepassing Uitzend- en/of concurrentiebeding, alsmede zonder uitsluiting loondoorbetalingsverplichting) in fase A/ 1,2 (of een arbeidsovereenkomst voor bepaalde tijd in het eerste gewerkte jaar, indien Opdrachtnemer niet met fasen werkt). Deze loonsomfactor weegt voor 70% mee in de gewogen gemiddelde loonsomfactor;
- Loonsomfactor voor Detacheren (zonder toepassing Uitzend- en/of concurrentiebeding, alsmede zonder uitsluiting loondoorbetalingsverplichting) in fase B/3 en fase C/4 (of een arbeidsovereenkomst voor bepaalde tijd na het eerste gewerkte jaar, of voor onbepaalde tijd met vaste arbeidsomvang, indien Opdrachtnemer niet met fasen werkt). Deze loonsomfactor weegt voor 30% mee in de gewogen gemiddelde loonsomfactor.
Tabblad 2a in de Tariefstelling (bijlage 5) betreft de (gemiddelde gewogen) loonsomfactor(en) gebaseerd op de cao Rijk.
Tabblad 2b in de Tariefstelling (bijlage 5) betreft de (gemiddelde gewogen) loonsomfactor(en) gebaseerd op de arbeidsvoorwaarden van het ministerie van Defensie.
De weging per loonsomfactor ten behoeve van de vaststelling van de gewogen gemiddelde loonsomfactor staat vast gedurende de initiële looptijd van vier jaar van de Raamovereenkomst. Indien de eerste verlengingsoptie van maximaal twaalf maanden wordt benut, kan de weging, mits goed onderbouwd door Opdrachtnemer en te beoordelen door categoriemanagement UZKA, eenmalig worden herzien. Deze eventuele mutatie vindt plaats gelijktijdig met de tariefsafstemming voor het opvolgende kalenderjaar, om een extra tussentijdse mutatie te vermijden. Dit betekent dat de eventuele mutatie rond 1 januari 2030 van kracht wordt, dus ca. een maand voor de einddatum van de initiële looptijd (t/m zondag zondag 27 januari 2030) van de Raamovereenkomst.
</t>
    </r>
    <r>
      <rPr>
        <b/>
        <sz val="9"/>
        <rFont val="Verdana"/>
        <family val="2"/>
      </rPr>
      <t xml:space="preserve">Inschrijver vult in tabblad 2a (gebaseerd op de cao Rijk) van deze Tariefstelling (bijlage 5) de bedrijfsspecifieke kostprijsvariabelen in de daartoe bestemde gele velden in de loonsomfactoren in, op basis van het prijspeil in het kalenderjaar 2025. </t>
    </r>
    <r>
      <rPr>
        <sz val="9"/>
        <rFont val="Verdana"/>
        <family val="2"/>
      </rPr>
      <t xml:space="preserve">Deze percentages worden automatisch in tabblad 2b, gebaseerd op de arbeidsvoorwaarden van Defensie (IBBAD), overgenomen. Het enige verschil tussen tabblad 2a en 2b is de hoogte van de eindejaarsuitkering (cao Rijk momenteel inclusief IKB 8,5000%, voor Defensie 8,3300%). Inschrijver mag de wit gemarkeerde velden niet wijzigen. Een en ander conform het bepaalde in de toelichting in tabblad 2, hoofdstuk 10 van het Programma van Eisen (bijlage A) en deze leeswijzer van de Tariefstelling (bijlage 5).
Inschrijver dient zich bij de Inschrijving bij het invullen van de loonsomfactoren te baseren op inhuur voor functies in risicopremiegroep 1 en 2. Desgewenst verdisconteert eventuele extra verwachte kosten voor inhuur voor functies in risicopremiegroep 2, een kostenopslag in blok 5 van de loonsomfactor en/of in de bureaumarge.
De (gemiddelde gewogen) loonsomfactoren (tabblad 2a en 2b) worden elk uitgedrukt in een getal met maximaal vier decimalen achter de komma, en waar van toepassing rekenkundig afgerond op deze vier decimalen.
Zie voor meer informatie over de scope van de bovengenoemde (gemiddelde gewogen) loonsomfactoren paragraaf 1.8.1 van het Beschrijvend Document en het Programma van Eisen (hoofdstuk 10, bijlage A). 
</t>
    </r>
  </si>
  <si>
    <r>
      <t>Zie o.a. ook eis 10.23, 10.24, 10.25, 10.27 en 10.28, hoofdstuk 10, Programma van Eisen (bijlage A)</t>
    </r>
    <r>
      <rPr>
        <sz val="9"/>
        <color rgb="FF0070C0"/>
        <rFont val="Verdana"/>
        <family val="2"/>
      </rPr>
      <t xml:space="preserve">
</t>
    </r>
    <r>
      <rPr>
        <sz val="9"/>
        <rFont val="Verdana"/>
        <family val="2"/>
      </rPr>
      <t xml:space="preserve">Onder strikte voorwaarden, zowel meer algemeen als ook specifiek, kunnen aanpassingen van een aantal (niet-)bedrijfsspecifieke kostprijsvariabelen in de (gewogen gemiddelde) loonsomfactor (zie ook eis 10.22) gedurende de looptijd van de Raamovereenkomst, inclusief eventuele verlenging(en) daarvan, worden doorgevoerd. 
Doorgaans wijzigt een aantal (niet-)bedrijfsspecifieke kostprijsvariabelen per 1 januari van een kalenderjaar. Uiterlijk in de loop van december zijn de meeste premies, verplichte afdrachten en reserveringen definitief vastgesteld. 
De aanpassing van een aantal bedrijfsspecifieke en niet-bedrijfsspecifieke kostprijsvariabelen is niet optioneel. Opdrachtgever beoogt met de opzet van deze Tariefstelling (bijlage 5) mee te bewegen met de (opgelegde) wijzigingen hierin. Een belangrijke reden hiervoor is dat Inschrijver voor deze kostprijsvariabelen geen risico-opslag in de Tariefstelling hoeft te verdisconteren om op nog niet bekende verhogingen te anticiperen. Opdrachtgever betaalt op haar beurt een zo reëel mogelijke prijs, omdat ook aanpassingen die in lagere kostprijsvariabelen resulteren worden doorgevoerd.
De hierboven genoemde voorwaarden staan o.a. in eis 10.23, 10.24, 10.25, 10.27 en 10.28 van het Programma van Eisen (bijlage A). </t>
    </r>
  </si>
  <si>
    <r>
      <rPr>
        <b/>
        <sz val="9"/>
        <color rgb="FF0070C0"/>
        <rFont val="Verdana"/>
        <family val="2"/>
      </rPr>
      <t>Zie o.a. ook paragraaf 5.4 van het Beschrijvend Document en hoofdstuk 10 van het Programma van Eisen (bijlage A)</t>
    </r>
    <r>
      <rPr>
        <sz val="9"/>
        <color rgb="FFFF0000"/>
        <rFont val="Verdana"/>
        <family val="2"/>
      </rPr>
      <t xml:space="preserve">
</t>
    </r>
    <r>
      <rPr>
        <sz val="9"/>
        <rFont val="Verdana"/>
        <family val="2"/>
      </rPr>
      <t xml:space="preserve">Nadat Inschrijver de loonsomfactoren en de bureaumarge binnen de door Opdrachtgever vastgestelde bandbreedtes heeft ingevuld in tabblad 2a van deze Tariefstelling (bijlage 5), worden in tabblad 5 van dit document door middel van een lineaire functie met een omslagpunt de behaalde punten voor de aangeboden gemiddelde gewogen loonsomfactor en de bureaumarge berekend.  
Het is Inschrijvers niet toegestaan om een gewogen gemiddelde loonsomfactor en/of bureaumarge buiten de bandbreedtes aan te bieden. Indien een Inschrijver toch een gemiddelde gewogen loonsomfactor en/of bureaumarge buiten de bandbreedtes aanbiedt, dan wordt de Inschrijving terzijde gelegd en komt de Inschrijver niet in aanmerking voor gunning.
</t>
    </r>
    <r>
      <rPr>
        <b/>
        <sz val="9"/>
        <rFont val="Verdana"/>
        <family val="2"/>
      </rPr>
      <t>Het maximale totaalaantal te behalen punten voor het subgunningscriterium Prijs is 200 punten</t>
    </r>
    <r>
      <rPr>
        <sz val="9"/>
        <rFont val="Verdana"/>
        <family val="2"/>
      </rPr>
      <t xml:space="preserve">. 
Deze 200 punten zijn in twee elementen verdeeld:
1. Gewogen gemiddelde loonsomfactor:     maximaal    </t>
    </r>
    <r>
      <rPr>
        <b/>
        <sz val="9"/>
        <rFont val="Verdana"/>
        <family val="2"/>
      </rPr>
      <t>75 punten</t>
    </r>
    <r>
      <rPr>
        <sz val="9"/>
        <rFont val="Verdana"/>
        <family val="2"/>
      </rPr>
      <t xml:space="preserve">
2. Bureaumarge                                    : maximaal  </t>
    </r>
    <r>
      <rPr>
        <b/>
        <sz val="9"/>
        <rFont val="Verdana"/>
        <family val="2"/>
      </rPr>
      <t>125 punten</t>
    </r>
    <r>
      <rPr>
        <sz val="9"/>
        <rFont val="Verdana"/>
        <family val="2"/>
      </rPr>
      <t xml:space="preserve"> 
Het totaalaantal punten ('de score op het subgunningscriterium Prijs') staat in cel</t>
    </r>
    <r>
      <rPr>
        <b/>
        <sz val="9"/>
        <rFont val="Verdana"/>
        <family val="2"/>
      </rPr>
      <t xml:space="preserve"> B52 </t>
    </r>
    <r>
      <rPr>
        <sz val="9"/>
        <rFont val="Verdana"/>
        <family val="2"/>
      </rPr>
      <t xml:space="preserve">van tabblad 5 van dit document.
Zie voor meer informatie over de beoordeling van het subgunningscriterium Prijs, de gehanteerde formules, vastgestelde bandbreedtes en andere voorwaarden paragraaf 5.4 van het Beschrijvend Document en hoofdstuk 10 van het Programma van Eisen (bijlage A). 
</t>
    </r>
    <r>
      <rPr>
        <b/>
        <sz val="9"/>
        <rFont val="Verdana"/>
        <family val="2"/>
      </rPr>
      <t xml:space="preserve">Inschrijver ondertekent tabblad 5 van deze bijlage 5 Tariefstelling rechtsgeldig, vult de overige geel gemarkeerde velden in het ondertekeningsblok in en voegt dit tabblad 5 toe als onderdeel van de Inschrijving. Zie ook onderstaand in het blok 'Algemene informatie'. 
</t>
    </r>
    <r>
      <rPr>
        <sz val="9"/>
        <color rgb="FFFF0000"/>
        <rFont val="Verdana"/>
        <family val="2"/>
      </rPr>
      <t xml:space="preserve">
</t>
    </r>
  </si>
  <si>
    <r>
      <t xml:space="preserve">Zie o.a. ook eis 10.23 (onderaan) en eis 10.21, hoofdstuk 10, Programma van Eisen (bijlage A) en bijlage S BRI/BRO 
</t>
    </r>
    <r>
      <rPr>
        <sz val="9"/>
        <rFont val="Verdana"/>
        <family val="2"/>
      </rPr>
      <t xml:space="preserve">In tabblad 4 staan drie verschillende kostenfactoren, bedoeld als opslag bij doorberekening aan Deelnemer voor diverse kosten en toelagen die niet zijn opgenomen in de gemiddelde gewogen loonsomfactoren. Zie ook bijlage S BRI/BRO. Tijdens de implementatiefase wordt op initiatief van Deelnemer bepaald of zowel kostenfactor 1 als 2 wordt gehanteerd of dat kostenfactor nummer 1 vervalt en hiervoor in de plaats kostenfactor 2 wordt gehanteerd. Indien alleen kostenfactor 2 wordt gehanteerd is dit in het voordeel van Opdrachtnemer. Kostenfactor 3 wordt altijd gehanteerd.
De kostprijsvariabelen die deel uitmaken van de drie onderscheiden kostenfactoren zijn gekoppeld aan de kostprijsvariabelen die in de tabbladen 2a (en 2b) staan. De kostenfactoren die in tabblad 4 staan maken daarom geen deel uit van de beoordeling ten behoeve van het gunningscriterium ‘Prijs’. Alleen de pensioenpremie wijkt af, omdat in deze kostenfactoren geen aftrek van franchise van toepassing is. 
Het uitgangspunt bij Inschrijving is de pensioenpremie van StiPP. Indien een aantoonbaar door StiPP gedispenseerd pensioenfonds een andere premie als werkgeversdeel heeft vastgesteld, dan zal de pensioenpremie in de implementatiefase worden aangepast. 
Er is steeds één gemiddelde kostenfactor van toepassing voor zowel fase A/1,2 etc. als fase B, C/3,4 etc.. Voor de procentuele verhouding van de gemiddelde gewogen loonsomfactoren voor fase A/1,2 en fase B,C in de gemiddelde kostenfactoren, houden we de verdeling tussen fase A/1,2 etc. en fase B,C/3,4 etc. aan zoals vastgesteld in de tabbladen 2a en 2b van deze Tariefstelling (bijlage 5).
De weging per loonsomfactor ten behoeve van de vaststelling van de gewogen gemiddelde loonsomfactor (en dus ook van de kostenfactor in tabblad 4) staat vast gedurende de initiële looptijd van vier jaar van de Raamovereenkomst. Indien de eerste verlengingsoptie van maximaal twaalf maanden wordt benut, kan de weging, mits goed onderbouwd door Opdrachtnemer en te beoordelen door categoriemanagement UZKA, eenmalig worden herzien. Deze eventuele mutatie vindt plaats gelijktijdig met de tariefsafstemming voor het opvolgende kalenderjaar, om een extra tussentijdse mutatie te vermijden. Dit betekent dat de eventuele mutatie rond 1 januari 2030 van kracht wordt, dus circa een maand voor de einddatum van de initiële looptijd (t/m zondag zondag 27 januari 2030) van de Raamovereenkomst.
Zie ook eis 10.21.
</t>
    </r>
    <r>
      <rPr>
        <u/>
        <sz val="9"/>
        <rFont val="Verdana"/>
        <family val="2"/>
      </rPr>
      <t xml:space="preserve">Tabblad 4 hoeft niet bij Inschrijving te worden ingediend.
</t>
    </r>
  </si>
  <si>
    <r>
      <t xml:space="preserve">Inschrijver vult uitsluitend informatie in de </t>
    </r>
    <r>
      <rPr>
        <b/>
        <sz val="9"/>
        <rFont val="Verdana"/>
        <family val="2"/>
      </rPr>
      <t>geel</t>
    </r>
    <r>
      <rPr>
        <sz val="9"/>
        <rFont val="Verdana"/>
        <family val="2"/>
      </rPr>
      <t xml:space="preserve"> gemarkeerde invulvelden en de velden die bedoeld zijn voor ondertekening in. Inschrijver mag de overige velden niet wijzigen, tenzij de Aanbestedende dienst anders heeft aangegeven. Wijziging van het format, de lay-out of inhoudelijke aanpassing van overige velden (ook niet zijnde invulvelden) zonder toestemming van de Aanbestedende dienst kan leiden tot uitsluiting.
De tabbladen in deze bijlage zijn met een wachtwoord beveiligd. Het eventueel ontgrendelen van deze tabbladen, op welke manier dan ook, komt voor rekening en risico van Inschrijver. O.a. koppelingen tussen tabbladen kunnen hierdoor vervallen. </t>
    </r>
  </si>
  <si>
    <t xml:space="preserve">Aanbestedende dienst wijst Inschrijver op de eisen en overige voorwaarden die van toepassing zijn op de Tariefstelling. De eisen staan in het Programma van Eisen (bijlage A, hoofdstuk 10). Ook wijst Inschrijver op paragraaf 5.4 van het Beschrijvend Document en de toelichtingen en instructies in deze bijlage 5 'Tariefstelling'. In deze bijlage mag niet worden afgeweken van de eisen zoals weergegeven in het Programma van Eisen (bijlage A) en dienen de instructies in de andere relevante Aanbestedingsstukken, zoals ook deze bijlage 5 Tariefstelling, te worden gevolgd. </t>
  </si>
  <si>
    <r>
      <t xml:space="preserve">BIJLAGE 5 - Tab 2a. </t>
    </r>
    <r>
      <rPr>
        <b/>
        <sz val="12"/>
        <color rgb="FF00B050"/>
        <rFont val="Verdana"/>
        <family val="2"/>
      </rPr>
      <t>Loonsomfactoren</t>
    </r>
    <r>
      <rPr>
        <b/>
        <sz val="12"/>
        <color rgb="FF002060"/>
        <rFont val="Verdana"/>
        <family val="2"/>
      </rPr>
      <t xml:space="preserve"> cao Rijk - Detacheren, zonder Uitzendbeding en zonder uitsluiting loondoorbetalingsverplichting</t>
    </r>
    <r>
      <rPr>
        <b/>
        <sz val="14"/>
        <color rgb="FF002060"/>
        <rFont val="Verdana"/>
        <family val="2"/>
      </rPr>
      <t xml:space="preserve"> </t>
    </r>
    <r>
      <rPr>
        <b/>
        <sz val="12"/>
        <color rgb="FF002060"/>
        <rFont val="Verdana"/>
        <family val="2"/>
      </rPr>
      <t xml:space="preserve">
In fase A/1,2,  fase B/3 en C/4 volgens de ABU/NBBU-cao of ingeval van een Sociaal Werkbedrijf, voor arbeidsovereenkomsten voor bepaalde en onbepaalde tijd, in risicopremiegroep 1 en 2, salarisschaal 1 t/m 14 cao Rijk of H18 cao Rijk 'Arbeidsbeperkten'</t>
    </r>
  </si>
  <si>
    <r>
      <t xml:space="preserve">BIJLAGE 5 - Tab 2b. </t>
    </r>
    <r>
      <rPr>
        <b/>
        <sz val="12"/>
        <color rgb="FF00B050"/>
        <rFont val="Verdana"/>
        <family val="2"/>
      </rPr>
      <t>Loonsomfactoren</t>
    </r>
    <r>
      <rPr>
        <b/>
        <sz val="12"/>
        <color rgb="FF002060"/>
        <rFont val="Verdana"/>
        <family val="2"/>
      </rPr>
      <t xml:space="preserve"> Inkomstenbesluit burgerlijke ambtenaren </t>
    </r>
    <r>
      <rPr>
        <b/>
        <sz val="11"/>
        <color rgb="FF002060"/>
        <rFont val="Verdana"/>
        <family val="2"/>
      </rPr>
      <t>DEFENSIE</t>
    </r>
    <r>
      <rPr>
        <b/>
        <sz val="12"/>
        <color rgb="FF002060"/>
        <rFont val="Verdana"/>
        <family val="2"/>
      </rPr>
      <t xml:space="preserve"> - Detacheren, zonder Uitzendbeding en zonder uitsluiting loondoorbetalingsverplichting</t>
    </r>
    <r>
      <rPr>
        <b/>
        <sz val="14"/>
        <color rgb="FF002060"/>
        <rFont val="Verdana"/>
        <family val="2"/>
      </rPr>
      <t xml:space="preserve"> </t>
    </r>
    <r>
      <rPr>
        <b/>
        <sz val="12"/>
        <color rgb="FF002060"/>
        <rFont val="Verdana"/>
        <family val="2"/>
      </rPr>
      <t xml:space="preserve">
In fase A/1,2,  fase B/3 en C/4 volgens de ABU/NBBU-cao of ingeval van een Sociaal Werkbedrijf, voor arbeidsovereenkomsten voor bepaalde en onbepaalde tijd, in risicopremiegroep 1 en 2, salarisschaal 1 t/m 14 </t>
    </r>
    <r>
      <rPr>
        <b/>
        <strike/>
        <sz val="12"/>
        <color rgb="FF002060"/>
        <rFont val="Verdana"/>
        <family val="2"/>
      </rPr>
      <t xml:space="preserve"> </t>
    </r>
    <r>
      <rPr>
        <b/>
        <sz val="12"/>
        <color rgb="FF002060"/>
        <rFont val="Verdana"/>
        <family val="2"/>
      </rPr>
      <t>Inkomstenbesluit burgerlijke ambtenaren Defensie</t>
    </r>
  </si>
  <si>
    <r>
      <rPr>
        <b/>
        <strike/>
        <sz val="9"/>
        <color rgb="FF00B050"/>
        <rFont val="Verdana"/>
        <family val="2"/>
      </rPr>
      <t>Niet-b</t>
    </r>
    <r>
      <rPr>
        <b/>
        <sz val="9"/>
        <color rgb="FF00B050"/>
        <rFont val="Verdana"/>
        <family val="2"/>
      </rPr>
      <t xml:space="preserve"> Bedrijfsspecifieke kostprijsvariabele</t>
    </r>
    <r>
      <rPr>
        <sz val="9"/>
        <rFont val="Verdana"/>
        <family val="2"/>
      </rPr>
      <t xml:space="preserve">
</t>
    </r>
    <r>
      <rPr>
        <b/>
        <sz val="9"/>
        <rFont val="Verdana"/>
        <family val="2"/>
      </rPr>
      <t xml:space="preserve">Dit veld betreft eventuele overige voorzieningen en reserveringen waar Opdrachtnemer invloed op heeft en die derhalve gedurende de looptijd van de Raamovereenkomst inclusief eventuele verlenging </t>
    </r>
    <r>
      <rPr>
        <b/>
        <u/>
        <sz val="9"/>
        <rFont val="Verdana"/>
        <family val="2"/>
      </rPr>
      <t>niet mogen worden aangepast</t>
    </r>
    <r>
      <rPr>
        <b/>
        <sz val="9"/>
        <rFont val="Verdana"/>
        <family val="2"/>
      </rPr>
      <t>.</t>
    </r>
    <r>
      <rPr>
        <sz val="9"/>
        <rFont val="Verdana"/>
        <family val="2"/>
      </rPr>
      <t xml:space="preserve"> Inschrijver kan er voor kiezen hier één percentage op te voeren, de percentages in verschillende posten uit te splitsen of bijvoorbeeld de percentages op 0,000% te laten staan en alleen een bureaumarge voor de overige kosten te hanteren. Posten die in blok 1 tot en met 4 zijn opgevoerd mag Inschrijver echter hier niet nogmaals opnemen. Er mag ook niet met de posten tussen de blokken in de loonsomfactor worden geschoven. 
</t>
    </r>
  </si>
  <si>
    <r>
      <t xml:space="preserve">b. Gemiddelde gewogen loonsomfactor, </t>
    </r>
    <r>
      <rPr>
        <b/>
        <u/>
        <sz val="10"/>
        <color theme="1"/>
        <rFont val="Verdana"/>
        <family val="2"/>
      </rPr>
      <t xml:space="preserve">zie tabblad 2b.
</t>
    </r>
    <r>
      <rPr>
        <b/>
        <sz val="10"/>
        <color rgb="FF0070C0"/>
        <rFont val="Verdana"/>
        <family val="2"/>
      </rPr>
      <t>Contractpartner: ...</t>
    </r>
  </si>
  <si>
    <t>Versie Nota van Inlichtingen 2</t>
  </si>
  <si>
    <r>
      <t xml:space="preserve">EA I-AP 2026                                    </t>
    </r>
    <r>
      <rPr>
        <b/>
        <sz val="14"/>
        <color rgb="FF00B050"/>
        <rFont val="Verdana"/>
        <family val="2"/>
      </rPr>
      <t>Versie Nota van Inlichtingen 2</t>
    </r>
    <r>
      <rPr>
        <b/>
        <sz val="12"/>
        <color rgb="FF00B050"/>
        <rFont val="Verdana"/>
        <family val="2"/>
      </rPr>
      <t xml:space="preserve">  </t>
    </r>
    <r>
      <rPr>
        <b/>
        <sz val="12"/>
        <color rgb="FF002060"/>
        <rFont val="Verdana"/>
        <family val="2"/>
      </rPr>
      <t xml:space="preserve">                                                Kenmerk IUC DJI/INEA/MHT/2025-01</t>
    </r>
  </si>
  <si>
    <r>
      <t xml:space="preserve">EA I-AP 2026                                                               </t>
    </r>
    <r>
      <rPr>
        <b/>
        <sz val="16"/>
        <color rgb="FF00B050"/>
        <rFont val="Verdana"/>
        <family val="2"/>
      </rPr>
      <t>Versie Nota van Inlichtingen 2</t>
    </r>
  </si>
  <si>
    <r>
      <t xml:space="preserve">EA I-AP 2026                                                                                </t>
    </r>
    <r>
      <rPr>
        <b/>
        <sz val="16"/>
        <color rgb="FF00B050"/>
        <rFont val="Verdana"/>
        <family val="2"/>
      </rPr>
      <t>Versie Nota van Inlichtingen 2</t>
    </r>
  </si>
  <si>
    <r>
      <t xml:space="preserve">Tariefstelling bij Inschrijving gebaseerd op kostprijsvariabelen van toepassing in 2025                                   </t>
    </r>
    <r>
      <rPr>
        <b/>
        <sz val="16"/>
        <color rgb="FF00B050"/>
        <rFont val="Verdana"/>
        <family val="2"/>
      </rPr>
      <t xml:space="preserve"> Versie Nota van Inlichtingen 2</t>
    </r>
  </si>
  <si>
    <t>Salaristabel m.i.v. 1 juli 2025 
Hoofdstuk 18 cao Rijk 'Arbeidsbeperkten'</t>
  </si>
  <si>
    <t>Het Wml bruto uurloon is met ingang van 1 juli 2025 € 14,40 bij een 36-urige werkweek.</t>
  </si>
  <si>
    <t>Alle cao Rijk-salarisschalen en tredes zijn met ingang 1 juli 2025 hoger dan het Wml bruto uurloon.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</si>
</sst>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2">
    <numFmt numFmtId="7" formatCode="&quot;€&quot;\ #,##0.00;&quot;€&quot;\ \-#,##0.00"/>
    <numFmt numFmtId="8" formatCode="&quot;€&quot;\ #,##0.00;[Red]&quot;€&quot;\ \-#,##0.00"/>
    <numFmt numFmtId="44" formatCode="_ &quot;€&quot;\ * #,##0.00_ ;_ &quot;€&quot;\ * \-#,##0.00_ ;_ &quot;€&quot;\ * &quot;-&quot;??_ ;_ @_ "/>
    <numFmt numFmtId="164" formatCode="_-&quot;€&quot;\ * #,##0.00_-;_-&quot;€&quot;\ * #,##0.00\-;_-&quot;€&quot;\ * &quot;-&quot;??_-;_-@_-"/>
    <numFmt numFmtId="165" formatCode="0.0000"/>
    <numFmt numFmtId="166" formatCode="0.0000%"/>
    <numFmt numFmtId="167" formatCode="0.000000"/>
    <numFmt numFmtId="168" formatCode="#,##0.0000_ ;\-#,##0.0000\ "/>
    <numFmt numFmtId="169" formatCode="&quot;€&quot;\ #,##0.00"/>
    <numFmt numFmtId="170" formatCode="_ [$€-413]\ * #,##0.00_ ;_ [$€-413]\ * \-#,##0.00_ ;_ [$€-413]\ * &quot;-&quot;??_ ;_ @_ "/>
    <numFmt numFmtId="171" formatCode="#,##0.0000"/>
    <numFmt numFmtId="172" formatCode="#,##0.00_ ;\-#,##0.00\ "/>
  </numFmts>
  <fonts count="201" x14ac:knownFonts="1">
    <font>
      <sz val="10"/>
      <name val="Arial"/>
    </font>
    <font>
      <sz val="11"/>
      <color theme="1"/>
      <name val="Calibri"/>
      <family val="2"/>
      <scheme val="minor"/>
    </font>
    <font>
      <sz val="11"/>
      <color theme="1"/>
      <name val="Calibri"/>
      <family val="2"/>
      <scheme val="minor"/>
    </font>
    <font>
      <sz val="10"/>
      <name val="Arial"/>
      <family val="2"/>
    </font>
    <font>
      <sz val="10"/>
      <name val="Verdana"/>
      <family val="2"/>
    </font>
    <font>
      <sz val="8"/>
      <name val="Arial"/>
      <family val="2"/>
    </font>
    <font>
      <b/>
      <sz val="10"/>
      <name val="Verdana"/>
      <family val="2"/>
    </font>
    <font>
      <sz val="9"/>
      <name val="Verdana"/>
      <family val="2"/>
    </font>
    <font>
      <b/>
      <sz val="10"/>
      <color rgb="FFFF0000"/>
      <name val="Arial"/>
      <family val="2"/>
    </font>
    <font>
      <sz val="10"/>
      <color rgb="FFFF0000"/>
      <name val="Arial"/>
      <family val="2"/>
    </font>
    <font>
      <sz val="8"/>
      <name val="Verdana"/>
      <family val="2"/>
    </font>
    <font>
      <b/>
      <sz val="12"/>
      <color theme="3"/>
      <name val="Verdana"/>
      <family val="2"/>
    </font>
    <font>
      <b/>
      <sz val="9"/>
      <name val="Verdana"/>
      <family val="2"/>
    </font>
    <font>
      <b/>
      <sz val="11"/>
      <color theme="3"/>
      <name val="Verdana"/>
      <family val="2"/>
    </font>
    <font>
      <sz val="9"/>
      <name val="Arial"/>
      <family val="2"/>
    </font>
    <font>
      <b/>
      <sz val="10"/>
      <color rgb="FFFF0000"/>
      <name val="Verdana"/>
      <family val="2"/>
    </font>
    <font>
      <b/>
      <sz val="11"/>
      <name val="Verdana"/>
      <family val="2"/>
    </font>
    <font>
      <sz val="10"/>
      <color rgb="FFFF0000"/>
      <name val="Verdana"/>
      <family val="2"/>
    </font>
    <font>
      <sz val="9"/>
      <color rgb="FFFF0000"/>
      <name val="Verdana"/>
      <family val="2"/>
    </font>
    <font>
      <b/>
      <sz val="11"/>
      <color rgb="FFFF0000"/>
      <name val="Verdana"/>
      <family val="2"/>
    </font>
    <font>
      <b/>
      <u/>
      <sz val="10"/>
      <name val="Verdana"/>
      <family val="2"/>
    </font>
    <font>
      <b/>
      <sz val="12"/>
      <color rgb="FFFF0000"/>
      <name val="Verdana"/>
      <family val="2"/>
    </font>
    <font>
      <sz val="11"/>
      <name val="Verdana"/>
      <family val="2"/>
    </font>
    <font>
      <sz val="11"/>
      <color theme="3"/>
      <name val="Verdana"/>
      <family val="2"/>
    </font>
    <font>
      <b/>
      <sz val="12"/>
      <color rgb="FF002060"/>
      <name val="Verdana"/>
      <family val="2"/>
    </font>
    <font>
      <sz val="14"/>
      <name val="Arial"/>
      <family val="2"/>
    </font>
    <font>
      <sz val="10"/>
      <name val="Arial"/>
      <family val="2"/>
    </font>
    <font>
      <sz val="10"/>
      <color theme="0" tint="-0.249977111117893"/>
      <name val="Verdana"/>
      <family val="2"/>
    </font>
    <font>
      <b/>
      <sz val="12"/>
      <color theme="0" tint="-0.249977111117893"/>
      <name val="Verdana"/>
      <family val="2"/>
    </font>
    <font>
      <sz val="10"/>
      <color theme="0" tint="-0.249977111117893"/>
      <name val="Arial"/>
      <family val="2"/>
    </font>
    <font>
      <sz val="11"/>
      <color theme="0" tint="-0.249977111117893"/>
      <name val="Verdana"/>
      <family val="2"/>
    </font>
    <font>
      <b/>
      <sz val="11"/>
      <color theme="0" tint="-0.249977111117893"/>
      <name val="Verdana"/>
      <family val="2"/>
    </font>
    <font>
      <b/>
      <u/>
      <sz val="11"/>
      <color theme="0" tint="-0.249977111117893"/>
      <name val="Verdana"/>
      <family val="2"/>
    </font>
    <font>
      <b/>
      <sz val="14"/>
      <color theme="0" tint="-0.249977111117893"/>
      <name val="Verdana"/>
      <family val="2"/>
    </font>
    <font>
      <sz val="14"/>
      <color theme="0" tint="-0.249977111117893"/>
      <name val="Arial"/>
      <family val="2"/>
    </font>
    <font>
      <b/>
      <sz val="10"/>
      <color theme="0" tint="-0.249977111117893"/>
      <name val="Verdana"/>
      <family val="2"/>
    </font>
    <font>
      <sz val="8"/>
      <color theme="0" tint="-0.249977111117893"/>
      <name val="Verdana"/>
      <family val="2"/>
    </font>
    <font>
      <u/>
      <sz val="8"/>
      <color theme="0" tint="-0.249977111117893"/>
      <name val="Verdana"/>
      <family val="2"/>
    </font>
    <font>
      <b/>
      <sz val="8"/>
      <color theme="0" tint="-0.249977111117893"/>
      <name val="Verdana"/>
      <family val="2"/>
    </font>
    <font>
      <i/>
      <sz val="8"/>
      <color theme="0" tint="-0.249977111117893"/>
      <name val="Verdana"/>
      <family val="2"/>
    </font>
    <font>
      <u/>
      <sz val="10"/>
      <color theme="0" tint="-0.249977111117893"/>
      <name val="Verdana"/>
      <family val="2"/>
    </font>
    <font>
      <b/>
      <sz val="12"/>
      <color theme="0" tint="-0.249977111117893"/>
      <name val="Arial"/>
      <family val="2"/>
    </font>
    <font>
      <strike/>
      <sz val="10"/>
      <color theme="0" tint="-0.249977111117893"/>
      <name val="Verdana"/>
      <family val="2"/>
    </font>
    <font>
      <b/>
      <sz val="10"/>
      <color theme="0" tint="-0.249977111117893"/>
      <name val="Arial"/>
      <family val="2"/>
    </font>
    <font>
      <b/>
      <u/>
      <sz val="10"/>
      <color theme="0" tint="-0.249977111117893"/>
      <name val="Verdana"/>
      <family val="2"/>
    </font>
    <font>
      <sz val="12"/>
      <color theme="0" tint="-0.249977111117893"/>
      <name val="Verdana"/>
      <family val="2"/>
    </font>
    <font>
      <b/>
      <sz val="14"/>
      <color rgb="FFFF0000"/>
      <name val="Verdana"/>
      <family val="2"/>
    </font>
    <font>
      <b/>
      <sz val="12"/>
      <color theme="0" tint="-0.34998626667073579"/>
      <name val="Verdana"/>
      <family val="2"/>
    </font>
    <font>
      <sz val="10"/>
      <color theme="0" tint="-0.34998626667073579"/>
      <name val="Verdana"/>
      <family val="2"/>
    </font>
    <font>
      <b/>
      <sz val="12"/>
      <color theme="0" tint="-0.34998626667073579"/>
      <name val="Arial"/>
      <family val="2"/>
    </font>
    <font>
      <sz val="10"/>
      <color theme="0" tint="-0.34998626667073579"/>
      <name val="Arial"/>
      <family val="2"/>
    </font>
    <font>
      <b/>
      <sz val="14"/>
      <color theme="0" tint="-0.34998626667073579"/>
      <name val="Verdana"/>
      <family val="2"/>
    </font>
    <font>
      <sz val="14"/>
      <color theme="0" tint="-0.34998626667073579"/>
      <name val="Arial"/>
      <family val="2"/>
    </font>
    <font>
      <sz val="11"/>
      <color theme="0" tint="-0.34998626667073579"/>
      <name val="Verdana"/>
      <family val="2"/>
    </font>
    <font>
      <b/>
      <sz val="11"/>
      <color theme="0" tint="-0.34998626667073579"/>
      <name val="Verdana"/>
      <family val="2"/>
    </font>
    <font>
      <b/>
      <u/>
      <sz val="11"/>
      <color theme="0" tint="-0.34998626667073579"/>
      <name val="Verdana"/>
      <family val="2"/>
    </font>
    <font>
      <b/>
      <sz val="9"/>
      <color theme="0" tint="-0.34998626667073579"/>
      <name val="Verdana"/>
      <family val="2"/>
    </font>
    <font>
      <sz val="9"/>
      <color theme="0" tint="-0.34998626667073579"/>
      <name val="Verdana"/>
      <family val="2"/>
    </font>
    <font>
      <i/>
      <sz val="9"/>
      <color theme="0" tint="-0.34998626667073579"/>
      <name val="Verdana"/>
      <family val="2"/>
    </font>
    <font>
      <b/>
      <sz val="10"/>
      <color theme="0" tint="-0.34998626667073579"/>
      <name val="Verdana"/>
      <family val="2"/>
    </font>
    <font>
      <sz val="8"/>
      <color theme="0" tint="-0.34998626667073579"/>
      <name val="Verdana"/>
      <family val="2"/>
    </font>
    <font>
      <b/>
      <u/>
      <sz val="9"/>
      <color theme="0" tint="-0.34998626667073579"/>
      <name val="Verdana"/>
      <family val="2"/>
    </font>
    <font>
      <sz val="11"/>
      <color theme="0" tint="-0.34998626667073579"/>
      <name val="Calibri"/>
      <family val="2"/>
      <scheme val="minor"/>
    </font>
    <font>
      <b/>
      <u/>
      <sz val="10"/>
      <color theme="0" tint="-0.34998626667073579"/>
      <name val="Verdana"/>
      <family val="2"/>
    </font>
    <font>
      <b/>
      <sz val="10"/>
      <color theme="0" tint="-0.34998626667073579"/>
      <name val="Arial"/>
      <family val="2"/>
    </font>
    <font>
      <b/>
      <sz val="8"/>
      <color theme="0" tint="-0.34998626667073579"/>
      <name val="Verdana"/>
      <family val="2"/>
    </font>
    <font>
      <sz val="9"/>
      <color theme="0" tint="-0.34998626667073579"/>
      <name val="Arial"/>
      <family val="2"/>
    </font>
    <font>
      <u/>
      <sz val="8"/>
      <color theme="0" tint="-0.34998626667073579"/>
      <name val="Verdana"/>
      <family val="2"/>
    </font>
    <font>
      <strike/>
      <sz val="10"/>
      <color theme="0" tint="-0.34998626667073579"/>
      <name val="Verdana"/>
      <family val="2"/>
    </font>
    <font>
      <u/>
      <sz val="10"/>
      <color theme="0" tint="-0.34998626667073579"/>
      <name val="Verdana"/>
      <family val="2"/>
    </font>
    <font>
      <sz val="10"/>
      <name val="Arial"/>
      <family val="2"/>
    </font>
    <font>
      <b/>
      <u/>
      <sz val="10"/>
      <color rgb="FFFF0000"/>
      <name val="Verdana"/>
      <family val="2"/>
    </font>
    <font>
      <b/>
      <sz val="10"/>
      <name val="Arial"/>
      <family val="2"/>
    </font>
    <font>
      <b/>
      <sz val="11"/>
      <color rgb="FF0070C0"/>
      <name val="Verdana"/>
      <family val="2"/>
    </font>
    <font>
      <b/>
      <u/>
      <sz val="12"/>
      <color rgb="FF002060"/>
      <name val="Verdana"/>
      <family val="2"/>
    </font>
    <font>
      <sz val="12"/>
      <color rgb="FF002060"/>
      <name val="Verdana"/>
      <family val="2"/>
    </font>
    <font>
      <b/>
      <i/>
      <sz val="11"/>
      <color rgb="FFFF0000"/>
      <name val="Arial"/>
      <family val="2"/>
    </font>
    <font>
      <b/>
      <sz val="11"/>
      <color theme="0"/>
      <name val="Verdana"/>
      <family val="2"/>
    </font>
    <font>
      <i/>
      <sz val="9"/>
      <name val="Verdana"/>
      <family val="2"/>
    </font>
    <font>
      <sz val="9"/>
      <color rgb="FFFF0000"/>
      <name val="Arial"/>
      <family val="2"/>
    </font>
    <font>
      <b/>
      <sz val="10"/>
      <color theme="1"/>
      <name val="Verdana"/>
      <family val="2"/>
    </font>
    <font>
      <b/>
      <sz val="9"/>
      <color rgb="FF0070C0"/>
      <name val="Verdana"/>
      <family val="2"/>
    </font>
    <font>
      <b/>
      <sz val="10"/>
      <color rgb="FF0070C0"/>
      <name val="Verdana"/>
      <family val="2"/>
    </font>
    <font>
      <b/>
      <u/>
      <sz val="9"/>
      <name val="Verdana"/>
      <family val="2"/>
    </font>
    <font>
      <sz val="11"/>
      <color rgb="FF000000"/>
      <name val="Calibri"/>
      <family val="2"/>
    </font>
    <font>
      <sz val="10"/>
      <color rgb="FF7030A0"/>
      <name val="Verdana"/>
      <family val="2"/>
    </font>
    <font>
      <b/>
      <sz val="10"/>
      <color rgb="FF7030A0"/>
      <name val="Verdana"/>
      <family val="2"/>
    </font>
    <font>
      <i/>
      <sz val="10"/>
      <name val="Verdana"/>
      <family val="2"/>
    </font>
    <font>
      <i/>
      <sz val="10"/>
      <color rgb="FF7030A0"/>
      <name val="Verdana"/>
      <family val="2"/>
    </font>
    <font>
      <sz val="10"/>
      <color rgb="FF7030A0"/>
      <name val="Calibri"/>
      <family val="2"/>
      <scheme val="minor"/>
    </font>
    <font>
      <i/>
      <sz val="8"/>
      <name val="Verdana"/>
      <family val="2"/>
    </font>
    <font>
      <i/>
      <sz val="8"/>
      <name val="Calibri"/>
      <family val="2"/>
      <scheme val="minor"/>
    </font>
    <font>
      <i/>
      <sz val="8"/>
      <name val="Arial"/>
      <family val="2"/>
    </font>
    <font>
      <sz val="10"/>
      <color theme="1"/>
      <name val="Verdana"/>
      <family val="2"/>
    </font>
    <font>
      <strike/>
      <u/>
      <sz val="8"/>
      <color rgb="FFFF0000"/>
      <name val="Verdana"/>
      <family val="2"/>
    </font>
    <font>
      <sz val="10"/>
      <color rgb="FF002060"/>
      <name val="Arial"/>
      <family val="2"/>
    </font>
    <font>
      <sz val="14"/>
      <color rgb="FF002060"/>
      <name val="Verdana"/>
      <family val="2"/>
    </font>
    <font>
      <sz val="10"/>
      <color rgb="FF002060"/>
      <name val="Verdana"/>
      <family val="2"/>
    </font>
    <font>
      <sz val="9"/>
      <color theme="1"/>
      <name val="Verdana"/>
      <family val="2"/>
    </font>
    <font>
      <b/>
      <sz val="11"/>
      <color rgb="FF1F497D"/>
      <name val="Arial"/>
      <family val="2"/>
    </font>
    <font>
      <sz val="11"/>
      <color rgb="FF1F497D"/>
      <name val="Arial"/>
      <family val="2"/>
    </font>
    <font>
      <b/>
      <sz val="11"/>
      <color theme="1"/>
      <name val="Verdana"/>
      <family val="2"/>
    </font>
    <font>
      <sz val="11"/>
      <color rgb="FF7030A0"/>
      <name val="Calibri"/>
      <family val="2"/>
    </font>
    <font>
      <u/>
      <sz val="10"/>
      <color theme="10"/>
      <name val="Arial"/>
      <family val="2"/>
    </font>
    <font>
      <b/>
      <sz val="10"/>
      <color theme="5" tint="-0.249977111117893"/>
      <name val="Verdana"/>
      <family val="2"/>
    </font>
    <font>
      <b/>
      <u/>
      <sz val="11"/>
      <name val="Verdana"/>
      <family val="2"/>
    </font>
    <font>
      <sz val="12"/>
      <color rgb="FF002060"/>
      <name val="Arial"/>
      <family val="2"/>
    </font>
    <font>
      <sz val="12"/>
      <name val="Verdana"/>
      <family val="2"/>
    </font>
    <font>
      <sz val="9"/>
      <color theme="0" tint="-0.499984740745262"/>
      <name val="Verdana"/>
      <family val="2"/>
    </font>
    <font>
      <b/>
      <i/>
      <sz val="10"/>
      <name val="Verdana"/>
      <family val="2"/>
    </font>
    <font>
      <b/>
      <sz val="9"/>
      <color rgb="FFFF0000"/>
      <name val="Verdana"/>
      <family val="2"/>
    </font>
    <font>
      <b/>
      <sz val="8"/>
      <color rgb="FFFF0000"/>
      <name val="Verdana"/>
      <family val="2"/>
    </font>
    <font>
      <b/>
      <sz val="12"/>
      <name val="Verdana"/>
      <family val="2"/>
    </font>
    <font>
      <i/>
      <sz val="10"/>
      <name val="Calibri"/>
      <family val="2"/>
      <scheme val="minor"/>
    </font>
    <font>
      <i/>
      <sz val="10"/>
      <color theme="1"/>
      <name val="Calibri"/>
      <family val="2"/>
      <scheme val="minor"/>
    </font>
    <font>
      <i/>
      <sz val="10"/>
      <color rgb="FFFF0000"/>
      <name val="Calibri"/>
      <family val="2"/>
      <scheme val="minor"/>
    </font>
    <font>
      <sz val="10"/>
      <name val="Calibri"/>
      <family val="2"/>
      <scheme val="minor"/>
    </font>
    <font>
      <sz val="10"/>
      <color theme="1"/>
      <name val="Calibri"/>
      <family val="2"/>
      <scheme val="minor"/>
    </font>
    <font>
      <b/>
      <sz val="11"/>
      <color rgb="FFFF0000"/>
      <name val="Calibri"/>
      <family val="2"/>
      <scheme val="minor"/>
    </font>
    <font>
      <b/>
      <sz val="11"/>
      <name val="Calibri"/>
      <family val="2"/>
      <scheme val="minor"/>
    </font>
    <font>
      <u/>
      <sz val="10"/>
      <color theme="10"/>
      <name val="Verdana"/>
      <family val="2"/>
    </font>
    <font>
      <u/>
      <sz val="11"/>
      <color theme="10"/>
      <name val="Verdana"/>
      <family val="2"/>
    </font>
    <font>
      <b/>
      <sz val="10"/>
      <color rgb="FF000000"/>
      <name val="Verdana"/>
      <family val="2"/>
    </font>
    <font>
      <b/>
      <sz val="10"/>
      <color theme="1"/>
      <name val="Calibri"/>
      <family val="2"/>
      <scheme val="minor"/>
    </font>
    <font>
      <sz val="11"/>
      <name val="Arial"/>
      <family val="2"/>
    </font>
    <font>
      <i/>
      <sz val="10"/>
      <color theme="1"/>
      <name val="Verdana"/>
      <family val="2"/>
    </font>
    <font>
      <u/>
      <sz val="11"/>
      <color theme="10"/>
      <name val="Arial"/>
      <family val="2"/>
    </font>
    <font>
      <b/>
      <sz val="12"/>
      <color rgb="FF0070C0"/>
      <name val="Verdana"/>
      <family val="2"/>
    </font>
    <font>
      <sz val="10"/>
      <color rgb="FF0070C0"/>
      <name val="Arial"/>
      <family val="2"/>
    </font>
    <font>
      <sz val="10"/>
      <color rgb="FF0070C0"/>
      <name val="Verdana"/>
      <family val="2"/>
    </font>
    <font>
      <b/>
      <u/>
      <sz val="12"/>
      <color rgb="FF0070C0"/>
      <name val="Verdana"/>
      <family val="2"/>
    </font>
    <font>
      <b/>
      <sz val="14"/>
      <color rgb="FF002060"/>
      <name val="Verdana"/>
      <family val="2"/>
    </font>
    <font>
      <b/>
      <sz val="16"/>
      <name val="Verdana"/>
      <family val="2"/>
    </font>
    <font>
      <sz val="16"/>
      <name val="Arial"/>
      <family val="2"/>
    </font>
    <font>
      <b/>
      <u/>
      <sz val="10"/>
      <color rgb="FF0070C0"/>
      <name val="Verdana"/>
      <family val="2"/>
    </font>
    <font>
      <b/>
      <sz val="13"/>
      <color rgb="FFFF0000"/>
      <name val="Verdana"/>
      <family val="2"/>
    </font>
    <font>
      <u/>
      <sz val="9"/>
      <name val="Verdana"/>
      <family val="2"/>
    </font>
    <font>
      <b/>
      <sz val="9"/>
      <color theme="5" tint="-0.249977111117893"/>
      <name val="Verdana"/>
      <family val="2"/>
    </font>
    <font>
      <sz val="11"/>
      <color rgb="FFFF0000"/>
      <name val="Calibri"/>
      <family val="2"/>
      <scheme val="minor"/>
    </font>
    <font>
      <b/>
      <sz val="11"/>
      <color theme="1"/>
      <name val="Calibri"/>
      <family val="2"/>
      <scheme val="minor"/>
    </font>
    <font>
      <sz val="10"/>
      <color theme="1"/>
      <name val="Arial"/>
      <family val="2"/>
    </font>
    <font>
      <b/>
      <sz val="14"/>
      <color rgb="FF0070C0"/>
      <name val="Verdana"/>
      <family val="2"/>
    </font>
    <font>
      <sz val="14"/>
      <color rgb="FF0070C0"/>
      <name val="Calibri"/>
      <family val="2"/>
      <scheme val="minor"/>
    </font>
    <font>
      <b/>
      <sz val="12"/>
      <color rgb="FF0070C0"/>
      <name val="Calibri"/>
      <family val="2"/>
      <scheme val="minor"/>
    </font>
    <font>
      <b/>
      <sz val="14"/>
      <color rgb="FF0070C0"/>
      <name val="Calibri"/>
      <family val="2"/>
      <scheme val="minor"/>
    </font>
    <font>
      <sz val="11"/>
      <color rgb="FF0070C0"/>
      <name val="Calibri"/>
      <family val="2"/>
      <scheme val="minor"/>
    </font>
    <font>
      <sz val="12"/>
      <color rgb="FF0070C0"/>
      <name val="Calibri"/>
      <family val="2"/>
      <scheme val="minor"/>
    </font>
    <font>
      <sz val="10"/>
      <color rgb="FF0070C0"/>
      <name val="Calibri"/>
      <family val="2"/>
      <scheme val="minor"/>
    </font>
    <font>
      <sz val="8"/>
      <color rgb="FF0070C0"/>
      <name val="Calibri"/>
      <family val="2"/>
      <scheme val="minor"/>
    </font>
    <font>
      <sz val="10"/>
      <color rgb="FFFF0000"/>
      <name val="Calibri"/>
      <family val="2"/>
      <scheme val="minor"/>
    </font>
    <font>
      <sz val="12"/>
      <color theme="1"/>
      <name val="Tahoma"/>
      <family val="2"/>
    </font>
    <font>
      <b/>
      <sz val="9"/>
      <color theme="1"/>
      <name val="Verdana"/>
      <family val="2"/>
    </font>
    <font>
      <sz val="11"/>
      <name val="Calibri"/>
      <family val="2"/>
      <scheme val="minor"/>
    </font>
    <font>
      <i/>
      <u/>
      <sz val="9"/>
      <name val="Verdana"/>
      <family val="2"/>
    </font>
    <font>
      <i/>
      <sz val="9"/>
      <name val="Calibri"/>
      <family val="2"/>
      <scheme val="minor"/>
    </font>
    <font>
      <i/>
      <u/>
      <sz val="9"/>
      <name val="Calibri"/>
      <family val="2"/>
      <scheme val="minor"/>
    </font>
    <font>
      <b/>
      <sz val="12"/>
      <color theme="1"/>
      <name val="Calibri"/>
      <family val="2"/>
      <scheme val="minor"/>
    </font>
    <font>
      <b/>
      <u/>
      <sz val="10"/>
      <color theme="1"/>
      <name val="Verdana"/>
      <family val="2"/>
    </font>
    <font>
      <sz val="9"/>
      <color rgb="FF0070C0"/>
      <name val="Verdana"/>
      <family val="2"/>
    </font>
    <font>
      <i/>
      <sz val="9"/>
      <color rgb="FFFF0000"/>
      <name val="Verdana"/>
      <family val="2"/>
    </font>
    <font>
      <u/>
      <sz val="9"/>
      <color theme="1"/>
      <name val="Verdana"/>
      <family val="2"/>
    </font>
    <font>
      <i/>
      <sz val="9"/>
      <color theme="1"/>
      <name val="Verdana"/>
      <family val="2"/>
    </font>
    <font>
      <b/>
      <u/>
      <sz val="9"/>
      <color theme="1"/>
      <name val="Verdana"/>
      <family val="2"/>
    </font>
    <font>
      <b/>
      <u/>
      <sz val="9"/>
      <color rgb="FF0070C0"/>
      <name val="Verdana"/>
      <family val="2"/>
    </font>
    <font>
      <b/>
      <u/>
      <sz val="9"/>
      <name val="Calibri"/>
      <family val="2"/>
    </font>
    <font>
      <u/>
      <sz val="9"/>
      <color rgb="FF0070C0"/>
      <name val="Verdana"/>
      <family val="2"/>
    </font>
    <font>
      <b/>
      <sz val="12"/>
      <color theme="1"/>
      <name val="Verdana"/>
      <family val="2"/>
    </font>
    <font>
      <sz val="12"/>
      <color theme="1"/>
      <name val="Verdana"/>
      <family val="2"/>
    </font>
    <font>
      <i/>
      <sz val="10"/>
      <color rgb="FFFF0000"/>
      <name val="Verdana"/>
      <family val="2"/>
    </font>
    <font>
      <b/>
      <sz val="14"/>
      <color theme="1"/>
      <name val="Calibri"/>
      <family val="2"/>
      <scheme val="minor"/>
    </font>
    <font>
      <sz val="12"/>
      <name val="Calibri"/>
      <family val="2"/>
      <scheme val="minor"/>
    </font>
    <font>
      <sz val="12"/>
      <color theme="1"/>
      <name val="Calibri"/>
      <family val="2"/>
      <scheme val="minor"/>
    </font>
    <font>
      <b/>
      <sz val="12"/>
      <name val="Calibri"/>
      <family val="2"/>
      <scheme val="minor"/>
    </font>
    <font>
      <sz val="9"/>
      <color rgb="FF00B0F0"/>
      <name val="Verdana"/>
      <family val="2"/>
    </font>
    <font>
      <b/>
      <sz val="14"/>
      <color rgb="FF7030A0"/>
      <name val="Verdana"/>
      <family val="2"/>
    </font>
    <font>
      <sz val="14"/>
      <color rgb="FF7030A0"/>
      <name val="Arial"/>
      <family val="2"/>
    </font>
    <font>
      <b/>
      <sz val="9"/>
      <color rgb="FFFFFFFF"/>
      <name val="Verdana"/>
      <family val="2"/>
    </font>
    <font>
      <i/>
      <sz val="10"/>
      <name val="Arial"/>
      <family val="2"/>
    </font>
    <font>
      <b/>
      <sz val="14"/>
      <color theme="0"/>
      <name val="Verdana"/>
      <family val="2"/>
    </font>
    <font>
      <sz val="14"/>
      <color theme="0"/>
      <name val="Arial"/>
      <family val="2"/>
    </font>
    <font>
      <b/>
      <sz val="12"/>
      <color theme="0"/>
      <name val="Verdana"/>
      <family val="2"/>
    </font>
    <font>
      <sz val="12"/>
      <color rgb="FFFF0000"/>
      <name val="Verdana"/>
      <family val="2"/>
    </font>
    <font>
      <b/>
      <sz val="10"/>
      <color theme="9"/>
      <name val="Verdana"/>
      <family val="2"/>
    </font>
    <font>
      <b/>
      <strike/>
      <sz val="10"/>
      <color theme="9"/>
      <name val="Verdana"/>
      <family val="2"/>
    </font>
    <font>
      <b/>
      <i/>
      <sz val="13"/>
      <color theme="9"/>
      <name val="Verdana"/>
      <family val="2"/>
    </font>
    <font>
      <b/>
      <u/>
      <sz val="11"/>
      <color theme="1"/>
      <name val="Calibri"/>
      <family val="2"/>
      <scheme val="minor"/>
    </font>
    <font>
      <b/>
      <sz val="11"/>
      <color rgb="FF002060"/>
      <name val="Verdana"/>
      <family val="2"/>
    </font>
    <font>
      <b/>
      <u/>
      <sz val="11"/>
      <color rgb="FF002060"/>
      <name val="Verdana"/>
      <family val="2"/>
    </font>
    <font>
      <b/>
      <u/>
      <sz val="14"/>
      <color rgb="FF0070C0"/>
      <name val="Arial"/>
      <family val="2"/>
    </font>
    <font>
      <b/>
      <sz val="10"/>
      <name val="Calibri"/>
      <family val="2"/>
    </font>
    <font>
      <i/>
      <strike/>
      <sz val="10"/>
      <name val="Arial"/>
      <family val="2"/>
    </font>
    <font>
      <b/>
      <u/>
      <sz val="11"/>
      <color rgb="FF0070C0"/>
      <name val="Verdana"/>
      <family val="2"/>
    </font>
    <font>
      <b/>
      <sz val="9"/>
      <color theme="0"/>
      <name val="Verdana"/>
      <family val="2"/>
    </font>
    <font>
      <b/>
      <strike/>
      <sz val="12"/>
      <color rgb="FF002060"/>
      <name val="Verdana"/>
      <family val="2"/>
    </font>
    <font>
      <b/>
      <sz val="12"/>
      <color rgb="FF00B050"/>
      <name val="Verdana"/>
      <family val="2"/>
    </font>
    <font>
      <b/>
      <sz val="14"/>
      <color rgb="FF00B050"/>
      <name val="Verdana"/>
      <family val="2"/>
    </font>
    <font>
      <sz val="10"/>
      <color rgb="FF00B050"/>
      <name val="Verdana"/>
      <family val="2"/>
    </font>
    <font>
      <b/>
      <sz val="16"/>
      <color rgb="FF00B050"/>
      <name val="Verdana"/>
      <family val="2"/>
    </font>
    <font>
      <b/>
      <sz val="9"/>
      <color rgb="FF00B050"/>
      <name val="Verdana"/>
      <family val="2"/>
    </font>
    <font>
      <b/>
      <strike/>
      <sz val="9"/>
      <color rgb="FF00B050"/>
      <name val="Verdana"/>
      <family val="2"/>
    </font>
    <font>
      <b/>
      <sz val="10"/>
      <color theme="6"/>
      <name val="Verdana"/>
      <family val="2"/>
    </font>
  </fonts>
  <fills count="35">
    <fill>
      <patternFill patternType="none"/>
    </fill>
    <fill>
      <patternFill patternType="gray125"/>
    </fill>
    <fill>
      <patternFill patternType="solid">
        <fgColor indexed="22"/>
        <bgColor indexed="64"/>
      </patternFill>
    </fill>
    <fill>
      <patternFill patternType="solid">
        <fgColor indexed="43"/>
        <bgColor indexed="64"/>
      </patternFill>
    </fill>
    <fill>
      <patternFill patternType="solid">
        <fgColor theme="0"/>
        <bgColor indexed="64"/>
      </patternFill>
    </fill>
    <fill>
      <patternFill patternType="solid">
        <fgColor theme="8" tint="0.59999389629810485"/>
        <bgColor indexed="64"/>
      </patternFill>
    </fill>
    <fill>
      <patternFill patternType="solid">
        <fgColor rgb="FFFFFF99"/>
        <bgColor indexed="64"/>
      </patternFill>
    </fill>
    <fill>
      <patternFill patternType="solid">
        <fgColor theme="3"/>
        <bgColor indexed="64"/>
      </patternFill>
    </fill>
    <fill>
      <patternFill patternType="solid">
        <fgColor rgb="FF002060"/>
        <bgColor indexed="64"/>
      </patternFill>
    </fill>
    <fill>
      <patternFill patternType="solid">
        <fgColor rgb="FFFFFFFF"/>
        <bgColor indexed="64"/>
      </patternFill>
    </fill>
    <fill>
      <patternFill patternType="solid">
        <fgColor rgb="FFC0C0C0"/>
        <bgColor rgb="FFC0C0C0"/>
      </patternFill>
    </fill>
    <fill>
      <patternFill patternType="solid">
        <fgColor theme="9" tint="0.79998168889431442"/>
        <bgColor indexed="64"/>
      </patternFill>
    </fill>
    <fill>
      <patternFill patternType="solid">
        <fgColor theme="6"/>
        <bgColor indexed="64"/>
      </patternFill>
    </fill>
    <fill>
      <patternFill patternType="solid">
        <fgColor theme="9"/>
        <bgColor indexed="64"/>
      </patternFill>
    </fill>
    <fill>
      <patternFill patternType="solid">
        <fgColor theme="6" tint="0.79998168889431442"/>
        <bgColor indexed="64"/>
      </patternFill>
    </fill>
    <fill>
      <patternFill patternType="lightGray">
        <bgColor theme="6" tint="0.79998168889431442"/>
      </patternFill>
    </fill>
    <fill>
      <patternFill patternType="solid">
        <fgColor theme="4" tint="0.39997558519241921"/>
        <bgColor indexed="64"/>
      </patternFill>
    </fill>
    <fill>
      <patternFill patternType="solid">
        <fgColor rgb="FF95B3D7"/>
        <bgColor rgb="FF95B3D7"/>
      </patternFill>
    </fill>
    <fill>
      <patternFill patternType="solid">
        <fgColor rgb="FFFDE9D9"/>
        <bgColor rgb="FFFDE9D9"/>
      </patternFill>
    </fill>
    <fill>
      <patternFill patternType="solid">
        <fgColor rgb="FFEAF1DD"/>
        <bgColor rgb="FFEAF1DD"/>
      </patternFill>
    </fill>
    <fill>
      <patternFill patternType="solid">
        <fgColor rgb="FFFFFF00"/>
        <bgColor rgb="FFFFFF00"/>
      </patternFill>
    </fill>
    <fill>
      <patternFill patternType="lightDown"/>
    </fill>
    <fill>
      <patternFill patternType="solid">
        <fgColor theme="1"/>
        <bgColor indexed="64"/>
      </patternFill>
    </fill>
    <fill>
      <patternFill patternType="solid">
        <fgColor theme="0" tint="-4.9989318521683403E-2"/>
        <bgColor indexed="64"/>
      </patternFill>
    </fill>
    <fill>
      <patternFill patternType="solid">
        <fgColor theme="0" tint="-0.249977111117893"/>
        <bgColor indexed="64"/>
      </patternFill>
    </fill>
    <fill>
      <patternFill patternType="solid">
        <fgColor rgb="FFF3F3F3"/>
        <bgColor indexed="64"/>
      </patternFill>
    </fill>
    <fill>
      <patternFill patternType="solid">
        <fgColor rgb="FFE6E6E6"/>
        <bgColor indexed="64"/>
      </patternFill>
    </fill>
    <fill>
      <patternFill patternType="solid">
        <fgColor rgb="FF0070C0"/>
        <bgColor indexed="64"/>
      </patternFill>
    </fill>
    <fill>
      <patternFill patternType="solid">
        <fgColor rgb="FFCCECFF"/>
        <bgColor indexed="64"/>
      </patternFill>
    </fill>
    <fill>
      <patternFill patternType="solid">
        <fgColor theme="3" tint="0.39997558519241921"/>
        <bgColor indexed="64"/>
      </patternFill>
    </fill>
    <fill>
      <patternFill patternType="solid">
        <fgColor theme="6" tint="0.59999389629810485"/>
        <bgColor indexed="64"/>
      </patternFill>
    </fill>
    <fill>
      <patternFill patternType="solid">
        <fgColor rgb="FFFFFF00"/>
        <bgColor indexed="64"/>
      </patternFill>
    </fill>
    <fill>
      <patternFill patternType="solid">
        <fgColor rgb="FFFFFF00"/>
        <bgColor rgb="FFFDE9D9"/>
      </patternFill>
    </fill>
    <fill>
      <patternFill patternType="solid">
        <fgColor theme="6" tint="0.39997558519241921"/>
        <bgColor indexed="64"/>
      </patternFill>
    </fill>
    <fill>
      <patternFill patternType="solid">
        <fgColor theme="0"/>
        <bgColor rgb="FFC0C0C0"/>
      </patternFill>
    </fill>
  </fills>
  <borders count="6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style="medium">
        <color indexed="64"/>
      </bottom>
      <diagonal/>
    </border>
    <border>
      <left/>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medium">
        <color indexed="64"/>
      </left>
      <right style="thin">
        <color indexed="64"/>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diagonal/>
    </border>
    <border>
      <left/>
      <right/>
      <top style="thin">
        <color indexed="64"/>
      </top>
      <bottom style="medium">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thin">
        <color indexed="64"/>
      </bottom>
      <diagonal/>
    </border>
    <border>
      <left/>
      <right/>
      <top/>
      <bottom style="thin">
        <color theme="0"/>
      </bottom>
      <diagonal/>
    </border>
    <border>
      <left style="thin">
        <color theme="0"/>
      </left>
      <right/>
      <top/>
      <bottom style="thin">
        <color theme="0"/>
      </bottom>
      <diagonal/>
    </border>
    <border>
      <left style="thin">
        <color theme="0"/>
      </left>
      <right/>
      <top style="thin">
        <color theme="0"/>
      </top>
      <bottom/>
      <diagonal/>
    </border>
    <border>
      <left style="thin">
        <color theme="0"/>
      </left>
      <right/>
      <top style="thin">
        <color theme="0"/>
      </top>
      <bottom style="thin">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style="thin">
        <color theme="0"/>
      </bottom>
      <diagonal/>
    </border>
    <border>
      <left style="thin">
        <color indexed="64"/>
      </left>
      <right/>
      <top style="thin">
        <color indexed="64"/>
      </top>
      <bottom style="medium">
        <color indexed="64"/>
      </bottom>
      <diagonal/>
    </border>
    <border>
      <left style="thin">
        <color indexed="64"/>
      </left>
      <right style="medium">
        <color rgb="FFFFFFFF"/>
      </right>
      <top style="thin">
        <color indexed="64"/>
      </top>
      <bottom style="medium">
        <color rgb="FFFFFFFF"/>
      </bottom>
      <diagonal/>
    </border>
    <border>
      <left/>
      <right style="thin">
        <color indexed="64"/>
      </right>
      <top style="thin">
        <color indexed="64"/>
      </top>
      <bottom style="medium">
        <color rgb="FFFFFFFF"/>
      </bottom>
      <diagonal/>
    </border>
    <border>
      <left style="thin">
        <color indexed="64"/>
      </left>
      <right style="medium">
        <color rgb="FFFFFFFF"/>
      </right>
      <top/>
      <bottom style="medium">
        <color rgb="FFFFFFFF"/>
      </bottom>
      <diagonal/>
    </border>
    <border>
      <left/>
      <right style="thin">
        <color indexed="64"/>
      </right>
      <top/>
      <bottom style="medium">
        <color rgb="FFFFFFFF"/>
      </bottom>
      <diagonal/>
    </border>
    <border>
      <left style="thin">
        <color indexed="64"/>
      </left>
      <right style="medium">
        <color rgb="FFFFFFFF"/>
      </right>
      <top/>
      <bottom style="thin">
        <color indexed="64"/>
      </bottom>
      <diagonal/>
    </border>
    <border>
      <left/>
      <right/>
      <top style="thin">
        <color theme="0"/>
      </top>
      <bottom/>
      <diagonal/>
    </border>
    <border>
      <left/>
      <right style="medium">
        <color indexed="64"/>
      </right>
      <top/>
      <bottom style="thin">
        <color indexed="64"/>
      </bottom>
      <diagonal/>
    </border>
    <border>
      <left style="medium">
        <color indexed="64"/>
      </left>
      <right/>
      <top/>
      <bottom style="thin">
        <color indexed="64"/>
      </bottom>
      <diagonal/>
    </border>
    <border>
      <left style="thin">
        <color rgb="FF000000"/>
      </left>
      <right style="thin">
        <color rgb="FF000000"/>
      </right>
      <top/>
      <bottom/>
      <diagonal/>
    </border>
    <border>
      <left style="thin">
        <color rgb="FF000000"/>
      </left>
      <right style="thin">
        <color rgb="FF000000"/>
      </right>
      <top style="thin">
        <color rgb="FF000000"/>
      </top>
      <bottom/>
      <diagonal/>
    </border>
    <border>
      <left/>
      <right/>
      <top style="thin">
        <color indexed="64"/>
      </top>
      <bottom style="medium">
        <color rgb="FFFFFFFF"/>
      </bottom>
      <diagonal/>
    </border>
    <border>
      <left/>
      <right/>
      <top/>
      <bottom style="medium">
        <color rgb="FFFFFFFF"/>
      </bottom>
      <diagonal/>
    </border>
    <border>
      <left style="thin">
        <color theme="0"/>
      </left>
      <right style="thin">
        <color indexed="64"/>
      </right>
      <top style="thin">
        <color indexed="64"/>
      </top>
      <bottom/>
      <diagonal/>
    </border>
    <border>
      <left style="thin">
        <color theme="0"/>
      </left>
      <right style="thin">
        <color indexed="64"/>
      </right>
      <top/>
      <bottom/>
      <diagonal/>
    </border>
    <border>
      <left style="thin">
        <color theme="0"/>
      </left>
      <right style="thin">
        <color indexed="64"/>
      </right>
      <top/>
      <bottom style="thin">
        <color indexed="64"/>
      </bottom>
      <diagonal/>
    </border>
  </borders>
  <cellStyleXfs count="11">
    <xf numFmtId="0" fontId="0" fillId="0" borderId="0"/>
    <xf numFmtId="164" fontId="3" fillId="0" borderId="0" applyFont="0" applyFill="0" applyBorder="0" applyAlignment="0" applyProtection="0"/>
    <xf numFmtId="0" fontId="4" fillId="0" borderId="0"/>
    <xf numFmtId="44" fontId="26" fillId="0" borderId="0" applyFont="0" applyFill="0" applyBorder="0" applyAlignment="0" applyProtection="0"/>
    <xf numFmtId="9" fontId="70" fillId="0" borderId="0" applyFont="0" applyFill="0" applyBorder="0" applyAlignment="0" applyProtection="0"/>
    <xf numFmtId="0" fontId="2" fillId="0" borderId="0"/>
    <xf numFmtId="44" fontId="3" fillId="0" borderId="0" applyFont="0" applyFill="0" applyBorder="0" applyAlignment="0" applyProtection="0"/>
    <xf numFmtId="0" fontId="3" fillId="0" borderId="0"/>
    <xf numFmtId="0" fontId="84" fillId="0" borderId="0"/>
    <xf numFmtId="0" fontId="1" fillId="0" borderId="0"/>
    <xf numFmtId="0" fontId="103" fillId="0" borderId="0" applyNumberFormat="0" applyFill="0" applyBorder="0" applyAlignment="0" applyProtection="0"/>
  </cellStyleXfs>
  <cellXfs count="1060">
    <xf numFmtId="0" fontId="0" fillId="0" borderId="0" xfId="0"/>
    <xf numFmtId="0" fontId="13" fillId="0" borderId="0" xfId="0" applyFont="1"/>
    <xf numFmtId="0" fontId="7" fillId="0" borderId="8" xfId="0" applyFont="1" applyBorder="1" applyAlignment="1">
      <alignment vertical="top" wrapText="1"/>
    </xf>
    <xf numFmtId="0" fontId="7" fillId="0" borderId="10" xfId="0" applyFont="1" applyBorder="1" applyAlignment="1">
      <alignment vertical="top" wrapText="1"/>
    </xf>
    <xf numFmtId="0" fontId="7" fillId="0" borderId="1" xfId="0" applyFont="1" applyBorder="1" applyAlignment="1">
      <alignment vertical="top" wrapText="1"/>
    </xf>
    <xf numFmtId="0" fontId="14" fillId="0" borderId="0" xfId="0" applyFont="1" applyAlignment="1">
      <alignment vertical="top"/>
    </xf>
    <xf numFmtId="0" fontId="3" fillId="0" borderId="0" xfId="0" applyFont="1" applyAlignment="1">
      <alignment vertical="top"/>
    </xf>
    <xf numFmtId="0" fontId="9" fillId="0" borderId="0" xfId="0" applyFont="1" applyAlignment="1">
      <alignment vertical="top"/>
    </xf>
    <xf numFmtId="0" fontId="6" fillId="0" borderId="1" xfId="0" applyFont="1" applyBorder="1"/>
    <xf numFmtId="0" fontId="6" fillId="0" borderId="1" xfId="0" applyFont="1" applyBorder="1" applyAlignment="1">
      <alignment vertical="top"/>
    </xf>
    <xf numFmtId="0" fontId="6" fillId="0" borderId="1" xfId="0" applyFont="1" applyBorder="1" applyAlignment="1">
      <alignment vertical="top" wrapText="1"/>
    </xf>
    <xf numFmtId="0" fontId="4" fillId="0" borderId="1" xfId="0" applyFont="1" applyBorder="1"/>
    <xf numFmtId="0" fontId="4" fillId="0" borderId="1" xfId="0" applyFont="1" applyBorder="1" applyAlignment="1">
      <alignment vertical="top"/>
    </xf>
    <xf numFmtId="165" fontId="4" fillId="0" borderId="1" xfId="0" applyNumberFormat="1" applyFont="1" applyBorder="1" applyAlignment="1">
      <alignment vertical="top"/>
    </xf>
    <xf numFmtId="165" fontId="6" fillId="0" borderId="1" xfId="0" applyNumberFormat="1" applyFont="1" applyBorder="1"/>
    <xf numFmtId="0" fontId="4" fillId="0" borderId="1" xfId="0" applyFont="1" applyBorder="1" applyAlignment="1">
      <alignment vertical="top" wrapText="1"/>
    </xf>
    <xf numFmtId="165" fontId="4" fillId="0" borderId="1" xfId="0" applyNumberFormat="1" applyFont="1" applyBorder="1" applyAlignment="1">
      <alignment vertical="top" wrapText="1"/>
    </xf>
    <xf numFmtId="0" fontId="4" fillId="4" borderId="1" xfId="0" applyFont="1" applyFill="1" applyBorder="1" applyAlignment="1">
      <alignment vertical="top" wrapText="1"/>
    </xf>
    <xf numFmtId="0" fontId="4" fillId="0" borderId="0" xfId="0" applyFont="1"/>
    <xf numFmtId="0" fontId="15" fillId="3" borderId="10" xfId="0" applyFont="1" applyFill="1" applyBorder="1"/>
    <xf numFmtId="0" fontId="4" fillId="3" borderId="10" xfId="0" applyFont="1" applyFill="1" applyBorder="1"/>
    <xf numFmtId="0" fontId="4" fillId="0" borderId="0" xfId="0" applyFont="1" applyAlignment="1">
      <alignment vertical="top"/>
    </xf>
    <xf numFmtId="0" fontId="8" fillId="0" borderId="0" xfId="0" applyFont="1" applyAlignment="1">
      <alignment vertical="top"/>
    </xf>
    <xf numFmtId="0" fontId="17" fillId="0" borderId="1" xfId="0" applyFont="1" applyBorder="1" applyAlignment="1">
      <alignment vertical="top" wrapText="1"/>
    </xf>
    <xf numFmtId="0" fontId="21" fillId="0" borderId="0" xfId="0" applyFont="1" applyAlignment="1">
      <alignment vertical="top"/>
    </xf>
    <xf numFmtId="0" fontId="11" fillId="0" borderId="0" xfId="0" applyFont="1" applyAlignment="1">
      <alignment vertical="top"/>
    </xf>
    <xf numFmtId="0" fontId="22" fillId="0" borderId="0" xfId="0" applyFont="1" applyAlignment="1">
      <alignment wrapText="1"/>
    </xf>
    <xf numFmtId="0" fontId="17" fillId="0" borderId="0" xfId="0" applyFont="1"/>
    <xf numFmtId="10" fontId="4" fillId="0" borderId="0" xfId="0" applyNumberFormat="1" applyFont="1"/>
    <xf numFmtId="0" fontId="17" fillId="0" borderId="1" xfId="0" applyFont="1" applyBorder="1"/>
    <xf numFmtId="0" fontId="23" fillId="0" borderId="0" xfId="0" applyFont="1"/>
    <xf numFmtId="0" fontId="27" fillId="0" borderId="1" xfId="0" applyFont="1" applyBorder="1" applyAlignment="1">
      <alignment vertical="top" wrapText="1"/>
    </xf>
    <xf numFmtId="0" fontId="27" fillId="0" borderId="0" xfId="0" applyFont="1"/>
    <xf numFmtId="0" fontId="28" fillId="0" borderId="0" xfId="0" applyFont="1" applyAlignment="1">
      <alignment vertical="top"/>
    </xf>
    <xf numFmtId="0" fontId="30" fillId="0" borderId="0" xfId="0" applyFont="1" applyAlignment="1">
      <alignment wrapText="1"/>
    </xf>
    <xf numFmtId="0" fontId="27" fillId="0" borderId="0" xfId="0" applyFont="1" applyAlignment="1">
      <alignment vertical="top"/>
    </xf>
    <xf numFmtId="0" fontId="31" fillId="0" borderId="0" xfId="0" applyFont="1" applyAlignment="1">
      <alignment vertical="top"/>
    </xf>
    <xf numFmtId="0" fontId="35" fillId="3" borderId="8" xfId="0" applyFont="1" applyFill="1" applyBorder="1"/>
    <xf numFmtId="0" fontId="27" fillId="3" borderId="8" xfId="0" applyFont="1" applyFill="1" applyBorder="1"/>
    <xf numFmtId="0" fontId="35" fillId="0" borderId="1" xfId="0" applyFont="1" applyBorder="1"/>
    <xf numFmtId="0" fontId="35" fillId="0" borderId="1" xfId="0" applyFont="1" applyBorder="1" applyAlignment="1">
      <alignment vertical="top"/>
    </xf>
    <xf numFmtId="0" fontId="35" fillId="0" borderId="1" xfId="0" applyFont="1" applyBorder="1" applyAlignment="1">
      <alignment vertical="top" wrapText="1"/>
    </xf>
    <xf numFmtId="0" fontId="27" fillId="0" borderId="1" xfId="0" applyFont="1" applyBorder="1"/>
    <xf numFmtId="166" fontId="27" fillId="0" borderId="1" xfId="0" applyNumberFormat="1" applyFont="1" applyBorder="1"/>
    <xf numFmtId="165" fontId="27" fillId="0" borderId="1" xfId="0" applyNumberFormat="1" applyFont="1" applyBorder="1"/>
    <xf numFmtId="165" fontId="36" fillId="0" borderId="1" xfId="0" applyNumberFormat="1" applyFont="1" applyBorder="1" applyAlignment="1">
      <alignment vertical="top"/>
    </xf>
    <xf numFmtId="0" fontId="27" fillId="0" borderId="1" xfId="0" applyFont="1" applyBorder="1" applyAlignment="1">
      <alignment vertical="top"/>
    </xf>
    <xf numFmtId="166" fontId="27" fillId="4" borderId="1" xfId="0" applyNumberFormat="1" applyFont="1" applyFill="1" applyBorder="1" applyAlignment="1">
      <alignment vertical="top"/>
    </xf>
    <xf numFmtId="165" fontId="27" fillId="0" borderId="1" xfId="0" applyNumberFormat="1" applyFont="1" applyBorder="1" applyAlignment="1">
      <alignment vertical="top"/>
    </xf>
    <xf numFmtId="165" fontId="36" fillId="0" borderId="1" xfId="0" applyNumberFormat="1" applyFont="1" applyBorder="1" applyAlignment="1">
      <alignment vertical="top" wrapText="1"/>
    </xf>
    <xf numFmtId="166" fontId="27" fillId="3" borderId="1" xfId="0" applyNumberFormat="1" applyFont="1" applyFill="1" applyBorder="1" applyAlignment="1" applyProtection="1">
      <alignment vertical="top"/>
      <protection locked="0"/>
    </xf>
    <xf numFmtId="166" fontId="27" fillId="6" borderId="1" xfId="0" applyNumberFormat="1" applyFont="1" applyFill="1" applyBorder="1" applyAlignment="1" applyProtection="1">
      <alignment vertical="top"/>
      <protection locked="0"/>
    </xf>
    <xf numFmtId="166" fontId="35" fillId="0" borderId="1" xfId="0" applyNumberFormat="1" applyFont="1" applyBorder="1"/>
    <xf numFmtId="165" fontId="35" fillId="0" borderId="1" xfId="0" applyNumberFormat="1" applyFont="1" applyBorder="1"/>
    <xf numFmtId="166" fontId="27" fillId="3" borderId="1" xfId="0" applyNumberFormat="1" applyFont="1" applyFill="1" applyBorder="1" applyAlignment="1" applyProtection="1">
      <alignment vertical="top" wrapText="1"/>
      <protection locked="0"/>
    </xf>
    <xf numFmtId="165" fontId="27" fillId="0" borderId="1" xfId="0" applyNumberFormat="1" applyFont="1" applyBorder="1" applyAlignment="1">
      <alignment vertical="top" wrapText="1"/>
    </xf>
    <xf numFmtId="166" fontId="27" fillId="0" borderId="1" xfId="0" applyNumberFormat="1" applyFont="1" applyBorder="1" applyAlignment="1">
      <alignment vertical="top" wrapText="1"/>
    </xf>
    <xf numFmtId="166" fontId="27" fillId="4" borderId="1" xfId="0" applyNumberFormat="1" applyFont="1" applyFill="1" applyBorder="1" applyAlignment="1">
      <alignment vertical="top" wrapText="1"/>
    </xf>
    <xf numFmtId="0" fontId="27" fillId="4" borderId="1" xfId="0" applyFont="1" applyFill="1" applyBorder="1" applyAlignment="1">
      <alignment vertical="top" wrapText="1"/>
    </xf>
    <xf numFmtId="10" fontId="27" fillId="0" borderId="0" xfId="0" applyNumberFormat="1" applyFont="1"/>
    <xf numFmtId="0" fontId="27" fillId="3" borderId="1" xfId="0" applyFont="1" applyFill="1" applyBorder="1" applyProtection="1">
      <protection locked="0"/>
    </xf>
    <xf numFmtId="166" fontId="27" fillId="3" borderId="1" xfId="0" applyNumberFormat="1" applyFont="1" applyFill="1" applyBorder="1" applyProtection="1">
      <protection locked="0"/>
    </xf>
    <xf numFmtId="0" fontId="35" fillId="4" borderId="1" xfId="0" applyFont="1" applyFill="1" applyBorder="1" applyAlignment="1">
      <alignment vertical="top" wrapText="1"/>
    </xf>
    <xf numFmtId="165" fontId="27" fillId="5" borderId="1" xfId="0" applyNumberFormat="1" applyFont="1" applyFill="1" applyBorder="1" applyAlignment="1">
      <alignment vertical="top" wrapText="1"/>
    </xf>
    <xf numFmtId="165" fontId="35" fillId="5" borderId="1" xfId="0" applyNumberFormat="1" applyFont="1" applyFill="1" applyBorder="1" applyAlignment="1">
      <alignment vertical="top" wrapText="1"/>
    </xf>
    <xf numFmtId="165" fontId="27" fillId="6" borderId="1" xfId="0" applyNumberFormat="1" applyFont="1" applyFill="1" applyBorder="1" applyAlignment="1" applyProtection="1">
      <alignment vertical="top" wrapText="1"/>
      <protection locked="0"/>
    </xf>
    <xf numFmtId="165" fontId="28" fillId="5" borderId="1" xfId="0" applyNumberFormat="1" applyFont="1" applyFill="1" applyBorder="1" applyAlignment="1">
      <alignment vertical="top" wrapText="1"/>
    </xf>
    <xf numFmtId="0" fontId="35" fillId="3" borderId="10" xfId="0" applyFont="1" applyFill="1" applyBorder="1"/>
    <xf numFmtId="0" fontId="27" fillId="3" borderId="10" xfId="0" applyFont="1" applyFill="1" applyBorder="1"/>
    <xf numFmtId="0" fontId="35" fillId="4" borderId="0" xfId="0" applyFont="1" applyFill="1"/>
    <xf numFmtId="0" fontId="27" fillId="4" borderId="0" xfId="0" applyFont="1" applyFill="1"/>
    <xf numFmtId="0" fontId="29" fillId="0" borderId="0" xfId="0" applyFont="1"/>
    <xf numFmtId="0" fontId="29" fillId="0" borderId="0" xfId="0" applyFont="1" applyAlignment="1">
      <alignment vertical="top"/>
    </xf>
    <xf numFmtId="0" fontId="41" fillId="0" borderId="0" xfId="0" applyFont="1"/>
    <xf numFmtId="0" fontId="35" fillId="3" borderId="1" xfId="0" applyFont="1" applyFill="1" applyBorder="1"/>
    <xf numFmtId="0" fontId="27" fillId="3" borderId="1" xfId="0" applyFont="1" applyFill="1" applyBorder="1"/>
    <xf numFmtId="166" fontId="27" fillId="6" borderId="1" xfId="0" applyNumberFormat="1" applyFont="1" applyFill="1" applyBorder="1" applyAlignment="1" applyProtection="1">
      <alignment vertical="top" wrapText="1"/>
      <protection locked="0"/>
    </xf>
    <xf numFmtId="0" fontId="42" fillId="0" borderId="1" xfId="0" applyFont="1" applyBorder="1" applyAlignment="1">
      <alignment vertical="top" wrapText="1"/>
    </xf>
    <xf numFmtId="166" fontId="42" fillId="4" borderId="1" xfId="0" applyNumberFormat="1" applyFont="1" applyFill="1" applyBorder="1" applyAlignment="1">
      <alignment vertical="top"/>
    </xf>
    <xf numFmtId="10" fontId="29" fillId="0" borderId="0" xfId="0" applyNumberFormat="1" applyFont="1"/>
    <xf numFmtId="0" fontId="43" fillId="0" borderId="1" xfId="0" applyFont="1" applyBorder="1"/>
    <xf numFmtId="0" fontId="29" fillId="0" borderId="1" xfId="0" applyFont="1" applyBorder="1"/>
    <xf numFmtId="165" fontId="35" fillId="4" borderId="1" xfId="0" applyNumberFormat="1" applyFont="1" applyFill="1" applyBorder="1" applyAlignment="1">
      <alignment vertical="top" wrapText="1"/>
    </xf>
    <xf numFmtId="0" fontId="28" fillId="0" borderId="0" xfId="0" applyFont="1"/>
    <xf numFmtId="166" fontId="27" fillId="4" borderId="1" xfId="0" applyNumberFormat="1" applyFont="1" applyFill="1" applyBorder="1" applyAlignment="1" applyProtection="1">
      <alignment vertical="top"/>
      <protection locked="0"/>
    </xf>
    <xf numFmtId="166" fontId="42" fillId="4" borderId="1" xfId="0" applyNumberFormat="1" applyFont="1" applyFill="1" applyBorder="1" applyAlignment="1">
      <alignment vertical="top" wrapText="1"/>
    </xf>
    <xf numFmtId="0" fontId="45" fillId="0" borderId="0" xfId="0" applyFont="1"/>
    <xf numFmtId="0" fontId="33" fillId="0" borderId="0" xfId="0" applyFont="1" applyAlignment="1">
      <alignment vertical="top" wrapText="1"/>
    </xf>
    <xf numFmtId="0" fontId="29" fillId="0" borderId="0" xfId="0" applyFont="1" applyAlignment="1">
      <alignment wrapText="1"/>
    </xf>
    <xf numFmtId="0" fontId="47" fillId="0" borderId="0" xfId="0" applyFont="1"/>
    <xf numFmtId="0" fontId="48" fillId="0" borderId="0" xfId="0" applyFont="1"/>
    <xf numFmtId="0" fontId="49" fillId="0" borderId="0" xfId="0" applyFont="1"/>
    <xf numFmtId="0" fontId="50" fillId="0" borderId="0" xfId="0" applyFont="1"/>
    <xf numFmtId="0" fontId="47" fillId="0" borderId="0" xfId="0" applyFont="1" applyAlignment="1">
      <alignment vertical="top"/>
    </xf>
    <xf numFmtId="0" fontId="53" fillId="0" borderId="0" xfId="0" applyFont="1" applyAlignment="1">
      <alignment wrapText="1"/>
    </xf>
    <xf numFmtId="0" fontId="48" fillId="0" borderId="0" xfId="0" applyFont="1" applyAlignment="1">
      <alignment vertical="top"/>
    </xf>
    <xf numFmtId="0" fontId="54" fillId="0" borderId="0" xfId="0" applyFont="1" applyAlignment="1">
      <alignment vertical="top"/>
    </xf>
    <xf numFmtId="0" fontId="50" fillId="0" borderId="0" xfId="0" applyFont="1" applyAlignment="1">
      <alignment horizontal="center"/>
    </xf>
    <xf numFmtId="0" fontId="56" fillId="6" borderId="0" xfId="0" applyFont="1" applyFill="1"/>
    <xf numFmtId="0" fontId="56" fillId="4" borderId="0" xfId="0" applyFont="1" applyFill="1"/>
    <xf numFmtId="0" fontId="57" fillId="0" borderId="0" xfId="0" applyFont="1"/>
    <xf numFmtId="0" fontId="57" fillId="0" borderId="0" xfId="0" applyFont="1" applyAlignment="1">
      <alignment horizontal="center"/>
    </xf>
    <xf numFmtId="0" fontId="56" fillId="6" borderId="1" xfId="0" applyFont="1" applyFill="1" applyBorder="1" applyAlignment="1">
      <alignment wrapText="1"/>
    </xf>
    <xf numFmtId="0" fontId="58" fillId="0" borderId="0" xfId="0" applyFont="1"/>
    <xf numFmtId="0" fontId="54" fillId="8" borderId="1" xfId="0" applyFont="1" applyFill="1" applyBorder="1" applyAlignment="1">
      <alignment vertical="top" wrapText="1"/>
    </xf>
    <xf numFmtId="0" fontId="56" fillId="0" borderId="1" xfId="0" applyFont="1" applyBorder="1" applyAlignment="1">
      <alignment horizontal="left" wrapText="1"/>
    </xf>
    <xf numFmtId="0" fontId="56" fillId="0" borderId="1" xfId="0" applyFont="1" applyBorder="1" applyAlignment="1">
      <alignment horizontal="center"/>
    </xf>
    <xf numFmtId="0" fontId="56" fillId="0" borderId="1" xfId="0" applyFont="1" applyBorder="1" applyAlignment="1">
      <alignment wrapText="1"/>
    </xf>
    <xf numFmtId="0" fontId="57" fillId="0" borderId="1" xfId="0" applyFont="1" applyBorder="1"/>
    <xf numFmtId="165" fontId="57" fillId="0" borderId="1" xfId="0" applyNumberFormat="1" applyFont="1" applyBorder="1" applyAlignment="1">
      <alignment horizontal="center"/>
    </xf>
    <xf numFmtId="9" fontId="56" fillId="6" borderId="1" xfId="0" applyNumberFormat="1" applyFont="1" applyFill="1" applyBorder="1" applyProtection="1">
      <protection locked="0"/>
    </xf>
    <xf numFmtId="9" fontId="57" fillId="0" borderId="1" xfId="0" applyNumberFormat="1" applyFont="1" applyBorder="1"/>
    <xf numFmtId="166" fontId="57" fillId="0" borderId="1" xfId="0" applyNumberFormat="1" applyFont="1" applyBorder="1"/>
    <xf numFmtId="165" fontId="56" fillId="0" borderId="1" xfId="0" applyNumberFormat="1" applyFont="1" applyBorder="1"/>
    <xf numFmtId="9" fontId="57" fillId="8" borderId="8" xfId="0" applyNumberFormat="1" applyFont="1" applyFill="1" applyBorder="1" applyAlignment="1">
      <alignment wrapText="1"/>
    </xf>
    <xf numFmtId="166" fontId="57" fillId="8" borderId="8" xfId="0" applyNumberFormat="1" applyFont="1" applyFill="1" applyBorder="1" applyAlignment="1">
      <alignment wrapText="1"/>
    </xf>
    <xf numFmtId="0" fontId="56" fillId="0" borderId="0" xfId="0" applyFont="1"/>
    <xf numFmtId="0" fontId="57" fillId="0" borderId="10" xfId="0" applyFont="1" applyBorder="1"/>
    <xf numFmtId="0" fontId="50" fillId="8" borderId="10" xfId="0" applyFont="1" applyFill="1" applyBorder="1" applyAlignment="1">
      <alignment wrapText="1"/>
    </xf>
    <xf numFmtId="0" fontId="56" fillId="4" borderId="1" xfId="0" applyFont="1" applyFill="1" applyBorder="1" applyAlignment="1">
      <alignment horizontal="left" vertical="top" wrapText="1"/>
    </xf>
    <xf numFmtId="9" fontId="56" fillId="0" borderId="1" xfId="0" applyNumberFormat="1" applyFont="1" applyBorder="1" applyAlignment="1">
      <alignment wrapText="1"/>
    </xf>
    <xf numFmtId="166" fontId="56" fillId="0" borderId="1" xfId="0" applyNumberFormat="1" applyFont="1" applyBorder="1"/>
    <xf numFmtId="165" fontId="54" fillId="7" borderId="1" xfId="0" applyNumberFormat="1" applyFont="1" applyFill="1" applyBorder="1"/>
    <xf numFmtId="0" fontId="59" fillId="7" borderId="15" xfId="0" applyFont="1" applyFill="1" applyBorder="1" applyAlignment="1">
      <alignment wrapText="1"/>
    </xf>
    <xf numFmtId="0" fontId="57" fillId="0" borderId="0" xfId="0" applyFont="1" applyAlignment="1">
      <alignment vertical="top"/>
    </xf>
    <xf numFmtId="0" fontId="57" fillId="0" borderId="0" xfId="0" applyFont="1" applyAlignment="1">
      <alignment vertical="top" wrapText="1"/>
    </xf>
    <xf numFmtId="0" fontId="57" fillId="0" borderId="0" xfId="0" applyFont="1" applyAlignment="1">
      <alignment horizontal="center" vertical="top"/>
    </xf>
    <xf numFmtId="0" fontId="56" fillId="0" borderId="9" xfId="0" applyFont="1" applyBorder="1"/>
    <xf numFmtId="9" fontId="57" fillId="0" borderId="0" xfId="0" applyNumberFormat="1" applyFont="1"/>
    <xf numFmtId="0" fontId="56" fillId="7" borderId="1" xfId="0" applyFont="1" applyFill="1" applyBorder="1" applyAlignment="1">
      <alignment horizontal="center" vertical="center"/>
    </xf>
    <xf numFmtId="0" fontId="60" fillId="0" borderId="1" xfId="0" applyFont="1" applyBorder="1" applyAlignment="1">
      <alignment horizontal="right" vertical="top" wrapText="1"/>
    </xf>
    <xf numFmtId="0" fontId="60" fillId="0" borderId="0" xfId="0" applyFont="1" applyAlignment="1">
      <alignment horizontal="right" vertical="top" wrapText="1"/>
    </xf>
    <xf numFmtId="0" fontId="54" fillId="8" borderId="15" xfId="0" applyFont="1" applyFill="1" applyBorder="1" applyAlignment="1">
      <alignment horizontal="left" vertical="top" wrapText="1"/>
    </xf>
    <xf numFmtId="0" fontId="60" fillId="0" borderId="0" xfId="0" applyFont="1" applyAlignment="1">
      <alignment horizontal="right" wrapText="1"/>
    </xf>
    <xf numFmtId="0" fontId="56" fillId="0" borderId="1" xfId="0" applyFont="1" applyBorder="1" applyAlignment="1">
      <alignment vertical="top" wrapText="1"/>
    </xf>
    <xf numFmtId="0" fontId="57" fillId="0" borderId="1" xfId="0" applyFont="1" applyBorder="1" applyAlignment="1">
      <alignment vertical="top" wrapText="1"/>
    </xf>
    <xf numFmtId="0" fontId="57" fillId="0" borderId="2" xfId="0" applyFont="1" applyBorder="1" applyAlignment="1">
      <alignment horizontal="center" vertical="top"/>
    </xf>
    <xf numFmtId="0" fontId="56" fillId="0" borderId="0" xfId="0" applyFont="1" applyAlignment="1">
      <alignment vertical="top" wrapText="1"/>
    </xf>
    <xf numFmtId="0" fontId="57" fillId="0" borderId="0" xfId="0" applyFont="1" applyAlignment="1">
      <alignment horizontal="left" vertical="top" wrapText="1"/>
    </xf>
    <xf numFmtId="0" fontId="50" fillId="0" borderId="0" xfId="0" applyFont="1" applyAlignment="1">
      <alignment horizontal="left" vertical="top" wrapText="1"/>
    </xf>
    <xf numFmtId="0" fontId="56" fillId="0" borderId="2" xfId="0" applyFont="1" applyBorder="1" applyAlignment="1">
      <alignment wrapText="1"/>
    </xf>
    <xf numFmtId="0" fontId="56" fillId="0" borderId="1" xfId="0" applyFont="1" applyBorder="1" applyAlignment="1">
      <alignment horizontal="center" wrapText="1"/>
    </xf>
    <xf numFmtId="0" fontId="56" fillId="0" borderId="0" xfId="0" applyFont="1" applyAlignment="1">
      <alignment wrapText="1"/>
    </xf>
    <xf numFmtId="0" fontId="57" fillId="0" borderId="1" xfId="0" applyFont="1" applyBorder="1" applyAlignment="1">
      <alignment wrapText="1"/>
    </xf>
    <xf numFmtId="9" fontId="56" fillId="0" borderId="1" xfId="0" applyNumberFormat="1" applyFont="1" applyBorder="1"/>
    <xf numFmtId="165" fontId="54" fillId="7" borderId="1" xfId="0" applyNumberFormat="1" applyFont="1" applyFill="1" applyBorder="1" applyAlignment="1">
      <alignment vertical="center"/>
    </xf>
    <xf numFmtId="0" fontId="59" fillId="7" borderId="15" xfId="0" applyFont="1" applyFill="1" applyBorder="1" applyAlignment="1">
      <alignment vertical="center" wrapText="1"/>
    </xf>
    <xf numFmtId="0" fontId="50" fillId="0" borderId="0" xfId="0" applyFont="1" applyAlignment="1">
      <alignment wrapText="1"/>
    </xf>
    <xf numFmtId="0" fontId="54" fillId="8" borderId="2" xfId="0" applyFont="1" applyFill="1" applyBorder="1" applyAlignment="1">
      <alignment horizontal="center" vertical="top" wrapText="1"/>
    </xf>
    <xf numFmtId="0" fontId="54" fillId="8" borderId="3" xfId="0" applyFont="1" applyFill="1" applyBorder="1" applyAlignment="1">
      <alignment horizontal="center"/>
    </xf>
    <xf numFmtId="0" fontId="54" fillId="8" borderId="4" xfId="0" applyFont="1" applyFill="1" applyBorder="1" applyAlignment="1">
      <alignment horizontal="center"/>
    </xf>
    <xf numFmtId="0" fontId="54" fillId="0" borderId="1" xfId="0" applyFont="1" applyBorder="1" applyAlignment="1">
      <alignment vertical="center"/>
    </xf>
    <xf numFmtId="0" fontId="56" fillId="0" borderId="1" xfId="0" applyFont="1" applyBorder="1" applyAlignment="1">
      <alignment horizontal="center" vertical="center" wrapText="1"/>
    </xf>
    <xf numFmtId="0" fontId="54" fillId="0" borderId="1" xfId="0" applyFont="1" applyBorder="1" applyAlignment="1">
      <alignment horizontal="center" vertical="center" wrapText="1"/>
    </xf>
    <xf numFmtId="0" fontId="54" fillId="0" borderId="1" xfId="0" applyFont="1" applyBorder="1" applyAlignment="1">
      <alignment wrapText="1"/>
    </xf>
    <xf numFmtId="165" fontId="57" fillId="0" borderId="10" xfId="0" applyNumberFormat="1" applyFont="1" applyBorder="1"/>
    <xf numFmtId="9" fontId="56" fillId="0" borderId="1" xfId="0" applyNumberFormat="1" applyFont="1" applyBorder="1" applyAlignment="1">
      <alignment horizontal="center"/>
    </xf>
    <xf numFmtId="165" fontId="59" fillId="0" borderId="1" xfId="0" applyNumberFormat="1" applyFont="1" applyBorder="1"/>
    <xf numFmtId="0" fontId="54" fillId="0" borderId="10" xfId="0" applyFont="1" applyBorder="1" applyAlignment="1">
      <alignment wrapText="1"/>
    </xf>
    <xf numFmtId="165" fontId="57" fillId="0" borderId="1" xfId="0" applyNumberFormat="1" applyFont="1" applyBorder="1"/>
    <xf numFmtId="0" fontId="56" fillId="0" borderId="0" xfId="0" applyFont="1" applyAlignment="1">
      <alignment horizontal="center" wrapText="1"/>
    </xf>
    <xf numFmtId="165" fontId="47" fillId="0" borderId="1" xfId="0" applyNumberFormat="1" applyFont="1" applyBorder="1"/>
    <xf numFmtId="165" fontId="51" fillId="7" borderId="1" xfId="0" applyNumberFormat="1" applyFont="1" applyFill="1" applyBorder="1"/>
    <xf numFmtId="0" fontId="62" fillId="0" borderId="0" xfId="0" applyFont="1"/>
    <xf numFmtId="0" fontId="54" fillId="0" borderId="0" xfId="0" applyFont="1"/>
    <xf numFmtId="0" fontId="63" fillId="0" borderId="0" xfId="0" applyFont="1"/>
    <xf numFmtId="0" fontId="59" fillId="0" borderId="0" xfId="0" applyFont="1"/>
    <xf numFmtId="0" fontId="64" fillId="0" borderId="0" xfId="0" applyFont="1"/>
    <xf numFmtId="165" fontId="56" fillId="0" borderId="0" xfId="0" applyNumberFormat="1" applyFont="1" applyAlignment="1">
      <alignment horizontal="right"/>
    </xf>
    <xf numFmtId="165" fontId="47" fillId="7" borderId="0" xfId="0" applyNumberFormat="1" applyFont="1" applyFill="1"/>
    <xf numFmtId="0" fontId="65" fillId="0" borderId="0" xfId="0" applyFont="1"/>
    <xf numFmtId="44" fontId="50" fillId="0" borderId="0" xfId="3" applyFont="1"/>
    <xf numFmtId="44" fontId="57" fillId="0" borderId="0" xfId="3" applyFont="1" applyAlignment="1">
      <alignment horizontal="right"/>
    </xf>
    <xf numFmtId="44" fontId="47" fillId="7" borderId="0" xfId="3" applyFont="1" applyFill="1"/>
    <xf numFmtId="44" fontId="58" fillId="0" borderId="0" xfId="3" applyFont="1"/>
    <xf numFmtId="44" fontId="66" fillId="0" borderId="0" xfId="3" applyFont="1"/>
    <xf numFmtId="0" fontId="50" fillId="0" borderId="0" xfId="0" applyFont="1" applyAlignment="1">
      <alignment horizontal="center" vertical="center"/>
    </xf>
    <xf numFmtId="165" fontId="57" fillId="0" borderId="0" xfId="0" applyNumberFormat="1" applyFont="1" applyAlignment="1">
      <alignment horizontal="right"/>
    </xf>
    <xf numFmtId="167" fontId="47" fillId="4" borderId="0" xfId="0" applyNumberFormat="1" applyFont="1" applyFill="1"/>
    <xf numFmtId="0" fontId="66" fillId="0" borderId="0" xfId="0" applyFont="1"/>
    <xf numFmtId="0" fontId="56" fillId="0" borderId="5" xfId="0" applyFont="1" applyBorder="1" applyAlignment="1">
      <alignment vertical="center" wrapText="1"/>
    </xf>
    <xf numFmtId="0" fontId="50" fillId="0" borderId="0" xfId="0" applyFont="1" applyAlignment="1">
      <alignment vertical="top"/>
    </xf>
    <xf numFmtId="0" fontId="59" fillId="3" borderId="1" xfId="0" applyFont="1" applyFill="1" applyBorder="1"/>
    <xf numFmtId="0" fontId="48" fillId="3" borderId="1" xfId="0" applyFont="1" applyFill="1" applyBorder="1"/>
    <xf numFmtId="0" fontId="59" fillId="0" borderId="1" xfId="0" applyFont="1" applyBorder="1"/>
    <xf numFmtId="0" fontId="59" fillId="0" borderId="1" xfId="0" applyFont="1" applyBorder="1" applyAlignment="1">
      <alignment vertical="top"/>
    </xf>
    <xf numFmtId="0" fontId="59" fillId="0" borderId="1" xfId="0" applyFont="1" applyBorder="1" applyAlignment="1">
      <alignment vertical="top" wrapText="1"/>
    </xf>
    <xf numFmtId="0" fontId="48" fillId="0" borderId="1" xfId="0" applyFont="1" applyBorder="1"/>
    <xf numFmtId="166" fontId="48" fillId="0" borderId="1" xfId="0" applyNumberFormat="1" applyFont="1" applyBorder="1"/>
    <xf numFmtId="165" fontId="48" fillId="0" borderId="1" xfId="0" applyNumberFormat="1" applyFont="1" applyBorder="1"/>
    <xf numFmtId="165" fontId="60" fillId="0" borderId="1" xfId="0" applyNumberFormat="1" applyFont="1" applyBorder="1" applyAlignment="1">
      <alignment vertical="top"/>
    </xf>
    <xf numFmtId="0" fontId="48" fillId="0" borderId="1" xfId="0" applyFont="1" applyBorder="1" applyAlignment="1">
      <alignment vertical="top"/>
    </xf>
    <xf numFmtId="166" fontId="48" fillId="6" borderId="1" xfId="0" applyNumberFormat="1" applyFont="1" applyFill="1" applyBorder="1" applyAlignment="1" applyProtection="1">
      <alignment vertical="top" wrapText="1"/>
      <protection locked="0"/>
    </xf>
    <xf numFmtId="165" fontId="48" fillId="0" borderId="1" xfId="0" applyNumberFormat="1" applyFont="1" applyBorder="1" applyAlignment="1">
      <alignment vertical="top"/>
    </xf>
    <xf numFmtId="165" fontId="60" fillId="0" borderId="1" xfId="0" applyNumberFormat="1" applyFont="1" applyBorder="1" applyAlignment="1">
      <alignment vertical="top" wrapText="1"/>
    </xf>
    <xf numFmtId="0" fontId="48" fillId="0" borderId="1" xfId="0" applyFont="1" applyBorder="1" applyAlignment="1">
      <alignment vertical="top" wrapText="1"/>
    </xf>
    <xf numFmtId="166" fontId="48" fillId="6" borderId="1" xfId="0" applyNumberFormat="1" applyFont="1" applyFill="1" applyBorder="1" applyAlignment="1" applyProtection="1">
      <alignment vertical="top"/>
      <protection locked="0"/>
    </xf>
    <xf numFmtId="166" fontId="48" fillId="4" borderId="1" xfId="0" applyNumberFormat="1" applyFont="1" applyFill="1" applyBorder="1" applyAlignment="1">
      <alignment vertical="top"/>
    </xf>
    <xf numFmtId="166" fontId="59" fillId="0" borderId="1" xfId="0" applyNumberFormat="1" applyFont="1" applyBorder="1"/>
    <xf numFmtId="0" fontId="68" fillId="0" borderId="1" xfId="0" applyFont="1" applyBorder="1" applyAlignment="1">
      <alignment vertical="top" wrapText="1"/>
    </xf>
    <xf numFmtId="166" fontId="68" fillId="4" borderId="1" xfId="0" applyNumberFormat="1" applyFont="1" applyFill="1" applyBorder="1" applyAlignment="1">
      <alignment vertical="top"/>
    </xf>
    <xf numFmtId="165" fontId="48" fillId="0" borderId="1" xfId="0" applyNumberFormat="1" applyFont="1" applyBorder="1" applyAlignment="1">
      <alignment vertical="top" wrapText="1"/>
    </xf>
    <xf numFmtId="166" fontId="48" fillId="4" borderId="1" xfId="0" applyNumberFormat="1" applyFont="1" applyFill="1" applyBorder="1" applyAlignment="1">
      <alignment vertical="top" wrapText="1"/>
    </xf>
    <xf numFmtId="166" fontId="48" fillId="3" borderId="1" xfId="0" applyNumberFormat="1" applyFont="1" applyFill="1" applyBorder="1" applyAlignment="1" applyProtection="1">
      <alignment vertical="top" wrapText="1"/>
      <protection locked="0"/>
    </xf>
    <xf numFmtId="0" fontId="48" fillId="4" borderId="1" xfId="0" applyFont="1" applyFill="1" applyBorder="1" applyAlignment="1">
      <alignment vertical="top" wrapText="1"/>
    </xf>
    <xf numFmtId="0" fontId="48" fillId="3" borderId="1" xfId="0" applyFont="1" applyFill="1" applyBorder="1" applyProtection="1">
      <protection locked="0"/>
    </xf>
    <xf numFmtId="166" fontId="48" fillId="3" borderId="1" xfId="0" applyNumberFormat="1" applyFont="1" applyFill="1" applyBorder="1" applyProtection="1">
      <protection locked="0"/>
    </xf>
    <xf numFmtId="10" fontId="50" fillId="0" borderId="0" xfId="0" applyNumberFormat="1" applyFont="1"/>
    <xf numFmtId="0" fontId="64" fillId="0" borderId="1" xfId="0" applyFont="1" applyBorder="1"/>
    <xf numFmtId="0" fontId="59" fillId="4" borderId="1" xfId="0" applyFont="1" applyFill="1" applyBorder="1" applyAlignment="1">
      <alignment vertical="top" wrapText="1"/>
    </xf>
    <xf numFmtId="165" fontId="48" fillId="5" borderId="1" xfId="0" applyNumberFormat="1" applyFont="1" applyFill="1" applyBorder="1" applyAlignment="1">
      <alignment vertical="top" wrapText="1"/>
    </xf>
    <xf numFmtId="165" fontId="59" fillId="5" borderId="1" xfId="0" applyNumberFormat="1" applyFont="1" applyFill="1" applyBorder="1" applyAlignment="1">
      <alignment vertical="top" wrapText="1"/>
    </xf>
    <xf numFmtId="0" fontId="50" fillId="0" borderId="1" xfId="0" applyFont="1" applyBorder="1"/>
    <xf numFmtId="165" fontId="48" fillId="6" borderId="1" xfId="0" applyNumberFormat="1" applyFont="1" applyFill="1" applyBorder="1" applyAlignment="1" applyProtection="1">
      <alignment vertical="top" wrapText="1"/>
      <protection locked="0"/>
    </xf>
    <xf numFmtId="165" fontId="59" fillId="4" borderId="1" xfId="0" applyNumberFormat="1" applyFont="1" applyFill="1" applyBorder="1" applyAlignment="1">
      <alignment vertical="top" wrapText="1"/>
    </xf>
    <xf numFmtId="165" fontId="47" fillId="5" borderId="1" xfId="0" applyNumberFormat="1" applyFont="1" applyFill="1" applyBorder="1" applyAlignment="1">
      <alignment vertical="top" wrapText="1"/>
    </xf>
    <xf numFmtId="0" fontId="59" fillId="3" borderId="10" xfId="0" applyFont="1" applyFill="1" applyBorder="1"/>
    <xf numFmtId="0" fontId="48" fillId="3" borderId="10" xfId="0" applyFont="1" applyFill="1" applyBorder="1"/>
    <xf numFmtId="0" fontId="59" fillId="4" borderId="0" xfId="0" applyFont="1" applyFill="1"/>
    <xf numFmtId="0" fontId="48" fillId="4" borderId="0" xfId="0" applyFont="1" applyFill="1"/>
    <xf numFmtId="165" fontId="4" fillId="4" borderId="1" xfId="0" applyNumberFormat="1" applyFont="1" applyFill="1" applyBorder="1" applyAlignment="1">
      <alignment vertical="top" wrapText="1"/>
    </xf>
    <xf numFmtId="0" fontId="6" fillId="0" borderId="1" xfId="5" applyFont="1" applyBorder="1" applyAlignment="1">
      <alignment vertical="top"/>
    </xf>
    <xf numFmtId="0" fontId="4" fillId="0" borderId="1" xfId="5" applyFont="1" applyBorder="1"/>
    <xf numFmtId="0" fontId="4" fillId="0" borderId="0" xfId="0" applyFont="1" applyAlignment="1">
      <alignment wrapText="1"/>
    </xf>
    <xf numFmtId="0" fontId="24" fillId="0" borderId="0" xfId="0" applyFont="1" applyAlignment="1">
      <alignment vertical="top"/>
    </xf>
    <xf numFmtId="0" fontId="75" fillId="0" borderId="0" xfId="0" applyFont="1" applyAlignment="1">
      <alignment vertical="top"/>
    </xf>
    <xf numFmtId="0" fontId="73" fillId="0" borderId="1" xfId="0" applyFont="1" applyBorder="1" applyAlignment="1">
      <alignment vertical="center"/>
    </xf>
    <xf numFmtId="0" fontId="6" fillId="0" borderId="10" xfId="5" applyFont="1" applyBorder="1" applyAlignment="1">
      <alignment horizontal="left" vertical="top"/>
    </xf>
    <xf numFmtId="165" fontId="6" fillId="0" borderId="1" xfId="5" applyNumberFormat="1" applyFont="1" applyBorder="1" applyAlignment="1">
      <alignment vertical="top"/>
    </xf>
    <xf numFmtId="0" fontId="4" fillId="0" borderId="1" xfId="5" applyFont="1" applyBorder="1" applyAlignment="1">
      <alignment vertical="top" wrapText="1"/>
    </xf>
    <xf numFmtId="0" fontId="82" fillId="2" borderId="1" xfId="0" applyFont="1" applyFill="1" applyBorder="1" applyAlignment="1">
      <alignment vertical="top"/>
    </xf>
    <xf numFmtId="0" fontId="6" fillId="2" borderId="1" xfId="0" applyFont="1" applyFill="1" applyBorder="1" applyAlignment="1">
      <alignment vertical="top"/>
    </xf>
    <xf numFmtId="0" fontId="18" fillId="0" borderId="1" xfId="0" applyFont="1" applyBorder="1" applyAlignment="1">
      <alignment vertical="top" wrapText="1"/>
    </xf>
    <xf numFmtId="0" fontId="7" fillId="0" borderId="8" xfId="0" applyFont="1" applyBorder="1" applyAlignment="1">
      <alignment vertical="top" wrapText="1"/>
    </xf>
    <xf numFmtId="0" fontId="7" fillId="0" borderId="8" xfId="0" applyFont="1" applyBorder="1" applyAlignment="1">
      <alignment vertical="top" wrapText="1"/>
    </xf>
    <xf numFmtId="165" fontId="4" fillId="4" borderId="1" xfId="0" applyNumberFormat="1" applyFont="1" applyFill="1" applyBorder="1" applyAlignment="1">
      <alignment vertical="top"/>
    </xf>
    <xf numFmtId="2" fontId="4" fillId="0" borderId="0" xfId="0" applyNumberFormat="1" applyFont="1"/>
    <xf numFmtId="0" fontId="81" fillId="0" borderId="8" xfId="0" applyFont="1" applyBorder="1" applyAlignment="1">
      <alignment vertical="top" wrapText="1"/>
    </xf>
    <xf numFmtId="0" fontId="6" fillId="0" borderId="1" xfId="5" applyFont="1" applyBorder="1" applyAlignment="1">
      <alignment vertical="top" wrapText="1"/>
    </xf>
    <xf numFmtId="0" fontId="0" fillId="4" borderId="0" xfId="0" applyFill="1" applyProtection="1"/>
    <xf numFmtId="0" fontId="46" fillId="4" borderId="0" xfId="0" applyFont="1" applyFill="1" applyAlignment="1">
      <alignment vertical="top"/>
    </xf>
    <xf numFmtId="0" fontId="24" fillId="4" borderId="0" xfId="0" applyFont="1" applyFill="1" applyAlignment="1">
      <alignment vertical="top"/>
    </xf>
    <xf numFmtId="0" fontId="7" fillId="4" borderId="0" xfId="0" applyFont="1" applyFill="1" applyProtection="1"/>
    <xf numFmtId="0" fontId="15" fillId="4" borderId="0" xfId="0" applyFont="1" applyFill="1" applyAlignment="1" applyProtection="1">
      <alignment wrapText="1"/>
    </xf>
    <xf numFmtId="0" fontId="3" fillId="4" borderId="0" xfId="0" applyFont="1" applyFill="1" applyProtection="1"/>
    <xf numFmtId="0" fontId="76" fillId="4" borderId="0" xfId="0" applyFont="1" applyFill="1" applyAlignment="1" applyProtection="1">
      <alignment wrapText="1"/>
    </xf>
    <xf numFmtId="0" fontId="72" fillId="4" borderId="0" xfId="0" applyFont="1" applyFill="1" applyProtection="1"/>
    <xf numFmtId="0" fontId="0" fillId="4" borderId="0" xfId="0" applyFill="1"/>
    <xf numFmtId="0" fontId="8" fillId="4" borderId="0" xfId="0" applyFont="1" applyFill="1" applyProtection="1"/>
    <xf numFmtId="0" fontId="9" fillId="4" borderId="0" xfId="0" applyFont="1" applyFill="1" applyProtection="1"/>
    <xf numFmtId="0" fontId="19" fillId="4" borderId="0" xfId="0" applyFont="1" applyFill="1" applyProtection="1"/>
    <xf numFmtId="0" fontId="18" fillId="4" borderId="0" xfId="0" applyFont="1" applyFill="1" applyProtection="1"/>
    <xf numFmtId="44" fontId="0" fillId="4" borderId="0" xfId="6" applyFont="1" applyFill="1" applyProtection="1"/>
    <xf numFmtId="44" fontId="18" fillId="4" borderId="0" xfId="6" applyFont="1" applyFill="1" applyAlignment="1" applyProtection="1">
      <alignment horizontal="right"/>
    </xf>
    <xf numFmtId="44" fontId="78" fillId="4" borderId="0" xfId="6" applyFont="1" applyFill="1" applyProtection="1"/>
    <xf numFmtId="44" fontId="79" fillId="4" borderId="0" xfId="6" applyFont="1" applyFill="1" applyProtection="1"/>
    <xf numFmtId="44" fontId="9" fillId="4" borderId="0" xfId="6" applyFont="1" applyFill="1" applyProtection="1"/>
    <xf numFmtId="0" fontId="25" fillId="4" borderId="0" xfId="0" applyFont="1" applyFill="1" applyAlignment="1"/>
    <xf numFmtId="0" fontId="4" fillId="4" borderId="0" xfId="0" applyFont="1" applyFill="1" applyAlignment="1">
      <alignment wrapText="1"/>
    </xf>
    <xf numFmtId="0" fontId="72" fillId="4" borderId="0" xfId="0" applyFont="1" applyFill="1" applyBorder="1" applyAlignment="1">
      <alignment wrapText="1"/>
    </xf>
    <xf numFmtId="0" fontId="14" fillId="4" borderId="0" xfId="0" applyFont="1" applyFill="1" applyProtection="1"/>
    <xf numFmtId="0" fontId="0" fillId="4" borderId="0" xfId="0" applyFill="1" applyProtection="1">
      <protection locked="0"/>
    </xf>
    <xf numFmtId="0" fontId="0" fillId="4" borderId="0" xfId="0" applyFill="1" applyAlignment="1" applyProtection="1">
      <alignment horizontal="center"/>
      <protection locked="0"/>
    </xf>
    <xf numFmtId="0" fontId="0" fillId="4" borderId="0" xfId="0" applyFill="1" applyAlignment="1" applyProtection="1">
      <alignment horizontal="center"/>
    </xf>
    <xf numFmtId="0" fontId="81" fillId="0" borderId="1" xfId="0" applyFont="1" applyBorder="1" applyAlignment="1">
      <alignment vertical="top" wrapText="1"/>
    </xf>
    <xf numFmtId="166" fontId="4" fillId="11" borderId="1" xfId="0" applyNumberFormat="1" applyFont="1" applyFill="1" applyBorder="1" applyAlignment="1">
      <alignment vertical="top"/>
    </xf>
    <xf numFmtId="165" fontId="4" fillId="11" borderId="1" xfId="0" applyNumberFormat="1" applyFont="1" applyFill="1" applyBorder="1" applyAlignment="1">
      <alignment vertical="top"/>
    </xf>
    <xf numFmtId="0" fontId="4" fillId="11" borderId="1" xfId="0" applyFont="1" applyFill="1" applyBorder="1" applyAlignment="1">
      <alignment vertical="top"/>
    </xf>
    <xf numFmtId="166" fontId="4" fillId="0" borderId="1" xfId="0" applyNumberFormat="1" applyFont="1" applyFill="1" applyBorder="1" applyAlignment="1">
      <alignment vertical="top" wrapText="1"/>
    </xf>
    <xf numFmtId="165" fontId="4" fillId="11" borderId="1" xfId="0" applyNumberFormat="1" applyFont="1" applyFill="1" applyBorder="1"/>
    <xf numFmtId="0" fontId="4" fillId="0" borderId="1" xfId="0" applyFont="1" applyFill="1" applyBorder="1" applyAlignment="1">
      <alignment vertical="top" wrapText="1"/>
    </xf>
    <xf numFmtId="165" fontId="4" fillId="11" borderId="1" xfId="0" applyNumberFormat="1" applyFont="1" applyFill="1" applyBorder="1" applyAlignment="1">
      <alignment vertical="top" wrapText="1"/>
    </xf>
    <xf numFmtId="0" fontId="4" fillId="11" borderId="1" xfId="0" applyFont="1" applyFill="1" applyBorder="1" applyAlignment="1">
      <alignment vertical="top" wrapText="1"/>
    </xf>
    <xf numFmtId="166" fontId="6" fillId="11" borderId="1" xfId="0" applyNumberFormat="1" applyFont="1" applyFill="1" applyBorder="1"/>
    <xf numFmtId="165" fontId="6" fillId="11" borderId="1" xfId="0" applyNumberFormat="1" applyFont="1" applyFill="1" applyBorder="1"/>
    <xf numFmtId="0" fontId="6" fillId="11" borderId="1" xfId="0" applyFont="1" applyFill="1" applyBorder="1"/>
    <xf numFmtId="166" fontId="4" fillId="11" borderId="1" xfId="0" applyNumberFormat="1" applyFont="1" applyFill="1" applyBorder="1" applyAlignment="1" applyProtection="1">
      <alignment vertical="top" wrapText="1"/>
    </xf>
    <xf numFmtId="166" fontId="4" fillId="11" borderId="1" xfId="5" applyNumberFormat="1" applyFont="1" applyFill="1" applyBorder="1" applyAlignment="1">
      <alignment vertical="top"/>
    </xf>
    <xf numFmtId="165" fontId="6" fillId="11" borderId="1" xfId="5" applyNumberFormat="1" applyFont="1" applyFill="1" applyBorder="1" applyAlignment="1">
      <alignment vertical="top"/>
    </xf>
    <xf numFmtId="0" fontId="4" fillId="11" borderId="1" xfId="5" applyFont="1" applyFill="1" applyBorder="1" applyAlignment="1">
      <alignment vertical="top" wrapText="1"/>
    </xf>
    <xf numFmtId="165" fontId="4" fillId="0" borderId="0" xfId="0" applyNumberFormat="1" applyFont="1"/>
    <xf numFmtId="0" fontId="85" fillId="0" borderId="0" xfId="0" applyFont="1"/>
    <xf numFmtId="166" fontId="4" fillId="11" borderId="1" xfId="0" applyNumberFormat="1" applyFont="1" applyFill="1" applyBorder="1" applyAlignment="1" applyProtection="1">
      <alignment vertical="top"/>
    </xf>
    <xf numFmtId="0" fontId="85" fillId="0" borderId="0" xfId="0" applyFont="1" applyAlignment="1">
      <alignment vertical="top" wrapText="1"/>
    </xf>
    <xf numFmtId="0" fontId="86" fillId="0" borderId="0" xfId="0" applyFont="1" applyAlignment="1">
      <alignment wrapText="1"/>
    </xf>
    <xf numFmtId="0" fontId="82" fillId="0" borderId="1" xfId="0" applyFont="1" applyBorder="1" applyAlignment="1">
      <alignment vertical="center"/>
    </xf>
    <xf numFmtId="0" fontId="82" fillId="11" borderId="1" xfId="0" applyFont="1" applyFill="1" applyBorder="1" applyAlignment="1">
      <alignment vertical="center"/>
    </xf>
    <xf numFmtId="0" fontId="82" fillId="14" borderId="1" xfId="0" applyFont="1" applyFill="1" applyBorder="1" applyAlignment="1">
      <alignment vertical="center"/>
    </xf>
    <xf numFmtId="166" fontId="4" fillId="14" borderId="1" xfId="0" applyNumberFormat="1" applyFont="1" applyFill="1" applyBorder="1" applyAlignment="1">
      <alignment vertical="top"/>
    </xf>
    <xf numFmtId="165" fontId="4" fillId="14" borderId="1" xfId="0" applyNumberFormat="1" applyFont="1" applyFill="1" applyBorder="1" applyAlignment="1">
      <alignment vertical="top"/>
    </xf>
    <xf numFmtId="0" fontId="4" fillId="14" borderId="1" xfId="0" applyFont="1" applyFill="1" applyBorder="1" applyAlignment="1">
      <alignment vertical="top"/>
    </xf>
    <xf numFmtId="166" fontId="4" fillId="15" borderId="1" xfId="0" applyNumberFormat="1" applyFont="1" applyFill="1" applyBorder="1" applyAlignment="1" applyProtection="1">
      <alignment vertical="top"/>
    </xf>
    <xf numFmtId="165" fontId="4" fillId="14" borderId="1" xfId="0" applyNumberFormat="1" applyFont="1" applyFill="1" applyBorder="1"/>
    <xf numFmtId="165" fontId="4" fillId="14" borderId="1" xfId="0" applyNumberFormat="1" applyFont="1" applyFill="1" applyBorder="1" applyAlignment="1">
      <alignment vertical="top" wrapText="1"/>
    </xf>
    <xf numFmtId="0" fontId="4" fillId="14" borderId="1" xfId="0" applyFont="1" applyFill="1" applyBorder="1" applyAlignment="1">
      <alignment vertical="top" wrapText="1"/>
    </xf>
    <xf numFmtId="165" fontId="6" fillId="14" borderId="1" xfId="0" applyNumberFormat="1" applyFont="1" applyFill="1" applyBorder="1"/>
    <xf numFmtId="0" fontId="6" fillId="14" borderId="1" xfId="0" applyFont="1" applyFill="1" applyBorder="1"/>
    <xf numFmtId="165" fontId="6" fillId="14" borderId="1" xfId="5" applyNumberFormat="1" applyFont="1" applyFill="1" applyBorder="1" applyAlignment="1">
      <alignment vertical="top"/>
    </xf>
    <xf numFmtId="0" fontId="4" fillId="14" borderId="1" xfId="5" applyFont="1" applyFill="1" applyBorder="1" applyAlignment="1">
      <alignment vertical="top" wrapText="1"/>
    </xf>
    <xf numFmtId="166" fontId="6" fillId="14" borderId="1" xfId="0" applyNumberFormat="1" applyFont="1" applyFill="1" applyBorder="1"/>
    <xf numFmtId="166" fontId="4" fillId="14" borderId="1" xfId="0" applyNumberFormat="1" applyFont="1" applyFill="1" applyBorder="1" applyAlignment="1" applyProtection="1">
      <alignment vertical="top" wrapText="1"/>
    </xf>
    <xf numFmtId="166" fontId="4" fillId="14" borderId="1" xfId="5" applyNumberFormat="1" applyFont="1" applyFill="1" applyBorder="1" applyAlignment="1">
      <alignment vertical="top"/>
    </xf>
    <xf numFmtId="0" fontId="6" fillId="16" borderId="2" xfId="0" applyFont="1" applyFill="1" applyBorder="1" applyAlignment="1">
      <alignment vertical="center" wrapText="1"/>
    </xf>
    <xf numFmtId="0" fontId="6" fillId="16" borderId="3" xfId="0" applyFont="1" applyFill="1" applyBorder="1" applyAlignment="1">
      <alignment vertical="center" wrapText="1"/>
    </xf>
    <xf numFmtId="165" fontId="6" fillId="16" borderId="4" xfId="0" applyNumberFormat="1" applyFont="1" applyFill="1" applyBorder="1" applyAlignment="1">
      <alignment vertical="center" wrapText="1"/>
    </xf>
    <xf numFmtId="0" fontId="17" fillId="0" borderId="15" xfId="0" applyFont="1" applyFill="1" applyBorder="1" applyAlignment="1">
      <alignment vertical="top"/>
    </xf>
    <xf numFmtId="0" fontId="17" fillId="0" borderId="0" xfId="0" applyFont="1" applyFill="1" applyBorder="1" applyAlignment="1">
      <alignment vertical="top"/>
    </xf>
    <xf numFmtId="0" fontId="0" fillId="0" borderId="0" xfId="0" applyAlignment="1">
      <alignment wrapText="1"/>
    </xf>
    <xf numFmtId="0" fontId="7" fillId="0" borderId="8" xfId="0" applyFont="1" applyBorder="1" applyAlignment="1">
      <alignment vertical="top" wrapText="1"/>
    </xf>
    <xf numFmtId="0" fontId="24" fillId="0" borderId="0" xfId="0" applyFont="1" applyAlignment="1">
      <alignment vertical="top" wrapText="1"/>
    </xf>
    <xf numFmtId="0" fontId="4" fillId="0" borderId="1" xfId="0" applyFont="1" applyBorder="1"/>
    <xf numFmtId="0" fontId="90" fillId="0" borderId="0" xfId="0" applyFont="1" applyBorder="1" applyAlignment="1">
      <alignment wrapText="1"/>
    </xf>
    <xf numFmtId="0" fontId="91" fillId="0" borderId="0" xfId="0" applyFont="1" applyBorder="1" applyAlignment="1">
      <alignment wrapText="1"/>
    </xf>
    <xf numFmtId="0" fontId="92" fillId="0" borderId="0" xfId="0" applyFont="1" applyAlignment="1">
      <alignment wrapText="1"/>
    </xf>
    <xf numFmtId="0" fontId="85" fillId="0" borderId="0" xfId="0" applyFont="1" applyAlignment="1">
      <alignment wrapText="1"/>
    </xf>
    <xf numFmtId="0" fontId="3" fillId="0" borderId="0" xfId="0" applyFont="1" applyAlignment="1">
      <alignment wrapText="1"/>
    </xf>
    <xf numFmtId="0" fontId="89" fillId="0" borderId="0" xfId="0" applyFont="1" applyAlignment="1">
      <alignment wrapText="1"/>
    </xf>
    <xf numFmtId="0" fontId="6" fillId="16" borderId="0" xfId="0" applyFont="1" applyFill="1" applyBorder="1" applyAlignment="1">
      <alignment horizontal="left" vertical="center" wrapText="1"/>
    </xf>
    <xf numFmtId="0" fontId="24" fillId="0" borderId="0" xfId="0" applyFont="1" applyAlignment="1">
      <alignment vertical="top" wrapText="1"/>
    </xf>
    <xf numFmtId="0" fontId="95" fillId="0" borderId="0" xfId="0" applyFont="1" applyAlignment="1">
      <alignment vertical="top" wrapText="1"/>
    </xf>
    <xf numFmtId="165" fontId="4" fillId="0" borderId="1" xfId="0" applyNumberFormat="1" applyFont="1" applyBorder="1"/>
    <xf numFmtId="0" fontId="4" fillId="0" borderId="1" xfId="0" applyFont="1" applyBorder="1"/>
    <xf numFmtId="167" fontId="6" fillId="6" borderId="1" xfId="0" applyNumberFormat="1" applyFont="1" applyFill="1" applyBorder="1" applyAlignment="1" applyProtection="1">
      <alignment vertical="top" wrapText="1"/>
      <protection locked="0"/>
    </xf>
    <xf numFmtId="0" fontId="16" fillId="5" borderId="3" xfId="0" applyFont="1" applyFill="1" applyBorder="1" applyAlignment="1">
      <alignment vertical="center" wrapText="1"/>
    </xf>
    <xf numFmtId="0" fontId="0" fillId="0" borderId="0" xfId="0" applyFont="1" applyAlignment="1"/>
    <xf numFmtId="0" fontId="0" fillId="0" borderId="0" xfId="0" applyFont="1"/>
    <xf numFmtId="0" fontId="99" fillId="0" borderId="0" xfId="0" applyFont="1"/>
    <xf numFmtId="0" fontId="100" fillId="0" borderId="0" xfId="0" applyFont="1"/>
    <xf numFmtId="0" fontId="79" fillId="0" borderId="0" xfId="0" applyFont="1"/>
    <xf numFmtId="0" fontId="93" fillId="0" borderId="0" xfId="0" applyFont="1"/>
    <xf numFmtId="0" fontId="101" fillId="17" borderId="21" xfId="0" applyFont="1" applyFill="1" applyBorder="1" applyAlignment="1">
      <alignment vertical="center" wrapText="1"/>
    </xf>
    <xf numFmtId="0" fontId="73" fillId="0" borderId="20" xfId="0" applyFont="1" applyBorder="1" applyAlignment="1">
      <alignment vertical="center"/>
    </xf>
    <xf numFmtId="0" fontId="73" fillId="18" borderId="20" xfId="0" applyFont="1" applyFill="1" applyBorder="1" applyAlignment="1">
      <alignment vertical="center"/>
    </xf>
    <xf numFmtId="0" fontId="73" fillId="19" borderId="20" xfId="0" applyFont="1" applyFill="1" applyBorder="1" applyAlignment="1">
      <alignment vertical="center"/>
    </xf>
    <xf numFmtId="0" fontId="80" fillId="0" borderId="20" xfId="0" applyFont="1" applyBorder="1" applyAlignment="1">
      <alignment vertical="top"/>
    </xf>
    <xf numFmtId="0" fontId="80" fillId="0" borderId="20" xfId="0" applyFont="1" applyBorder="1" applyAlignment="1">
      <alignment vertical="top" wrapText="1"/>
    </xf>
    <xf numFmtId="0" fontId="93" fillId="0" borderId="20" xfId="0" applyFont="1" applyBorder="1"/>
    <xf numFmtId="166" fontId="93" fillId="18" borderId="20" xfId="0" applyNumberFormat="1" applyFont="1" applyFill="1" applyBorder="1" applyAlignment="1">
      <alignment vertical="top"/>
    </xf>
    <xf numFmtId="165" fontId="93" fillId="18" borderId="20" xfId="0" applyNumberFormat="1" applyFont="1" applyFill="1" applyBorder="1" applyAlignment="1">
      <alignment vertical="top"/>
    </xf>
    <xf numFmtId="0" fontId="93" fillId="18" borderId="20" xfId="0" applyFont="1" applyFill="1" applyBorder="1" applyAlignment="1">
      <alignment vertical="top"/>
    </xf>
    <xf numFmtId="166" fontId="93" fillId="19" borderId="20" xfId="0" applyNumberFormat="1" applyFont="1" applyFill="1" applyBorder="1" applyAlignment="1">
      <alignment vertical="top"/>
    </xf>
    <xf numFmtId="165" fontId="93" fillId="19" borderId="20" xfId="0" applyNumberFormat="1" applyFont="1" applyFill="1" applyBorder="1" applyAlignment="1">
      <alignment vertical="top"/>
    </xf>
    <xf numFmtId="0" fontId="93" fillId="0" borderId="20" xfId="0" applyFont="1" applyBorder="1" applyAlignment="1">
      <alignment vertical="top" wrapText="1"/>
    </xf>
    <xf numFmtId="0" fontId="80" fillId="0" borderId="20" xfId="0" applyFont="1" applyBorder="1"/>
    <xf numFmtId="165" fontId="80" fillId="18" borderId="20" xfId="0" applyNumberFormat="1" applyFont="1" applyFill="1" applyBorder="1" applyAlignment="1">
      <alignment vertical="top"/>
    </xf>
    <xf numFmtId="0" fontId="80" fillId="18" borderId="20" xfId="0" applyFont="1" applyFill="1" applyBorder="1" applyAlignment="1">
      <alignment vertical="top"/>
    </xf>
    <xf numFmtId="165" fontId="80" fillId="19" borderId="20" xfId="0" applyNumberFormat="1" applyFont="1" applyFill="1" applyBorder="1" applyAlignment="1">
      <alignment vertical="top"/>
    </xf>
    <xf numFmtId="166" fontId="93" fillId="0" borderId="20" xfId="0" applyNumberFormat="1" applyFont="1" applyBorder="1" applyAlignment="1">
      <alignment vertical="top" wrapText="1"/>
    </xf>
    <xf numFmtId="165" fontId="93" fillId="18" borderId="20" xfId="0" applyNumberFormat="1" applyFont="1" applyFill="1" applyBorder="1"/>
    <xf numFmtId="166" fontId="93" fillId="20" borderId="20" xfId="0" applyNumberFormat="1" applyFont="1" applyFill="1" applyBorder="1" applyAlignment="1">
      <alignment vertical="top" wrapText="1"/>
    </xf>
    <xf numFmtId="165" fontId="93" fillId="18" borderId="20" xfId="0" applyNumberFormat="1" applyFont="1" applyFill="1" applyBorder="1" applyAlignment="1">
      <alignment vertical="top" wrapText="1"/>
    </xf>
    <xf numFmtId="165" fontId="93" fillId="19" borderId="20" xfId="0" applyNumberFormat="1" applyFont="1" applyFill="1" applyBorder="1" applyAlignment="1">
      <alignment vertical="top" wrapText="1"/>
    </xf>
    <xf numFmtId="0" fontId="17" fillId="0" borderId="20" xfId="0" applyFont="1" applyBorder="1"/>
    <xf numFmtId="166" fontId="80" fillId="18" borderId="20" xfId="0" applyNumberFormat="1" applyFont="1" applyFill="1" applyBorder="1"/>
    <xf numFmtId="165" fontId="80" fillId="18" borderId="20" xfId="0" applyNumberFormat="1" applyFont="1" applyFill="1" applyBorder="1"/>
    <xf numFmtId="166" fontId="80" fillId="19" borderId="20" xfId="0" applyNumberFormat="1" applyFont="1" applyFill="1" applyBorder="1"/>
    <xf numFmtId="165" fontId="80" fillId="19" borderId="20" xfId="0" applyNumberFormat="1" applyFont="1" applyFill="1" applyBorder="1"/>
    <xf numFmtId="166" fontId="93" fillId="19" borderId="20" xfId="0" applyNumberFormat="1" applyFont="1" applyFill="1" applyBorder="1" applyAlignment="1">
      <alignment vertical="top" wrapText="1"/>
    </xf>
    <xf numFmtId="0" fontId="17" fillId="0" borderId="20" xfId="0" applyFont="1" applyBorder="1" applyAlignment="1">
      <alignment vertical="top" wrapText="1"/>
    </xf>
    <xf numFmtId="165" fontId="80" fillId="18" borderId="20" xfId="0" applyNumberFormat="1" applyFont="1" applyFill="1" applyBorder="1" applyAlignment="1">
      <alignment vertical="top" wrapText="1"/>
    </xf>
    <xf numFmtId="165" fontId="80" fillId="19" borderId="20" xfId="0" applyNumberFormat="1" applyFont="1" applyFill="1" applyBorder="1" applyAlignment="1">
      <alignment vertical="top" wrapText="1"/>
    </xf>
    <xf numFmtId="0" fontId="80" fillId="18" borderId="20" xfId="0" applyFont="1" applyFill="1" applyBorder="1"/>
    <xf numFmtId="0" fontId="80" fillId="19" borderId="20" xfId="0" applyFont="1" applyFill="1" applyBorder="1"/>
    <xf numFmtId="0" fontId="101" fillId="0" borderId="20" xfId="0" applyFont="1" applyBorder="1" applyAlignment="1">
      <alignment vertical="top"/>
    </xf>
    <xf numFmtId="0" fontId="93" fillId="18" borderId="20" xfId="0" applyFont="1" applyFill="1" applyBorder="1" applyAlignment="1">
      <alignment vertical="top" wrapText="1"/>
    </xf>
    <xf numFmtId="0" fontId="93" fillId="19" borderId="20" xfId="0" applyFont="1" applyFill="1" applyBorder="1" applyAlignment="1">
      <alignment vertical="top" wrapText="1"/>
    </xf>
    <xf numFmtId="165" fontId="93" fillId="0" borderId="0" xfId="0" applyNumberFormat="1" applyFont="1"/>
    <xf numFmtId="165" fontId="80" fillId="17" borderId="22" xfId="0" applyNumberFormat="1" applyFont="1" applyFill="1" applyBorder="1" applyAlignment="1">
      <alignment vertical="top"/>
    </xf>
    <xf numFmtId="0" fontId="102" fillId="0" borderId="0" xfId="0" applyFont="1" applyAlignment="1">
      <alignment wrapText="1"/>
    </xf>
    <xf numFmtId="0" fontId="93" fillId="0" borderId="0" xfId="0" applyFont="1" applyAlignment="1">
      <alignment wrapText="1"/>
    </xf>
    <xf numFmtId="0" fontId="93" fillId="0" borderId="20" xfId="0" applyFont="1" applyBorder="1" applyAlignment="1">
      <alignment wrapText="1"/>
    </xf>
    <xf numFmtId="165" fontId="101" fillId="17" borderId="22" xfId="0" applyNumberFormat="1" applyFont="1" applyFill="1" applyBorder="1" applyAlignment="1">
      <alignment vertical="center" wrapText="1"/>
    </xf>
    <xf numFmtId="165" fontId="6" fillId="0" borderId="2" xfId="5" applyNumberFormat="1" applyFont="1" applyBorder="1" applyAlignment="1">
      <alignment vertical="top"/>
    </xf>
    <xf numFmtId="165" fontId="4" fillId="21" borderId="1" xfId="0" applyNumberFormat="1" applyFont="1" applyFill="1" applyBorder="1"/>
    <xf numFmtId="0" fontId="6" fillId="4" borderId="8" xfId="0" applyFont="1" applyFill="1" applyBorder="1" applyAlignment="1">
      <alignment vertical="top" wrapText="1"/>
    </xf>
    <xf numFmtId="165" fontId="4" fillId="6" borderId="0" xfId="0" applyNumberFormat="1" applyFont="1" applyFill="1" applyBorder="1" applyAlignment="1" applyProtection="1">
      <alignment vertical="top"/>
      <protection locked="0"/>
    </xf>
    <xf numFmtId="165" fontId="4" fillId="6" borderId="16" xfId="0" applyNumberFormat="1" applyFont="1" applyFill="1" applyBorder="1" applyAlignment="1" applyProtection="1">
      <alignment vertical="top"/>
      <protection locked="0"/>
    </xf>
    <xf numFmtId="165" fontId="4" fillId="6" borderId="6" xfId="0" applyNumberFormat="1" applyFont="1" applyFill="1" applyBorder="1" applyAlignment="1" applyProtection="1">
      <alignment vertical="top"/>
      <protection locked="0"/>
    </xf>
    <xf numFmtId="165" fontId="4" fillId="6" borderId="11" xfId="0" applyNumberFormat="1" applyFont="1" applyFill="1" applyBorder="1" applyAlignment="1" applyProtection="1">
      <alignment vertical="top"/>
      <protection locked="0"/>
    </xf>
    <xf numFmtId="0" fontId="4" fillId="0" borderId="1" xfId="0" applyFont="1" applyBorder="1"/>
    <xf numFmtId="0" fontId="73" fillId="0" borderId="2" xfId="0" applyFont="1" applyBorder="1" applyAlignment="1">
      <alignment vertical="center"/>
    </xf>
    <xf numFmtId="0" fontId="4" fillId="0" borderId="2" xfId="0" applyFont="1" applyBorder="1"/>
    <xf numFmtId="0" fontId="4" fillId="0" borderId="2" xfId="0" applyFont="1" applyBorder="1" applyAlignment="1">
      <alignment vertical="top" wrapText="1"/>
    </xf>
    <xf numFmtId="0" fontId="4" fillId="0" borderId="2" xfId="0" applyFont="1" applyBorder="1" applyAlignment="1">
      <alignment vertical="top"/>
    </xf>
    <xf numFmtId="0" fontId="6" fillId="0" borderId="2" xfId="0" applyFont="1" applyBorder="1"/>
    <xf numFmtId="166" fontId="4" fillId="4" borderId="2" xfId="0" applyNumberFormat="1" applyFont="1" applyFill="1" applyBorder="1" applyAlignment="1">
      <alignment vertical="top" wrapText="1"/>
    </xf>
    <xf numFmtId="0" fontId="4" fillId="4" borderId="2" xfId="0" applyFont="1" applyFill="1" applyBorder="1" applyAlignment="1">
      <alignment vertical="top" wrapText="1"/>
    </xf>
    <xf numFmtId="0" fontId="6" fillId="0" borderId="2" xfId="0" applyFont="1" applyFill="1" applyBorder="1" applyAlignment="1" applyProtection="1">
      <alignment horizontal="left" vertical="top" wrapText="1"/>
    </xf>
    <xf numFmtId="0" fontId="4" fillId="6" borderId="2" xfId="0" applyFont="1" applyFill="1" applyBorder="1" applyProtection="1">
      <protection locked="0"/>
    </xf>
    <xf numFmtId="0" fontId="6" fillId="0" borderId="2" xfId="5" applyFont="1" applyBorder="1" applyAlignment="1">
      <alignment vertical="top"/>
    </xf>
    <xf numFmtId="0" fontId="16" fillId="0" borderId="2" xfId="5" applyFont="1" applyBorder="1" applyAlignment="1">
      <alignment vertical="top"/>
    </xf>
    <xf numFmtId="0" fontId="12" fillId="4" borderId="16" xfId="0" applyFont="1" applyFill="1" applyBorder="1" applyAlignment="1">
      <alignment vertical="top" wrapText="1"/>
    </xf>
    <xf numFmtId="165" fontId="6" fillId="5" borderId="0" xfId="0" applyNumberFormat="1" applyFont="1" applyFill="1" applyBorder="1" applyAlignment="1">
      <alignment vertical="top" wrapText="1"/>
    </xf>
    <xf numFmtId="0" fontId="73" fillId="0" borderId="26" xfId="0" applyFont="1" applyBorder="1" applyAlignment="1">
      <alignment vertical="center"/>
    </xf>
    <xf numFmtId="0" fontId="73" fillId="0" borderId="27" xfId="0" applyFont="1" applyBorder="1" applyAlignment="1">
      <alignment vertical="center"/>
    </xf>
    <xf numFmtId="166" fontId="4" fillId="0" borderId="26" xfId="0" applyNumberFormat="1" applyFont="1" applyBorder="1" applyAlignment="1">
      <alignment vertical="top"/>
    </xf>
    <xf numFmtId="165" fontId="4" fillId="0" borderId="27" xfId="0" applyNumberFormat="1" applyFont="1" applyBorder="1" applyAlignment="1">
      <alignment vertical="top"/>
    </xf>
    <xf numFmtId="166" fontId="4" fillId="4" borderId="26" xfId="0" applyNumberFormat="1" applyFont="1" applyFill="1" applyBorder="1" applyAlignment="1" applyProtection="1">
      <alignment vertical="top"/>
    </xf>
    <xf numFmtId="166" fontId="6" fillId="0" borderId="26" xfId="0" applyNumberFormat="1" applyFont="1" applyBorder="1"/>
    <xf numFmtId="165" fontId="6" fillId="0" borderId="27" xfId="0" applyNumberFormat="1" applyFont="1" applyBorder="1"/>
    <xf numFmtId="166" fontId="4" fillId="4" borderId="26" xfId="0" applyNumberFormat="1" applyFont="1" applyFill="1" applyBorder="1" applyAlignment="1">
      <alignment vertical="top"/>
    </xf>
    <xf numFmtId="166" fontId="4" fillId="6" borderId="26" xfId="0" applyNumberFormat="1" applyFont="1" applyFill="1" applyBorder="1" applyAlignment="1" applyProtection="1">
      <alignment vertical="top"/>
      <protection locked="0"/>
    </xf>
    <xf numFmtId="165" fontId="4" fillId="0" borderId="27" xfId="0" applyNumberFormat="1" applyFont="1" applyBorder="1"/>
    <xf numFmtId="166" fontId="4" fillId="6" borderId="26" xfId="0" applyNumberFormat="1" applyFont="1" applyFill="1" applyBorder="1" applyAlignment="1" applyProtection="1">
      <alignment vertical="top" wrapText="1"/>
      <protection locked="0"/>
    </xf>
    <xf numFmtId="165" fontId="4" fillId="0" borderId="27" xfId="0" applyNumberFormat="1" applyFont="1" applyBorder="1" applyAlignment="1">
      <alignment vertical="top" wrapText="1"/>
    </xf>
    <xf numFmtId="166" fontId="4" fillId="0" borderId="26" xfId="0" applyNumberFormat="1" applyFont="1" applyBorder="1" applyAlignment="1" applyProtection="1">
      <alignment vertical="top" wrapText="1"/>
    </xf>
    <xf numFmtId="165" fontId="4" fillId="4" borderId="27" xfId="0" applyNumberFormat="1" applyFont="1" applyFill="1" applyBorder="1" applyAlignment="1">
      <alignment vertical="top" wrapText="1"/>
    </xf>
    <xf numFmtId="166" fontId="4" fillId="3" borderId="26" xfId="0" applyNumberFormat="1" applyFont="1" applyFill="1" applyBorder="1" applyAlignment="1" applyProtection="1">
      <alignment vertical="top" wrapText="1"/>
      <protection locked="0"/>
    </xf>
    <xf numFmtId="166" fontId="6" fillId="6" borderId="26" xfId="0" applyNumberFormat="1" applyFont="1" applyFill="1" applyBorder="1" applyProtection="1">
      <protection locked="0"/>
    </xf>
    <xf numFmtId="166" fontId="4" fillId="6" borderId="26" xfId="0" applyNumberFormat="1" applyFont="1" applyFill="1" applyBorder="1" applyProtection="1">
      <protection locked="0"/>
    </xf>
    <xf numFmtId="166" fontId="4" fillId="9" borderId="26" xfId="4" applyNumberFormat="1" applyFont="1" applyFill="1" applyBorder="1" applyAlignment="1">
      <alignment vertical="top"/>
    </xf>
    <xf numFmtId="165" fontId="6" fillId="0" borderId="27" xfId="5" applyNumberFormat="1" applyFont="1" applyBorder="1" applyAlignment="1">
      <alignment vertical="top"/>
    </xf>
    <xf numFmtId="166" fontId="4" fillId="9" borderId="26" xfId="5" applyNumberFormat="1" applyFont="1" applyFill="1" applyBorder="1" applyAlignment="1">
      <alignment vertical="top"/>
    </xf>
    <xf numFmtId="165" fontId="4" fillId="5" borderId="28" xfId="0" applyNumberFormat="1" applyFont="1" applyFill="1" applyBorder="1" applyAlignment="1">
      <alignment vertical="top" wrapText="1"/>
    </xf>
    <xf numFmtId="165" fontId="6" fillId="5" borderId="29" xfId="0" applyNumberFormat="1" applyFont="1" applyFill="1" applyBorder="1" applyAlignment="1">
      <alignment vertical="top" wrapText="1"/>
    </xf>
    <xf numFmtId="0" fontId="73" fillId="0" borderId="4" xfId="0" applyFont="1" applyBorder="1" applyAlignment="1">
      <alignment vertical="center"/>
    </xf>
    <xf numFmtId="165" fontId="4" fillId="0" borderId="4" xfId="0" applyNumberFormat="1" applyFont="1" applyBorder="1"/>
    <xf numFmtId="165" fontId="10" fillId="0" borderId="3" xfId="5" applyNumberFormat="1" applyFont="1" applyBorder="1" applyAlignment="1">
      <alignment vertical="top" wrapText="1"/>
    </xf>
    <xf numFmtId="165" fontId="4" fillId="4" borderId="0" xfId="0" applyNumberFormat="1" applyFont="1" applyFill="1" applyBorder="1" applyAlignment="1">
      <alignment vertical="top" wrapText="1"/>
    </xf>
    <xf numFmtId="0" fontId="6" fillId="4" borderId="0" xfId="0" applyFont="1" applyFill="1" applyBorder="1" applyAlignment="1">
      <alignment vertical="top" wrapText="1"/>
    </xf>
    <xf numFmtId="166" fontId="4" fillId="21" borderId="26" xfId="0" applyNumberFormat="1" applyFont="1" applyFill="1" applyBorder="1"/>
    <xf numFmtId="165" fontId="4" fillId="21" borderId="27" xfId="0" applyNumberFormat="1" applyFont="1" applyFill="1" applyBorder="1"/>
    <xf numFmtId="166" fontId="4" fillId="4" borderId="26" xfId="0" applyNumberFormat="1" applyFont="1" applyFill="1" applyBorder="1" applyAlignment="1">
      <alignment vertical="top" wrapText="1"/>
    </xf>
    <xf numFmtId="166" fontId="4" fillId="0" borderId="26" xfId="0" applyNumberFormat="1" applyFont="1" applyBorder="1" applyAlignment="1">
      <alignment vertical="top" wrapText="1"/>
    </xf>
    <xf numFmtId="165" fontId="6" fillId="0" borderId="30" xfId="5" applyNumberFormat="1" applyFont="1" applyBorder="1" applyAlignment="1">
      <alignment vertical="top"/>
    </xf>
    <xf numFmtId="166" fontId="4" fillId="9" borderId="31" xfId="5" applyNumberFormat="1" applyFont="1" applyFill="1" applyBorder="1" applyAlignment="1">
      <alignment vertical="top"/>
    </xf>
    <xf numFmtId="165" fontId="6" fillId="0" borderId="8" xfId="5" applyNumberFormat="1" applyFont="1" applyBorder="1" applyAlignment="1">
      <alignment vertical="top"/>
    </xf>
    <xf numFmtId="0" fontId="4" fillId="0" borderId="8" xfId="5" applyFont="1" applyBorder="1" applyAlignment="1">
      <alignment vertical="top" wrapText="1"/>
    </xf>
    <xf numFmtId="165" fontId="6" fillId="0" borderId="32" xfId="5" applyNumberFormat="1" applyFont="1" applyBorder="1" applyAlignment="1">
      <alignment vertical="top"/>
    </xf>
    <xf numFmtId="165" fontId="6" fillId="0" borderId="33" xfId="5" applyNumberFormat="1" applyFont="1" applyBorder="1" applyAlignment="1">
      <alignment vertical="top"/>
    </xf>
    <xf numFmtId="165" fontId="6" fillId="0" borderId="14" xfId="5" applyNumberFormat="1" applyFont="1" applyBorder="1" applyAlignment="1">
      <alignment vertical="top"/>
    </xf>
    <xf numFmtId="0" fontId="4" fillId="0" borderId="0" xfId="5" applyFont="1" applyBorder="1"/>
    <xf numFmtId="0" fontId="6" fillId="4" borderId="7" xfId="0" applyFont="1" applyFill="1" applyBorder="1" applyAlignment="1">
      <alignment vertical="top" wrapText="1"/>
    </xf>
    <xf numFmtId="165" fontId="6" fillId="5" borderId="13" xfId="0" applyNumberFormat="1" applyFont="1" applyFill="1" applyBorder="1" applyAlignment="1">
      <alignment vertical="top" wrapText="1"/>
    </xf>
    <xf numFmtId="165" fontId="4" fillId="5" borderId="2" xfId="0" applyNumberFormat="1" applyFont="1" applyFill="1" applyBorder="1" applyAlignment="1">
      <alignment vertical="top" wrapText="1"/>
    </xf>
    <xf numFmtId="165" fontId="4" fillId="5" borderId="3" xfId="0" applyNumberFormat="1" applyFont="1" applyFill="1" applyBorder="1" applyAlignment="1">
      <alignment vertical="top" wrapText="1"/>
    </xf>
    <xf numFmtId="0" fontId="6" fillId="0" borderId="0" xfId="0" applyFont="1" applyBorder="1" applyAlignment="1">
      <alignment vertical="top"/>
    </xf>
    <xf numFmtId="165" fontId="10" fillId="0" borderId="0" xfId="0" applyNumberFormat="1" applyFont="1" applyBorder="1" applyAlignment="1">
      <alignment vertical="top" wrapText="1"/>
    </xf>
    <xf numFmtId="0" fontId="0" fillId="0" borderId="0" xfId="0" applyBorder="1"/>
    <xf numFmtId="0" fontId="6" fillId="0" borderId="1" xfId="5" applyFont="1" applyBorder="1" applyAlignment="1">
      <alignment horizontal="left" vertical="top"/>
    </xf>
    <xf numFmtId="165" fontId="10" fillId="0" borderId="4" xfId="5" applyNumberFormat="1" applyFont="1" applyBorder="1" applyAlignment="1">
      <alignment vertical="top" wrapText="1"/>
    </xf>
    <xf numFmtId="0" fontId="96" fillId="0" borderId="0" xfId="0" applyFont="1" applyAlignment="1">
      <alignment vertical="top" wrapText="1"/>
    </xf>
    <xf numFmtId="0" fontId="46" fillId="0" borderId="0" xfId="0" applyFont="1" applyAlignment="1">
      <alignment vertical="top" wrapText="1"/>
    </xf>
    <xf numFmtId="0" fontId="25" fillId="0" borderId="0" xfId="0" applyFont="1" applyAlignment="1">
      <alignment wrapText="1"/>
    </xf>
    <xf numFmtId="165" fontId="6" fillId="0" borderId="27" xfId="0" applyNumberFormat="1" applyFont="1" applyBorder="1" applyAlignment="1">
      <alignment vertical="top"/>
    </xf>
    <xf numFmtId="165" fontId="103" fillId="0" borderId="3" xfId="10" applyNumberFormat="1" applyBorder="1" applyAlignment="1">
      <alignment vertical="top" wrapText="1"/>
    </xf>
    <xf numFmtId="165" fontId="4" fillId="0" borderId="3" xfId="0" applyNumberFormat="1" applyFont="1" applyBorder="1"/>
    <xf numFmtId="0" fontId="16" fillId="5" borderId="8" xfId="0" applyFont="1" applyFill="1" applyBorder="1" applyAlignment="1">
      <alignment vertical="center" wrapText="1"/>
    </xf>
    <xf numFmtId="0" fontId="4" fillId="0" borderId="7" xfId="0" applyFont="1" applyBorder="1"/>
    <xf numFmtId="165" fontId="4" fillId="22" borderId="0" xfId="0" applyNumberFormat="1" applyFont="1" applyFill="1" applyBorder="1" applyAlignment="1">
      <alignment vertical="top" wrapText="1"/>
    </xf>
    <xf numFmtId="0" fontId="16" fillId="5" borderId="0" xfId="0" applyFont="1" applyFill="1" applyBorder="1" applyAlignment="1">
      <alignment vertical="center" wrapText="1"/>
    </xf>
    <xf numFmtId="0" fontId="73" fillId="5" borderId="0" xfId="0" applyFont="1" applyFill="1" applyBorder="1" applyAlignment="1">
      <alignment vertical="center"/>
    </xf>
    <xf numFmtId="165" fontId="4" fillId="5" borderId="0" xfId="0" applyNumberFormat="1" applyFont="1" applyFill="1" applyBorder="1" applyAlignment="1">
      <alignment vertical="top"/>
    </xf>
    <xf numFmtId="165" fontId="6" fillId="5" borderId="0" xfId="0" applyNumberFormat="1" applyFont="1" applyFill="1" applyBorder="1"/>
    <xf numFmtId="165" fontId="4" fillId="5" borderId="0" xfId="0" applyNumberFormat="1" applyFont="1" applyFill="1" applyBorder="1"/>
    <xf numFmtId="165" fontId="4" fillId="5" borderId="0" xfId="0" applyNumberFormat="1" applyFont="1" applyFill="1" applyBorder="1" applyAlignment="1">
      <alignment vertical="top" wrapText="1"/>
    </xf>
    <xf numFmtId="165" fontId="6" fillId="5" borderId="0" xfId="5" applyNumberFormat="1" applyFont="1" applyFill="1" applyBorder="1" applyAlignment="1">
      <alignment vertical="top"/>
    </xf>
    <xf numFmtId="165" fontId="103" fillId="0" borderId="3" xfId="10" applyNumberFormat="1" applyBorder="1" applyAlignment="1">
      <alignment horizontal="left" vertical="center" wrapText="1"/>
    </xf>
    <xf numFmtId="0" fontId="11" fillId="0" borderId="39" xfId="0" applyFont="1" applyBorder="1" applyAlignment="1">
      <alignment vertical="top"/>
    </xf>
    <xf numFmtId="0" fontId="4" fillId="0" borderId="39" xfId="0" applyFont="1" applyBorder="1" applyAlignment="1">
      <alignment vertical="top"/>
    </xf>
    <xf numFmtId="0" fontId="4" fillId="0" borderId="41" xfId="0" applyFont="1" applyBorder="1"/>
    <xf numFmtId="0" fontId="4" fillId="0" borderId="40" xfId="0" applyFont="1" applyBorder="1"/>
    <xf numFmtId="0" fontId="4" fillId="0" borderId="43" xfId="0" applyFont="1" applyBorder="1"/>
    <xf numFmtId="0" fontId="4" fillId="0" borderId="44" xfId="0" applyFont="1" applyBorder="1" applyAlignment="1">
      <alignment vertical="top"/>
    </xf>
    <xf numFmtId="0" fontId="11" fillId="0" borderId="44" xfId="0" applyFont="1" applyBorder="1" applyAlignment="1">
      <alignment vertical="top"/>
    </xf>
    <xf numFmtId="0" fontId="11" fillId="0" borderId="43" xfId="0" applyFont="1" applyBorder="1" applyAlignment="1">
      <alignment vertical="top"/>
    </xf>
    <xf numFmtId="0" fontId="11" fillId="0" borderId="40" xfId="0" applyFont="1" applyBorder="1" applyAlignment="1">
      <alignment vertical="top"/>
    </xf>
    <xf numFmtId="165" fontId="77" fillId="7" borderId="1" xfId="0" applyNumberFormat="1" applyFont="1" applyFill="1" applyBorder="1" applyAlignment="1" applyProtection="1">
      <alignment horizontal="center" vertical="center"/>
    </xf>
    <xf numFmtId="165" fontId="87" fillId="5" borderId="1" xfId="0" applyNumberFormat="1" applyFont="1" applyFill="1" applyBorder="1" applyAlignment="1">
      <alignment vertical="top" wrapText="1"/>
    </xf>
    <xf numFmtId="0" fontId="0" fillId="0" borderId="0" xfId="0" applyAlignment="1">
      <alignment wrapText="1"/>
    </xf>
    <xf numFmtId="165" fontId="103" fillId="0" borderId="4" xfId="10" applyNumberFormat="1" applyBorder="1" applyAlignment="1">
      <alignment vertical="center" wrapText="1"/>
    </xf>
    <xf numFmtId="0" fontId="4" fillId="0" borderId="1" xfId="0" applyFont="1" applyBorder="1"/>
    <xf numFmtId="0" fontId="4" fillId="0" borderId="0" xfId="0" applyFont="1" applyAlignment="1">
      <alignment wrapText="1"/>
    </xf>
    <xf numFmtId="0" fontId="0" fillId="0" borderId="0" xfId="0" applyFont="1" applyAlignment="1"/>
    <xf numFmtId="0" fontId="15" fillId="4" borderId="0" xfId="0" applyFont="1" applyFill="1" applyProtection="1"/>
    <xf numFmtId="0" fontId="9" fillId="4" borderId="0" xfId="0" applyFont="1" applyFill="1" applyAlignment="1" applyProtection="1">
      <alignment horizontal="center"/>
    </xf>
    <xf numFmtId="0" fontId="17" fillId="4" borderId="0" xfId="0" applyFont="1" applyFill="1" applyAlignment="1" applyProtection="1">
      <alignment horizontal="center"/>
    </xf>
    <xf numFmtId="0" fontId="18" fillId="4" borderId="0" xfId="0" applyFont="1" applyFill="1" applyAlignment="1" applyProtection="1">
      <alignment horizontal="center"/>
    </xf>
    <xf numFmtId="0" fontId="110" fillId="4" borderId="0" xfId="0" applyFont="1" applyFill="1" applyAlignment="1" applyProtection="1">
      <alignment wrapText="1"/>
    </xf>
    <xf numFmtId="0" fontId="111" fillId="4" borderId="0" xfId="0" applyFont="1" applyFill="1" applyProtection="1"/>
    <xf numFmtId="0" fontId="4" fillId="0" borderId="0" xfId="0" applyFont="1" applyBorder="1"/>
    <xf numFmtId="0" fontId="113" fillId="0" borderId="0" xfId="0" applyFont="1"/>
    <xf numFmtId="0" fontId="114" fillId="0" borderId="0" xfId="0" applyFont="1"/>
    <xf numFmtId="0" fontId="115" fillId="0" borderId="0" xfId="0" applyFont="1"/>
    <xf numFmtId="0" fontId="6" fillId="23" borderId="1" xfId="0" applyFont="1" applyFill="1" applyBorder="1" applyAlignment="1">
      <alignment vertical="top"/>
    </xf>
    <xf numFmtId="0" fontId="8" fillId="23" borderId="2" xfId="0" applyFont="1" applyFill="1" applyBorder="1"/>
    <xf numFmtId="0" fontId="0" fillId="23" borderId="3" xfId="0" applyFill="1" applyBorder="1"/>
    <xf numFmtId="170" fontId="4" fillId="0" borderId="1" xfId="0" applyNumberFormat="1" applyFont="1" applyFill="1" applyBorder="1" applyAlignment="1"/>
    <xf numFmtId="0" fontId="117" fillId="0" borderId="0" xfId="0" applyFont="1"/>
    <xf numFmtId="0" fontId="6" fillId="24" borderId="1" xfId="0" applyFont="1" applyFill="1" applyBorder="1" applyAlignment="1">
      <alignment vertical="top"/>
    </xf>
    <xf numFmtId="0" fontId="0" fillId="24" borderId="3" xfId="0" applyFill="1" applyBorder="1"/>
    <xf numFmtId="0" fontId="0" fillId="24" borderId="4" xfId="0" applyFill="1" applyBorder="1"/>
    <xf numFmtId="170" fontId="4" fillId="24" borderId="1" xfId="0" applyNumberFormat="1" applyFont="1" applyFill="1" applyBorder="1" applyAlignment="1"/>
    <xf numFmtId="170" fontId="4" fillId="24" borderId="1" xfId="0" applyNumberFormat="1" applyFont="1" applyFill="1" applyBorder="1"/>
    <xf numFmtId="0" fontId="24" fillId="0" borderId="0" xfId="0" applyFont="1" applyAlignment="1">
      <alignment vertical="center" wrapText="1"/>
    </xf>
    <xf numFmtId="0" fontId="75" fillId="0" borderId="0" xfId="0" applyFont="1" applyAlignment="1">
      <alignment vertical="center" wrapText="1"/>
    </xf>
    <xf numFmtId="0" fontId="106" fillId="0" borderId="0" xfId="0" applyFont="1" applyAlignment="1">
      <alignment vertical="center" wrapText="1"/>
    </xf>
    <xf numFmtId="0" fontId="118" fillId="23" borderId="3" xfId="0" applyFont="1" applyFill="1" applyBorder="1"/>
    <xf numFmtId="0" fontId="72" fillId="23" borderId="2" xfId="0" applyFont="1" applyFill="1" applyBorder="1"/>
    <xf numFmtId="0" fontId="119" fillId="23" borderId="3" xfId="0" applyFont="1" applyFill="1" applyBorder="1"/>
    <xf numFmtId="0" fontId="120" fillId="0" borderId="0" xfId="10" applyFont="1"/>
    <xf numFmtId="0" fontId="121" fillId="0" borderId="0" xfId="10" applyFont="1"/>
    <xf numFmtId="8" fontId="0" fillId="0" borderId="0" xfId="0" applyNumberFormat="1"/>
    <xf numFmtId="0" fontId="12" fillId="0" borderId="0" xfId="0" applyNumberFormat="1" applyFont="1"/>
    <xf numFmtId="2" fontId="12" fillId="0" borderId="0" xfId="0" applyNumberFormat="1" applyFont="1"/>
    <xf numFmtId="0" fontId="98" fillId="0" borderId="0" xfId="0" applyNumberFormat="1" applyFont="1"/>
    <xf numFmtId="2" fontId="98" fillId="0" borderId="0" xfId="0" applyNumberFormat="1" applyFont="1"/>
    <xf numFmtId="0" fontId="0" fillId="0" borderId="0" xfId="0" applyNumberFormat="1"/>
    <xf numFmtId="0" fontId="124" fillId="0" borderId="0" xfId="0" applyFont="1"/>
    <xf numFmtId="0" fontId="87" fillId="0" borderId="0" xfId="0" applyFont="1"/>
    <xf numFmtId="0" fontId="125" fillId="0" borderId="0" xfId="0" applyFont="1"/>
    <xf numFmtId="0" fontId="6" fillId="0" borderId="0" xfId="0" applyFont="1" applyFill="1" applyBorder="1"/>
    <xf numFmtId="0" fontId="126" fillId="0" borderId="0" xfId="10" applyFont="1"/>
    <xf numFmtId="0" fontId="80" fillId="26" borderId="1" xfId="0" applyFont="1" applyFill="1" applyBorder="1" applyAlignment="1">
      <alignment horizontal="center" vertical="top" wrapText="1"/>
    </xf>
    <xf numFmtId="0" fontId="93" fillId="25" borderId="1" xfId="0" applyFont="1" applyFill="1" applyBorder="1" applyAlignment="1">
      <alignment vertical="center" wrapText="1"/>
    </xf>
    <xf numFmtId="8" fontId="4" fillId="0" borderId="1" xfId="0" applyNumberFormat="1" applyFont="1" applyBorder="1" applyAlignment="1">
      <alignment horizontal="center" vertical="center"/>
    </xf>
    <xf numFmtId="0" fontId="6" fillId="0" borderId="0" xfId="0" applyNumberFormat="1" applyFont="1"/>
    <xf numFmtId="0" fontId="0" fillId="0" borderId="0" xfId="0" applyAlignment="1">
      <alignment vertical="center"/>
    </xf>
    <xf numFmtId="2" fontId="72" fillId="0" borderId="0" xfId="0" applyNumberFormat="1" applyFont="1" applyFill="1" applyBorder="1"/>
    <xf numFmtId="0" fontId="0" fillId="0" borderId="0" xfId="0" applyFill="1" applyBorder="1"/>
    <xf numFmtId="0" fontId="0" fillId="0" borderId="0" xfId="0" applyFill="1" applyAlignment="1">
      <alignment textRotation="255"/>
    </xf>
    <xf numFmtId="2" fontId="0" fillId="0" borderId="0" xfId="0" applyNumberFormat="1" applyFill="1"/>
    <xf numFmtId="0" fontId="0" fillId="0" borderId="0" xfId="0" applyFill="1"/>
    <xf numFmtId="0" fontId="72" fillId="0" borderId="0" xfId="0" applyFont="1" applyFill="1" applyBorder="1"/>
    <xf numFmtId="2" fontId="72" fillId="0" borderId="0" xfId="0" applyNumberFormat="1" applyFont="1" applyFill="1"/>
    <xf numFmtId="0" fontId="4" fillId="0" borderId="1" xfId="0" applyFont="1" applyFill="1" applyBorder="1"/>
    <xf numFmtId="0" fontId="6" fillId="0" borderId="1" xfId="0" applyFont="1" applyFill="1" applyBorder="1" applyAlignment="1">
      <alignment horizontal="center" vertical="center"/>
    </xf>
    <xf numFmtId="0" fontId="6" fillId="0" borderId="1" xfId="0" applyFont="1" applyFill="1" applyBorder="1"/>
    <xf numFmtId="169" fontId="93" fillId="0" borderId="1" xfId="0" applyNumberFormat="1" applyFont="1" applyFill="1" applyBorder="1" applyAlignment="1" applyProtection="1">
      <alignment horizontal="center"/>
    </xf>
    <xf numFmtId="169" fontId="4" fillId="0" borderId="1" xfId="0" applyNumberFormat="1" applyFont="1" applyFill="1" applyBorder="1" applyAlignment="1">
      <alignment horizontal="center" vertical="center"/>
    </xf>
    <xf numFmtId="0" fontId="9" fillId="0" borderId="0" xfId="0" applyFont="1" applyFill="1"/>
    <xf numFmtId="0" fontId="6" fillId="23" borderId="1" xfId="0" applyFont="1" applyFill="1" applyBorder="1" applyAlignment="1">
      <alignment vertical="top" wrapText="1"/>
    </xf>
    <xf numFmtId="0" fontId="6" fillId="24" borderId="1" xfId="0" applyFont="1" applyFill="1" applyBorder="1" applyAlignment="1">
      <alignment horizontal="center" vertical="center"/>
    </xf>
    <xf numFmtId="169" fontId="93" fillId="24" borderId="1" xfId="0" applyNumberFormat="1" applyFont="1" applyFill="1" applyBorder="1" applyAlignment="1" applyProtection="1">
      <alignment horizontal="center"/>
    </xf>
    <xf numFmtId="0" fontId="127" fillId="0" borderId="0" xfId="0" applyFont="1"/>
    <xf numFmtId="0" fontId="128" fillId="0" borderId="0" xfId="0" applyFont="1"/>
    <xf numFmtId="169" fontId="4" fillId="0" borderId="0" xfId="0" applyNumberFormat="1" applyFont="1" applyFill="1" applyBorder="1" applyAlignment="1">
      <alignment horizontal="center" vertical="center"/>
    </xf>
    <xf numFmtId="169" fontId="93" fillId="0" borderId="0" xfId="0" applyNumberFormat="1" applyFont="1" applyFill="1" applyBorder="1" applyAlignment="1" applyProtection="1">
      <alignment horizontal="center"/>
    </xf>
    <xf numFmtId="0" fontId="129" fillId="0" borderId="0" xfId="0" applyFont="1"/>
    <xf numFmtId="0" fontId="19" fillId="0" borderId="0" xfId="0" applyFont="1" applyAlignment="1">
      <alignment vertical="center"/>
    </xf>
    <xf numFmtId="0" fontId="4" fillId="0" borderId="0" xfId="0" applyFont="1" applyAlignment="1">
      <alignment vertical="center"/>
    </xf>
    <xf numFmtId="0" fontId="127" fillId="0" borderId="0" xfId="0" applyFont="1" applyFill="1" applyBorder="1"/>
    <xf numFmtId="0" fontId="107" fillId="0" borderId="0" xfId="0" applyFont="1"/>
    <xf numFmtId="2" fontId="112" fillId="0" borderId="0" xfId="0" applyNumberFormat="1" applyFont="1" applyFill="1" applyBorder="1"/>
    <xf numFmtId="0" fontId="24" fillId="0" borderId="0" xfId="0" applyFont="1" applyBorder="1" applyAlignment="1">
      <alignment horizontal="left" vertical="center"/>
    </xf>
    <xf numFmtId="0" fontId="107" fillId="0" borderId="0" xfId="0" applyFont="1" applyAlignment="1">
      <alignment horizontal="left" vertical="center"/>
    </xf>
    <xf numFmtId="0" fontId="73" fillId="0" borderId="3" xfId="0" applyFont="1" applyBorder="1" applyAlignment="1">
      <alignment vertical="center" wrapText="1"/>
    </xf>
    <xf numFmtId="165" fontId="103" fillId="0" borderId="3" xfId="10" quotePrefix="1" applyNumberFormat="1" applyBorder="1" applyAlignment="1">
      <alignment vertical="center" wrapText="1"/>
    </xf>
    <xf numFmtId="165" fontId="6" fillId="5" borderId="3" xfId="0" applyNumberFormat="1" applyFont="1" applyFill="1" applyBorder="1" applyAlignment="1">
      <alignment vertical="top" wrapText="1"/>
    </xf>
    <xf numFmtId="165" fontId="6" fillId="5" borderId="4" xfId="0" applyNumberFormat="1" applyFont="1" applyFill="1" applyBorder="1" applyAlignment="1">
      <alignment vertical="top" wrapText="1"/>
    </xf>
    <xf numFmtId="7" fontId="6" fillId="6" borderId="1" xfId="0" applyNumberFormat="1" applyFont="1" applyFill="1" applyBorder="1" applyAlignment="1" applyProtection="1">
      <alignment vertical="top" wrapText="1"/>
      <protection locked="0"/>
    </xf>
    <xf numFmtId="165" fontId="6" fillId="5" borderId="1" xfId="0" applyNumberFormat="1" applyFont="1" applyFill="1" applyBorder="1" applyAlignment="1">
      <alignment vertical="top" wrapText="1"/>
    </xf>
    <xf numFmtId="165" fontId="6" fillId="5" borderId="45" xfId="0" applyNumberFormat="1" applyFont="1" applyFill="1" applyBorder="1" applyAlignment="1">
      <alignment vertical="top" wrapText="1"/>
    </xf>
    <xf numFmtId="165" fontId="4" fillId="4" borderId="0" xfId="0" applyNumberFormat="1" applyFont="1" applyFill="1" applyBorder="1" applyAlignment="1" applyProtection="1">
      <alignment vertical="top"/>
      <protection locked="0"/>
    </xf>
    <xf numFmtId="165" fontId="7" fillId="0" borderId="4" xfId="0" applyNumberFormat="1" applyFont="1" applyBorder="1" applyAlignment="1">
      <alignment vertical="top" wrapText="1"/>
    </xf>
    <xf numFmtId="165" fontId="18" fillId="0" borderId="4" xfId="0" applyNumberFormat="1" applyFont="1" applyBorder="1" applyAlignment="1">
      <alignment vertical="top" wrapText="1"/>
    </xf>
    <xf numFmtId="165" fontId="7" fillId="0" borderId="1" xfId="0" applyNumberFormat="1" applyFont="1" applyBorder="1" applyAlignment="1">
      <alignment vertical="top" wrapText="1"/>
    </xf>
    <xf numFmtId="165" fontId="7" fillId="4" borderId="4" xfId="0" applyNumberFormat="1" applyFont="1" applyFill="1" applyBorder="1" applyAlignment="1">
      <alignment vertical="top" wrapText="1"/>
    </xf>
    <xf numFmtId="165" fontId="81" fillId="0" borderId="4" xfId="0" applyNumberFormat="1" applyFont="1" applyBorder="1" applyAlignment="1">
      <alignment vertical="top" wrapText="1"/>
    </xf>
    <xf numFmtId="165" fontId="7" fillId="0" borderId="1" xfId="5" applyNumberFormat="1" applyFont="1" applyBorder="1" applyAlignment="1">
      <alignment horizontal="left" vertical="top" wrapText="1"/>
    </xf>
    <xf numFmtId="166" fontId="4" fillId="4" borderId="26" xfId="0" applyNumberFormat="1" applyFont="1" applyFill="1" applyBorder="1" applyAlignment="1" applyProtection="1">
      <alignment vertical="top" wrapText="1"/>
    </xf>
    <xf numFmtId="166" fontId="6" fillId="4" borderId="26" xfId="0" applyNumberFormat="1" applyFont="1" applyFill="1" applyBorder="1" applyProtection="1"/>
    <xf numFmtId="0" fontId="4" fillId="4" borderId="2" xfId="0" applyFont="1" applyFill="1" applyBorder="1" applyProtection="1"/>
    <xf numFmtId="166" fontId="4" fillId="4" borderId="26" xfId="0" applyNumberFormat="1" applyFont="1" applyFill="1" applyBorder="1" applyProtection="1"/>
    <xf numFmtId="166" fontId="4" fillId="4" borderId="26" xfId="0" applyNumberFormat="1" applyFont="1" applyFill="1" applyBorder="1" applyProtection="1">
      <protection locked="0"/>
    </xf>
    <xf numFmtId="165" fontId="4" fillId="4" borderId="16" xfId="0" applyNumberFormat="1" applyFont="1" applyFill="1" applyBorder="1" applyAlignment="1" applyProtection="1">
      <alignment vertical="top"/>
      <protection locked="0"/>
    </xf>
    <xf numFmtId="165" fontId="4" fillId="4" borderId="6" xfId="0" applyNumberFormat="1" applyFont="1" applyFill="1" applyBorder="1" applyAlignment="1" applyProtection="1">
      <alignment vertical="top"/>
      <protection locked="0"/>
    </xf>
    <xf numFmtId="165" fontId="4" fillId="4" borderId="11" xfId="0" applyNumberFormat="1" applyFont="1" applyFill="1" applyBorder="1" applyAlignment="1" applyProtection="1">
      <alignment vertical="top"/>
      <protection locked="0"/>
    </xf>
    <xf numFmtId="7" fontId="6" fillId="4" borderId="1" xfId="0" applyNumberFormat="1" applyFont="1" applyFill="1" applyBorder="1" applyAlignment="1" applyProtection="1">
      <alignment vertical="top" wrapText="1"/>
    </xf>
    <xf numFmtId="165" fontId="112" fillId="5" borderId="2" xfId="0" applyNumberFormat="1" applyFont="1" applyFill="1" applyBorder="1" applyAlignment="1">
      <alignment vertical="top" wrapText="1"/>
    </xf>
    <xf numFmtId="2" fontId="93" fillId="0" borderId="0" xfId="0" applyNumberFormat="1" applyFont="1"/>
    <xf numFmtId="0" fontId="24" fillId="0" borderId="0" xfId="0" applyFont="1" applyAlignment="1">
      <alignment horizontal="center" vertical="center" wrapText="1"/>
    </xf>
    <xf numFmtId="0" fontId="0" fillId="0" borderId="0" xfId="0" applyAlignment="1">
      <alignment horizontal="center" wrapText="1"/>
    </xf>
    <xf numFmtId="0" fontId="24" fillId="0" borderId="0" xfId="0" applyFont="1" applyAlignment="1">
      <alignment vertical="center" wrapText="1"/>
    </xf>
    <xf numFmtId="0" fontId="0" fillId="0" borderId="0" xfId="0" applyAlignment="1">
      <alignment vertical="center" wrapText="1"/>
    </xf>
    <xf numFmtId="0" fontId="0" fillId="0" borderId="0" xfId="0" applyFont="1" applyAlignment="1"/>
    <xf numFmtId="0" fontId="144" fillId="0" borderId="0" xfId="0" applyFont="1"/>
    <xf numFmtId="0" fontId="145" fillId="0" borderId="0" xfId="0" applyFont="1"/>
    <xf numFmtId="0" fontId="73" fillId="0" borderId="0" xfId="0" applyFont="1"/>
    <xf numFmtId="0" fontId="82" fillId="0" borderId="0" xfId="0" applyFont="1"/>
    <xf numFmtId="14" fontId="143" fillId="0" borderId="0" xfId="0" applyNumberFormat="1" applyFont="1"/>
    <xf numFmtId="0" fontId="146" fillId="0" borderId="0" xfId="0" applyFont="1"/>
    <xf numFmtId="0" fontId="147" fillId="0" borderId="0" xfId="0" applyFont="1"/>
    <xf numFmtId="0" fontId="148" fillId="0" borderId="0" xfId="0" applyFont="1" applyAlignment="1">
      <alignment horizontal="right"/>
    </xf>
    <xf numFmtId="0" fontId="15" fillId="0" borderId="0" xfId="0" applyFont="1"/>
    <xf numFmtId="0" fontId="149" fillId="0" borderId="0" xfId="0" applyFont="1"/>
    <xf numFmtId="0" fontId="138" fillId="0" borderId="0" xfId="0" applyFont="1"/>
    <xf numFmtId="0" fontId="140" fillId="0" borderId="0" xfId="0" applyFont="1"/>
    <xf numFmtId="0" fontId="101" fillId="0" borderId="0" xfId="0" applyFont="1"/>
    <xf numFmtId="0" fontId="141" fillId="0" borderId="0" xfId="0" applyFont="1" applyProtection="1">
      <protection locked="0"/>
    </xf>
    <xf numFmtId="0" fontId="150" fillId="0" borderId="0" xfId="0" applyFont="1"/>
    <xf numFmtId="15" fontId="147" fillId="0" borderId="0" xfId="0" applyNumberFormat="1" applyFont="1" applyAlignment="1">
      <alignment horizontal="right"/>
    </xf>
    <xf numFmtId="0" fontId="21" fillId="0" borderId="0" xfId="0" applyFont="1" applyAlignment="1">
      <alignment vertical="center"/>
    </xf>
    <xf numFmtId="0" fontId="101" fillId="0" borderId="0" xfId="0" applyFont="1" applyAlignment="1">
      <alignment vertical="center"/>
    </xf>
    <xf numFmtId="0" fontId="149" fillId="0" borderId="0" xfId="0" applyFont="1" applyAlignment="1">
      <alignment vertical="center"/>
    </xf>
    <xf numFmtId="0" fontId="117" fillId="0" borderId="0" xfId="0" applyFont="1" applyAlignment="1">
      <alignment vertical="center"/>
    </xf>
    <xf numFmtId="15" fontId="147" fillId="0" borderId="0" xfId="0" applyNumberFormat="1" applyFont="1" applyAlignment="1">
      <alignment horizontal="right" vertical="center"/>
    </xf>
    <xf numFmtId="49" fontId="149" fillId="0" borderId="0" xfId="0" applyNumberFormat="1" applyFont="1" applyAlignment="1">
      <alignment vertical="top" wrapText="1"/>
    </xf>
    <xf numFmtId="0" fontId="151" fillId="0" borderId="0" xfId="0" applyFont="1"/>
    <xf numFmtId="0" fontId="138" fillId="0" borderId="0" xfId="0" applyFont="1" applyAlignment="1">
      <alignment vertical="top"/>
    </xf>
    <xf numFmtId="0" fontId="153" fillId="0" borderId="0" xfId="0" applyFont="1"/>
    <xf numFmtId="0" fontId="154" fillId="0" borderId="0" xfId="0" applyFont="1"/>
    <xf numFmtId="0" fontId="155" fillId="0" borderId="0" xfId="0" applyFont="1"/>
    <xf numFmtId="0" fontId="156" fillId="0" borderId="0" xfId="0" applyFont="1"/>
    <xf numFmtId="0" fontId="0" fillId="0" borderId="0" xfId="0" applyAlignment="1">
      <alignment vertical="top"/>
    </xf>
    <xf numFmtId="169" fontId="80" fillId="4" borderId="1" xfId="0" applyNumberFormat="1" applyFont="1" applyFill="1" applyBorder="1" applyAlignment="1">
      <alignment vertical="top"/>
    </xf>
    <xf numFmtId="171" fontId="6" fillId="0" borderId="1" xfId="0" applyNumberFormat="1" applyFont="1" applyFill="1" applyBorder="1" applyAlignment="1">
      <alignment vertical="top"/>
    </xf>
    <xf numFmtId="169" fontId="80" fillId="0" borderId="1" xfId="0" applyNumberFormat="1" applyFont="1" applyFill="1" applyBorder="1" applyAlignment="1">
      <alignment vertical="top"/>
    </xf>
    <xf numFmtId="169" fontId="6" fillId="4" borderId="1" xfId="0" applyNumberFormat="1" applyFont="1" applyFill="1" applyBorder="1" applyAlignment="1">
      <alignment vertical="top"/>
    </xf>
    <xf numFmtId="169" fontId="101" fillId="4" borderId="1" xfId="0" applyNumberFormat="1" applyFont="1" applyFill="1" applyBorder="1" applyAlignment="1">
      <alignment vertical="top"/>
    </xf>
    <xf numFmtId="0" fontId="166" fillId="0" borderId="0" xfId="0" applyFont="1" applyBorder="1"/>
    <xf numFmtId="0" fontId="167" fillId="0" borderId="0" xfId="0" applyFont="1" applyBorder="1"/>
    <xf numFmtId="0" fontId="103" fillId="0" borderId="0" xfId="10"/>
    <xf numFmtId="169" fontId="151" fillId="0" borderId="0" xfId="0" applyNumberFormat="1" applyFont="1" applyBorder="1"/>
    <xf numFmtId="169" fontId="0" fillId="0" borderId="0" xfId="0" applyNumberFormat="1"/>
    <xf numFmtId="0" fontId="139" fillId="0" borderId="0" xfId="0" applyFont="1" applyBorder="1"/>
    <xf numFmtId="169" fontId="169" fillId="0" borderId="0" xfId="0" applyNumberFormat="1" applyFont="1" applyBorder="1"/>
    <xf numFmtId="0" fontId="112" fillId="0" borderId="0" xfId="0" applyFont="1"/>
    <xf numFmtId="0" fontId="170" fillId="0" borderId="0" xfId="0" applyFont="1"/>
    <xf numFmtId="0" fontId="171" fillId="0" borderId="0" xfId="0" applyFont="1"/>
    <xf numFmtId="0" fontId="0" fillId="0" borderId="0" xfId="0" applyProtection="1">
      <protection locked="0"/>
    </xf>
    <xf numFmtId="169" fontId="0" fillId="0" borderId="0" xfId="0" applyNumberFormat="1" applyBorder="1" applyProtection="1">
      <protection locked="0"/>
    </xf>
    <xf numFmtId="0" fontId="0" fillId="0" borderId="0" xfId="0" applyBorder="1" applyProtection="1">
      <protection locked="0"/>
    </xf>
    <xf numFmtId="0" fontId="142" fillId="0" borderId="0" xfId="0" applyFont="1" applyAlignment="1">
      <alignment vertical="top" wrapText="1"/>
    </xf>
    <xf numFmtId="0" fontId="142" fillId="0" borderId="0" xfId="0" applyFont="1" applyAlignment="1">
      <alignment wrapText="1"/>
    </xf>
    <xf numFmtId="0" fontId="6" fillId="4" borderId="1" xfId="0" applyFont="1" applyFill="1" applyBorder="1" applyAlignment="1" applyProtection="1">
      <alignment horizontal="left" vertical="center" wrapText="1"/>
    </xf>
    <xf numFmtId="0" fontId="7" fillId="0" borderId="0" xfId="0" applyFont="1" applyAlignment="1">
      <alignment vertical="center"/>
    </xf>
    <xf numFmtId="0" fontId="12" fillId="0" borderId="0" xfId="0" applyFont="1" applyAlignment="1">
      <alignment vertical="center"/>
    </xf>
    <xf numFmtId="0" fontId="176" fillId="27" borderId="46" xfId="0" applyFont="1" applyFill="1" applyBorder="1" applyAlignment="1">
      <alignment vertical="center" wrapText="1"/>
    </xf>
    <xf numFmtId="0" fontId="176" fillId="27" borderId="47" xfId="0" applyFont="1" applyFill="1" applyBorder="1" applyAlignment="1">
      <alignment horizontal="center" vertical="center" wrapText="1"/>
    </xf>
    <xf numFmtId="0" fontId="7" fillId="0" borderId="48" xfId="0" applyFont="1" applyBorder="1" applyAlignment="1">
      <alignment vertical="center" wrapText="1"/>
    </xf>
    <xf numFmtId="0" fontId="7" fillId="0" borderId="49" xfId="0" applyFont="1" applyBorder="1" applyAlignment="1">
      <alignment horizontal="right" vertical="center" wrapText="1"/>
    </xf>
    <xf numFmtId="0" fontId="7" fillId="28" borderId="48" xfId="0" applyFont="1" applyFill="1" applyBorder="1" applyAlignment="1">
      <alignment vertical="center" wrapText="1"/>
    </xf>
    <xf numFmtId="0" fontId="7" fillId="28" borderId="49" xfId="0" applyFont="1" applyFill="1" applyBorder="1" applyAlignment="1">
      <alignment horizontal="right" vertical="center" wrapText="1"/>
    </xf>
    <xf numFmtId="0" fontId="7" fillId="0" borderId="50" xfId="0" applyFont="1" applyBorder="1" applyAlignment="1">
      <alignment vertical="center" wrapText="1"/>
    </xf>
    <xf numFmtId="0" fontId="7" fillId="0" borderId="11" xfId="0" applyFont="1" applyBorder="1" applyAlignment="1">
      <alignment horizontal="right" vertical="center" wrapText="1"/>
    </xf>
    <xf numFmtId="165" fontId="21" fillId="4" borderId="0" xfId="0" applyNumberFormat="1" applyFont="1" applyFill="1" applyProtection="1"/>
    <xf numFmtId="168" fontId="21" fillId="4" borderId="0" xfId="6" applyNumberFormat="1" applyFont="1" applyFill="1" applyProtection="1"/>
    <xf numFmtId="0" fontId="83" fillId="0" borderId="14" xfId="0" applyFont="1" applyBorder="1" applyAlignment="1">
      <alignment vertical="center"/>
    </xf>
    <xf numFmtId="0" fontId="71" fillId="4" borderId="12" xfId="0" applyFont="1" applyFill="1" applyBorder="1" applyProtection="1"/>
    <xf numFmtId="0" fontId="7" fillId="0" borderId="15" xfId="0" applyFont="1" applyBorder="1" applyAlignment="1">
      <alignment vertical="center"/>
    </xf>
    <xf numFmtId="0" fontId="15" fillId="4" borderId="13" xfId="0" applyFont="1" applyFill="1" applyBorder="1" applyProtection="1"/>
    <xf numFmtId="0" fontId="136" fillId="0" borderId="15" xfId="0" applyFont="1" applyBorder="1" applyAlignment="1">
      <alignment vertical="center"/>
    </xf>
    <xf numFmtId="0" fontId="19" fillId="4" borderId="13" xfId="0" applyFont="1" applyFill="1" applyBorder="1" applyProtection="1"/>
    <xf numFmtId="0" fontId="18" fillId="4" borderId="13" xfId="0" applyFont="1" applyFill="1" applyBorder="1" applyProtection="1"/>
    <xf numFmtId="165" fontId="110" fillId="4" borderId="13" xfId="0" applyNumberFormat="1" applyFont="1" applyFill="1" applyBorder="1" applyAlignment="1" applyProtection="1">
      <alignment horizontal="right"/>
    </xf>
    <xf numFmtId="0" fontId="7" fillId="0" borderId="16" xfId="0" applyFont="1" applyBorder="1" applyAlignment="1">
      <alignment vertical="center"/>
    </xf>
    <xf numFmtId="165" fontId="110" fillId="4" borderId="11" xfId="0" applyNumberFormat="1" applyFont="1" applyFill="1" applyBorder="1" applyAlignment="1" applyProtection="1">
      <alignment horizontal="right"/>
    </xf>
    <xf numFmtId="44" fontId="181" fillId="0" borderId="0" xfId="6" applyFont="1" applyFill="1" applyBorder="1" applyAlignment="1" applyProtection="1"/>
    <xf numFmtId="169" fontId="77" fillId="7" borderId="1" xfId="0" applyNumberFormat="1" applyFont="1" applyFill="1" applyBorder="1" applyAlignment="1" applyProtection="1">
      <alignment horizontal="center" vertical="center"/>
    </xf>
    <xf numFmtId="44" fontId="180" fillId="27" borderId="1" xfId="6" applyFont="1" applyFill="1" applyBorder="1" applyAlignment="1" applyProtection="1">
      <alignment vertical="center" wrapText="1"/>
    </xf>
    <xf numFmtId="0" fontId="12" fillId="0" borderId="14" xfId="0" applyFont="1" applyBorder="1" applyAlignment="1">
      <alignment vertical="center"/>
    </xf>
    <xf numFmtId="44" fontId="0" fillId="4" borderId="12" xfId="6" applyFont="1" applyFill="1" applyBorder="1" applyProtection="1"/>
    <xf numFmtId="0" fontId="83" fillId="0" borderId="15" xfId="0" applyFont="1" applyBorder="1" applyAlignment="1">
      <alignment vertical="center"/>
    </xf>
    <xf numFmtId="44" fontId="0" fillId="4" borderId="13" xfId="6" applyFont="1" applyFill="1" applyBorder="1" applyProtection="1"/>
    <xf numFmtId="44" fontId="0" fillId="4" borderId="16" xfId="6" applyFont="1" applyFill="1" applyBorder="1" applyProtection="1"/>
    <xf numFmtId="44" fontId="0" fillId="4" borderId="11" xfId="6" applyFont="1" applyFill="1" applyBorder="1" applyProtection="1"/>
    <xf numFmtId="44" fontId="178" fillId="7" borderId="1" xfId="6" applyFont="1" applyFill="1" applyBorder="1" applyAlignment="1" applyProtection="1">
      <alignment vertical="center" wrapText="1"/>
    </xf>
    <xf numFmtId="172" fontId="131" fillId="4" borderId="1" xfId="6" applyNumberFormat="1" applyFont="1" applyFill="1" applyBorder="1" applyAlignment="1" applyProtection="1">
      <alignment horizontal="center" vertical="center"/>
    </xf>
    <xf numFmtId="0" fontId="24" fillId="0" borderId="38" xfId="0" applyFont="1" applyBorder="1" applyAlignment="1">
      <alignment vertical="top"/>
    </xf>
    <xf numFmtId="0" fontId="11" fillId="0" borderId="51" xfId="0" applyFont="1" applyBorder="1" applyAlignment="1">
      <alignment vertical="top"/>
    </xf>
    <xf numFmtId="0" fontId="24" fillId="0" borderId="43" xfId="0" applyFont="1" applyBorder="1" applyAlignment="1">
      <alignment vertical="top"/>
    </xf>
    <xf numFmtId="0" fontId="4" fillId="0" borderId="0" xfId="0" applyFont="1" applyAlignment="1">
      <alignment wrapText="1"/>
    </xf>
    <xf numFmtId="0" fontId="4" fillId="0" borderId="0" xfId="0" applyFont="1" applyAlignment="1">
      <alignment wrapText="1"/>
    </xf>
    <xf numFmtId="169" fontId="4" fillId="0" borderId="1" xfId="0" applyNumberFormat="1" applyFont="1" applyFill="1" applyBorder="1" applyAlignment="1" applyProtection="1">
      <alignment horizontal="center"/>
    </xf>
    <xf numFmtId="0" fontId="6" fillId="4" borderId="1" xfId="0" applyFont="1" applyFill="1" applyBorder="1" applyAlignment="1">
      <alignment vertical="top" wrapText="1"/>
    </xf>
    <xf numFmtId="165" fontId="7" fillId="4" borderId="1" xfId="0" applyNumberFormat="1" applyFont="1" applyFill="1" applyBorder="1" applyAlignment="1">
      <alignment vertical="top" wrapText="1"/>
    </xf>
    <xf numFmtId="49" fontId="4" fillId="30" borderId="1" xfId="0" applyNumberFormat="1" applyFont="1" applyFill="1" applyBorder="1" applyAlignment="1" applyProtection="1">
      <alignment vertical="top"/>
      <protection locked="0"/>
    </xf>
    <xf numFmtId="169" fontId="93" fillId="30" borderId="1" xfId="0" applyNumberFormat="1" applyFont="1" applyFill="1" applyBorder="1" applyAlignment="1" applyProtection="1">
      <alignment vertical="top"/>
      <protection locked="0"/>
    </xf>
    <xf numFmtId="169" fontId="93" fillId="30" borderId="1" xfId="0" applyNumberFormat="1" applyFont="1" applyFill="1" applyBorder="1" applyAlignment="1" applyProtection="1">
      <alignment vertical="top" wrapText="1"/>
      <protection locked="0"/>
    </xf>
    <xf numFmtId="49" fontId="4" fillId="30" borderId="1" xfId="0" applyNumberFormat="1" applyFont="1" applyFill="1" applyBorder="1" applyAlignment="1" applyProtection="1">
      <alignment vertical="top" wrapText="1"/>
      <protection locked="0"/>
    </xf>
    <xf numFmtId="166" fontId="4" fillId="31" borderId="1" xfId="0" applyNumberFormat="1" applyFont="1" applyFill="1" applyBorder="1" applyAlignment="1" applyProtection="1">
      <alignment vertical="top"/>
    </xf>
    <xf numFmtId="166" fontId="93" fillId="32" borderId="20" xfId="0" applyNumberFormat="1" applyFont="1" applyFill="1" applyBorder="1" applyAlignment="1">
      <alignment vertical="top"/>
    </xf>
    <xf numFmtId="165" fontId="93" fillId="32" borderId="20" xfId="0" applyNumberFormat="1" applyFont="1" applyFill="1" applyBorder="1" applyAlignment="1">
      <alignment vertical="top" wrapText="1"/>
    </xf>
    <xf numFmtId="0" fontId="7" fillId="0" borderId="8" xfId="0" applyFont="1" applyBorder="1" applyAlignment="1">
      <alignment vertical="top" wrapText="1"/>
    </xf>
    <xf numFmtId="0" fontId="0" fillId="0" borderId="0" xfId="0" applyFont="1" applyAlignment="1"/>
    <xf numFmtId="0" fontId="96" fillId="4" borderId="0" xfId="0" applyFont="1" applyFill="1" applyAlignment="1">
      <alignment vertical="top" wrapText="1"/>
    </xf>
    <xf numFmtId="0" fontId="4" fillId="4" borderId="0" xfId="0" applyFont="1" applyFill="1"/>
    <xf numFmtId="0" fontId="16" fillId="5" borderId="6" xfId="0" applyFont="1" applyFill="1" applyBorder="1" applyAlignment="1">
      <alignment vertical="center" wrapText="1"/>
    </xf>
    <xf numFmtId="0" fontId="16" fillId="5" borderId="7" xfId="0" applyFont="1" applyFill="1" applyBorder="1" applyAlignment="1">
      <alignment vertical="center" wrapText="1"/>
    </xf>
    <xf numFmtId="0" fontId="182" fillId="4" borderId="0" xfId="0" applyFont="1" applyFill="1" applyAlignment="1">
      <alignment wrapText="1"/>
    </xf>
    <xf numFmtId="0" fontId="182" fillId="4" borderId="0" xfId="0" applyFont="1" applyFill="1"/>
    <xf numFmtId="0" fontId="80" fillId="10" borderId="54" xfId="0" applyFont="1" applyFill="1" applyBorder="1" applyAlignment="1">
      <alignment vertical="top"/>
    </xf>
    <xf numFmtId="0" fontId="80" fillId="10" borderId="55" xfId="0" applyFont="1" applyFill="1" applyBorder="1" applyAlignment="1">
      <alignment vertical="top"/>
    </xf>
    <xf numFmtId="0" fontId="98" fillId="34" borderId="1" xfId="0" applyFont="1" applyFill="1" applyBorder="1" applyAlignment="1">
      <alignment vertical="top"/>
    </xf>
    <xf numFmtId="0" fontId="80" fillId="10" borderId="55" xfId="0" applyFont="1" applyFill="1" applyBorder="1" applyAlignment="1">
      <alignment vertical="top" wrapText="1"/>
    </xf>
    <xf numFmtId="0" fontId="80" fillId="34" borderId="1" xfId="0" applyFont="1" applyFill="1" applyBorder="1" applyAlignment="1">
      <alignment vertical="top" wrapText="1"/>
    </xf>
    <xf numFmtId="0" fontId="7" fillId="34" borderId="1" xfId="0" applyFont="1" applyFill="1" applyBorder="1" applyAlignment="1">
      <alignment vertical="top" wrapText="1"/>
    </xf>
    <xf numFmtId="0" fontId="176" fillId="27" borderId="56" xfId="0" applyFont="1" applyFill="1" applyBorder="1" applyAlignment="1">
      <alignment horizontal="center" vertical="center" wrapText="1"/>
    </xf>
    <xf numFmtId="0" fontId="7" fillId="0" borderId="57" xfId="0" applyFont="1" applyBorder="1" applyAlignment="1">
      <alignment horizontal="right" vertical="center" wrapText="1"/>
    </xf>
    <xf numFmtId="0" fontId="7" fillId="28" borderId="57" xfId="0" applyFont="1" applyFill="1" applyBorder="1" applyAlignment="1">
      <alignment horizontal="right" vertical="center" wrapText="1"/>
    </xf>
    <xf numFmtId="0" fontId="7" fillId="0" borderId="6" xfId="0" applyFont="1" applyBorder="1" applyAlignment="1">
      <alignment horizontal="right" vertical="center" wrapText="1"/>
    </xf>
    <xf numFmtId="44" fontId="192" fillId="27" borderId="58" xfId="6" applyFont="1" applyFill="1" applyBorder="1" applyAlignment="1" applyProtection="1">
      <alignment horizontal="center"/>
    </xf>
    <xf numFmtId="168" fontId="98" fillId="4" borderId="59" xfId="6" applyNumberFormat="1" applyFont="1" applyFill="1" applyBorder="1" applyAlignment="1" applyProtection="1">
      <alignment horizontal="center"/>
    </xf>
    <xf numFmtId="168" fontId="98" fillId="28" borderId="59" xfId="6" applyNumberFormat="1" applyFont="1" applyFill="1" applyBorder="1" applyAlignment="1" applyProtection="1">
      <alignment horizontal="center"/>
    </xf>
    <xf numFmtId="168" fontId="98" fillId="4" borderId="60" xfId="6" applyNumberFormat="1" applyFont="1" applyFill="1" applyBorder="1" applyAlignment="1" applyProtection="1">
      <alignment horizontal="center"/>
    </xf>
    <xf numFmtId="172" fontId="127" fillId="4" borderId="1" xfId="6" applyNumberFormat="1" applyFont="1" applyFill="1" applyBorder="1" applyAlignment="1" applyProtection="1">
      <alignment horizontal="center" vertical="center"/>
    </xf>
    <xf numFmtId="7" fontId="98" fillId="4" borderId="59" xfId="6" applyNumberFormat="1" applyFont="1" applyFill="1" applyBorder="1" applyAlignment="1" applyProtection="1">
      <alignment horizontal="center"/>
    </xf>
    <xf numFmtId="7" fontId="98" fillId="28" borderId="59" xfId="6" applyNumberFormat="1" applyFont="1" applyFill="1" applyBorder="1" applyAlignment="1" applyProtection="1">
      <alignment horizontal="center"/>
    </xf>
    <xf numFmtId="7" fontId="98" fillId="4" borderId="60" xfId="6" applyNumberFormat="1" applyFont="1" applyFill="1" applyBorder="1" applyAlignment="1" applyProtection="1">
      <alignment horizontal="center"/>
    </xf>
    <xf numFmtId="167" fontId="6" fillId="4" borderId="1" xfId="0" applyNumberFormat="1" applyFont="1" applyFill="1" applyBorder="1" applyAlignment="1" applyProtection="1">
      <alignment vertical="top" wrapText="1"/>
    </xf>
    <xf numFmtId="0" fontId="6" fillId="4" borderId="1" xfId="0" applyFont="1" applyFill="1" applyBorder="1" applyAlignment="1" applyProtection="1">
      <alignment vertical="center" wrapText="1"/>
    </xf>
    <xf numFmtId="0" fontId="195" fillId="0" borderId="0" xfId="0" applyFont="1"/>
    <xf numFmtId="0" fontId="196" fillId="0" borderId="0" xfId="0" applyFont="1"/>
    <xf numFmtId="0" fontId="197" fillId="0" borderId="0" xfId="0" applyFont="1"/>
    <xf numFmtId="0" fontId="197" fillId="0" borderId="0" xfId="0" applyFont="1" applyAlignment="1">
      <alignment vertical="top"/>
    </xf>
    <xf numFmtId="166" fontId="6" fillId="4" borderId="26" xfId="0" applyNumberFormat="1" applyFont="1" applyFill="1" applyBorder="1" applyProtection="1">
      <protection locked="0"/>
    </xf>
    <xf numFmtId="0" fontId="24" fillId="0" borderId="0" xfId="0" applyFont="1" applyAlignment="1">
      <alignment vertical="top" wrapText="1"/>
    </xf>
    <xf numFmtId="0" fontId="97" fillId="0" borderId="0" xfId="0" applyFont="1" applyAlignment="1">
      <alignment vertical="top" wrapText="1"/>
    </xf>
    <xf numFmtId="0" fontId="21" fillId="0" borderId="0" xfId="0" applyFont="1" applyAlignment="1">
      <alignment vertical="top" wrapText="1"/>
    </xf>
    <xf numFmtId="0" fontId="0" fillId="0" borderId="0" xfId="0" applyAlignment="1">
      <alignment wrapText="1"/>
    </xf>
    <xf numFmtId="0" fontId="95" fillId="0" borderId="0" xfId="0" applyFont="1" applyAlignment="1">
      <alignment vertical="top" wrapText="1"/>
    </xf>
    <xf numFmtId="0" fontId="174" fillId="0" borderId="0" xfId="0" applyFont="1" applyAlignment="1">
      <alignment vertical="top" wrapText="1"/>
    </xf>
    <xf numFmtId="0" fontId="175" fillId="0" borderId="0" xfId="0" applyFont="1" applyAlignment="1">
      <alignment vertical="top" wrapText="1"/>
    </xf>
    <xf numFmtId="0" fontId="4" fillId="0" borderId="0" xfId="0" applyNumberFormat="1" applyFont="1" applyAlignment="1">
      <alignment horizontal="left" vertical="top" wrapText="1"/>
    </xf>
    <xf numFmtId="0" fontId="93" fillId="0" borderId="0" xfId="0" applyFont="1" applyAlignment="1">
      <alignment horizontal="left" vertical="top" wrapText="1"/>
    </xf>
    <xf numFmtId="0" fontId="24" fillId="0" borderId="0" xfId="0" applyFont="1" applyAlignment="1">
      <alignment horizontal="center" vertical="center" wrapText="1"/>
    </xf>
    <xf numFmtId="0" fontId="0" fillId="0" borderId="0" xfId="0" applyAlignment="1">
      <alignment horizontal="center" wrapText="1"/>
    </xf>
    <xf numFmtId="0" fontId="24" fillId="0" borderId="0" xfId="0" applyFont="1" applyAlignment="1">
      <alignment vertical="center" wrapText="1"/>
    </xf>
    <xf numFmtId="0" fontId="75" fillId="0" borderId="0" xfId="0" applyFont="1" applyAlignment="1">
      <alignment vertical="center" wrapText="1"/>
    </xf>
    <xf numFmtId="0" fontId="106" fillId="0" borderId="0" xfId="0" applyFont="1" applyAlignment="1">
      <alignment vertical="center" wrapText="1"/>
    </xf>
    <xf numFmtId="0" fontId="0" fillId="0" borderId="0" xfId="0" applyAlignment="1">
      <alignment vertical="center" wrapText="1"/>
    </xf>
    <xf numFmtId="0" fontId="4" fillId="4" borderId="0" xfId="0" applyNumberFormat="1" applyFont="1" applyFill="1" applyAlignment="1">
      <alignment horizontal="left" vertical="top" wrapText="1"/>
    </xf>
    <xf numFmtId="0" fontId="93" fillId="4" borderId="0" xfId="0" applyFont="1" applyFill="1" applyAlignment="1">
      <alignment horizontal="left" vertical="top" wrapText="1"/>
    </xf>
    <xf numFmtId="0" fontId="127" fillId="0" borderId="0" xfId="0" applyFont="1" applyFill="1" applyBorder="1" applyAlignment="1">
      <alignment wrapText="1"/>
    </xf>
    <xf numFmtId="165" fontId="6" fillId="6" borderId="15" xfId="0" applyNumberFormat="1" applyFont="1" applyFill="1" applyBorder="1" applyAlignment="1" applyProtection="1">
      <alignment horizontal="left" vertical="top" wrapText="1"/>
      <protection locked="0"/>
    </xf>
    <xf numFmtId="0" fontId="0" fillId="0" borderId="0" xfId="0" applyAlignment="1" applyProtection="1">
      <alignment horizontal="left" vertical="top" wrapText="1"/>
      <protection locked="0"/>
    </xf>
    <xf numFmtId="0" fontId="0" fillId="0" borderId="15" xfId="0" applyBorder="1" applyAlignment="1" applyProtection="1">
      <alignment wrapText="1"/>
      <protection locked="0"/>
    </xf>
    <xf numFmtId="0" fontId="0" fillId="0" borderId="0" xfId="0" applyAlignment="1" applyProtection="1">
      <alignment wrapText="1"/>
      <protection locked="0"/>
    </xf>
    <xf numFmtId="165" fontId="6" fillId="6" borderId="15" xfId="0" applyNumberFormat="1" applyFont="1" applyFill="1" applyBorder="1" applyAlignment="1" applyProtection="1">
      <alignment vertical="top" wrapText="1"/>
      <protection locked="0"/>
    </xf>
    <xf numFmtId="0" fontId="0" fillId="0" borderId="0" xfId="0" applyAlignment="1" applyProtection="1">
      <alignment vertical="top" wrapText="1"/>
      <protection locked="0"/>
    </xf>
    <xf numFmtId="0" fontId="0" fillId="0" borderId="13" xfId="0" applyBorder="1" applyAlignment="1" applyProtection="1">
      <alignment vertical="top" wrapText="1"/>
      <protection locked="0"/>
    </xf>
    <xf numFmtId="0" fontId="0" fillId="0" borderId="13" xfId="0" applyBorder="1" applyAlignment="1" applyProtection="1">
      <alignment wrapText="1"/>
      <protection locked="0"/>
    </xf>
    <xf numFmtId="165" fontId="103" fillId="0" borderId="3" xfId="10" applyNumberFormat="1" applyBorder="1" applyAlignment="1">
      <alignment vertical="center" wrapText="1"/>
    </xf>
    <xf numFmtId="165" fontId="103" fillId="0" borderId="4" xfId="10" applyNumberFormat="1" applyBorder="1" applyAlignment="1">
      <alignment vertical="center" wrapText="1"/>
    </xf>
    <xf numFmtId="165" fontId="6" fillId="6" borderId="14" xfId="0" applyNumberFormat="1" applyFont="1" applyFill="1" applyBorder="1" applyAlignment="1" applyProtection="1">
      <alignment horizontal="left" vertical="top" wrapText="1"/>
    </xf>
    <xf numFmtId="165" fontId="6" fillId="6" borderId="9" xfId="0" applyNumberFormat="1" applyFont="1" applyFill="1" applyBorder="1" applyAlignment="1" applyProtection="1">
      <alignment horizontal="left" vertical="top" wrapText="1"/>
    </xf>
    <xf numFmtId="165" fontId="6" fillId="6" borderId="12" xfId="0" applyNumberFormat="1" applyFont="1" applyFill="1" applyBorder="1" applyAlignment="1" applyProtection="1">
      <alignment horizontal="left" vertical="top" wrapText="1"/>
    </xf>
    <xf numFmtId="0" fontId="4" fillId="0" borderId="1" xfId="0" applyFont="1" applyBorder="1" applyAlignment="1">
      <alignment horizontal="center"/>
    </xf>
    <xf numFmtId="165" fontId="6" fillId="0" borderId="2" xfId="0" applyNumberFormat="1" applyFont="1" applyFill="1" applyBorder="1" applyAlignment="1">
      <alignment horizontal="center" vertical="top" wrapText="1"/>
    </xf>
    <xf numFmtId="165" fontId="6" fillId="0" borderId="4" xfId="0" applyNumberFormat="1" applyFont="1" applyFill="1" applyBorder="1" applyAlignment="1">
      <alignment horizontal="center" vertical="top" wrapText="1"/>
    </xf>
    <xf numFmtId="0" fontId="6" fillId="4" borderId="2" xfId="0" applyFont="1" applyFill="1" applyBorder="1" applyAlignment="1">
      <alignment horizontal="center" vertical="top" wrapText="1"/>
    </xf>
    <xf numFmtId="0" fontId="6" fillId="4" borderId="3" xfId="0" applyFont="1" applyFill="1" applyBorder="1" applyAlignment="1">
      <alignment horizontal="center" vertical="top" wrapText="1"/>
    </xf>
    <xf numFmtId="0" fontId="6" fillId="4" borderId="37" xfId="0" applyFont="1" applyFill="1" applyBorder="1" applyAlignment="1">
      <alignment horizontal="center" vertical="top" wrapText="1"/>
    </xf>
    <xf numFmtId="0" fontId="6" fillId="0" borderId="8" xfId="0" applyFont="1" applyBorder="1" applyAlignment="1">
      <alignment horizontal="left" vertical="center" wrapText="1"/>
    </xf>
    <xf numFmtId="0" fontId="6" fillId="0" borderId="7" xfId="0" applyFont="1" applyBorder="1" applyAlignment="1">
      <alignment horizontal="left" vertical="center" wrapText="1"/>
    </xf>
    <xf numFmtId="0" fontId="6" fillId="0" borderId="10" xfId="0" applyFont="1" applyBorder="1" applyAlignment="1">
      <alignment horizontal="left" vertical="center" wrapText="1"/>
    </xf>
    <xf numFmtId="165" fontId="4" fillId="0" borderId="8" xfId="0" applyNumberFormat="1" applyFont="1" applyBorder="1" applyAlignment="1">
      <alignment horizontal="center"/>
    </xf>
    <xf numFmtId="165" fontId="4" fillId="0" borderId="10" xfId="0" applyNumberFormat="1" applyFont="1" applyBorder="1" applyAlignment="1">
      <alignment horizontal="center"/>
    </xf>
    <xf numFmtId="165" fontId="4" fillId="0" borderId="7" xfId="0" applyNumberFormat="1" applyFont="1" applyBorder="1" applyAlignment="1">
      <alignment horizontal="center"/>
    </xf>
    <xf numFmtId="165" fontId="6" fillId="5" borderId="2" xfId="0" applyNumberFormat="1" applyFont="1" applyFill="1" applyBorder="1" applyAlignment="1">
      <alignment horizontal="left" vertical="top" wrapText="1"/>
    </xf>
    <xf numFmtId="165" fontId="6" fillId="5" borderId="3" xfId="0" applyNumberFormat="1" applyFont="1" applyFill="1" applyBorder="1" applyAlignment="1">
      <alignment horizontal="left" vertical="top" wrapText="1"/>
    </xf>
    <xf numFmtId="165" fontId="6" fillId="5" borderId="4" xfId="0" applyNumberFormat="1" applyFont="1" applyFill="1" applyBorder="1" applyAlignment="1">
      <alignment horizontal="left" vertical="top" wrapText="1"/>
    </xf>
    <xf numFmtId="0" fontId="6" fillId="0" borderId="8" xfId="0" applyFont="1" applyBorder="1" applyAlignment="1">
      <alignment horizontal="left" vertical="top"/>
    </xf>
    <xf numFmtId="0" fontId="6" fillId="0" borderId="7" xfId="0" applyFont="1" applyBorder="1" applyAlignment="1">
      <alignment horizontal="left" vertical="top"/>
    </xf>
    <xf numFmtId="0" fontId="6" fillId="0" borderId="10" xfId="0" applyFont="1" applyBorder="1" applyAlignment="1">
      <alignment horizontal="left" vertical="top"/>
    </xf>
    <xf numFmtId="0" fontId="6" fillId="0" borderId="8" xfId="0" applyFont="1" applyBorder="1" applyAlignment="1">
      <alignment horizontal="left" vertical="top" wrapText="1"/>
    </xf>
    <xf numFmtId="0" fontId="15" fillId="0" borderId="10" xfId="0" applyFont="1" applyBorder="1"/>
    <xf numFmtId="0" fontId="4" fillId="0" borderId="1" xfId="0" applyFont="1" applyBorder="1"/>
    <xf numFmtId="165" fontId="6" fillId="5" borderId="1" xfId="0" applyNumberFormat="1" applyFont="1" applyFill="1" applyBorder="1" applyAlignment="1">
      <alignment horizontal="left" vertical="top" wrapText="1"/>
    </xf>
    <xf numFmtId="165" fontId="4" fillId="5" borderId="1" xfId="0" applyNumberFormat="1" applyFont="1" applyFill="1" applyBorder="1" applyAlignment="1">
      <alignment vertical="top" wrapText="1"/>
    </xf>
    <xf numFmtId="0" fontId="0" fillId="0" borderId="1" xfId="0" applyBorder="1" applyAlignment="1">
      <alignment wrapText="1"/>
    </xf>
    <xf numFmtId="0" fontId="21" fillId="0" borderId="0" xfId="0" applyFont="1" applyAlignment="1" applyProtection="1">
      <alignment horizontal="left" vertical="center" wrapText="1"/>
    </xf>
    <xf numFmtId="0" fontId="21" fillId="0" borderId="0" xfId="0" applyFont="1" applyBorder="1" applyAlignment="1" applyProtection="1">
      <alignment horizontal="left" vertical="center" wrapText="1"/>
    </xf>
    <xf numFmtId="0" fontId="24" fillId="4" borderId="0" xfId="0" applyFont="1" applyFill="1" applyAlignment="1">
      <alignment horizontal="left" vertical="top" wrapText="1"/>
    </xf>
    <xf numFmtId="0" fontId="0" fillId="4" borderId="0" xfId="0" applyFill="1" applyAlignment="1">
      <alignment vertical="top" wrapText="1"/>
    </xf>
    <xf numFmtId="0" fontId="24" fillId="0" borderId="0" xfId="0" applyFont="1" applyAlignment="1">
      <alignment horizontal="left" vertical="center" wrapText="1"/>
    </xf>
    <xf numFmtId="0" fontId="135" fillId="0" borderId="0" xfId="0" applyFont="1" applyAlignment="1">
      <alignment horizontal="left" vertical="center" wrapText="1"/>
    </xf>
    <xf numFmtId="0" fontId="16" fillId="5" borderId="23" xfId="0" applyFont="1" applyFill="1" applyBorder="1" applyAlignment="1">
      <alignment horizontal="left" vertical="center" wrapText="1"/>
    </xf>
    <xf numFmtId="0" fontId="16" fillId="5" borderId="24" xfId="0" applyFont="1" applyFill="1" applyBorder="1" applyAlignment="1">
      <alignment horizontal="left" vertical="center" wrapText="1"/>
    </xf>
    <xf numFmtId="0" fontId="16" fillId="5" borderId="25" xfId="0" applyFont="1" applyFill="1" applyBorder="1" applyAlignment="1">
      <alignment horizontal="left" vertical="center" wrapText="1"/>
    </xf>
    <xf numFmtId="0" fontId="6" fillId="0" borderId="35" xfId="0" applyFont="1" applyFill="1" applyBorder="1" applyAlignment="1">
      <alignment horizontal="left" vertical="top" wrapText="1"/>
    </xf>
    <xf numFmtId="0" fontId="6" fillId="0" borderId="34" xfId="0" applyFont="1" applyFill="1" applyBorder="1" applyAlignment="1">
      <alignment horizontal="left" vertical="top" wrapText="1"/>
    </xf>
    <xf numFmtId="0" fontId="6" fillId="0" borderId="36" xfId="0" applyFont="1" applyFill="1" applyBorder="1" applyAlignment="1">
      <alignment horizontal="left" vertical="top" wrapText="1"/>
    </xf>
    <xf numFmtId="0" fontId="132" fillId="5" borderId="2" xfId="0" applyFont="1" applyFill="1" applyBorder="1" applyAlignment="1">
      <alignment vertical="center" wrapText="1"/>
    </xf>
    <xf numFmtId="0" fontId="133" fillId="0" borderId="37" xfId="0" applyFont="1" applyBorder="1" applyAlignment="1">
      <alignment vertical="center" wrapText="1"/>
    </xf>
    <xf numFmtId="0" fontId="12" fillId="4" borderId="35" xfId="0" applyFont="1" applyFill="1" applyBorder="1" applyAlignment="1">
      <alignment horizontal="left" vertical="top" wrapText="1"/>
    </xf>
    <xf numFmtId="0" fontId="12" fillId="4" borderId="34" xfId="0" applyFont="1" applyFill="1" applyBorder="1" applyAlignment="1">
      <alignment horizontal="left" vertical="top" wrapText="1"/>
    </xf>
    <xf numFmtId="0" fontId="12" fillId="4" borderId="36" xfId="0" applyFont="1" applyFill="1" applyBorder="1" applyAlignment="1">
      <alignment horizontal="left" vertical="top" wrapText="1"/>
    </xf>
    <xf numFmtId="0" fontId="15" fillId="3" borderId="2" xfId="0" applyFont="1" applyFill="1" applyBorder="1" applyAlignment="1">
      <alignment wrapText="1"/>
    </xf>
    <xf numFmtId="0" fontId="0" fillId="0" borderId="4" xfId="0" applyBorder="1" applyAlignment="1">
      <alignment wrapText="1"/>
    </xf>
    <xf numFmtId="0" fontId="135" fillId="4" borderId="0" xfId="0" applyFont="1" applyFill="1" applyAlignment="1">
      <alignment horizontal="left" vertical="center" wrapText="1"/>
    </xf>
    <xf numFmtId="165" fontId="4" fillId="5" borderId="2" xfId="0" applyNumberFormat="1" applyFont="1" applyFill="1" applyBorder="1" applyAlignment="1">
      <alignment vertical="top" wrapText="1"/>
    </xf>
    <xf numFmtId="165" fontId="4" fillId="5" borderId="3" xfId="0" applyNumberFormat="1" applyFont="1" applyFill="1" applyBorder="1" applyAlignment="1">
      <alignment vertical="top" wrapText="1"/>
    </xf>
    <xf numFmtId="165" fontId="4" fillId="5" borderId="4" xfId="0" applyNumberFormat="1" applyFont="1" applyFill="1" applyBorder="1" applyAlignment="1">
      <alignment vertical="top" wrapText="1"/>
    </xf>
    <xf numFmtId="165" fontId="6" fillId="4" borderId="14" xfId="0" applyNumberFormat="1" applyFont="1" applyFill="1" applyBorder="1" applyAlignment="1" applyProtection="1">
      <alignment horizontal="left" vertical="top" wrapText="1"/>
      <protection locked="0"/>
    </xf>
    <xf numFmtId="165" fontId="6" fillId="4" borderId="9" xfId="0" applyNumberFormat="1" applyFont="1" applyFill="1" applyBorder="1" applyAlignment="1" applyProtection="1">
      <alignment horizontal="left" vertical="top" wrapText="1"/>
      <protection locked="0"/>
    </xf>
    <xf numFmtId="165" fontId="6" fillId="4" borderId="12" xfId="0" applyNumberFormat="1" applyFont="1" applyFill="1" applyBorder="1" applyAlignment="1" applyProtection="1">
      <alignment horizontal="left" vertical="top" wrapText="1"/>
      <protection locked="0"/>
    </xf>
    <xf numFmtId="165" fontId="6" fillId="4" borderId="15" xfId="0" applyNumberFormat="1" applyFont="1" applyFill="1" applyBorder="1" applyAlignment="1" applyProtection="1">
      <alignment horizontal="left" vertical="top" wrapText="1"/>
    </xf>
    <xf numFmtId="0" fontId="0" fillId="4" borderId="0" xfId="0" applyFill="1" applyAlignment="1" applyProtection="1">
      <alignment horizontal="left" vertical="top" wrapText="1"/>
    </xf>
    <xf numFmtId="0" fontId="0" fillId="4" borderId="15" xfId="0" applyFill="1" applyBorder="1" applyAlignment="1" applyProtection="1">
      <alignment wrapText="1"/>
    </xf>
    <xf numFmtId="0" fontId="0" fillId="4" borderId="0" xfId="0" applyFill="1" applyAlignment="1" applyProtection="1">
      <alignment wrapText="1"/>
    </xf>
    <xf numFmtId="165" fontId="6" fillId="4" borderId="15" xfId="0" applyNumberFormat="1" applyFont="1" applyFill="1" applyBorder="1" applyAlignment="1" applyProtection="1">
      <alignment vertical="top" wrapText="1"/>
    </xf>
    <xf numFmtId="0" fontId="0" fillId="4" borderId="0" xfId="0" applyFill="1" applyAlignment="1" applyProtection="1">
      <alignment vertical="top" wrapText="1"/>
    </xf>
    <xf numFmtId="0" fontId="0" fillId="4" borderId="13" xfId="0" applyFill="1" applyBorder="1" applyAlignment="1" applyProtection="1">
      <alignment vertical="top" wrapText="1"/>
    </xf>
    <xf numFmtId="0" fontId="0" fillId="4" borderId="13" xfId="0" applyFill="1" applyBorder="1" applyAlignment="1" applyProtection="1">
      <alignment wrapText="1"/>
    </xf>
    <xf numFmtId="0" fontId="6" fillId="4" borderId="35" xfId="0" applyFont="1" applyFill="1" applyBorder="1" applyAlignment="1">
      <alignment horizontal="left" vertical="top" wrapText="1"/>
    </xf>
    <xf numFmtId="0" fontId="6" fillId="4" borderId="34" xfId="0" applyFont="1" applyFill="1" applyBorder="1" applyAlignment="1">
      <alignment horizontal="left" vertical="top" wrapText="1"/>
    </xf>
    <xf numFmtId="0" fontId="6" fillId="4" borderId="36" xfId="0" applyFont="1" applyFill="1" applyBorder="1" applyAlignment="1">
      <alignment horizontal="left" vertical="top" wrapText="1"/>
    </xf>
    <xf numFmtId="0" fontId="135" fillId="4" borderId="2" xfId="0" applyFont="1" applyFill="1" applyBorder="1" applyAlignment="1">
      <alignment horizontal="left" vertical="center" wrapText="1"/>
    </xf>
    <xf numFmtId="0" fontId="135" fillId="4" borderId="3" xfId="0" applyFont="1" applyFill="1" applyBorder="1" applyAlignment="1">
      <alignment horizontal="left" vertical="center" wrapText="1"/>
    </xf>
    <xf numFmtId="0" fontId="135" fillId="4" borderId="4" xfId="0" applyFont="1" applyFill="1" applyBorder="1" applyAlignment="1">
      <alignment horizontal="left" vertical="center" wrapText="1"/>
    </xf>
    <xf numFmtId="0" fontId="132" fillId="5" borderId="16" xfId="0" applyFont="1" applyFill="1" applyBorder="1" applyAlignment="1">
      <alignment vertical="center" wrapText="1"/>
    </xf>
    <xf numFmtId="0" fontId="133" fillId="0" borderId="52" xfId="0" applyFont="1" applyBorder="1" applyAlignment="1">
      <alignment vertical="center" wrapText="1"/>
    </xf>
    <xf numFmtId="0" fontId="16" fillId="5" borderId="53" xfId="0" applyFont="1" applyFill="1" applyBorder="1" applyAlignment="1">
      <alignment horizontal="left" vertical="center" wrapText="1"/>
    </xf>
    <xf numFmtId="0" fontId="16" fillId="5" borderId="6" xfId="0" applyFont="1" applyFill="1" applyBorder="1" applyAlignment="1">
      <alignment horizontal="left" vertical="center" wrapText="1"/>
    </xf>
    <xf numFmtId="0" fontId="16" fillId="5" borderId="52" xfId="0" applyFont="1" applyFill="1" applyBorder="1" applyAlignment="1">
      <alignment horizontal="left" vertical="center" wrapText="1"/>
    </xf>
    <xf numFmtId="0" fontId="6" fillId="0" borderId="1" xfId="0" applyFont="1" applyBorder="1" applyAlignment="1">
      <alignment horizontal="left" vertical="top"/>
    </xf>
    <xf numFmtId="0" fontId="93" fillId="30" borderId="2" xfId="0" applyFont="1" applyFill="1" applyBorder="1" applyAlignment="1" applyProtection="1">
      <alignment vertical="top"/>
      <protection locked="0"/>
    </xf>
    <xf numFmtId="0" fontId="93" fillId="30" borderId="3" xfId="0" applyFont="1" applyFill="1" applyBorder="1" applyAlignment="1" applyProtection="1">
      <alignment vertical="top"/>
      <protection locked="0"/>
    </xf>
    <xf numFmtId="0" fontId="93" fillId="30" borderId="4" xfId="0" applyFont="1" applyFill="1" applyBorder="1" applyAlignment="1" applyProtection="1">
      <alignment vertical="top"/>
      <protection locked="0"/>
    </xf>
    <xf numFmtId="169" fontId="93" fillId="30" borderId="2" xfId="0" applyNumberFormat="1" applyFont="1" applyFill="1" applyBorder="1" applyAlignment="1" applyProtection="1">
      <alignment vertical="top"/>
      <protection locked="0"/>
    </xf>
    <xf numFmtId="169" fontId="93" fillId="30" borderId="3" xfId="0" applyNumberFormat="1" applyFont="1" applyFill="1" applyBorder="1" applyAlignment="1" applyProtection="1">
      <alignment vertical="top"/>
      <protection locked="0"/>
    </xf>
    <xf numFmtId="169" fontId="93" fillId="30" borderId="4" xfId="0" applyNumberFormat="1" applyFont="1" applyFill="1" applyBorder="1" applyAlignment="1" applyProtection="1">
      <alignment vertical="top"/>
      <protection locked="0"/>
    </xf>
    <xf numFmtId="0" fontId="93" fillId="30" borderId="2" xfId="0" applyFont="1" applyFill="1" applyBorder="1" applyAlignment="1" applyProtection="1">
      <alignment vertical="top" wrapText="1"/>
      <protection locked="0"/>
    </xf>
    <xf numFmtId="0" fontId="93" fillId="30" borderId="3" xfId="0" applyFont="1" applyFill="1" applyBorder="1" applyAlignment="1" applyProtection="1">
      <alignment vertical="top" wrapText="1"/>
      <protection locked="0"/>
    </xf>
    <xf numFmtId="0" fontId="93" fillId="30" borderId="4" xfId="0" applyFont="1" applyFill="1" applyBorder="1" applyAlignment="1" applyProtection="1">
      <alignment vertical="top" wrapText="1"/>
      <protection locked="0"/>
    </xf>
    <xf numFmtId="0" fontId="93" fillId="30" borderId="2" xfId="0" applyFont="1" applyFill="1" applyBorder="1" applyAlignment="1" applyProtection="1">
      <alignment horizontal="left" vertical="top" wrapText="1"/>
      <protection locked="0"/>
    </xf>
    <xf numFmtId="0" fontId="93" fillId="30" borderId="4" xfId="0" applyFont="1" applyFill="1" applyBorder="1" applyAlignment="1" applyProtection="1">
      <alignment horizontal="left" vertical="top" wrapText="1"/>
      <protection locked="0"/>
    </xf>
    <xf numFmtId="0" fontId="4" fillId="0" borderId="2" xfId="0" applyFont="1" applyBorder="1" applyAlignment="1">
      <alignment vertical="top" wrapText="1"/>
    </xf>
    <xf numFmtId="0" fontId="4" fillId="0" borderId="3" xfId="0" applyFont="1" applyBorder="1" applyAlignment="1">
      <alignment vertical="top" wrapText="1"/>
    </xf>
    <xf numFmtId="0" fontId="4" fillId="0" borderId="4" xfId="0" applyFont="1" applyBorder="1" applyAlignment="1">
      <alignment vertical="top" wrapText="1"/>
    </xf>
    <xf numFmtId="0" fontId="116" fillId="0" borderId="3" xfId="0" applyFont="1" applyBorder="1" applyAlignment="1">
      <alignment wrapText="1"/>
    </xf>
    <xf numFmtId="0" fontId="116" fillId="0" borderId="4" xfId="0" applyFont="1" applyBorder="1" applyAlignment="1">
      <alignment wrapText="1"/>
    </xf>
    <xf numFmtId="0" fontId="156" fillId="0" borderId="2" xfId="0" applyFont="1" applyBorder="1" applyAlignment="1">
      <alignment vertical="top" wrapText="1"/>
    </xf>
    <xf numFmtId="0" fontId="156" fillId="0" borderId="3" xfId="0" applyFont="1" applyBorder="1" applyAlignment="1">
      <alignment vertical="top" wrapText="1"/>
    </xf>
    <xf numFmtId="0" fontId="156" fillId="0" borderId="4" xfId="0" applyFont="1" applyBorder="1" applyAlignment="1">
      <alignment vertical="top" wrapText="1"/>
    </xf>
    <xf numFmtId="0" fontId="172" fillId="0" borderId="2" xfId="0" applyFont="1" applyBorder="1" applyAlignment="1">
      <alignment vertical="top" wrapText="1"/>
    </xf>
    <xf numFmtId="0" fontId="170" fillId="0" borderId="3" xfId="0" applyFont="1" applyBorder="1" applyAlignment="1">
      <alignment vertical="top" wrapText="1"/>
    </xf>
    <xf numFmtId="0" fontId="170" fillId="0" borderId="4" xfId="0" applyFont="1" applyBorder="1" applyAlignment="1">
      <alignment vertical="top" wrapText="1"/>
    </xf>
    <xf numFmtId="0" fontId="139" fillId="0" borderId="2" xfId="0" applyFont="1" applyBorder="1" applyAlignment="1">
      <alignment vertical="top" wrapText="1"/>
    </xf>
    <xf numFmtId="0" fontId="0" fillId="0" borderId="3" xfId="0" applyBorder="1" applyAlignment="1">
      <alignment vertical="top" wrapText="1"/>
    </xf>
    <xf numFmtId="0" fontId="0" fillId="0" borderId="4" xfId="0" applyBorder="1" applyAlignment="1">
      <alignment vertical="top" wrapText="1"/>
    </xf>
    <xf numFmtId="0" fontId="80" fillId="30" borderId="2" xfId="0" applyFont="1" applyFill="1" applyBorder="1" applyAlignment="1" applyProtection="1">
      <alignment vertical="top" wrapText="1"/>
      <protection locked="0"/>
    </xf>
    <xf numFmtId="0" fontId="80" fillId="30" borderId="3" xfId="0" applyFont="1" applyFill="1" applyBorder="1" applyAlignment="1" applyProtection="1">
      <alignment vertical="top" wrapText="1"/>
      <protection locked="0"/>
    </xf>
    <xf numFmtId="0" fontId="80" fillId="30" borderId="4" xfId="0" applyFont="1" applyFill="1" applyBorder="1" applyAlignment="1" applyProtection="1">
      <alignment vertical="top" wrapText="1"/>
      <protection locked="0"/>
    </xf>
    <xf numFmtId="0" fontId="98" fillId="0" borderId="2" xfId="0" applyFont="1" applyFill="1" applyBorder="1" applyAlignment="1">
      <alignment horizontal="left" vertical="top" wrapText="1"/>
    </xf>
    <xf numFmtId="0" fontId="98" fillId="0" borderId="3" xfId="0" applyFont="1" applyFill="1" applyBorder="1" applyAlignment="1">
      <alignment horizontal="left" vertical="top" wrapText="1"/>
    </xf>
    <xf numFmtId="0" fontId="0" fillId="0" borderId="3" xfId="0" applyFont="1" applyFill="1" applyBorder="1" applyAlignment="1">
      <alignment horizontal="left" vertical="top" wrapText="1"/>
    </xf>
    <xf numFmtId="0" fontId="0" fillId="0" borderId="4" xfId="0" applyFont="1" applyFill="1" applyBorder="1" applyAlignment="1">
      <alignment horizontal="left" vertical="top" wrapText="1"/>
    </xf>
    <xf numFmtId="0" fontId="80" fillId="4" borderId="2" xfId="0" applyFont="1" applyFill="1" applyBorder="1" applyAlignment="1">
      <alignment vertical="top" wrapText="1"/>
    </xf>
    <xf numFmtId="0" fontId="80" fillId="4" borderId="3" xfId="0" applyFont="1" applyFill="1" applyBorder="1" applyAlignment="1">
      <alignment vertical="top" wrapText="1"/>
    </xf>
    <xf numFmtId="0" fontId="80" fillId="4" borderId="4" xfId="0" applyFont="1" applyFill="1" applyBorder="1" applyAlignment="1">
      <alignment vertical="top" wrapText="1"/>
    </xf>
    <xf numFmtId="0" fontId="98" fillId="0" borderId="2" xfId="0" applyFont="1" applyBorder="1" applyAlignment="1">
      <alignment vertical="top" wrapText="1"/>
    </xf>
    <xf numFmtId="0" fontId="98" fillId="0" borderId="3" xfId="0" applyFont="1" applyBorder="1" applyAlignment="1">
      <alignment vertical="top"/>
    </xf>
    <xf numFmtId="0" fontId="0" fillId="0" borderId="3" xfId="0" applyFont="1" applyBorder="1" applyAlignment="1">
      <alignment vertical="top"/>
    </xf>
    <xf numFmtId="0" fontId="0" fillId="0" borderId="4" xfId="0" applyFont="1" applyBorder="1" applyAlignment="1">
      <alignment vertical="top"/>
    </xf>
    <xf numFmtId="0" fontId="80" fillId="0" borderId="2" xfId="0" applyFont="1" applyBorder="1" applyAlignment="1"/>
    <xf numFmtId="0" fontId="93" fillId="0" borderId="4" xfId="0" applyFont="1" applyBorder="1" applyAlignment="1"/>
    <xf numFmtId="0" fontId="80" fillId="0" borderId="2" xfId="0" applyFont="1" applyBorder="1" applyAlignment="1">
      <alignment wrapText="1"/>
    </xf>
    <xf numFmtId="0" fontId="80" fillId="0" borderId="4" xfId="0" applyFont="1" applyBorder="1" applyAlignment="1">
      <alignment wrapText="1"/>
    </xf>
    <xf numFmtId="0" fontId="4" fillId="0" borderId="14" xfId="0" applyFont="1" applyBorder="1" applyAlignment="1">
      <alignment vertical="top" wrapText="1"/>
    </xf>
    <xf numFmtId="0" fontId="4" fillId="0" borderId="9" xfId="0" applyFont="1" applyBorder="1" applyAlignment="1">
      <alignment vertical="top"/>
    </xf>
    <xf numFmtId="0" fontId="4" fillId="0" borderId="12" xfId="0" applyFont="1" applyBorder="1" applyAlignment="1">
      <alignment vertical="top"/>
    </xf>
    <xf numFmtId="0" fontId="4" fillId="0" borderId="16" xfId="0" applyFont="1" applyBorder="1" applyAlignment="1">
      <alignment vertical="top"/>
    </xf>
    <xf numFmtId="0" fontId="4" fillId="0" borderId="6" xfId="0" applyFont="1" applyBorder="1" applyAlignment="1">
      <alignment vertical="top"/>
    </xf>
    <xf numFmtId="0" fontId="4" fillId="0" borderId="11" xfId="0" applyFont="1" applyBorder="1" applyAlignment="1">
      <alignment vertical="top"/>
    </xf>
    <xf numFmtId="0" fontId="80" fillId="0" borderId="2" xfId="0" applyFont="1" applyFill="1" applyBorder="1" applyAlignment="1">
      <alignment vertical="top" wrapText="1"/>
    </xf>
    <xf numFmtId="0" fontId="80" fillId="0" borderId="3" xfId="0" applyFont="1" applyFill="1" applyBorder="1" applyAlignment="1">
      <alignment vertical="top" wrapText="1"/>
    </xf>
    <xf numFmtId="0" fontId="80" fillId="0" borderId="4" xfId="0" applyFont="1" applyFill="1" applyBorder="1" applyAlignment="1">
      <alignment vertical="top" wrapText="1"/>
    </xf>
    <xf numFmtId="0" fontId="7" fillId="0" borderId="2" xfId="0" applyFont="1" applyBorder="1" applyAlignment="1">
      <alignment vertical="top" wrapText="1"/>
    </xf>
    <xf numFmtId="0" fontId="7" fillId="0" borderId="3" xfId="0" applyFont="1" applyBorder="1" applyAlignment="1">
      <alignment vertical="top"/>
    </xf>
    <xf numFmtId="0" fontId="3" fillId="0" borderId="3" xfId="0" applyFont="1" applyBorder="1" applyAlignment="1">
      <alignment vertical="top"/>
    </xf>
    <xf numFmtId="0" fontId="3" fillId="0" borderId="4" xfId="0" applyFont="1" applyBorder="1" applyAlignment="1">
      <alignment vertical="top"/>
    </xf>
    <xf numFmtId="0" fontId="0" fillId="0" borderId="3" xfId="0" applyBorder="1" applyAlignment="1">
      <alignment vertical="top"/>
    </xf>
    <xf numFmtId="0" fontId="0" fillId="0" borderId="4" xfId="0" applyBorder="1" applyAlignment="1">
      <alignment vertical="top"/>
    </xf>
    <xf numFmtId="169" fontId="80" fillId="0" borderId="2" xfId="0" applyNumberFormat="1" applyFont="1" applyBorder="1" applyAlignment="1">
      <alignment vertical="top" wrapText="1"/>
    </xf>
    <xf numFmtId="169" fontId="80" fillId="0" borderId="3" xfId="0" applyNumberFormat="1" applyFont="1" applyBorder="1" applyAlignment="1">
      <alignment vertical="top" wrapText="1"/>
    </xf>
    <xf numFmtId="169" fontId="80" fillId="0" borderId="4" xfId="0" applyNumberFormat="1" applyFont="1" applyBorder="1" applyAlignment="1">
      <alignment vertical="top" wrapText="1"/>
    </xf>
    <xf numFmtId="0" fontId="152" fillId="0" borderId="3" xfId="0" applyFont="1" applyBorder="1" applyAlignment="1">
      <alignment vertical="top" wrapText="1"/>
    </xf>
    <xf numFmtId="0" fontId="152" fillId="0" borderId="4" xfId="0" applyFont="1" applyBorder="1" applyAlignment="1">
      <alignment vertical="top" wrapText="1"/>
    </xf>
    <xf numFmtId="0" fontId="7" fillId="0" borderId="3" xfId="0" applyFont="1" applyBorder="1" applyAlignment="1">
      <alignment vertical="top" wrapText="1"/>
    </xf>
    <xf numFmtId="0" fontId="7" fillId="0" borderId="4" xfId="0" applyFont="1" applyBorder="1" applyAlignment="1">
      <alignment vertical="top" wrapText="1"/>
    </xf>
    <xf numFmtId="0" fontId="24" fillId="4" borderId="0" xfId="0" applyFont="1" applyFill="1" applyAlignment="1">
      <alignment vertical="center" wrapText="1"/>
    </xf>
    <xf numFmtId="0" fontId="75" fillId="4" borderId="0" xfId="0" applyFont="1" applyFill="1" applyAlignment="1">
      <alignment vertical="center" wrapText="1"/>
    </xf>
    <xf numFmtId="0" fontId="106" fillId="4" borderId="0" xfId="0" applyFont="1" applyFill="1" applyAlignment="1">
      <alignment vertical="center" wrapText="1"/>
    </xf>
    <xf numFmtId="0" fontId="24" fillId="0" borderId="0" xfId="0" applyFont="1" applyAlignment="1">
      <alignment horizontal="right" vertical="center" wrapText="1"/>
    </xf>
    <xf numFmtId="0" fontId="0" fillId="0" borderId="0" xfId="0" applyAlignment="1">
      <alignment horizontal="right" wrapText="1"/>
    </xf>
    <xf numFmtId="0" fontId="21" fillId="4" borderId="2" xfId="0" applyFont="1" applyFill="1" applyBorder="1" applyAlignment="1">
      <alignment vertical="center" wrapText="1"/>
    </xf>
    <xf numFmtId="0" fontId="0" fillId="4" borderId="3" xfId="0" applyFill="1" applyBorder="1" applyAlignment="1">
      <alignment wrapText="1"/>
    </xf>
    <xf numFmtId="0" fontId="0" fillId="4" borderId="4" xfId="0" applyFill="1" applyBorder="1" applyAlignment="1">
      <alignment wrapText="1"/>
    </xf>
    <xf numFmtId="169" fontId="80" fillId="30" borderId="2" xfId="0" applyNumberFormat="1" applyFont="1" applyFill="1" applyBorder="1" applyAlignment="1" applyProtection="1">
      <alignment vertical="top" wrapText="1"/>
      <protection locked="0"/>
    </xf>
    <xf numFmtId="169" fontId="80" fillId="30" borderId="3" xfId="0" applyNumberFormat="1" applyFont="1" applyFill="1" applyBorder="1" applyAlignment="1" applyProtection="1">
      <alignment vertical="top" wrapText="1"/>
      <protection locked="0"/>
    </xf>
    <xf numFmtId="169" fontId="80" fillId="30" borderId="4" xfId="0" applyNumberFormat="1" applyFont="1" applyFill="1" applyBorder="1" applyAlignment="1" applyProtection="1">
      <alignment vertical="top" wrapText="1"/>
      <protection locked="0"/>
    </xf>
    <xf numFmtId="0" fontId="127" fillId="0" borderId="0" xfId="0" applyFont="1" applyAlignment="1">
      <alignment vertical="top" wrapText="1"/>
    </xf>
    <xf numFmtId="0" fontId="143" fillId="0" borderId="0" xfId="0" applyFont="1" applyAlignment="1">
      <alignment vertical="top" wrapText="1"/>
    </xf>
    <xf numFmtId="49" fontId="4" fillId="0" borderId="0" xfId="0" applyNumberFormat="1" applyFont="1" applyAlignment="1">
      <alignment vertical="top" wrapText="1"/>
    </xf>
    <xf numFmtId="49" fontId="116" fillId="0" borderId="0" xfId="0" applyNumberFormat="1" applyFont="1" applyAlignment="1">
      <alignment vertical="top" wrapText="1"/>
    </xf>
    <xf numFmtId="0" fontId="139" fillId="30" borderId="2" xfId="0" applyFont="1" applyFill="1" applyBorder="1" applyAlignment="1">
      <alignment vertical="center" wrapText="1"/>
    </xf>
    <xf numFmtId="0" fontId="139" fillId="30" borderId="4" xfId="0" applyFont="1" applyFill="1" applyBorder="1" applyAlignment="1">
      <alignment vertical="center" wrapText="1"/>
    </xf>
    <xf numFmtId="0" fontId="6" fillId="0" borderId="2" xfId="0" applyFont="1" applyBorder="1" applyAlignment="1">
      <alignment vertical="top" wrapText="1"/>
    </xf>
    <xf numFmtId="0" fontId="117" fillId="0" borderId="4" xfId="0" applyFont="1" applyBorder="1" applyAlignment="1">
      <alignment vertical="top" wrapText="1"/>
    </xf>
    <xf numFmtId="0" fontId="116" fillId="0" borderId="4" xfId="0" applyFont="1" applyBorder="1" applyAlignment="1">
      <alignment vertical="top" wrapText="1"/>
    </xf>
    <xf numFmtId="0" fontId="119" fillId="14" borderId="1" xfId="0" applyFont="1" applyFill="1" applyBorder="1" applyAlignment="1" applyProtection="1">
      <alignment vertical="top" wrapText="1"/>
      <protection locked="0"/>
    </xf>
    <xf numFmtId="0" fontId="152" fillId="14" borderId="1" xfId="0" applyFont="1" applyFill="1" applyBorder="1" applyAlignment="1" applyProtection="1">
      <alignment wrapText="1"/>
      <protection locked="0"/>
    </xf>
    <xf numFmtId="0" fontId="139" fillId="30" borderId="2" xfId="0" applyFont="1" applyFill="1" applyBorder="1" applyAlignment="1">
      <alignment wrapText="1"/>
    </xf>
    <xf numFmtId="0" fontId="139" fillId="30" borderId="3" xfId="0" applyFont="1" applyFill="1" applyBorder="1" applyAlignment="1">
      <alignment wrapText="1"/>
    </xf>
    <xf numFmtId="0" fontId="139" fillId="30" borderId="4" xfId="0" applyFont="1" applyFill="1" applyBorder="1" applyAlignment="1">
      <alignment wrapText="1"/>
    </xf>
    <xf numFmtId="0" fontId="139" fillId="33" borderId="2" xfId="0" applyFont="1" applyFill="1" applyBorder="1" applyAlignment="1">
      <alignment wrapText="1"/>
    </xf>
    <xf numFmtId="0" fontId="139" fillId="33" borderId="3" xfId="0" applyFont="1" applyFill="1" applyBorder="1" applyAlignment="1">
      <alignment wrapText="1"/>
    </xf>
    <xf numFmtId="0" fontId="139" fillId="33" borderId="4" xfId="0" applyFont="1" applyFill="1" applyBorder="1" applyAlignment="1">
      <alignment wrapText="1"/>
    </xf>
    <xf numFmtId="0" fontId="127" fillId="4" borderId="0" xfId="0" applyFont="1" applyFill="1" applyAlignment="1">
      <alignment vertical="top" wrapText="1"/>
    </xf>
    <xf numFmtId="0" fontId="143" fillId="4" borderId="0" xfId="0" applyFont="1" applyFill="1" applyAlignment="1">
      <alignment vertical="top" wrapText="1"/>
    </xf>
    <xf numFmtId="0" fontId="119" fillId="30" borderId="1" xfId="0" applyFont="1" applyFill="1" applyBorder="1" applyAlignment="1" applyProtection="1">
      <alignment vertical="top" wrapText="1"/>
      <protection locked="0"/>
    </xf>
    <xf numFmtId="0" fontId="152" fillId="30" borderId="1" xfId="0" applyFont="1" applyFill="1" applyBorder="1" applyAlignment="1" applyProtection="1">
      <alignment wrapText="1"/>
      <protection locked="0"/>
    </xf>
    <xf numFmtId="0" fontId="24" fillId="4" borderId="0" xfId="0" applyFont="1" applyFill="1" applyAlignment="1">
      <alignment vertical="top" wrapText="1"/>
    </xf>
    <xf numFmtId="0" fontId="75" fillId="4" borderId="0" xfId="0" applyFont="1" applyFill="1" applyAlignment="1">
      <alignment vertical="top" wrapText="1"/>
    </xf>
    <xf numFmtId="0" fontId="106" fillId="4" borderId="0" xfId="0" applyFont="1" applyFill="1" applyAlignment="1">
      <alignment wrapText="1"/>
    </xf>
    <xf numFmtId="0" fontId="20" fillId="16" borderId="15" xfId="0" applyFont="1" applyFill="1" applyBorder="1" applyAlignment="1">
      <alignment horizontal="left" vertical="center" wrapText="1"/>
    </xf>
    <xf numFmtId="0" fontId="6" fillId="16" borderId="0" xfId="0" applyFont="1" applyFill="1" applyBorder="1" applyAlignment="1">
      <alignment horizontal="left" vertical="center" wrapText="1"/>
    </xf>
    <xf numFmtId="0" fontId="3" fillId="0" borderId="0" xfId="0" applyFont="1" applyAlignment="1">
      <alignment wrapText="1"/>
    </xf>
    <xf numFmtId="0" fontId="4" fillId="0" borderId="0" xfId="0" applyFont="1" applyAlignment="1">
      <alignment wrapText="1"/>
    </xf>
    <xf numFmtId="0" fontId="3" fillId="0" borderId="0" xfId="0" applyFont="1" applyAlignment="1"/>
    <xf numFmtId="0" fontId="85" fillId="0" borderId="0" xfId="0" applyFont="1" applyAlignment="1">
      <alignment wrapText="1"/>
    </xf>
    <xf numFmtId="0" fontId="0" fillId="0" borderId="0" xfId="0" applyFont="1" applyAlignment="1"/>
    <xf numFmtId="0" fontId="10" fillId="16" borderId="15" xfId="0" applyFont="1" applyFill="1" applyBorder="1" applyAlignment="1">
      <alignment horizontal="left" vertical="center" wrapText="1"/>
    </xf>
    <xf numFmtId="0" fontId="10" fillId="16" borderId="0" xfId="0" applyFont="1" applyFill="1" applyBorder="1" applyAlignment="1">
      <alignment horizontal="left" vertical="center" wrapText="1"/>
    </xf>
    <xf numFmtId="0" fontId="16" fillId="13" borderId="3" xfId="0" applyFont="1" applyFill="1" applyBorder="1" applyAlignment="1">
      <alignment horizontal="left" vertical="center" wrapText="1"/>
    </xf>
    <xf numFmtId="0" fontId="16" fillId="12" borderId="3" xfId="0" applyFont="1" applyFill="1" applyBorder="1" applyAlignment="1">
      <alignment horizontal="left" vertical="center" wrapText="1"/>
    </xf>
    <xf numFmtId="0" fontId="16" fillId="12" borderId="4" xfId="0" applyFont="1" applyFill="1" applyBorder="1" applyAlignment="1">
      <alignment horizontal="left" vertical="center" wrapText="1"/>
    </xf>
    <xf numFmtId="0" fontId="20" fillId="16" borderId="0" xfId="0" applyFont="1" applyFill="1" applyBorder="1" applyAlignment="1">
      <alignment horizontal="left" vertical="center" wrapText="1"/>
    </xf>
    <xf numFmtId="0" fontId="6" fillId="4" borderId="8" xfId="0" applyFont="1" applyFill="1" applyBorder="1" applyAlignment="1" applyProtection="1">
      <alignment vertical="center" wrapText="1"/>
    </xf>
    <xf numFmtId="0" fontId="6" fillId="4" borderId="10" xfId="0" applyFont="1" applyFill="1" applyBorder="1" applyAlignment="1" applyProtection="1">
      <alignment vertical="center" wrapText="1"/>
    </xf>
    <xf numFmtId="0" fontId="7" fillId="6" borderId="14" xfId="0" applyFont="1" applyFill="1" applyBorder="1" applyAlignment="1" applyProtection="1">
      <alignment vertical="center" wrapText="1"/>
      <protection locked="0"/>
    </xf>
    <xf numFmtId="0" fontId="4" fillId="6" borderId="12" xfId="0" applyFont="1" applyFill="1" applyBorder="1" applyAlignment="1" applyProtection="1">
      <alignment wrapText="1"/>
      <protection locked="0"/>
    </xf>
    <xf numFmtId="0" fontId="7" fillId="6" borderId="16" xfId="0" applyFont="1" applyFill="1" applyBorder="1" applyAlignment="1" applyProtection="1">
      <alignment vertical="center" wrapText="1"/>
      <protection locked="0"/>
    </xf>
    <xf numFmtId="0" fontId="4" fillId="6" borderId="11" xfId="0" applyFont="1" applyFill="1" applyBorder="1" applyAlignment="1" applyProtection="1">
      <alignment wrapText="1"/>
      <protection locked="0"/>
    </xf>
    <xf numFmtId="0" fontId="7" fillId="6" borderId="2" xfId="0" applyFont="1" applyFill="1" applyBorder="1" applyAlignment="1" applyProtection="1">
      <alignment vertical="center" wrapText="1"/>
      <protection locked="0"/>
    </xf>
    <xf numFmtId="0" fontId="4" fillId="6" borderId="4" xfId="0" applyFont="1" applyFill="1" applyBorder="1" applyAlignment="1" applyProtection="1">
      <alignment wrapText="1"/>
      <protection locked="0"/>
    </xf>
    <xf numFmtId="0" fontId="7" fillId="6" borderId="15" xfId="0" applyFont="1" applyFill="1" applyBorder="1" applyAlignment="1" applyProtection="1">
      <alignment vertical="center" wrapText="1"/>
      <protection locked="0"/>
    </xf>
    <xf numFmtId="0" fontId="4" fillId="6" borderId="13" xfId="0" applyFont="1" applyFill="1" applyBorder="1" applyAlignment="1" applyProtection="1">
      <alignment wrapText="1"/>
      <protection locked="0"/>
    </xf>
    <xf numFmtId="0" fontId="15" fillId="4" borderId="0" xfId="0" applyFont="1" applyFill="1" applyAlignment="1" applyProtection="1">
      <alignment horizontal="left" wrapText="1"/>
    </xf>
    <xf numFmtId="0" fontId="15" fillId="4" borderId="2" xfId="0" applyFont="1" applyFill="1" applyBorder="1" applyAlignment="1" applyProtection="1">
      <alignment horizontal="left" vertical="center" wrapText="1"/>
    </xf>
    <xf numFmtId="0" fontId="4" fillId="4" borderId="3" xfId="0" applyFont="1" applyFill="1" applyBorder="1" applyAlignment="1" applyProtection="1">
      <alignment horizontal="left" vertical="center" wrapText="1"/>
    </xf>
    <xf numFmtId="0" fontId="4" fillId="4" borderId="4" xfId="0" applyFont="1" applyFill="1" applyBorder="1" applyAlignment="1" applyProtection="1">
      <alignment horizontal="left" vertical="center" wrapText="1"/>
    </xf>
    <xf numFmtId="0" fontId="24" fillId="0" borderId="40" xfId="0" applyFont="1" applyBorder="1" applyAlignment="1">
      <alignment horizontal="left" vertical="center" wrapText="1"/>
    </xf>
    <xf numFmtId="0" fontId="95" fillId="0" borderId="42" xfId="0" applyFont="1" applyBorder="1" applyAlignment="1">
      <alignment horizontal="left" vertical="center" wrapText="1"/>
    </xf>
    <xf numFmtId="0" fontId="178" fillId="29" borderId="2" xfId="0" applyFont="1" applyFill="1" applyBorder="1" applyAlignment="1">
      <alignment vertical="top" wrapText="1"/>
    </xf>
    <xf numFmtId="0" fontId="179" fillId="29" borderId="4" xfId="0" applyFont="1" applyFill="1" applyBorder="1" applyAlignment="1">
      <alignment vertical="top" wrapText="1"/>
    </xf>
    <xf numFmtId="0" fontId="177" fillId="4" borderId="9" xfId="0" applyFont="1" applyFill="1" applyBorder="1" applyAlignment="1" applyProtection="1">
      <alignment vertical="center" wrapText="1"/>
    </xf>
    <xf numFmtId="0" fontId="0" fillId="0" borderId="9" xfId="0" applyBorder="1" applyAlignment="1">
      <alignment vertical="center" wrapText="1"/>
    </xf>
    <xf numFmtId="0" fontId="35" fillId="5" borderId="2" xfId="0" applyFont="1" applyFill="1" applyBorder="1" applyAlignment="1">
      <alignment vertical="top" wrapText="1"/>
    </xf>
    <xf numFmtId="0" fontId="27" fillId="0" borderId="3" xfId="0" applyFont="1" applyBorder="1" applyAlignment="1">
      <alignment wrapText="1"/>
    </xf>
    <xf numFmtId="0" fontId="27" fillId="0" borderId="4" xfId="0" applyFont="1" applyBorder="1" applyAlignment="1">
      <alignment wrapText="1"/>
    </xf>
    <xf numFmtId="0" fontId="28" fillId="0" borderId="0" xfId="0" applyFont="1" applyAlignment="1">
      <alignment vertical="top" wrapText="1"/>
    </xf>
    <xf numFmtId="0" fontId="27" fillId="0" borderId="0" xfId="0" applyFont="1" applyAlignment="1">
      <alignment vertical="top" wrapText="1"/>
    </xf>
    <xf numFmtId="0" fontId="29" fillId="0" borderId="0" xfId="0" applyFont="1" applyAlignment="1">
      <alignment wrapText="1"/>
    </xf>
    <xf numFmtId="0" fontId="33" fillId="0" borderId="0" xfId="0" applyFont="1" applyAlignment="1">
      <alignment vertical="top" wrapText="1"/>
    </xf>
    <xf numFmtId="0" fontId="34" fillId="0" borderId="0" xfId="0" applyFont="1" applyAlignment="1">
      <alignment wrapText="1"/>
    </xf>
    <xf numFmtId="0" fontId="31" fillId="0" borderId="0" xfId="0" applyFont="1" applyAlignment="1">
      <alignment vertical="top" wrapText="1"/>
    </xf>
    <xf numFmtId="0" fontId="27" fillId="0" borderId="0" xfId="0" applyFont="1" applyAlignment="1">
      <alignment wrapText="1"/>
    </xf>
    <xf numFmtId="0" fontId="35" fillId="6" borderId="2" xfId="0" applyFont="1" applyFill="1" applyBorder="1" applyAlignment="1">
      <alignment wrapText="1"/>
    </xf>
    <xf numFmtId="0" fontId="29" fillId="0" borderId="3" xfId="0" applyFont="1" applyBorder="1" applyAlignment="1">
      <alignment wrapText="1"/>
    </xf>
    <xf numFmtId="0" fontId="29" fillId="0" borderId="4" xfId="0" applyFont="1" applyBorder="1" applyAlignment="1">
      <alignment wrapText="1"/>
    </xf>
    <xf numFmtId="165" fontId="27" fillId="6" borderId="14" xfId="0" applyNumberFormat="1" applyFont="1" applyFill="1" applyBorder="1" applyAlignment="1" applyProtection="1">
      <alignment vertical="top" wrapText="1"/>
      <protection locked="0"/>
    </xf>
    <xf numFmtId="0" fontId="27" fillId="0" borderId="9" xfId="0" applyFont="1" applyBorder="1" applyAlignment="1">
      <alignment vertical="top" wrapText="1"/>
    </xf>
    <xf numFmtId="0" fontId="27" fillId="0" borderId="12" xfId="0" applyFont="1" applyBorder="1" applyAlignment="1">
      <alignment vertical="top" wrapText="1"/>
    </xf>
    <xf numFmtId="0" fontId="27" fillId="0" borderId="15" xfId="0" applyFont="1" applyBorder="1" applyAlignment="1">
      <alignment vertical="top" wrapText="1"/>
    </xf>
    <xf numFmtId="0" fontId="27" fillId="0" borderId="13" xfId="0" applyFont="1" applyBorder="1" applyAlignment="1">
      <alignment vertical="top" wrapText="1"/>
    </xf>
    <xf numFmtId="0" fontId="27" fillId="0" borderId="16" xfId="0" applyFont="1" applyBorder="1" applyAlignment="1">
      <alignment vertical="top" wrapText="1"/>
    </xf>
    <xf numFmtId="0" fontId="27" fillId="0" borderId="6" xfId="0" applyFont="1" applyBorder="1" applyAlignment="1">
      <alignment vertical="top" wrapText="1"/>
    </xf>
    <xf numFmtId="0" fontId="27" fillId="0" borderId="11" xfId="0" applyFont="1" applyBorder="1" applyAlignment="1">
      <alignment vertical="top" wrapText="1"/>
    </xf>
    <xf numFmtId="0" fontId="35" fillId="0" borderId="1" xfId="0" applyFont="1" applyBorder="1"/>
    <xf numFmtId="0" fontId="27" fillId="0" borderId="1" xfId="0" applyFont="1" applyBorder="1"/>
    <xf numFmtId="165" fontId="27" fillId="0" borderId="1" xfId="0" applyNumberFormat="1" applyFont="1" applyBorder="1"/>
    <xf numFmtId="0" fontId="35" fillId="0" borderId="8" xfId="0" applyFont="1" applyBorder="1" applyAlignment="1">
      <alignment horizontal="left" vertical="top" wrapText="1"/>
    </xf>
    <xf numFmtId="0" fontId="35" fillId="0" borderId="7" xfId="0" applyFont="1" applyBorder="1" applyAlignment="1">
      <alignment horizontal="left" vertical="top"/>
    </xf>
    <xf numFmtId="0" fontId="35" fillId="0" borderId="10" xfId="0" applyFont="1" applyBorder="1" applyAlignment="1">
      <alignment horizontal="left" vertical="top"/>
    </xf>
    <xf numFmtId="0" fontId="35" fillId="0" borderId="8" xfId="0" applyFont="1" applyBorder="1" applyAlignment="1">
      <alignment horizontal="left" vertical="top"/>
    </xf>
    <xf numFmtId="165" fontId="36" fillId="0" borderId="1" xfId="0" applyNumberFormat="1" applyFont="1" applyBorder="1" applyAlignment="1">
      <alignment vertical="top" wrapText="1"/>
    </xf>
    <xf numFmtId="165" fontId="39" fillId="0" borderId="1" xfId="0" applyNumberFormat="1" applyFont="1" applyBorder="1" applyAlignment="1">
      <alignment vertical="top" wrapText="1"/>
    </xf>
    <xf numFmtId="167" fontId="35" fillId="6" borderId="2" xfId="0" applyNumberFormat="1" applyFont="1" applyFill="1" applyBorder="1" applyAlignment="1" applyProtection="1">
      <alignment vertical="top" wrapText="1"/>
      <protection locked="0"/>
    </xf>
    <xf numFmtId="167" fontId="35" fillId="6" borderId="4" xfId="0" applyNumberFormat="1" applyFont="1" applyFill="1" applyBorder="1" applyAlignment="1" applyProtection="1">
      <alignment vertical="top" wrapText="1"/>
      <protection locked="0"/>
    </xf>
    <xf numFmtId="167" fontId="35" fillId="6" borderId="1" xfId="0" applyNumberFormat="1" applyFont="1" applyFill="1" applyBorder="1" applyAlignment="1" applyProtection="1">
      <alignment vertical="top" wrapText="1"/>
      <protection locked="0"/>
    </xf>
    <xf numFmtId="165" fontId="48" fillId="6" borderId="14" xfId="0" applyNumberFormat="1" applyFont="1" applyFill="1" applyBorder="1" applyAlignment="1" applyProtection="1">
      <alignment vertical="top" wrapText="1"/>
      <protection locked="0"/>
    </xf>
    <xf numFmtId="0" fontId="50" fillId="0" borderId="9" xfId="0" applyFont="1" applyBorder="1" applyAlignment="1" applyProtection="1">
      <alignment vertical="top" wrapText="1"/>
      <protection locked="0"/>
    </xf>
    <xf numFmtId="0" fontId="50" fillId="0" borderId="9" xfId="0" applyFont="1" applyBorder="1" applyAlignment="1" applyProtection="1">
      <alignment wrapText="1"/>
      <protection locked="0"/>
    </xf>
    <xf numFmtId="0" fontId="50" fillId="0" borderId="12" xfId="0" applyFont="1" applyBorder="1" applyAlignment="1" applyProtection="1">
      <alignment wrapText="1"/>
      <protection locked="0"/>
    </xf>
    <xf numFmtId="0" fontId="50" fillId="0" borderId="15" xfId="0" applyFont="1" applyBorder="1" applyAlignment="1" applyProtection="1">
      <alignment wrapText="1"/>
      <protection locked="0"/>
    </xf>
    <xf numFmtId="0" fontId="50" fillId="0" borderId="0" xfId="0" applyFont="1" applyAlignment="1" applyProtection="1">
      <alignment wrapText="1"/>
      <protection locked="0"/>
    </xf>
    <xf numFmtId="0" fontId="50" fillId="0" borderId="13" xfId="0" applyFont="1" applyBorder="1" applyAlignment="1" applyProtection="1">
      <alignment wrapText="1"/>
      <protection locked="0"/>
    </xf>
    <xf numFmtId="0" fontId="50" fillId="0" borderId="16" xfId="0" applyFont="1" applyBorder="1" applyAlignment="1" applyProtection="1">
      <alignment wrapText="1"/>
      <protection locked="0"/>
    </xf>
    <xf numFmtId="0" fontId="50" fillId="0" borderId="6" xfId="0" applyFont="1" applyBorder="1" applyAlignment="1" applyProtection="1">
      <alignment wrapText="1"/>
      <protection locked="0"/>
    </xf>
    <xf numFmtId="0" fontId="50" fillId="0" borderId="11" xfId="0" applyFont="1" applyBorder="1" applyAlignment="1" applyProtection="1">
      <alignment wrapText="1"/>
      <protection locked="0"/>
    </xf>
    <xf numFmtId="165" fontId="60" fillId="0" borderId="1" xfId="0" applyNumberFormat="1" applyFont="1" applyBorder="1" applyAlignment="1">
      <alignment vertical="top" wrapText="1"/>
    </xf>
    <xf numFmtId="0" fontId="59" fillId="0" borderId="1" xfId="0" applyFont="1" applyBorder="1"/>
    <xf numFmtId="0" fontId="48" fillId="0" borderId="1" xfId="0" applyFont="1" applyBorder="1"/>
    <xf numFmtId="0" fontId="50" fillId="0" borderId="1" xfId="0" applyFont="1" applyBorder="1"/>
    <xf numFmtId="165" fontId="48" fillId="0" borderId="1" xfId="0" applyNumberFormat="1" applyFont="1" applyBorder="1"/>
    <xf numFmtId="0" fontId="47" fillId="0" borderId="0" xfId="0" applyFont="1" applyAlignment="1">
      <alignment vertical="top" wrapText="1"/>
    </xf>
    <xf numFmtId="0" fontId="50" fillId="0" borderId="0" xfId="0" applyFont="1" applyAlignment="1">
      <alignment vertical="top" wrapText="1"/>
    </xf>
    <xf numFmtId="167" fontId="59" fillId="6" borderId="1" xfId="0" applyNumberFormat="1" applyFont="1" applyFill="1" applyBorder="1" applyAlignment="1" applyProtection="1">
      <alignment vertical="top" wrapText="1"/>
      <protection locked="0"/>
    </xf>
    <xf numFmtId="0" fontId="59" fillId="5" borderId="1" xfId="0" applyFont="1" applyFill="1" applyBorder="1" applyAlignment="1">
      <alignment vertical="top"/>
    </xf>
    <xf numFmtId="0" fontId="50" fillId="0" borderId="1" xfId="0" applyFont="1" applyBorder="1" applyAlignment="1">
      <alignment vertical="top"/>
    </xf>
    <xf numFmtId="0" fontId="59" fillId="0" borderId="8" xfId="0" applyFont="1" applyBorder="1" applyAlignment="1">
      <alignment horizontal="left" vertical="top" wrapText="1"/>
    </xf>
    <xf numFmtId="0" fontId="59" fillId="0" borderId="7" xfId="0" applyFont="1" applyBorder="1" applyAlignment="1">
      <alignment horizontal="left" vertical="top" wrapText="1"/>
    </xf>
    <xf numFmtId="0" fontId="59" fillId="0" borderId="10" xfId="0" applyFont="1" applyBorder="1" applyAlignment="1">
      <alignment horizontal="left" vertical="top" wrapText="1"/>
    </xf>
    <xf numFmtId="0" fontId="59" fillId="0" borderId="8" xfId="0" applyFont="1" applyBorder="1" applyAlignment="1">
      <alignment horizontal="left" vertical="top"/>
    </xf>
    <xf numFmtId="0" fontId="59" fillId="0" borderId="7" xfId="0" applyFont="1" applyBorder="1" applyAlignment="1">
      <alignment horizontal="left" vertical="top"/>
    </xf>
    <xf numFmtId="0" fontId="59" fillId="0" borderId="10" xfId="0" applyFont="1" applyBorder="1" applyAlignment="1">
      <alignment horizontal="left" vertical="top"/>
    </xf>
    <xf numFmtId="0" fontId="54" fillId="0" borderId="0" xfId="0" applyFont="1" applyAlignment="1">
      <alignment vertical="top" wrapText="1"/>
    </xf>
    <xf numFmtId="0" fontId="48" fillId="0" borderId="0" xfId="0" applyFont="1" applyAlignment="1">
      <alignment wrapText="1"/>
    </xf>
    <xf numFmtId="0" fontId="51" fillId="0" borderId="0" xfId="0" applyFont="1" applyAlignment="1">
      <alignment vertical="top" wrapText="1"/>
    </xf>
    <xf numFmtId="0" fontId="52" fillId="0" borderId="0" xfId="0" applyFont="1" applyAlignment="1">
      <alignment wrapText="1"/>
    </xf>
    <xf numFmtId="0" fontId="59" fillId="6" borderId="2" xfId="0" applyFont="1" applyFill="1" applyBorder="1" applyAlignment="1">
      <alignment wrapText="1"/>
    </xf>
    <xf numFmtId="0" fontId="50" fillId="0" borderId="3" xfId="0" applyFont="1" applyBorder="1" applyAlignment="1">
      <alignment wrapText="1"/>
    </xf>
    <xf numFmtId="0" fontId="50" fillId="0" borderId="4" xfId="0" applyFont="1" applyBorder="1" applyAlignment="1">
      <alignment wrapText="1"/>
    </xf>
    <xf numFmtId="0" fontId="50" fillId="0" borderId="0" xfId="0" applyFont="1" applyAlignment="1">
      <alignment wrapText="1"/>
    </xf>
    <xf numFmtId="0" fontId="35" fillId="5" borderId="1" xfId="0" applyFont="1" applyFill="1" applyBorder="1" applyAlignment="1">
      <alignment vertical="top"/>
    </xf>
    <xf numFmtId="0" fontId="27" fillId="0" borderId="1" xfId="0" applyFont="1" applyBorder="1" applyAlignment="1">
      <alignment vertical="top"/>
    </xf>
    <xf numFmtId="0" fontId="27" fillId="0" borderId="9" xfId="0" applyFont="1" applyBorder="1" applyAlignment="1" applyProtection="1">
      <alignment vertical="top" wrapText="1"/>
      <protection locked="0"/>
    </xf>
    <xf numFmtId="0" fontId="27" fillId="0" borderId="9" xfId="0" applyFont="1" applyBorder="1" applyAlignment="1" applyProtection="1">
      <alignment wrapText="1"/>
      <protection locked="0"/>
    </xf>
    <xf numFmtId="0" fontId="27" fillId="0" borderId="12" xfId="0" applyFont="1" applyBorder="1" applyAlignment="1" applyProtection="1">
      <alignment wrapText="1"/>
      <protection locked="0"/>
    </xf>
    <xf numFmtId="0" fontId="27" fillId="0" borderId="15" xfId="0" applyFont="1" applyBorder="1" applyAlignment="1" applyProtection="1">
      <alignment wrapText="1"/>
      <protection locked="0"/>
    </xf>
    <xf numFmtId="0" fontId="27" fillId="0" borderId="0" xfId="0" applyFont="1" applyAlignment="1" applyProtection="1">
      <alignment wrapText="1"/>
      <protection locked="0"/>
    </xf>
    <xf numFmtId="0" fontId="27" fillId="0" borderId="13" xfId="0" applyFont="1" applyBorder="1" applyAlignment="1" applyProtection="1">
      <alignment wrapText="1"/>
      <protection locked="0"/>
    </xf>
    <xf numFmtId="0" fontId="27" fillId="0" borderId="16" xfId="0" applyFont="1" applyBorder="1" applyAlignment="1" applyProtection="1">
      <alignment wrapText="1"/>
      <protection locked="0"/>
    </xf>
    <xf numFmtId="0" fontId="27" fillId="0" borderId="6" xfId="0" applyFont="1" applyBorder="1" applyAlignment="1" applyProtection="1">
      <alignment wrapText="1"/>
      <protection locked="0"/>
    </xf>
    <xf numFmtId="0" fontId="27" fillId="0" borderId="11" xfId="0" applyFont="1" applyBorder="1" applyAlignment="1" applyProtection="1">
      <alignment wrapText="1"/>
      <protection locked="0"/>
    </xf>
    <xf numFmtId="0" fontId="35" fillId="0" borderId="7" xfId="0" applyFont="1" applyBorder="1" applyAlignment="1">
      <alignment horizontal="left" vertical="top" wrapText="1"/>
    </xf>
    <xf numFmtId="0" fontId="35" fillId="0" borderId="10" xfId="0" applyFont="1" applyBorder="1" applyAlignment="1">
      <alignment horizontal="left" vertical="top" wrapText="1"/>
    </xf>
    <xf numFmtId="0" fontId="35" fillId="5" borderId="3" xfId="0" applyFont="1" applyFill="1" applyBorder="1" applyAlignment="1">
      <alignment vertical="top" wrapText="1"/>
    </xf>
    <xf numFmtId="0" fontId="35" fillId="5" borderId="4" xfId="0" applyFont="1" applyFill="1" applyBorder="1" applyAlignment="1">
      <alignment vertical="top" wrapText="1"/>
    </xf>
    <xf numFmtId="0" fontId="29" fillId="0" borderId="1" xfId="0" applyFont="1" applyBorder="1" applyAlignment="1">
      <alignment vertical="top"/>
    </xf>
    <xf numFmtId="0" fontId="29" fillId="0" borderId="1" xfId="0" applyFont="1" applyBorder="1"/>
    <xf numFmtId="0" fontId="29" fillId="0" borderId="0" xfId="0" applyFont="1" applyAlignment="1">
      <alignment vertical="top" wrapText="1"/>
    </xf>
    <xf numFmtId="0" fontId="29" fillId="0" borderId="9" xfId="0" applyFont="1" applyBorder="1" applyAlignment="1" applyProtection="1">
      <alignment vertical="top" wrapText="1"/>
      <protection locked="0"/>
    </xf>
    <xf numFmtId="0" fontId="29" fillId="0" borderId="9" xfId="0" applyFont="1" applyBorder="1" applyAlignment="1" applyProtection="1">
      <alignment wrapText="1"/>
      <protection locked="0"/>
    </xf>
    <xf numFmtId="0" fontId="29" fillId="0" borderId="12" xfId="0" applyFont="1" applyBorder="1" applyAlignment="1" applyProtection="1">
      <alignment wrapText="1"/>
      <protection locked="0"/>
    </xf>
    <xf numFmtId="0" fontId="29" fillId="0" borderId="15" xfId="0" applyFont="1" applyBorder="1" applyAlignment="1" applyProtection="1">
      <alignment wrapText="1"/>
      <protection locked="0"/>
    </xf>
    <xf numFmtId="0" fontId="29" fillId="0" borderId="0" xfId="0" applyFont="1" applyAlignment="1" applyProtection="1">
      <alignment wrapText="1"/>
      <protection locked="0"/>
    </xf>
    <xf numFmtId="0" fontId="29" fillId="0" borderId="13" xfId="0" applyFont="1" applyBorder="1" applyAlignment="1" applyProtection="1">
      <alignment wrapText="1"/>
      <protection locked="0"/>
    </xf>
    <xf numFmtId="0" fontId="29" fillId="0" borderId="16" xfId="0" applyFont="1" applyBorder="1" applyAlignment="1" applyProtection="1">
      <alignment wrapText="1"/>
      <protection locked="0"/>
    </xf>
    <xf numFmtId="0" fontId="29" fillId="0" borderId="6" xfId="0" applyFont="1" applyBorder="1" applyAlignment="1" applyProtection="1">
      <alignment wrapText="1"/>
      <protection locked="0"/>
    </xf>
    <xf numFmtId="0" fontId="29" fillId="0" borderId="11" xfId="0" applyFont="1" applyBorder="1" applyAlignment="1" applyProtection="1">
      <alignment wrapText="1"/>
      <protection locked="0"/>
    </xf>
    <xf numFmtId="0" fontId="57" fillId="4" borderId="1" xfId="0" applyFont="1" applyFill="1" applyBorder="1" applyAlignment="1">
      <alignment horizontal="left" vertical="top" wrapText="1"/>
    </xf>
    <xf numFmtId="0" fontId="50" fillId="0" borderId="1" xfId="0" applyFont="1" applyBorder="1" applyAlignment="1">
      <alignment horizontal="left" vertical="top" wrapText="1"/>
    </xf>
    <xf numFmtId="0" fontId="57" fillId="0" borderId="2" xfId="0" applyFont="1" applyBorder="1" applyAlignment="1">
      <alignment horizontal="left" vertical="top" wrapText="1"/>
    </xf>
    <xf numFmtId="0" fontId="50" fillId="0" borderId="4" xfId="0" applyFont="1" applyBorder="1" applyAlignment="1">
      <alignment horizontal="left" vertical="top" wrapText="1"/>
    </xf>
    <xf numFmtId="0" fontId="56" fillId="0" borderId="2" xfId="0" applyFont="1" applyBorder="1" applyAlignment="1">
      <alignment horizontal="left" vertical="center" wrapText="1"/>
    </xf>
    <xf numFmtId="0" fontId="50" fillId="0" borderId="4" xfId="0" applyFont="1" applyBorder="1" applyAlignment="1">
      <alignment horizontal="left" vertical="center"/>
    </xf>
    <xf numFmtId="0" fontId="58" fillId="0" borderId="6" xfId="0" applyFont="1" applyBorder="1" applyAlignment="1">
      <alignment wrapText="1"/>
    </xf>
    <xf numFmtId="0" fontId="56" fillId="0" borderId="17" xfId="0" applyFont="1" applyBorder="1" applyAlignment="1">
      <alignment vertical="center" wrapText="1"/>
    </xf>
    <xf numFmtId="0" fontId="56" fillId="0" borderId="18" xfId="0" applyFont="1" applyBorder="1" applyAlignment="1">
      <alignment vertical="center" wrapText="1"/>
    </xf>
    <xf numFmtId="0" fontId="56" fillId="0" borderId="19" xfId="0" applyFont="1" applyBorder="1" applyAlignment="1">
      <alignment vertical="center" wrapText="1"/>
    </xf>
    <xf numFmtId="0" fontId="50" fillId="0" borderId="1" xfId="0" applyFont="1" applyBorder="1" applyAlignment="1">
      <alignment wrapText="1"/>
    </xf>
    <xf numFmtId="0" fontId="57" fillId="6" borderId="2" xfId="0" applyFont="1" applyFill="1" applyBorder="1" applyAlignment="1" applyProtection="1">
      <alignment vertical="center" wrapText="1"/>
      <protection locked="0"/>
    </xf>
    <xf numFmtId="0" fontId="50" fillId="6" borderId="4" xfId="0" applyFont="1" applyFill="1" applyBorder="1" applyAlignment="1" applyProtection="1">
      <alignment wrapText="1"/>
      <protection locked="0"/>
    </xf>
    <xf numFmtId="0" fontId="57" fillId="6" borderId="15" xfId="0" applyFont="1" applyFill="1" applyBorder="1" applyAlignment="1" applyProtection="1">
      <alignment vertical="center" wrapText="1"/>
      <protection locked="0"/>
    </xf>
    <xf numFmtId="0" fontId="50" fillId="6" borderId="13" xfId="0" applyFont="1" applyFill="1" applyBorder="1" applyAlignment="1" applyProtection="1">
      <alignment wrapText="1"/>
      <protection locked="0"/>
    </xf>
    <xf numFmtId="0" fontId="57" fillId="6" borderId="16" xfId="0" applyFont="1" applyFill="1" applyBorder="1" applyAlignment="1" applyProtection="1">
      <alignment vertical="center" wrapText="1"/>
      <protection locked="0"/>
    </xf>
    <xf numFmtId="0" fontId="50" fillId="6" borderId="11" xfId="0" applyFont="1" applyFill="1" applyBorder="1" applyAlignment="1" applyProtection="1">
      <alignment wrapText="1"/>
      <protection locked="0"/>
    </xf>
    <xf numFmtId="0" fontId="57" fillId="6" borderId="14" xfId="0" applyFont="1" applyFill="1" applyBorder="1" applyAlignment="1" applyProtection="1">
      <alignment vertical="center" wrapText="1"/>
      <protection locked="0"/>
    </xf>
    <xf numFmtId="0" fontId="50" fillId="6" borderId="12" xfId="0" applyFont="1" applyFill="1" applyBorder="1" applyAlignment="1" applyProtection="1">
      <alignment wrapText="1"/>
      <protection locked="0"/>
    </xf>
    <xf numFmtId="0" fontId="64" fillId="6" borderId="2" xfId="0" applyFont="1" applyFill="1" applyBorder="1" applyAlignment="1">
      <alignment wrapText="1"/>
    </xf>
    <xf numFmtId="0" fontId="64" fillId="0" borderId="3" xfId="0" applyFont="1" applyBorder="1" applyAlignment="1">
      <alignment wrapText="1"/>
    </xf>
    <xf numFmtId="0" fontId="64" fillId="0" borderId="4" xfId="0" applyFont="1" applyBorder="1" applyAlignment="1">
      <alignment wrapText="1"/>
    </xf>
    <xf numFmtId="0" fontId="122" fillId="12" borderId="1" xfId="0" applyFont="1" applyFill="1" applyBorder="1" applyAlignment="1">
      <alignment horizontal="left" vertical="center" wrapText="1"/>
    </xf>
    <xf numFmtId="0" fontId="123" fillId="12" borderId="1" xfId="0" applyFont="1" applyFill="1" applyBorder="1" applyAlignment="1">
      <alignment wrapText="1"/>
    </xf>
    <xf numFmtId="0" fontId="200" fillId="0" borderId="0" xfId="0" applyFont="1"/>
  </cellXfs>
  <cellStyles count="11">
    <cellStyle name="Euro" xfId="1"/>
    <cellStyle name="Hyperlink" xfId="10" builtinId="8"/>
    <cellStyle name="Procent" xfId="4" builtinId="5"/>
    <cellStyle name="Standaard" xfId="0" builtinId="0"/>
    <cellStyle name="Standaard 2" xfId="2"/>
    <cellStyle name="Standaard 3" xfId="7"/>
    <cellStyle name="Standaard 4" xfId="8"/>
    <cellStyle name="Standaard 5" xfId="9"/>
    <cellStyle name="Standaard 6" xfId="5"/>
    <cellStyle name="Valuta" xfId="3" builtinId="4"/>
    <cellStyle name="Valuta 2" xfId="6"/>
  </cellStyles>
  <dxfs count="6">
    <dxf>
      <fill>
        <patternFill>
          <bgColor rgb="FF92D050"/>
        </patternFill>
      </fill>
    </dxf>
    <dxf>
      <fill>
        <patternFill>
          <bgColor rgb="FFFF0000"/>
        </patternFill>
      </fill>
    </dxf>
    <dxf>
      <fill>
        <patternFill>
          <bgColor rgb="FFFF0000"/>
        </patternFill>
      </fill>
    </dxf>
    <dxf>
      <fill>
        <patternFill>
          <bgColor rgb="FF92D050"/>
        </patternFill>
      </fill>
    </dxf>
    <dxf>
      <fill>
        <patternFill>
          <bgColor rgb="FFFF0000"/>
        </patternFill>
      </fill>
    </dxf>
    <dxf>
      <fill>
        <patternFill>
          <bgColor rgb="FFFF0000"/>
        </patternFill>
      </fill>
    </dxf>
  </dxfs>
  <tableStyles count="0" defaultTableStyle="TableStyleMedium9" defaultPivotStyle="PivotStyleLight16"/>
  <colors>
    <mruColors>
      <color rgb="FFFFFFCC"/>
      <color rgb="FFCCECFF"/>
      <color rgb="FFFF0000"/>
      <color rgb="FFE5F4F7"/>
      <color rgb="FFFFFF66"/>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oneCellAnchor>
    <xdr:from>
      <xdr:col>2</xdr:col>
      <xdr:colOff>3914775</xdr:colOff>
      <xdr:row>17</xdr:row>
      <xdr:rowOff>123825</xdr:rowOff>
    </xdr:from>
    <xdr:ext cx="184731" cy="264560"/>
    <xdr:sp macro="" textlink="">
      <xdr:nvSpPr>
        <xdr:cNvPr id="7" name="Tekstvak 6"/>
        <xdr:cNvSpPr txBox="1"/>
      </xdr:nvSpPr>
      <xdr:spPr>
        <a:xfrm>
          <a:off x="8610600" y="541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nl-NL" sz="1100"/>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2</xdr:col>
      <xdr:colOff>3914775</xdr:colOff>
      <xdr:row>17</xdr:row>
      <xdr:rowOff>123825</xdr:rowOff>
    </xdr:from>
    <xdr:ext cx="184731" cy="264560"/>
    <xdr:sp macro="" textlink="">
      <xdr:nvSpPr>
        <xdr:cNvPr id="3" name="Tekstvak 2"/>
        <xdr:cNvSpPr txBox="1"/>
      </xdr:nvSpPr>
      <xdr:spPr>
        <a:xfrm>
          <a:off x="8610600" y="5000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nl-NL" sz="1100"/>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H:\2024%20EA%20Arbeidsparticipanten\Tariefstelling\241230%20Pernu%20-%20Tariefstellingsblad%202025%20-%20Inhuur%20AP_Defensie%20+%20SRN_def.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aardeblad pulldownmenu "/>
      <sheetName val="1. Tariefstellingsblad ..."/>
      <sheetName val="2.cao Rijk H18 Arbeidsbeperkten"/>
      <sheetName val="3. cao Rijk H6.3 bruto uurlonen"/>
      <sheetName val="4. IBBAD Def. bruto uurlonen "/>
      <sheetName val="5. SRN bruto uurlonen"/>
    </sheetNames>
    <sheetDataSet>
      <sheetData sheetId="0"/>
      <sheetData sheetId="1"/>
      <sheetData sheetId="2"/>
      <sheetData sheetId="3"/>
      <sheetData sheetId="4"/>
      <sheetData sheetId="5"/>
    </sheetDataSet>
  </externalBook>
</externalLink>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www.caorijk.nl/cao-rijk/hoofdstuk-18" TargetMode="External"/><Relationship Id="rId1" Type="http://schemas.openxmlformats.org/officeDocument/2006/relationships/hyperlink" Target="https://www.caorijk.nl/cao-rijk/hoofdstuk-6/salarisschalen"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7.bin"/><Relationship Id="rId1" Type="http://schemas.openxmlformats.org/officeDocument/2006/relationships/hyperlink" Target="https://www.uwv.nl/werkgevers/werknemer-met-uitkering/toelichting-voordelen-en-regelingen/detail/proefplaatsing" TargetMode="External"/></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8.bin"/><Relationship Id="rId1" Type="http://schemas.openxmlformats.org/officeDocument/2006/relationships/hyperlink" Target="https://www.uwv.nl/werkgevers/werknemer-met-uitkering/toelichting-voordelen-en-regelingen/detail/proefplaatsing" TargetMode="Externa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7"/>
  <sheetViews>
    <sheetView tabSelected="1" zoomScaleNormal="100" workbookViewId="0">
      <selection sqref="A1:F1"/>
    </sheetView>
  </sheetViews>
  <sheetFormatPr defaultColWidth="9.140625" defaultRowHeight="12.75" x14ac:dyDescent="0.2"/>
  <cols>
    <col min="1" max="1" width="33.5703125" style="6" customWidth="1"/>
    <col min="2" max="2" width="142" style="6" customWidth="1"/>
    <col min="3" max="3" width="32.5703125" style="6" customWidth="1"/>
    <col min="4" max="16384" width="9.140625" style="6"/>
  </cols>
  <sheetData>
    <row r="1" spans="1:15" s="18" customFormat="1" ht="22.5" customHeight="1" x14ac:dyDescent="0.2">
      <c r="A1" s="707" t="s">
        <v>457</v>
      </c>
      <c r="B1" s="708"/>
      <c r="C1" s="708"/>
      <c r="D1" s="708"/>
      <c r="E1" s="708"/>
      <c r="F1" s="708"/>
      <c r="G1" s="30"/>
    </row>
    <row r="2" spans="1:15" s="18" customFormat="1" ht="14.25" x14ac:dyDescent="0.2">
      <c r="A2" s="1"/>
      <c r="B2" s="30"/>
      <c r="C2" s="30"/>
      <c r="D2" s="30"/>
      <c r="E2" s="30"/>
      <c r="F2" s="30"/>
      <c r="G2" s="30"/>
    </row>
    <row r="3" spans="1:15" s="21" customFormat="1" ht="19.5" customHeight="1" x14ac:dyDescent="0.2">
      <c r="A3" s="24" t="s">
        <v>243</v>
      </c>
      <c r="B3" s="707" t="s">
        <v>473</v>
      </c>
      <c r="C3" s="711"/>
      <c r="D3" s="711"/>
      <c r="E3" s="26"/>
      <c r="F3" s="26"/>
      <c r="G3" s="709"/>
      <c r="H3" s="710"/>
      <c r="I3" s="710"/>
      <c r="J3" s="710"/>
      <c r="K3" s="710"/>
    </row>
    <row r="4" spans="1:15" s="21" customFormat="1" ht="19.5" customHeight="1" x14ac:dyDescent="0.2">
      <c r="A4" s="309"/>
      <c r="B4" s="712"/>
      <c r="C4" s="713"/>
      <c r="D4" s="26"/>
      <c r="E4" s="26"/>
      <c r="F4" s="18"/>
      <c r="G4" s="18"/>
      <c r="H4" s="18"/>
      <c r="I4" s="18"/>
      <c r="J4" s="18"/>
      <c r="K4" s="18"/>
      <c r="L4" s="18"/>
      <c r="M4" s="18"/>
      <c r="N4" s="18"/>
      <c r="O4" s="18"/>
    </row>
    <row r="5" spans="1:15" s="18" customFormat="1" ht="36" customHeight="1" x14ac:dyDescent="0.2">
      <c r="A5" s="682" t="s">
        <v>212</v>
      </c>
      <c r="B5" s="683" t="s">
        <v>213</v>
      </c>
      <c r="C5" s="685" t="s">
        <v>214</v>
      </c>
      <c r="D5" s="30"/>
      <c r="E5" s="30"/>
      <c r="F5" s="30"/>
      <c r="G5" s="30"/>
    </row>
    <row r="6" spans="1:15" s="18" customFormat="1" ht="287.25" customHeight="1" x14ac:dyDescent="0.2">
      <c r="A6" s="684" t="s">
        <v>409</v>
      </c>
      <c r="B6" s="687" t="s">
        <v>458</v>
      </c>
      <c r="C6" s="686"/>
      <c r="D6" s="30"/>
      <c r="E6" s="30"/>
      <c r="F6" s="30"/>
      <c r="G6" s="30"/>
    </row>
    <row r="7" spans="1:15" ht="98.25" customHeight="1" x14ac:dyDescent="0.2">
      <c r="A7" s="2" t="s">
        <v>424</v>
      </c>
      <c r="B7" s="674" t="s">
        <v>459</v>
      </c>
      <c r="C7" s="2" t="s">
        <v>410</v>
      </c>
    </row>
    <row r="8" spans="1:15" ht="152.25" customHeight="1" x14ac:dyDescent="0.2">
      <c r="A8" s="2" t="s">
        <v>422</v>
      </c>
      <c r="B8" s="674" t="s">
        <v>461</v>
      </c>
      <c r="C8" s="2" t="s">
        <v>411</v>
      </c>
    </row>
    <row r="9" spans="1:15" ht="409.5" customHeight="1" x14ac:dyDescent="0.2">
      <c r="A9" s="2" t="s">
        <v>423</v>
      </c>
      <c r="B9" s="674" t="s">
        <v>462</v>
      </c>
      <c r="C9" s="233" t="s">
        <v>412</v>
      </c>
    </row>
    <row r="10" spans="1:15" ht="204.75" customHeight="1" x14ac:dyDescent="0.2">
      <c r="A10" s="234" t="s">
        <v>417</v>
      </c>
      <c r="B10" s="674" t="s">
        <v>413</v>
      </c>
      <c r="C10" s="4" t="s">
        <v>412</v>
      </c>
    </row>
    <row r="11" spans="1:15" ht="160.5" customHeight="1" x14ac:dyDescent="0.2">
      <c r="A11" s="233" t="s">
        <v>416</v>
      </c>
      <c r="B11" s="237" t="s">
        <v>463</v>
      </c>
      <c r="C11" s="674" t="s">
        <v>412</v>
      </c>
    </row>
    <row r="12" spans="1:15" ht="409.5" customHeight="1" x14ac:dyDescent="0.2">
      <c r="A12" s="308" t="s">
        <v>418</v>
      </c>
      <c r="B12" s="674" t="s">
        <v>419</v>
      </c>
      <c r="C12" s="308" t="s">
        <v>414</v>
      </c>
    </row>
    <row r="13" spans="1:15" ht="192" customHeight="1" x14ac:dyDescent="0.2">
      <c r="A13" s="3" t="s">
        <v>421</v>
      </c>
      <c r="B13" s="4" t="s">
        <v>420</v>
      </c>
      <c r="C13" s="674" t="s">
        <v>412</v>
      </c>
    </row>
    <row r="14" spans="1:15" ht="298.5" customHeight="1" x14ac:dyDescent="0.2">
      <c r="A14" s="4" t="s">
        <v>425</v>
      </c>
      <c r="B14" s="264" t="s">
        <v>465</v>
      </c>
      <c r="C14" s="4" t="s">
        <v>240</v>
      </c>
    </row>
    <row r="15" spans="1:15" ht="243.75" customHeight="1" x14ac:dyDescent="0.2">
      <c r="A15" s="4" t="s">
        <v>428</v>
      </c>
      <c r="B15" s="232" t="s">
        <v>464</v>
      </c>
      <c r="C15" s="4" t="s">
        <v>415</v>
      </c>
    </row>
    <row r="16" spans="1:15" ht="27.75" customHeight="1" x14ac:dyDescent="0.2">
      <c r="A16" s="5"/>
      <c r="B16" s="5"/>
      <c r="C16" s="5"/>
    </row>
    <row r="17" spans="1:3" ht="67.5" customHeight="1" x14ac:dyDescent="0.2">
      <c r="A17" s="231" t="s">
        <v>1</v>
      </c>
      <c r="B17" s="230" t="s">
        <v>265</v>
      </c>
      <c r="C17" s="5"/>
    </row>
    <row r="18" spans="1:3" ht="67.5" customHeight="1" x14ac:dyDescent="0.2">
      <c r="A18" s="4" t="s">
        <v>2</v>
      </c>
      <c r="B18" s="4" t="s">
        <v>466</v>
      </c>
      <c r="C18" s="5"/>
    </row>
    <row r="19" spans="1:3" ht="36" customHeight="1" x14ac:dyDescent="0.2">
      <c r="A19" s="4" t="s">
        <v>3</v>
      </c>
      <c r="B19" s="4" t="s">
        <v>244</v>
      </c>
      <c r="C19" s="5"/>
    </row>
    <row r="20" spans="1:3" ht="69" x14ac:dyDescent="0.2">
      <c r="A20" s="4" t="s">
        <v>4</v>
      </c>
      <c r="B20" s="4" t="s">
        <v>431</v>
      </c>
    </row>
    <row r="21" spans="1:3" ht="65.25" customHeight="1" x14ac:dyDescent="0.2">
      <c r="A21" s="4" t="s">
        <v>5</v>
      </c>
      <c r="B21" s="4" t="s">
        <v>467</v>
      </c>
    </row>
    <row r="23" spans="1:3" x14ac:dyDescent="0.2">
      <c r="A23" s="22"/>
      <c r="B23" s="7"/>
    </row>
    <row r="24" spans="1:3" x14ac:dyDescent="0.2">
      <c r="A24" s="22"/>
    </row>
    <row r="27" spans="1:3" ht="101.25" customHeight="1" x14ac:dyDescent="0.2"/>
  </sheetData>
  <sheetProtection algorithmName="SHA-512" hashValue="oXWmyNvFTj/JLtqVRLjT5olxjQYCcc3XYtBKgTVH369/7mp/UfBUf4bs8/wkKU4h/k7bRPhS588/uG4cw9q0Pw==" saltValue="U0Q3Khqq+T/VafapWgXNwQ==" spinCount="100000" sheet="1" formatRows="0"/>
  <protectedRanges>
    <protectedRange password="CCC4" sqref="B18:B19 A16:A21" name="Bereik1"/>
  </protectedRanges>
  <mergeCells count="4">
    <mergeCell ref="A1:F1"/>
    <mergeCell ref="G3:K3"/>
    <mergeCell ref="B3:D3"/>
    <mergeCell ref="B4:C4"/>
  </mergeCells>
  <pageMargins left="0.74803149606299213" right="0.74803149606299213" top="0.98425196850393704" bottom="0.98425196850393704" header="0.51181102362204722" footer="0.51181102362204722"/>
  <pageSetup paperSize="8" scale="65"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79"/>
  <sheetViews>
    <sheetView zoomScaleNormal="100" workbookViewId="0">
      <selection sqref="A1:K1"/>
    </sheetView>
  </sheetViews>
  <sheetFormatPr defaultColWidth="9.140625" defaultRowHeight="12.75" x14ac:dyDescent="0.2"/>
  <cols>
    <col min="1" max="1" width="96.7109375" style="239" customWidth="1"/>
    <col min="2" max="2" width="71.28515625" style="239" customWidth="1"/>
    <col min="3" max="3" width="28.5703125" style="263" customWidth="1"/>
    <col min="4" max="4" width="25.7109375" style="239" customWidth="1"/>
    <col min="5" max="5" width="34" style="239" customWidth="1"/>
    <col min="6" max="6" width="17.85546875" style="239" customWidth="1"/>
    <col min="7" max="7" width="15.42578125" style="239" customWidth="1"/>
    <col min="8" max="8" width="13.7109375" style="239" customWidth="1"/>
    <col min="9" max="9" width="17.5703125" style="239" customWidth="1"/>
    <col min="10" max="10" width="9.140625" style="239"/>
    <col min="11" max="11" width="5.5703125" style="239" customWidth="1"/>
    <col min="12" max="16384" width="9.140625" style="239"/>
  </cols>
  <sheetData>
    <row r="1" spans="1:15" ht="30" customHeight="1" x14ac:dyDescent="0.2">
      <c r="A1" s="905" t="s">
        <v>315</v>
      </c>
      <c r="B1" s="906"/>
      <c r="C1" s="906"/>
      <c r="D1" s="906"/>
      <c r="E1" s="906"/>
      <c r="F1" s="906"/>
      <c r="G1" s="907"/>
      <c r="H1" s="907"/>
      <c r="I1" s="907"/>
      <c r="J1" s="907"/>
      <c r="K1" s="907"/>
    </row>
    <row r="2" spans="1:15" s="21" customFormat="1" ht="15" x14ac:dyDescent="0.2">
      <c r="A2" s="241" t="s">
        <v>375</v>
      </c>
      <c r="B2" s="661" t="s">
        <v>271</v>
      </c>
      <c r="C2" s="935"/>
      <c r="D2" s="936"/>
      <c r="E2" s="458"/>
      <c r="F2" s="464"/>
      <c r="G2" s="463"/>
      <c r="H2" s="463"/>
      <c r="I2" s="459"/>
      <c r="J2" s="25"/>
      <c r="K2" s="25"/>
    </row>
    <row r="3" spans="1:15" s="21" customFormat="1" ht="15" customHeight="1" x14ac:dyDescent="0.2">
      <c r="A3" s="659"/>
      <c r="B3" s="241"/>
      <c r="C3" s="241"/>
      <c r="D3" s="660"/>
      <c r="E3" s="466"/>
      <c r="F3" s="465"/>
      <c r="G3" s="307"/>
      <c r="H3" s="462"/>
      <c r="I3" s="460"/>
      <c r="J3" s="18"/>
      <c r="K3" s="18"/>
      <c r="L3" s="18"/>
      <c r="M3" s="18"/>
      <c r="N3" s="18"/>
      <c r="O3" s="18"/>
    </row>
    <row r="4" spans="1:15" s="18" customFormat="1" ht="34.5" customHeight="1" x14ac:dyDescent="0.2">
      <c r="A4" s="224" t="s">
        <v>288</v>
      </c>
      <c r="B4" s="225"/>
      <c r="C4" s="246"/>
      <c r="D4" s="246"/>
      <c r="E4" s="246"/>
      <c r="F4" s="246"/>
      <c r="G4" s="246"/>
      <c r="H4" s="462"/>
      <c r="I4" s="461"/>
    </row>
    <row r="5" spans="1:15" ht="21.75" customHeight="1" x14ac:dyDescent="0.2">
      <c r="A5" s="241" t="s">
        <v>476</v>
      </c>
      <c r="B5" s="241"/>
      <c r="C5" s="241"/>
      <c r="D5" s="241"/>
      <c r="E5" s="241"/>
      <c r="F5" s="241"/>
      <c r="G5" s="241"/>
      <c r="H5" s="241"/>
      <c r="I5" s="241"/>
      <c r="J5" s="241"/>
      <c r="K5" s="242"/>
      <c r="L5" s="242"/>
      <c r="M5" s="242"/>
      <c r="N5" s="242"/>
      <c r="O5" s="242"/>
    </row>
    <row r="6" spans="1:15" ht="21.75" customHeight="1" x14ac:dyDescent="0.2">
      <c r="A6" s="241"/>
      <c r="B6" s="241"/>
      <c r="C6" s="241"/>
      <c r="D6" s="241"/>
      <c r="E6" s="241"/>
      <c r="F6" s="241"/>
      <c r="G6" s="241"/>
      <c r="H6" s="241"/>
      <c r="I6" s="241"/>
      <c r="J6" s="241"/>
      <c r="K6" s="242"/>
      <c r="L6" s="242"/>
      <c r="M6" s="242"/>
      <c r="N6" s="242"/>
      <c r="O6" s="242"/>
    </row>
    <row r="7" spans="1:15" ht="27" customHeight="1" x14ac:dyDescent="0.2">
      <c r="A7" s="937" t="s">
        <v>361</v>
      </c>
      <c r="B7" s="938"/>
      <c r="C7" s="241"/>
      <c r="D7" s="241"/>
      <c r="E7" s="241"/>
      <c r="F7" s="241"/>
      <c r="G7" s="241"/>
      <c r="H7" s="241"/>
      <c r="I7" s="241"/>
      <c r="J7" s="241"/>
      <c r="K7" s="242"/>
      <c r="L7" s="242"/>
      <c r="M7" s="242"/>
      <c r="N7" s="242"/>
      <c r="O7" s="242"/>
    </row>
    <row r="8" spans="1:15" ht="195.75" customHeight="1" x14ac:dyDescent="0.2">
      <c r="A8" s="625" t="s">
        <v>426</v>
      </c>
      <c r="B8" s="467">
        <f>'2a. LSF cao Rijk'!N41</f>
        <v>1.64971</v>
      </c>
      <c r="C8" s="241"/>
      <c r="D8" s="241"/>
      <c r="E8" s="243"/>
      <c r="F8" s="242"/>
      <c r="G8" s="242"/>
      <c r="H8" s="242"/>
    </row>
    <row r="9" spans="1:15" ht="69.75" customHeight="1" x14ac:dyDescent="0.2">
      <c r="A9" s="939" t="s">
        <v>407</v>
      </c>
      <c r="B9" s="940"/>
      <c r="C9" s="245"/>
      <c r="D9" s="246"/>
      <c r="E9" s="246"/>
      <c r="F9" s="246"/>
      <c r="G9" s="242"/>
      <c r="H9" s="242"/>
    </row>
    <row r="10" spans="1:15" ht="14.25" x14ac:dyDescent="0.2">
      <c r="A10" s="244"/>
      <c r="C10" s="245"/>
      <c r="D10" s="246"/>
      <c r="E10" s="246"/>
      <c r="F10" s="246"/>
      <c r="G10" s="242"/>
      <c r="H10" s="242"/>
    </row>
    <row r="11" spans="1:15" ht="14.25" x14ac:dyDescent="0.2">
      <c r="A11" s="244"/>
      <c r="C11" s="245"/>
      <c r="D11" s="246"/>
      <c r="E11" s="246"/>
      <c r="F11" s="246"/>
      <c r="G11" s="242"/>
      <c r="H11" s="242"/>
    </row>
    <row r="12" spans="1:15" s="252" customFormat="1" ht="13.5" thickBot="1" x14ac:dyDescent="0.25">
      <c r="A12" s="628" t="s">
        <v>430</v>
      </c>
      <c r="B12" s="688" t="s">
        <v>362</v>
      </c>
      <c r="C12" s="692" t="s">
        <v>437</v>
      </c>
      <c r="D12" s="254"/>
      <c r="E12" s="255"/>
      <c r="F12" s="256"/>
      <c r="G12" s="256"/>
      <c r="H12" s="256"/>
    </row>
    <row r="13" spans="1:15" s="252" customFormat="1" ht="13.5" thickBot="1" x14ac:dyDescent="0.25">
      <c r="A13" s="630" t="s">
        <v>434</v>
      </c>
      <c r="B13" s="689">
        <v>75</v>
      </c>
      <c r="C13" s="693">
        <v>1.85</v>
      </c>
      <c r="D13" s="254"/>
      <c r="E13" s="255"/>
      <c r="F13" s="256"/>
      <c r="G13" s="256"/>
      <c r="H13" s="256"/>
    </row>
    <row r="14" spans="1:15" s="252" customFormat="1" ht="13.5" thickBot="1" x14ac:dyDescent="0.25">
      <c r="A14" s="632" t="s">
        <v>435</v>
      </c>
      <c r="B14" s="690">
        <v>67.5</v>
      </c>
      <c r="C14" s="694">
        <v>1.9</v>
      </c>
      <c r="D14" s="254"/>
      <c r="E14" s="255"/>
      <c r="F14" s="256"/>
      <c r="G14" s="256"/>
      <c r="H14" s="256"/>
    </row>
    <row r="15" spans="1:15" s="252" customFormat="1" x14ac:dyDescent="0.2">
      <c r="A15" s="634" t="s">
        <v>436</v>
      </c>
      <c r="B15" s="691">
        <v>0</v>
      </c>
      <c r="C15" s="695">
        <v>1.98</v>
      </c>
      <c r="D15" s="254"/>
      <c r="E15" s="255"/>
      <c r="F15" s="256"/>
      <c r="G15" s="256"/>
      <c r="H15" s="256"/>
    </row>
    <row r="16" spans="1:15" s="247" customFormat="1" x14ac:dyDescent="0.2">
      <c r="A16" s="627"/>
    </row>
    <row r="17" spans="1:15" x14ac:dyDescent="0.2">
      <c r="A17" s="638" t="s">
        <v>429</v>
      </c>
      <c r="B17" s="639"/>
      <c r="C17" s="931"/>
      <c r="D17" s="931"/>
      <c r="E17" s="931"/>
      <c r="F17" s="931"/>
      <c r="G17" s="931"/>
    </row>
    <row r="18" spans="1:15" ht="16.5" customHeight="1" x14ac:dyDescent="0.2">
      <c r="A18" s="640"/>
      <c r="B18" s="641"/>
      <c r="C18" s="474"/>
      <c r="D18" s="474"/>
      <c r="E18" s="249"/>
      <c r="F18" s="249"/>
      <c r="G18" s="248"/>
    </row>
    <row r="19" spans="1:15" ht="18.75" customHeight="1" x14ac:dyDescent="0.2">
      <c r="A19" s="642" t="s">
        <v>363</v>
      </c>
      <c r="B19" s="641"/>
      <c r="C19" s="475"/>
      <c r="D19" s="476"/>
      <c r="E19" s="245"/>
      <c r="F19" s="249"/>
      <c r="G19" s="248"/>
    </row>
    <row r="20" spans="1:15" ht="14.25" x14ac:dyDescent="0.2">
      <c r="A20" s="640" t="s">
        <v>364</v>
      </c>
      <c r="B20" s="643"/>
      <c r="C20" s="477"/>
      <c r="D20" s="251"/>
      <c r="E20" s="248"/>
      <c r="F20" s="249"/>
      <c r="G20" s="248"/>
    </row>
    <row r="21" spans="1:15" ht="14.25" x14ac:dyDescent="0.2">
      <c r="A21" s="640"/>
      <c r="B21" s="644"/>
      <c r="C21" s="477"/>
      <c r="D21" s="250"/>
      <c r="E21" s="248"/>
      <c r="F21" s="249"/>
      <c r="G21" s="248"/>
    </row>
    <row r="22" spans="1:15" x14ac:dyDescent="0.2">
      <c r="A22" s="642" t="s">
        <v>365</v>
      </c>
      <c r="B22" s="645"/>
      <c r="C22" s="478"/>
      <c r="D22" s="249"/>
      <c r="E22" s="249"/>
      <c r="F22" s="249"/>
      <c r="G22" s="249"/>
    </row>
    <row r="23" spans="1:15" ht="25.5" customHeight="1" x14ac:dyDescent="0.2">
      <c r="A23" s="646" t="s">
        <v>366</v>
      </c>
      <c r="B23" s="647"/>
      <c r="C23" s="636"/>
      <c r="D23" s="479"/>
      <c r="E23" s="251"/>
      <c r="F23" s="249"/>
      <c r="G23" s="249"/>
      <c r="H23" s="249"/>
    </row>
    <row r="24" spans="1:15" s="252" customFormat="1" ht="20.25" customHeight="1" x14ac:dyDescent="0.2">
      <c r="A24" s="626"/>
      <c r="C24" s="637"/>
      <c r="D24" s="254"/>
      <c r="E24" s="255"/>
      <c r="F24" s="256"/>
      <c r="G24" s="256"/>
      <c r="H24" s="256"/>
    </row>
    <row r="25" spans="1:15" s="252" customFormat="1" ht="66" customHeight="1" x14ac:dyDescent="0.2">
      <c r="A25" s="650" t="s">
        <v>432</v>
      </c>
      <c r="B25" s="696" t="str">
        <f>IF(B8="","",IF(B8&gt;C15,"Ongeldig",IF(B8&lt;C13,"Ongeldig",IF(B8&gt;C14,B15+(B14-B15)/(C14-C15)*(B8-C15),IF(B8&gt;=C13,(B13-B14)/(C13-C14)*(B8-C14)+B14,B13)))))</f>
        <v>Ongeldig</v>
      </c>
      <c r="C25" s="648"/>
      <c r="D25" s="254"/>
      <c r="E25" s="255"/>
      <c r="F25" s="256"/>
      <c r="G25" s="256"/>
      <c r="H25" s="256"/>
    </row>
    <row r="26" spans="1:15" s="252" customFormat="1" x14ac:dyDescent="0.2">
      <c r="C26" s="253"/>
      <c r="D26" s="254"/>
      <c r="E26" s="255"/>
      <c r="F26" s="256"/>
      <c r="G26" s="256"/>
      <c r="H26" s="256"/>
    </row>
    <row r="27" spans="1:15" s="252" customFormat="1" x14ac:dyDescent="0.2">
      <c r="C27" s="253"/>
      <c r="D27" s="254"/>
      <c r="E27" s="255"/>
      <c r="F27" s="256"/>
      <c r="G27" s="256"/>
      <c r="H27" s="256"/>
    </row>
    <row r="28" spans="1:15" s="252" customFormat="1" x14ac:dyDescent="0.2">
      <c r="C28" s="253"/>
      <c r="D28" s="254"/>
      <c r="E28" s="255"/>
      <c r="F28" s="256"/>
      <c r="G28" s="256"/>
      <c r="H28" s="256"/>
    </row>
    <row r="29" spans="1:15" ht="27" customHeight="1" x14ac:dyDescent="0.2">
      <c r="A29" s="937" t="s">
        <v>367</v>
      </c>
      <c r="B29" s="938"/>
      <c r="C29" s="241"/>
      <c r="D29" s="241"/>
      <c r="E29" s="241"/>
      <c r="F29" s="241"/>
      <c r="G29" s="241"/>
      <c r="H29" s="241"/>
      <c r="I29" s="241"/>
      <c r="J29" s="241"/>
      <c r="K29" s="242"/>
      <c r="L29" s="242"/>
      <c r="M29" s="242"/>
      <c r="N29" s="242"/>
      <c r="O29" s="242"/>
    </row>
    <row r="30" spans="1:15" ht="81" customHeight="1" x14ac:dyDescent="0.2">
      <c r="A30" s="625" t="s">
        <v>427</v>
      </c>
      <c r="B30" s="649">
        <f>'2a. LSF cao Rijk'!E44</f>
        <v>0</v>
      </c>
      <c r="C30" s="241"/>
      <c r="D30" s="241"/>
      <c r="E30" s="243"/>
      <c r="F30" s="242"/>
      <c r="G30" s="242"/>
      <c r="H30" s="242"/>
    </row>
    <row r="31" spans="1:15" s="252" customFormat="1" x14ac:dyDescent="0.2">
      <c r="C31" s="253"/>
      <c r="D31" s="254"/>
      <c r="E31" s="255"/>
      <c r="F31" s="256"/>
      <c r="G31" s="256"/>
      <c r="H31" s="256"/>
    </row>
    <row r="32" spans="1:15" s="252" customFormat="1" x14ac:dyDescent="0.2">
      <c r="C32" s="253"/>
      <c r="D32" s="254"/>
      <c r="E32" s="255"/>
      <c r="F32" s="256"/>
      <c r="G32" s="256"/>
      <c r="H32" s="256"/>
    </row>
    <row r="33" spans="1:8" s="252" customFormat="1" ht="13.5" thickBot="1" x14ac:dyDescent="0.25">
      <c r="A33" s="628" t="s">
        <v>438</v>
      </c>
      <c r="B33" s="629" t="s">
        <v>362</v>
      </c>
      <c r="C33" s="692" t="s">
        <v>439</v>
      </c>
      <c r="D33" s="254"/>
      <c r="E33" s="255"/>
      <c r="F33" s="256"/>
      <c r="G33" s="256"/>
      <c r="H33" s="256"/>
    </row>
    <row r="34" spans="1:8" s="252" customFormat="1" ht="13.5" thickBot="1" x14ac:dyDescent="0.25">
      <c r="A34" s="630" t="s">
        <v>368</v>
      </c>
      <c r="B34" s="631">
        <v>125</v>
      </c>
      <c r="C34" s="697">
        <v>6</v>
      </c>
      <c r="D34" s="254"/>
      <c r="E34" s="255"/>
      <c r="F34" s="256"/>
      <c r="G34" s="256"/>
      <c r="H34" s="256"/>
    </row>
    <row r="35" spans="1:8" s="252" customFormat="1" ht="13.5" thickBot="1" x14ac:dyDescent="0.25">
      <c r="A35" s="632" t="s">
        <v>369</v>
      </c>
      <c r="B35" s="633">
        <v>112.5</v>
      </c>
      <c r="C35" s="698">
        <v>9</v>
      </c>
      <c r="D35" s="254"/>
      <c r="E35" s="255"/>
      <c r="F35" s="256"/>
      <c r="G35" s="256"/>
      <c r="H35" s="256"/>
    </row>
    <row r="36" spans="1:8" s="252" customFormat="1" x14ac:dyDescent="0.2">
      <c r="A36" s="634" t="s">
        <v>370</v>
      </c>
      <c r="B36" s="635">
        <v>0</v>
      </c>
      <c r="C36" s="699">
        <v>12</v>
      </c>
      <c r="D36" s="254"/>
      <c r="E36" s="255"/>
      <c r="F36" s="256"/>
      <c r="G36" s="256"/>
      <c r="H36" s="256"/>
    </row>
    <row r="37" spans="1:8" s="252" customFormat="1" x14ac:dyDescent="0.2">
      <c r="C37" s="253"/>
      <c r="D37" s="254"/>
      <c r="E37" s="255"/>
      <c r="F37" s="256"/>
      <c r="G37" s="256"/>
      <c r="H37" s="256"/>
    </row>
    <row r="38" spans="1:8" s="252" customFormat="1" x14ac:dyDescent="0.2">
      <c r="A38" s="651"/>
      <c r="B38" s="652"/>
      <c r="C38" s="253"/>
      <c r="D38" s="254"/>
      <c r="E38" s="255"/>
      <c r="F38" s="256"/>
      <c r="G38" s="256"/>
      <c r="H38" s="256"/>
    </row>
    <row r="39" spans="1:8" s="252" customFormat="1" x14ac:dyDescent="0.2">
      <c r="A39" s="653" t="s">
        <v>371</v>
      </c>
      <c r="B39" s="654"/>
      <c r="C39" s="253"/>
      <c r="D39" s="254"/>
      <c r="E39" s="255"/>
      <c r="F39" s="256"/>
      <c r="G39" s="256"/>
      <c r="H39" s="256"/>
    </row>
    <row r="40" spans="1:8" s="252" customFormat="1" x14ac:dyDescent="0.2">
      <c r="A40" s="640"/>
      <c r="B40" s="654"/>
      <c r="C40" s="253"/>
      <c r="D40" s="254"/>
      <c r="E40" s="255"/>
      <c r="F40" s="256"/>
      <c r="G40" s="256"/>
      <c r="H40" s="256"/>
    </row>
    <row r="41" spans="1:8" s="252" customFormat="1" x14ac:dyDescent="0.2">
      <c r="A41" s="642" t="s">
        <v>363</v>
      </c>
      <c r="B41" s="654"/>
      <c r="C41" s="253"/>
      <c r="D41" s="254"/>
      <c r="E41" s="255"/>
      <c r="F41" s="256"/>
      <c r="G41" s="256"/>
      <c r="H41" s="256"/>
    </row>
    <row r="42" spans="1:8" s="252" customFormat="1" x14ac:dyDescent="0.2">
      <c r="A42" s="640" t="s">
        <v>372</v>
      </c>
      <c r="B42" s="654"/>
      <c r="C42" s="253"/>
      <c r="D42" s="254"/>
      <c r="E42" s="255"/>
      <c r="F42" s="256"/>
      <c r="G42" s="256"/>
      <c r="H42" s="256"/>
    </row>
    <row r="43" spans="1:8" s="252" customFormat="1" x14ac:dyDescent="0.2">
      <c r="A43" s="640"/>
      <c r="B43" s="654"/>
      <c r="C43" s="253"/>
      <c r="D43" s="254"/>
      <c r="E43" s="255"/>
      <c r="F43" s="256"/>
      <c r="G43" s="256"/>
      <c r="H43" s="256"/>
    </row>
    <row r="44" spans="1:8" s="252" customFormat="1" x14ac:dyDescent="0.2">
      <c r="A44" s="642" t="s">
        <v>365</v>
      </c>
      <c r="B44" s="654"/>
      <c r="C44" s="253"/>
      <c r="D44" s="254"/>
      <c r="E44" s="255"/>
      <c r="F44" s="256"/>
      <c r="G44" s="256"/>
      <c r="H44" s="256"/>
    </row>
    <row r="45" spans="1:8" s="252" customFormat="1" x14ac:dyDescent="0.2">
      <c r="A45" s="640" t="s">
        <v>373</v>
      </c>
      <c r="B45" s="654"/>
      <c r="C45" s="253"/>
      <c r="D45" s="254"/>
      <c r="E45" s="255"/>
      <c r="F45" s="256"/>
      <c r="G45" s="256"/>
      <c r="H45" s="256"/>
    </row>
    <row r="46" spans="1:8" s="252" customFormat="1" x14ac:dyDescent="0.2">
      <c r="A46" s="655"/>
      <c r="B46" s="656"/>
      <c r="C46" s="253"/>
      <c r="D46" s="254"/>
      <c r="E46" s="255"/>
      <c r="F46" s="256"/>
      <c r="G46" s="256"/>
      <c r="H46" s="256"/>
    </row>
    <row r="47" spans="1:8" s="252" customFormat="1" ht="19.5" customHeight="1" x14ac:dyDescent="0.2">
      <c r="C47" s="253"/>
      <c r="D47" s="254"/>
      <c r="E47" s="255"/>
      <c r="F47" s="256"/>
      <c r="G47" s="256"/>
      <c r="H47" s="256"/>
    </row>
    <row r="48" spans="1:8" s="252" customFormat="1" ht="60" x14ac:dyDescent="0.2">
      <c r="A48" s="650" t="s">
        <v>433</v>
      </c>
      <c r="B48" s="696" t="str">
        <f>IF(B30="","",IF(B30&gt;C36,"Ongeldig",IF(B30&lt;C34,"Ongeldig",IF(B30&gt;C35,B36+(B35-B36)/(C35-C36)*(B30-C36),IF(B30&gt;=C34,(B34-B35)/(C34-C35)*(B30-C35)+B35,B34)))))</f>
        <v>Ongeldig</v>
      </c>
      <c r="C48" s="648"/>
      <c r="D48" s="254"/>
      <c r="E48" s="255"/>
      <c r="F48" s="256"/>
      <c r="G48" s="256"/>
      <c r="H48" s="256"/>
    </row>
    <row r="49" spans="1:8" s="252" customFormat="1" x14ac:dyDescent="0.2">
      <c r="C49" s="253"/>
      <c r="D49" s="254"/>
      <c r="E49" s="255"/>
      <c r="F49" s="256"/>
      <c r="G49" s="256"/>
      <c r="H49" s="256"/>
    </row>
    <row r="50" spans="1:8" s="252" customFormat="1" x14ac:dyDescent="0.2">
      <c r="C50" s="253"/>
      <c r="D50" s="254"/>
      <c r="E50" s="255"/>
      <c r="F50" s="256"/>
      <c r="G50" s="256"/>
      <c r="H50" s="256"/>
    </row>
    <row r="51" spans="1:8" s="252" customFormat="1" x14ac:dyDescent="0.2">
      <c r="C51" s="253"/>
      <c r="D51" s="254"/>
      <c r="E51" s="255"/>
      <c r="F51" s="256"/>
      <c r="G51" s="256"/>
      <c r="H51" s="256"/>
    </row>
    <row r="52" spans="1:8" s="252" customFormat="1" ht="87.75" customHeight="1" x14ac:dyDescent="0.2">
      <c r="A52" s="657" t="s">
        <v>374</v>
      </c>
      <c r="B52" s="658" t="e">
        <f>B25+B48</f>
        <v>#VALUE!</v>
      </c>
      <c r="C52" s="253"/>
      <c r="D52" s="254"/>
      <c r="E52" s="255"/>
      <c r="F52" s="256"/>
      <c r="G52" s="256"/>
      <c r="H52" s="256"/>
    </row>
    <row r="53" spans="1:8" s="252" customFormat="1" x14ac:dyDescent="0.2">
      <c r="C53" s="253"/>
      <c r="D53" s="254"/>
      <c r="E53" s="255"/>
      <c r="F53" s="256"/>
      <c r="G53" s="256"/>
      <c r="H53" s="256"/>
    </row>
    <row r="54" spans="1:8" s="252" customFormat="1" x14ac:dyDescent="0.2">
      <c r="C54" s="253"/>
      <c r="D54" s="254"/>
      <c r="E54" s="255"/>
      <c r="F54" s="256"/>
      <c r="G54" s="256"/>
      <c r="H54" s="256"/>
    </row>
    <row r="55" spans="1:8" s="252" customFormat="1" ht="12" customHeight="1" x14ac:dyDescent="0.2">
      <c r="B55" s="253"/>
      <c r="C55" s="253"/>
      <c r="D55" s="254"/>
      <c r="E55" s="255"/>
      <c r="F55" s="256"/>
      <c r="G55" s="256"/>
      <c r="H55" s="256"/>
    </row>
    <row r="56" spans="1:8" s="252" customFormat="1" hidden="1" x14ac:dyDescent="0.2">
      <c r="B56" s="253"/>
      <c r="C56" s="253"/>
      <c r="D56" s="254"/>
      <c r="E56" s="255"/>
      <c r="F56" s="256"/>
      <c r="G56" s="256"/>
      <c r="H56" s="256"/>
    </row>
    <row r="57" spans="1:8" ht="18" x14ac:dyDescent="0.25">
      <c r="A57" s="240"/>
      <c r="B57" s="257"/>
      <c r="C57" s="257"/>
      <c r="D57" s="258"/>
      <c r="E57" s="258"/>
    </row>
    <row r="58" spans="1:8" ht="44.25" customHeight="1" x14ac:dyDescent="0.2">
      <c r="A58" s="932" t="s">
        <v>396</v>
      </c>
      <c r="B58" s="933"/>
      <c r="C58" s="934"/>
      <c r="D58" s="259"/>
      <c r="E58" s="259"/>
    </row>
    <row r="59" spans="1:8" x14ac:dyDescent="0.2">
      <c r="A59" s="921" t="s">
        <v>203</v>
      </c>
      <c r="B59" s="929"/>
      <c r="C59" s="930"/>
      <c r="D59" s="242"/>
    </row>
    <row r="60" spans="1:8" ht="72.75" customHeight="1" x14ac:dyDescent="0.2">
      <c r="A60" s="922"/>
      <c r="B60" s="925"/>
      <c r="C60" s="926"/>
      <c r="D60" s="260"/>
    </row>
    <row r="61" spans="1:8" x14ac:dyDescent="0.2">
      <c r="A61" s="921" t="s">
        <v>205</v>
      </c>
      <c r="B61" s="923"/>
      <c r="C61" s="924"/>
    </row>
    <row r="62" spans="1:8" ht="58.5" customHeight="1" x14ac:dyDescent="0.2">
      <c r="A62" s="922"/>
      <c r="B62" s="925"/>
      <c r="C62" s="926"/>
    </row>
    <row r="63" spans="1:8" x14ac:dyDescent="0.2">
      <c r="A63" s="921" t="s">
        <v>207</v>
      </c>
      <c r="B63" s="923"/>
      <c r="C63" s="924"/>
    </row>
    <row r="64" spans="1:8" s="261" customFormat="1" ht="54.75" customHeight="1" x14ac:dyDescent="0.2">
      <c r="A64" s="922"/>
      <c r="B64" s="925"/>
      <c r="C64" s="926"/>
      <c r="D64" s="239"/>
      <c r="E64" s="239"/>
    </row>
    <row r="65" spans="1:5" s="261" customFormat="1" ht="108" customHeight="1" x14ac:dyDescent="0.2">
      <c r="A65" s="701" t="s">
        <v>209</v>
      </c>
      <c r="B65" s="927"/>
      <c r="C65" s="928"/>
      <c r="D65" s="239"/>
      <c r="E65" s="239"/>
    </row>
    <row r="66" spans="1:5" s="261" customFormat="1" x14ac:dyDescent="0.2">
      <c r="C66" s="262"/>
    </row>
    <row r="67" spans="1:5" s="261" customFormat="1" x14ac:dyDescent="0.2">
      <c r="C67" s="262"/>
    </row>
    <row r="68" spans="1:5" s="261" customFormat="1" x14ac:dyDescent="0.2">
      <c r="C68" s="262"/>
    </row>
    <row r="69" spans="1:5" s="261" customFormat="1" x14ac:dyDescent="0.2">
      <c r="C69" s="262"/>
    </row>
    <row r="70" spans="1:5" s="261" customFormat="1" x14ac:dyDescent="0.2">
      <c r="C70" s="262"/>
    </row>
    <row r="71" spans="1:5" s="261" customFormat="1" x14ac:dyDescent="0.2">
      <c r="C71" s="262"/>
    </row>
    <row r="72" spans="1:5" s="261" customFormat="1" x14ac:dyDescent="0.2">
      <c r="C72" s="262"/>
    </row>
    <row r="73" spans="1:5" s="261" customFormat="1" x14ac:dyDescent="0.2">
      <c r="C73" s="262"/>
    </row>
    <row r="74" spans="1:5" s="261" customFormat="1" x14ac:dyDescent="0.2">
      <c r="C74" s="262"/>
    </row>
    <row r="75" spans="1:5" s="261" customFormat="1" x14ac:dyDescent="0.2">
      <c r="C75" s="262"/>
    </row>
    <row r="76" spans="1:5" s="261" customFormat="1" x14ac:dyDescent="0.2">
      <c r="C76" s="262"/>
    </row>
    <row r="77" spans="1:5" s="261" customFormat="1" x14ac:dyDescent="0.2">
      <c r="C77" s="262"/>
    </row>
    <row r="78" spans="1:5" x14ac:dyDescent="0.2">
      <c r="A78" s="261"/>
      <c r="B78" s="261"/>
      <c r="C78" s="262"/>
      <c r="D78" s="261"/>
      <c r="E78" s="261"/>
    </row>
    <row r="79" spans="1:5" x14ac:dyDescent="0.2">
      <c r="A79" s="261"/>
      <c r="B79" s="261"/>
      <c r="C79" s="262"/>
      <c r="D79" s="261"/>
      <c r="E79" s="261"/>
    </row>
  </sheetData>
  <sheetProtection algorithmName="SHA-512" hashValue="ul/LnT1zyykCLAxQOmtd0Up8YbPeroRjQTndRkmB1+L4IgPyIkHfO/6ZuN4Dgz/6AvFVy0BI9QD4Oq+XJkMttg==" saltValue="Zzb3PgQvdhyF0xDfsSwggQ==" spinCount="100000" sheet="1" objects="1" scenarios="1"/>
  <mergeCells count="14">
    <mergeCell ref="A59:A60"/>
    <mergeCell ref="B59:C60"/>
    <mergeCell ref="A1:K1"/>
    <mergeCell ref="C17:G17"/>
    <mergeCell ref="A58:C58"/>
    <mergeCell ref="C2:D2"/>
    <mergeCell ref="A7:B7"/>
    <mergeCell ref="A9:B9"/>
    <mergeCell ref="A29:B29"/>
    <mergeCell ref="A61:A62"/>
    <mergeCell ref="B61:C62"/>
    <mergeCell ref="A63:A64"/>
    <mergeCell ref="B63:C64"/>
    <mergeCell ref="B65:C65"/>
  </mergeCells>
  <pageMargins left="0.70866141732283472" right="0.70866141732283472" top="0.74803149606299213" bottom="0.74803149606299213" header="0.31496062992125984" footer="0.31496062992125984"/>
  <pageSetup paperSize="8" scale="38"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M47"/>
  <sheetViews>
    <sheetView topLeftCell="A35" zoomScale="90" zoomScaleNormal="90" workbookViewId="0">
      <selection activeCell="F13" sqref="F13"/>
    </sheetView>
  </sheetViews>
  <sheetFormatPr defaultColWidth="9.140625" defaultRowHeight="12.75" x14ac:dyDescent="0.2"/>
  <cols>
    <col min="1" max="1" width="28" style="32" customWidth="1"/>
    <col min="2" max="2" width="32.140625" style="32" customWidth="1"/>
    <col min="3" max="3" width="38.42578125" style="32" customWidth="1"/>
    <col min="4" max="4" width="13.28515625" style="32" customWidth="1"/>
    <col min="5" max="5" width="14.28515625" style="32" customWidth="1"/>
    <col min="6" max="6" width="30.42578125" style="32" customWidth="1"/>
    <col min="7" max="7" width="10.5703125" style="32" customWidth="1"/>
    <col min="8" max="8" width="12.140625" style="32" customWidth="1"/>
    <col min="9" max="9" width="56.42578125" style="32" customWidth="1"/>
    <col min="10" max="10" width="23.140625" style="32" customWidth="1"/>
    <col min="11" max="11" width="20" style="32" customWidth="1"/>
    <col min="12" max="12" width="9.140625" style="32"/>
    <col min="13" max="13" width="27" style="32" customWidth="1"/>
    <col min="14" max="14" width="6.85546875" style="32" customWidth="1"/>
    <col min="15" max="15" width="11.7109375" style="32" customWidth="1"/>
    <col min="16" max="16" width="22.140625" style="32" customWidth="1"/>
    <col min="17" max="17" width="21.28515625" style="32" customWidth="1"/>
    <col min="18" max="16384" width="9.140625" style="32"/>
  </cols>
  <sheetData>
    <row r="1" spans="1:11" ht="33.75" customHeight="1" x14ac:dyDescent="0.2">
      <c r="A1" s="944" t="s">
        <v>67</v>
      </c>
      <c r="B1" s="945"/>
      <c r="C1" s="945"/>
      <c r="D1" s="945"/>
      <c r="E1" s="945"/>
      <c r="F1" s="945"/>
      <c r="G1" s="946"/>
      <c r="H1" s="946"/>
      <c r="I1" s="946"/>
    </row>
    <row r="2" spans="1:11" s="35" customFormat="1" ht="19.5" customHeight="1" x14ac:dyDescent="0.2">
      <c r="A2" s="33" t="s">
        <v>68</v>
      </c>
      <c r="B2" s="33" t="s">
        <v>6</v>
      </c>
      <c r="C2" s="34"/>
      <c r="D2" s="34"/>
      <c r="E2" s="34"/>
      <c r="F2" s="34"/>
    </row>
    <row r="3" spans="1:11" s="35" customFormat="1" ht="31.5" customHeight="1" x14ac:dyDescent="0.2">
      <c r="B3" s="949" t="s">
        <v>0</v>
      </c>
      <c r="C3" s="950"/>
      <c r="D3" s="950"/>
      <c r="E3" s="950"/>
      <c r="F3" s="950"/>
      <c r="G3" s="950"/>
      <c r="H3" s="950"/>
    </row>
    <row r="4" spans="1:11" ht="33.75" customHeight="1" x14ac:dyDescent="0.2">
      <c r="A4" s="36" t="s">
        <v>69</v>
      </c>
      <c r="B4" s="35"/>
      <c r="C4" s="35"/>
      <c r="D4" s="944" t="s">
        <v>70</v>
      </c>
      <c r="E4" s="946"/>
      <c r="F4" s="946"/>
    </row>
    <row r="5" spans="1:11" ht="82.5" customHeight="1" x14ac:dyDescent="0.2">
      <c r="A5" s="949" t="s">
        <v>71</v>
      </c>
      <c r="B5" s="946"/>
      <c r="C5" s="946"/>
      <c r="D5" s="946"/>
      <c r="E5" s="946"/>
      <c r="F5" s="946"/>
      <c r="G5" s="946"/>
      <c r="H5" s="946"/>
      <c r="I5" s="946"/>
      <c r="J5" s="946"/>
    </row>
    <row r="6" spans="1:11" ht="18.75" customHeight="1" x14ac:dyDescent="0.25">
      <c r="A6" s="947"/>
      <c r="B6" s="948"/>
      <c r="C6" s="948"/>
      <c r="D6" s="948"/>
      <c r="E6" s="948"/>
      <c r="F6" s="948"/>
      <c r="G6" s="948"/>
      <c r="H6" s="948"/>
      <c r="I6" s="948"/>
    </row>
    <row r="7" spans="1:11" ht="27.75" customHeight="1" x14ac:dyDescent="0.2">
      <c r="B7" s="37" t="s">
        <v>8</v>
      </c>
      <c r="C7" s="38"/>
      <c r="I7" s="951" t="s">
        <v>9</v>
      </c>
      <c r="J7" s="952"/>
      <c r="K7" s="953"/>
    </row>
    <row r="8" spans="1:11" ht="32.25" customHeight="1" x14ac:dyDescent="0.2">
      <c r="A8" s="941" t="s">
        <v>72</v>
      </c>
      <c r="B8" s="942"/>
      <c r="C8" s="942"/>
      <c r="D8" s="942"/>
      <c r="E8" s="942"/>
      <c r="F8" s="942"/>
      <c r="G8" s="942"/>
      <c r="H8" s="942"/>
      <c r="I8" s="942"/>
      <c r="J8" s="942"/>
      <c r="K8" s="943"/>
    </row>
    <row r="9" spans="1:11" ht="42" customHeight="1" x14ac:dyDescent="0.2">
      <c r="A9" s="39" t="s">
        <v>10</v>
      </c>
      <c r="B9" s="39" t="s">
        <v>11</v>
      </c>
      <c r="C9" s="39"/>
      <c r="D9" s="39" t="s">
        <v>12</v>
      </c>
      <c r="E9" s="39"/>
      <c r="F9" s="39" t="s">
        <v>13</v>
      </c>
      <c r="G9" s="39" t="s">
        <v>14</v>
      </c>
      <c r="H9" s="39" t="s">
        <v>15</v>
      </c>
      <c r="I9" s="39" t="s">
        <v>16</v>
      </c>
      <c r="J9" s="962"/>
      <c r="K9" s="963"/>
    </row>
    <row r="10" spans="1:11" ht="25.5" x14ac:dyDescent="0.2">
      <c r="A10" s="40" t="s">
        <v>17</v>
      </c>
      <c r="B10" s="41" t="s">
        <v>18</v>
      </c>
      <c r="C10" s="42"/>
      <c r="D10" s="43">
        <v>1</v>
      </c>
      <c r="E10" s="44">
        <v>100</v>
      </c>
      <c r="F10" s="42" t="s">
        <v>19</v>
      </c>
      <c r="G10" s="44">
        <v>100</v>
      </c>
      <c r="H10" s="44">
        <v>100</v>
      </c>
      <c r="I10" s="45" t="s">
        <v>20</v>
      </c>
      <c r="J10" s="962" t="s">
        <v>21</v>
      </c>
      <c r="K10" s="963"/>
    </row>
    <row r="11" spans="1:11" ht="42" x14ac:dyDescent="0.2">
      <c r="A11" s="42"/>
      <c r="B11" s="40" t="s">
        <v>22</v>
      </c>
      <c r="C11" s="46"/>
      <c r="D11" s="47">
        <v>7.1000000000000004E-3</v>
      </c>
      <c r="E11" s="48">
        <v>100</v>
      </c>
      <c r="F11" s="46" t="s">
        <v>23</v>
      </c>
      <c r="G11" s="48">
        <f>D11*E11</f>
        <v>0.71000000000000008</v>
      </c>
      <c r="H11" s="48">
        <f>H10+G11</f>
        <v>100.71</v>
      </c>
      <c r="I11" s="49" t="s">
        <v>24</v>
      </c>
      <c r="J11" s="963"/>
      <c r="K11" s="963"/>
    </row>
    <row r="12" spans="1:11" ht="86.25" customHeight="1" x14ac:dyDescent="0.2">
      <c r="A12" s="40" t="s">
        <v>25</v>
      </c>
      <c r="B12" s="40" t="s">
        <v>26</v>
      </c>
      <c r="C12" s="31" t="s">
        <v>73</v>
      </c>
      <c r="D12" s="50">
        <v>0</v>
      </c>
      <c r="E12" s="48">
        <f>H11</f>
        <v>100.71</v>
      </c>
      <c r="F12" s="46" t="s">
        <v>23</v>
      </c>
      <c r="G12" s="48">
        <f>D12*E12</f>
        <v>0</v>
      </c>
      <c r="H12" s="48"/>
      <c r="I12" s="969" t="s">
        <v>74</v>
      </c>
      <c r="J12" s="963"/>
      <c r="K12" s="963"/>
    </row>
    <row r="13" spans="1:11" ht="204.75" customHeight="1" x14ac:dyDescent="0.2">
      <c r="A13" s="42"/>
      <c r="B13" s="42"/>
      <c r="C13" s="31" t="s">
        <v>75</v>
      </c>
      <c r="D13" s="51">
        <v>0</v>
      </c>
      <c r="E13" s="48">
        <f>H11</f>
        <v>100.71</v>
      </c>
      <c r="F13" s="46" t="s">
        <v>23</v>
      </c>
      <c r="G13" s="48">
        <f>D13*E13</f>
        <v>0</v>
      </c>
      <c r="H13" s="48"/>
      <c r="I13" s="970"/>
      <c r="J13" s="963"/>
      <c r="K13" s="963"/>
    </row>
    <row r="14" spans="1:11" ht="232.5" customHeight="1" x14ac:dyDescent="0.2">
      <c r="A14" s="42"/>
      <c r="B14" s="42"/>
      <c r="C14" s="46" t="s">
        <v>27</v>
      </c>
      <c r="D14" s="47">
        <v>6.0000000000000001E-3</v>
      </c>
      <c r="E14" s="48">
        <f>H11</f>
        <v>100.71</v>
      </c>
      <c r="F14" s="46" t="s">
        <v>23</v>
      </c>
      <c r="G14" s="48">
        <f>D14*E14</f>
        <v>0.60426000000000002</v>
      </c>
      <c r="H14" s="48"/>
      <c r="I14" s="970"/>
      <c r="J14" s="963"/>
      <c r="K14" s="963"/>
    </row>
    <row r="15" spans="1:11" ht="24.75" customHeight="1" x14ac:dyDescent="0.2">
      <c r="A15" s="42"/>
      <c r="B15" s="42"/>
      <c r="C15" s="39" t="s">
        <v>28</v>
      </c>
      <c r="D15" s="52">
        <f>SUM(D12:D14)</f>
        <v>6.0000000000000001E-3</v>
      </c>
      <c r="E15" s="53">
        <f>H11</f>
        <v>100.71</v>
      </c>
      <c r="F15" s="39" t="s">
        <v>23</v>
      </c>
      <c r="G15" s="53">
        <f>SUM(G12:G14)</f>
        <v>0.60426000000000002</v>
      </c>
      <c r="H15" s="53">
        <f>H11+G15</f>
        <v>101.31425999999999</v>
      </c>
      <c r="I15" s="44"/>
      <c r="J15" s="963"/>
      <c r="K15" s="963"/>
    </row>
    <row r="16" spans="1:11" ht="37.5" customHeight="1" x14ac:dyDescent="0.2">
      <c r="A16" s="39" t="s">
        <v>29</v>
      </c>
      <c r="B16" s="40" t="s">
        <v>30</v>
      </c>
      <c r="C16" s="46"/>
      <c r="D16" s="47">
        <v>0.08</v>
      </c>
      <c r="E16" s="48">
        <f>H11+G12+G13</f>
        <v>100.71</v>
      </c>
      <c r="F16" s="46" t="s">
        <v>31</v>
      </c>
      <c r="G16" s="48">
        <f t="shared" ref="G16:G20" si="0">D16*E16</f>
        <v>8.0567999999999991</v>
      </c>
      <c r="H16" s="48">
        <f>H15+G16</f>
        <v>109.37105999999999</v>
      </c>
      <c r="I16" s="49" t="s">
        <v>32</v>
      </c>
      <c r="J16" s="963"/>
      <c r="K16" s="963"/>
    </row>
    <row r="17" spans="1:13" ht="199.5" x14ac:dyDescent="0.2">
      <c r="A17" s="40" t="s">
        <v>33</v>
      </c>
      <c r="B17" s="41" t="s">
        <v>34</v>
      </c>
      <c r="C17" s="31" t="s">
        <v>76</v>
      </c>
      <c r="D17" s="50">
        <v>0</v>
      </c>
      <c r="E17" s="48">
        <f>H16</f>
        <v>109.37105999999999</v>
      </c>
      <c r="F17" s="46" t="s">
        <v>35</v>
      </c>
      <c r="G17" s="48">
        <f t="shared" si="0"/>
        <v>0</v>
      </c>
      <c r="H17" s="44"/>
      <c r="I17" s="49" t="s">
        <v>66</v>
      </c>
      <c r="J17" s="963"/>
      <c r="K17" s="963"/>
    </row>
    <row r="18" spans="1:13" ht="241.5" x14ac:dyDescent="0.2">
      <c r="A18" s="42"/>
      <c r="B18" s="42"/>
      <c r="C18" s="31" t="s">
        <v>62</v>
      </c>
      <c r="D18" s="54">
        <v>0</v>
      </c>
      <c r="E18" s="55">
        <f>H16</f>
        <v>109.37105999999999</v>
      </c>
      <c r="F18" s="31" t="s">
        <v>35</v>
      </c>
      <c r="G18" s="55">
        <f t="shared" si="0"/>
        <v>0</v>
      </c>
      <c r="H18" s="55"/>
      <c r="I18" s="49" t="s">
        <v>77</v>
      </c>
      <c r="J18" s="963"/>
      <c r="K18" s="963"/>
    </row>
    <row r="19" spans="1:13" ht="63" x14ac:dyDescent="0.2">
      <c r="A19" s="42"/>
      <c r="B19" s="42"/>
      <c r="C19" s="31" t="s">
        <v>78</v>
      </c>
      <c r="D19" s="56">
        <v>1E-3</v>
      </c>
      <c r="E19" s="55">
        <f>H16</f>
        <v>109.37105999999999</v>
      </c>
      <c r="F19" s="31" t="s">
        <v>35</v>
      </c>
      <c r="G19" s="55">
        <f t="shared" si="0"/>
        <v>0.10937105999999999</v>
      </c>
      <c r="H19" s="55"/>
      <c r="I19" s="49" t="s">
        <v>79</v>
      </c>
      <c r="J19" s="963"/>
      <c r="K19" s="963"/>
    </row>
    <row r="20" spans="1:13" ht="52.5" x14ac:dyDescent="0.2">
      <c r="A20" s="42"/>
      <c r="B20" s="42"/>
      <c r="C20" s="31" t="s">
        <v>65</v>
      </c>
      <c r="D20" s="57">
        <v>1.0200000000000001E-2</v>
      </c>
      <c r="E20" s="55">
        <f>H16</f>
        <v>109.37105999999999</v>
      </c>
      <c r="F20" s="31" t="s">
        <v>35</v>
      </c>
      <c r="G20" s="55">
        <f t="shared" si="0"/>
        <v>1.115584812</v>
      </c>
      <c r="H20" s="55"/>
      <c r="I20" s="49" t="s">
        <v>36</v>
      </c>
      <c r="J20" s="963"/>
      <c r="K20" s="963"/>
    </row>
    <row r="21" spans="1:13" ht="15" customHeight="1" x14ac:dyDescent="0.2">
      <c r="A21" s="42"/>
      <c r="B21" s="42"/>
      <c r="C21" s="39" t="s">
        <v>28</v>
      </c>
      <c r="D21" s="52">
        <f>SUM(D17:D20)</f>
        <v>1.1200000000000002E-2</v>
      </c>
      <c r="E21" s="53">
        <f>H16</f>
        <v>109.37105999999999</v>
      </c>
      <c r="F21" s="39" t="s">
        <v>35</v>
      </c>
      <c r="G21" s="53">
        <f>SUM(G17:G20)</f>
        <v>1.224955872</v>
      </c>
      <c r="H21" s="53">
        <f>H16+G21</f>
        <v>110.59601587199998</v>
      </c>
      <c r="I21" s="44"/>
      <c r="J21" s="963"/>
      <c r="K21" s="963"/>
    </row>
    <row r="22" spans="1:13" ht="231" x14ac:dyDescent="0.2">
      <c r="A22" s="42"/>
      <c r="B22" s="41" t="s">
        <v>37</v>
      </c>
      <c r="C22" s="31" t="s">
        <v>80</v>
      </c>
      <c r="D22" s="57">
        <v>2.5600000000000001E-2</v>
      </c>
      <c r="E22" s="55">
        <f>H16</f>
        <v>109.37105999999999</v>
      </c>
      <c r="F22" s="31" t="s">
        <v>35</v>
      </c>
      <c r="G22" s="55">
        <f t="shared" ref="G22:G28" si="1">D22*E22</f>
        <v>2.7998991359999996</v>
      </c>
      <c r="H22" s="55"/>
      <c r="I22" s="49" t="s">
        <v>81</v>
      </c>
      <c r="J22" s="963"/>
      <c r="K22" s="963"/>
    </row>
    <row r="23" spans="1:13" x14ac:dyDescent="0.2">
      <c r="A23" s="42"/>
      <c r="B23" s="31"/>
      <c r="C23" s="31" t="s">
        <v>39</v>
      </c>
      <c r="D23" s="57">
        <v>6.9599999999999995E-2</v>
      </c>
      <c r="E23" s="55">
        <f>H16</f>
        <v>109.37105999999999</v>
      </c>
      <c r="F23" s="31" t="s">
        <v>35</v>
      </c>
      <c r="G23" s="55">
        <f t="shared" si="1"/>
        <v>7.6122257759999981</v>
      </c>
      <c r="H23" s="55"/>
      <c r="I23" s="969" t="s">
        <v>40</v>
      </c>
      <c r="J23" s="963"/>
      <c r="K23" s="963"/>
    </row>
    <row r="24" spans="1:13" x14ac:dyDescent="0.2">
      <c r="A24" s="42"/>
      <c r="B24" s="31"/>
      <c r="C24" s="31" t="s">
        <v>41</v>
      </c>
      <c r="D24" s="57">
        <v>6.9500000000000006E-2</v>
      </c>
      <c r="E24" s="55">
        <f>H16</f>
        <v>109.37105999999999</v>
      </c>
      <c r="F24" s="31" t="s">
        <v>35</v>
      </c>
      <c r="G24" s="55">
        <f t="shared" si="1"/>
        <v>7.6012886699999997</v>
      </c>
      <c r="H24" s="55"/>
      <c r="I24" s="969"/>
      <c r="J24" s="963"/>
      <c r="K24" s="963"/>
    </row>
    <row r="25" spans="1:13" ht="39.75" customHeight="1" x14ac:dyDescent="0.2">
      <c r="A25" s="42"/>
      <c r="B25" s="31"/>
      <c r="C25" s="31" t="s">
        <v>42</v>
      </c>
      <c r="D25" s="57">
        <v>3.5999999999999997E-2</v>
      </c>
      <c r="E25" s="55">
        <f>H16</f>
        <v>109.37105999999999</v>
      </c>
      <c r="F25" s="31" t="s">
        <v>35</v>
      </c>
      <c r="G25" s="55">
        <f t="shared" si="1"/>
        <v>3.9373581599999992</v>
      </c>
      <c r="H25" s="55"/>
      <c r="I25" s="969"/>
      <c r="J25" s="963"/>
      <c r="K25" s="963"/>
    </row>
    <row r="26" spans="1:13" ht="184.5" customHeight="1" x14ac:dyDescent="0.2">
      <c r="A26" s="42"/>
      <c r="B26" s="31"/>
      <c r="C26" s="58" t="s">
        <v>43</v>
      </c>
      <c r="D26" s="54">
        <v>0</v>
      </c>
      <c r="E26" s="55">
        <f>H16</f>
        <v>109.37105999999999</v>
      </c>
      <c r="F26" s="31" t="s">
        <v>35</v>
      </c>
      <c r="G26" s="55">
        <f t="shared" si="1"/>
        <v>0</v>
      </c>
      <c r="H26" s="55"/>
      <c r="I26" s="969" t="s">
        <v>82</v>
      </c>
      <c r="J26" s="971" t="s">
        <v>83</v>
      </c>
      <c r="K26" s="972"/>
    </row>
    <row r="27" spans="1:13" ht="197.25" customHeight="1" x14ac:dyDescent="0.2">
      <c r="A27" s="42"/>
      <c r="B27" s="31"/>
      <c r="C27" s="31" t="s">
        <v>44</v>
      </c>
      <c r="D27" s="54">
        <v>0</v>
      </c>
      <c r="E27" s="55">
        <f>H16</f>
        <v>109.37105999999999</v>
      </c>
      <c r="F27" s="31" t="s">
        <v>35</v>
      </c>
      <c r="G27" s="55">
        <f t="shared" si="1"/>
        <v>0</v>
      </c>
      <c r="H27" s="55"/>
      <c r="I27" s="969"/>
      <c r="J27" s="973" t="s">
        <v>84</v>
      </c>
      <c r="K27" s="973"/>
    </row>
    <row r="28" spans="1:13" ht="111.75" customHeight="1" x14ac:dyDescent="0.2">
      <c r="A28" s="42"/>
      <c r="B28" s="31"/>
      <c r="C28" s="58" t="s">
        <v>85</v>
      </c>
      <c r="D28" s="54">
        <v>0</v>
      </c>
      <c r="E28" s="55">
        <f>H16</f>
        <v>109.37105999999999</v>
      </c>
      <c r="F28" s="31" t="s">
        <v>35</v>
      </c>
      <c r="G28" s="55">
        <f t="shared" si="1"/>
        <v>0</v>
      </c>
      <c r="H28" s="55"/>
      <c r="I28" s="49" t="s">
        <v>86</v>
      </c>
      <c r="J28" s="964"/>
      <c r="K28" s="963"/>
      <c r="L28" s="59"/>
      <c r="M28" s="59"/>
    </row>
    <row r="29" spans="1:13" x14ac:dyDescent="0.2">
      <c r="A29" s="42"/>
      <c r="B29" s="42"/>
      <c r="C29" s="39" t="s">
        <v>28</v>
      </c>
      <c r="D29" s="52">
        <f>SUM(D22:D28)</f>
        <v>0.20070000000000002</v>
      </c>
      <c r="E29" s="53">
        <f>H16</f>
        <v>109.37105999999999</v>
      </c>
      <c r="F29" s="39" t="s">
        <v>35</v>
      </c>
      <c r="G29" s="53">
        <f>SUM(G22:G28)</f>
        <v>21.950771741999997</v>
      </c>
      <c r="H29" s="53">
        <f>H21+G29</f>
        <v>132.54678761399998</v>
      </c>
      <c r="I29" s="44"/>
      <c r="J29" s="963"/>
      <c r="K29" s="963"/>
      <c r="L29" s="59"/>
    </row>
    <row r="30" spans="1:13" x14ac:dyDescent="0.2">
      <c r="A30" s="968" t="s">
        <v>46</v>
      </c>
      <c r="B30" s="965" t="s">
        <v>47</v>
      </c>
      <c r="C30" s="60"/>
      <c r="D30" s="61">
        <v>0</v>
      </c>
      <c r="E30" s="44">
        <f>H29</f>
        <v>132.54678761399998</v>
      </c>
      <c r="F30" s="42" t="s">
        <v>49</v>
      </c>
      <c r="G30" s="44">
        <f t="shared" ref="G30:G36" si="2">D30*E30</f>
        <v>0</v>
      </c>
      <c r="H30" s="44"/>
      <c r="I30" s="969" t="s">
        <v>87</v>
      </c>
      <c r="J30" s="963"/>
      <c r="K30" s="963"/>
    </row>
    <row r="31" spans="1:13" x14ac:dyDescent="0.2">
      <c r="A31" s="966"/>
      <c r="B31" s="966"/>
      <c r="C31" s="60" t="s">
        <v>53</v>
      </c>
      <c r="D31" s="61">
        <v>0</v>
      </c>
      <c r="E31" s="44">
        <f>H29</f>
        <v>132.54678761399998</v>
      </c>
      <c r="F31" s="42" t="s">
        <v>49</v>
      </c>
      <c r="G31" s="44">
        <f t="shared" si="2"/>
        <v>0</v>
      </c>
      <c r="H31" s="44"/>
      <c r="I31" s="969"/>
      <c r="J31" s="963"/>
      <c r="K31" s="963"/>
    </row>
    <row r="32" spans="1:13" x14ac:dyDescent="0.2">
      <c r="A32" s="966"/>
      <c r="B32" s="966"/>
      <c r="C32" s="60" t="s">
        <v>53</v>
      </c>
      <c r="D32" s="61">
        <v>0</v>
      </c>
      <c r="E32" s="44">
        <f>H29</f>
        <v>132.54678761399998</v>
      </c>
      <c r="F32" s="42" t="s">
        <v>49</v>
      </c>
      <c r="G32" s="44">
        <f t="shared" si="2"/>
        <v>0</v>
      </c>
      <c r="H32" s="44"/>
      <c r="I32" s="969"/>
      <c r="J32" s="963"/>
      <c r="K32" s="963"/>
    </row>
    <row r="33" spans="1:11" x14ac:dyDescent="0.2">
      <c r="A33" s="966"/>
      <c r="B33" s="966"/>
      <c r="C33" s="60" t="s">
        <v>53</v>
      </c>
      <c r="D33" s="61">
        <v>0</v>
      </c>
      <c r="E33" s="44">
        <f>H29</f>
        <v>132.54678761399998</v>
      </c>
      <c r="F33" s="42" t="s">
        <v>49</v>
      </c>
      <c r="G33" s="44">
        <f t="shared" si="2"/>
        <v>0</v>
      </c>
      <c r="H33" s="44"/>
      <c r="I33" s="969"/>
      <c r="J33" s="963"/>
      <c r="K33" s="963"/>
    </row>
    <row r="34" spans="1:11" x14ac:dyDescent="0.2">
      <c r="A34" s="966"/>
      <c r="B34" s="966"/>
      <c r="C34" s="60" t="s">
        <v>53</v>
      </c>
      <c r="D34" s="61">
        <v>0</v>
      </c>
      <c r="E34" s="44">
        <f>H29</f>
        <v>132.54678761399998</v>
      </c>
      <c r="F34" s="42" t="s">
        <v>49</v>
      </c>
      <c r="G34" s="44">
        <f t="shared" si="2"/>
        <v>0</v>
      </c>
      <c r="H34" s="44"/>
      <c r="I34" s="969"/>
      <c r="J34" s="963"/>
      <c r="K34" s="963"/>
    </row>
    <row r="35" spans="1:11" x14ac:dyDescent="0.2">
      <c r="A35" s="966"/>
      <c r="B35" s="966"/>
      <c r="C35" s="60" t="s">
        <v>53</v>
      </c>
      <c r="D35" s="61">
        <v>0</v>
      </c>
      <c r="E35" s="44">
        <f>H29</f>
        <v>132.54678761399998</v>
      </c>
      <c r="F35" s="42" t="s">
        <v>49</v>
      </c>
      <c r="G35" s="44">
        <f t="shared" si="2"/>
        <v>0</v>
      </c>
      <c r="H35" s="44"/>
      <c r="I35" s="969"/>
      <c r="J35" s="963"/>
      <c r="K35" s="963"/>
    </row>
    <row r="36" spans="1:11" ht="57.75" customHeight="1" x14ac:dyDescent="0.2">
      <c r="A36" s="966"/>
      <c r="B36" s="966"/>
      <c r="C36" s="60" t="s">
        <v>53</v>
      </c>
      <c r="D36" s="61">
        <v>0</v>
      </c>
      <c r="E36" s="44">
        <f>H29</f>
        <v>132.54678761399998</v>
      </c>
      <c r="F36" s="42" t="s">
        <v>49</v>
      </c>
      <c r="G36" s="44">
        <f t="shared" si="2"/>
        <v>0</v>
      </c>
      <c r="H36" s="44"/>
      <c r="I36" s="969"/>
      <c r="J36" s="963"/>
      <c r="K36" s="963"/>
    </row>
    <row r="37" spans="1:11" ht="23.25" customHeight="1" x14ac:dyDescent="0.2">
      <c r="A37" s="967"/>
      <c r="B37" s="967"/>
      <c r="C37" s="39" t="s">
        <v>54</v>
      </c>
      <c r="D37" s="52">
        <f>SUM(D30:D36)</f>
        <v>0</v>
      </c>
      <c r="E37" s="53">
        <f>H29</f>
        <v>132.54678761399998</v>
      </c>
      <c r="F37" s="39" t="s">
        <v>49</v>
      </c>
      <c r="G37" s="53">
        <f>SUM(G30:G36)</f>
        <v>0</v>
      </c>
      <c r="H37" s="53">
        <f>H29+G37</f>
        <v>132.54678761399998</v>
      </c>
      <c r="I37" s="44"/>
      <c r="J37" s="44"/>
      <c r="K37" s="39"/>
    </row>
    <row r="38" spans="1:11" ht="127.5" customHeight="1" x14ac:dyDescent="0.2">
      <c r="A38" s="62"/>
      <c r="B38" s="62"/>
      <c r="C38" s="62"/>
      <c r="D38" s="62"/>
      <c r="E38" s="62"/>
      <c r="F38" s="62" t="s">
        <v>88</v>
      </c>
      <c r="G38" s="62"/>
      <c r="H38" s="63">
        <f>H37</f>
        <v>132.54678761399998</v>
      </c>
      <c r="I38" s="63" t="s">
        <v>55</v>
      </c>
      <c r="J38" s="64">
        <f>ROUND(H38/100,4)</f>
        <v>1.3254999999999999</v>
      </c>
      <c r="K38" s="42"/>
    </row>
    <row r="39" spans="1:11" ht="69.75" customHeight="1" x14ac:dyDescent="0.2">
      <c r="A39" s="62"/>
      <c r="B39" s="58" t="s">
        <v>89</v>
      </c>
      <c r="C39" s="62"/>
      <c r="D39" s="62"/>
      <c r="E39" s="62"/>
      <c r="F39" s="62" t="s">
        <v>90</v>
      </c>
      <c r="G39" s="62"/>
      <c r="H39" s="65">
        <v>1</v>
      </c>
      <c r="I39" s="63" t="s">
        <v>56</v>
      </c>
      <c r="J39" s="42"/>
      <c r="K39" s="42"/>
    </row>
    <row r="40" spans="1:11" ht="127.5" x14ac:dyDescent="0.2">
      <c r="A40" s="62"/>
      <c r="B40" s="62"/>
      <c r="C40" s="62"/>
      <c r="D40" s="62"/>
      <c r="E40" s="62"/>
      <c r="F40" s="62" t="s">
        <v>91</v>
      </c>
      <c r="G40" s="62"/>
      <c r="H40" s="63">
        <f>J38*H39</f>
        <v>1.3254999999999999</v>
      </c>
      <c r="I40" s="63" t="s">
        <v>92</v>
      </c>
      <c r="J40" s="66">
        <f>ROUND(J38*H39,4)</f>
        <v>1.3254999999999999</v>
      </c>
      <c r="K40" s="42"/>
    </row>
    <row r="41" spans="1:11" x14ac:dyDescent="0.2">
      <c r="B41" s="67" t="s">
        <v>8</v>
      </c>
      <c r="C41" s="68"/>
    </row>
    <row r="42" spans="1:11" ht="12.75" customHeight="1" x14ac:dyDescent="0.2">
      <c r="B42" s="69"/>
      <c r="C42" s="70"/>
    </row>
    <row r="44" spans="1:11" ht="25.5" customHeight="1" x14ac:dyDescent="0.2">
      <c r="A44" s="954" t="s">
        <v>93</v>
      </c>
      <c r="B44" s="955"/>
      <c r="C44" s="955"/>
      <c r="D44" s="955"/>
      <c r="E44" s="955"/>
      <c r="F44" s="955"/>
      <c r="G44" s="955"/>
      <c r="H44" s="955"/>
      <c r="I44" s="955"/>
      <c r="J44" s="956"/>
    </row>
    <row r="45" spans="1:11" ht="91.5" customHeight="1" x14ac:dyDescent="0.2">
      <c r="A45" s="957"/>
      <c r="B45" s="945"/>
      <c r="C45" s="945"/>
      <c r="D45" s="945"/>
      <c r="E45" s="945"/>
      <c r="F45" s="945"/>
      <c r="G45" s="945"/>
      <c r="H45" s="945"/>
      <c r="I45" s="945"/>
      <c r="J45" s="958"/>
    </row>
    <row r="46" spans="1:11" x14ac:dyDescent="0.2">
      <c r="A46" s="957"/>
      <c r="B46" s="945"/>
      <c r="C46" s="945"/>
      <c r="D46" s="945"/>
      <c r="E46" s="945"/>
      <c r="F46" s="945"/>
      <c r="G46" s="945"/>
      <c r="H46" s="945"/>
      <c r="I46" s="945"/>
      <c r="J46" s="958"/>
    </row>
    <row r="47" spans="1:11" ht="7.5" customHeight="1" x14ac:dyDescent="0.2">
      <c r="A47" s="959"/>
      <c r="B47" s="960"/>
      <c r="C47" s="960"/>
      <c r="D47" s="960"/>
      <c r="E47" s="960"/>
      <c r="F47" s="960"/>
      <c r="G47" s="960"/>
      <c r="H47" s="960"/>
      <c r="I47" s="960"/>
      <c r="J47" s="961"/>
    </row>
  </sheetData>
  <sheetProtection sheet="1" objects="1" scenarios="1" formatRows="0"/>
  <mergeCells count="19">
    <mergeCell ref="A44:J47"/>
    <mergeCell ref="J9:K9"/>
    <mergeCell ref="J10:K25"/>
    <mergeCell ref="J28:K36"/>
    <mergeCell ref="B30:B37"/>
    <mergeCell ref="A30:A37"/>
    <mergeCell ref="I12:I14"/>
    <mergeCell ref="I23:I25"/>
    <mergeCell ref="I26:I27"/>
    <mergeCell ref="I30:I36"/>
    <mergeCell ref="J26:K26"/>
    <mergeCell ref="J27:K27"/>
    <mergeCell ref="A8:K8"/>
    <mergeCell ref="A1:I1"/>
    <mergeCell ref="A6:I6"/>
    <mergeCell ref="B3:H3"/>
    <mergeCell ref="I7:K7"/>
    <mergeCell ref="A5:J5"/>
    <mergeCell ref="D4:F4"/>
  </mergeCells>
  <phoneticPr fontId="5" type="noConversion"/>
  <pageMargins left="0.74803149606299213" right="0.74803149606299213" top="0.98425196850393704" bottom="0.98425196850393704" header="0.51181102362204722" footer="0.51181102362204722"/>
  <pageSetup paperSize="8" scale="60"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M51"/>
  <sheetViews>
    <sheetView topLeftCell="A40" zoomScale="90" zoomScaleNormal="90" workbookViewId="0">
      <selection activeCell="B14" sqref="B14"/>
    </sheetView>
  </sheetViews>
  <sheetFormatPr defaultColWidth="9.140625" defaultRowHeight="12.75" x14ac:dyDescent="0.2"/>
  <cols>
    <col min="1" max="1" width="28" style="92" customWidth="1"/>
    <col min="2" max="2" width="30.5703125" style="92" customWidth="1"/>
    <col min="3" max="3" width="38.140625" style="92" customWidth="1"/>
    <col min="4" max="4" width="15" style="92" customWidth="1"/>
    <col min="5" max="5" width="14.42578125" style="92" customWidth="1"/>
    <col min="6" max="6" width="32.28515625" style="92" customWidth="1"/>
    <col min="7" max="7" width="10.5703125" style="92" customWidth="1"/>
    <col min="8" max="8" width="12.140625" style="92" customWidth="1"/>
    <col min="9" max="9" width="58.28515625" style="181" customWidth="1"/>
    <col min="10" max="10" width="24" style="92" bestFit="1" customWidth="1"/>
    <col min="11" max="11" width="13.140625" style="92" bestFit="1" customWidth="1"/>
    <col min="12" max="12" width="9.140625" style="92"/>
    <col min="13" max="13" width="27" style="92" customWidth="1"/>
    <col min="14" max="14" width="6.85546875" style="92" customWidth="1"/>
    <col min="15" max="15" width="11.7109375" style="92" customWidth="1"/>
    <col min="16" max="16" width="22.140625" style="92" customWidth="1"/>
    <col min="17" max="17" width="21.28515625" style="92" customWidth="1"/>
    <col min="18" max="16384" width="9.140625" style="92"/>
  </cols>
  <sheetData>
    <row r="1" spans="1:11" ht="30" customHeight="1" x14ac:dyDescent="0.2">
      <c r="A1" s="989" t="s">
        <v>94</v>
      </c>
      <c r="B1" s="990"/>
      <c r="C1" s="990"/>
      <c r="D1" s="990"/>
      <c r="E1" s="990"/>
      <c r="F1" s="990"/>
    </row>
    <row r="2" spans="1:11" s="95" customFormat="1" ht="19.5" customHeight="1" x14ac:dyDescent="0.2">
      <c r="A2" s="93" t="s">
        <v>68</v>
      </c>
      <c r="B2" s="93" t="s">
        <v>6</v>
      </c>
      <c r="C2" s="94"/>
      <c r="D2" s="94"/>
      <c r="E2" s="94"/>
      <c r="F2" s="94"/>
    </row>
    <row r="3" spans="1:11" s="95" customFormat="1" ht="31.5" customHeight="1" x14ac:dyDescent="0.2">
      <c r="B3" s="1000" t="s">
        <v>0</v>
      </c>
      <c r="C3" s="1001"/>
      <c r="D3" s="1001"/>
      <c r="E3" s="1001"/>
      <c r="F3" s="1001"/>
      <c r="G3" s="1001"/>
      <c r="H3" s="1001"/>
    </row>
    <row r="4" spans="1:11" s="90" customFormat="1" ht="36.75" customHeight="1" x14ac:dyDescent="0.2">
      <c r="A4" s="96" t="s">
        <v>95</v>
      </c>
      <c r="B4" s="95"/>
      <c r="C4" s="95"/>
      <c r="D4" s="989" t="s">
        <v>70</v>
      </c>
      <c r="E4" s="1007"/>
      <c r="F4" s="1007"/>
    </row>
    <row r="5" spans="1:11" s="90" customFormat="1" ht="62.25" customHeight="1" x14ac:dyDescent="0.2">
      <c r="A5" s="1000" t="s">
        <v>71</v>
      </c>
      <c r="B5" s="1007"/>
      <c r="C5" s="1007"/>
      <c r="D5" s="1007"/>
      <c r="E5" s="1007"/>
      <c r="F5" s="1007"/>
      <c r="G5" s="1007"/>
      <c r="H5" s="1007"/>
      <c r="I5" s="1007"/>
      <c r="J5" s="1007"/>
    </row>
    <row r="6" spans="1:11" ht="31.5" customHeight="1" x14ac:dyDescent="0.25">
      <c r="A6" s="1002"/>
      <c r="B6" s="1003"/>
      <c r="C6" s="1003"/>
      <c r="D6" s="1003"/>
      <c r="E6" s="1003"/>
      <c r="F6" s="1003"/>
      <c r="G6" s="1003"/>
      <c r="H6" s="1003"/>
      <c r="I6" s="1003"/>
    </row>
    <row r="7" spans="1:11" ht="30" customHeight="1" x14ac:dyDescent="0.25">
      <c r="A7" s="91"/>
      <c r="B7" s="182" t="s">
        <v>8</v>
      </c>
      <c r="C7" s="183"/>
      <c r="I7" s="1004" t="s">
        <v>9</v>
      </c>
      <c r="J7" s="1005"/>
      <c r="K7" s="1006"/>
    </row>
    <row r="8" spans="1:11" ht="24.75" customHeight="1" x14ac:dyDescent="0.2">
      <c r="A8" s="992" t="s">
        <v>96</v>
      </c>
      <c r="B8" s="993"/>
      <c r="C8" s="993"/>
      <c r="D8" s="993"/>
      <c r="E8" s="993"/>
      <c r="F8" s="993"/>
      <c r="G8" s="993"/>
      <c r="H8" s="993"/>
      <c r="I8" s="993"/>
      <c r="J8" s="993"/>
      <c r="K8" s="987"/>
    </row>
    <row r="9" spans="1:11" x14ac:dyDescent="0.2">
      <c r="A9" s="184" t="s">
        <v>10</v>
      </c>
      <c r="B9" s="184" t="s">
        <v>11</v>
      </c>
      <c r="C9" s="184"/>
      <c r="D9" s="184" t="s">
        <v>12</v>
      </c>
      <c r="E9" s="184"/>
      <c r="F9" s="184" t="s">
        <v>13</v>
      </c>
      <c r="G9" s="184" t="s">
        <v>14</v>
      </c>
      <c r="H9" s="184" t="s">
        <v>15</v>
      </c>
      <c r="I9" s="185" t="s">
        <v>16</v>
      </c>
      <c r="J9" s="985"/>
      <c r="K9" s="987"/>
    </row>
    <row r="10" spans="1:11" ht="26.25" customHeight="1" x14ac:dyDescent="0.2">
      <c r="A10" s="185" t="s">
        <v>17</v>
      </c>
      <c r="B10" s="186" t="s">
        <v>18</v>
      </c>
      <c r="C10" s="187"/>
      <c r="D10" s="188">
        <v>1</v>
      </c>
      <c r="E10" s="189">
        <v>100</v>
      </c>
      <c r="F10" s="187" t="s">
        <v>19</v>
      </c>
      <c r="G10" s="189">
        <v>100</v>
      </c>
      <c r="H10" s="189">
        <v>100</v>
      </c>
      <c r="I10" s="190" t="s">
        <v>20</v>
      </c>
      <c r="J10" s="985" t="s">
        <v>21</v>
      </c>
      <c r="K10" s="986"/>
    </row>
    <row r="11" spans="1:11" ht="86.25" customHeight="1" x14ac:dyDescent="0.2">
      <c r="A11" s="187"/>
      <c r="B11" s="185" t="s">
        <v>22</v>
      </c>
      <c r="C11" s="191"/>
      <c r="D11" s="192">
        <v>0</v>
      </c>
      <c r="E11" s="193">
        <v>100</v>
      </c>
      <c r="F11" s="191" t="s">
        <v>23</v>
      </c>
      <c r="G11" s="193">
        <f>D11*E11</f>
        <v>0</v>
      </c>
      <c r="H11" s="193">
        <f>H10+G11</f>
        <v>100</v>
      </c>
      <c r="I11" s="194" t="s">
        <v>57</v>
      </c>
      <c r="J11" s="986"/>
      <c r="K11" s="986"/>
    </row>
    <row r="12" spans="1:11" ht="69.75" customHeight="1" x14ac:dyDescent="0.2">
      <c r="A12" s="185" t="s">
        <v>25</v>
      </c>
      <c r="B12" s="185" t="s">
        <v>26</v>
      </c>
      <c r="C12" s="195" t="s">
        <v>73</v>
      </c>
      <c r="D12" s="192">
        <v>0.1087</v>
      </c>
      <c r="E12" s="193">
        <f>H11</f>
        <v>100</v>
      </c>
      <c r="F12" s="191" t="s">
        <v>23</v>
      </c>
      <c r="G12" s="193">
        <f>D12*E12</f>
        <v>10.870000000000001</v>
      </c>
      <c r="H12" s="193"/>
      <c r="I12" s="984" t="s">
        <v>97</v>
      </c>
      <c r="J12" s="986"/>
      <c r="K12" s="986"/>
    </row>
    <row r="13" spans="1:11" ht="69" customHeight="1" x14ac:dyDescent="0.2">
      <c r="A13" s="187"/>
      <c r="B13" s="187"/>
      <c r="C13" s="195" t="s">
        <v>75</v>
      </c>
      <c r="D13" s="196">
        <v>2.6100000000000002E-2</v>
      </c>
      <c r="E13" s="193">
        <f>H11</f>
        <v>100</v>
      </c>
      <c r="F13" s="191" t="s">
        <v>23</v>
      </c>
      <c r="G13" s="193">
        <f>D13*E13</f>
        <v>2.6100000000000003</v>
      </c>
      <c r="H13" s="193"/>
      <c r="I13" s="984"/>
      <c r="J13" s="986"/>
      <c r="K13" s="986"/>
    </row>
    <row r="14" spans="1:11" ht="358.5" customHeight="1" x14ac:dyDescent="0.2">
      <c r="A14" s="187"/>
      <c r="B14" s="187"/>
      <c r="C14" s="191" t="s">
        <v>27</v>
      </c>
      <c r="D14" s="197">
        <v>6.0000000000000001E-3</v>
      </c>
      <c r="E14" s="193">
        <f>H11</f>
        <v>100</v>
      </c>
      <c r="F14" s="191" t="s">
        <v>23</v>
      </c>
      <c r="G14" s="193">
        <f>D14*E14</f>
        <v>0.6</v>
      </c>
      <c r="H14" s="193"/>
      <c r="I14" s="984"/>
      <c r="J14" s="986"/>
      <c r="K14" s="986"/>
    </row>
    <row r="15" spans="1:11" ht="33.75" customHeight="1" x14ac:dyDescent="0.2">
      <c r="A15" s="187"/>
      <c r="B15" s="187"/>
      <c r="C15" s="184" t="s">
        <v>28</v>
      </c>
      <c r="D15" s="198">
        <f>SUM(D12:D14)</f>
        <v>0.14080000000000001</v>
      </c>
      <c r="E15" s="157">
        <f>H11</f>
        <v>100</v>
      </c>
      <c r="F15" s="184" t="s">
        <v>23</v>
      </c>
      <c r="G15" s="157">
        <f>SUM(G12:G14)</f>
        <v>14.08</v>
      </c>
      <c r="H15" s="157">
        <f>H11+G15</f>
        <v>114.08</v>
      </c>
      <c r="I15" s="193"/>
      <c r="J15" s="986"/>
      <c r="K15" s="986"/>
    </row>
    <row r="16" spans="1:11" ht="48.75" customHeight="1" x14ac:dyDescent="0.2">
      <c r="A16" s="185" t="s">
        <v>29</v>
      </c>
      <c r="B16" s="185" t="s">
        <v>30</v>
      </c>
      <c r="C16" s="191"/>
      <c r="D16" s="197">
        <v>0.08</v>
      </c>
      <c r="E16" s="193">
        <f>H11+G12+G13</f>
        <v>113.48</v>
      </c>
      <c r="F16" s="191" t="s">
        <v>31</v>
      </c>
      <c r="G16" s="193">
        <f t="shared" ref="G16:G20" si="0">D16*E16</f>
        <v>9.0784000000000002</v>
      </c>
      <c r="H16" s="193">
        <f>H15+G16</f>
        <v>123.1584</v>
      </c>
      <c r="I16" s="194" t="s">
        <v>32</v>
      </c>
      <c r="J16" s="986"/>
      <c r="K16" s="986"/>
    </row>
    <row r="17" spans="1:13" ht="52.5" customHeight="1" x14ac:dyDescent="0.2">
      <c r="A17" s="185" t="s">
        <v>33</v>
      </c>
      <c r="B17" s="186" t="s">
        <v>34</v>
      </c>
      <c r="C17" s="199" t="s">
        <v>60</v>
      </c>
      <c r="D17" s="200">
        <v>0</v>
      </c>
      <c r="E17" s="193">
        <f>H16</f>
        <v>123.1584</v>
      </c>
      <c r="F17" s="191" t="s">
        <v>35</v>
      </c>
      <c r="G17" s="193">
        <f t="shared" si="0"/>
        <v>0</v>
      </c>
      <c r="H17" s="189"/>
      <c r="I17" s="194" t="s">
        <v>98</v>
      </c>
      <c r="J17" s="986"/>
      <c r="K17" s="986"/>
    </row>
    <row r="18" spans="1:13" ht="237.75" customHeight="1" x14ac:dyDescent="0.2">
      <c r="A18" s="187"/>
      <c r="B18" s="187"/>
      <c r="C18" s="195" t="s">
        <v>62</v>
      </c>
      <c r="D18" s="192">
        <v>1.9199999999999998E-2</v>
      </c>
      <c r="E18" s="201">
        <f>H16</f>
        <v>123.1584</v>
      </c>
      <c r="F18" s="195" t="s">
        <v>35</v>
      </c>
      <c r="G18" s="201">
        <f t="shared" si="0"/>
        <v>2.3646412799999998</v>
      </c>
      <c r="H18" s="201"/>
      <c r="I18" s="194" t="s">
        <v>99</v>
      </c>
      <c r="J18" s="986"/>
      <c r="K18" s="986"/>
    </row>
    <row r="19" spans="1:13" ht="63" x14ac:dyDescent="0.2">
      <c r="A19" s="187"/>
      <c r="B19" s="187"/>
      <c r="C19" s="195" t="s">
        <v>100</v>
      </c>
      <c r="D19" s="202">
        <v>1E-3</v>
      </c>
      <c r="E19" s="201">
        <f>H16</f>
        <v>123.1584</v>
      </c>
      <c r="F19" s="195" t="s">
        <v>35</v>
      </c>
      <c r="G19" s="201">
        <f t="shared" si="0"/>
        <v>0.1231584</v>
      </c>
      <c r="H19" s="201"/>
      <c r="I19" s="194" t="s">
        <v>101</v>
      </c>
      <c r="J19" s="986"/>
      <c r="K19" s="986"/>
    </row>
    <row r="20" spans="1:13" ht="56.25" customHeight="1" x14ac:dyDescent="0.2">
      <c r="A20" s="187"/>
      <c r="B20" s="187"/>
      <c r="C20" s="195" t="s">
        <v>65</v>
      </c>
      <c r="D20" s="202">
        <v>1.0200000000000001E-2</v>
      </c>
      <c r="E20" s="201">
        <f>H16</f>
        <v>123.1584</v>
      </c>
      <c r="F20" s="195" t="s">
        <v>35</v>
      </c>
      <c r="G20" s="201">
        <f t="shared" si="0"/>
        <v>1.2562156800000002</v>
      </c>
      <c r="H20" s="201"/>
      <c r="I20" s="194" t="s">
        <v>36</v>
      </c>
      <c r="J20" s="986"/>
      <c r="K20" s="986"/>
    </row>
    <row r="21" spans="1:13" ht="21" customHeight="1" x14ac:dyDescent="0.2">
      <c r="A21" s="187"/>
      <c r="B21" s="187"/>
      <c r="C21" s="184" t="s">
        <v>28</v>
      </c>
      <c r="D21" s="198">
        <f>SUM(D17:D20)</f>
        <v>3.04E-2</v>
      </c>
      <c r="E21" s="157">
        <f>H16</f>
        <v>123.1584</v>
      </c>
      <c r="F21" s="184" t="s">
        <v>35</v>
      </c>
      <c r="G21" s="157">
        <f>SUM(G17:G20)</f>
        <v>3.7440153599999997</v>
      </c>
      <c r="H21" s="157">
        <f>H16+G21</f>
        <v>126.90241536000001</v>
      </c>
      <c r="I21" s="193"/>
      <c r="J21" s="986"/>
      <c r="K21" s="986"/>
    </row>
    <row r="22" spans="1:13" ht="229.5" customHeight="1" x14ac:dyDescent="0.2">
      <c r="A22" s="187"/>
      <c r="B22" s="186" t="s">
        <v>37</v>
      </c>
      <c r="C22" s="195" t="s">
        <v>102</v>
      </c>
      <c r="D22" s="203">
        <v>1.09E-2</v>
      </c>
      <c r="E22" s="201">
        <f>H16</f>
        <v>123.1584</v>
      </c>
      <c r="F22" s="195" t="s">
        <v>35</v>
      </c>
      <c r="G22" s="201">
        <f t="shared" ref="G22:G28" si="1">D22*E22</f>
        <v>1.34242656</v>
      </c>
      <c r="H22" s="201"/>
      <c r="I22" s="194" t="s">
        <v>103</v>
      </c>
      <c r="J22" s="986"/>
      <c r="K22" s="986"/>
    </row>
    <row r="23" spans="1:13" ht="12.75" customHeight="1" x14ac:dyDescent="0.2">
      <c r="A23" s="187"/>
      <c r="B23" s="195"/>
      <c r="C23" s="195" t="s">
        <v>39</v>
      </c>
      <c r="D23" s="202">
        <v>6.9599999999999995E-2</v>
      </c>
      <c r="E23" s="201">
        <f>H16</f>
        <v>123.1584</v>
      </c>
      <c r="F23" s="195" t="s">
        <v>35</v>
      </c>
      <c r="G23" s="201">
        <f t="shared" si="1"/>
        <v>8.5718246399999991</v>
      </c>
      <c r="H23" s="201"/>
      <c r="I23" s="984" t="s">
        <v>40</v>
      </c>
      <c r="J23" s="986"/>
      <c r="K23" s="986"/>
    </row>
    <row r="24" spans="1:13" x14ac:dyDescent="0.2">
      <c r="A24" s="187"/>
      <c r="B24" s="195"/>
      <c r="C24" s="195" t="s">
        <v>41</v>
      </c>
      <c r="D24" s="202">
        <v>6.9500000000000006E-2</v>
      </c>
      <c r="E24" s="201">
        <f>H16</f>
        <v>123.1584</v>
      </c>
      <c r="F24" s="195" t="s">
        <v>35</v>
      </c>
      <c r="G24" s="201">
        <f t="shared" si="1"/>
        <v>8.5595088000000015</v>
      </c>
      <c r="H24" s="201"/>
      <c r="I24" s="984"/>
      <c r="J24" s="986"/>
      <c r="K24" s="986"/>
    </row>
    <row r="25" spans="1:13" ht="47.25" customHeight="1" x14ac:dyDescent="0.2">
      <c r="A25" s="187"/>
      <c r="B25" s="195"/>
      <c r="C25" s="195" t="s">
        <v>42</v>
      </c>
      <c r="D25" s="202">
        <v>3.5999999999999997E-2</v>
      </c>
      <c r="E25" s="201">
        <f>H16</f>
        <v>123.1584</v>
      </c>
      <c r="F25" s="195" t="s">
        <v>35</v>
      </c>
      <c r="G25" s="201">
        <f t="shared" si="1"/>
        <v>4.4337023999999996</v>
      </c>
      <c r="H25" s="201"/>
      <c r="I25" s="984"/>
      <c r="J25" s="986"/>
      <c r="K25" s="986"/>
    </row>
    <row r="26" spans="1:13" ht="153" customHeight="1" x14ac:dyDescent="0.2">
      <c r="A26" s="187"/>
      <c r="B26" s="195"/>
      <c r="C26" s="204" t="s">
        <v>43</v>
      </c>
      <c r="D26" s="203">
        <f>2.25%/2</f>
        <v>1.125E-2</v>
      </c>
      <c r="E26" s="201">
        <f>H16</f>
        <v>123.1584</v>
      </c>
      <c r="F26" s="195" t="s">
        <v>35</v>
      </c>
      <c r="G26" s="201">
        <f t="shared" si="1"/>
        <v>1.385532</v>
      </c>
      <c r="H26" s="201"/>
      <c r="I26" s="984" t="s">
        <v>104</v>
      </c>
      <c r="J26" s="991" t="s">
        <v>105</v>
      </c>
      <c r="K26" s="991"/>
    </row>
    <row r="27" spans="1:13" ht="228.75" customHeight="1" x14ac:dyDescent="0.2">
      <c r="A27" s="187"/>
      <c r="B27" s="195"/>
      <c r="C27" s="195" t="s">
        <v>44</v>
      </c>
      <c r="D27" s="203">
        <v>1.72E-2</v>
      </c>
      <c r="E27" s="201">
        <f>H16</f>
        <v>123.1584</v>
      </c>
      <c r="F27" s="195" t="s">
        <v>35</v>
      </c>
      <c r="G27" s="201">
        <f t="shared" si="1"/>
        <v>2.1183244800000001</v>
      </c>
      <c r="H27" s="201"/>
      <c r="I27" s="984"/>
      <c r="J27" s="991" t="s">
        <v>45</v>
      </c>
      <c r="K27" s="991"/>
    </row>
    <row r="28" spans="1:13" ht="134.25" customHeight="1" x14ac:dyDescent="0.2">
      <c r="A28" s="187"/>
      <c r="B28" s="195"/>
      <c r="C28" s="204" t="s">
        <v>85</v>
      </c>
      <c r="D28" s="203">
        <v>8.0000000000000002E-3</v>
      </c>
      <c r="E28" s="201">
        <f>H16</f>
        <v>123.1584</v>
      </c>
      <c r="F28" s="195" t="s">
        <v>35</v>
      </c>
      <c r="G28" s="201">
        <f t="shared" si="1"/>
        <v>0.98526720000000001</v>
      </c>
      <c r="H28" s="201"/>
      <c r="I28" s="194" t="s">
        <v>106</v>
      </c>
      <c r="J28" s="988"/>
      <c r="K28" s="987"/>
    </row>
    <row r="29" spans="1:13" x14ac:dyDescent="0.2">
      <c r="A29" s="187"/>
      <c r="B29" s="187"/>
      <c r="C29" s="184" t="s">
        <v>28</v>
      </c>
      <c r="D29" s="198">
        <f>SUM(D22:D28)</f>
        <v>0.22245000000000001</v>
      </c>
      <c r="E29" s="157">
        <f>H16</f>
        <v>123.1584</v>
      </c>
      <c r="F29" s="184" t="s">
        <v>35</v>
      </c>
      <c r="G29" s="157">
        <f>SUM(G22:G28)</f>
        <v>27.396586080000002</v>
      </c>
      <c r="H29" s="157">
        <f>H21+G29</f>
        <v>154.29900144000001</v>
      </c>
      <c r="I29" s="193"/>
      <c r="J29" s="987"/>
      <c r="K29" s="987"/>
    </row>
    <row r="30" spans="1:13" ht="25.5" customHeight="1" x14ac:dyDescent="0.2">
      <c r="A30" s="997" t="s">
        <v>46</v>
      </c>
      <c r="B30" s="994" t="s">
        <v>47</v>
      </c>
      <c r="C30" s="205" t="s">
        <v>48</v>
      </c>
      <c r="D30" s="206">
        <v>4.02E-2</v>
      </c>
      <c r="E30" s="189">
        <f>H29</f>
        <v>154.29900144000001</v>
      </c>
      <c r="F30" s="187" t="s">
        <v>49</v>
      </c>
      <c r="G30" s="189">
        <f t="shared" ref="G30:G36" si="2">D30*E30</f>
        <v>6.2028198578880005</v>
      </c>
      <c r="H30" s="189"/>
      <c r="I30" s="984" t="s">
        <v>107</v>
      </c>
      <c r="J30" s="987"/>
      <c r="K30" s="987"/>
      <c r="L30" s="207"/>
      <c r="M30" s="207"/>
    </row>
    <row r="31" spans="1:13" ht="12.75" customHeight="1" x14ac:dyDescent="0.2">
      <c r="A31" s="998"/>
      <c r="B31" s="995"/>
      <c r="C31" s="205" t="s">
        <v>50</v>
      </c>
      <c r="D31" s="206">
        <v>0</v>
      </c>
      <c r="E31" s="189">
        <f>H29</f>
        <v>154.29900144000001</v>
      </c>
      <c r="F31" s="187" t="s">
        <v>49</v>
      </c>
      <c r="G31" s="189">
        <f t="shared" si="2"/>
        <v>0</v>
      </c>
      <c r="H31" s="189"/>
      <c r="I31" s="984"/>
      <c r="J31" s="987"/>
      <c r="K31" s="987"/>
      <c r="L31" s="207"/>
    </row>
    <row r="32" spans="1:13" ht="12.75" customHeight="1" x14ac:dyDescent="0.2">
      <c r="A32" s="998"/>
      <c r="B32" s="995"/>
      <c r="C32" s="205" t="s">
        <v>51</v>
      </c>
      <c r="D32" s="206">
        <v>3.0000000000000001E-3</v>
      </c>
      <c r="E32" s="189">
        <f>H29</f>
        <v>154.29900144000001</v>
      </c>
      <c r="F32" s="187" t="s">
        <v>49</v>
      </c>
      <c r="G32" s="189">
        <f t="shared" si="2"/>
        <v>0.46289700432000003</v>
      </c>
      <c r="H32" s="189"/>
      <c r="I32" s="984"/>
      <c r="J32" s="987"/>
      <c r="K32" s="987"/>
    </row>
    <row r="33" spans="1:11" x14ac:dyDescent="0.2">
      <c r="A33" s="998"/>
      <c r="B33" s="995"/>
      <c r="C33" s="205" t="s">
        <v>52</v>
      </c>
      <c r="D33" s="206">
        <v>0</v>
      </c>
      <c r="E33" s="189">
        <f>H29</f>
        <v>154.29900144000001</v>
      </c>
      <c r="F33" s="187" t="s">
        <v>49</v>
      </c>
      <c r="G33" s="189">
        <f t="shared" si="2"/>
        <v>0</v>
      </c>
      <c r="H33" s="189"/>
      <c r="I33" s="984"/>
      <c r="J33" s="987"/>
      <c r="K33" s="987"/>
    </row>
    <row r="34" spans="1:11" x14ac:dyDescent="0.2">
      <c r="A34" s="998"/>
      <c r="B34" s="995"/>
      <c r="C34" s="205" t="s">
        <v>53</v>
      </c>
      <c r="D34" s="206">
        <v>0</v>
      </c>
      <c r="E34" s="189">
        <f>H29</f>
        <v>154.29900144000001</v>
      </c>
      <c r="F34" s="187" t="s">
        <v>49</v>
      </c>
      <c r="G34" s="189">
        <f t="shared" si="2"/>
        <v>0</v>
      </c>
      <c r="H34" s="189"/>
      <c r="I34" s="984"/>
      <c r="J34" s="987"/>
      <c r="K34" s="987"/>
    </row>
    <row r="35" spans="1:11" x14ac:dyDescent="0.2">
      <c r="A35" s="998"/>
      <c r="B35" s="995"/>
      <c r="C35" s="205" t="s">
        <v>53</v>
      </c>
      <c r="D35" s="206">
        <v>0</v>
      </c>
      <c r="E35" s="189">
        <f>H29</f>
        <v>154.29900144000001</v>
      </c>
      <c r="F35" s="187" t="s">
        <v>49</v>
      </c>
      <c r="G35" s="189">
        <f t="shared" si="2"/>
        <v>0</v>
      </c>
      <c r="H35" s="189"/>
      <c r="I35" s="984"/>
      <c r="J35" s="987"/>
      <c r="K35" s="987"/>
    </row>
    <row r="36" spans="1:11" ht="61.5" customHeight="1" x14ac:dyDescent="0.2">
      <c r="A36" s="998"/>
      <c r="B36" s="995"/>
      <c r="C36" s="205" t="s">
        <v>53</v>
      </c>
      <c r="D36" s="206">
        <v>0</v>
      </c>
      <c r="E36" s="189">
        <f>H29</f>
        <v>154.29900144000001</v>
      </c>
      <c r="F36" s="187" t="s">
        <v>49</v>
      </c>
      <c r="G36" s="189">
        <f t="shared" si="2"/>
        <v>0</v>
      </c>
      <c r="H36" s="189"/>
      <c r="I36" s="984"/>
      <c r="J36" s="987"/>
      <c r="K36" s="987"/>
    </row>
    <row r="37" spans="1:11" x14ac:dyDescent="0.2">
      <c r="A37" s="999"/>
      <c r="B37" s="996"/>
      <c r="C37" s="184" t="s">
        <v>54</v>
      </c>
      <c r="D37" s="198">
        <f>SUM(D30:D36)</f>
        <v>4.3200000000000002E-2</v>
      </c>
      <c r="E37" s="157">
        <f>H29</f>
        <v>154.29900144000001</v>
      </c>
      <c r="F37" s="184" t="s">
        <v>49</v>
      </c>
      <c r="G37" s="157">
        <f>SUM(G30:G36)</f>
        <v>6.6657168622080007</v>
      </c>
      <c r="H37" s="157">
        <f>H29+G37</f>
        <v>160.96471830220801</v>
      </c>
      <c r="I37" s="193"/>
      <c r="J37" s="189"/>
      <c r="K37" s="208"/>
    </row>
    <row r="38" spans="1:11" ht="101.25" customHeight="1" x14ac:dyDescent="0.2">
      <c r="A38" s="209"/>
      <c r="B38" s="209"/>
      <c r="C38" s="209"/>
      <c r="D38" s="209"/>
      <c r="E38" s="209"/>
      <c r="F38" s="209" t="s">
        <v>108</v>
      </c>
      <c r="G38" s="209"/>
      <c r="H38" s="210">
        <f>H37</f>
        <v>160.96471830220801</v>
      </c>
      <c r="I38" s="210" t="s">
        <v>55</v>
      </c>
      <c r="J38" s="211">
        <f>ROUND(H38/100,4)</f>
        <v>1.6095999999999999</v>
      </c>
      <c r="K38" s="212"/>
    </row>
    <row r="39" spans="1:11" ht="63.75" x14ac:dyDescent="0.2">
      <c r="A39" s="209"/>
      <c r="B39" s="204" t="s">
        <v>109</v>
      </c>
      <c r="C39" s="209"/>
      <c r="D39" s="209"/>
      <c r="E39" s="209"/>
      <c r="F39" s="209" t="s">
        <v>110</v>
      </c>
      <c r="G39" s="209"/>
      <c r="H39" s="213">
        <v>1.1183000000000001</v>
      </c>
      <c r="I39" s="210" t="s">
        <v>56</v>
      </c>
      <c r="J39" s="214"/>
      <c r="K39" s="212"/>
    </row>
    <row r="40" spans="1:11" ht="99.75" customHeight="1" x14ac:dyDescent="0.2">
      <c r="A40" s="209"/>
      <c r="B40" s="209"/>
      <c r="C40" s="209"/>
      <c r="D40" s="209"/>
      <c r="E40" s="209"/>
      <c r="F40" s="209" t="s">
        <v>111</v>
      </c>
      <c r="G40" s="209"/>
      <c r="H40" s="210">
        <f>J38*H39</f>
        <v>1.80001568</v>
      </c>
      <c r="I40" s="210" t="s">
        <v>92</v>
      </c>
      <c r="J40" s="215">
        <f>ROUND(J38*H39,4)</f>
        <v>1.8</v>
      </c>
      <c r="K40" s="212"/>
    </row>
    <row r="41" spans="1:11" x14ac:dyDescent="0.2">
      <c r="A41" s="90"/>
      <c r="B41" s="216" t="s">
        <v>8</v>
      </c>
      <c r="C41" s="217"/>
      <c r="D41" s="90"/>
      <c r="E41" s="90"/>
      <c r="F41" s="90"/>
      <c r="G41" s="90"/>
      <c r="H41" s="90"/>
      <c r="I41" s="95"/>
      <c r="J41" s="90"/>
    </row>
    <row r="42" spans="1:11" x14ac:dyDescent="0.2">
      <c r="A42" s="90"/>
      <c r="B42" s="218"/>
      <c r="C42" s="219"/>
      <c r="D42" s="90"/>
      <c r="E42" s="90"/>
      <c r="F42" s="90"/>
      <c r="G42" s="90"/>
      <c r="H42" s="90"/>
      <c r="I42" s="95"/>
      <c r="J42" s="90"/>
    </row>
    <row r="43" spans="1:11" ht="12.75" customHeight="1" x14ac:dyDescent="0.2">
      <c r="A43" s="90"/>
      <c r="B43" s="90"/>
      <c r="C43" s="90"/>
      <c r="D43" s="90"/>
      <c r="E43" s="90"/>
      <c r="F43" s="90"/>
      <c r="G43" s="90"/>
      <c r="H43" s="90"/>
      <c r="I43" s="95"/>
      <c r="J43" s="90"/>
    </row>
    <row r="44" spans="1:11" ht="89.25" customHeight="1" x14ac:dyDescent="0.2">
      <c r="A44" s="974" t="s">
        <v>112</v>
      </c>
      <c r="B44" s="975"/>
      <c r="C44" s="975"/>
      <c r="D44" s="975"/>
      <c r="E44" s="976"/>
      <c r="F44" s="976"/>
      <c r="G44" s="976"/>
      <c r="H44" s="976"/>
      <c r="I44" s="976"/>
      <c r="J44" s="977"/>
    </row>
    <row r="45" spans="1:11" ht="29.25" customHeight="1" x14ac:dyDescent="0.2">
      <c r="A45" s="978"/>
      <c r="B45" s="979"/>
      <c r="C45" s="979"/>
      <c r="D45" s="979"/>
      <c r="E45" s="979"/>
      <c r="F45" s="979"/>
      <c r="G45" s="979"/>
      <c r="H45" s="979"/>
      <c r="I45" s="979"/>
      <c r="J45" s="980"/>
    </row>
    <row r="46" spans="1:11" ht="13.5" customHeight="1" x14ac:dyDescent="0.2">
      <c r="A46" s="978"/>
      <c r="B46" s="979"/>
      <c r="C46" s="979"/>
      <c r="D46" s="979"/>
      <c r="E46" s="979"/>
      <c r="F46" s="979"/>
      <c r="G46" s="979"/>
      <c r="H46" s="979"/>
      <c r="I46" s="979"/>
      <c r="J46" s="980"/>
    </row>
    <row r="47" spans="1:11" ht="21" customHeight="1" x14ac:dyDescent="0.2">
      <c r="A47" s="981"/>
      <c r="B47" s="982"/>
      <c r="C47" s="982"/>
      <c r="D47" s="982"/>
      <c r="E47" s="982"/>
      <c r="F47" s="982"/>
      <c r="G47" s="982"/>
      <c r="H47" s="982"/>
      <c r="I47" s="982"/>
      <c r="J47" s="983"/>
    </row>
    <row r="48" spans="1:11" x14ac:dyDescent="0.2">
      <c r="A48" s="90"/>
      <c r="B48" s="90"/>
      <c r="C48" s="90"/>
      <c r="D48" s="90"/>
      <c r="E48" s="90"/>
      <c r="F48" s="90"/>
      <c r="G48" s="90"/>
      <c r="H48" s="90"/>
      <c r="I48" s="95"/>
      <c r="J48" s="90"/>
    </row>
    <row r="49" spans="1:10" ht="19.5" customHeight="1" x14ac:dyDescent="0.2">
      <c r="A49" s="90"/>
      <c r="B49" s="90"/>
      <c r="C49" s="90"/>
      <c r="D49" s="90"/>
      <c r="E49" s="90"/>
      <c r="F49" s="90"/>
      <c r="G49" s="90"/>
      <c r="H49" s="90"/>
      <c r="I49" s="95"/>
      <c r="J49" s="90"/>
    </row>
    <row r="50" spans="1:10" x14ac:dyDescent="0.2">
      <c r="A50" s="90"/>
      <c r="B50" s="90"/>
      <c r="C50" s="90"/>
      <c r="D50" s="90"/>
      <c r="E50" s="90"/>
      <c r="F50" s="90"/>
      <c r="G50" s="90"/>
      <c r="H50" s="90"/>
      <c r="I50" s="95"/>
      <c r="J50" s="90"/>
    </row>
    <row r="51" spans="1:10" x14ac:dyDescent="0.2">
      <c r="A51" s="90"/>
      <c r="B51" s="90"/>
      <c r="C51" s="90"/>
      <c r="D51" s="90"/>
      <c r="E51" s="90"/>
      <c r="F51" s="90"/>
      <c r="G51" s="90"/>
      <c r="H51" s="90"/>
      <c r="I51" s="95"/>
      <c r="J51" s="90"/>
    </row>
  </sheetData>
  <sheetProtection formatRows="0"/>
  <mergeCells count="19">
    <mergeCell ref="J9:K9"/>
    <mergeCell ref="J28:K36"/>
    <mergeCell ref="A1:F1"/>
    <mergeCell ref="J26:K26"/>
    <mergeCell ref="J27:K27"/>
    <mergeCell ref="A8:K8"/>
    <mergeCell ref="B30:B37"/>
    <mergeCell ref="A30:A37"/>
    <mergeCell ref="B3:H3"/>
    <mergeCell ref="A6:I6"/>
    <mergeCell ref="I7:K7"/>
    <mergeCell ref="A5:J5"/>
    <mergeCell ref="D4:F4"/>
    <mergeCell ref="A44:J47"/>
    <mergeCell ref="I12:I14"/>
    <mergeCell ref="I23:I25"/>
    <mergeCell ref="I26:I27"/>
    <mergeCell ref="I30:I36"/>
    <mergeCell ref="J10:K25"/>
  </mergeCells>
  <pageMargins left="0.51181102362204722" right="0.51181102362204722" top="0.55118110236220474" bottom="0.55118110236220474" header="0.31496062992125984" footer="0.31496062992125984"/>
  <pageSetup paperSize="8" scale="50"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L48"/>
  <sheetViews>
    <sheetView zoomScale="90" zoomScaleNormal="90" workbookViewId="0">
      <selection activeCell="C29" sqref="C29"/>
    </sheetView>
  </sheetViews>
  <sheetFormatPr defaultColWidth="9.140625" defaultRowHeight="12.75" x14ac:dyDescent="0.2"/>
  <cols>
    <col min="1" max="1" width="28" style="32" customWidth="1"/>
    <col min="2" max="2" width="30.5703125" style="32" customWidth="1"/>
    <col min="3" max="3" width="38.5703125" style="32" customWidth="1"/>
    <col min="4" max="4" width="13" style="32" customWidth="1"/>
    <col min="5" max="5" width="12.85546875" style="32" customWidth="1"/>
    <col min="6" max="6" width="32.28515625" style="32" customWidth="1"/>
    <col min="7" max="7" width="10.5703125" style="32" customWidth="1"/>
    <col min="8" max="8" width="12.140625" style="32" customWidth="1"/>
    <col min="9" max="9" width="55.7109375" style="32" customWidth="1"/>
    <col min="10" max="10" width="19.85546875" style="32" customWidth="1"/>
    <col min="11" max="11" width="23.140625" style="32" customWidth="1"/>
    <col min="12" max="12" width="27" style="32" customWidth="1"/>
    <col min="13" max="13" width="6.85546875" style="32" customWidth="1"/>
    <col min="14" max="14" width="11.7109375" style="32" customWidth="1"/>
    <col min="15" max="15" width="22.140625" style="32" customWidth="1"/>
    <col min="16" max="16" width="21.28515625" style="32" customWidth="1"/>
    <col min="17" max="16384" width="9.140625" style="32"/>
  </cols>
  <sheetData>
    <row r="1" spans="1:11" ht="32.25" customHeight="1" x14ac:dyDescent="0.2">
      <c r="A1" s="944" t="s">
        <v>113</v>
      </c>
      <c r="B1" s="945"/>
      <c r="C1" s="945"/>
      <c r="D1" s="945"/>
      <c r="E1" s="945"/>
      <c r="F1" s="945"/>
      <c r="G1" s="950"/>
    </row>
    <row r="2" spans="1:11" s="35" customFormat="1" ht="19.5" customHeight="1" x14ac:dyDescent="0.2">
      <c r="A2" s="33" t="s">
        <v>68</v>
      </c>
      <c r="B2" s="33" t="s">
        <v>6</v>
      </c>
      <c r="C2" s="34"/>
      <c r="D2" s="34"/>
      <c r="E2" s="34"/>
      <c r="F2" s="34"/>
    </row>
    <row r="3" spans="1:11" s="35" customFormat="1" ht="24" customHeight="1" x14ac:dyDescent="0.2">
      <c r="B3" s="949" t="s">
        <v>0</v>
      </c>
      <c r="C3" s="950"/>
      <c r="D3" s="950"/>
      <c r="E3" s="950"/>
      <c r="F3" s="950"/>
      <c r="G3" s="950"/>
      <c r="H3" s="950"/>
    </row>
    <row r="4" spans="1:11" ht="21" customHeight="1" x14ac:dyDescent="0.2">
      <c r="A4" s="36" t="s">
        <v>69</v>
      </c>
      <c r="B4" s="35"/>
      <c r="C4" s="35"/>
      <c r="D4" s="944" t="s">
        <v>70</v>
      </c>
      <c r="E4" s="946"/>
      <c r="F4" s="946"/>
    </row>
    <row r="5" spans="1:11" ht="15.75" customHeight="1" x14ac:dyDescent="0.2">
      <c r="A5" s="36"/>
      <c r="B5" s="35"/>
      <c r="C5" s="35"/>
      <c r="D5" s="83"/>
      <c r="E5" s="83"/>
    </row>
    <row r="6" spans="1:11" ht="63" customHeight="1" x14ac:dyDescent="0.2">
      <c r="A6" s="949" t="s">
        <v>114</v>
      </c>
      <c r="B6" s="946"/>
      <c r="C6" s="946"/>
      <c r="D6" s="946"/>
      <c r="E6" s="946"/>
      <c r="F6" s="946"/>
      <c r="G6" s="946"/>
      <c r="H6" s="946"/>
      <c r="I6" s="946"/>
      <c r="J6" s="946"/>
    </row>
    <row r="7" spans="1:11" ht="21" customHeight="1" x14ac:dyDescent="0.25">
      <c r="A7" s="947"/>
      <c r="B7" s="948"/>
      <c r="C7" s="948"/>
      <c r="D7" s="948"/>
      <c r="E7" s="948"/>
      <c r="F7" s="948"/>
      <c r="G7" s="948"/>
      <c r="H7" s="948"/>
      <c r="I7" s="948"/>
    </row>
    <row r="8" spans="1:11" ht="30.75" customHeight="1" x14ac:dyDescent="0.2">
      <c r="B8" s="74" t="s">
        <v>8</v>
      </c>
      <c r="C8" s="75"/>
      <c r="I8" s="951" t="s">
        <v>9</v>
      </c>
      <c r="J8" s="952"/>
      <c r="K8" s="953"/>
    </row>
    <row r="9" spans="1:11" ht="18.75" customHeight="1" x14ac:dyDescent="0.2">
      <c r="A9" s="1008" t="s">
        <v>115</v>
      </c>
      <c r="B9" s="1009"/>
      <c r="C9" s="1009"/>
      <c r="D9" s="1009"/>
      <c r="E9" s="1009"/>
      <c r="F9" s="1009"/>
      <c r="G9" s="1009"/>
      <c r="H9" s="1009"/>
      <c r="I9" s="963"/>
      <c r="J9" s="963"/>
      <c r="K9" s="963"/>
    </row>
    <row r="10" spans="1:11" x14ac:dyDescent="0.2">
      <c r="A10" s="39" t="s">
        <v>10</v>
      </c>
      <c r="B10" s="39" t="s">
        <v>11</v>
      </c>
      <c r="C10" s="39"/>
      <c r="D10" s="39" t="s">
        <v>12</v>
      </c>
      <c r="E10" s="39"/>
      <c r="F10" s="39" t="s">
        <v>13</v>
      </c>
      <c r="G10" s="39" t="s">
        <v>14</v>
      </c>
      <c r="H10" s="39" t="s">
        <v>15</v>
      </c>
      <c r="I10" s="39" t="s">
        <v>16</v>
      </c>
      <c r="J10" s="39"/>
      <c r="K10" s="42"/>
    </row>
    <row r="11" spans="1:11" ht="33" customHeight="1" x14ac:dyDescent="0.2">
      <c r="A11" s="40" t="s">
        <v>17</v>
      </c>
      <c r="B11" s="41" t="s">
        <v>18</v>
      </c>
      <c r="C11" s="42"/>
      <c r="D11" s="43">
        <v>1</v>
      </c>
      <c r="E11" s="44">
        <v>100</v>
      </c>
      <c r="F11" s="42" t="s">
        <v>19</v>
      </c>
      <c r="G11" s="44">
        <v>100</v>
      </c>
      <c r="H11" s="44">
        <v>100</v>
      </c>
      <c r="I11" s="45" t="s">
        <v>20</v>
      </c>
      <c r="J11" s="962" t="s">
        <v>21</v>
      </c>
      <c r="K11" s="963"/>
    </row>
    <row r="12" spans="1:11" ht="95.25" customHeight="1" x14ac:dyDescent="0.2">
      <c r="A12" s="42"/>
      <c r="B12" s="40" t="s">
        <v>22</v>
      </c>
      <c r="C12" s="46"/>
      <c r="D12" s="51">
        <v>0</v>
      </c>
      <c r="E12" s="48">
        <v>100</v>
      </c>
      <c r="F12" s="46" t="s">
        <v>23</v>
      </c>
      <c r="G12" s="48">
        <f>D12*E12</f>
        <v>0</v>
      </c>
      <c r="H12" s="48">
        <f>H11+G12</f>
        <v>100</v>
      </c>
      <c r="I12" s="49" t="s">
        <v>57</v>
      </c>
      <c r="J12" s="963"/>
      <c r="K12" s="963"/>
    </row>
    <row r="13" spans="1:11" ht="71.25" customHeight="1" x14ac:dyDescent="0.2">
      <c r="A13" s="40" t="s">
        <v>25</v>
      </c>
      <c r="B13" s="40" t="s">
        <v>26</v>
      </c>
      <c r="C13" s="46" t="s">
        <v>58</v>
      </c>
      <c r="D13" s="51">
        <v>0.1087</v>
      </c>
      <c r="E13" s="48">
        <f>H12</f>
        <v>100</v>
      </c>
      <c r="F13" s="46" t="s">
        <v>23</v>
      </c>
      <c r="G13" s="48">
        <f>D13*E13</f>
        <v>10.870000000000001</v>
      </c>
      <c r="H13" s="48"/>
      <c r="I13" s="969" t="s">
        <v>116</v>
      </c>
      <c r="J13" s="963"/>
      <c r="K13" s="963"/>
    </row>
    <row r="14" spans="1:11" ht="83.25" customHeight="1" x14ac:dyDescent="0.2">
      <c r="A14" s="42"/>
      <c r="B14" s="42"/>
      <c r="C14" s="31" t="s">
        <v>117</v>
      </c>
      <c r="D14" s="51">
        <v>2.6100000000000002E-2</v>
      </c>
      <c r="E14" s="48">
        <f>H12</f>
        <v>100</v>
      </c>
      <c r="F14" s="46" t="s">
        <v>23</v>
      </c>
      <c r="G14" s="48">
        <f>D14*E14</f>
        <v>2.6100000000000003</v>
      </c>
      <c r="H14" s="48"/>
      <c r="I14" s="969"/>
      <c r="J14" s="963"/>
      <c r="K14" s="963"/>
    </row>
    <row r="15" spans="1:11" ht="408.75" customHeight="1" x14ac:dyDescent="0.2">
      <c r="A15" s="42"/>
      <c r="B15" s="42"/>
      <c r="C15" s="46" t="s">
        <v>27</v>
      </c>
      <c r="D15" s="84">
        <v>6.0000000000000001E-3</v>
      </c>
      <c r="E15" s="48">
        <f>H12</f>
        <v>100</v>
      </c>
      <c r="F15" s="46" t="s">
        <v>23</v>
      </c>
      <c r="G15" s="48">
        <f>D15*E15</f>
        <v>0.6</v>
      </c>
      <c r="H15" s="48"/>
      <c r="I15" s="969"/>
      <c r="J15" s="963"/>
      <c r="K15" s="963"/>
    </row>
    <row r="16" spans="1:11" ht="29.25" customHeight="1" x14ac:dyDescent="0.2">
      <c r="A16" s="42"/>
      <c r="B16" s="42"/>
      <c r="C16" s="39" t="s">
        <v>28</v>
      </c>
      <c r="D16" s="52">
        <f>SUM(D13:D15)</f>
        <v>0.14080000000000001</v>
      </c>
      <c r="E16" s="53">
        <f>H12</f>
        <v>100</v>
      </c>
      <c r="F16" s="39" t="s">
        <v>23</v>
      </c>
      <c r="G16" s="53">
        <f>SUM(G13:G15)</f>
        <v>14.08</v>
      </c>
      <c r="H16" s="53">
        <f>H12+G16</f>
        <v>114.08</v>
      </c>
      <c r="I16" s="44"/>
      <c r="J16" s="963"/>
      <c r="K16" s="963"/>
    </row>
    <row r="17" spans="1:12" ht="31.5" x14ac:dyDescent="0.2">
      <c r="A17" s="40" t="s">
        <v>29</v>
      </c>
      <c r="B17" s="40" t="s">
        <v>30</v>
      </c>
      <c r="C17" s="46"/>
      <c r="D17" s="47">
        <v>0.08</v>
      </c>
      <c r="E17" s="48">
        <f>H12+G13+G14</f>
        <v>113.48</v>
      </c>
      <c r="F17" s="46" t="s">
        <v>31</v>
      </c>
      <c r="G17" s="48">
        <f t="shared" ref="G17:G21" si="0">D17*E17</f>
        <v>9.0784000000000002</v>
      </c>
      <c r="H17" s="48">
        <f>H16+G17</f>
        <v>123.1584</v>
      </c>
      <c r="I17" s="49" t="s">
        <v>32</v>
      </c>
      <c r="J17" s="963"/>
      <c r="K17" s="963"/>
    </row>
    <row r="18" spans="1:12" ht="39.75" customHeight="1" x14ac:dyDescent="0.2">
      <c r="A18" s="40" t="s">
        <v>33</v>
      </c>
      <c r="B18" s="41" t="s">
        <v>59</v>
      </c>
      <c r="C18" s="77" t="s">
        <v>60</v>
      </c>
      <c r="D18" s="78">
        <v>0</v>
      </c>
      <c r="E18" s="48">
        <f>H17</f>
        <v>123.1584</v>
      </c>
      <c r="F18" s="46" t="s">
        <v>35</v>
      </c>
      <c r="G18" s="48">
        <f t="shared" si="0"/>
        <v>0</v>
      </c>
      <c r="H18" s="48"/>
      <c r="I18" s="49" t="s">
        <v>61</v>
      </c>
      <c r="J18" s="963"/>
      <c r="K18" s="963"/>
    </row>
    <row r="19" spans="1:12" ht="136.5" customHeight="1" x14ac:dyDescent="0.2">
      <c r="A19" s="42"/>
      <c r="B19" s="42"/>
      <c r="C19" s="31" t="s">
        <v>62</v>
      </c>
      <c r="D19" s="54">
        <v>5.8999999999999997E-2</v>
      </c>
      <c r="E19" s="55">
        <f>H17</f>
        <v>123.1584</v>
      </c>
      <c r="F19" s="31" t="s">
        <v>35</v>
      </c>
      <c r="G19" s="55">
        <f t="shared" si="0"/>
        <v>7.2663455999999993</v>
      </c>
      <c r="H19" s="55"/>
      <c r="I19" s="49" t="s">
        <v>63</v>
      </c>
      <c r="J19" s="963"/>
      <c r="K19" s="963"/>
    </row>
    <row r="20" spans="1:12" ht="28.5" customHeight="1" x14ac:dyDescent="0.2">
      <c r="A20" s="42"/>
      <c r="B20" s="42"/>
      <c r="C20" s="77" t="s">
        <v>64</v>
      </c>
      <c r="D20" s="85">
        <v>0</v>
      </c>
      <c r="E20" s="55">
        <f>H17</f>
        <v>123.1584</v>
      </c>
      <c r="F20" s="31" t="s">
        <v>35</v>
      </c>
      <c r="G20" s="55">
        <f t="shared" si="0"/>
        <v>0</v>
      </c>
      <c r="H20" s="55"/>
      <c r="I20" s="49" t="s">
        <v>118</v>
      </c>
      <c r="J20" s="963"/>
      <c r="K20" s="963"/>
    </row>
    <row r="21" spans="1:12" ht="28.5" customHeight="1" x14ac:dyDescent="0.2">
      <c r="A21" s="42"/>
      <c r="B21" s="42"/>
      <c r="C21" s="77" t="s">
        <v>65</v>
      </c>
      <c r="D21" s="85">
        <v>0</v>
      </c>
      <c r="E21" s="55">
        <f>H17</f>
        <v>123.1584</v>
      </c>
      <c r="F21" s="31" t="s">
        <v>35</v>
      </c>
      <c r="G21" s="55">
        <f t="shared" si="0"/>
        <v>0</v>
      </c>
      <c r="H21" s="55"/>
      <c r="I21" s="49" t="s">
        <v>118</v>
      </c>
      <c r="J21" s="963"/>
      <c r="K21" s="963"/>
    </row>
    <row r="22" spans="1:12" x14ac:dyDescent="0.2">
      <c r="A22" s="42"/>
      <c r="B22" s="42"/>
      <c r="C22" s="39" t="s">
        <v>28</v>
      </c>
      <c r="D22" s="52">
        <f>SUM(D18:D21)</f>
        <v>5.8999999999999997E-2</v>
      </c>
      <c r="E22" s="53">
        <f>H17</f>
        <v>123.1584</v>
      </c>
      <c r="F22" s="39" t="s">
        <v>35</v>
      </c>
      <c r="G22" s="53">
        <f>SUM(G18:G21)</f>
        <v>7.2663455999999993</v>
      </c>
      <c r="H22" s="53">
        <f>H17+G22</f>
        <v>130.42474559999999</v>
      </c>
      <c r="I22" s="44"/>
      <c r="J22" s="963"/>
      <c r="K22" s="963"/>
    </row>
    <row r="23" spans="1:12" ht="235.5" customHeight="1" x14ac:dyDescent="0.2">
      <c r="A23" s="42"/>
      <c r="B23" s="41" t="s">
        <v>37</v>
      </c>
      <c r="C23" s="31" t="s">
        <v>102</v>
      </c>
      <c r="D23" s="54">
        <v>1.09E-2</v>
      </c>
      <c r="E23" s="55">
        <f>H17</f>
        <v>123.1584</v>
      </c>
      <c r="F23" s="31" t="s">
        <v>35</v>
      </c>
      <c r="G23" s="55">
        <f t="shared" ref="G23:G29" si="1">D23*E23</f>
        <v>1.34242656</v>
      </c>
      <c r="H23" s="55"/>
      <c r="I23" s="49" t="s">
        <v>119</v>
      </c>
      <c r="J23" s="963"/>
      <c r="K23" s="963"/>
    </row>
    <row r="24" spans="1:12" ht="12.75" customHeight="1" x14ac:dyDescent="0.2">
      <c r="A24" s="42"/>
      <c r="B24" s="31"/>
      <c r="C24" s="31" t="s">
        <v>39</v>
      </c>
      <c r="D24" s="57">
        <v>6.9599999999999995E-2</v>
      </c>
      <c r="E24" s="55">
        <f>H17</f>
        <v>123.1584</v>
      </c>
      <c r="F24" s="31" t="s">
        <v>35</v>
      </c>
      <c r="G24" s="55">
        <f t="shared" si="1"/>
        <v>8.5718246399999991</v>
      </c>
      <c r="H24" s="55"/>
      <c r="I24" s="969" t="s">
        <v>40</v>
      </c>
      <c r="J24" s="963"/>
      <c r="K24" s="963"/>
    </row>
    <row r="25" spans="1:12" x14ac:dyDescent="0.2">
      <c r="A25" s="42"/>
      <c r="B25" s="31"/>
      <c r="C25" s="31" t="s">
        <v>41</v>
      </c>
      <c r="D25" s="57">
        <v>6.9500000000000006E-2</v>
      </c>
      <c r="E25" s="55">
        <f>H17</f>
        <v>123.1584</v>
      </c>
      <c r="F25" s="31" t="s">
        <v>35</v>
      </c>
      <c r="G25" s="55">
        <f t="shared" si="1"/>
        <v>8.5595088000000015</v>
      </c>
      <c r="H25" s="55"/>
      <c r="I25" s="969"/>
      <c r="J25" s="963"/>
      <c r="K25" s="963"/>
    </row>
    <row r="26" spans="1:12" ht="42.75" customHeight="1" x14ac:dyDescent="0.2">
      <c r="A26" s="42"/>
      <c r="B26" s="31"/>
      <c r="C26" s="31" t="s">
        <v>42</v>
      </c>
      <c r="D26" s="57">
        <v>3.5999999999999997E-2</v>
      </c>
      <c r="E26" s="55">
        <f>H17</f>
        <v>123.1584</v>
      </c>
      <c r="F26" s="31" t="s">
        <v>35</v>
      </c>
      <c r="G26" s="55">
        <f t="shared" si="1"/>
        <v>4.4337023999999996</v>
      </c>
      <c r="H26" s="55"/>
      <c r="I26" s="969"/>
      <c r="J26" s="963"/>
      <c r="K26" s="963"/>
    </row>
    <row r="27" spans="1:12" ht="155.25" customHeight="1" x14ac:dyDescent="0.2">
      <c r="A27" s="42"/>
      <c r="B27" s="31"/>
      <c r="C27" s="58" t="s">
        <v>43</v>
      </c>
      <c r="D27" s="51">
        <f>'2b NVT Detacheren fase A - Rg I'!D26</f>
        <v>1.125E-2</v>
      </c>
      <c r="E27" s="55">
        <f>H17</f>
        <v>123.1584</v>
      </c>
      <c r="F27" s="31" t="s">
        <v>35</v>
      </c>
      <c r="G27" s="55">
        <f t="shared" si="1"/>
        <v>1.385532</v>
      </c>
      <c r="H27" s="55"/>
      <c r="I27" s="969" t="s">
        <v>82</v>
      </c>
      <c r="J27" s="973" t="s">
        <v>105</v>
      </c>
      <c r="K27" s="973"/>
    </row>
    <row r="28" spans="1:12" ht="231" customHeight="1" x14ac:dyDescent="0.2">
      <c r="A28" s="42"/>
      <c r="B28" s="31"/>
      <c r="C28" s="31" t="s">
        <v>44</v>
      </c>
      <c r="D28" s="51">
        <f>'2b NVT Detacheren fase A - Rg I'!D27</f>
        <v>1.72E-2</v>
      </c>
      <c r="E28" s="55">
        <f>H17</f>
        <v>123.1584</v>
      </c>
      <c r="F28" s="31" t="s">
        <v>35</v>
      </c>
      <c r="G28" s="55">
        <f t="shared" si="1"/>
        <v>2.1183244800000001</v>
      </c>
      <c r="H28" s="55"/>
      <c r="I28" s="969"/>
      <c r="J28" s="973" t="s">
        <v>45</v>
      </c>
      <c r="K28" s="973"/>
    </row>
    <row r="29" spans="1:12" ht="144" customHeight="1" x14ac:dyDescent="0.2">
      <c r="A29" s="42"/>
      <c r="B29" s="31"/>
      <c r="C29" s="58" t="s">
        <v>85</v>
      </c>
      <c r="D29" s="54">
        <v>8.2000000000000007E-3</v>
      </c>
      <c r="E29" s="55">
        <f>H17</f>
        <v>123.1584</v>
      </c>
      <c r="F29" s="31" t="s">
        <v>35</v>
      </c>
      <c r="G29" s="55">
        <f t="shared" si="1"/>
        <v>1.0098988800000002</v>
      </c>
      <c r="H29" s="55"/>
      <c r="I29" s="49" t="s">
        <v>120</v>
      </c>
      <c r="J29" s="964"/>
      <c r="K29" s="963"/>
    </row>
    <row r="30" spans="1:12" x14ac:dyDescent="0.2">
      <c r="A30" s="42"/>
      <c r="B30" s="42"/>
      <c r="C30" s="39" t="s">
        <v>28</v>
      </c>
      <c r="D30" s="52">
        <f>SUM(D23:D29)</f>
        <v>0.22265000000000001</v>
      </c>
      <c r="E30" s="53">
        <f>H17</f>
        <v>123.1584</v>
      </c>
      <c r="F30" s="39" t="s">
        <v>35</v>
      </c>
      <c r="G30" s="53">
        <f>SUM(G23:G29)</f>
        <v>27.421217760000005</v>
      </c>
      <c r="H30" s="53">
        <f>H22+G30</f>
        <v>157.84596335999998</v>
      </c>
      <c r="I30" s="44"/>
      <c r="J30" s="963"/>
      <c r="K30" s="963"/>
    </row>
    <row r="31" spans="1:12" ht="25.5" customHeight="1" x14ac:dyDescent="0.2">
      <c r="A31" s="968" t="s">
        <v>46</v>
      </c>
      <c r="B31" s="965" t="s">
        <v>47</v>
      </c>
      <c r="C31" s="60" t="s">
        <v>48</v>
      </c>
      <c r="D31" s="61">
        <v>4.02E-2</v>
      </c>
      <c r="E31" s="44">
        <f>H30</f>
        <v>157.84596335999998</v>
      </c>
      <c r="F31" s="42" t="s">
        <v>49</v>
      </c>
      <c r="G31" s="44">
        <f t="shared" ref="G31:G37" si="2">D31*E31</f>
        <v>6.3454077270719997</v>
      </c>
      <c r="H31" s="44"/>
      <c r="I31" s="969" t="s">
        <v>87</v>
      </c>
      <c r="J31" s="963"/>
      <c r="K31" s="963"/>
      <c r="L31" s="59"/>
    </row>
    <row r="32" spans="1:12" ht="12.75" customHeight="1" x14ac:dyDescent="0.2">
      <c r="A32" s="966"/>
      <c r="B32" s="1019"/>
      <c r="C32" s="60" t="s">
        <v>50</v>
      </c>
      <c r="D32" s="61">
        <v>1.18E-2</v>
      </c>
      <c r="E32" s="44">
        <f>H30</f>
        <v>157.84596335999998</v>
      </c>
      <c r="F32" s="42" t="s">
        <v>49</v>
      </c>
      <c r="G32" s="44">
        <f t="shared" si="2"/>
        <v>1.8625823676479998</v>
      </c>
      <c r="H32" s="44"/>
      <c r="I32" s="969"/>
      <c r="J32" s="963"/>
      <c r="K32" s="963"/>
    </row>
    <row r="33" spans="1:11" ht="12.75" customHeight="1" x14ac:dyDescent="0.2">
      <c r="A33" s="966"/>
      <c r="B33" s="1019"/>
      <c r="C33" s="60" t="s">
        <v>51</v>
      </c>
      <c r="D33" s="61">
        <v>3.0000000000000001E-3</v>
      </c>
      <c r="E33" s="44">
        <f>H30</f>
        <v>157.84596335999998</v>
      </c>
      <c r="F33" s="42" t="s">
        <v>49</v>
      </c>
      <c r="G33" s="44">
        <f t="shared" si="2"/>
        <v>0.47353789007999997</v>
      </c>
      <c r="H33" s="44"/>
      <c r="I33" s="969"/>
      <c r="J33" s="963"/>
      <c r="K33" s="963"/>
    </row>
    <row r="34" spans="1:11" x14ac:dyDescent="0.2">
      <c r="A34" s="966"/>
      <c r="B34" s="1019"/>
      <c r="C34" s="60" t="s">
        <v>52</v>
      </c>
      <c r="D34" s="61">
        <v>0</v>
      </c>
      <c r="E34" s="44">
        <f>H30</f>
        <v>157.84596335999998</v>
      </c>
      <c r="F34" s="42" t="s">
        <v>49</v>
      </c>
      <c r="G34" s="44">
        <f t="shared" si="2"/>
        <v>0</v>
      </c>
      <c r="H34" s="44"/>
      <c r="I34" s="969"/>
      <c r="J34" s="963"/>
      <c r="K34" s="963"/>
    </row>
    <row r="35" spans="1:11" x14ac:dyDescent="0.2">
      <c r="A35" s="966"/>
      <c r="B35" s="1019"/>
      <c r="C35" s="60" t="s">
        <v>53</v>
      </c>
      <c r="D35" s="61">
        <v>0</v>
      </c>
      <c r="E35" s="44">
        <f>H30</f>
        <v>157.84596335999998</v>
      </c>
      <c r="F35" s="42" t="s">
        <v>49</v>
      </c>
      <c r="G35" s="44">
        <f t="shared" si="2"/>
        <v>0</v>
      </c>
      <c r="H35" s="44"/>
      <c r="I35" s="969"/>
      <c r="J35" s="963"/>
      <c r="K35" s="963"/>
    </row>
    <row r="36" spans="1:11" x14ac:dyDescent="0.2">
      <c r="A36" s="966"/>
      <c r="B36" s="1019"/>
      <c r="C36" s="60" t="s">
        <v>53</v>
      </c>
      <c r="D36" s="61">
        <v>0</v>
      </c>
      <c r="E36" s="44">
        <f>H30</f>
        <v>157.84596335999998</v>
      </c>
      <c r="F36" s="42" t="s">
        <v>49</v>
      </c>
      <c r="G36" s="44">
        <f t="shared" si="2"/>
        <v>0</v>
      </c>
      <c r="H36" s="44"/>
      <c r="I36" s="969"/>
      <c r="J36" s="963"/>
      <c r="K36" s="963"/>
    </row>
    <row r="37" spans="1:11" ht="44.25" customHeight="1" x14ac:dyDescent="0.2">
      <c r="A37" s="966"/>
      <c r="B37" s="1019"/>
      <c r="C37" s="60" t="s">
        <v>53</v>
      </c>
      <c r="D37" s="61">
        <v>0</v>
      </c>
      <c r="E37" s="44">
        <f>H30</f>
        <v>157.84596335999998</v>
      </c>
      <c r="F37" s="42" t="s">
        <v>49</v>
      </c>
      <c r="G37" s="44">
        <f t="shared" si="2"/>
        <v>0</v>
      </c>
      <c r="H37" s="44"/>
      <c r="I37" s="969"/>
      <c r="J37" s="963"/>
      <c r="K37" s="963"/>
    </row>
    <row r="38" spans="1:11" x14ac:dyDescent="0.2">
      <c r="A38" s="967"/>
      <c r="B38" s="1020"/>
      <c r="C38" s="39" t="s">
        <v>54</v>
      </c>
      <c r="D38" s="52">
        <f>SUM(D31:D37)</f>
        <v>5.5E-2</v>
      </c>
      <c r="E38" s="53">
        <f>H30</f>
        <v>157.84596335999998</v>
      </c>
      <c r="F38" s="39" t="s">
        <v>49</v>
      </c>
      <c r="G38" s="53">
        <f>SUM(G31:G37)</f>
        <v>8.6815279847999989</v>
      </c>
      <c r="H38" s="53">
        <f>H30+G38</f>
        <v>166.52749134479998</v>
      </c>
      <c r="I38" s="44"/>
      <c r="J38" s="44"/>
      <c r="K38" s="39"/>
    </row>
    <row r="39" spans="1:11" ht="117" customHeight="1" x14ac:dyDescent="0.2">
      <c r="A39" s="62"/>
      <c r="B39" s="62"/>
      <c r="C39" s="62"/>
      <c r="D39" s="62"/>
      <c r="E39" s="62"/>
      <c r="F39" s="62" t="s">
        <v>121</v>
      </c>
      <c r="G39" s="62"/>
      <c r="H39" s="63">
        <f>H38</f>
        <v>166.52749134479998</v>
      </c>
      <c r="I39" s="63" t="s">
        <v>55</v>
      </c>
      <c r="J39" s="64">
        <f>ROUND(H39/100,4)</f>
        <v>1.6653</v>
      </c>
      <c r="K39" s="42"/>
    </row>
    <row r="40" spans="1:11" ht="72.75" customHeight="1" x14ac:dyDescent="0.2">
      <c r="A40" s="62"/>
      <c r="B40" s="58" t="s">
        <v>122</v>
      </c>
      <c r="C40" s="62"/>
      <c r="D40" s="62"/>
      <c r="E40" s="62"/>
      <c r="F40" s="62" t="s">
        <v>123</v>
      </c>
      <c r="G40" s="62"/>
      <c r="H40" s="65">
        <v>1.0809</v>
      </c>
      <c r="I40" s="63" t="s">
        <v>56</v>
      </c>
      <c r="J40" s="82"/>
      <c r="K40" s="42"/>
    </row>
    <row r="41" spans="1:11" ht="114.75" customHeight="1" x14ac:dyDescent="0.2">
      <c r="A41" s="62"/>
      <c r="B41" s="62"/>
      <c r="C41" s="62"/>
      <c r="D41" s="62"/>
      <c r="E41" s="62"/>
      <c r="F41" s="62" t="s">
        <v>124</v>
      </c>
      <c r="G41" s="62"/>
      <c r="H41" s="63">
        <f>J39*H40</f>
        <v>1.80002277</v>
      </c>
      <c r="I41" s="63" t="s">
        <v>92</v>
      </c>
      <c r="J41" s="66">
        <f>ROUND(J39*H40,4)</f>
        <v>1.8</v>
      </c>
      <c r="K41" s="42"/>
    </row>
    <row r="42" spans="1:11" x14ac:dyDescent="0.2">
      <c r="B42" s="67" t="s">
        <v>8</v>
      </c>
      <c r="C42" s="68"/>
    </row>
    <row r="43" spans="1:11" x14ac:dyDescent="0.2">
      <c r="B43" s="69"/>
      <c r="C43" s="70"/>
    </row>
    <row r="44" spans="1:11" ht="12.75" customHeight="1" x14ac:dyDescent="0.2"/>
    <row r="45" spans="1:11" ht="93" customHeight="1" x14ac:dyDescent="0.2">
      <c r="A45" s="954" t="s">
        <v>125</v>
      </c>
      <c r="B45" s="1010"/>
      <c r="C45" s="1010"/>
      <c r="D45" s="1010"/>
      <c r="E45" s="1011"/>
      <c r="F45" s="1011"/>
      <c r="G45" s="1011"/>
      <c r="H45" s="1011"/>
      <c r="I45" s="1012"/>
    </row>
    <row r="46" spans="1:11" ht="33" customHeight="1" x14ac:dyDescent="0.2">
      <c r="A46" s="1013"/>
      <c r="B46" s="1014"/>
      <c r="C46" s="1014"/>
      <c r="D46" s="1014"/>
      <c r="E46" s="1014"/>
      <c r="F46" s="1014"/>
      <c r="G46" s="1014"/>
      <c r="H46" s="1014"/>
      <c r="I46" s="1015"/>
    </row>
    <row r="47" spans="1:11" ht="11.25" customHeight="1" x14ac:dyDescent="0.2">
      <c r="A47" s="1013"/>
      <c r="B47" s="1014"/>
      <c r="C47" s="1014"/>
      <c r="D47" s="1014"/>
      <c r="E47" s="1014"/>
      <c r="F47" s="1014"/>
      <c r="G47" s="1014"/>
      <c r="H47" s="1014"/>
      <c r="I47" s="1015"/>
    </row>
    <row r="48" spans="1:11" ht="23.25" hidden="1" customHeight="1" x14ac:dyDescent="0.2">
      <c r="A48" s="1016"/>
      <c r="B48" s="1017"/>
      <c r="C48" s="1017"/>
      <c r="D48" s="1017"/>
      <c r="E48" s="1017"/>
      <c r="F48" s="1017"/>
      <c r="G48" s="1017"/>
      <c r="H48" s="1017"/>
      <c r="I48" s="1018"/>
    </row>
  </sheetData>
  <sheetProtection sheet="1" objects="1" scenarios="1" formatRows="0"/>
  <mergeCells count="18">
    <mergeCell ref="A45:I48"/>
    <mergeCell ref="I27:I28"/>
    <mergeCell ref="I31:I37"/>
    <mergeCell ref="J27:K27"/>
    <mergeCell ref="J28:K28"/>
    <mergeCell ref="J29:K37"/>
    <mergeCell ref="B31:B38"/>
    <mergeCell ref="A31:A38"/>
    <mergeCell ref="I13:I15"/>
    <mergeCell ref="I24:I26"/>
    <mergeCell ref="A9:K9"/>
    <mergeCell ref="J11:K26"/>
    <mergeCell ref="A1:G1"/>
    <mergeCell ref="B3:H3"/>
    <mergeCell ref="A7:I7"/>
    <mergeCell ref="I8:K8"/>
    <mergeCell ref="A6:J6"/>
    <mergeCell ref="D4:F4"/>
  </mergeCells>
  <pageMargins left="0.74803149606299213" right="0.74803149606299213" top="0.98425196850393704" bottom="0.98425196850393704" header="0.51181102362204722" footer="0.51181102362204722"/>
  <pageSetup paperSize="8" scale="60"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M48"/>
  <sheetViews>
    <sheetView topLeftCell="A31" zoomScale="90" zoomScaleNormal="90" workbookViewId="0">
      <selection activeCell="C29" sqref="C29"/>
    </sheetView>
  </sheetViews>
  <sheetFormatPr defaultColWidth="9.140625" defaultRowHeight="12.75" x14ac:dyDescent="0.2"/>
  <cols>
    <col min="1" max="1" width="28" style="32" customWidth="1"/>
    <col min="2" max="2" width="32.140625" style="32" customWidth="1"/>
    <col min="3" max="3" width="37.5703125" style="32" customWidth="1"/>
    <col min="4" max="4" width="13.28515625" style="32" customWidth="1"/>
    <col min="5" max="5" width="14.28515625" style="32" customWidth="1"/>
    <col min="6" max="6" width="30.42578125" style="32" customWidth="1"/>
    <col min="7" max="7" width="10.5703125" style="32" customWidth="1"/>
    <col min="8" max="8" width="12.140625" style="32" customWidth="1"/>
    <col min="9" max="9" width="56.42578125" style="32" customWidth="1"/>
    <col min="10" max="10" width="23.140625" style="32" customWidth="1"/>
    <col min="11" max="11" width="20" style="32" customWidth="1"/>
    <col min="12" max="12" width="9.140625" style="32"/>
    <col min="13" max="13" width="27" style="32" customWidth="1"/>
    <col min="14" max="14" width="6.85546875" style="32" customWidth="1"/>
    <col min="15" max="15" width="11.7109375" style="32" customWidth="1"/>
    <col min="16" max="16" width="22.140625" style="32" customWidth="1"/>
    <col min="17" max="17" width="21.28515625" style="32" customWidth="1"/>
    <col min="18" max="16384" width="9.140625" style="32"/>
  </cols>
  <sheetData>
    <row r="1" spans="1:11" ht="27" customHeight="1" x14ac:dyDescent="0.2">
      <c r="A1" s="944" t="s">
        <v>126</v>
      </c>
      <c r="B1" s="945"/>
      <c r="C1" s="945"/>
      <c r="D1" s="945"/>
      <c r="E1" s="945"/>
      <c r="F1" s="945"/>
      <c r="G1" s="946"/>
      <c r="H1" s="946"/>
      <c r="I1" s="946"/>
    </row>
    <row r="2" spans="1:11" s="35" customFormat="1" ht="19.5" customHeight="1" x14ac:dyDescent="0.2">
      <c r="A2" s="33" t="s">
        <v>68</v>
      </c>
      <c r="B2" s="33" t="s">
        <v>6</v>
      </c>
      <c r="C2" s="34"/>
      <c r="D2" s="34"/>
      <c r="E2" s="34"/>
      <c r="F2" s="34"/>
    </row>
    <row r="3" spans="1:11" s="35" customFormat="1" ht="23.25" customHeight="1" x14ac:dyDescent="0.2">
      <c r="A3" s="86"/>
      <c r="B3" s="949" t="s">
        <v>0</v>
      </c>
      <c r="C3" s="950"/>
      <c r="D3" s="950"/>
      <c r="E3" s="950"/>
      <c r="F3" s="950"/>
      <c r="G3" s="950"/>
      <c r="H3" s="950"/>
    </row>
    <row r="4" spans="1:11" ht="21" customHeight="1" x14ac:dyDescent="0.2">
      <c r="A4" s="36" t="s">
        <v>69</v>
      </c>
      <c r="B4" s="35"/>
      <c r="C4" s="35"/>
      <c r="D4" s="944" t="s">
        <v>70</v>
      </c>
      <c r="E4" s="946"/>
      <c r="F4" s="946"/>
    </row>
    <row r="5" spans="1:11" ht="12" customHeight="1" x14ac:dyDescent="0.2">
      <c r="A5" s="36"/>
      <c r="B5" s="35"/>
      <c r="C5" s="35"/>
      <c r="D5" s="83"/>
      <c r="E5" s="83"/>
    </row>
    <row r="6" spans="1:11" ht="73.5" customHeight="1" x14ac:dyDescent="0.2">
      <c r="A6" s="949" t="s">
        <v>71</v>
      </c>
      <c r="B6" s="946"/>
      <c r="C6" s="946"/>
      <c r="D6" s="946"/>
      <c r="E6" s="946"/>
      <c r="F6" s="946"/>
      <c r="G6" s="946"/>
      <c r="H6" s="946"/>
      <c r="I6" s="946"/>
      <c r="J6" s="946"/>
    </row>
    <row r="7" spans="1:11" ht="21.75" customHeight="1" x14ac:dyDescent="0.2">
      <c r="A7" s="947"/>
      <c r="B7" s="947"/>
      <c r="C7" s="947"/>
      <c r="D7" s="947"/>
      <c r="E7" s="947"/>
      <c r="F7" s="947"/>
      <c r="G7" s="947"/>
      <c r="H7" s="947"/>
      <c r="I7" s="947"/>
    </row>
    <row r="8" spans="1:11" ht="24.75" customHeight="1" x14ac:dyDescent="0.2">
      <c r="B8" s="37" t="s">
        <v>8</v>
      </c>
      <c r="C8" s="38"/>
      <c r="I8" s="951" t="s">
        <v>9</v>
      </c>
      <c r="J8" s="952"/>
      <c r="K8" s="953"/>
    </row>
    <row r="9" spans="1:11" ht="32.25" customHeight="1" x14ac:dyDescent="0.2">
      <c r="A9" s="941" t="s">
        <v>127</v>
      </c>
      <c r="B9" s="1021"/>
      <c r="C9" s="1021"/>
      <c r="D9" s="1021"/>
      <c r="E9" s="1021"/>
      <c r="F9" s="1021"/>
      <c r="G9" s="1021"/>
      <c r="H9" s="1021"/>
      <c r="I9" s="1021"/>
      <c r="J9" s="1021"/>
      <c r="K9" s="1022"/>
    </row>
    <row r="10" spans="1:11" ht="42" customHeight="1" x14ac:dyDescent="0.2">
      <c r="A10" s="39" t="s">
        <v>10</v>
      </c>
      <c r="B10" s="39" t="s">
        <v>11</v>
      </c>
      <c r="C10" s="39"/>
      <c r="D10" s="39" t="s">
        <v>12</v>
      </c>
      <c r="E10" s="39"/>
      <c r="F10" s="39" t="s">
        <v>13</v>
      </c>
      <c r="G10" s="39" t="s">
        <v>14</v>
      </c>
      <c r="H10" s="39" t="s">
        <v>15</v>
      </c>
      <c r="I10" s="39" t="s">
        <v>16</v>
      </c>
      <c r="J10" s="962"/>
      <c r="K10" s="963"/>
    </row>
    <row r="11" spans="1:11" ht="25.5" x14ac:dyDescent="0.2">
      <c r="A11" s="40" t="s">
        <v>17</v>
      </c>
      <c r="B11" s="41" t="s">
        <v>18</v>
      </c>
      <c r="C11" s="42"/>
      <c r="D11" s="43">
        <v>1</v>
      </c>
      <c r="E11" s="44">
        <v>100</v>
      </c>
      <c r="F11" s="42" t="s">
        <v>19</v>
      </c>
      <c r="G11" s="44">
        <v>100</v>
      </c>
      <c r="H11" s="44">
        <v>100</v>
      </c>
      <c r="I11" s="45" t="s">
        <v>20</v>
      </c>
      <c r="J11" s="962" t="s">
        <v>21</v>
      </c>
      <c r="K11" s="963"/>
    </row>
    <row r="12" spans="1:11" ht="42" x14ac:dyDescent="0.2">
      <c r="A12" s="42"/>
      <c r="B12" s="40" t="s">
        <v>22</v>
      </c>
      <c r="C12" s="46"/>
      <c r="D12" s="47">
        <v>1.1599999999999999E-2</v>
      </c>
      <c r="E12" s="48">
        <v>100</v>
      </c>
      <c r="F12" s="46" t="s">
        <v>23</v>
      </c>
      <c r="G12" s="48">
        <f>D12*E12</f>
        <v>1.1599999999999999</v>
      </c>
      <c r="H12" s="48">
        <f>H11+G12</f>
        <v>101.16</v>
      </c>
      <c r="I12" s="49" t="s">
        <v>24</v>
      </c>
      <c r="J12" s="963"/>
      <c r="K12" s="963"/>
    </row>
    <row r="13" spans="1:11" ht="85.5" customHeight="1" x14ac:dyDescent="0.2">
      <c r="A13" s="40" t="s">
        <v>25</v>
      </c>
      <c r="B13" s="40" t="s">
        <v>26</v>
      </c>
      <c r="C13" s="31" t="s">
        <v>73</v>
      </c>
      <c r="D13" s="50">
        <v>0</v>
      </c>
      <c r="E13" s="48">
        <f>H12</f>
        <v>101.16</v>
      </c>
      <c r="F13" s="46" t="s">
        <v>23</v>
      </c>
      <c r="G13" s="48">
        <f>D13*E13</f>
        <v>0</v>
      </c>
      <c r="H13" s="48"/>
      <c r="I13" s="969" t="s">
        <v>74</v>
      </c>
      <c r="J13" s="963"/>
      <c r="K13" s="963"/>
    </row>
    <row r="14" spans="1:11" ht="204.75" customHeight="1" x14ac:dyDescent="0.2">
      <c r="A14" s="42"/>
      <c r="B14" s="42"/>
      <c r="C14" s="31" t="s">
        <v>128</v>
      </c>
      <c r="D14" s="51">
        <v>0</v>
      </c>
      <c r="E14" s="48">
        <f>H12</f>
        <v>101.16</v>
      </c>
      <c r="F14" s="46" t="s">
        <v>23</v>
      </c>
      <c r="G14" s="48">
        <f>D14*E14</f>
        <v>0</v>
      </c>
      <c r="H14" s="48"/>
      <c r="I14" s="969"/>
      <c r="J14" s="963"/>
      <c r="K14" s="963"/>
    </row>
    <row r="15" spans="1:11" ht="230.25" customHeight="1" x14ac:dyDescent="0.2">
      <c r="A15" s="42"/>
      <c r="B15" s="42"/>
      <c r="C15" s="46" t="s">
        <v>27</v>
      </c>
      <c r="D15" s="47">
        <v>6.0000000000000001E-3</v>
      </c>
      <c r="E15" s="48">
        <f>H12</f>
        <v>101.16</v>
      </c>
      <c r="F15" s="46" t="s">
        <v>23</v>
      </c>
      <c r="G15" s="48">
        <f>D15*E15</f>
        <v>0.60695999999999994</v>
      </c>
      <c r="H15" s="48"/>
      <c r="I15" s="969"/>
      <c r="J15" s="963"/>
      <c r="K15" s="963"/>
    </row>
    <row r="16" spans="1:11" ht="24.75" customHeight="1" x14ac:dyDescent="0.2">
      <c r="A16" s="42"/>
      <c r="B16" s="42"/>
      <c r="C16" s="39" t="s">
        <v>28</v>
      </c>
      <c r="D16" s="52">
        <f>SUM(D13:D15)</f>
        <v>6.0000000000000001E-3</v>
      </c>
      <c r="E16" s="53">
        <f>H12</f>
        <v>101.16</v>
      </c>
      <c r="F16" s="39" t="s">
        <v>23</v>
      </c>
      <c r="G16" s="53">
        <f>SUM(G13:G15)</f>
        <v>0.60695999999999994</v>
      </c>
      <c r="H16" s="53">
        <f>H12+G16</f>
        <v>101.76696</v>
      </c>
      <c r="I16" s="44"/>
      <c r="J16" s="963"/>
      <c r="K16" s="963"/>
    </row>
    <row r="17" spans="1:13" ht="37.5" customHeight="1" x14ac:dyDescent="0.2">
      <c r="A17" s="39" t="s">
        <v>29</v>
      </c>
      <c r="B17" s="40" t="s">
        <v>30</v>
      </c>
      <c r="C17" s="46"/>
      <c r="D17" s="47">
        <v>0.08</v>
      </c>
      <c r="E17" s="48">
        <f>H12+G13+G14</f>
        <v>101.16</v>
      </c>
      <c r="F17" s="46" t="s">
        <v>31</v>
      </c>
      <c r="G17" s="48">
        <f t="shared" ref="G17:G21" si="0">D17*E17</f>
        <v>8.0928000000000004</v>
      </c>
      <c r="H17" s="48">
        <f>H16+G17</f>
        <v>109.85975999999999</v>
      </c>
      <c r="I17" s="49" t="s">
        <v>32</v>
      </c>
      <c r="J17" s="963"/>
      <c r="K17" s="963"/>
    </row>
    <row r="18" spans="1:13" ht="193.5" customHeight="1" x14ac:dyDescent="0.2">
      <c r="A18" s="40" t="s">
        <v>33</v>
      </c>
      <c r="B18" s="41" t="s">
        <v>34</v>
      </c>
      <c r="C18" s="31" t="s">
        <v>129</v>
      </c>
      <c r="D18" s="50">
        <v>0</v>
      </c>
      <c r="E18" s="48">
        <f>H17</f>
        <v>109.85975999999999</v>
      </c>
      <c r="F18" s="46" t="s">
        <v>35</v>
      </c>
      <c r="G18" s="48">
        <f t="shared" si="0"/>
        <v>0</v>
      </c>
      <c r="H18" s="44"/>
      <c r="I18" s="49" t="s">
        <v>130</v>
      </c>
      <c r="J18" s="963"/>
      <c r="K18" s="963"/>
    </row>
    <row r="19" spans="1:13" ht="241.5" x14ac:dyDescent="0.2">
      <c r="A19" s="42"/>
      <c r="B19" s="42"/>
      <c r="C19" s="31" t="s">
        <v>62</v>
      </c>
      <c r="D19" s="54">
        <v>0</v>
      </c>
      <c r="E19" s="55">
        <f>H17</f>
        <v>109.85975999999999</v>
      </c>
      <c r="F19" s="31" t="s">
        <v>35</v>
      </c>
      <c r="G19" s="55">
        <f t="shared" si="0"/>
        <v>0</v>
      </c>
      <c r="H19" s="55"/>
      <c r="I19" s="49" t="s">
        <v>77</v>
      </c>
      <c r="J19" s="963"/>
      <c r="K19" s="963"/>
    </row>
    <row r="20" spans="1:13" ht="63" x14ac:dyDescent="0.2">
      <c r="A20" s="42"/>
      <c r="B20" s="42"/>
      <c r="C20" s="31" t="s">
        <v>78</v>
      </c>
      <c r="D20" s="57">
        <v>1E-3</v>
      </c>
      <c r="E20" s="55">
        <f>H17</f>
        <v>109.85975999999999</v>
      </c>
      <c r="F20" s="31" t="s">
        <v>35</v>
      </c>
      <c r="G20" s="55">
        <f t="shared" si="0"/>
        <v>0.10985976</v>
      </c>
      <c r="H20" s="55"/>
      <c r="I20" s="49" t="s">
        <v>79</v>
      </c>
      <c r="J20" s="963"/>
      <c r="K20" s="963"/>
    </row>
    <row r="21" spans="1:13" ht="52.5" x14ac:dyDescent="0.2">
      <c r="A21" s="42"/>
      <c r="B21" s="42"/>
      <c r="C21" s="31" t="s">
        <v>65</v>
      </c>
      <c r="D21" s="57">
        <v>1.0200000000000001E-2</v>
      </c>
      <c r="E21" s="55">
        <f>H17</f>
        <v>109.85975999999999</v>
      </c>
      <c r="F21" s="31" t="s">
        <v>35</v>
      </c>
      <c r="G21" s="55">
        <f t="shared" si="0"/>
        <v>1.1205695520000001</v>
      </c>
      <c r="H21" s="55"/>
      <c r="I21" s="49" t="s">
        <v>36</v>
      </c>
      <c r="J21" s="963"/>
      <c r="K21" s="963"/>
    </row>
    <row r="22" spans="1:13" ht="15" customHeight="1" x14ac:dyDescent="0.2">
      <c r="A22" s="42"/>
      <c r="B22" s="42"/>
      <c r="C22" s="39" t="s">
        <v>28</v>
      </c>
      <c r="D22" s="52">
        <f>SUM(D18:D21)</f>
        <v>1.1200000000000002E-2</v>
      </c>
      <c r="E22" s="53">
        <f>H17</f>
        <v>109.85975999999999</v>
      </c>
      <c r="F22" s="39" t="s">
        <v>35</v>
      </c>
      <c r="G22" s="53">
        <f>SUM(G18:G21)</f>
        <v>1.2304293120000001</v>
      </c>
      <c r="H22" s="53">
        <f>H17+G22</f>
        <v>111.09018931199999</v>
      </c>
      <c r="I22" s="44"/>
      <c r="J22" s="963"/>
      <c r="K22" s="963"/>
    </row>
    <row r="23" spans="1:13" ht="231" x14ac:dyDescent="0.2">
      <c r="A23" s="42"/>
      <c r="B23" s="41" t="s">
        <v>37</v>
      </c>
      <c r="C23" s="31" t="s">
        <v>131</v>
      </c>
      <c r="D23" s="57">
        <v>2.69E-2</v>
      </c>
      <c r="E23" s="55">
        <f>H17</f>
        <v>109.85975999999999</v>
      </c>
      <c r="F23" s="31" t="s">
        <v>35</v>
      </c>
      <c r="G23" s="55">
        <f t="shared" ref="G23:G29" si="1">D23*E23</f>
        <v>2.955227544</v>
      </c>
      <c r="H23" s="55"/>
      <c r="I23" s="49" t="s">
        <v>81</v>
      </c>
      <c r="J23" s="963"/>
      <c r="K23" s="963"/>
    </row>
    <row r="24" spans="1:13" x14ac:dyDescent="0.2">
      <c r="A24" s="42"/>
      <c r="B24" s="31"/>
      <c r="C24" s="31" t="s">
        <v>39</v>
      </c>
      <c r="D24" s="57">
        <v>6.9599999999999995E-2</v>
      </c>
      <c r="E24" s="55">
        <f>H17</f>
        <v>109.85975999999999</v>
      </c>
      <c r="F24" s="31" t="s">
        <v>35</v>
      </c>
      <c r="G24" s="55">
        <f t="shared" si="1"/>
        <v>7.6462392959999992</v>
      </c>
      <c r="H24" s="55"/>
      <c r="I24" s="969" t="s">
        <v>40</v>
      </c>
      <c r="J24" s="963"/>
      <c r="K24" s="963"/>
    </row>
    <row r="25" spans="1:13" x14ac:dyDescent="0.2">
      <c r="A25" s="42"/>
      <c r="B25" s="31"/>
      <c r="C25" s="31" t="s">
        <v>41</v>
      </c>
      <c r="D25" s="57">
        <v>6.9500000000000006E-2</v>
      </c>
      <c r="E25" s="55">
        <f>H17</f>
        <v>109.85975999999999</v>
      </c>
      <c r="F25" s="31" t="s">
        <v>35</v>
      </c>
      <c r="G25" s="55">
        <f t="shared" si="1"/>
        <v>7.6352533200000003</v>
      </c>
      <c r="H25" s="55"/>
      <c r="I25" s="969"/>
      <c r="J25" s="963"/>
      <c r="K25" s="963"/>
    </row>
    <row r="26" spans="1:13" ht="39.75" customHeight="1" x14ac:dyDescent="0.2">
      <c r="A26" s="42"/>
      <c r="B26" s="31"/>
      <c r="C26" s="31" t="s">
        <v>42</v>
      </c>
      <c r="D26" s="57">
        <v>3.5999999999999997E-2</v>
      </c>
      <c r="E26" s="55">
        <f>H17</f>
        <v>109.85975999999999</v>
      </c>
      <c r="F26" s="31" t="s">
        <v>35</v>
      </c>
      <c r="G26" s="55">
        <f t="shared" si="1"/>
        <v>3.9549513599999995</v>
      </c>
      <c r="H26" s="55"/>
      <c r="I26" s="969"/>
      <c r="J26" s="963"/>
      <c r="K26" s="963"/>
    </row>
    <row r="27" spans="1:13" ht="184.5" customHeight="1" x14ac:dyDescent="0.2">
      <c r="A27" s="42"/>
      <c r="B27" s="31"/>
      <c r="C27" s="58" t="s">
        <v>43</v>
      </c>
      <c r="D27" s="54">
        <v>0</v>
      </c>
      <c r="E27" s="55">
        <f>H17</f>
        <v>109.85975999999999</v>
      </c>
      <c r="F27" s="31" t="s">
        <v>35</v>
      </c>
      <c r="G27" s="55">
        <f t="shared" si="1"/>
        <v>0</v>
      </c>
      <c r="H27" s="55"/>
      <c r="I27" s="969" t="s">
        <v>82</v>
      </c>
      <c r="J27" s="971" t="s">
        <v>83</v>
      </c>
      <c r="K27" s="972"/>
    </row>
    <row r="28" spans="1:13" ht="197.25" customHeight="1" x14ac:dyDescent="0.2">
      <c r="A28" s="42"/>
      <c r="B28" s="31"/>
      <c r="C28" s="31" t="s">
        <v>44</v>
      </c>
      <c r="D28" s="54">
        <v>0</v>
      </c>
      <c r="E28" s="55">
        <f>H17</f>
        <v>109.85975999999999</v>
      </c>
      <c r="F28" s="31" t="s">
        <v>35</v>
      </c>
      <c r="G28" s="55">
        <f t="shared" si="1"/>
        <v>0</v>
      </c>
      <c r="H28" s="55"/>
      <c r="I28" s="969"/>
      <c r="J28" s="973" t="s">
        <v>84</v>
      </c>
      <c r="K28" s="973"/>
    </row>
    <row r="29" spans="1:13" ht="142.5" customHeight="1" x14ac:dyDescent="0.2">
      <c r="A29" s="42"/>
      <c r="B29" s="31"/>
      <c r="C29" s="58" t="s">
        <v>85</v>
      </c>
      <c r="D29" s="54">
        <v>0</v>
      </c>
      <c r="E29" s="55">
        <f>H17</f>
        <v>109.85975999999999</v>
      </c>
      <c r="F29" s="31" t="s">
        <v>35</v>
      </c>
      <c r="G29" s="55">
        <f t="shared" si="1"/>
        <v>0</v>
      </c>
      <c r="H29" s="55"/>
      <c r="I29" s="49" t="s">
        <v>120</v>
      </c>
      <c r="J29" s="964"/>
      <c r="K29" s="963"/>
      <c r="L29" s="59"/>
      <c r="M29" s="59"/>
    </row>
    <row r="30" spans="1:13" x14ac:dyDescent="0.2">
      <c r="A30" s="42"/>
      <c r="B30" s="42"/>
      <c r="C30" s="39" t="s">
        <v>28</v>
      </c>
      <c r="D30" s="52">
        <f>SUM(D23:D29)</f>
        <v>0.20200000000000001</v>
      </c>
      <c r="E30" s="53">
        <f>H17</f>
        <v>109.85975999999999</v>
      </c>
      <c r="F30" s="39" t="s">
        <v>35</v>
      </c>
      <c r="G30" s="53">
        <f>SUM(G23:G29)</f>
        <v>22.191671519999996</v>
      </c>
      <c r="H30" s="53">
        <f>H22+G30</f>
        <v>133.28186083199998</v>
      </c>
      <c r="I30" s="44"/>
      <c r="J30" s="963"/>
      <c r="K30" s="963"/>
      <c r="L30" s="59"/>
    </row>
    <row r="31" spans="1:13" ht="18" customHeight="1" x14ac:dyDescent="0.2">
      <c r="A31" s="968" t="s">
        <v>46</v>
      </c>
      <c r="B31" s="965" t="s">
        <v>47</v>
      </c>
      <c r="C31" s="60"/>
      <c r="D31" s="61">
        <v>0</v>
      </c>
      <c r="E31" s="44">
        <f>H30</f>
        <v>133.28186083199998</v>
      </c>
      <c r="F31" s="42" t="s">
        <v>49</v>
      </c>
      <c r="G31" s="44">
        <f t="shared" ref="G31:G37" si="2">D31*E31</f>
        <v>0</v>
      </c>
      <c r="H31" s="44"/>
      <c r="I31" s="969" t="s">
        <v>87</v>
      </c>
      <c r="J31" s="963"/>
      <c r="K31" s="963"/>
    </row>
    <row r="32" spans="1:13" x14ac:dyDescent="0.2">
      <c r="A32" s="966"/>
      <c r="B32" s="966"/>
      <c r="C32" s="60" t="s">
        <v>53</v>
      </c>
      <c r="D32" s="61">
        <v>0</v>
      </c>
      <c r="E32" s="44">
        <f>H30</f>
        <v>133.28186083199998</v>
      </c>
      <c r="F32" s="42" t="s">
        <v>49</v>
      </c>
      <c r="G32" s="44">
        <f t="shared" si="2"/>
        <v>0</v>
      </c>
      <c r="H32" s="44"/>
      <c r="I32" s="969"/>
      <c r="J32" s="963"/>
      <c r="K32" s="963"/>
    </row>
    <row r="33" spans="1:11" x14ac:dyDescent="0.2">
      <c r="A33" s="966"/>
      <c r="B33" s="966"/>
      <c r="C33" s="60" t="s">
        <v>53</v>
      </c>
      <c r="D33" s="61">
        <v>0</v>
      </c>
      <c r="E33" s="44">
        <f>H30</f>
        <v>133.28186083199998</v>
      </c>
      <c r="F33" s="42" t="s">
        <v>49</v>
      </c>
      <c r="G33" s="44">
        <f t="shared" si="2"/>
        <v>0</v>
      </c>
      <c r="H33" s="44"/>
      <c r="I33" s="969"/>
      <c r="J33" s="963"/>
      <c r="K33" s="963"/>
    </row>
    <row r="34" spans="1:11" x14ac:dyDescent="0.2">
      <c r="A34" s="966"/>
      <c r="B34" s="966"/>
      <c r="C34" s="60" t="s">
        <v>53</v>
      </c>
      <c r="D34" s="61">
        <v>0</v>
      </c>
      <c r="E34" s="44">
        <f>H30</f>
        <v>133.28186083199998</v>
      </c>
      <c r="F34" s="42" t="s">
        <v>49</v>
      </c>
      <c r="G34" s="44">
        <f t="shared" si="2"/>
        <v>0</v>
      </c>
      <c r="H34" s="44"/>
      <c r="I34" s="969"/>
      <c r="J34" s="963"/>
      <c r="K34" s="963"/>
    </row>
    <row r="35" spans="1:11" x14ac:dyDescent="0.2">
      <c r="A35" s="966"/>
      <c r="B35" s="966"/>
      <c r="C35" s="60" t="s">
        <v>53</v>
      </c>
      <c r="D35" s="61">
        <v>0</v>
      </c>
      <c r="E35" s="44">
        <f>H30</f>
        <v>133.28186083199998</v>
      </c>
      <c r="F35" s="42" t="s">
        <v>49</v>
      </c>
      <c r="G35" s="44">
        <f t="shared" si="2"/>
        <v>0</v>
      </c>
      <c r="H35" s="44"/>
      <c r="I35" s="969"/>
      <c r="J35" s="963"/>
      <c r="K35" s="963"/>
    </row>
    <row r="36" spans="1:11" x14ac:dyDescent="0.2">
      <c r="A36" s="966"/>
      <c r="B36" s="966"/>
      <c r="C36" s="60" t="s">
        <v>53</v>
      </c>
      <c r="D36" s="61">
        <v>0</v>
      </c>
      <c r="E36" s="44">
        <f>H30</f>
        <v>133.28186083199998</v>
      </c>
      <c r="F36" s="42" t="s">
        <v>49</v>
      </c>
      <c r="G36" s="44">
        <f t="shared" si="2"/>
        <v>0</v>
      </c>
      <c r="H36" s="44"/>
      <c r="I36" s="969"/>
      <c r="J36" s="963"/>
      <c r="K36" s="963"/>
    </row>
    <row r="37" spans="1:11" ht="57.75" customHeight="1" x14ac:dyDescent="0.2">
      <c r="A37" s="966"/>
      <c r="B37" s="966"/>
      <c r="C37" s="60" t="s">
        <v>53</v>
      </c>
      <c r="D37" s="61">
        <v>0</v>
      </c>
      <c r="E37" s="44">
        <f>H30</f>
        <v>133.28186083199998</v>
      </c>
      <c r="F37" s="42" t="s">
        <v>49</v>
      </c>
      <c r="G37" s="44">
        <f t="shared" si="2"/>
        <v>0</v>
      </c>
      <c r="H37" s="44"/>
      <c r="I37" s="969"/>
      <c r="J37" s="963"/>
      <c r="K37" s="963"/>
    </row>
    <row r="38" spans="1:11" ht="23.25" customHeight="1" x14ac:dyDescent="0.2">
      <c r="A38" s="967"/>
      <c r="B38" s="967"/>
      <c r="C38" s="39" t="s">
        <v>54</v>
      </c>
      <c r="D38" s="52">
        <f>SUM(D31:D37)</f>
        <v>0</v>
      </c>
      <c r="E38" s="53">
        <f>H30</f>
        <v>133.28186083199998</v>
      </c>
      <c r="F38" s="39" t="s">
        <v>49</v>
      </c>
      <c r="G38" s="53">
        <f>SUM(G31:G37)</f>
        <v>0</v>
      </c>
      <c r="H38" s="53">
        <f>H30+G38</f>
        <v>133.28186083199998</v>
      </c>
      <c r="I38" s="44"/>
      <c r="J38" s="44"/>
      <c r="K38" s="39"/>
    </row>
    <row r="39" spans="1:11" ht="114.75" x14ac:dyDescent="0.2">
      <c r="A39" s="62"/>
      <c r="B39" s="62"/>
      <c r="C39" s="62"/>
      <c r="D39" s="62"/>
      <c r="E39" s="62"/>
      <c r="F39" s="62" t="s">
        <v>132</v>
      </c>
      <c r="G39" s="62"/>
      <c r="H39" s="63">
        <f>H38</f>
        <v>133.28186083199998</v>
      </c>
      <c r="I39" s="63" t="s">
        <v>55</v>
      </c>
      <c r="J39" s="64">
        <f>ROUND(H39/100,4)</f>
        <v>1.3328</v>
      </c>
      <c r="K39" s="42"/>
    </row>
    <row r="40" spans="1:11" ht="76.5" x14ac:dyDescent="0.2">
      <c r="A40" s="62"/>
      <c r="B40" s="58" t="s">
        <v>89</v>
      </c>
      <c r="C40" s="62"/>
      <c r="D40" s="62"/>
      <c r="E40" s="62"/>
      <c r="F40" s="62" t="s">
        <v>133</v>
      </c>
      <c r="G40" s="62"/>
      <c r="H40" s="65">
        <v>1</v>
      </c>
      <c r="I40" s="63" t="s">
        <v>56</v>
      </c>
      <c r="J40" s="42"/>
      <c r="K40" s="42"/>
    </row>
    <row r="41" spans="1:11" ht="127.5" x14ac:dyDescent="0.2">
      <c r="A41" s="62"/>
      <c r="B41" s="62"/>
      <c r="C41" s="62"/>
      <c r="D41" s="62"/>
      <c r="E41" s="62"/>
      <c r="F41" s="62" t="s">
        <v>134</v>
      </c>
      <c r="G41" s="62"/>
      <c r="H41" s="63">
        <f>J39*H40</f>
        <v>1.3328</v>
      </c>
      <c r="I41" s="63" t="s">
        <v>92</v>
      </c>
      <c r="J41" s="66">
        <f>ROUND(J39*H40,4)</f>
        <v>1.3328</v>
      </c>
      <c r="K41" s="42"/>
    </row>
    <row r="42" spans="1:11" x14ac:dyDescent="0.2">
      <c r="B42" s="67" t="s">
        <v>8</v>
      </c>
      <c r="C42" s="68"/>
    </row>
    <row r="43" spans="1:11" ht="12.75" customHeight="1" x14ac:dyDescent="0.2">
      <c r="B43" s="69"/>
      <c r="C43" s="70"/>
    </row>
    <row r="45" spans="1:11" ht="25.5" customHeight="1" x14ac:dyDescent="0.2">
      <c r="A45" s="954" t="s">
        <v>135</v>
      </c>
      <c r="B45" s="955"/>
      <c r="C45" s="955"/>
      <c r="D45" s="955"/>
      <c r="E45" s="955"/>
      <c r="F45" s="955"/>
      <c r="G45" s="955"/>
      <c r="H45" s="955"/>
      <c r="I45" s="955"/>
      <c r="J45" s="956"/>
    </row>
    <row r="46" spans="1:11" ht="91.5" customHeight="1" x14ac:dyDescent="0.2">
      <c r="A46" s="957"/>
      <c r="B46" s="945"/>
      <c r="C46" s="945"/>
      <c r="D46" s="945"/>
      <c r="E46" s="945"/>
      <c r="F46" s="945"/>
      <c r="G46" s="945"/>
      <c r="H46" s="945"/>
      <c r="I46" s="945"/>
      <c r="J46" s="958"/>
    </row>
    <row r="47" spans="1:11" x14ac:dyDescent="0.2">
      <c r="A47" s="957"/>
      <c r="B47" s="945"/>
      <c r="C47" s="945"/>
      <c r="D47" s="945"/>
      <c r="E47" s="945"/>
      <c r="F47" s="945"/>
      <c r="G47" s="945"/>
      <c r="H47" s="945"/>
      <c r="I47" s="945"/>
      <c r="J47" s="958"/>
    </row>
    <row r="48" spans="1:11" ht="7.5" customHeight="1" x14ac:dyDescent="0.2">
      <c r="A48" s="959"/>
      <c r="B48" s="960"/>
      <c r="C48" s="960"/>
      <c r="D48" s="960"/>
      <c r="E48" s="960"/>
      <c r="F48" s="960"/>
      <c r="G48" s="960"/>
      <c r="H48" s="960"/>
      <c r="I48" s="960"/>
      <c r="J48" s="961"/>
    </row>
  </sheetData>
  <mergeCells count="19">
    <mergeCell ref="A45:J48"/>
    <mergeCell ref="I27:I28"/>
    <mergeCell ref="J27:K27"/>
    <mergeCell ref="J28:K28"/>
    <mergeCell ref="J29:K37"/>
    <mergeCell ref="A31:A38"/>
    <mergeCell ref="B31:B38"/>
    <mergeCell ref="I31:I37"/>
    <mergeCell ref="A1:I1"/>
    <mergeCell ref="J11:K26"/>
    <mergeCell ref="I13:I15"/>
    <mergeCell ref="I24:I26"/>
    <mergeCell ref="B3:H3"/>
    <mergeCell ref="A9:K9"/>
    <mergeCell ref="J10:K10"/>
    <mergeCell ref="A7:I7"/>
    <mergeCell ref="I8:K8"/>
    <mergeCell ref="A6:J6"/>
    <mergeCell ref="D4:F4"/>
  </mergeCells>
  <pageMargins left="0.70866141732283472" right="0.70866141732283472" top="0.74803149606299213" bottom="0.74803149606299213" header="0.31496062992125984" footer="0.31496062992125984"/>
  <pageSetup paperSize="8" scale="60"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M52"/>
  <sheetViews>
    <sheetView zoomScale="90" zoomScaleNormal="90" workbookViewId="0">
      <selection activeCell="A29" sqref="A29"/>
    </sheetView>
  </sheetViews>
  <sheetFormatPr defaultColWidth="9.140625" defaultRowHeight="12.75" x14ac:dyDescent="0.2"/>
  <cols>
    <col min="1" max="1" width="28" style="71" customWidth="1"/>
    <col min="2" max="2" width="30.5703125" style="71" customWidth="1"/>
    <col min="3" max="3" width="37.5703125" style="71" customWidth="1"/>
    <col min="4" max="4" width="15" style="71" customWidth="1"/>
    <col min="5" max="5" width="14.42578125" style="71" customWidth="1"/>
    <col min="6" max="6" width="32.28515625" style="71" customWidth="1"/>
    <col min="7" max="7" width="10.5703125" style="71" customWidth="1"/>
    <col min="8" max="8" width="12.140625" style="71" customWidth="1"/>
    <col min="9" max="9" width="58.28515625" style="72" customWidth="1"/>
    <col min="10" max="10" width="24" style="71" bestFit="1" customWidth="1"/>
    <col min="11" max="11" width="13.140625" style="71" bestFit="1" customWidth="1"/>
    <col min="12" max="12" width="9.140625" style="71"/>
    <col min="13" max="13" width="27" style="71" customWidth="1"/>
    <col min="14" max="14" width="6.85546875" style="71" customWidth="1"/>
    <col min="15" max="15" width="11.7109375" style="71" customWidth="1"/>
    <col min="16" max="16" width="22.140625" style="71" customWidth="1"/>
    <col min="17" max="17" width="21.28515625" style="71" customWidth="1"/>
    <col min="18" max="16384" width="9.140625" style="71"/>
  </cols>
  <sheetData>
    <row r="1" spans="1:11" ht="30" customHeight="1" x14ac:dyDescent="0.2">
      <c r="A1" s="944" t="s">
        <v>136</v>
      </c>
      <c r="B1" s="1025"/>
      <c r="C1" s="1025"/>
      <c r="D1" s="1025"/>
      <c r="E1" s="1025"/>
      <c r="F1" s="1025"/>
    </row>
    <row r="2" spans="1:11" s="35" customFormat="1" ht="19.5" customHeight="1" x14ac:dyDescent="0.2">
      <c r="A2" s="33" t="s">
        <v>68</v>
      </c>
      <c r="B2" s="33" t="s">
        <v>6</v>
      </c>
      <c r="C2" s="34"/>
      <c r="D2" s="34"/>
      <c r="E2" s="34"/>
      <c r="F2" s="34"/>
    </row>
    <row r="3" spans="1:11" s="35" customFormat="1" ht="31.5" customHeight="1" x14ac:dyDescent="0.2">
      <c r="B3" s="949" t="s">
        <v>0</v>
      </c>
      <c r="C3" s="950"/>
      <c r="D3" s="950"/>
      <c r="E3" s="950"/>
      <c r="F3" s="950"/>
      <c r="G3" s="950"/>
      <c r="H3" s="950"/>
    </row>
    <row r="4" spans="1:11" s="32" customFormat="1" ht="21" customHeight="1" x14ac:dyDescent="0.2">
      <c r="A4" s="36" t="s">
        <v>69</v>
      </c>
      <c r="B4" s="35"/>
      <c r="C4" s="35"/>
      <c r="D4" s="944" t="s">
        <v>70</v>
      </c>
      <c r="E4" s="946"/>
      <c r="F4" s="946"/>
    </row>
    <row r="5" spans="1:11" s="32" customFormat="1" ht="21" customHeight="1" x14ac:dyDescent="0.2">
      <c r="A5" s="36"/>
      <c r="B5" s="35"/>
      <c r="C5" s="35"/>
      <c r="D5" s="83"/>
      <c r="E5" s="83"/>
    </row>
    <row r="6" spans="1:11" s="32" customFormat="1" ht="61.5" customHeight="1" x14ac:dyDescent="0.2">
      <c r="A6" s="949" t="s">
        <v>71</v>
      </c>
      <c r="B6" s="946"/>
      <c r="C6" s="946"/>
      <c r="D6" s="946"/>
      <c r="E6" s="946"/>
      <c r="F6" s="946"/>
      <c r="G6" s="946"/>
      <c r="H6" s="946"/>
      <c r="I6" s="946"/>
      <c r="J6" s="946"/>
    </row>
    <row r="7" spans="1:11" s="32" customFormat="1" ht="27" customHeight="1" x14ac:dyDescent="0.2">
      <c r="A7" s="36"/>
      <c r="B7" s="35"/>
      <c r="C7" s="35"/>
      <c r="D7" s="83"/>
      <c r="E7" s="83"/>
    </row>
    <row r="8" spans="1:11" ht="34.5" customHeight="1" x14ac:dyDescent="0.25">
      <c r="A8" s="73"/>
      <c r="B8" s="74" t="s">
        <v>8</v>
      </c>
      <c r="C8" s="75"/>
      <c r="I8" s="951" t="s">
        <v>9</v>
      </c>
      <c r="J8" s="952"/>
      <c r="K8" s="953"/>
    </row>
    <row r="9" spans="1:11" ht="24.75" customHeight="1" x14ac:dyDescent="0.2">
      <c r="A9" s="1008" t="s">
        <v>137</v>
      </c>
      <c r="B9" s="1023"/>
      <c r="C9" s="1023"/>
      <c r="D9" s="1023"/>
      <c r="E9" s="1023"/>
      <c r="F9" s="1023"/>
      <c r="G9" s="1023"/>
      <c r="H9" s="1023"/>
      <c r="I9" s="1023"/>
      <c r="J9" s="1023"/>
      <c r="K9" s="1024"/>
    </row>
    <row r="10" spans="1:11" x14ac:dyDescent="0.2">
      <c r="A10" s="39" t="s">
        <v>10</v>
      </c>
      <c r="B10" s="39" t="s">
        <v>11</v>
      </c>
      <c r="C10" s="39"/>
      <c r="D10" s="39" t="s">
        <v>12</v>
      </c>
      <c r="E10" s="39"/>
      <c r="F10" s="39" t="s">
        <v>13</v>
      </c>
      <c r="G10" s="39" t="s">
        <v>14</v>
      </c>
      <c r="H10" s="39" t="s">
        <v>15</v>
      </c>
      <c r="I10" s="40" t="s">
        <v>16</v>
      </c>
      <c r="J10" s="962"/>
      <c r="K10" s="1024"/>
    </row>
    <row r="11" spans="1:11" ht="26.25" customHeight="1" x14ac:dyDescent="0.2">
      <c r="A11" s="40" t="s">
        <v>17</v>
      </c>
      <c r="B11" s="41" t="s">
        <v>18</v>
      </c>
      <c r="C11" s="42"/>
      <c r="D11" s="43">
        <v>1</v>
      </c>
      <c r="E11" s="44">
        <v>100</v>
      </c>
      <c r="F11" s="42" t="s">
        <v>19</v>
      </c>
      <c r="G11" s="44">
        <v>100</v>
      </c>
      <c r="H11" s="44">
        <v>100</v>
      </c>
      <c r="I11" s="45" t="s">
        <v>20</v>
      </c>
      <c r="J11" s="962" t="s">
        <v>21</v>
      </c>
      <c r="K11" s="963"/>
    </row>
    <row r="12" spans="1:11" ht="86.25" customHeight="1" x14ac:dyDescent="0.2">
      <c r="A12" s="42"/>
      <c r="B12" s="40" t="s">
        <v>22</v>
      </c>
      <c r="C12" s="46"/>
      <c r="D12" s="76">
        <v>0</v>
      </c>
      <c r="E12" s="48">
        <v>100</v>
      </c>
      <c r="F12" s="46" t="s">
        <v>23</v>
      </c>
      <c r="G12" s="48">
        <f>D12*E12</f>
        <v>0</v>
      </c>
      <c r="H12" s="48">
        <f>H11+G12</f>
        <v>100</v>
      </c>
      <c r="I12" s="49" t="s">
        <v>57</v>
      </c>
      <c r="J12" s="963"/>
      <c r="K12" s="963"/>
    </row>
    <row r="13" spans="1:11" ht="76.5" customHeight="1" x14ac:dyDescent="0.2">
      <c r="A13" s="40" t="s">
        <v>25</v>
      </c>
      <c r="B13" s="40" t="s">
        <v>26</v>
      </c>
      <c r="C13" s="31" t="s">
        <v>73</v>
      </c>
      <c r="D13" s="76">
        <v>0.1087</v>
      </c>
      <c r="E13" s="48">
        <f>H12</f>
        <v>100</v>
      </c>
      <c r="F13" s="46" t="s">
        <v>23</v>
      </c>
      <c r="G13" s="48">
        <f>D13*E13</f>
        <v>10.870000000000001</v>
      </c>
      <c r="H13" s="48"/>
      <c r="I13" s="969" t="s">
        <v>138</v>
      </c>
      <c r="J13" s="963"/>
      <c r="K13" s="963"/>
    </row>
    <row r="14" spans="1:11" ht="65.25" customHeight="1" x14ac:dyDescent="0.2">
      <c r="A14" s="42"/>
      <c r="B14" s="42"/>
      <c r="C14" s="31" t="s">
        <v>75</v>
      </c>
      <c r="D14" s="51">
        <v>2.6100000000000002E-2</v>
      </c>
      <c r="E14" s="48">
        <f>H12</f>
        <v>100</v>
      </c>
      <c r="F14" s="46" t="s">
        <v>23</v>
      </c>
      <c r="G14" s="48">
        <f>D14*E14</f>
        <v>2.6100000000000003</v>
      </c>
      <c r="H14" s="48"/>
      <c r="I14" s="969"/>
      <c r="J14" s="963"/>
      <c r="K14" s="963"/>
    </row>
    <row r="15" spans="1:11" ht="358.5" customHeight="1" x14ac:dyDescent="0.2">
      <c r="A15" s="42"/>
      <c r="B15" s="42"/>
      <c r="C15" s="46" t="s">
        <v>27</v>
      </c>
      <c r="D15" s="47">
        <v>6.0000000000000001E-3</v>
      </c>
      <c r="E15" s="48">
        <f>H12</f>
        <v>100</v>
      </c>
      <c r="F15" s="46" t="s">
        <v>23</v>
      </c>
      <c r="G15" s="48">
        <f>D15*E15</f>
        <v>0.6</v>
      </c>
      <c r="H15" s="48"/>
      <c r="I15" s="969"/>
      <c r="J15" s="963"/>
      <c r="K15" s="963"/>
    </row>
    <row r="16" spans="1:11" x14ac:dyDescent="0.2">
      <c r="A16" s="42"/>
      <c r="B16" s="42"/>
      <c r="C16" s="39" t="s">
        <v>28</v>
      </c>
      <c r="D16" s="52">
        <f>SUM(D13:D15)</f>
        <v>0.14080000000000001</v>
      </c>
      <c r="E16" s="53">
        <f>H12</f>
        <v>100</v>
      </c>
      <c r="F16" s="39" t="s">
        <v>23</v>
      </c>
      <c r="G16" s="53">
        <f>SUM(G13:G15)</f>
        <v>14.08</v>
      </c>
      <c r="H16" s="53">
        <f>H12+G16</f>
        <v>114.08</v>
      </c>
      <c r="I16" s="48"/>
      <c r="J16" s="963"/>
      <c r="K16" s="963"/>
    </row>
    <row r="17" spans="1:13" ht="48.75" customHeight="1" x14ac:dyDescent="0.2">
      <c r="A17" s="40" t="s">
        <v>29</v>
      </c>
      <c r="B17" s="40" t="s">
        <v>30</v>
      </c>
      <c r="C17" s="46"/>
      <c r="D17" s="47">
        <v>0.08</v>
      </c>
      <c r="E17" s="48">
        <f>H12+G13+G14</f>
        <v>113.48</v>
      </c>
      <c r="F17" s="46" t="s">
        <v>31</v>
      </c>
      <c r="G17" s="48">
        <f t="shared" ref="G17:G21" si="0">D17*E17</f>
        <v>9.0784000000000002</v>
      </c>
      <c r="H17" s="48">
        <f>H16+G17</f>
        <v>123.1584</v>
      </c>
      <c r="I17" s="49" t="s">
        <v>32</v>
      </c>
      <c r="J17" s="963"/>
      <c r="K17" s="963"/>
    </row>
    <row r="18" spans="1:13" ht="52.5" customHeight="1" x14ac:dyDescent="0.2">
      <c r="A18" s="40" t="s">
        <v>33</v>
      </c>
      <c r="B18" s="41" t="s">
        <v>34</v>
      </c>
      <c r="C18" s="77" t="s">
        <v>60</v>
      </c>
      <c r="D18" s="78">
        <v>0</v>
      </c>
      <c r="E18" s="48">
        <f>H17</f>
        <v>123.1584</v>
      </c>
      <c r="F18" s="46" t="s">
        <v>35</v>
      </c>
      <c r="G18" s="48">
        <f t="shared" si="0"/>
        <v>0</v>
      </c>
      <c r="H18" s="44"/>
      <c r="I18" s="49" t="s">
        <v>98</v>
      </c>
      <c r="J18" s="963"/>
      <c r="K18" s="963"/>
    </row>
    <row r="19" spans="1:13" ht="237.75" customHeight="1" x14ac:dyDescent="0.2">
      <c r="A19" s="42"/>
      <c r="B19" s="42"/>
      <c r="C19" s="31" t="s">
        <v>62</v>
      </c>
      <c r="D19" s="76">
        <v>1.9199999999999998E-2</v>
      </c>
      <c r="E19" s="55">
        <f>H17</f>
        <v>123.1584</v>
      </c>
      <c r="F19" s="31" t="s">
        <v>35</v>
      </c>
      <c r="G19" s="55">
        <f t="shared" si="0"/>
        <v>2.3646412799999998</v>
      </c>
      <c r="H19" s="55"/>
      <c r="I19" s="49" t="s">
        <v>99</v>
      </c>
      <c r="J19" s="963"/>
      <c r="K19" s="963"/>
    </row>
    <row r="20" spans="1:13" ht="63" x14ac:dyDescent="0.2">
      <c r="A20" s="42"/>
      <c r="B20" s="42"/>
      <c r="C20" s="31" t="s">
        <v>78</v>
      </c>
      <c r="D20" s="57">
        <v>1E-3</v>
      </c>
      <c r="E20" s="55">
        <f>H17</f>
        <v>123.1584</v>
      </c>
      <c r="F20" s="31" t="s">
        <v>35</v>
      </c>
      <c r="G20" s="55">
        <f t="shared" si="0"/>
        <v>0.1231584</v>
      </c>
      <c r="H20" s="55"/>
      <c r="I20" s="49" t="s">
        <v>79</v>
      </c>
      <c r="J20" s="963"/>
      <c r="K20" s="963"/>
    </row>
    <row r="21" spans="1:13" ht="56.25" customHeight="1" x14ac:dyDescent="0.2">
      <c r="A21" s="42"/>
      <c r="B21" s="42"/>
      <c r="C21" s="31" t="s">
        <v>65</v>
      </c>
      <c r="D21" s="57">
        <v>1.0200000000000001E-2</v>
      </c>
      <c r="E21" s="55">
        <f>H17</f>
        <v>123.1584</v>
      </c>
      <c r="F21" s="31" t="s">
        <v>35</v>
      </c>
      <c r="G21" s="55">
        <f t="shared" si="0"/>
        <v>1.2562156800000002</v>
      </c>
      <c r="H21" s="55"/>
      <c r="I21" s="49" t="s">
        <v>36</v>
      </c>
      <c r="J21" s="963"/>
      <c r="K21" s="963"/>
    </row>
    <row r="22" spans="1:13" ht="21" customHeight="1" x14ac:dyDescent="0.2">
      <c r="A22" s="42"/>
      <c r="B22" s="42"/>
      <c r="C22" s="39" t="s">
        <v>28</v>
      </c>
      <c r="D22" s="52">
        <f>SUM(D18:D21)</f>
        <v>3.04E-2</v>
      </c>
      <c r="E22" s="53">
        <f>H17</f>
        <v>123.1584</v>
      </c>
      <c r="F22" s="39" t="s">
        <v>35</v>
      </c>
      <c r="G22" s="53">
        <f>SUM(G18:G21)</f>
        <v>3.7440153599999997</v>
      </c>
      <c r="H22" s="53">
        <f>H17+G22</f>
        <v>126.90241536000001</v>
      </c>
      <c r="I22" s="48"/>
      <c r="J22" s="963"/>
      <c r="K22" s="963"/>
    </row>
    <row r="23" spans="1:13" ht="229.5" customHeight="1" x14ac:dyDescent="0.2">
      <c r="A23" s="42"/>
      <c r="B23" s="41" t="s">
        <v>37</v>
      </c>
      <c r="C23" s="31" t="s">
        <v>102</v>
      </c>
      <c r="D23" s="54">
        <v>1.09E-2</v>
      </c>
      <c r="E23" s="55">
        <f>H17</f>
        <v>123.1584</v>
      </c>
      <c r="F23" s="31" t="s">
        <v>35</v>
      </c>
      <c r="G23" s="55">
        <f t="shared" ref="G23:G29" si="1">D23*E23</f>
        <v>1.34242656</v>
      </c>
      <c r="H23" s="55"/>
      <c r="I23" s="49" t="s">
        <v>139</v>
      </c>
      <c r="J23" s="963"/>
      <c r="K23" s="963"/>
    </row>
    <row r="24" spans="1:13" ht="12.75" customHeight="1" x14ac:dyDescent="0.2">
      <c r="A24" s="42"/>
      <c r="B24" s="31"/>
      <c r="C24" s="31" t="s">
        <v>39</v>
      </c>
      <c r="D24" s="57">
        <v>6.9599999999999995E-2</v>
      </c>
      <c r="E24" s="55">
        <f>H17</f>
        <v>123.1584</v>
      </c>
      <c r="F24" s="31" t="s">
        <v>35</v>
      </c>
      <c r="G24" s="55">
        <f t="shared" si="1"/>
        <v>8.5718246399999991</v>
      </c>
      <c r="H24" s="55"/>
      <c r="I24" s="969" t="s">
        <v>40</v>
      </c>
      <c r="J24" s="963"/>
      <c r="K24" s="963"/>
    </row>
    <row r="25" spans="1:13" x14ac:dyDescent="0.2">
      <c r="A25" s="42"/>
      <c r="B25" s="31"/>
      <c r="C25" s="31" t="s">
        <v>41</v>
      </c>
      <c r="D25" s="57">
        <v>6.9500000000000006E-2</v>
      </c>
      <c r="E25" s="55">
        <f>H17</f>
        <v>123.1584</v>
      </c>
      <c r="F25" s="31" t="s">
        <v>35</v>
      </c>
      <c r="G25" s="55">
        <f t="shared" si="1"/>
        <v>8.5595088000000015</v>
      </c>
      <c r="H25" s="55"/>
      <c r="I25" s="969"/>
      <c r="J25" s="963"/>
      <c r="K25" s="963"/>
    </row>
    <row r="26" spans="1:13" ht="47.25" customHeight="1" x14ac:dyDescent="0.2">
      <c r="A26" s="42"/>
      <c r="B26" s="31"/>
      <c r="C26" s="31" t="s">
        <v>42</v>
      </c>
      <c r="D26" s="57">
        <v>3.5999999999999997E-2</v>
      </c>
      <c r="E26" s="55">
        <f>H17</f>
        <v>123.1584</v>
      </c>
      <c r="F26" s="31" t="s">
        <v>35</v>
      </c>
      <c r="G26" s="55">
        <f t="shared" si="1"/>
        <v>4.4337023999999996</v>
      </c>
      <c r="H26" s="55"/>
      <c r="I26" s="969"/>
      <c r="J26" s="963"/>
      <c r="K26" s="963"/>
    </row>
    <row r="27" spans="1:13" ht="153" customHeight="1" x14ac:dyDescent="0.2">
      <c r="A27" s="42"/>
      <c r="B27" s="31"/>
      <c r="C27" s="58" t="s">
        <v>43</v>
      </c>
      <c r="D27" s="54">
        <f>'2b NVT Detacheren fase A - Rg I'!D26</f>
        <v>1.125E-2</v>
      </c>
      <c r="E27" s="55">
        <f>H17</f>
        <v>123.1584</v>
      </c>
      <c r="F27" s="31" t="s">
        <v>35</v>
      </c>
      <c r="G27" s="55">
        <f t="shared" si="1"/>
        <v>1.385532</v>
      </c>
      <c r="H27" s="55"/>
      <c r="I27" s="969" t="s">
        <v>82</v>
      </c>
      <c r="J27" s="973" t="s">
        <v>105</v>
      </c>
      <c r="K27" s="973"/>
    </row>
    <row r="28" spans="1:13" ht="228.75" customHeight="1" x14ac:dyDescent="0.2">
      <c r="A28" s="42"/>
      <c r="B28" s="31"/>
      <c r="C28" s="31" t="s">
        <v>44</v>
      </c>
      <c r="D28" s="54">
        <f>'2b NVT Detacheren fase A - Rg I'!D27</f>
        <v>1.72E-2</v>
      </c>
      <c r="E28" s="55">
        <f>H17</f>
        <v>123.1584</v>
      </c>
      <c r="F28" s="31" t="s">
        <v>35</v>
      </c>
      <c r="G28" s="55">
        <f t="shared" si="1"/>
        <v>2.1183244800000001</v>
      </c>
      <c r="H28" s="55"/>
      <c r="I28" s="969"/>
      <c r="J28" s="973" t="s">
        <v>45</v>
      </c>
      <c r="K28" s="973"/>
    </row>
    <row r="29" spans="1:13" ht="134.25" customHeight="1" x14ac:dyDescent="0.2">
      <c r="A29" s="42"/>
      <c r="B29" s="31"/>
      <c r="C29" s="58" t="s">
        <v>85</v>
      </c>
      <c r="D29" s="54">
        <f>'2b NVT Detacheren fase A - Rg I'!D28</f>
        <v>8.0000000000000002E-3</v>
      </c>
      <c r="E29" s="55">
        <f>H17</f>
        <v>123.1584</v>
      </c>
      <c r="F29" s="31" t="s">
        <v>35</v>
      </c>
      <c r="G29" s="55">
        <f t="shared" si="1"/>
        <v>0.98526720000000001</v>
      </c>
      <c r="H29" s="55"/>
      <c r="I29" s="49" t="s">
        <v>120</v>
      </c>
      <c r="J29" s="964"/>
      <c r="K29" s="1024"/>
    </row>
    <row r="30" spans="1:13" x14ac:dyDescent="0.2">
      <c r="A30" s="42"/>
      <c r="B30" s="42"/>
      <c r="C30" s="39" t="s">
        <v>28</v>
      </c>
      <c r="D30" s="52">
        <f>SUM(D23:D29)</f>
        <v>0.22245000000000001</v>
      </c>
      <c r="E30" s="53">
        <f>H17</f>
        <v>123.1584</v>
      </c>
      <c r="F30" s="39" t="s">
        <v>35</v>
      </c>
      <c r="G30" s="53">
        <f>SUM(G23:G29)</f>
        <v>27.396586080000002</v>
      </c>
      <c r="H30" s="53">
        <f>H22+G30</f>
        <v>154.29900144000001</v>
      </c>
      <c r="I30" s="48"/>
      <c r="J30" s="1024"/>
      <c r="K30" s="1024"/>
    </row>
    <row r="31" spans="1:13" ht="25.5" customHeight="1" x14ac:dyDescent="0.2">
      <c r="A31" s="968" t="s">
        <v>46</v>
      </c>
      <c r="B31" s="965" t="s">
        <v>47</v>
      </c>
      <c r="C31" s="60" t="s">
        <v>48</v>
      </c>
      <c r="D31" s="61">
        <v>4.02E-2</v>
      </c>
      <c r="E31" s="44">
        <f>H30</f>
        <v>154.29900144000001</v>
      </c>
      <c r="F31" s="42" t="s">
        <v>49</v>
      </c>
      <c r="G31" s="44">
        <f t="shared" ref="G31:G37" si="2">D31*E31</f>
        <v>6.2028198578880005</v>
      </c>
      <c r="H31" s="44"/>
      <c r="I31" s="969" t="s">
        <v>87</v>
      </c>
      <c r="J31" s="1024"/>
      <c r="K31" s="1024"/>
      <c r="L31" s="79"/>
      <c r="M31" s="79"/>
    </row>
    <row r="32" spans="1:13" ht="12.75" customHeight="1" x14ac:dyDescent="0.2">
      <c r="A32" s="966"/>
      <c r="B32" s="1019"/>
      <c r="C32" s="60" t="s">
        <v>50</v>
      </c>
      <c r="D32" s="61">
        <v>0</v>
      </c>
      <c r="E32" s="44">
        <f>H30</f>
        <v>154.29900144000001</v>
      </c>
      <c r="F32" s="42" t="s">
        <v>49</v>
      </c>
      <c r="G32" s="44">
        <f t="shared" si="2"/>
        <v>0</v>
      </c>
      <c r="H32" s="44"/>
      <c r="I32" s="969"/>
      <c r="J32" s="1024"/>
      <c r="K32" s="1024"/>
      <c r="L32" s="79"/>
    </row>
    <row r="33" spans="1:11" ht="12.75" customHeight="1" x14ac:dyDescent="0.2">
      <c r="A33" s="966"/>
      <c r="B33" s="1019"/>
      <c r="C33" s="60" t="s">
        <v>51</v>
      </c>
      <c r="D33" s="61">
        <v>3.0000000000000001E-3</v>
      </c>
      <c r="E33" s="44">
        <f>H30</f>
        <v>154.29900144000001</v>
      </c>
      <c r="F33" s="42" t="s">
        <v>49</v>
      </c>
      <c r="G33" s="44">
        <f t="shared" si="2"/>
        <v>0.46289700432000003</v>
      </c>
      <c r="H33" s="44"/>
      <c r="I33" s="969"/>
      <c r="J33" s="1024"/>
      <c r="K33" s="1024"/>
    </row>
    <row r="34" spans="1:11" x14ac:dyDescent="0.2">
      <c r="A34" s="966"/>
      <c r="B34" s="1019"/>
      <c r="C34" s="60" t="s">
        <v>52</v>
      </c>
      <c r="D34" s="61">
        <v>0</v>
      </c>
      <c r="E34" s="44">
        <f>H30</f>
        <v>154.29900144000001</v>
      </c>
      <c r="F34" s="42" t="s">
        <v>49</v>
      </c>
      <c r="G34" s="44">
        <f t="shared" si="2"/>
        <v>0</v>
      </c>
      <c r="H34" s="44"/>
      <c r="I34" s="969"/>
      <c r="J34" s="1024"/>
      <c r="K34" s="1024"/>
    </row>
    <row r="35" spans="1:11" x14ac:dyDescent="0.2">
      <c r="A35" s="966"/>
      <c r="B35" s="1019"/>
      <c r="C35" s="60" t="s">
        <v>53</v>
      </c>
      <c r="D35" s="61">
        <v>0</v>
      </c>
      <c r="E35" s="44">
        <f>H30</f>
        <v>154.29900144000001</v>
      </c>
      <c r="F35" s="42" t="s">
        <v>49</v>
      </c>
      <c r="G35" s="44">
        <f t="shared" si="2"/>
        <v>0</v>
      </c>
      <c r="H35" s="44"/>
      <c r="I35" s="969"/>
      <c r="J35" s="1024"/>
      <c r="K35" s="1024"/>
    </row>
    <row r="36" spans="1:11" x14ac:dyDescent="0.2">
      <c r="A36" s="966"/>
      <c r="B36" s="1019"/>
      <c r="C36" s="60" t="s">
        <v>53</v>
      </c>
      <c r="D36" s="61">
        <v>0</v>
      </c>
      <c r="E36" s="44">
        <f>H30</f>
        <v>154.29900144000001</v>
      </c>
      <c r="F36" s="42" t="s">
        <v>49</v>
      </c>
      <c r="G36" s="44">
        <f t="shared" si="2"/>
        <v>0</v>
      </c>
      <c r="H36" s="44"/>
      <c r="I36" s="969"/>
      <c r="J36" s="1024"/>
      <c r="K36" s="1024"/>
    </row>
    <row r="37" spans="1:11" ht="61.5" customHeight="1" x14ac:dyDescent="0.2">
      <c r="A37" s="966"/>
      <c r="B37" s="1019"/>
      <c r="C37" s="60" t="s">
        <v>53</v>
      </c>
      <c r="D37" s="61">
        <v>0</v>
      </c>
      <c r="E37" s="44">
        <f>H30</f>
        <v>154.29900144000001</v>
      </c>
      <c r="F37" s="42" t="s">
        <v>49</v>
      </c>
      <c r="G37" s="44">
        <f t="shared" si="2"/>
        <v>0</v>
      </c>
      <c r="H37" s="44"/>
      <c r="I37" s="969"/>
      <c r="J37" s="1024"/>
      <c r="K37" s="1024"/>
    </row>
    <row r="38" spans="1:11" x14ac:dyDescent="0.2">
      <c r="A38" s="967"/>
      <c r="B38" s="1020"/>
      <c r="C38" s="39" t="s">
        <v>54</v>
      </c>
      <c r="D38" s="52">
        <f>SUM(D31:D37)</f>
        <v>4.3200000000000002E-2</v>
      </c>
      <c r="E38" s="53">
        <f>H30</f>
        <v>154.29900144000001</v>
      </c>
      <c r="F38" s="39" t="s">
        <v>49</v>
      </c>
      <c r="G38" s="53">
        <f>SUM(G31:G37)</f>
        <v>6.6657168622080007</v>
      </c>
      <c r="H38" s="53">
        <f>H30+G38</f>
        <v>160.96471830220801</v>
      </c>
      <c r="I38" s="48"/>
      <c r="J38" s="44"/>
      <c r="K38" s="80"/>
    </row>
    <row r="39" spans="1:11" ht="105.75" customHeight="1" x14ac:dyDescent="0.2">
      <c r="A39" s="62"/>
      <c r="B39" s="62"/>
      <c r="C39" s="62"/>
      <c r="D39" s="62"/>
      <c r="E39" s="62"/>
      <c r="F39" s="62" t="s">
        <v>140</v>
      </c>
      <c r="G39" s="62"/>
      <c r="H39" s="63">
        <f>H38</f>
        <v>160.96471830220801</v>
      </c>
      <c r="I39" s="63" t="s">
        <v>55</v>
      </c>
      <c r="J39" s="64">
        <f>ROUND(H39/100,4)</f>
        <v>1.6095999999999999</v>
      </c>
      <c r="K39" s="81"/>
    </row>
    <row r="40" spans="1:11" ht="80.25" customHeight="1" x14ac:dyDescent="0.2">
      <c r="A40" s="62"/>
      <c r="B40" s="58" t="s">
        <v>122</v>
      </c>
      <c r="C40" s="62"/>
      <c r="D40" s="62"/>
      <c r="E40" s="62"/>
      <c r="F40" s="62" t="s">
        <v>141</v>
      </c>
      <c r="G40" s="62"/>
      <c r="H40" s="65">
        <v>1.1183000000000001</v>
      </c>
      <c r="I40" s="63" t="s">
        <v>56</v>
      </c>
      <c r="J40" s="82"/>
      <c r="K40" s="81"/>
    </row>
    <row r="41" spans="1:11" ht="99.75" customHeight="1" x14ac:dyDescent="0.2">
      <c r="A41" s="62"/>
      <c r="B41" s="62"/>
      <c r="C41" s="62"/>
      <c r="D41" s="62"/>
      <c r="E41" s="62"/>
      <c r="F41" s="62" t="s">
        <v>142</v>
      </c>
      <c r="G41" s="62"/>
      <c r="H41" s="63">
        <f>J39*H40</f>
        <v>1.80001568</v>
      </c>
      <c r="I41" s="63" t="s">
        <v>92</v>
      </c>
      <c r="J41" s="66">
        <f>ROUND(J39*H40,4)</f>
        <v>1.8</v>
      </c>
      <c r="K41" s="81"/>
    </row>
    <row r="42" spans="1:11" x14ac:dyDescent="0.2">
      <c r="A42" s="32"/>
      <c r="B42" s="67" t="s">
        <v>8</v>
      </c>
      <c r="C42" s="68"/>
      <c r="D42" s="32"/>
      <c r="E42" s="32"/>
      <c r="F42" s="32"/>
      <c r="G42" s="32"/>
      <c r="H42" s="32"/>
      <c r="I42" s="35"/>
      <c r="J42" s="32"/>
    </row>
    <row r="43" spans="1:11" x14ac:dyDescent="0.2">
      <c r="A43" s="32"/>
      <c r="B43" s="69"/>
      <c r="C43" s="70"/>
      <c r="D43" s="32"/>
      <c r="E43" s="32"/>
      <c r="F43" s="32"/>
      <c r="G43" s="32"/>
      <c r="H43" s="32"/>
      <c r="I43" s="35"/>
      <c r="J43" s="32"/>
    </row>
    <row r="44" spans="1:11" ht="12.75" customHeight="1" x14ac:dyDescent="0.2">
      <c r="A44" s="32"/>
      <c r="B44" s="32"/>
      <c r="C44" s="32"/>
      <c r="D44" s="32"/>
      <c r="E44" s="32"/>
      <c r="F44" s="32"/>
      <c r="G44" s="32"/>
      <c r="H44" s="32"/>
      <c r="I44" s="35"/>
      <c r="J44" s="32"/>
    </row>
    <row r="45" spans="1:11" ht="89.25" customHeight="1" x14ac:dyDescent="0.2">
      <c r="A45" s="954" t="s">
        <v>143</v>
      </c>
      <c r="B45" s="1026"/>
      <c r="C45" s="1026"/>
      <c r="D45" s="1026"/>
      <c r="E45" s="1027"/>
      <c r="F45" s="1027"/>
      <c r="G45" s="1027"/>
      <c r="H45" s="1027"/>
      <c r="I45" s="1027"/>
      <c r="J45" s="1028"/>
    </row>
    <row r="46" spans="1:11" ht="29.25" customHeight="1" x14ac:dyDescent="0.2">
      <c r="A46" s="1029"/>
      <c r="B46" s="1030"/>
      <c r="C46" s="1030"/>
      <c r="D46" s="1030"/>
      <c r="E46" s="1030"/>
      <c r="F46" s="1030"/>
      <c r="G46" s="1030"/>
      <c r="H46" s="1030"/>
      <c r="I46" s="1030"/>
      <c r="J46" s="1031"/>
    </row>
    <row r="47" spans="1:11" ht="13.5" customHeight="1" x14ac:dyDescent="0.2">
      <c r="A47" s="1029"/>
      <c r="B47" s="1030"/>
      <c r="C47" s="1030"/>
      <c r="D47" s="1030"/>
      <c r="E47" s="1030"/>
      <c r="F47" s="1030"/>
      <c r="G47" s="1030"/>
      <c r="H47" s="1030"/>
      <c r="I47" s="1030"/>
      <c r="J47" s="1031"/>
    </row>
    <row r="48" spans="1:11" ht="21" customHeight="1" x14ac:dyDescent="0.2">
      <c r="A48" s="1032"/>
      <c r="B48" s="1033"/>
      <c r="C48" s="1033"/>
      <c r="D48" s="1033"/>
      <c r="E48" s="1033"/>
      <c r="F48" s="1033"/>
      <c r="G48" s="1033"/>
      <c r="H48" s="1033"/>
      <c r="I48" s="1033"/>
      <c r="J48" s="1034"/>
    </row>
    <row r="49" spans="1:10" x14ac:dyDescent="0.2">
      <c r="A49" s="32"/>
      <c r="B49" s="32"/>
      <c r="C49" s="32"/>
      <c r="D49" s="32"/>
      <c r="E49" s="32"/>
      <c r="F49" s="32"/>
      <c r="G49" s="32"/>
      <c r="H49" s="32"/>
      <c r="I49" s="35"/>
      <c r="J49" s="32"/>
    </row>
    <row r="50" spans="1:10" ht="19.5" customHeight="1" x14ac:dyDescent="0.2">
      <c r="A50" s="32"/>
      <c r="B50" s="32"/>
      <c r="C50" s="32"/>
      <c r="D50" s="32"/>
      <c r="E50" s="32"/>
      <c r="F50" s="32"/>
      <c r="G50" s="32"/>
      <c r="H50" s="32"/>
      <c r="I50" s="35"/>
      <c r="J50" s="32"/>
    </row>
    <row r="51" spans="1:10" x14ac:dyDescent="0.2">
      <c r="A51" s="32"/>
      <c r="B51" s="32"/>
      <c r="C51" s="32"/>
      <c r="D51" s="32"/>
      <c r="E51" s="32"/>
      <c r="F51" s="32"/>
      <c r="G51" s="32"/>
      <c r="H51" s="32"/>
      <c r="I51" s="35"/>
      <c r="J51" s="32"/>
    </row>
    <row r="52" spans="1:10" x14ac:dyDescent="0.2">
      <c r="A52" s="32"/>
      <c r="B52" s="32"/>
      <c r="C52" s="32"/>
      <c r="D52" s="32"/>
      <c r="E52" s="32"/>
      <c r="F52" s="32"/>
      <c r="G52" s="32"/>
      <c r="H52" s="32"/>
      <c r="I52" s="35"/>
      <c r="J52" s="32"/>
    </row>
  </sheetData>
  <mergeCells count="18">
    <mergeCell ref="A45:J48"/>
    <mergeCell ref="J27:K27"/>
    <mergeCell ref="J28:K28"/>
    <mergeCell ref="J29:K37"/>
    <mergeCell ref="A31:A38"/>
    <mergeCell ref="B31:B38"/>
    <mergeCell ref="I31:I37"/>
    <mergeCell ref="I27:I28"/>
    <mergeCell ref="B3:H3"/>
    <mergeCell ref="A9:K9"/>
    <mergeCell ref="J10:K10"/>
    <mergeCell ref="J11:K26"/>
    <mergeCell ref="A1:F1"/>
    <mergeCell ref="I13:I15"/>
    <mergeCell ref="I24:I26"/>
    <mergeCell ref="I8:K8"/>
    <mergeCell ref="A6:J6"/>
    <mergeCell ref="D4:F4"/>
  </mergeCells>
  <pageMargins left="0.70866141732283472" right="0.70866141732283472" top="0.74803149606299213" bottom="0.74803149606299213" header="0.31496062992125984" footer="0.31496062992125984"/>
  <pageSetup paperSize="8" scale="60"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L48"/>
  <sheetViews>
    <sheetView zoomScale="90" zoomScaleNormal="90" workbookViewId="0">
      <selection sqref="A1:G1"/>
    </sheetView>
  </sheetViews>
  <sheetFormatPr defaultColWidth="9.140625" defaultRowHeight="12.75" x14ac:dyDescent="0.2"/>
  <cols>
    <col min="1" max="1" width="28" style="32" customWidth="1"/>
    <col min="2" max="2" width="30.5703125" style="32" customWidth="1"/>
    <col min="3" max="3" width="37.5703125" style="32" customWidth="1"/>
    <col min="4" max="4" width="13" style="32" customWidth="1"/>
    <col min="5" max="5" width="12.85546875" style="32" customWidth="1"/>
    <col min="6" max="6" width="32.28515625" style="32" customWidth="1"/>
    <col min="7" max="7" width="10.5703125" style="32" customWidth="1"/>
    <col min="8" max="8" width="12.140625" style="32" customWidth="1"/>
    <col min="9" max="9" width="55.7109375" style="32" customWidth="1"/>
    <col min="10" max="10" width="19.85546875" style="32" customWidth="1"/>
    <col min="11" max="11" width="23.140625" style="32" customWidth="1"/>
    <col min="12" max="12" width="27" style="32" customWidth="1"/>
    <col min="13" max="13" width="6.85546875" style="32" customWidth="1"/>
    <col min="14" max="14" width="11.7109375" style="32" customWidth="1"/>
    <col min="15" max="15" width="22.140625" style="32" customWidth="1"/>
    <col min="16" max="16" width="21.28515625" style="32" customWidth="1"/>
    <col min="17" max="16384" width="9.140625" style="32"/>
  </cols>
  <sheetData>
    <row r="1" spans="1:11" ht="32.25" customHeight="1" x14ac:dyDescent="0.2">
      <c r="A1" s="944" t="s">
        <v>144</v>
      </c>
      <c r="B1" s="945"/>
      <c r="C1" s="945"/>
      <c r="D1" s="945"/>
      <c r="E1" s="945"/>
      <c r="F1" s="945"/>
      <c r="G1" s="950"/>
    </row>
    <row r="2" spans="1:11" s="35" customFormat="1" ht="19.5" customHeight="1" x14ac:dyDescent="0.2">
      <c r="A2" s="33" t="s">
        <v>68</v>
      </c>
      <c r="B2" s="33" t="s">
        <v>6</v>
      </c>
      <c r="C2" s="34"/>
      <c r="D2" s="944" t="s">
        <v>70</v>
      </c>
      <c r="E2" s="946"/>
      <c r="F2" s="946"/>
    </row>
    <row r="3" spans="1:11" s="35" customFormat="1" ht="31.5" customHeight="1" x14ac:dyDescent="0.2">
      <c r="B3" s="949" t="s">
        <v>0</v>
      </c>
      <c r="C3" s="950"/>
      <c r="D3" s="950"/>
      <c r="E3" s="950"/>
      <c r="F3" s="950"/>
      <c r="G3" s="950"/>
      <c r="H3" s="950"/>
    </row>
    <row r="4" spans="1:11" ht="21" customHeight="1" x14ac:dyDescent="0.2">
      <c r="A4" s="36" t="s">
        <v>69</v>
      </c>
      <c r="B4" s="35"/>
      <c r="C4" s="35"/>
      <c r="D4" s="83"/>
      <c r="E4" s="83"/>
    </row>
    <row r="5" spans="1:11" ht="15.75" customHeight="1" x14ac:dyDescent="0.2">
      <c r="A5" s="33"/>
      <c r="B5" s="36"/>
      <c r="C5" s="35"/>
      <c r="D5" s="35"/>
      <c r="E5" s="83"/>
      <c r="F5" s="83"/>
    </row>
    <row r="6" spans="1:11" ht="61.5" customHeight="1" x14ac:dyDescent="0.2">
      <c r="A6" s="949" t="s">
        <v>71</v>
      </c>
      <c r="B6" s="946"/>
      <c r="C6" s="946"/>
      <c r="D6" s="946"/>
      <c r="E6" s="946"/>
      <c r="F6" s="946"/>
      <c r="G6" s="946"/>
      <c r="H6" s="946"/>
      <c r="I6" s="946"/>
      <c r="J6" s="946"/>
    </row>
    <row r="7" spans="1:11" ht="18" x14ac:dyDescent="0.2">
      <c r="A7" s="87"/>
      <c r="B7" s="87"/>
      <c r="C7" s="87"/>
      <c r="D7" s="87"/>
      <c r="E7" s="87"/>
      <c r="F7" s="87"/>
      <c r="G7" s="87"/>
      <c r="H7" s="87"/>
      <c r="I7" s="87"/>
      <c r="J7" s="88"/>
    </row>
    <row r="8" spans="1:11" ht="21.75" customHeight="1" x14ac:dyDescent="0.2">
      <c r="B8" s="74" t="s">
        <v>8</v>
      </c>
      <c r="C8" s="75"/>
      <c r="I8" s="951" t="s">
        <v>9</v>
      </c>
      <c r="J8" s="952"/>
      <c r="K8" s="953"/>
    </row>
    <row r="9" spans="1:11" ht="18.75" customHeight="1" x14ac:dyDescent="0.2">
      <c r="A9" s="1008" t="s">
        <v>145</v>
      </c>
      <c r="B9" s="1009"/>
      <c r="C9" s="1009"/>
      <c r="D9" s="1009"/>
      <c r="E9" s="1009"/>
      <c r="F9" s="1009"/>
      <c r="G9" s="1009"/>
      <c r="H9" s="1009"/>
      <c r="I9" s="963"/>
      <c r="J9" s="963"/>
      <c r="K9" s="963"/>
    </row>
    <row r="10" spans="1:11" x14ac:dyDescent="0.2">
      <c r="A10" s="39" t="s">
        <v>10</v>
      </c>
      <c r="B10" s="39" t="s">
        <v>11</v>
      </c>
      <c r="C10" s="39"/>
      <c r="D10" s="39" t="s">
        <v>12</v>
      </c>
      <c r="E10" s="39"/>
      <c r="F10" s="39" t="s">
        <v>13</v>
      </c>
      <c r="G10" s="39" t="s">
        <v>14</v>
      </c>
      <c r="H10" s="39" t="s">
        <v>15</v>
      </c>
      <c r="I10" s="39" t="s">
        <v>16</v>
      </c>
      <c r="J10" s="39"/>
      <c r="K10" s="42"/>
    </row>
    <row r="11" spans="1:11" ht="33" customHeight="1" x14ac:dyDescent="0.2">
      <c r="A11" s="40" t="s">
        <v>17</v>
      </c>
      <c r="B11" s="41" t="s">
        <v>18</v>
      </c>
      <c r="C11" s="42"/>
      <c r="D11" s="43">
        <v>1</v>
      </c>
      <c r="E11" s="44">
        <v>100</v>
      </c>
      <c r="F11" s="42" t="s">
        <v>19</v>
      </c>
      <c r="G11" s="44">
        <v>100</v>
      </c>
      <c r="H11" s="44">
        <v>100</v>
      </c>
      <c r="I11" s="45" t="s">
        <v>20</v>
      </c>
      <c r="J11" s="962" t="s">
        <v>21</v>
      </c>
      <c r="K11" s="963"/>
    </row>
    <row r="12" spans="1:11" ht="95.25" customHeight="1" x14ac:dyDescent="0.2">
      <c r="A12" s="42"/>
      <c r="B12" s="40" t="s">
        <v>22</v>
      </c>
      <c r="C12" s="46"/>
      <c r="D12" s="51">
        <v>0</v>
      </c>
      <c r="E12" s="48">
        <v>100</v>
      </c>
      <c r="F12" s="46" t="s">
        <v>23</v>
      </c>
      <c r="G12" s="48">
        <f>D12*E12</f>
        <v>0</v>
      </c>
      <c r="H12" s="48">
        <f>H11+G12</f>
        <v>100</v>
      </c>
      <c r="I12" s="49" t="s">
        <v>57</v>
      </c>
      <c r="J12" s="963"/>
      <c r="K12" s="963"/>
    </row>
    <row r="13" spans="1:11" ht="72.75" customHeight="1" x14ac:dyDescent="0.2">
      <c r="A13" s="40" t="s">
        <v>25</v>
      </c>
      <c r="B13" s="40" t="s">
        <v>26</v>
      </c>
      <c r="C13" s="46" t="s">
        <v>58</v>
      </c>
      <c r="D13" s="51">
        <v>0.1087</v>
      </c>
      <c r="E13" s="48">
        <f>H12</f>
        <v>100</v>
      </c>
      <c r="F13" s="46" t="s">
        <v>23</v>
      </c>
      <c r="G13" s="48">
        <f>D13*E13</f>
        <v>10.870000000000001</v>
      </c>
      <c r="H13" s="48"/>
      <c r="I13" s="969" t="s">
        <v>146</v>
      </c>
      <c r="J13" s="963"/>
      <c r="K13" s="963"/>
    </row>
    <row r="14" spans="1:11" ht="81" customHeight="1" x14ac:dyDescent="0.2">
      <c r="A14" s="42"/>
      <c r="B14" s="42"/>
      <c r="C14" s="31" t="s">
        <v>117</v>
      </c>
      <c r="D14" s="51">
        <v>2.6100000000000002E-2</v>
      </c>
      <c r="E14" s="48">
        <f>H12</f>
        <v>100</v>
      </c>
      <c r="F14" s="46" t="s">
        <v>23</v>
      </c>
      <c r="G14" s="48">
        <f>D14*E14</f>
        <v>2.6100000000000003</v>
      </c>
      <c r="H14" s="48"/>
      <c r="I14" s="969"/>
      <c r="J14" s="963"/>
      <c r="K14" s="963"/>
    </row>
    <row r="15" spans="1:11" ht="409.5" customHeight="1" x14ac:dyDescent="0.2">
      <c r="A15" s="42"/>
      <c r="B15" s="42"/>
      <c r="C15" s="46" t="s">
        <v>27</v>
      </c>
      <c r="D15" s="84">
        <v>6.0000000000000001E-3</v>
      </c>
      <c r="E15" s="48">
        <f>H12</f>
        <v>100</v>
      </c>
      <c r="F15" s="46" t="s">
        <v>23</v>
      </c>
      <c r="G15" s="48">
        <f>D15*E15</f>
        <v>0.6</v>
      </c>
      <c r="H15" s="48"/>
      <c r="I15" s="969"/>
      <c r="J15" s="963"/>
      <c r="K15" s="963"/>
    </row>
    <row r="16" spans="1:11" ht="29.25" customHeight="1" x14ac:dyDescent="0.2">
      <c r="A16" s="42"/>
      <c r="B16" s="42"/>
      <c r="C16" s="39" t="s">
        <v>28</v>
      </c>
      <c r="D16" s="52">
        <f>SUM(D13:D15)</f>
        <v>0.14080000000000001</v>
      </c>
      <c r="E16" s="53">
        <f>H12</f>
        <v>100</v>
      </c>
      <c r="F16" s="39" t="s">
        <v>23</v>
      </c>
      <c r="G16" s="53">
        <f>SUM(G13:G15)</f>
        <v>14.08</v>
      </c>
      <c r="H16" s="53">
        <f>H12+G16</f>
        <v>114.08</v>
      </c>
      <c r="I16" s="44"/>
      <c r="J16" s="963"/>
      <c r="K16" s="963"/>
    </row>
    <row r="17" spans="1:12" ht="31.5" x14ac:dyDescent="0.2">
      <c r="A17" s="40" t="s">
        <v>29</v>
      </c>
      <c r="B17" s="40" t="s">
        <v>30</v>
      </c>
      <c r="C17" s="46"/>
      <c r="D17" s="47">
        <v>0.08</v>
      </c>
      <c r="E17" s="48">
        <f>H12+G13+G14</f>
        <v>113.48</v>
      </c>
      <c r="F17" s="46" t="s">
        <v>31</v>
      </c>
      <c r="G17" s="48">
        <f t="shared" ref="G17:G21" si="0">D17*E17</f>
        <v>9.0784000000000002</v>
      </c>
      <c r="H17" s="48">
        <f>H16+G17</f>
        <v>123.1584</v>
      </c>
      <c r="I17" s="49" t="s">
        <v>32</v>
      </c>
      <c r="J17" s="963"/>
      <c r="K17" s="963"/>
    </row>
    <row r="18" spans="1:12" ht="39.75" customHeight="1" x14ac:dyDescent="0.2">
      <c r="A18" s="40" t="s">
        <v>33</v>
      </c>
      <c r="B18" s="41" t="s">
        <v>59</v>
      </c>
      <c r="C18" s="77" t="s">
        <v>60</v>
      </c>
      <c r="D18" s="78">
        <v>0</v>
      </c>
      <c r="E18" s="48">
        <f>H17</f>
        <v>123.1584</v>
      </c>
      <c r="F18" s="46" t="s">
        <v>35</v>
      </c>
      <c r="G18" s="48">
        <f t="shared" si="0"/>
        <v>0</v>
      </c>
      <c r="H18" s="48"/>
      <c r="I18" s="49" t="s">
        <v>61</v>
      </c>
      <c r="J18" s="963"/>
      <c r="K18" s="963"/>
    </row>
    <row r="19" spans="1:12" ht="136.5" customHeight="1" x14ac:dyDescent="0.2">
      <c r="A19" s="42"/>
      <c r="B19" s="42"/>
      <c r="C19" s="31" t="s">
        <v>62</v>
      </c>
      <c r="D19" s="54">
        <v>5.8999999999999997E-2</v>
      </c>
      <c r="E19" s="55">
        <f>H17</f>
        <v>123.1584</v>
      </c>
      <c r="F19" s="31" t="s">
        <v>35</v>
      </c>
      <c r="G19" s="55">
        <f t="shared" si="0"/>
        <v>7.2663455999999993</v>
      </c>
      <c r="H19" s="55"/>
      <c r="I19" s="49" t="s">
        <v>63</v>
      </c>
      <c r="J19" s="963"/>
      <c r="K19" s="963"/>
    </row>
    <row r="20" spans="1:12" ht="28.5" customHeight="1" x14ac:dyDescent="0.2">
      <c r="A20" s="42"/>
      <c r="B20" s="42"/>
      <c r="C20" s="77" t="s">
        <v>64</v>
      </c>
      <c r="D20" s="85">
        <v>0</v>
      </c>
      <c r="E20" s="55">
        <f>H17</f>
        <v>123.1584</v>
      </c>
      <c r="F20" s="31" t="s">
        <v>35</v>
      </c>
      <c r="G20" s="55">
        <f t="shared" si="0"/>
        <v>0</v>
      </c>
      <c r="H20" s="55"/>
      <c r="I20" s="49" t="s">
        <v>118</v>
      </c>
      <c r="J20" s="963"/>
      <c r="K20" s="963"/>
    </row>
    <row r="21" spans="1:12" ht="28.5" customHeight="1" x14ac:dyDescent="0.2">
      <c r="A21" s="42"/>
      <c r="B21" s="42"/>
      <c r="C21" s="77" t="s">
        <v>65</v>
      </c>
      <c r="D21" s="85">
        <v>0</v>
      </c>
      <c r="E21" s="55">
        <f>H17</f>
        <v>123.1584</v>
      </c>
      <c r="F21" s="31" t="s">
        <v>35</v>
      </c>
      <c r="G21" s="55">
        <f t="shared" si="0"/>
        <v>0</v>
      </c>
      <c r="H21" s="55"/>
      <c r="I21" s="49" t="s">
        <v>118</v>
      </c>
      <c r="J21" s="963"/>
      <c r="K21" s="963"/>
    </row>
    <row r="22" spans="1:12" x14ac:dyDescent="0.2">
      <c r="A22" s="42"/>
      <c r="B22" s="42"/>
      <c r="C22" s="39" t="s">
        <v>28</v>
      </c>
      <c r="D22" s="52">
        <f>SUM(D18:D21)</f>
        <v>5.8999999999999997E-2</v>
      </c>
      <c r="E22" s="53">
        <f>H17</f>
        <v>123.1584</v>
      </c>
      <c r="F22" s="39" t="s">
        <v>35</v>
      </c>
      <c r="G22" s="53">
        <f>SUM(G18:G21)</f>
        <v>7.2663455999999993</v>
      </c>
      <c r="H22" s="53">
        <f>H17+G22</f>
        <v>130.42474559999999</v>
      </c>
      <c r="I22" s="44"/>
      <c r="J22" s="963"/>
      <c r="K22" s="963"/>
    </row>
    <row r="23" spans="1:12" ht="235.5" customHeight="1" x14ac:dyDescent="0.2">
      <c r="A23" s="42"/>
      <c r="B23" s="41" t="s">
        <v>37</v>
      </c>
      <c r="C23" s="31" t="s">
        <v>102</v>
      </c>
      <c r="D23" s="54">
        <v>1.09E-2</v>
      </c>
      <c r="E23" s="55">
        <f>H17</f>
        <v>123.1584</v>
      </c>
      <c r="F23" s="31" t="s">
        <v>35</v>
      </c>
      <c r="G23" s="55">
        <f t="shared" ref="G23:G29" si="1">D23*E23</f>
        <v>1.34242656</v>
      </c>
      <c r="H23" s="55"/>
      <c r="I23" s="49" t="s">
        <v>119</v>
      </c>
      <c r="J23" s="963"/>
      <c r="K23" s="963"/>
    </row>
    <row r="24" spans="1:12" ht="12.75" customHeight="1" x14ac:dyDescent="0.2">
      <c r="A24" s="42"/>
      <c r="B24" s="31"/>
      <c r="C24" s="31" t="s">
        <v>39</v>
      </c>
      <c r="D24" s="57">
        <v>6.9599999999999995E-2</v>
      </c>
      <c r="E24" s="55">
        <f>H17</f>
        <v>123.1584</v>
      </c>
      <c r="F24" s="31" t="s">
        <v>35</v>
      </c>
      <c r="G24" s="55">
        <f t="shared" si="1"/>
        <v>8.5718246399999991</v>
      </c>
      <c r="H24" s="55"/>
      <c r="I24" s="969" t="s">
        <v>40</v>
      </c>
      <c r="J24" s="963"/>
      <c r="K24" s="963"/>
    </row>
    <row r="25" spans="1:12" x14ac:dyDescent="0.2">
      <c r="A25" s="42"/>
      <c r="B25" s="31"/>
      <c r="C25" s="31" t="s">
        <v>41</v>
      </c>
      <c r="D25" s="57">
        <v>6.9500000000000006E-2</v>
      </c>
      <c r="E25" s="55">
        <f>H17</f>
        <v>123.1584</v>
      </c>
      <c r="F25" s="31" t="s">
        <v>35</v>
      </c>
      <c r="G25" s="55">
        <f t="shared" si="1"/>
        <v>8.5595088000000015</v>
      </c>
      <c r="H25" s="55"/>
      <c r="I25" s="969"/>
      <c r="J25" s="963"/>
      <c r="K25" s="963"/>
    </row>
    <row r="26" spans="1:12" ht="42.75" customHeight="1" x14ac:dyDescent="0.2">
      <c r="A26" s="42"/>
      <c r="B26" s="31"/>
      <c r="C26" s="31" t="s">
        <v>42</v>
      </c>
      <c r="D26" s="57">
        <v>3.5999999999999997E-2</v>
      </c>
      <c r="E26" s="55">
        <f>H17</f>
        <v>123.1584</v>
      </c>
      <c r="F26" s="31" t="s">
        <v>35</v>
      </c>
      <c r="G26" s="55">
        <f t="shared" si="1"/>
        <v>4.4337023999999996</v>
      </c>
      <c r="H26" s="55"/>
      <c r="I26" s="969"/>
      <c r="J26" s="963"/>
      <c r="K26" s="963"/>
    </row>
    <row r="27" spans="1:12" ht="155.25" customHeight="1" x14ac:dyDescent="0.2">
      <c r="A27" s="42"/>
      <c r="B27" s="31"/>
      <c r="C27" s="58" t="s">
        <v>43</v>
      </c>
      <c r="D27" s="54">
        <f>'2c NVT Detacheren fase B,C-Rg I'!D27</f>
        <v>1.125E-2</v>
      </c>
      <c r="E27" s="55">
        <f>H17</f>
        <v>123.1584</v>
      </c>
      <c r="F27" s="31" t="s">
        <v>35</v>
      </c>
      <c r="G27" s="55">
        <f t="shared" si="1"/>
        <v>1.385532</v>
      </c>
      <c r="H27" s="55"/>
      <c r="I27" s="969" t="s">
        <v>82</v>
      </c>
      <c r="J27" s="973" t="s">
        <v>105</v>
      </c>
      <c r="K27" s="973"/>
    </row>
    <row r="28" spans="1:12" ht="231" customHeight="1" x14ac:dyDescent="0.2">
      <c r="A28" s="42"/>
      <c r="B28" s="31"/>
      <c r="C28" s="31" t="s">
        <v>44</v>
      </c>
      <c r="D28" s="54">
        <f>'2c NVT Detacheren fase B,C-Rg I'!D28</f>
        <v>1.72E-2</v>
      </c>
      <c r="E28" s="55">
        <f>H17</f>
        <v>123.1584</v>
      </c>
      <c r="F28" s="31" t="s">
        <v>35</v>
      </c>
      <c r="G28" s="55">
        <f t="shared" si="1"/>
        <v>2.1183244800000001</v>
      </c>
      <c r="H28" s="55"/>
      <c r="I28" s="969"/>
      <c r="J28" s="973" t="s">
        <v>45</v>
      </c>
      <c r="K28" s="973"/>
    </row>
    <row r="29" spans="1:12" ht="116.25" customHeight="1" x14ac:dyDescent="0.2">
      <c r="A29" s="42"/>
      <c r="B29" s="31"/>
      <c r="C29" s="58" t="s">
        <v>85</v>
      </c>
      <c r="D29" s="54">
        <f>'2c NVT Detacheren fase B,C-Rg I'!D29</f>
        <v>8.2000000000000007E-3</v>
      </c>
      <c r="E29" s="55">
        <f>H17</f>
        <v>123.1584</v>
      </c>
      <c r="F29" s="31" t="s">
        <v>35</v>
      </c>
      <c r="G29" s="55">
        <f t="shared" si="1"/>
        <v>1.0098988800000002</v>
      </c>
      <c r="H29" s="55"/>
      <c r="I29" s="49" t="s">
        <v>120</v>
      </c>
      <c r="J29" s="964"/>
      <c r="K29" s="963"/>
    </row>
    <row r="30" spans="1:12" x14ac:dyDescent="0.2">
      <c r="A30" s="42"/>
      <c r="B30" s="42"/>
      <c r="C30" s="39" t="s">
        <v>28</v>
      </c>
      <c r="D30" s="52">
        <f>SUM(D23:D29)</f>
        <v>0.22265000000000001</v>
      </c>
      <c r="E30" s="53">
        <f>H17</f>
        <v>123.1584</v>
      </c>
      <c r="F30" s="39" t="s">
        <v>35</v>
      </c>
      <c r="G30" s="53">
        <f>SUM(G23:G29)</f>
        <v>27.421217760000005</v>
      </c>
      <c r="H30" s="53">
        <f>H22+G30</f>
        <v>157.84596335999998</v>
      </c>
      <c r="I30" s="44"/>
      <c r="J30" s="963"/>
      <c r="K30" s="963"/>
    </row>
    <row r="31" spans="1:12" ht="25.5" customHeight="1" x14ac:dyDescent="0.2">
      <c r="A31" s="968" t="s">
        <v>46</v>
      </c>
      <c r="B31" s="965" t="s">
        <v>47</v>
      </c>
      <c r="C31" s="60" t="s">
        <v>48</v>
      </c>
      <c r="D31" s="61">
        <v>4.02E-2</v>
      </c>
      <c r="E31" s="44">
        <f>H30</f>
        <v>157.84596335999998</v>
      </c>
      <c r="F31" s="42" t="s">
        <v>49</v>
      </c>
      <c r="G31" s="44">
        <f t="shared" ref="G31:G37" si="2">D31*E31</f>
        <v>6.3454077270719997</v>
      </c>
      <c r="H31" s="44"/>
      <c r="I31" s="969" t="s">
        <v>87</v>
      </c>
      <c r="J31" s="963"/>
      <c r="K31" s="963"/>
      <c r="L31" s="59"/>
    </row>
    <row r="32" spans="1:12" ht="12.75" customHeight="1" x14ac:dyDescent="0.2">
      <c r="A32" s="966"/>
      <c r="B32" s="1019"/>
      <c r="C32" s="60" t="s">
        <v>50</v>
      </c>
      <c r="D32" s="61">
        <v>1.18E-2</v>
      </c>
      <c r="E32" s="44">
        <f>H30</f>
        <v>157.84596335999998</v>
      </c>
      <c r="F32" s="42" t="s">
        <v>49</v>
      </c>
      <c r="G32" s="44">
        <f t="shared" si="2"/>
        <v>1.8625823676479998</v>
      </c>
      <c r="H32" s="44"/>
      <c r="I32" s="969"/>
      <c r="J32" s="963"/>
      <c r="K32" s="963"/>
    </row>
    <row r="33" spans="1:11" ht="12.75" customHeight="1" x14ac:dyDescent="0.2">
      <c r="A33" s="966"/>
      <c r="B33" s="1019"/>
      <c r="C33" s="60" t="s">
        <v>51</v>
      </c>
      <c r="D33" s="61">
        <v>3.0000000000000001E-3</v>
      </c>
      <c r="E33" s="44">
        <f>H30</f>
        <v>157.84596335999998</v>
      </c>
      <c r="F33" s="42" t="s">
        <v>49</v>
      </c>
      <c r="G33" s="44">
        <f t="shared" si="2"/>
        <v>0.47353789007999997</v>
      </c>
      <c r="H33" s="44"/>
      <c r="I33" s="969"/>
      <c r="J33" s="963"/>
      <c r="K33" s="963"/>
    </row>
    <row r="34" spans="1:11" x14ac:dyDescent="0.2">
      <c r="A34" s="966"/>
      <c r="B34" s="1019"/>
      <c r="C34" s="60" t="s">
        <v>52</v>
      </c>
      <c r="D34" s="61">
        <v>0</v>
      </c>
      <c r="E34" s="44">
        <f>H30</f>
        <v>157.84596335999998</v>
      </c>
      <c r="F34" s="42" t="s">
        <v>49</v>
      </c>
      <c r="G34" s="44">
        <f t="shared" si="2"/>
        <v>0</v>
      </c>
      <c r="H34" s="44"/>
      <c r="I34" s="969"/>
      <c r="J34" s="963"/>
      <c r="K34" s="963"/>
    </row>
    <row r="35" spans="1:11" x14ac:dyDescent="0.2">
      <c r="A35" s="966"/>
      <c r="B35" s="1019"/>
      <c r="C35" s="60" t="s">
        <v>53</v>
      </c>
      <c r="D35" s="61">
        <v>0</v>
      </c>
      <c r="E35" s="44">
        <f>H30</f>
        <v>157.84596335999998</v>
      </c>
      <c r="F35" s="42" t="s">
        <v>49</v>
      </c>
      <c r="G35" s="44">
        <f t="shared" si="2"/>
        <v>0</v>
      </c>
      <c r="H35" s="44"/>
      <c r="I35" s="969"/>
      <c r="J35" s="963"/>
      <c r="K35" s="963"/>
    </row>
    <row r="36" spans="1:11" x14ac:dyDescent="0.2">
      <c r="A36" s="966"/>
      <c r="B36" s="1019"/>
      <c r="C36" s="60" t="s">
        <v>53</v>
      </c>
      <c r="D36" s="61">
        <v>0</v>
      </c>
      <c r="E36" s="44">
        <f>H30</f>
        <v>157.84596335999998</v>
      </c>
      <c r="F36" s="42" t="s">
        <v>49</v>
      </c>
      <c r="G36" s="44">
        <f t="shared" si="2"/>
        <v>0</v>
      </c>
      <c r="H36" s="44"/>
      <c r="I36" s="969"/>
      <c r="J36" s="963"/>
      <c r="K36" s="963"/>
    </row>
    <row r="37" spans="1:11" ht="44.25" customHeight="1" x14ac:dyDescent="0.2">
      <c r="A37" s="966"/>
      <c r="B37" s="1019"/>
      <c r="C37" s="60" t="s">
        <v>53</v>
      </c>
      <c r="D37" s="61">
        <v>0</v>
      </c>
      <c r="E37" s="44">
        <f>H30</f>
        <v>157.84596335999998</v>
      </c>
      <c r="F37" s="42" t="s">
        <v>49</v>
      </c>
      <c r="G37" s="44">
        <f t="shared" si="2"/>
        <v>0</v>
      </c>
      <c r="H37" s="44"/>
      <c r="I37" s="969"/>
      <c r="J37" s="963"/>
      <c r="K37" s="963"/>
    </row>
    <row r="38" spans="1:11" x14ac:dyDescent="0.2">
      <c r="A38" s="967"/>
      <c r="B38" s="1020"/>
      <c r="C38" s="39" t="s">
        <v>54</v>
      </c>
      <c r="D38" s="52">
        <f>SUM(D31:D37)</f>
        <v>5.5E-2</v>
      </c>
      <c r="E38" s="53">
        <f>H30</f>
        <v>157.84596335999998</v>
      </c>
      <c r="F38" s="39" t="s">
        <v>49</v>
      </c>
      <c r="G38" s="53">
        <f>SUM(G31:G37)</f>
        <v>8.6815279847999989</v>
      </c>
      <c r="H38" s="53">
        <f>H30+G38</f>
        <v>166.52749134479998</v>
      </c>
      <c r="I38" s="44"/>
      <c r="J38" s="44"/>
      <c r="K38" s="39"/>
    </row>
    <row r="39" spans="1:11" ht="114.75" x14ac:dyDescent="0.2">
      <c r="A39" s="62"/>
      <c r="B39" s="62"/>
      <c r="C39" s="62"/>
      <c r="D39" s="62"/>
      <c r="E39" s="62"/>
      <c r="F39" s="62" t="s">
        <v>147</v>
      </c>
      <c r="G39" s="62"/>
      <c r="H39" s="63">
        <f>H38</f>
        <v>166.52749134479998</v>
      </c>
      <c r="I39" s="63" t="s">
        <v>55</v>
      </c>
      <c r="J39" s="64">
        <f>ROUND(H39/100,4)</f>
        <v>1.6653</v>
      </c>
      <c r="K39" s="42"/>
    </row>
    <row r="40" spans="1:11" ht="72.75" customHeight="1" x14ac:dyDescent="0.2">
      <c r="A40" s="62"/>
      <c r="B40" s="58" t="s">
        <v>122</v>
      </c>
      <c r="C40" s="62"/>
      <c r="D40" s="62"/>
      <c r="E40" s="62"/>
      <c r="F40" s="62" t="s">
        <v>148</v>
      </c>
      <c r="G40" s="62"/>
      <c r="H40" s="65">
        <v>1.0809</v>
      </c>
      <c r="I40" s="63" t="s">
        <v>56</v>
      </c>
      <c r="J40" s="82"/>
      <c r="K40" s="42"/>
    </row>
    <row r="41" spans="1:11" ht="110.25" customHeight="1" x14ac:dyDescent="0.2">
      <c r="A41" s="62"/>
      <c r="B41" s="62"/>
      <c r="C41" s="62"/>
      <c r="D41" s="62"/>
      <c r="E41" s="62"/>
      <c r="F41" s="62" t="s">
        <v>149</v>
      </c>
      <c r="G41" s="62"/>
      <c r="H41" s="63">
        <f>J39*H40</f>
        <v>1.80002277</v>
      </c>
      <c r="I41" s="63" t="s">
        <v>92</v>
      </c>
      <c r="J41" s="66">
        <f>ROUND(J39*H40,4)</f>
        <v>1.8</v>
      </c>
      <c r="K41" s="42"/>
    </row>
    <row r="42" spans="1:11" x14ac:dyDescent="0.2">
      <c r="B42" s="67" t="s">
        <v>8</v>
      </c>
      <c r="C42" s="68"/>
    </row>
    <row r="43" spans="1:11" x14ac:dyDescent="0.2">
      <c r="B43" s="69"/>
      <c r="C43" s="70"/>
    </row>
    <row r="44" spans="1:11" ht="12.75" customHeight="1" x14ac:dyDescent="0.2"/>
    <row r="45" spans="1:11" ht="93" customHeight="1" x14ac:dyDescent="0.2">
      <c r="A45" s="954" t="s">
        <v>125</v>
      </c>
      <c r="B45" s="1010"/>
      <c r="C45" s="1010"/>
      <c r="D45" s="1010"/>
      <c r="E45" s="1011"/>
      <c r="F45" s="1011"/>
      <c r="G45" s="1011"/>
      <c r="H45" s="1011"/>
      <c r="I45" s="1012"/>
    </row>
    <row r="46" spans="1:11" ht="33" customHeight="1" x14ac:dyDescent="0.2">
      <c r="A46" s="1013"/>
      <c r="B46" s="1014"/>
      <c r="C46" s="1014"/>
      <c r="D46" s="1014"/>
      <c r="E46" s="1014"/>
      <c r="F46" s="1014"/>
      <c r="G46" s="1014"/>
      <c r="H46" s="1014"/>
      <c r="I46" s="1015"/>
    </row>
    <row r="47" spans="1:11" ht="11.25" customHeight="1" x14ac:dyDescent="0.2">
      <c r="A47" s="1013"/>
      <c r="B47" s="1014"/>
      <c r="C47" s="1014"/>
      <c r="D47" s="1014"/>
      <c r="E47" s="1014"/>
      <c r="F47" s="1014"/>
      <c r="G47" s="1014"/>
      <c r="H47" s="1014"/>
      <c r="I47" s="1015"/>
    </row>
    <row r="48" spans="1:11" ht="23.25" hidden="1" customHeight="1" x14ac:dyDescent="0.2">
      <c r="A48" s="1016"/>
      <c r="B48" s="1017"/>
      <c r="C48" s="1017"/>
      <c r="D48" s="1017"/>
      <c r="E48" s="1017"/>
      <c r="F48" s="1017"/>
      <c r="G48" s="1017"/>
      <c r="H48" s="1017"/>
      <c r="I48" s="1018"/>
    </row>
  </sheetData>
  <sheetProtection sheet="1" objects="1" scenarios="1"/>
  <mergeCells count="17">
    <mergeCell ref="A45:I48"/>
    <mergeCell ref="I27:I28"/>
    <mergeCell ref="J27:K27"/>
    <mergeCell ref="J28:K28"/>
    <mergeCell ref="J29:K37"/>
    <mergeCell ref="A31:A38"/>
    <mergeCell ref="B31:B38"/>
    <mergeCell ref="I31:I37"/>
    <mergeCell ref="A1:G1"/>
    <mergeCell ref="B3:H3"/>
    <mergeCell ref="A9:K9"/>
    <mergeCell ref="J11:K26"/>
    <mergeCell ref="I13:I15"/>
    <mergeCell ref="I24:I26"/>
    <mergeCell ref="I8:K8"/>
    <mergeCell ref="A6:J6"/>
    <mergeCell ref="D2:F2"/>
  </mergeCells>
  <pageMargins left="0.70866141732283472" right="0.70866141732283472" top="0.74803149606299213" bottom="0.74803149606299213" header="0.31496062992125984" footer="0.31496062992125984"/>
  <pageSetup paperSize="8" scale="60"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O58"/>
  <sheetViews>
    <sheetView zoomScale="90" zoomScaleNormal="90" workbookViewId="0">
      <selection activeCell="B14" sqref="B14"/>
    </sheetView>
  </sheetViews>
  <sheetFormatPr defaultColWidth="9.140625" defaultRowHeight="12.75" x14ac:dyDescent="0.2"/>
  <cols>
    <col min="1" max="1" width="35" style="92" customWidth="1"/>
    <col min="2" max="2" width="70" style="92" customWidth="1"/>
    <col min="3" max="3" width="28.5703125" style="97" customWidth="1"/>
    <col min="4" max="4" width="25.7109375" style="92" customWidth="1"/>
    <col min="5" max="5" width="23.42578125" style="92" customWidth="1"/>
    <col min="6" max="6" width="25.42578125" style="92" customWidth="1"/>
    <col min="7" max="7" width="23.85546875" style="92" customWidth="1"/>
    <col min="8" max="8" width="25.85546875" style="92" customWidth="1"/>
    <col min="9" max="10" width="9.140625" style="92"/>
    <col min="11" max="11" width="5.5703125" style="92" customWidth="1"/>
    <col min="12" max="16384" width="9.140625" style="92"/>
  </cols>
  <sheetData>
    <row r="1" spans="1:15" ht="15.75" x14ac:dyDescent="0.25">
      <c r="A1" s="89" t="s">
        <v>150</v>
      </c>
      <c r="B1" s="90"/>
      <c r="C1" s="91" t="s">
        <v>151</v>
      </c>
    </row>
    <row r="2" spans="1:15" ht="15" x14ac:dyDescent="0.2">
      <c r="A2" s="89"/>
      <c r="B2" s="90"/>
      <c r="C2" s="92"/>
    </row>
    <row r="3" spans="1:15" s="95" customFormat="1" ht="19.5" customHeight="1" x14ac:dyDescent="0.25">
      <c r="A3" s="93" t="s">
        <v>68</v>
      </c>
      <c r="B3" s="93" t="s">
        <v>6</v>
      </c>
      <c r="C3" s="1002" t="s">
        <v>7</v>
      </c>
      <c r="D3" s="1003"/>
      <c r="E3" s="1003"/>
      <c r="F3" s="94"/>
    </row>
    <row r="4" spans="1:15" s="95" customFormat="1" ht="31.5" customHeight="1" x14ac:dyDescent="0.2">
      <c r="B4" s="1000" t="s">
        <v>0</v>
      </c>
      <c r="C4" s="1001"/>
      <c r="D4" s="1001"/>
      <c r="E4" s="1001"/>
      <c r="F4" s="1001"/>
      <c r="G4" s="1001"/>
      <c r="H4" s="1001"/>
    </row>
    <row r="5" spans="1:15" s="90" customFormat="1" ht="21" customHeight="1" x14ac:dyDescent="0.2">
      <c r="A5" s="96" t="s">
        <v>95</v>
      </c>
      <c r="B5" s="95"/>
      <c r="C5" s="95"/>
      <c r="D5" s="89"/>
      <c r="E5" s="89"/>
    </row>
    <row r="7" spans="1:15" x14ac:dyDescent="0.2">
      <c r="A7" s="98" t="s">
        <v>152</v>
      </c>
      <c r="B7" s="98"/>
      <c r="C7" s="98"/>
      <c r="D7" s="99"/>
    </row>
    <row r="8" spans="1:15" ht="14.25" x14ac:dyDescent="0.2">
      <c r="A8" s="96"/>
      <c r="B8" s="100"/>
      <c r="C8" s="101"/>
      <c r="D8" s="100"/>
      <c r="E8" s="100"/>
      <c r="F8" s="100"/>
      <c r="G8" s="100"/>
      <c r="H8" s="100"/>
      <c r="I8" s="100"/>
      <c r="J8" s="100"/>
      <c r="K8" s="100"/>
      <c r="L8" s="100"/>
      <c r="M8" s="100"/>
      <c r="N8" s="100"/>
      <c r="O8" s="100"/>
    </row>
    <row r="9" spans="1:15" ht="29.25" customHeight="1" x14ac:dyDescent="0.2">
      <c r="A9" s="100"/>
      <c r="B9" s="100"/>
      <c r="C9" s="101"/>
      <c r="D9" s="102" t="s">
        <v>153</v>
      </c>
      <c r="E9" s="103"/>
      <c r="F9" s="100"/>
      <c r="G9" s="100"/>
      <c r="H9" s="100"/>
      <c r="I9" s="100"/>
      <c r="J9" s="100"/>
      <c r="K9" s="100"/>
      <c r="L9" s="100"/>
      <c r="M9" s="100"/>
      <c r="N9" s="100"/>
      <c r="O9" s="100"/>
    </row>
    <row r="10" spans="1:15" ht="63.75" customHeight="1" x14ac:dyDescent="0.2">
      <c r="A10" s="104" t="s">
        <v>154</v>
      </c>
      <c r="B10" s="105" t="s">
        <v>155</v>
      </c>
      <c r="C10" s="106" t="s">
        <v>156</v>
      </c>
      <c r="D10" s="107" t="s">
        <v>157</v>
      </c>
      <c r="E10" s="107" t="s">
        <v>158</v>
      </c>
      <c r="F10" s="107" t="s">
        <v>159</v>
      </c>
      <c r="G10" s="107" t="s">
        <v>160</v>
      </c>
      <c r="H10" s="100"/>
      <c r="I10" s="100"/>
      <c r="J10" s="100"/>
      <c r="K10" s="100"/>
      <c r="L10" s="100"/>
      <c r="M10" s="100"/>
      <c r="N10" s="100"/>
    </row>
    <row r="11" spans="1:15" ht="60" customHeight="1" x14ac:dyDescent="0.2">
      <c r="A11" s="1035" t="s">
        <v>161</v>
      </c>
      <c r="B11" s="108" t="s">
        <v>162</v>
      </c>
      <c r="C11" s="109">
        <f>'2a NVT Uitzenden fase A - Rg I '!J40</f>
        <v>1.3254999999999999</v>
      </c>
      <c r="D11" s="110">
        <v>0</v>
      </c>
      <c r="E11" s="111">
        <v>0.3</v>
      </c>
      <c r="F11" s="112">
        <f>D11</f>
        <v>0</v>
      </c>
      <c r="G11" s="113">
        <f>+C11*D11*E11</f>
        <v>0</v>
      </c>
      <c r="H11" s="100"/>
      <c r="I11" s="100"/>
      <c r="J11" s="100"/>
      <c r="K11" s="100"/>
      <c r="L11" s="100"/>
      <c r="M11" s="100"/>
      <c r="N11" s="100"/>
    </row>
    <row r="12" spans="1:15" ht="49.5" customHeight="1" x14ac:dyDescent="0.2">
      <c r="A12" s="1036"/>
      <c r="B12" s="108" t="s">
        <v>163</v>
      </c>
      <c r="C12" s="109">
        <f>'2b NVT Detacheren fase A - Rg I'!J40</f>
        <v>1.8</v>
      </c>
      <c r="D12" s="110">
        <v>1</v>
      </c>
      <c r="E12" s="111">
        <v>0.3</v>
      </c>
      <c r="F12" s="112">
        <f>D12</f>
        <v>1</v>
      </c>
      <c r="G12" s="113">
        <f>+C12*D12*E12</f>
        <v>0.54</v>
      </c>
      <c r="H12" s="100"/>
      <c r="I12" s="100"/>
      <c r="J12" s="100"/>
      <c r="K12" s="100"/>
      <c r="L12" s="100"/>
      <c r="M12" s="100"/>
      <c r="N12" s="100"/>
    </row>
    <row r="13" spans="1:15" ht="48.75" customHeight="1" x14ac:dyDescent="0.2">
      <c r="A13" s="1036"/>
      <c r="B13" s="108" t="s">
        <v>164</v>
      </c>
      <c r="C13" s="109">
        <f>'2c NVT Detacheren fase B,C-Rg I'!J41</f>
        <v>1.8</v>
      </c>
      <c r="D13" s="114"/>
      <c r="E13" s="111">
        <v>0.2</v>
      </c>
      <c r="F13" s="115"/>
      <c r="G13" s="113">
        <f>+C13*E13</f>
        <v>0.36000000000000004</v>
      </c>
      <c r="H13" s="100"/>
      <c r="I13" s="100"/>
      <c r="J13" s="100"/>
      <c r="K13" s="100"/>
      <c r="L13" s="100"/>
      <c r="M13" s="100"/>
      <c r="N13" s="100"/>
    </row>
    <row r="14" spans="1:15" ht="45" customHeight="1" x14ac:dyDescent="0.2">
      <c r="A14" s="1036"/>
      <c r="B14" s="108" t="s">
        <v>165</v>
      </c>
      <c r="C14" s="109">
        <f>'2d NVT Uitzenden fase A - Rg II'!J41</f>
        <v>1.3328</v>
      </c>
      <c r="D14" s="110">
        <v>0</v>
      </c>
      <c r="E14" s="111">
        <v>0.3</v>
      </c>
      <c r="F14" s="112">
        <f>D14</f>
        <v>0</v>
      </c>
      <c r="G14" s="113">
        <f>+C14*D14*E14</f>
        <v>0</v>
      </c>
      <c r="H14" s="116"/>
      <c r="I14" s="100"/>
      <c r="J14" s="100"/>
      <c r="K14" s="100"/>
      <c r="L14" s="100"/>
      <c r="M14" s="100"/>
      <c r="N14" s="100"/>
    </row>
    <row r="15" spans="1:15" ht="45.75" customHeight="1" x14ac:dyDescent="0.2">
      <c r="A15" s="1036"/>
      <c r="B15" s="108" t="s">
        <v>166</v>
      </c>
      <c r="C15" s="109">
        <f>'2e NVT  Detacheren fase A-Rg II'!J41</f>
        <v>1.8</v>
      </c>
      <c r="D15" s="110">
        <v>1</v>
      </c>
      <c r="E15" s="111">
        <v>0.3</v>
      </c>
      <c r="F15" s="112">
        <f>D15</f>
        <v>1</v>
      </c>
      <c r="G15" s="113">
        <f>+C15*D15*E15</f>
        <v>0.54</v>
      </c>
      <c r="H15" s="100"/>
      <c r="I15" s="100"/>
      <c r="J15" s="100"/>
      <c r="K15" s="100"/>
      <c r="L15" s="100"/>
      <c r="M15" s="100"/>
      <c r="N15" s="100"/>
    </row>
    <row r="16" spans="1:15" ht="45" customHeight="1" x14ac:dyDescent="0.2">
      <c r="A16" s="1036"/>
      <c r="B16" s="117" t="s">
        <v>167</v>
      </c>
      <c r="C16" s="109">
        <f>'2f NVT Detacheren fase B,C-RgII'!J41</f>
        <v>1.8</v>
      </c>
      <c r="D16" s="118"/>
      <c r="E16" s="111">
        <v>0.2</v>
      </c>
      <c r="F16" s="118"/>
      <c r="G16" s="113">
        <f t="shared" ref="G16" si="0">+C16*E16</f>
        <v>0.36000000000000004</v>
      </c>
      <c r="H16" s="100"/>
      <c r="I16" s="100"/>
      <c r="J16" s="100"/>
      <c r="K16" s="100"/>
      <c r="L16" s="100"/>
      <c r="M16" s="100"/>
      <c r="N16" s="100"/>
    </row>
    <row r="17" spans="1:15" ht="111" customHeight="1" x14ac:dyDescent="0.2">
      <c r="A17" s="100"/>
      <c r="B17" s="100"/>
      <c r="C17" s="101"/>
      <c r="D17" s="119" t="s">
        <v>168</v>
      </c>
      <c r="E17" s="120" t="s">
        <v>169</v>
      </c>
      <c r="F17" s="121">
        <f>SUM(F11:F13)</f>
        <v>1</v>
      </c>
      <c r="G17" s="122">
        <f>ROUND(G11+G12+G13+G14+G15+G16,4)</f>
        <v>1.8</v>
      </c>
      <c r="H17" s="123" t="s">
        <v>170</v>
      </c>
      <c r="J17" s="100"/>
      <c r="K17" s="100"/>
      <c r="L17" s="100"/>
      <c r="M17" s="100"/>
    </row>
    <row r="18" spans="1:15" ht="69" customHeight="1" x14ac:dyDescent="0.2">
      <c r="A18" s="124"/>
      <c r="B18" s="125"/>
      <c r="C18" s="126"/>
      <c r="D18" s="127"/>
      <c r="E18" s="128"/>
      <c r="F18" s="129" t="str">
        <f>IF(F17&lt;&gt;100%,"totaal moet 100% zijn!","Okay")</f>
        <v>Okay</v>
      </c>
      <c r="G18" s="130" t="s">
        <v>171</v>
      </c>
      <c r="I18" s="100"/>
      <c r="J18" s="100"/>
      <c r="K18" s="100"/>
      <c r="L18" s="100"/>
      <c r="M18" s="100"/>
      <c r="N18" s="100"/>
      <c r="O18" s="100"/>
    </row>
    <row r="19" spans="1:15" ht="69" customHeight="1" x14ac:dyDescent="0.2">
      <c r="A19" s="124"/>
      <c r="B19" s="125"/>
      <c r="C19" s="126"/>
      <c r="D19" s="116"/>
      <c r="E19" s="120" t="s">
        <v>172</v>
      </c>
      <c r="F19" s="121">
        <f>SUM(F14:F15)</f>
        <v>1</v>
      </c>
      <c r="G19" s="131"/>
      <c r="I19" s="100"/>
      <c r="J19" s="100"/>
      <c r="K19" s="100"/>
      <c r="L19" s="100"/>
      <c r="M19" s="100"/>
      <c r="N19" s="100"/>
      <c r="O19" s="100"/>
    </row>
    <row r="20" spans="1:15" ht="69" customHeight="1" x14ac:dyDescent="0.2">
      <c r="A20" s="124"/>
      <c r="B20" s="125"/>
      <c r="C20" s="126"/>
      <c r="D20" s="116"/>
      <c r="E20" s="100"/>
      <c r="F20" s="129" t="str">
        <f>IF(F19&lt;&gt;100%,"totaal moet 100% zijn!","Okay")</f>
        <v>Okay</v>
      </c>
      <c r="G20" s="131"/>
      <c r="I20" s="100"/>
      <c r="J20" s="100"/>
      <c r="K20" s="100"/>
      <c r="L20" s="100"/>
      <c r="M20" s="100"/>
      <c r="N20" s="100"/>
      <c r="O20" s="100"/>
    </row>
    <row r="21" spans="1:15" ht="28.5" customHeight="1" x14ac:dyDescent="0.2">
      <c r="A21" s="124"/>
      <c r="B21" s="125"/>
      <c r="C21" s="126"/>
      <c r="D21" s="116"/>
      <c r="E21" s="100"/>
      <c r="F21" s="116"/>
      <c r="G21" s="131"/>
      <c r="I21" s="100"/>
      <c r="J21" s="100"/>
      <c r="K21" s="100"/>
      <c r="L21" s="100"/>
      <c r="M21" s="100"/>
      <c r="N21" s="100"/>
      <c r="O21" s="100"/>
    </row>
    <row r="22" spans="1:15" ht="57" x14ac:dyDescent="0.2">
      <c r="A22" s="132" t="s">
        <v>173</v>
      </c>
      <c r="B22" s="1039" t="s">
        <v>174</v>
      </c>
      <c r="C22" s="1040"/>
      <c r="D22" s="116"/>
      <c r="F22" s="133"/>
      <c r="J22" s="100"/>
      <c r="K22" s="100"/>
      <c r="L22" s="100"/>
      <c r="M22" s="100"/>
    </row>
    <row r="23" spans="1:15" ht="72.75" customHeight="1" x14ac:dyDescent="0.2">
      <c r="A23" s="134" t="s">
        <v>175</v>
      </c>
      <c r="B23" s="135" t="s">
        <v>176</v>
      </c>
      <c r="C23" s="136" t="e">
        <f>#REF!</f>
        <v>#REF!</v>
      </c>
      <c r="D23" s="1037" t="s">
        <v>177</v>
      </c>
      <c r="E23" s="1038"/>
      <c r="F23" s="133"/>
      <c r="J23" s="100"/>
      <c r="K23" s="100"/>
      <c r="L23" s="100"/>
      <c r="M23" s="100"/>
    </row>
    <row r="24" spans="1:15" ht="65.25" customHeight="1" x14ac:dyDescent="0.2">
      <c r="A24" s="137"/>
      <c r="B24" s="125"/>
      <c r="C24" s="126"/>
      <c r="D24" s="138"/>
      <c r="E24" s="139"/>
      <c r="F24" s="133"/>
      <c r="J24" s="100"/>
      <c r="K24" s="100"/>
      <c r="L24" s="100"/>
      <c r="M24" s="100"/>
    </row>
    <row r="25" spans="1:15" ht="69" customHeight="1" x14ac:dyDescent="0.2">
      <c r="A25" s="104" t="s">
        <v>178</v>
      </c>
      <c r="B25" s="140" t="s">
        <v>179</v>
      </c>
      <c r="C25" s="141" t="s">
        <v>180</v>
      </c>
      <c r="D25" s="141" t="s">
        <v>181</v>
      </c>
      <c r="E25" s="107" t="s">
        <v>160</v>
      </c>
      <c r="F25" s="142"/>
      <c r="H25" s="100"/>
      <c r="I25" s="100"/>
      <c r="J25" s="100"/>
      <c r="K25" s="100"/>
      <c r="L25" s="100"/>
      <c r="M25" s="100"/>
    </row>
    <row r="26" spans="1:15" ht="91.5" customHeight="1" x14ac:dyDescent="0.2">
      <c r="A26" s="1035" t="s">
        <v>182</v>
      </c>
      <c r="B26" s="143" t="s">
        <v>183</v>
      </c>
      <c r="C26" s="109" t="e">
        <f>'2a. LSF cao Rijk'!#REF!</f>
        <v>#REF!</v>
      </c>
      <c r="D26" s="144">
        <v>0.4</v>
      </c>
      <c r="E26" s="113" t="e">
        <f>C26*D26</f>
        <v>#REF!</v>
      </c>
      <c r="F26" s="142"/>
      <c r="G26" s="100"/>
      <c r="H26" s="100"/>
      <c r="I26" s="100"/>
    </row>
    <row r="27" spans="1:15" ht="58.5" customHeight="1" x14ac:dyDescent="0.2">
      <c r="A27" s="1045"/>
      <c r="B27" s="143" t="s">
        <v>184</v>
      </c>
      <c r="C27" s="109" t="e">
        <f>#REF!</f>
        <v>#REF!</v>
      </c>
      <c r="D27" s="144">
        <v>0.1</v>
      </c>
      <c r="E27" s="113" t="e">
        <f>C27*D27</f>
        <v>#REF!</v>
      </c>
      <c r="F27" s="100"/>
      <c r="G27" s="100"/>
      <c r="H27" s="100"/>
      <c r="I27" s="100"/>
    </row>
    <row r="28" spans="1:15" ht="84.75" customHeight="1" x14ac:dyDescent="0.2">
      <c r="A28" s="1045"/>
      <c r="B28" s="143" t="s">
        <v>185</v>
      </c>
      <c r="C28" s="109" t="e">
        <f>#REF!</f>
        <v>#REF!</v>
      </c>
      <c r="D28" s="144">
        <v>0.4</v>
      </c>
      <c r="E28" s="113" t="e">
        <f t="shared" ref="E28:E29" si="1">C28*D28</f>
        <v>#REF!</v>
      </c>
      <c r="F28" s="100"/>
      <c r="G28" s="100"/>
      <c r="H28" s="100"/>
      <c r="I28" s="100"/>
      <c r="J28" s="100"/>
      <c r="K28" s="100"/>
    </row>
    <row r="29" spans="1:15" ht="66.75" customHeight="1" x14ac:dyDescent="0.2">
      <c r="A29" s="1045"/>
      <c r="B29" s="143" t="s">
        <v>186</v>
      </c>
      <c r="C29" s="109" t="e">
        <f>#REF!</f>
        <v>#REF!</v>
      </c>
      <c r="D29" s="144">
        <v>0.1</v>
      </c>
      <c r="E29" s="113" t="e">
        <f t="shared" si="1"/>
        <v>#REF!</v>
      </c>
      <c r="F29" s="133"/>
      <c r="J29" s="100"/>
      <c r="K29" s="100"/>
      <c r="L29" s="100"/>
      <c r="M29" s="100"/>
    </row>
    <row r="30" spans="1:15" ht="55.5" customHeight="1" x14ac:dyDescent="0.2">
      <c r="A30" s="1045"/>
      <c r="C30" s="92"/>
      <c r="E30" s="145" t="e">
        <f>ROUND(E26+E27+E28+E29,4)</f>
        <v>#REF!</v>
      </c>
      <c r="F30" s="146" t="s">
        <v>187</v>
      </c>
      <c r="G30" s="100"/>
      <c r="H30" s="100"/>
      <c r="I30" s="100"/>
    </row>
    <row r="31" spans="1:15" ht="57" customHeight="1" x14ac:dyDescent="0.2">
      <c r="A31" s="1045"/>
      <c r="B31" s="100"/>
      <c r="C31" s="101"/>
      <c r="D31" s="128"/>
      <c r="E31" s="131" t="s">
        <v>171</v>
      </c>
      <c r="F31" s="133"/>
      <c r="G31" s="100"/>
      <c r="H31" s="100"/>
      <c r="I31" s="100"/>
    </row>
    <row r="32" spans="1:15" ht="3" customHeight="1" x14ac:dyDescent="0.2">
      <c r="A32" s="1045"/>
      <c r="B32" s="100"/>
      <c r="C32" s="101"/>
      <c r="D32" s="128"/>
      <c r="E32" s="131"/>
      <c r="F32" s="133"/>
      <c r="J32" s="100"/>
      <c r="K32" s="100"/>
      <c r="L32" s="100"/>
      <c r="M32" s="100"/>
    </row>
    <row r="33" spans="1:15" ht="24.75" customHeight="1" x14ac:dyDescent="0.2">
      <c r="A33" s="147"/>
      <c r="B33" s="100"/>
      <c r="C33" s="101"/>
      <c r="D33" s="128"/>
      <c r="E33" s="131"/>
      <c r="F33" s="133"/>
      <c r="J33" s="100"/>
      <c r="K33" s="100"/>
      <c r="L33" s="100"/>
      <c r="M33" s="100"/>
    </row>
    <row r="34" spans="1:15" ht="31.5" customHeight="1" x14ac:dyDescent="0.2">
      <c r="A34" s="147"/>
      <c r="B34" s="100"/>
      <c r="C34" s="101"/>
      <c r="D34" s="116"/>
      <c r="E34" s="100"/>
      <c r="F34" s="100"/>
      <c r="G34" s="100"/>
      <c r="H34" s="100"/>
      <c r="I34" s="100"/>
      <c r="J34" s="100"/>
      <c r="K34" s="100"/>
      <c r="L34" s="100"/>
      <c r="M34" s="100"/>
      <c r="N34" s="100"/>
      <c r="O34" s="100"/>
    </row>
    <row r="35" spans="1:15" ht="71.25" x14ac:dyDescent="0.2">
      <c r="A35" s="148" t="s">
        <v>188</v>
      </c>
      <c r="B35" s="149"/>
      <c r="C35" s="149"/>
      <c r="D35" s="150"/>
      <c r="E35" s="100"/>
      <c r="G35" s="100"/>
      <c r="H35" s="100"/>
      <c r="I35" s="100"/>
      <c r="J35" s="100"/>
      <c r="K35" s="100"/>
      <c r="L35" s="100"/>
      <c r="M35" s="100"/>
      <c r="N35" s="100"/>
      <c r="O35" s="100"/>
    </row>
    <row r="36" spans="1:15" ht="45.75" customHeight="1" x14ac:dyDescent="0.2">
      <c r="B36" s="151" t="s">
        <v>189</v>
      </c>
      <c r="C36" s="152" t="s">
        <v>190</v>
      </c>
      <c r="D36" s="153" t="s">
        <v>191</v>
      </c>
      <c r="G36" s="100"/>
      <c r="H36" s="100"/>
      <c r="I36" s="100"/>
      <c r="J36" s="100"/>
      <c r="K36" s="100"/>
      <c r="L36" s="100"/>
      <c r="M36" s="100"/>
      <c r="N36" s="100"/>
      <c r="O36" s="100"/>
    </row>
    <row r="37" spans="1:15" ht="43.5" customHeight="1" x14ac:dyDescent="0.2">
      <c r="A37" s="154" t="s">
        <v>192</v>
      </c>
      <c r="B37" s="155">
        <f>G17</f>
        <v>1.8</v>
      </c>
      <c r="C37" s="156">
        <v>0.5</v>
      </c>
      <c r="D37" s="157">
        <f>B37*C37</f>
        <v>0.9</v>
      </c>
      <c r="G37" s="100"/>
      <c r="H37" s="100"/>
      <c r="I37" s="100"/>
      <c r="J37" s="100"/>
      <c r="K37" s="100"/>
      <c r="L37" s="100"/>
      <c r="M37" s="100"/>
      <c r="N37" s="100"/>
      <c r="O37" s="100"/>
    </row>
    <row r="38" spans="1:15" ht="120.75" customHeight="1" x14ac:dyDescent="0.2">
      <c r="A38" s="158" t="s">
        <v>193</v>
      </c>
      <c r="B38" s="159" t="e">
        <f>E30</f>
        <v>#REF!</v>
      </c>
      <c r="C38" s="156">
        <v>0.5</v>
      </c>
      <c r="D38" s="157" t="e">
        <f>B38*C38</f>
        <v>#REF!</v>
      </c>
      <c r="G38" s="100"/>
      <c r="H38" s="100"/>
      <c r="I38" s="100"/>
      <c r="J38" s="100"/>
      <c r="K38" s="100"/>
      <c r="L38" s="100"/>
      <c r="M38" s="100"/>
      <c r="N38" s="100"/>
      <c r="O38" s="100"/>
    </row>
    <row r="39" spans="1:15" ht="104.25" customHeight="1" x14ac:dyDescent="0.25">
      <c r="A39" s="100"/>
      <c r="B39" s="100"/>
      <c r="C39" s="160"/>
      <c r="D39" s="161" t="e">
        <f>D37+D38</f>
        <v>#REF!</v>
      </c>
      <c r="E39" s="162" t="e">
        <f>ROUND(D39,4)</f>
        <v>#REF!</v>
      </c>
      <c r="F39" s="123" t="s">
        <v>194</v>
      </c>
      <c r="G39" s="100"/>
      <c r="H39" s="100"/>
      <c r="I39" s="100"/>
      <c r="J39" s="100"/>
      <c r="K39" s="100"/>
      <c r="L39" s="100"/>
      <c r="M39" s="100"/>
      <c r="N39" s="100"/>
      <c r="O39" s="100"/>
    </row>
    <row r="40" spans="1:15" ht="31.5" customHeight="1" x14ac:dyDescent="0.25">
      <c r="A40" s="100"/>
      <c r="B40" s="100"/>
      <c r="C40" s="101"/>
      <c r="E40" s="133" t="s">
        <v>171</v>
      </c>
      <c r="I40" s="163"/>
    </row>
    <row r="41" spans="1:15" ht="14.25" x14ac:dyDescent="0.2">
      <c r="A41" s="100"/>
      <c r="B41" s="164"/>
      <c r="C41" s="101"/>
      <c r="E41" s="100"/>
    </row>
    <row r="42" spans="1:15" x14ac:dyDescent="0.2">
      <c r="A42" s="100"/>
      <c r="B42" s="165" t="s">
        <v>195</v>
      </c>
      <c r="C42" s="101"/>
      <c r="D42" s="100"/>
    </row>
    <row r="43" spans="1:15" ht="33" customHeight="1" x14ac:dyDescent="0.2">
      <c r="B43" s="166" t="s">
        <v>196</v>
      </c>
      <c r="C43" s="166"/>
      <c r="D43" s="166"/>
      <c r="G43" s="167"/>
    </row>
    <row r="44" spans="1:15" ht="18" customHeight="1" x14ac:dyDescent="0.2">
      <c r="B44" s="116" t="s">
        <v>197</v>
      </c>
      <c r="C44" s="101"/>
      <c r="D44" s="100"/>
      <c r="G44" s="167"/>
    </row>
    <row r="45" spans="1:15" ht="52.5" customHeight="1" x14ac:dyDescent="0.2">
      <c r="B45" s="100"/>
      <c r="C45" s="101"/>
      <c r="D45" s="100"/>
      <c r="E45" s="167"/>
      <c r="G45" s="167"/>
    </row>
    <row r="46" spans="1:15" ht="45" customHeight="1" x14ac:dyDescent="0.2">
      <c r="B46" s="168" t="s">
        <v>198</v>
      </c>
      <c r="C46" s="142" t="s">
        <v>199</v>
      </c>
      <c r="D46" s="100"/>
      <c r="E46" s="100"/>
    </row>
    <row r="47" spans="1:15" ht="39.75" customHeight="1" x14ac:dyDescent="0.2">
      <c r="B47" s="168" t="e">
        <f>2.15-E39</f>
        <v>#REF!</v>
      </c>
      <c r="C47" s="169" t="e">
        <f>IF(C48&lt;0,"knock out",IF(C48&gt;=300,300,C48))</f>
        <v>#REF!</v>
      </c>
      <c r="D47" s="170" t="s">
        <v>200</v>
      </c>
      <c r="E47" s="100"/>
    </row>
    <row r="48" spans="1:15" s="171" customFormat="1" ht="23.25" hidden="1" customHeight="1" x14ac:dyDescent="0.2">
      <c r="B48" s="172"/>
      <c r="C48" s="173" t="e">
        <f>B47*545.4545</f>
        <v>#REF!</v>
      </c>
      <c r="D48" s="174" t="s">
        <v>201</v>
      </c>
      <c r="E48" s="175"/>
    </row>
    <row r="49" spans="1:5" ht="29.25" customHeight="1" x14ac:dyDescent="0.2">
      <c r="A49" s="176"/>
      <c r="B49" s="177"/>
      <c r="C49" s="178"/>
      <c r="D49" s="103"/>
      <c r="E49" s="179"/>
    </row>
    <row r="50" spans="1:5" ht="31.5" customHeight="1" x14ac:dyDescent="0.2">
      <c r="B50" s="100"/>
      <c r="C50" s="1041"/>
      <c r="D50" s="1041"/>
    </row>
    <row r="51" spans="1:5" ht="38.25" customHeight="1" x14ac:dyDescent="0.2">
      <c r="A51" s="1054" t="s">
        <v>202</v>
      </c>
      <c r="B51" s="1055"/>
      <c r="C51" s="1055"/>
      <c r="D51" s="1055"/>
      <c r="E51" s="1056"/>
    </row>
    <row r="52" spans="1:5" ht="30" customHeight="1" x14ac:dyDescent="0.2">
      <c r="A52" s="1044" t="s">
        <v>203</v>
      </c>
      <c r="B52" s="1048" t="s">
        <v>204</v>
      </c>
      <c r="C52" s="1049"/>
      <c r="D52" s="100"/>
    </row>
    <row r="53" spans="1:5" ht="33" customHeight="1" thickBot="1" x14ac:dyDescent="0.25">
      <c r="A53" s="1043"/>
      <c r="B53" s="1050"/>
      <c r="C53" s="1051"/>
      <c r="D53" s="179"/>
    </row>
    <row r="54" spans="1:5" ht="20.25" customHeight="1" x14ac:dyDescent="0.2">
      <c r="A54" s="1042" t="s">
        <v>205</v>
      </c>
      <c r="B54" s="1052" t="s">
        <v>206</v>
      </c>
      <c r="C54" s="1053"/>
    </row>
    <row r="55" spans="1:5" ht="66" customHeight="1" thickBot="1" x14ac:dyDescent="0.25">
      <c r="A55" s="1043"/>
      <c r="B55" s="1050"/>
      <c r="C55" s="1051"/>
    </row>
    <row r="56" spans="1:5" ht="69.75" customHeight="1" x14ac:dyDescent="0.2">
      <c r="A56" s="1042" t="s">
        <v>207</v>
      </c>
      <c r="B56" s="1052" t="s">
        <v>208</v>
      </c>
      <c r="C56" s="1053"/>
    </row>
    <row r="57" spans="1:5" ht="72" customHeight="1" thickBot="1" x14ac:dyDescent="0.25">
      <c r="A57" s="1043"/>
      <c r="B57" s="1050"/>
      <c r="C57" s="1051"/>
    </row>
    <row r="58" spans="1:5" ht="91.5" customHeight="1" thickBot="1" x14ac:dyDescent="0.25">
      <c r="A58" s="180" t="s">
        <v>209</v>
      </c>
      <c r="B58" s="1046"/>
      <c r="C58" s="1047"/>
    </row>
  </sheetData>
  <sheetProtection sheet="1" objects="1" scenarios="1" formatRows="0"/>
  <mergeCells count="15">
    <mergeCell ref="B58:C58"/>
    <mergeCell ref="B52:C53"/>
    <mergeCell ref="B54:C55"/>
    <mergeCell ref="B56:C57"/>
    <mergeCell ref="A51:E51"/>
    <mergeCell ref="C50:D50"/>
    <mergeCell ref="A56:A57"/>
    <mergeCell ref="A54:A55"/>
    <mergeCell ref="A52:A53"/>
    <mergeCell ref="A26:A32"/>
    <mergeCell ref="B4:H4"/>
    <mergeCell ref="A11:A16"/>
    <mergeCell ref="D23:E23"/>
    <mergeCell ref="B22:C22"/>
    <mergeCell ref="C3:E3"/>
  </mergeCells>
  <conditionalFormatting sqref="F17">
    <cfRule type="cellIs" dxfId="5" priority="7" operator="lessThan">
      <formula>1</formula>
    </cfRule>
    <cfRule type="cellIs" dxfId="4" priority="8" operator="greaterThan">
      <formula>1</formula>
    </cfRule>
    <cfRule type="cellIs" dxfId="3" priority="9" operator="equal">
      <formula>1</formula>
    </cfRule>
  </conditionalFormatting>
  <conditionalFormatting sqref="F19">
    <cfRule type="cellIs" dxfId="2" priority="1" operator="lessThan">
      <formula>1</formula>
    </cfRule>
    <cfRule type="cellIs" dxfId="1" priority="2" operator="greaterThan">
      <formula>1</formula>
    </cfRule>
    <cfRule type="cellIs" dxfId="0" priority="3" operator="equal">
      <formula>1</formula>
    </cfRule>
  </conditionalFormatting>
  <pageMargins left="0.70866141732283472" right="0.70866141732283472" top="0.74803149606299213" bottom="0.74803149606299213" header="0.31496062992125984" footer="0.31496062992125984"/>
  <pageSetup paperSize="8" scale="6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54"/>
  <sheetViews>
    <sheetView workbookViewId="0">
      <selection sqref="A1:K1"/>
    </sheetView>
  </sheetViews>
  <sheetFormatPr defaultRowHeight="12.75" x14ac:dyDescent="0.2"/>
  <cols>
    <col min="2" max="2" width="18.42578125" customWidth="1"/>
    <col min="3" max="3" width="12" customWidth="1"/>
    <col min="4" max="4" width="14" customWidth="1"/>
    <col min="5" max="5" width="13" customWidth="1"/>
    <col min="6" max="6" width="11.7109375" customWidth="1"/>
    <col min="7" max="7" width="11.42578125" customWidth="1"/>
    <col min="8" max="8" width="11.28515625" customWidth="1"/>
    <col min="9" max="9" width="10.7109375" customWidth="1"/>
    <col min="10" max="10" width="11.7109375" customWidth="1"/>
    <col min="11" max="11" width="11.140625" customWidth="1"/>
    <col min="12" max="12" width="10.28515625" customWidth="1"/>
    <col min="13" max="13" width="12.140625" customWidth="1"/>
    <col min="14" max="14" width="10.28515625" customWidth="1"/>
    <col min="15" max="15" width="10.7109375" customWidth="1"/>
    <col min="16" max="16" width="11.42578125" customWidth="1"/>
    <col min="17" max="17" width="10.42578125" customWidth="1"/>
    <col min="18" max="19" width="10.5703125" customWidth="1"/>
    <col min="20" max="20" width="10.42578125" customWidth="1"/>
    <col min="21" max="21" width="11.140625" customWidth="1"/>
  </cols>
  <sheetData>
    <row r="1" spans="1:21" ht="31.5" customHeight="1" x14ac:dyDescent="0.2">
      <c r="A1" s="718" t="s">
        <v>285</v>
      </c>
      <c r="B1" s="719"/>
      <c r="C1" s="719"/>
      <c r="D1" s="719"/>
      <c r="E1" s="719"/>
      <c r="F1" s="719"/>
      <c r="G1" s="720"/>
      <c r="H1" s="720"/>
      <c r="I1" s="720"/>
      <c r="J1" s="720"/>
      <c r="K1" s="720"/>
    </row>
    <row r="2" spans="1:21" ht="21.75" customHeight="1" x14ac:dyDescent="0.25">
      <c r="A2" s="718" t="s">
        <v>274</v>
      </c>
      <c r="B2" s="721"/>
      <c r="C2" s="721"/>
      <c r="D2" s="721"/>
      <c r="E2" s="716" t="s">
        <v>275</v>
      </c>
      <c r="F2" s="717"/>
      <c r="G2" s="717"/>
      <c r="H2" s="717"/>
      <c r="I2" s="717"/>
      <c r="J2" s="717"/>
      <c r="K2" s="717"/>
      <c r="L2" s="473"/>
      <c r="M2" s="702" t="s">
        <v>472</v>
      </c>
      <c r="N2" s="702"/>
      <c r="O2" s="702"/>
      <c r="P2" s="703"/>
    </row>
    <row r="3" spans="1:21" ht="23.25" customHeight="1" x14ac:dyDescent="0.2">
      <c r="A3" s="494"/>
      <c r="B3" s="495"/>
      <c r="C3" s="495"/>
      <c r="D3" s="495"/>
      <c r="E3" s="495"/>
      <c r="F3" s="495"/>
      <c r="G3" s="496"/>
      <c r="H3" s="496"/>
      <c r="I3" s="496"/>
      <c r="J3" s="496"/>
      <c r="K3" s="496"/>
    </row>
    <row r="5" spans="1:21" ht="15" x14ac:dyDescent="0.2">
      <c r="B5" s="534" t="s">
        <v>273</v>
      </c>
      <c r="C5" s="535"/>
      <c r="D5" s="535"/>
      <c r="E5" s="535"/>
      <c r="F5" s="535"/>
      <c r="G5" s="535"/>
      <c r="H5" s="535"/>
      <c r="I5" s="535"/>
      <c r="J5" s="535"/>
      <c r="K5" s="535"/>
      <c r="L5" s="535"/>
      <c r="M5" s="535"/>
      <c r="N5" s="535"/>
      <c r="O5" s="535"/>
    </row>
    <row r="6" spans="1:21" ht="16.5" customHeight="1" x14ac:dyDescent="0.2">
      <c r="B6" s="501" t="s">
        <v>276</v>
      </c>
    </row>
    <row r="7" spans="1:21" x14ac:dyDescent="0.2">
      <c r="B7" s="18" t="s">
        <v>280</v>
      </c>
      <c r="C7" s="18"/>
      <c r="D7" s="18"/>
      <c r="E7" s="18"/>
      <c r="F7" s="18"/>
      <c r="G7" s="18"/>
      <c r="H7" s="18"/>
      <c r="I7" s="18"/>
      <c r="J7" s="18"/>
      <c r="K7" s="18"/>
      <c r="L7" s="509"/>
      <c r="M7" s="510"/>
      <c r="N7" s="510"/>
      <c r="O7" s="483"/>
    </row>
    <row r="8" spans="1:21" ht="14.25" x14ac:dyDescent="0.2">
      <c r="B8" s="508"/>
      <c r="L8" s="481"/>
      <c r="M8" s="482"/>
      <c r="N8" s="482"/>
      <c r="O8" s="483"/>
    </row>
    <row r="9" spans="1:21" x14ac:dyDescent="0.2">
      <c r="L9" s="481" t="s">
        <v>272</v>
      </c>
      <c r="M9" s="482"/>
      <c r="N9" s="482"/>
      <c r="O9" s="483"/>
    </row>
    <row r="10" spans="1:21" ht="30" customHeight="1" x14ac:dyDescent="0.2">
      <c r="B10" s="531" t="s">
        <v>403</v>
      </c>
      <c r="C10" s="484">
        <v>1</v>
      </c>
      <c r="D10" s="484">
        <v>2</v>
      </c>
      <c r="E10" s="484">
        <v>3</v>
      </c>
      <c r="F10" s="484">
        <v>4</v>
      </c>
      <c r="G10" s="484">
        <v>5</v>
      </c>
      <c r="H10" s="484">
        <v>6</v>
      </c>
      <c r="I10" s="484">
        <v>7</v>
      </c>
      <c r="J10" s="484">
        <v>8</v>
      </c>
      <c r="K10" s="484">
        <v>9</v>
      </c>
      <c r="L10" s="484">
        <v>10</v>
      </c>
      <c r="M10" s="484">
        <v>11</v>
      </c>
      <c r="N10" s="484">
        <v>12</v>
      </c>
      <c r="O10" s="484">
        <v>13</v>
      </c>
      <c r="P10" s="484">
        <v>14</v>
      </c>
      <c r="Q10" s="489">
        <v>15</v>
      </c>
      <c r="R10" s="489">
        <v>16</v>
      </c>
      <c r="S10" s="489">
        <v>17</v>
      </c>
      <c r="T10" s="489">
        <v>18</v>
      </c>
      <c r="U10" s="489">
        <v>19</v>
      </c>
    </row>
    <row r="11" spans="1:21" ht="15" x14ac:dyDescent="0.25">
      <c r="B11" s="484" t="s">
        <v>404</v>
      </c>
      <c r="C11" s="498" t="s">
        <v>283</v>
      </c>
      <c r="D11" s="499"/>
      <c r="E11" s="499"/>
      <c r="F11" s="497"/>
      <c r="G11" s="485"/>
      <c r="H11" s="486"/>
      <c r="I11" s="486"/>
      <c r="J11" s="486"/>
      <c r="K11" s="486"/>
      <c r="L11" s="486"/>
      <c r="M11" s="486"/>
      <c r="N11" s="486"/>
      <c r="O11" s="486"/>
      <c r="P11" s="486"/>
      <c r="Q11" s="490"/>
      <c r="R11" s="490"/>
      <c r="S11" s="490"/>
      <c r="T11" s="490"/>
      <c r="U11" s="491"/>
    </row>
    <row r="12" spans="1:21" x14ac:dyDescent="0.2">
      <c r="B12" s="484">
        <v>0</v>
      </c>
      <c r="C12" s="487">
        <v>14.98</v>
      </c>
      <c r="D12" s="487">
        <v>15.77</v>
      </c>
      <c r="E12" s="487">
        <v>16.59</v>
      </c>
      <c r="F12" s="487">
        <v>17.170000000000002</v>
      </c>
      <c r="G12" s="487">
        <v>17.760000000000002</v>
      </c>
      <c r="H12" s="487">
        <v>18.380000000000003</v>
      </c>
      <c r="I12" s="487">
        <v>19.34</v>
      </c>
      <c r="J12" s="487">
        <v>20.810000000000002</v>
      </c>
      <c r="K12" s="487">
        <v>22.34</v>
      </c>
      <c r="L12" s="487">
        <v>21.830000000000002</v>
      </c>
      <c r="M12" s="487">
        <v>25.8</v>
      </c>
      <c r="N12" s="487">
        <v>30.080000000000002</v>
      </c>
      <c r="O12" s="487">
        <v>33.419999999999995</v>
      </c>
      <c r="P12" s="487">
        <v>37.6</v>
      </c>
      <c r="Q12" s="492">
        <v>42.57</v>
      </c>
      <c r="R12" s="492">
        <v>47.809999999999995</v>
      </c>
      <c r="S12" s="492">
        <v>53.089999999999996</v>
      </c>
      <c r="T12" s="492">
        <v>57.97</v>
      </c>
      <c r="U12" s="492">
        <v>63.089999999999996</v>
      </c>
    </row>
    <row r="13" spans="1:21" x14ac:dyDescent="0.2">
      <c r="B13" s="484">
        <v>1</v>
      </c>
      <c r="C13" s="487">
        <v>15.24</v>
      </c>
      <c r="D13" s="487">
        <v>16.040000000000003</v>
      </c>
      <c r="E13" s="487">
        <v>16.880000000000003</v>
      </c>
      <c r="F13" s="487">
        <v>17.46</v>
      </c>
      <c r="G13" s="487">
        <v>18.07</v>
      </c>
      <c r="H13" s="487">
        <v>18.690000000000001</v>
      </c>
      <c r="I13" s="487">
        <v>19.790000000000003</v>
      </c>
      <c r="J13" s="487">
        <v>21.32</v>
      </c>
      <c r="K13" s="487">
        <v>22.85</v>
      </c>
      <c r="L13" s="487">
        <v>22.85</v>
      </c>
      <c r="M13" s="487">
        <v>27.830000000000002</v>
      </c>
      <c r="N13" s="487">
        <v>31.21</v>
      </c>
      <c r="O13" s="487">
        <v>34.559999999999995</v>
      </c>
      <c r="P13" s="487">
        <v>39.18</v>
      </c>
      <c r="Q13" s="492">
        <v>44.28</v>
      </c>
      <c r="R13" s="492">
        <v>49.669999999999995</v>
      </c>
      <c r="S13" s="492">
        <v>54.82</v>
      </c>
      <c r="T13" s="492">
        <v>59.69</v>
      </c>
      <c r="U13" s="492">
        <v>64.97</v>
      </c>
    </row>
    <row r="14" spans="1:21" x14ac:dyDescent="0.2">
      <c r="B14" s="484">
        <v>2</v>
      </c>
      <c r="C14" s="487">
        <v>15.5</v>
      </c>
      <c r="D14" s="487">
        <v>16.310000000000002</v>
      </c>
      <c r="E14" s="487">
        <v>17.170000000000002</v>
      </c>
      <c r="F14" s="487">
        <v>17.760000000000002</v>
      </c>
      <c r="G14" s="487">
        <v>18.380000000000003</v>
      </c>
      <c r="H14" s="487">
        <v>19.010000000000002</v>
      </c>
      <c r="I14" s="487">
        <v>20.3</v>
      </c>
      <c r="J14" s="487">
        <v>21.830000000000002</v>
      </c>
      <c r="K14" s="487">
        <v>23.360000000000003</v>
      </c>
      <c r="L14" s="487">
        <v>24.07</v>
      </c>
      <c r="M14" s="487">
        <v>28.950000000000003</v>
      </c>
      <c r="N14" s="487">
        <v>32.29</v>
      </c>
      <c r="O14" s="487">
        <v>36.01</v>
      </c>
      <c r="P14" s="487">
        <v>40.86</v>
      </c>
      <c r="Q14" s="492">
        <v>46</v>
      </c>
      <c r="R14" s="492">
        <v>51.37</v>
      </c>
      <c r="S14" s="492">
        <v>56.36</v>
      </c>
      <c r="T14" s="492">
        <v>61.37</v>
      </c>
      <c r="U14" s="492">
        <v>66.89</v>
      </c>
    </row>
    <row r="15" spans="1:21" x14ac:dyDescent="0.2">
      <c r="B15" s="484">
        <v>3</v>
      </c>
      <c r="C15" s="487">
        <v>15.77</v>
      </c>
      <c r="D15" s="487">
        <v>16.59</v>
      </c>
      <c r="E15" s="487">
        <v>17.46</v>
      </c>
      <c r="F15" s="487">
        <v>18.07</v>
      </c>
      <c r="G15" s="487">
        <v>18.690000000000001</v>
      </c>
      <c r="H15" s="487">
        <v>19.34</v>
      </c>
      <c r="I15" s="487">
        <v>20.810000000000002</v>
      </c>
      <c r="J15" s="487">
        <v>22.34</v>
      </c>
      <c r="K15" s="487">
        <v>24.07</v>
      </c>
      <c r="L15" s="487">
        <v>25.8</v>
      </c>
      <c r="M15" s="487">
        <v>30.080000000000002</v>
      </c>
      <c r="N15" s="487">
        <v>33.419999999999995</v>
      </c>
      <c r="O15" s="487">
        <v>37.6</v>
      </c>
      <c r="P15" s="487">
        <v>42.57</v>
      </c>
      <c r="Q15" s="492">
        <v>47.809999999999995</v>
      </c>
      <c r="R15" s="492">
        <v>53.089999999999996</v>
      </c>
      <c r="S15" s="492">
        <v>57.97</v>
      </c>
      <c r="T15" s="492">
        <v>63.089999999999996</v>
      </c>
      <c r="U15" s="492">
        <v>68.820000000000007</v>
      </c>
    </row>
    <row r="16" spans="1:21" x14ac:dyDescent="0.2">
      <c r="B16" s="484">
        <v>4</v>
      </c>
      <c r="C16" s="487">
        <v>16.040000000000003</v>
      </c>
      <c r="D16" s="487">
        <v>16.880000000000003</v>
      </c>
      <c r="E16" s="487">
        <v>17.760000000000002</v>
      </c>
      <c r="F16" s="487">
        <v>18.380000000000003</v>
      </c>
      <c r="G16" s="487">
        <v>19.010000000000002</v>
      </c>
      <c r="H16" s="487">
        <v>19.790000000000003</v>
      </c>
      <c r="I16" s="487">
        <v>21.32</v>
      </c>
      <c r="J16" s="487">
        <v>22.85</v>
      </c>
      <c r="K16" s="487">
        <v>24.880000000000003</v>
      </c>
      <c r="L16" s="487">
        <v>27.830000000000002</v>
      </c>
      <c r="M16" s="487">
        <v>31.21</v>
      </c>
      <c r="N16" s="487">
        <v>34.559999999999995</v>
      </c>
      <c r="O16" s="487">
        <v>39.18</v>
      </c>
      <c r="P16" s="487">
        <v>44.28</v>
      </c>
      <c r="Q16" s="492">
        <v>49.669999999999995</v>
      </c>
      <c r="R16" s="492">
        <v>54.82</v>
      </c>
      <c r="S16" s="492">
        <v>59.69</v>
      </c>
      <c r="T16" s="492">
        <v>64.97</v>
      </c>
      <c r="U16" s="492">
        <v>70.75</v>
      </c>
    </row>
    <row r="17" spans="2:21" x14ac:dyDescent="0.2">
      <c r="B17" s="484">
        <v>5</v>
      </c>
      <c r="C17" s="487">
        <v>16.310000000000002</v>
      </c>
      <c r="D17" s="487">
        <v>17.170000000000002</v>
      </c>
      <c r="E17" s="487">
        <v>18.07</v>
      </c>
      <c r="F17" s="487">
        <v>18.690000000000001</v>
      </c>
      <c r="G17" s="487">
        <v>19.34</v>
      </c>
      <c r="H17" s="487">
        <v>20.3</v>
      </c>
      <c r="I17" s="487">
        <v>21.830000000000002</v>
      </c>
      <c r="J17" s="487">
        <v>23.360000000000003</v>
      </c>
      <c r="K17" s="487">
        <v>25.8</v>
      </c>
      <c r="L17" s="487">
        <v>28.950000000000003</v>
      </c>
      <c r="M17" s="487">
        <v>32.29</v>
      </c>
      <c r="N17" s="487">
        <v>36.01</v>
      </c>
      <c r="O17" s="487">
        <v>40.86</v>
      </c>
      <c r="P17" s="487">
        <v>46</v>
      </c>
      <c r="Q17" s="492">
        <v>51.37</v>
      </c>
      <c r="R17" s="492">
        <v>56.36</v>
      </c>
      <c r="S17" s="492">
        <v>61.37</v>
      </c>
      <c r="T17" s="492">
        <v>66.89</v>
      </c>
      <c r="U17" s="492">
        <v>72.850000000000009</v>
      </c>
    </row>
    <row r="18" spans="2:21" x14ac:dyDescent="0.2">
      <c r="B18" s="484">
        <v>6</v>
      </c>
      <c r="C18" s="487">
        <v>16.59</v>
      </c>
      <c r="D18" s="487">
        <v>17.46</v>
      </c>
      <c r="E18" s="487">
        <v>18.380000000000003</v>
      </c>
      <c r="F18" s="487">
        <v>19.010000000000002</v>
      </c>
      <c r="G18" s="487">
        <v>19.790000000000003</v>
      </c>
      <c r="H18" s="487">
        <v>20.810000000000002</v>
      </c>
      <c r="I18" s="487">
        <v>22.34</v>
      </c>
      <c r="J18" s="487">
        <v>24.07</v>
      </c>
      <c r="K18" s="487">
        <v>26.810000000000002</v>
      </c>
      <c r="L18" s="487">
        <v>30.080000000000002</v>
      </c>
      <c r="M18" s="487">
        <v>33.419999999999995</v>
      </c>
      <c r="N18" s="487">
        <v>37.6</v>
      </c>
      <c r="O18" s="487">
        <v>42.57</v>
      </c>
      <c r="P18" s="487">
        <v>47.809999999999995</v>
      </c>
      <c r="Q18" s="492">
        <v>53.089999999999996</v>
      </c>
      <c r="R18" s="492">
        <v>57.97</v>
      </c>
      <c r="S18" s="492">
        <v>63.089999999999996</v>
      </c>
      <c r="T18" s="492">
        <v>68.820000000000007</v>
      </c>
      <c r="U18" s="492">
        <v>74.960000000000008</v>
      </c>
    </row>
    <row r="19" spans="2:21" x14ac:dyDescent="0.2">
      <c r="B19" s="484">
        <v>7</v>
      </c>
      <c r="C19" s="487">
        <v>16.880000000000003</v>
      </c>
      <c r="D19" s="487">
        <v>17.760000000000002</v>
      </c>
      <c r="E19" s="487">
        <v>18.690000000000001</v>
      </c>
      <c r="F19" s="487">
        <v>19.34</v>
      </c>
      <c r="G19" s="487">
        <v>20.3</v>
      </c>
      <c r="H19" s="487">
        <v>21.32</v>
      </c>
      <c r="I19" s="487">
        <v>22.85</v>
      </c>
      <c r="J19" s="487">
        <v>24.880000000000003</v>
      </c>
      <c r="K19" s="487">
        <v>27.830000000000002</v>
      </c>
      <c r="L19" s="487">
        <v>31.21</v>
      </c>
      <c r="M19" s="487">
        <v>34.559999999999995</v>
      </c>
      <c r="N19" s="487">
        <v>39.18</v>
      </c>
      <c r="O19" s="487">
        <v>44.28</v>
      </c>
      <c r="P19" s="487">
        <v>49.669999999999995</v>
      </c>
      <c r="Q19" s="492">
        <v>54.82</v>
      </c>
      <c r="R19" s="492">
        <v>59.69</v>
      </c>
      <c r="S19" s="492">
        <v>64.97</v>
      </c>
      <c r="T19" s="492">
        <v>70.75</v>
      </c>
      <c r="U19" s="492">
        <v>77.06</v>
      </c>
    </row>
    <row r="20" spans="2:21" x14ac:dyDescent="0.2">
      <c r="B20" s="484">
        <v>8</v>
      </c>
      <c r="C20" s="487">
        <v>17.170000000000002</v>
      </c>
      <c r="D20" s="487">
        <v>18.07</v>
      </c>
      <c r="E20" s="487">
        <v>19.010000000000002</v>
      </c>
      <c r="F20" s="487">
        <v>19.790000000000003</v>
      </c>
      <c r="G20" s="487">
        <v>20.810000000000002</v>
      </c>
      <c r="H20" s="487">
        <v>21.830000000000002</v>
      </c>
      <c r="I20" s="487">
        <v>23.360000000000003</v>
      </c>
      <c r="J20" s="487">
        <v>25.8</v>
      </c>
      <c r="K20" s="487">
        <v>28.950000000000003</v>
      </c>
      <c r="L20" s="487">
        <v>32.29</v>
      </c>
      <c r="M20" s="487">
        <v>36.01</v>
      </c>
      <c r="N20" s="487">
        <v>40.86</v>
      </c>
      <c r="O20" s="487">
        <v>46</v>
      </c>
      <c r="P20" s="487">
        <v>51.37</v>
      </c>
      <c r="Q20" s="492">
        <v>56.36</v>
      </c>
      <c r="R20" s="492">
        <v>61.37</v>
      </c>
      <c r="S20" s="492">
        <v>66.89</v>
      </c>
      <c r="T20" s="492">
        <v>72.850000000000009</v>
      </c>
      <c r="U20" s="492">
        <v>78.89</v>
      </c>
    </row>
    <row r="21" spans="2:21" x14ac:dyDescent="0.2">
      <c r="B21" s="484">
        <v>9</v>
      </c>
      <c r="C21" s="487">
        <v>17.46</v>
      </c>
      <c r="D21" s="487">
        <v>18.380000000000003</v>
      </c>
      <c r="E21" s="487">
        <v>19.34</v>
      </c>
      <c r="F21" s="487">
        <v>20.3</v>
      </c>
      <c r="G21" s="487">
        <v>21.32</v>
      </c>
      <c r="H21" s="487">
        <v>22.34</v>
      </c>
      <c r="I21" s="487">
        <v>24.07</v>
      </c>
      <c r="J21" s="487">
        <v>26.810000000000002</v>
      </c>
      <c r="K21" s="487">
        <v>30.080000000000002</v>
      </c>
      <c r="L21" s="487">
        <v>33.419999999999995</v>
      </c>
      <c r="M21" s="487">
        <v>37.6</v>
      </c>
      <c r="N21" s="487">
        <v>42.57</v>
      </c>
      <c r="O21" s="487">
        <v>47.809999999999995</v>
      </c>
      <c r="P21" s="487">
        <v>53.089999999999996</v>
      </c>
      <c r="Q21" s="492">
        <v>57.97</v>
      </c>
      <c r="R21" s="492">
        <v>63.089999999999996</v>
      </c>
      <c r="S21" s="492">
        <v>68.820000000000007</v>
      </c>
      <c r="T21" s="492">
        <v>74.960000000000008</v>
      </c>
      <c r="U21" s="492">
        <v>80.710000000000008</v>
      </c>
    </row>
    <row r="22" spans="2:21" x14ac:dyDescent="0.2">
      <c r="B22" s="484">
        <v>10</v>
      </c>
      <c r="C22" s="487">
        <v>17.760000000000002</v>
      </c>
      <c r="D22" s="487">
        <v>18.690000000000001</v>
      </c>
      <c r="E22" s="487">
        <v>19.790000000000003</v>
      </c>
      <c r="F22" s="487">
        <v>20.810000000000002</v>
      </c>
      <c r="G22" s="487">
        <v>21.830000000000002</v>
      </c>
      <c r="H22" s="487">
        <v>22.85</v>
      </c>
      <c r="I22" s="487">
        <v>24.880000000000003</v>
      </c>
      <c r="J22" s="487">
        <v>27.830000000000002</v>
      </c>
      <c r="K22" s="487">
        <v>31.21</v>
      </c>
      <c r="L22" s="487">
        <v>34.559999999999995</v>
      </c>
      <c r="M22" s="487">
        <v>39.18</v>
      </c>
      <c r="N22" s="487">
        <v>44.28</v>
      </c>
      <c r="O22" s="487">
        <v>49.669999999999995</v>
      </c>
      <c r="P22" s="487">
        <v>54.82</v>
      </c>
      <c r="Q22" s="492">
        <v>59.69</v>
      </c>
      <c r="R22" s="492">
        <v>64.97</v>
      </c>
      <c r="S22" s="492">
        <v>70.75</v>
      </c>
      <c r="T22" s="492">
        <v>77.06</v>
      </c>
      <c r="U22" s="493">
        <v>82.54</v>
      </c>
    </row>
    <row r="25" spans="2:21" s="18" customFormat="1" x14ac:dyDescent="0.2">
      <c r="B25" s="1059" t="s">
        <v>478</v>
      </c>
    </row>
    <row r="26" spans="2:21" s="18" customFormat="1" x14ac:dyDescent="0.2">
      <c r="B26" s="18" t="s">
        <v>479</v>
      </c>
    </row>
    <row r="29" spans="2:21" ht="15" x14ac:dyDescent="0.2">
      <c r="B29" s="534" t="s">
        <v>284</v>
      </c>
      <c r="C29" s="535"/>
      <c r="D29" s="535"/>
      <c r="E29" s="535"/>
      <c r="F29" s="535"/>
      <c r="G29" s="535"/>
      <c r="H29" s="535"/>
    </row>
    <row r="30" spans="2:21" ht="14.25" x14ac:dyDescent="0.2">
      <c r="B30" s="512" t="s">
        <v>277</v>
      </c>
      <c r="C30" s="508"/>
      <c r="D30" s="508"/>
      <c r="E30" s="508"/>
    </row>
    <row r="32" spans="2:21" ht="51" customHeight="1" x14ac:dyDescent="0.2">
      <c r="B32" s="1057" t="s">
        <v>477</v>
      </c>
      <c r="C32" s="1058"/>
      <c r="D32" s="1058"/>
    </row>
    <row r="33" spans="1:26" ht="76.5" x14ac:dyDescent="0.2">
      <c r="B33" s="513" t="s">
        <v>278</v>
      </c>
      <c r="C33" s="513" t="s">
        <v>281</v>
      </c>
      <c r="D33" s="513" t="s">
        <v>282</v>
      </c>
    </row>
    <row r="34" spans="1:26" x14ac:dyDescent="0.2">
      <c r="B34" s="514">
        <v>0</v>
      </c>
      <c r="C34" s="515">
        <v>2255.04</v>
      </c>
      <c r="D34" s="515">
        <v>14.4</v>
      </c>
      <c r="E34" s="502"/>
    </row>
    <row r="35" spans="1:26" x14ac:dyDescent="0.2">
      <c r="B35" s="514">
        <v>1</v>
      </c>
      <c r="C35" s="515">
        <v>2300.1408000000001</v>
      </c>
      <c r="D35" s="515">
        <v>14.75</v>
      </c>
      <c r="E35" s="502"/>
    </row>
    <row r="36" spans="1:26" x14ac:dyDescent="0.2">
      <c r="B36" s="514">
        <v>2</v>
      </c>
      <c r="C36" s="515">
        <v>2345.2415999999998</v>
      </c>
      <c r="D36" s="515">
        <v>15.04</v>
      </c>
      <c r="E36" s="502"/>
    </row>
    <row r="37" spans="1:26" x14ac:dyDescent="0.2">
      <c r="B37" s="514">
        <v>3</v>
      </c>
      <c r="C37" s="515">
        <v>2390.3424</v>
      </c>
      <c r="D37" s="515">
        <v>15.33</v>
      </c>
      <c r="E37" s="502"/>
    </row>
    <row r="38" spans="1:26" x14ac:dyDescent="0.2">
      <c r="B38" s="514">
        <v>4</v>
      </c>
      <c r="C38" s="515">
        <v>2435.4432000000002</v>
      </c>
      <c r="D38" s="515">
        <v>15.62</v>
      </c>
      <c r="E38" s="502"/>
    </row>
    <row r="39" spans="1:26" x14ac:dyDescent="0.2">
      <c r="B39" s="514">
        <v>5</v>
      </c>
      <c r="C39" s="515">
        <v>2480.5440000000003</v>
      </c>
      <c r="D39" s="515">
        <v>15.91</v>
      </c>
      <c r="E39" s="502"/>
    </row>
    <row r="40" spans="1:26" x14ac:dyDescent="0.2">
      <c r="B40" s="514">
        <v>6</v>
      </c>
      <c r="C40" s="515">
        <v>2525.6448</v>
      </c>
      <c r="D40" s="515">
        <v>16.200000000000003</v>
      </c>
      <c r="E40" s="502"/>
    </row>
    <row r="41" spans="1:26" x14ac:dyDescent="0.2">
      <c r="B41" s="514">
        <v>7</v>
      </c>
      <c r="C41" s="515">
        <v>2570.7456000000002</v>
      </c>
      <c r="D41" s="515">
        <v>16.48</v>
      </c>
      <c r="E41" s="502"/>
    </row>
    <row r="42" spans="1:26" x14ac:dyDescent="0.2">
      <c r="B42" s="514">
        <v>8</v>
      </c>
      <c r="C42" s="515">
        <v>2615.8464000000004</v>
      </c>
      <c r="D42" s="515">
        <v>16.770000000000003</v>
      </c>
      <c r="E42" s="502"/>
    </row>
    <row r="43" spans="1:26" x14ac:dyDescent="0.2">
      <c r="B43" s="514">
        <v>9</v>
      </c>
      <c r="C43" s="515">
        <v>2660.9472000000005</v>
      </c>
      <c r="D43" s="515">
        <v>17.060000000000002</v>
      </c>
      <c r="E43" s="502"/>
    </row>
    <row r="44" spans="1:26" x14ac:dyDescent="0.2">
      <c r="B44" s="514">
        <v>10</v>
      </c>
      <c r="C44" s="515">
        <v>2706.0479999999998</v>
      </c>
      <c r="D44" s="515">
        <v>17.350000000000001</v>
      </c>
      <c r="E44" s="502"/>
    </row>
    <row r="48" spans="1:26" s="507" customFormat="1" x14ac:dyDescent="0.2">
      <c r="A48" s="516" t="s">
        <v>279</v>
      </c>
      <c r="B48" s="504"/>
      <c r="C48" s="504"/>
      <c r="D48" s="503"/>
      <c r="E48" s="503"/>
      <c r="F48" s="503"/>
      <c r="G48" s="503"/>
      <c r="H48" s="503"/>
      <c r="I48" s="503"/>
      <c r="J48" s="503"/>
      <c r="K48" s="503"/>
      <c r="L48" s="503"/>
      <c r="M48" s="503"/>
      <c r="N48" s="503"/>
      <c r="O48" s="503"/>
      <c r="P48" s="503"/>
      <c r="Q48" s="503"/>
      <c r="R48" s="503"/>
      <c r="S48" s="503"/>
      <c r="T48" s="505"/>
      <c r="U48" s="505"/>
      <c r="V48" s="505"/>
      <c r="W48" s="506"/>
      <c r="X48" s="505"/>
      <c r="Y48" s="505"/>
      <c r="Z48" s="505"/>
    </row>
    <row r="49" spans="1:26" s="507" customFormat="1" x14ac:dyDescent="0.2">
      <c r="A49" s="714" t="s">
        <v>451</v>
      </c>
      <c r="B49" s="715"/>
      <c r="C49" s="715"/>
      <c r="D49" s="715"/>
      <c r="E49" s="715"/>
      <c r="F49" s="715"/>
      <c r="G49" s="715"/>
      <c r="H49" s="715"/>
      <c r="I49" s="715"/>
      <c r="J49" s="715"/>
      <c r="K49" s="715"/>
      <c r="L49" s="715"/>
      <c r="M49" s="715"/>
      <c r="N49" s="715"/>
      <c r="O49" s="715"/>
      <c r="P49" s="715"/>
      <c r="Q49" s="715"/>
      <c r="R49" s="715"/>
      <c r="S49" s="715"/>
      <c r="T49" s="715"/>
      <c r="U49" s="715"/>
      <c r="V49" s="715"/>
      <c r="W49" s="715"/>
      <c r="X49" s="715"/>
      <c r="Y49" s="715"/>
      <c r="Z49" s="715"/>
    </row>
    <row r="50" spans="1:26" s="507" customFormat="1" x14ac:dyDescent="0.2">
      <c r="A50" s="715"/>
      <c r="B50" s="715"/>
      <c r="C50" s="715"/>
      <c r="D50" s="715"/>
      <c r="E50" s="715"/>
      <c r="F50" s="715"/>
      <c r="G50" s="715"/>
      <c r="H50" s="715"/>
      <c r="I50" s="715"/>
      <c r="J50" s="715"/>
      <c r="K50" s="715"/>
      <c r="L50" s="715"/>
      <c r="M50" s="715"/>
      <c r="N50" s="715"/>
      <c r="O50" s="715"/>
      <c r="P50" s="715"/>
      <c r="Q50" s="715"/>
      <c r="R50" s="715"/>
      <c r="S50" s="715"/>
      <c r="T50" s="715"/>
      <c r="U50" s="715"/>
      <c r="V50" s="715"/>
      <c r="W50" s="715"/>
      <c r="X50" s="715"/>
      <c r="Y50" s="715"/>
      <c r="Z50" s="715"/>
    </row>
    <row r="51" spans="1:26" s="507" customFormat="1" x14ac:dyDescent="0.2">
      <c r="A51" s="715"/>
      <c r="B51" s="715"/>
      <c r="C51" s="715"/>
      <c r="D51" s="715"/>
      <c r="E51" s="715"/>
      <c r="F51" s="715"/>
      <c r="G51" s="715"/>
      <c r="H51" s="715"/>
      <c r="I51" s="715"/>
      <c r="J51" s="715"/>
      <c r="K51" s="715"/>
      <c r="L51" s="715"/>
      <c r="M51" s="715"/>
      <c r="N51" s="715"/>
      <c r="O51" s="715"/>
      <c r="P51" s="715"/>
      <c r="Q51" s="715"/>
      <c r="R51" s="715"/>
      <c r="S51" s="715"/>
      <c r="T51" s="715"/>
      <c r="U51" s="715"/>
      <c r="V51" s="715"/>
      <c r="W51" s="715"/>
      <c r="X51" s="715"/>
      <c r="Y51" s="715"/>
      <c r="Z51" s="715"/>
    </row>
    <row r="52" spans="1:26" ht="8.25" customHeight="1" x14ac:dyDescent="0.2">
      <c r="A52" s="715"/>
      <c r="B52" s="715"/>
      <c r="C52" s="715"/>
      <c r="D52" s="715"/>
      <c r="E52" s="715"/>
      <c r="F52" s="715"/>
      <c r="G52" s="715"/>
      <c r="H52" s="715"/>
      <c r="I52" s="715"/>
      <c r="J52" s="715"/>
      <c r="K52" s="715"/>
      <c r="L52" s="715"/>
      <c r="M52" s="715"/>
      <c r="N52" s="715"/>
      <c r="O52" s="715"/>
      <c r="P52" s="715"/>
      <c r="Q52" s="715"/>
      <c r="R52" s="715"/>
      <c r="S52" s="715"/>
      <c r="T52" s="715"/>
      <c r="U52" s="715"/>
      <c r="V52" s="715"/>
      <c r="W52" s="715"/>
      <c r="X52" s="715"/>
      <c r="Y52" s="715"/>
      <c r="Z52" s="715"/>
    </row>
    <row r="53" spans="1:26" hidden="1" x14ac:dyDescent="0.2">
      <c r="A53" s="715"/>
      <c r="B53" s="715"/>
      <c r="C53" s="715"/>
      <c r="D53" s="715"/>
      <c r="E53" s="715"/>
      <c r="F53" s="715"/>
      <c r="G53" s="715"/>
      <c r="H53" s="715"/>
      <c r="I53" s="715"/>
      <c r="J53" s="715"/>
      <c r="K53" s="715"/>
      <c r="L53" s="715"/>
      <c r="M53" s="715"/>
      <c r="N53" s="715"/>
      <c r="O53" s="715"/>
      <c r="P53" s="715"/>
      <c r="Q53" s="715"/>
      <c r="R53" s="715"/>
      <c r="S53" s="715"/>
      <c r="T53" s="715"/>
      <c r="U53" s="715"/>
      <c r="V53" s="715"/>
      <c r="W53" s="715"/>
      <c r="X53" s="715"/>
      <c r="Y53" s="715"/>
      <c r="Z53" s="715"/>
    </row>
    <row r="54" spans="1:26" hidden="1" x14ac:dyDescent="0.2">
      <c r="A54" s="715"/>
      <c r="B54" s="715"/>
      <c r="C54" s="715"/>
      <c r="D54" s="715"/>
      <c r="E54" s="715"/>
      <c r="F54" s="715"/>
      <c r="G54" s="715"/>
      <c r="H54" s="715"/>
      <c r="I54" s="715"/>
      <c r="J54" s="715"/>
      <c r="K54" s="715"/>
      <c r="L54" s="715"/>
      <c r="M54" s="715"/>
      <c r="N54" s="715"/>
      <c r="O54" s="715"/>
      <c r="P54" s="715"/>
      <c r="Q54" s="715"/>
      <c r="R54" s="715"/>
      <c r="S54" s="715"/>
      <c r="T54" s="715"/>
      <c r="U54" s="715"/>
      <c r="V54" s="715"/>
      <c r="W54" s="715"/>
      <c r="X54" s="715"/>
      <c r="Y54" s="715"/>
      <c r="Z54" s="715"/>
    </row>
  </sheetData>
  <sheetProtection algorithmName="SHA-512" hashValue="Pk09bmyNElqi8hSOkSN3IOocFDoy1jRdGVfrPx99oXR89XXq1EG1+Z801abRADg+zuEx81XrhTP27//s0jvqWA==" saltValue="kwvZJMzckl0QTdunmuPRaw==" spinCount="100000" sheet="1" objects="1" scenarios="1"/>
  <mergeCells count="5">
    <mergeCell ref="B32:D32"/>
    <mergeCell ref="A49:Z54"/>
    <mergeCell ref="E2:K2"/>
    <mergeCell ref="A1:K1"/>
    <mergeCell ref="A2:D2"/>
  </mergeCells>
  <hyperlinks>
    <hyperlink ref="B6" r:id="rId1" display="https://www.caorijk.nl/cao-rijk/hoofdstuk-6/salarisschalen"/>
    <hyperlink ref="B30" r:id="rId2" display="https://www.caorijk.nl/cao-rijk/hoofdstuk-18"/>
  </hyperlinks>
  <pageMargins left="0.7" right="0.7" top="0.75" bottom="0.75" header="0.3" footer="0.3"/>
  <pageSetup paperSize="9" orientation="portrait"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862"/>
  <sheetViews>
    <sheetView zoomScaleNormal="100" workbookViewId="0">
      <selection sqref="A1:K1"/>
    </sheetView>
  </sheetViews>
  <sheetFormatPr defaultColWidth="14.42578125" defaultRowHeight="12.75" x14ac:dyDescent="0.2"/>
  <cols>
    <col min="1" max="1" width="10.42578125" style="324" customWidth="1"/>
    <col min="2" max="2" width="12.7109375" style="324" customWidth="1"/>
    <col min="3" max="3" width="12.5703125" style="324" customWidth="1"/>
    <col min="4" max="4" width="13.140625" style="324" customWidth="1"/>
    <col min="5" max="5" width="12.7109375" style="324" customWidth="1"/>
    <col min="6" max="6" width="13.28515625" style="324" customWidth="1"/>
    <col min="7" max="7" width="12.140625" style="324" customWidth="1"/>
    <col min="8" max="8" width="11.85546875" style="324" customWidth="1"/>
    <col min="9" max="9" width="12.28515625" style="324" customWidth="1"/>
    <col min="10" max="11" width="12.5703125" style="324" customWidth="1"/>
    <col min="12" max="24" width="8.7109375" style="324" customWidth="1"/>
    <col min="25" max="16384" width="14.42578125" style="324"/>
  </cols>
  <sheetData>
    <row r="1" spans="1:24" customFormat="1" ht="31.5" customHeight="1" x14ac:dyDescent="0.2">
      <c r="A1" s="718" t="s">
        <v>453</v>
      </c>
      <c r="B1" s="719"/>
      <c r="C1" s="719"/>
      <c r="D1" s="719"/>
      <c r="E1" s="719"/>
      <c r="F1" s="719"/>
      <c r="G1" s="720"/>
      <c r="H1" s="720"/>
      <c r="I1" s="720"/>
      <c r="J1" s="720"/>
      <c r="K1" s="720"/>
    </row>
    <row r="2" spans="1:24" customFormat="1" ht="21.75" customHeight="1" x14ac:dyDescent="0.25">
      <c r="A2" s="718" t="s">
        <v>274</v>
      </c>
      <c r="B2" s="721"/>
      <c r="C2" s="721"/>
      <c r="D2" s="721"/>
      <c r="E2" s="716" t="s">
        <v>275</v>
      </c>
      <c r="F2" s="717"/>
      <c r="G2" s="717"/>
      <c r="H2" s="717"/>
      <c r="I2" s="717"/>
      <c r="J2" s="717"/>
      <c r="K2" s="717"/>
      <c r="L2" s="702" t="s">
        <v>472</v>
      </c>
      <c r="M2" s="702"/>
      <c r="N2" s="702"/>
      <c r="O2" s="703"/>
    </row>
    <row r="3" spans="1:24" ht="12.75" customHeight="1" x14ac:dyDescent="0.25">
      <c r="A3" s="326"/>
      <c r="C3" s="327"/>
      <c r="D3" s="327"/>
      <c r="E3" s="327"/>
      <c r="F3" s="327"/>
      <c r="G3" s="327"/>
      <c r="O3" s="325"/>
      <c r="P3" s="325"/>
    </row>
    <row r="4" spans="1:24" ht="12.75" customHeight="1" x14ac:dyDescent="0.25">
      <c r="A4" s="326"/>
      <c r="B4" s="328"/>
      <c r="C4" s="327"/>
      <c r="D4" s="327"/>
      <c r="E4" s="327"/>
      <c r="F4" s="327"/>
      <c r="G4" s="327"/>
      <c r="O4" s="325"/>
      <c r="P4" s="325"/>
    </row>
    <row r="5" spans="1:24" customFormat="1" ht="15" x14ac:dyDescent="0.2">
      <c r="A5" s="324"/>
      <c r="B5" s="534" t="s">
        <v>287</v>
      </c>
      <c r="C5" s="538"/>
      <c r="D5" s="538"/>
      <c r="E5" s="538"/>
      <c r="F5" s="538"/>
      <c r="G5" s="18"/>
      <c r="H5" s="18"/>
      <c r="I5" s="18"/>
      <c r="J5" s="18"/>
      <c r="K5" s="18"/>
      <c r="L5" s="18"/>
    </row>
    <row r="6" spans="1:24" customFormat="1" ht="14.25" x14ac:dyDescent="0.2">
      <c r="A6" s="324"/>
      <c r="B6" s="500"/>
      <c r="C6" s="18"/>
      <c r="D6" s="18"/>
      <c r="E6" s="18"/>
      <c r="F6" s="18"/>
      <c r="G6" s="18"/>
      <c r="H6" s="18"/>
      <c r="I6" s="18"/>
      <c r="J6" s="539"/>
      <c r="K6" s="540"/>
      <c r="L6" s="540"/>
      <c r="M6" s="517"/>
      <c r="N6" s="517"/>
      <c r="O6" s="517"/>
      <c r="P6" s="517"/>
    </row>
    <row r="7" spans="1:24" customFormat="1" x14ac:dyDescent="0.2">
      <c r="J7" s="517"/>
      <c r="K7" s="517"/>
      <c r="L7" s="517"/>
      <c r="M7" s="517"/>
      <c r="N7" s="517"/>
      <c r="O7" s="517"/>
      <c r="P7" s="517"/>
    </row>
    <row r="8" spans="1:24" customFormat="1" ht="21.75" customHeight="1" x14ac:dyDescent="0.25">
      <c r="B8" s="724" t="s">
        <v>400</v>
      </c>
      <c r="C8" s="710"/>
      <c r="D8" s="710"/>
      <c r="E8" s="710"/>
      <c r="F8" s="710"/>
      <c r="G8" s="519"/>
      <c r="H8" s="519"/>
      <c r="I8" s="519"/>
      <c r="J8" s="519"/>
      <c r="K8" s="519"/>
      <c r="L8" s="519"/>
      <c r="M8" s="519"/>
      <c r="N8" s="519"/>
      <c r="O8" s="519"/>
      <c r="P8" s="519"/>
      <c r="Q8" s="519"/>
      <c r="R8" s="519"/>
      <c r="S8" s="519"/>
      <c r="X8" s="520"/>
    </row>
    <row r="9" spans="1:24" customFormat="1" x14ac:dyDescent="0.2">
      <c r="B9" s="521"/>
      <c r="C9" s="522"/>
      <c r="D9" s="522"/>
      <c r="E9" s="522"/>
      <c r="F9" s="522"/>
      <c r="G9" s="522"/>
      <c r="H9" s="522"/>
      <c r="I9" s="523"/>
      <c r="J9" s="523"/>
      <c r="K9" s="523"/>
      <c r="L9" s="523"/>
      <c r="M9" s="523"/>
      <c r="N9" s="522"/>
      <c r="O9" s="522"/>
      <c r="P9" s="522"/>
      <c r="Q9" s="522"/>
      <c r="R9" s="522"/>
      <c r="S9" s="522"/>
    </row>
    <row r="10" spans="1:24" customFormat="1" x14ac:dyDescent="0.2">
      <c r="B10" s="524" t="s">
        <v>401</v>
      </c>
      <c r="C10" s="525"/>
      <c r="D10" s="526">
        <v>1</v>
      </c>
      <c r="E10" s="526">
        <v>2</v>
      </c>
      <c r="F10" s="526">
        <v>3</v>
      </c>
      <c r="G10" s="526">
        <v>4</v>
      </c>
      <c r="H10" s="526">
        <v>5</v>
      </c>
      <c r="I10" s="526">
        <v>6</v>
      </c>
      <c r="J10" s="526">
        <v>7</v>
      </c>
      <c r="K10" s="526">
        <v>8</v>
      </c>
      <c r="L10" s="526">
        <v>9</v>
      </c>
      <c r="M10" s="526">
        <v>10</v>
      </c>
      <c r="N10" s="526">
        <v>11</v>
      </c>
      <c r="O10" s="526">
        <v>12</v>
      </c>
      <c r="P10" s="526">
        <v>13</v>
      </c>
      <c r="Q10" s="526">
        <v>14</v>
      </c>
      <c r="R10" s="532">
        <v>15</v>
      </c>
      <c r="S10" s="532">
        <v>16</v>
      </c>
    </row>
    <row r="11" spans="1:24" customFormat="1" x14ac:dyDescent="0.2">
      <c r="B11" s="524" t="s">
        <v>402</v>
      </c>
      <c r="C11" s="527">
        <v>0</v>
      </c>
      <c r="D11" s="528">
        <v>17.690000000000001</v>
      </c>
      <c r="E11" s="528">
        <v>17.690000000000001</v>
      </c>
      <c r="F11" s="528">
        <v>17.690000000000001</v>
      </c>
      <c r="G11" s="528">
        <v>17.690000000000001</v>
      </c>
      <c r="H11" s="528">
        <v>17.690000000000001</v>
      </c>
      <c r="I11" s="528">
        <v>17.690000000000001</v>
      </c>
      <c r="J11" s="528">
        <v>18.400000000000002</v>
      </c>
      <c r="K11" s="528">
        <v>20.85</v>
      </c>
      <c r="L11" s="528">
        <v>22.810000000000002</v>
      </c>
      <c r="M11" s="528">
        <v>21.84</v>
      </c>
      <c r="N11" s="528">
        <v>28.930000000000003</v>
      </c>
      <c r="O11" s="528">
        <v>34.85</v>
      </c>
      <c r="P11" s="528">
        <v>39.699999999999996</v>
      </c>
      <c r="Q11" s="528">
        <v>41.61</v>
      </c>
      <c r="R11" s="533">
        <v>45.019999999999996</v>
      </c>
      <c r="S11" s="533">
        <v>48.68</v>
      </c>
    </row>
    <row r="12" spans="1:24" customFormat="1" x14ac:dyDescent="0.2">
      <c r="B12" s="521"/>
      <c r="C12" s="527">
        <v>1</v>
      </c>
      <c r="D12" s="528">
        <v>17.89</v>
      </c>
      <c r="E12" s="528">
        <v>17.89</v>
      </c>
      <c r="F12" s="528">
        <v>17.89</v>
      </c>
      <c r="G12" s="528">
        <v>17.89</v>
      </c>
      <c r="H12" s="528">
        <v>17.89</v>
      </c>
      <c r="I12" s="528">
        <v>18.400000000000002</v>
      </c>
      <c r="J12" s="528">
        <v>18.91</v>
      </c>
      <c r="K12" s="528">
        <v>21.84</v>
      </c>
      <c r="L12" s="528">
        <v>23.860000000000003</v>
      </c>
      <c r="M12" s="528">
        <v>22.810000000000002</v>
      </c>
      <c r="N12" s="528">
        <v>29.990000000000002</v>
      </c>
      <c r="O12" s="528">
        <v>35.82</v>
      </c>
      <c r="P12" s="528">
        <v>40.669999999999995</v>
      </c>
      <c r="Q12" s="528">
        <v>42.589999999999996</v>
      </c>
      <c r="R12" s="533">
        <v>46.239999999999995</v>
      </c>
      <c r="S12" s="533">
        <v>49.97</v>
      </c>
    </row>
    <row r="13" spans="1:24" customFormat="1" x14ac:dyDescent="0.2">
      <c r="B13" s="521"/>
      <c r="C13" s="527">
        <v>2</v>
      </c>
      <c r="D13" s="528">
        <v>18.400000000000002</v>
      </c>
      <c r="E13" s="528">
        <v>18.400000000000002</v>
      </c>
      <c r="F13" s="528">
        <v>18.400000000000002</v>
      </c>
      <c r="G13" s="528">
        <v>18.400000000000002</v>
      </c>
      <c r="H13" s="528">
        <v>18.400000000000002</v>
      </c>
      <c r="I13" s="528">
        <v>18.91</v>
      </c>
      <c r="J13" s="528">
        <v>19.89</v>
      </c>
      <c r="K13" s="528">
        <v>22.810000000000002</v>
      </c>
      <c r="L13" s="528">
        <v>25.020000000000003</v>
      </c>
      <c r="M13" s="528">
        <v>23.860000000000003</v>
      </c>
      <c r="N13" s="528">
        <v>30.96</v>
      </c>
      <c r="O13" s="528">
        <v>36.79</v>
      </c>
      <c r="P13" s="528">
        <v>41.61</v>
      </c>
      <c r="Q13" s="528">
        <v>43.809999999999995</v>
      </c>
      <c r="R13" s="533">
        <v>47.46</v>
      </c>
      <c r="S13" s="533">
        <v>51.29</v>
      </c>
    </row>
    <row r="14" spans="1:24" customFormat="1" x14ac:dyDescent="0.2">
      <c r="B14" s="521"/>
      <c r="C14" s="527">
        <v>3</v>
      </c>
      <c r="D14" s="528">
        <v>18.91</v>
      </c>
      <c r="E14" s="528">
        <v>18.91</v>
      </c>
      <c r="F14" s="528">
        <v>18.91</v>
      </c>
      <c r="G14" s="528">
        <v>18.91</v>
      </c>
      <c r="H14" s="528">
        <v>18.91</v>
      </c>
      <c r="I14" s="528">
        <v>19.400000000000002</v>
      </c>
      <c r="J14" s="528">
        <v>20.85</v>
      </c>
      <c r="K14" s="528">
        <v>23.860000000000003</v>
      </c>
      <c r="L14" s="528">
        <v>26.020000000000003</v>
      </c>
      <c r="M14" s="528">
        <v>25.020000000000003</v>
      </c>
      <c r="N14" s="528">
        <v>31.89</v>
      </c>
      <c r="O14" s="528">
        <v>37.769999999999996</v>
      </c>
      <c r="P14" s="528">
        <v>42.589999999999996</v>
      </c>
      <c r="Q14" s="528">
        <v>45.019999999999996</v>
      </c>
      <c r="R14" s="533">
        <v>48.68</v>
      </c>
      <c r="S14" s="533">
        <v>52.66</v>
      </c>
    </row>
    <row r="15" spans="1:24" customFormat="1" x14ac:dyDescent="0.2">
      <c r="B15" s="521"/>
      <c r="C15" s="527">
        <v>4</v>
      </c>
      <c r="D15" s="528">
        <v>19.400000000000002</v>
      </c>
      <c r="E15" s="528">
        <v>19.400000000000002</v>
      </c>
      <c r="F15" s="528">
        <v>19.400000000000002</v>
      </c>
      <c r="G15" s="528">
        <v>19.400000000000002</v>
      </c>
      <c r="H15" s="528">
        <v>19.400000000000002</v>
      </c>
      <c r="I15" s="528">
        <v>19.89</v>
      </c>
      <c r="J15" s="528">
        <v>21.35</v>
      </c>
      <c r="K15" s="528">
        <v>24.46</v>
      </c>
      <c r="L15" s="528">
        <v>27.060000000000002</v>
      </c>
      <c r="M15" s="528">
        <v>26.020000000000003</v>
      </c>
      <c r="N15" s="528">
        <v>32.799999999999997</v>
      </c>
      <c r="O15" s="528">
        <v>38.699999999999996</v>
      </c>
      <c r="P15" s="528">
        <v>43.809999999999995</v>
      </c>
      <c r="Q15" s="528">
        <v>46.239999999999995</v>
      </c>
      <c r="R15" s="533">
        <v>49.97</v>
      </c>
      <c r="S15" s="533">
        <v>54.29</v>
      </c>
    </row>
    <row r="16" spans="1:24" customFormat="1" x14ac:dyDescent="0.2">
      <c r="B16" s="521"/>
      <c r="C16" s="527">
        <v>5</v>
      </c>
      <c r="D16" s="528">
        <v>19.89</v>
      </c>
      <c r="E16" s="528">
        <v>19.89</v>
      </c>
      <c r="F16" s="528">
        <v>19.89</v>
      </c>
      <c r="G16" s="528">
        <v>19.89</v>
      </c>
      <c r="H16" s="528">
        <v>19.89</v>
      </c>
      <c r="I16" s="528">
        <v>20.37</v>
      </c>
      <c r="J16" s="528">
        <v>21.84</v>
      </c>
      <c r="K16" s="528">
        <v>25.020000000000003</v>
      </c>
      <c r="L16" s="528">
        <v>27.990000000000002</v>
      </c>
      <c r="M16" s="528">
        <v>27.060000000000002</v>
      </c>
      <c r="N16" s="528">
        <v>33.809999999999995</v>
      </c>
      <c r="O16" s="528">
        <v>39.699999999999996</v>
      </c>
      <c r="P16" s="528">
        <v>45.019999999999996</v>
      </c>
      <c r="Q16" s="528">
        <v>47.46</v>
      </c>
      <c r="R16" s="533">
        <v>51.29</v>
      </c>
      <c r="S16" s="533">
        <v>55.98</v>
      </c>
    </row>
    <row r="17" spans="1:19" customFormat="1" x14ac:dyDescent="0.2">
      <c r="B17" s="521"/>
      <c r="C17" s="527">
        <v>6</v>
      </c>
      <c r="D17" s="528"/>
      <c r="E17" s="528"/>
      <c r="F17" s="528">
        <v>20.37</v>
      </c>
      <c r="G17" s="528">
        <v>20.37</v>
      </c>
      <c r="H17" s="528">
        <v>20.37</v>
      </c>
      <c r="I17" s="528">
        <v>20.85</v>
      </c>
      <c r="J17" s="528">
        <v>22.3</v>
      </c>
      <c r="K17" s="528">
        <v>25.490000000000002</v>
      </c>
      <c r="L17" s="528">
        <v>28.930000000000003</v>
      </c>
      <c r="M17" s="528">
        <v>27.990000000000002</v>
      </c>
      <c r="N17" s="528">
        <v>34.85</v>
      </c>
      <c r="O17" s="528">
        <v>40.669999999999995</v>
      </c>
      <c r="P17" s="528">
        <v>46.239999999999995</v>
      </c>
      <c r="Q17" s="528">
        <v>48.68</v>
      </c>
      <c r="R17" s="533">
        <v>52.66</v>
      </c>
      <c r="S17" s="533">
        <v>57.72</v>
      </c>
    </row>
    <row r="18" spans="1:19" customFormat="1" x14ac:dyDescent="0.2">
      <c r="B18" s="521"/>
      <c r="C18" s="527">
        <v>7</v>
      </c>
      <c r="D18" s="528"/>
      <c r="E18" s="528"/>
      <c r="F18" s="528"/>
      <c r="G18" s="528">
        <v>20.85</v>
      </c>
      <c r="H18" s="528">
        <v>20.85</v>
      </c>
      <c r="I18" s="528">
        <v>21.35</v>
      </c>
      <c r="J18" s="528">
        <v>22.810000000000002</v>
      </c>
      <c r="K18" s="528">
        <v>26.020000000000003</v>
      </c>
      <c r="L18" s="528">
        <v>29.990000000000002</v>
      </c>
      <c r="M18" s="528">
        <v>28.930000000000003</v>
      </c>
      <c r="N18" s="528">
        <v>35.82</v>
      </c>
      <c r="O18" s="528">
        <v>41.61</v>
      </c>
      <c r="P18" s="528">
        <v>47.46</v>
      </c>
      <c r="Q18" s="528">
        <v>49.97</v>
      </c>
      <c r="R18" s="533">
        <v>54.29</v>
      </c>
      <c r="S18" s="533">
        <v>59.51</v>
      </c>
    </row>
    <row r="19" spans="1:19" customFormat="1" x14ac:dyDescent="0.2">
      <c r="B19" s="521"/>
      <c r="C19" s="527">
        <v>8</v>
      </c>
      <c r="D19" s="528"/>
      <c r="E19" s="528"/>
      <c r="F19" s="528"/>
      <c r="G19" s="528">
        <v>21.35</v>
      </c>
      <c r="H19" s="528">
        <v>21.35</v>
      </c>
      <c r="I19" s="528">
        <v>21.84</v>
      </c>
      <c r="J19" s="528">
        <v>23.32</v>
      </c>
      <c r="K19" s="528">
        <v>26.560000000000002</v>
      </c>
      <c r="L19" s="528">
        <v>30.96</v>
      </c>
      <c r="M19" s="528">
        <v>29.990000000000002</v>
      </c>
      <c r="N19" s="528">
        <v>36.79</v>
      </c>
      <c r="O19" s="528">
        <v>42.589999999999996</v>
      </c>
      <c r="P19" s="528">
        <v>48.05</v>
      </c>
      <c r="Q19" s="528">
        <v>51.29</v>
      </c>
      <c r="R19" s="533">
        <v>55.98</v>
      </c>
      <c r="S19" s="533">
        <v>61.37</v>
      </c>
    </row>
    <row r="20" spans="1:19" customFormat="1" x14ac:dyDescent="0.2">
      <c r="B20" s="521"/>
      <c r="C20" s="527">
        <v>9</v>
      </c>
      <c r="D20" s="528"/>
      <c r="E20" s="528"/>
      <c r="F20" s="528"/>
      <c r="G20" s="528"/>
      <c r="H20" s="528">
        <v>21.84</v>
      </c>
      <c r="I20" s="528">
        <v>22.3</v>
      </c>
      <c r="J20" s="528">
        <v>23.860000000000003</v>
      </c>
      <c r="K20" s="528">
        <v>27.060000000000002</v>
      </c>
      <c r="L20" s="528">
        <v>31.89</v>
      </c>
      <c r="M20" s="528">
        <v>30.96</v>
      </c>
      <c r="N20" s="528">
        <v>37.769999999999996</v>
      </c>
      <c r="O20" s="528">
        <v>43.809999999999995</v>
      </c>
      <c r="P20" s="528">
        <v>48.68</v>
      </c>
      <c r="Q20" s="528">
        <v>52.66</v>
      </c>
      <c r="R20" s="533">
        <v>57.72</v>
      </c>
      <c r="S20" s="533">
        <v>63.28</v>
      </c>
    </row>
    <row r="21" spans="1:19" customFormat="1" x14ac:dyDescent="0.2">
      <c r="B21" s="521"/>
      <c r="C21" s="527">
        <v>10</v>
      </c>
      <c r="D21" s="528"/>
      <c r="E21" s="528"/>
      <c r="F21" s="528"/>
      <c r="G21" s="528"/>
      <c r="H21" s="528">
        <v>22.3</v>
      </c>
      <c r="I21" s="528">
        <v>22.810000000000002</v>
      </c>
      <c r="J21" s="528">
        <v>24.46</v>
      </c>
      <c r="K21" s="528">
        <v>27.520000000000003</v>
      </c>
      <c r="L21" s="664">
        <v>32.799999999999997</v>
      </c>
      <c r="M21" s="528">
        <v>31.89</v>
      </c>
      <c r="N21" s="528">
        <v>38.699999999999996</v>
      </c>
      <c r="O21" s="528">
        <v>44.4</v>
      </c>
      <c r="P21" s="528">
        <v>49.32</v>
      </c>
      <c r="Q21" s="528">
        <v>54.29</v>
      </c>
      <c r="R21" s="533">
        <v>59.51</v>
      </c>
      <c r="S21" s="533">
        <v>64.38000000000001</v>
      </c>
    </row>
    <row r="22" spans="1:19" customFormat="1" x14ac:dyDescent="0.2">
      <c r="B22" s="521"/>
      <c r="C22" s="527">
        <v>11</v>
      </c>
      <c r="D22" s="529"/>
      <c r="E22" s="529"/>
      <c r="F22" s="528"/>
      <c r="G22" s="528"/>
      <c r="H22" s="528"/>
      <c r="I22" s="528">
        <v>23.32</v>
      </c>
      <c r="J22" s="528">
        <v>25.020000000000003</v>
      </c>
      <c r="K22" s="528">
        <v>27.990000000000002</v>
      </c>
      <c r="L22" s="528"/>
      <c r="M22" s="528">
        <v>32.799999999999997</v>
      </c>
      <c r="N22" s="528">
        <v>39.21</v>
      </c>
      <c r="O22" s="528">
        <v>45.019999999999996</v>
      </c>
      <c r="P22" s="528">
        <v>49.97</v>
      </c>
      <c r="Q22" s="528">
        <v>55.98</v>
      </c>
      <c r="R22" s="533">
        <v>61.37</v>
      </c>
      <c r="S22" s="533">
        <v>66.290000000000006</v>
      </c>
    </row>
    <row r="23" spans="1:19" customFormat="1" x14ac:dyDescent="0.2">
      <c r="B23" s="521"/>
      <c r="C23" s="527">
        <v>12</v>
      </c>
      <c r="D23" s="529"/>
      <c r="E23" s="529"/>
      <c r="F23" s="529"/>
      <c r="G23" s="528"/>
      <c r="H23" s="528"/>
      <c r="I23" s="528"/>
      <c r="J23" s="528">
        <v>25.490000000000002</v>
      </c>
      <c r="K23" s="528"/>
      <c r="L23" s="528"/>
      <c r="M23" s="528">
        <v>33.809999999999995</v>
      </c>
      <c r="N23" s="528">
        <v>39.699999999999996</v>
      </c>
      <c r="O23" s="528"/>
      <c r="P23" s="528"/>
      <c r="Q23" s="528"/>
      <c r="R23" s="533"/>
      <c r="S23" s="533"/>
    </row>
    <row r="24" spans="1:19" customFormat="1" x14ac:dyDescent="0.2">
      <c r="B24" s="521"/>
      <c r="C24" s="527">
        <v>13</v>
      </c>
      <c r="D24" s="529"/>
      <c r="E24" s="529"/>
      <c r="F24" s="529"/>
      <c r="G24" s="529"/>
      <c r="H24" s="528"/>
      <c r="I24" s="528"/>
      <c r="J24" s="528"/>
      <c r="K24" s="528"/>
      <c r="L24" s="528"/>
      <c r="M24" s="528">
        <v>34.85</v>
      </c>
      <c r="N24" s="528"/>
      <c r="O24" s="528"/>
      <c r="P24" s="528"/>
      <c r="Q24" s="528"/>
      <c r="R24" s="533"/>
      <c r="S24" s="533"/>
    </row>
    <row r="25" spans="1:19" customFormat="1" x14ac:dyDescent="0.2">
      <c r="B25" s="522"/>
      <c r="C25" s="522"/>
      <c r="M25" s="522"/>
      <c r="N25" s="522"/>
      <c r="O25" s="522"/>
      <c r="P25" s="522"/>
    </row>
    <row r="26" spans="1:19" customFormat="1" x14ac:dyDescent="0.2">
      <c r="C26" s="1059" t="s">
        <v>478</v>
      </c>
      <c r="D26" s="27"/>
      <c r="E26" s="27"/>
      <c r="F26" s="27"/>
      <c r="G26" s="27"/>
      <c r="H26" s="27"/>
      <c r="I26" s="27"/>
    </row>
    <row r="27" spans="1:19" customFormat="1" x14ac:dyDescent="0.2">
      <c r="C27" s="18" t="s">
        <v>479</v>
      </c>
      <c r="D27" s="18"/>
      <c r="E27" s="18"/>
      <c r="F27" s="18"/>
      <c r="G27" s="18"/>
      <c r="H27" s="18"/>
      <c r="I27" s="18"/>
    </row>
    <row r="28" spans="1:19" customFormat="1" x14ac:dyDescent="0.2"/>
    <row r="29" spans="1:19" customFormat="1" ht="15" x14ac:dyDescent="0.2">
      <c r="A29" s="542"/>
      <c r="B29" s="541" t="s">
        <v>286</v>
      </c>
      <c r="C29" s="543"/>
      <c r="D29" s="543"/>
      <c r="E29" s="543"/>
      <c r="F29" s="518"/>
      <c r="G29" s="519"/>
      <c r="H29" s="519"/>
      <c r="I29" s="519"/>
      <c r="J29" s="519"/>
      <c r="K29" s="519"/>
      <c r="L29" s="519"/>
      <c r="M29" s="519"/>
      <c r="N29" s="519"/>
      <c r="O29" s="519"/>
      <c r="P29" s="519"/>
    </row>
    <row r="30" spans="1:19" customFormat="1" x14ac:dyDescent="0.2">
      <c r="B30" s="521"/>
      <c r="C30" s="522"/>
      <c r="D30" s="522"/>
      <c r="E30" s="522"/>
      <c r="F30" s="522"/>
      <c r="G30" s="522"/>
      <c r="H30" s="522"/>
      <c r="I30" s="523"/>
      <c r="J30" s="523"/>
      <c r="K30" s="523"/>
      <c r="L30" s="523"/>
      <c r="M30" s="523"/>
      <c r="N30" s="522"/>
      <c r="O30" s="522"/>
      <c r="P30" s="522"/>
    </row>
    <row r="31" spans="1:19" customFormat="1" x14ac:dyDescent="0.2">
      <c r="B31" s="524" t="s">
        <v>401</v>
      </c>
      <c r="C31" s="525"/>
      <c r="D31" s="526">
        <v>1</v>
      </c>
      <c r="E31" s="526">
        <v>2</v>
      </c>
      <c r="F31" s="526">
        <v>3</v>
      </c>
      <c r="G31" s="526">
        <v>4</v>
      </c>
      <c r="H31" s="526">
        <v>5</v>
      </c>
      <c r="I31" s="526">
        <v>6</v>
      </c>
      <c r="J31" s="526">
        <v>7</v>
      </c>
      <c r="K31" s="526">
        <v>8</v>
      </c>
      <c r="L31" s="526">
        <v>9</v>
      </c>
      <c r="M31" s="526">
        <v>10</v>
      </c>
      <c r="N31" s="526">
        <v>11</v>
      </c>
      <c r="O31" s="526">
        <v>12</v>
      </c>
      <c r="P31" s="526">
        <v>13</v>
      </c>
      <c r="Q31" s="526">
        <v>14</v>
      </c>
      <c r="R31" s="532">
        <v>15</v>
      </c>
      <c r="S31" s="532">
        <v>16</v>
      </c>
    </row>
    <row r="32" spans="1:19" customFormat="1" x14ac:dyDescent="0.2">
      <c r="B32" s="524" t="s">
        <v>402</v>
      </c>
      <c r="C32" s="527">
        <v>0</v>
      </c>
      <c r="D32" s="528">
        <v>18.040000000000003</v>
      </c>
      <c r="E32" s="528">
        <v>18.040000000000003</v>
      </c>
      <c r="F32" s="528">
        <v>18.040000000000003</v>
      </c>
      <c r="G32" s="528">
        <v>18.040000000000003</v>
      </c>
      <c r="H32" s="528">
        <v>18.040000000000003</v>
      </c>
      <c r="I32" s="528">
        <v>18.040000000000003</v>
      </c>
      <c r="J32" s="528">
        <v>18.770000000000003</v>
      </c>
      <c r="K32" s="528">
        <v>21.270000000000003</v>
      </c>
      <c r="L32" s="528">
        <v>23.270000000000003</v>
      </c>
      <c r="M32" s="528">
        <v>22.270000000000003</v>
      </c>
      <c r="N32" s="528">
        <v>29.51</v>
      </c>
      <c r="O32" s="528">
        <v>35.54</v>
      </c>
      <c r="P32" s="528">
        <v>40.489999999999995</v>
      </c>
      <c r="Q32" s="528">
        <v>42.44</v>
      </c>
      <c r="R32" s="533">
        <v>45.919999999999995</v>
      </c>
      <c r="S32" s="533">
        <v>49.65</v>
      </c>
    </row>
    <row r="33" spans="1:26" customFormat="1" x14ac:dyDescent="0.2">
      <c r="B33" s="521"/>
      <c r="C33" s="527">
        <v>1</v>
      </c>
      <c r="D33" s="528">
        <v>18.25</v>
      </c>
      <c r="E33" s="528">
        <v>18.25</v>
      </c>
      <c r="F33" s="528">
        <v>18.25</v>
      </c>
      <c r="G33" s="528">
        <v>18.25</v>
      </c>
      <c r="H33" s="528">
        <v>18.25</v>
      </c>
      <c r="I33" s="528">
        <v>18.770000000000003</v>
      </c>
      <c r="J33" s="528">
        <v>19.290000000000003</v>
      </c>
      <c r="K33" s="528">
        <v>22.270000000000003</v>
      </c>
      <c r="L33" s="528">
        <v>24.330000000000002</v>
      </c>
      <c r="M33" s="528">
        <v>23.270000000000003</v>
      </c>
      <c r="N33" s="528">
        <v>30.59</v>
      </c>
      <c r="O33" s="528">
        <v>36.53</v>
      </c>
      <c r="P33" s="528">
        <v>41.48</v>
      </c>
      <c r="Q33" s="528">
        <v>43.44</v>
      </c>
      <c r="R33" s="533">
        <v>47.169999999999995</v>
      </c>
      <c r="S33" s="533">
        <v>50.97</v>
      </c>
    </row>
    <row r="34" spans="1:26" customFormat="1" x14ac:dyDescent="0.2">
      <c r="B34" s="521"/>
      <c r="C34" s="527">
        <v>2</v>
      </c>
      <c r="D34" s="528">
        <v>18.770000000000003</v>
      </c>
      <c r="E34" s="528">
        <v>18.770000000000003</v>
      </c>
      <c r="F34" s="528">
        <v>18.770000000000003</v>
      </c>
      <c r="G34" s="528">
        <v>18.770000000000003</v>
      </c>
      <c r="H34" s="528">
        <v>18.770000000000003</v>
      </c>
      <c r="I34" s="528">
        <v>19.290000000000003</v>
      </c>
      <c r="J34" s="528">
        <v>20.290000000000003</v>
      </c>
      <c r="K34" s="528">
        <v>23.270000000000003</v>
      </c>
      <c r="L34" s="528">
        <v>25.520000000000003</v>
      </c>
      <c r="M34" s="528">
        <v>24.330000000000002</v>
      </c>
      <c r="N34" s="528">
        <v>31.580000000000002</v>
      </c>
      <c r="O34" s="528">
        <v>37.53</v>
      </c>
      <c r="P34" s="528">
        <v>42.44</v>
      </c>
      <c r="Q34" s="528">
        <v>44.68</v>
      </c>
      <c r="R34" s="533">
        <v>48.41</v>
      </c>
      <c r="S34" s="533">
        <v>52.32</v>
      </c>
    </row>
    <row r="35" spans="1:26" customFormat="1" x14ac:dyDescent="0.2">
      <c r="B35" s="521"/>
      <c r="C35" s="527">
        <v>3</v>
      </c>
      <c r="D35" s="528">
        <v>19.290000000000003</v>
      </c>
      <c r="E35" s="528">
        <v>19.290000000000003</v>
      </c>
      <c r="F35" s="528">
        <v>19.290000000000003</v>
      </c>
      <c r="G35" s="528">
        <v>19.290000000000003</v>
      </c>
      <c r="H35" s="528">
        <v>19.290000000000003</v>
      </c>
      <c r="I35" s="528">
        <v>19.790000000000003</v>
      </c>
      <c r="J35" s="528">
        <v>21.270000000000003</v>
      </c>
      <c r="K35" s="528">
        <v>24.330000000000002</v>
      </c>
      <c r="L35" s="528">
        <v>26.540000000000003</v>
      </c>
      <c r="M35" s="528">
        <v>25.520000000000003</v>
      </c>
      <c r="N35" s="528">
        <v>32.53</v>
      </c>
      <c r="O35" s="528">
        <v>38.519999999999996</v>
      </c>
      <c r="P35" s="528">
        <v>43.44</v>
      </c>
      <c r="Q35" s="528">
        <v>45.919999999999995</v>
      </c>
      <c r="R35" s="533">
        <v>49.65</v>
      </c>
      <c r="S35" s="533">
        <v>53.71</v>
      </c>
    </row>
    <row r="36" spans="1:26" customFormat="1" x14ac:dyDescent="0.2">
      <c r="B36" s="521"/>
      <c r="C36" s="527">
        <v>4</v>
      </c>
      <c r="D36" s="528">
        <v>19.790000000000003</v>
      </c>
      <c r="E36" s="528">
        <v>19.790000000000003</v>
      </c>
      <c r="F36" s="528">
        <v>19.790000000000003</v>
      </c>
      <c r="G36" s="528">
        <v>19.790000000000003</v>
      </c>
      <c r="H36" s="528">
        <v>19.790000000000003</v>
      </c>
      <c r="I36" s="528">
        <v>20.290000000000003</v>
      </c>
      <c r="J36" s="528">
        <v>21.78</v>
      </c>
      <c r="K36" s="528">
        <v>24.950000000000003</v>
      </c>
      <c r="L36" s="528">
        <v>27.6</v>
      </c>
      <c r="M36" s="528">
        <v>26.540000000000003</v>
      </c>
      <c r="N36" s="528">
        <v>33.46</v>
      </c>
      <c r="O36" s="528">
        <v>39.479999999999997</v>
      </c>
      <c r="P36" s="528">
        <v>44.68</v>
      </c>
      <c r="Q36" s="528">
        <v>47.169999999999995</v>
      </c>
      <c r="R36" s="533">
        <v>50.97</v>
      </c>
      <c r="S36" s="533">
        <v>55.379999999999995</v>
      </c>
    </row>
    <row r="37" spans="1:26" customFormat="1" x14ac:dyDescent="0.2">
      <c r="B37" s="521"/>
      <c r="C37" s="527">
        <v>5</v>
      </c>
      <c r="D37" s="528">
        <v>20.290000000000003</v>
      </c>
      <c r="E37" s="528">
        <v>20.290000000000003</v>
      </c>
      <c r="F37" s="528">
        <v>20.290000000000003</v>
      </c>
      <c r="G37" s="528">
        <v>20.290000000000003</v>
      </c>
      <c r="H37" s="528">
        <v>20.290000000000003</v>
      </c>
      <c r="I37" s="528">
        <v>20.78</v>
      </c>
      <c r="J37" s="528">
        <v>22.270000000000003</v>
      </c>
      <c r="K37" s="528">
        <v>25.520000000000003</v>
      </c>
      <c r="L37" s="528">
        <v>28.55</v>
      </c>
      <c r="M37" s="528">
        <v>27.6</v>
      </c>
      <c r="N37" s="528">
        <v>34.489999999999995</v>
      </c>
      <c r="O37" s="528">
        <v>40.489999999999995</v>
      </c>
      <c r="P37" s="528">
        <v>45.919999999999995</v>
      </c>
      <c r="Q37" s="528">
        <v>48.41</v>
      </c>
      <c r="R37" s="533">
        <v>52.32</v>
      </c>
      <c r="S37" s="533">
        <v>57.1</v>
      </c>
    </row>
    <row r="38" spans="1:26" customFormat="1" x14ac:dyDescent="0.2">
      <c r="B38" s="521"/>
      <c r="C38" s="527">
        <v>6</v>
      </c>
      <c r="D38" s="528"/>
      <c r="E38" s="528"/>
      <c r="F38" s="528">
        <v>20.78</v>
      </c>
      <c r="G38" s="528">
        <v>20.78</v>
      </c>
      <c r="H38" s="528">
        <v>20.78</v>
      </c>
      <c r="I38" s="528">
        <v>21.270000000000003</v>
      </c>
      <c r="J38" s="528">
        <v>22.75</v>
      </c>
      <c r="K38" s="528">
        <v>26</v>
      </c>
      <c r="L38" s="528">
        <v>29.51</v>
      </c>
      <c r="M38" s="528">
        <v>28.55</v>
      </c>
      <c r="N38" s="528">
        <v>35.54</v>
      </c>
      <c r="O38" s="528">
        <v>41.48</v>
      </c>
      <c r="P38" s="528">
        <v>47.169999999999995</v>
      </c>
      <c r="Q38" s="528">
        <v>49.65</v>
      </c>
      <c r="R38" s="533">
        <v>53.71</v>
      </c>
      <c r="S38" s="533">
        <v>58.87</v>
      </c>
    </row>
    <row r="39" spans="1:26" customFormat="1" x14ac:dyDescent="0.2">
      <c r="B39" s="521"/>
      <c r="C39" s="527">
        <v>7</v>
      </c>
      <c r="D39" s="528"/>
      <c r="E39" s="528"/>
      <c r="F39" s="528"/>
      <c r="G39" s="528">
        <v>21.270000000000003</v>
      </c>
      <c r="H39" s="528">
        <v>21.270000000000003</v>
      </c>
      <c r="I39" s="528">
        <v>21.78</v>
      </c>
      <c r="J39" s="528">
        <v>23.270000000000003</v>
      </c>
      <c r="K39" s="528">
        <v>26.540000000000003</v>
      </c>
      <c r="L39" s="528">
        <v>30.59</v>
      </c>
      <c r="M39" s="528">
        <v>29.51</v>
      </c>
      <c r="N39" s="528">
        <v>36.53</v>
      </c>
      <c r="O39" s="528">
        <v>42.44</v>
      </c>
      <c r="P39" s="528">
        <v>48.41</v>
      </c>
      <c r="Q39" s="528">
        <v>50.97</v>
      </c>
      <c r="R39" s="533">
        <v>55.379999999999995</v>
      </c>
      <c r="S39" s="533">
        <v>60.699999999999996</v>
      </c>
    </row>
    <row r="40" spans="1:26" customFormat="1" x14ac:dyDescent="0.2">
      <c r="B40" s="521"/>
      <c r="C40" s="527">
        <v>8</v>
      </c>
      <c r="D40" s="528"/>
      <c r="E40" s="528"/>
      <c r="F40" s="528"/>
      <c r="G40" s="528">
        <v>21.78</v>
      </c>
      <c r="H40" s="528">
        <v>21.78</v>
      </c>
      <c r="I40" s="528">
        <v>22.270000000000003</v>
      </c>
      <c r="J40" s="528">
        <v>23.790000000000003</v>
      </c>
      <c r="K40" s="528">
        <v>27.09</v>
      </c>
      <c r="L40" s="528">
        <v>31.580000000000002</v>
      </c>
      <c r="M40" s="528">
        <v>30.59</v>
      </c>
      <c r="N40" s="528">
        <v>37.53</v>
      </c>
      <c r="O40" s="528">
        <v>43.44</v>
      </c>
      <c r="P40" s="528">
        <v>49.01</v>
      </c>
      <c r="Q40" s="528">
        <v>52.32</v>
      </c>
      <c r="R40" s="533">
        <v>57.1</v>
      </c>
      <c r="S40" s="533">
        <v>62.6</v>
      </c>
    </row>
    <row r="41" spans="1:26" customFormat="1" x14ac:dyDescent="0.2">
      <c r="B41" s="521"/>
      <c r="C41" s="527">
        <v>9</v>
      </c>
      <c r="D41" s="528"/>
      <c r="E41" s="528"/>
      <c r="F41" s="528"/>
      <c r="G41" s="528"/>
      <c r="H41" s="528">
        <v>22.270000000000003</v>
      </c>
      <c r="I41" s="528">
        <v>22.75</v>
      </c>
      <c r="J41" s="528">
        <v>24.330000000000002</v>
      </c>
      <c r="K41" s="528">
        <v>27.6</v>
      </c>
      <c r="L41" s="528">
        <v>32.53</v>
      </c>
      <c r="M41" s="528">
        <v>31.580000000000002</v>
      </c>
      <c r="N41" s="528">
        <v>38.519999999999996</v>
      </c>
      <c r="O41" s="528">
        <v>44.68</v>
      </c>
      <c r="P41" s="528">
        <v>49.65</v>
      </c>
      <c r="Q41" s="528">
        <v>53.71</v>
      </c>
      <c r="R41" s="533">
        <v>58.87</v>
      </c>
      <c r="S41" s="533">
        <v>64.550000000000011</v>
      </c>
    </row>
    <row r="42" spans="1:26" customFormat="1" x14ac:dyDescent="0.2">
      <c r="B42" s="521"/>
      <c r="C42" s="527">
        <v>10</v>
      </c>
      <c r="D42" s="528"/>
      <c r="E42" s="528"/>
      <c r="F42" s="528"/>
      <c r="G42" s="528"/>
      <c r="H42" s="528">
        <v>22.75</v>
      </c>
      <c r="I42" s="528">
        <v>23.270000000000003</v>
      </c>
      <c r="J42" s="528">
        <v>24.950000000000003</v>
      </c>
      <c r="K42" s="528">
        <v>28.07</v>
      </c>
      <c r="L42" s="528">
        <v>33.46</v>
      </c>
      <c r="M42" s="528">
        <v>32.53</v>
      </c>
      <c r="N42" s="528">
        <v>39.479999999999997</v>
      </c>
      <c r="O42" s="528">
        <v>45.29</v>
      </c>
      <c r="P42" s="528">
        <v>50.309999999999995</v>
      </c>
      <c r="Q42" s="528">
        <v>55.379999999999995</v>
      </c>
      <c r="R42" s="533">
        <v>60.699999999999996</v>
      </c>
      <c r="S42" s="533">
        <v>65.660000000000011</v>
      </c>
    </row>
    <row r="43" spans="1:26" customFormat="1" x14ac:dyDescent="0.2">
      <c r="B43" s="521"/>
      <c r="C43" s="527">
        <v>11</v>
      </c>
      <c r="D43" s="529"/>
      <c r="E43" s="529"/>
      <c r="F43" s="528"/>
      <c r="G43" s="528"/>
      <c r="H43" s="528"/>
      <c r="I43" s="529">
        <v>23.790000000000003</v>
      </c>
      <c r="J43" s="529">
        <v>25.520000000000003</v>
      </c>
      <c r="K43" s="528">
        <v>28.55</v>
      </c>
      <c r="L43" s="528"/>
      <c r="M43" s="528">
        <v>33.46</v>
      </c>
      <c r="N43" s="528">
        <v>39.989999999999995</v>
      </c>
      <c r="O43" s="528">
        <v>45.919999999999995</v>
      </c>
      <c r="P43" s="528">
        <v>50.97</v>
      </c>
      <c r="Q43" s="528">
        <v>57.1</v>
      </c>
      <c r="R43" s="533">
        <v>62.6</v>
      </c>
      <c r="S43" s="533">
        <v>67.62</v>
      </c>
    </row>
    <row r="44" spans="1:26" customFormat="1" x14ac:dyDescent="0.2">
      <c r="B44" s="521"/>
      <c r="C44" s="527">
        <v>12</v>
      </c>
      <c r="D44" s="529"/>
      <c r="E44" s="529"/>
      <c r="F44" s="529"/>
      <c r="G44" s="528"/>
      <c r="H44" s="528"/>
      <c r="I44" s="529"/>
      <c r="J44" s="529">
        <v>26</v>
      </c>
      <c r="K44" s="528"/>
      <c r="L44" s="528"/>
      <c r="M44" s="528">
        <v>34.489999999999995</v>
      </c>
      <c r="N44" s="528">
        <v>40.489999999999995</v>
      </c>
      <c r="O44" s="528"/>
      <c r="P44" s="528"/>
      <c r="Q44" s="528"/>
      <c r="R44" s="533"/>
      <c r="S44" s="533"/>
    </row>
    <row r="45" spans="1:26" customFormat="1" x14ac:dyDescent="0.2">
      <c r="B45" s="521"/>
      <c r="C45" s="527">
        <v>13</v>
      </c>
      <c r="D45" s="529"/>
      <c r="E45" s="529"/>
      <c r="F45" s="529"/>
      <c r="G45" s="529"/>
      <c r="H45" s="529"/>
      <c r="I45" s="529"/>
      <c r="J45" s="529"/>
      <c r="K45" s="528"/>
      <c r="L45" s="528"/>
      <c r="M45" s="528">
        <v>35.54</v>
      </c>
      <c r="N45" s="528"/>
      <c r="O45" s="528"/>
      <c r="P45" s="528"/>
      <c r="Q45" s="528"/>
      <c r="R45" s="533"/>
      <c r="S45" s="533"/>
    </row>
    <row r="46" spans="1:26" customFormat="1" x14ac:dyDescent="0.2">
      <c r="B46" s="521"/>
      <c r="C46" s="511"/>
      <c r="D46" s="536"/>
      <c r="E46" s="536"/>
      <c r="F46" s="536"/>
      <c r="G46" s="536"/>
      <c r="H46" s="536"/>
      <c r="I46" s="536"/>
      <c r="J46" s="536"/>
      <c r="K46" s="537"/>
      <c r="L46" s="537"/>
      <c r="M46" s="537"/>
      <c r="N46" s="537"/>
      <c r="O46" s="537"/>
      <c r="P46" s="537"/>
    </row>
    <row r="47" spans="1:26" customFormat="1" x14ac:dyDescent="0.2">
      <c r="B47" s="522"/>
      <c r="C47" s="522"/>
      <c r="D47" s="530"/>
      <c r="E47" s="522"/>
      <c r="F47" s="522"/>
      <c r="G47" s="522"/>
      <c r="H47" s="522"/>
      <c r="I47" s="522"/>
      <c r="J47" s="522"/>
      <c r="K47" s="522"/>
      <c r="L47" s="522"/>
      <c r="M47" s="522"/>
      <c r="N47" s="522"/>
      <c r="O47" s="522"/>
      <c r="P47" s="522"/>
      <c r="Q47" s="522"/>
      <c r="R47" s="522"/>
      <c r="S47" s="522"/>
    </row>
    <row r="48" spans="1:26" s="507" customFormat="1" x14ac:dyDescent="0.2">
      <c r="A48" s="516" t="s">
        <v>279</v>
      </c>
      <c r="B48" s="504"/>
      <c r="C48" s="504"/>
      <c r="D48" s="503"/>
      <c r="E48" s="503"/>
      <c r="F48" s="503"/>
      <c r="G48" s="503"/>
      <c r="H48" s="503"/>
      <c r="I48" s="503"/>
      <c r="J48" s="503"/>
      <c r="K48" s="503"/>
      <c r="L48" s="503"/>
      <c r="M48" s="503"/>
      <c r="N48" s="503"/>
      <c r="O48" s="503"/>
      <c r="P48" s="503"/>
      <c r="Q48" s="503"/>
      <c r="R48" s="503"/>
      <c r="S48" s="503"/>
      <c r="T48" s="505"/>
      <c r="U48" s="505"/>
      <c r="V48" s="505"/>
      <c r="W48" s="506"/>
      <c r="X48" s="505"/>
      <c r="Y48" s="505"/>
      <c r="Z48" s="505"/>
    </row>
    <row r="49" spans="1:26" customFormat="1" x14ac:dyDescent="0.2">
      <c r="A49" s="722" t="s">
        <v>454</v>
      </c>
      <c r="B49" s="723"/>
      <c r="C49" s="723"/>
      <c r="D49" s="723"/>
      <c r="E49" s="723"/>
      <c r="F49" s="723"/>
      <c r="G49" s="723"/>
      <c r="H49" s="723"/>
      <c r="I49" s="723"/>
      <c r="J49" s="723"/>
      <c r="K49" s="723"/>
      <c r="L49" s="723"/>
      <c r="M49" s="723"/>
      <c r="N49" s="723"/>
      <c r="O49" s="723"/>
      <c r="P49" s="723"/>
      <c r="Q49" s="723"/>
      <c r="R49" s="723"/>
      <c r="S49" s="723"/>
      <c r="T49" s="723"/>
      <c r="U49" s="723"/>
      <c r="V49" s="723"/>
      <c r="W49" s="723"/>
      <c r="X49" s="723"/>
      <c r="Y49" s="723"/>
      <c r="Z49" s="723"/>
    </row>
    <row r="50" spans="1:26" customFormat="1" x14ac:dyDescent="0.2">
      <c r="A50" s="723"/>
      <c r="B50" s="723"/>
      <c r="C50" s="723"/>
      <c r="D50" s="723"/>
      <c r="E50" s="723"/>
      <c r="F50" s="723"/>
      <c r="G50" s="723"/>
      <c r="H50" s="723"/>
      <c r="I50" s="723"/>
      <c r="J50" s="723"/>
      <c r="K50" s="723"/>
      <c r="L50" s="723"/>
      <c r="M50" s="723"/>
      <c r="N50" s="723"/>
      <c r="O50" s="723"/>
      <c r="P50" s="723"/>
      <c r="Q50" s="723"/>
      <c r="R50" s="723"/>
      <c r="S50" s="723"/>
      <c r="T50" s="723"/>
      <c r="U50" s="723"/>
      <c r="V50" s="723"/>
      <c r="W50" s="723"/>
      <c r="X50" s="723"/>
      <c r="Y50" s="723"/>
      <c r="Z50" s="723"/>
    </row>
    <row r="51" spans="1:26" customFormat="1" x14ac:dyDescent="0.2">
      <c r="A51" s="723"/>
      <c r="B51" s="723"/>
      <c r="C51" s="723"/>
      <c r="D51" s="723"/>
      <c r="E51" s="723"/>
      <c r="F51" s="723"/>
      <c r="G51" s="723"/>
      <c r="H51" s="723"/>
      <c r="I51" s="723"/>
      <c r="J51" s="723"/>
      <c r="K51" s="723"/>
      <c r="L51" s="723"/>
      <c r="M51" s="723"/>
      <c r="N51" s="723"/>
      <c r="O51" s="723"/>
      <c r="P51" s="723"/>
      <c r="Q51" s="723"/>
      <c r="R51" s="723"/>
      <c r="S51" s="723"/>
      <c r="T51" s="723"/>
      <c r="U51" s="723"/>
      <c r="V51" s="723"/>
      <c r="W51" s="723"/>
      <c r="X51" s="723"/>
      <c r="Y51" s="723"/>
      <c r="Z51" s="723"/>
    </row>
    <row r="52" spans="1:26" customFormat="1" ht="11.25" customHeight="1" x14ac:dyDescent="0.2">
      <c r="A52" s="723"/>
      <c r="B52" s="723"/>
      <c r="C52" s="723"/>
      <c r="D52" s="723"/>
      <c r="E52" s="723"/>
      <c r="F52" s="723"/>
      <c r="G52" s="723"/>
      <c r="H52" s="723"/>
      <c r="I52" s="723"/>
      <c r="J52" s="723"/>
      <c r="K52" s="723"/>
      <c r="L52" s="723"/>
      <c r="M52" s="723"/>
      <c r="N52" s="723"/>
      <c r="O52" s="723"/>
      <c r="P52" s="723"/>
      <c r="Q52" s="723"/>
      <c r="R52" s="723"/>
      <c r="S52" s="723"/>
      <c r="T52" s="723"/>
      <c r="U52" s="723"/>
      <c r="V52" s="723"/>
      <c r="W52" s="723"/>
      <c r="X52" s="723"/>
      <c r="Y52" s="723"/>
      <c r="Z52" s="723"/>
    </row>
    <row r="53" spans="1:26" s="675" customFormat="1" ht="12.75" customHeight="1" x14ac:dyDescent="0.2"/>
    <row r="54" spans="1:26" s="675" customFormat="1" ht="12.75" customHeight="1" x14ac:dyDescent="0.2"/>
    <row r="55" spans="1:26" s="675" customFormat="1" ht="12.75" customHeight="1" x14ac:dyDescent="0.2"/>
    <row r="56" spans="1:26" ht="12.75" customHeight="1" x14ac:dyDescent="0.2"/>
    <row r="57" spans="1:26" ht="12.75" customHeight="1" x14ac:dyDescent="0.2"/>
    <row r="58" spans="1:26" ht="12.75" customHeight="1" x14ac:dyDescent="0.2"/>
    <row r="59" spans="1:26" ht="12.75" customHeight="1" x14ac:dyDescent="0.2"/>
    <row r="60" spans="1:26" ht="12.75" customHeight="1" x14ac:dyDescent="0.2"/>
    <row r="61" spans="1:26" ht="12.75" customHeight="1" x14ac:dyDescent="0.2"/>
    <row r="62" spans="1:26" ht="12.75" customHeight="1" x14ac:dyDescent="0.2"/>
    <row r="63" spans="1:26" ht="12.75" customHeight="1" x14ac:dyDescent="0.2"/>
    <row r="64" spans="1:26"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sheetData>
  <sheetProtection algorithmName="SHA-512" hashValue="E6iUolRgn3pO7Y8gep9RkSeAQ5FM1Evxqfls10NsZRolSk4On783qXg5a4w4t6Sdytp8IZ0zhOl6mzNy1EJ/Zg==" saltValue="axGY6Fbq5R/xkQ66Tw0YEA==" spinCount="100000" sheet="1" objects="1" scenarios="1"/>
  <mergeCells count="5">
    <mergeCell ref="A49:Z52"/>
    <mergeCell ref="A1:K1"/>
    <mergeCell ref="A2:D2"/>
    <mergeCell ref="E2:K2"/>
    <mergeCell ref="B8:F8"/>
  </mergeCells>
  <phoneticPr fontId="5" type="noConversion"/>
  <pageMargins left="0.75" right="0.75" top="1" bottom="1" header="0.5" footer="0.5"/>
  <pageSetup paperSize="8" scale="73"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53"/>
  <sheetViews>
    <sheetView zoomScaleNormal="100" workbookViewId="0">
      <selection sqref="A1:O1"/>
    </sheetView>
  </sheetViews>
  <sheetFormatPr defaultColWidth="9.140625" defaultRowHeight="12.75" x14ac:dyDescent="0.2"/>
  <cols>
    <col min="1" max="1" width="13.85546875" style="18" customWidth="1"/>
    <col min="2" max="2" width="32.85546875" style="18" customWidth="1"/>
    <col min="3" max="3" width="37.5703125" style="18" customWidth="1"/>
    <col min="4" max="4" width="13.28515625" style="18" customWidth="1"/>
    <col min="5" max="5" width="14.28515625" style="18" customWidth="1"/>
    <col min="6" max="6" width="31" style="18" customWidth="1"/>
    <col min="7" max="7" width="11.5703125" style="18" customWidth="1"/>
    <col min="8" max="8" width="12.140625" style="18" customWidth="1"/>
    <col min="9" max="9" width="1.5703125" style="18" customWidth="1"/>
    <col min="10" max="10" width="15.140625" style="18" bestFit="1" customWidth="1"/>
    <col min="11" max="11" width="12.140625" style="18" customWidth="1"/>
    <col min="12" max="12" width="33" style="18" bestFit="1" customWidth="1"/>
    <col min="13" max="13" width="12.140625" style="18" customWidth="1"/>
    <col min="14" max="14" width="13.5703125" style="18" bestFit="1" customWidth="1"/>
    <col min="15" max="15" width="18.5703125" style="18" bestFit="1" customWidth="1"/>
    <col min="16" max="16" width="72" style="18" customWidth="1"/>
    <col min="17" max="17" width="9.140625" style="18"/>
    <col min="18" max="18" width="27" style="18" customWidth="1"/>
    <col min="19" max="19" width="6.85546875" style="18" customWidth="1"/>
    <col min="20" max="20" width="11.7109375" style="18" customWidth="1"/>
    <col min="21" max="21" width="22.140625" style="18" customWidth="1"/>
    <col min="22" max="22" width="21.28515625" style="18" customWidth="1"/>
    <col min="23" max="16384" width="9.140625" style="18"/>
  </cols>
  <sheetData>
    <row r="1" spans="1:20" ht="48.75" customHeight="1" x14ac:dyDescent="0.2">
      <c r="A1" s="764" t="s">
        <v>468</v>
      </c>
      <c r="B1" s="764"/>
      <c r="C1" s="764"/>
      <c r="D1" s="764"/>
      <c r="E1" s="764"/>
      <c r="F1" s="764"/>
      <c r="G1" s="764"/>
      <c r="H1" s="764"/>
      <c r="I1" s="764"/>
      <c r="J1" s="764"/>
      <c r="K1" s="764"/>
      <c r="L1" s="764"/>
      <c r="M1" s="765"/>
      <c r="N1" s="765"/>
      <c r="O1" s="765"/>
      <c r="P1" s="441"/>
    </row>
    <row r="2" spans="1:20" s="21" customFormat="1" ht="39.75" customHeight="1" x14ac:dyDescent="0.25">
      <c r="A2" s="762" t="str">
        <f>'0. Leeswijzer'!A3</f>
        <v>Tariefstelling 2025</v>
      </c>
      <c r="B2" s="763"/>
      <c r="C2" s="544" t="s">
        <v>270</v>
      </c>
      <c r="D2" s="545"/>
      <c r="E2" s="766" t="s">
        <v>271</v>
      </c>
      <c r="F2" s="766"/>
      <c r="G2" s="766"/>
      <c r="J2" s="704" t="s">
        <v>472</v>
      </c>
      <c r="K2" s="704"/>
      <c r="L2" s="704"/>
      <c r="M2"/>
      <c r="P2" s="25"/>
    </row>
    <row r="3" spans="1:20" s="21" customFormat="1" ht="12.75" customHeight="1" x14ac:dyDescent="0.2">
      <c r="A3" s="18"/>
      <c r="B3" s="18"/>
      <c r="C3" s="480"/>
      <c r="D3" s="25"/>
      <c r="E3" s="25"/>
      <c r="F3" s="25"/>
      <c r="G3" s="469"/>
      <c r="H3" s="18"/>
      <c r="I3" s="18"/>
      <c r="J3" s="18"/>
      <c r="K3" s="18"/>
      <c r="L3" s="18"/>
      <c r="M3" s="18"/>
      <c r="N3" s="18"/>
      <c r="O3" s="18"/>
      <c r="P3" s="18"/>
      <c r="Q3" s="18"/>
      <c r="R3" s="18"/>
      <c r="S3" s="18"/>
      <c r="T3" s="18"/>
    </row>
    <row r="4" spans="1:20" ht="21" customHeight="1" x14ac:dyDescent="0.25">
      <c r="A4" s="224" t="s">
        <v>288</v>
      </c>
      <c r="B4" s="225"/>
      <c r="C4" s="225"/>
      <c r="D4" s="442"/>
      <c r="E4" s="443"/>
      <c r="F4" s="443"/>
    </row>
    <row r="5" spans="1:20" ht="48" customHeight="1" x14ac:dyDescent="0.2">
      <c r="A5" s="767" t="s">
        <v>408</v>
      </c>
      <c r="B5" s="767"/>
      <c r="C5" s="767"/>
      <c r="D5" s="767"/>
      <c r="E5" s="767"/>
      <c r="F5" s="767"/>
      <c r="G5" s="767"/>
      <c r="H5" s="767"/>
      <c r="I5" s="767"/>
      <c r="J5" s="767"/>
      <c r="K5" s="767"/>
      <c r="L5" s="767"/>
      <c r="M5" s="767"/>
      <c r="N5" s="767"/>
      <c r="O5" s="767"/>
    </row>
    <row r="6" spans="1:20" ht="27.75" customHeight="1" thickBot="1" x14ac:dyDescent="0.25">
      <c r="B6" s="779" t="s">
        <v>296</v>
      </c>
      <c r="C6" s="780"/>
      <c r="D6" s="681"/>
      <c r="E6" s="677"/>
      <c r="F6" s="677"/>
      <c r="G6" s="677"/>
      <c r="H6" s="677"/>
      <c r="I6" s="677"/>
      <c r="J6" s="677"/>
      <c r="L6" s="27"/>
    </row>
    <row r="7" spans="1:20" ht="104.25" customHeight="1" x14ac:dyDescent="0.2">
      <c r="B7" s="774"/>
      <c r="C7" s="775"/>
      <c r="D7" s="768" t="s">
        <v>295</v>
      </c>
      <c r="E7" s="769"/>
      <c r="F7" s="769"/>
      <c r="G7" s="769"/>
      <c r="H7" s="770"/>
      <c r="I7" s="450"/>
      <c r="J7" s="768" t="s">
        <v>294</v>
      </c>
      <c r="K7" s="769"/>
      <c r="L7" s="769"/>
      <c r="M7" s="769"/>
      <c r="N7" s="770"/>
      <c r="O7" s="323"/>
      <c r="P7" s="447"/>
    </row>
    <row r="8" spans="1:20" ht="42" customHeight="1" x14ac:dyDescent="0.2">
      <c r="A8" s="226" t="s">
        <v>10</v>
      </c>
      <c r="B8" s="226" t="s">
        <v>211</v>
      </c>
      <c r="C8" s="380"/>
      <c r="D8" s="393" t="s">
        <v>12</v>
      </c>
      <c r="E8" s="226"/>
      <c r="F8" s="226" t="s">
        <v>13</v>
      </c>
      <c r="G8" s="226" t="s">
        <v>14</v>
      </c>
      <c r="H8" s="394" t="s">
        <v>15</v>
      </c>
      <c r="I8" s="451"/>
      <c r="J8" s="393" t="s">
        <v>12</v>
      </c>
      <c r="K8" s="226"/>
      <c r="L8" s="226" t="s">
        <v>13</v>
      </c>
      <c r="M8" s="226" t="s">
        <v>14</v>
      </c>
      <c r="N8" s="394" t="s">
        <v>15</v>
      </c>
      <c r="O8" s="546" t="s">
        <v>289</v>
      </c>
      <c r="P8" s="448"/>
    </row>
    <row r="9" spans="1:20" ht="20.25" customHeight="1" x14ac:dyDescent="0.2">
      <c r="A9" s="9" t="s">
        <v>17</v>
      </c>
      <c r="B9" s="10" t="s">
        <v>297</v>
      </c>
      <c r="C9" s="381"/>
      <c r="D9" s="395">
        <v>1</v>
      </c>
      <c r="E9" s="13">
        <v>100</v>
      </c>
      <c r="F9" s="12" t="s">
        <v>19</v>
      </c>
      <c r="G9" s="13">
        <v>100</v>
      </c>
      <c r="H9" s="396">
        <v>100</v>
      </c>
      <c r="I9" s="452"/>
      <c r="J9" s="395">
        <f>D9</f>
        <v>1</v>
      </c>
      <c r="K9" s="13">
        <v>100</v>
      </c>
      <c r="L9" s="12" t="s">
        <v>19</v>
      </c>
      <c r="M9" s="13">
        <v>100</v>
      </c>
      <c r="N9" s="396">
        <v>100</v>
      </c>
      <c r="O9" s="547" t="s">
        <v>251</v>
      </c>
      <c r="P9" s="757" t="s">
        <v>21</v>
      </c>
    </row>
    <row r="10" spans="1:20" x14ac:dyDescent="0.2">
      <c r="A10" s="9" t="s">
        <v>25</v>
      </c>
      <c r="B10" s="9" t="s">
        <v>26</v>
      </c>
      <c r="C10" s="382" t="s">
        <v>231</v>
      </c>
      <c r="D10" s="397">
        <v>0.10917</v>
      </c>
      <c r="E10" s="13">
        <f>H9</f>
        <v>100</v>
      </c>
      <c r="F10" s="12" t="s">
        <v>222</v>
      </c>
      <c r="G10" s="13">
        <f>D10*E10</f>
        <v>10.917</v>
      </c>
      <c r="H10" s="396"/>
      <c r="I10" s="452"/>
      <c r="J10" s="395">
        <f>D10</f>
        <v>0.10917</v>
      </c>
      <c r="K10" s="13">
        <v>100</v>
      </c>
      <c r="L10" s="12" t="s">
        <v>222</v>
      </c>
      <c r="M10" s="13">
        <f>J10*K10</f>
        <v>10.917</v>
      </c>
      <c r="N10" s="396"/>
      <c r="O10" s="733" t="s">
        <v>251</v>
      </c>
      <c r="P10" s="758"/>
    </row>
    <row r="11" spans="1:20" ht="15" customHeight="1" x14ac:dyDescent="0.2">
      <c r="A11" s="11"/>
      <c r="B11" s="11"/>
      <c r="C11" s="382" t="s">
        <v>260</v>
      </c>
      <c r="D11" s="397">
        <v>3.0568000000000001E-2</v>
      </c>
      <c r="E11" s="13">
        <f>H9</f>
        <v>100</v>
      </c>
      <c r="F11" s="12" t="s">
        <v>222</v>
      </c>
      <c r="G11" s="13">
        <f>D11*E11</f>
        <v>3.0568</v>
      </c>
      <c r="H11" s="396"/>
      <c r="I11" s="452"/>
      <c r="J11" s="395">
        <f>D11</f>
        <v>3.0568000000000001E-2</v>
      </c>
      <c r="K11" s="13">
        <v>100</v>
      </c>
      <c r="L11" s="12" t="s">
        <v>222</v>
      </c>
      <c r="M11" s="13">
        <f>J11*K11</f>
        <v>3.0568</v>
      </c>
      <c r="N11" s="396"/>
      <c r="O11" s="733"/>
      <c r="P11" s="758"/>
    </row>
    <row r="12" spans="1:20" x14ac:dyDescent="0.2">
      <c r="A12" s="11"/>
      <c r="B12" s="11"/>
      <c r="C12" s="383" t="s">
        <v>27</v>
      </c>
      <c r="D12" s="397">
        <v>6.0000000000000001E-3</v>
      </c>
      <c r="E12" s="13">
        <f>H9</f>
        <v>100</v>
      </c>
      <c r="F12" s="12" t="s">
        <v>222</v>
      </c>
      <c r="G12" s="13">
        <f>D12*E12</f>
        <v>0.6</v>
      </c>
      <c r="H12" s="396"/>
      <c r="I12" s="452"/>
      <c r="J12" s="395">
        <f>D12</f>
        <v>6.0000000000000001E-3</v>
      </c>
      <c r="K12" s="13">
        <v>100</v>
      </c>
      <c r="L12" s="12" t="s">
        <v>222</v>
      </c>
      <c r="M12" s="13">
        <f t="shared" ref="M12" si="0">J12*K12</f>
        <v>0.6</v>
      </c>
      <c r="N12" s="396"/>
      <c r="O12" s="733"/>
      <c r="P12" s="758"/>
    </row>
    <row r="13" spans="1:20" x14ac:dyDescent="0.2">
      <c r="A13" s="11"/>
      <c r="B13" s="11"/>
      <c r="C13" s="384" t="s">
        <v>28</v>
      </c>
      <c r="D13" s="398">
        <f>SUM(D10:D12)</f>
        <v>0.14573800000000001</v>
      </c>
      <c r="E13" s="14">
        <f>H9</f>
        <v>100</v>
      </c>
      <c r="F13" s="8" t="s">
        <v>23</v>
      </c>
      <c r="G13" s="14">
        <f>SUM(G10:G12)</f>
        <v>14.5738</v>
      </c>
      <c r="H13" s="399">
        <f>H9+G13</f>
        <v>114.57380000000001</v>
      </c>
      <c r="I13" s="453"/>
      <c r="J13" s="398">
        <f>SUM(J9:J12)</f>
        <v>1.1457379999999999</v>
      </c>
      <c r="K13" s="14">
        <f>N9</f>
        <v>100</v>
      </c>
      <c r="L13" s="8" t="s">
        <v>23</v>
      </c>
      <c r="M13" s="14">
        <f>SUM(M10:M12)</f>
        <v>14.5738</v>
      </c>
      <c r="N13" s="399">
        <f>N9+M13</f>
        <v>114.57380000000001</v>
      </c>
      <c r="O13" s="446"/>
      <c r="P13" s="758"/>
    </row>
    <row r="14" spans="1:20" x14ac:dyDescent="0.2">
      <c r="A14" s="9" t="s">
        <v>29</v>
      </c>
      <c r="B14" s="9" t="s">
        <v>30</v>
      </c>
      <c r="C14" s="383" t="s">
        <v>221</v>
      </c>
      <c r="D14" s="400">
        <v>8.3299999999999999E-2</v>
      </c>
      <c r="E14" s="235">
        <f>H9+G10+G11</f>
        <v>113.9738</v>
      </c>
      <c r="F14" s="12" t="s">
        <v>223</v>
      </c>
      <c r="G14" s="13">
        <f t="shared" ref="G14:G18" si="1">D14*E14</f>
        <v>9.4940175399999998</v>
      </c>
      <c r="H14" s="444">
        <f>H13+G14</f>
        <v>124.06781754000001</v>
      </c>
      <c r="I14" s="452"/>
      <c r="J14" s="395">
        <f>D14</f>
        <v>8.3299999999999999E-2</v>
      </c>
      <c r="K14" s="13">
        <f>N9+M10+M11</f>
        <v>113.9738</v>
      </c>
      <c r="L14" s="12" t="s">
        <v>223</v>
      </c>
      <c r="M14" s="13">
        <f>J14*K14</f>
        <v>9.4940175399999998</v>
      </c>
      <c r="N14" s="444">
        <f>N13+M14</f>
        <v>124.06781754000001</v>
      </c>
      <c r="O14" s="445" t="s">
        <v>251</v>
      </c>
      <c r="P14" s="758"/>
      <c r="R14" s="236"/>
    </row>
    <row r="15" spans="1:20" ht="25.5" x14ac:dyDescent="0.2">
      <c r="A15" s="9" t="s">
        <v>33</v>
      </c>
      <c r="B15" s="10" t="s">
        <v>34</v>
      </c>
      <c r="C15" s="385" t="s">
        <v>261</v>
      </c>
      <c r="D15" s="401">
        <v>0</v>
      </c>
      <c r="E15" s="13">
        <f>H14</f>
        <v>124.06781754000001</v>
      </c>
      <c r="F15" s="12" t="s">
        <v>224</v>
      </c>
      <c r="G15" s="13">
        <f t="shared" si="1"/>
        <v>0</v>
      </c>
      <c r="H15" s="402"/>
      <c r="I15" s="454"/>
      <c r="J15" s="420"/>
      <c r="K15" s="373"/>
      <c r="L15" s="373"/>
      <c r="M15" s="373"/>
      <c r="N15" s="421"/>
      <c r="O15" s="457" t="s">
        <v>251</v>
      </c>
      <c r="P15" s="758"/>
      <c r="S15" s="236"/>
    </row>
    <row r="16" spans="1:20" ht="16.5" customHeight="1" x14ac:dyDescent="0.2">
      <c r="A16" s="11"/>
      <c r="B16" s="11"/>
      <c r="C16" s="382" t="s">
        <v>62</v>
      </c>
      <c r="D16" s="403">
        <v>0</v>
      </c>
      <c r="E16" s="16">
        <f>H14</f>
        <v>124.06781754000001</v>
      </c>
      <c r="F16" s="15" t="s">
        <v>224</v>
      </c>
      <c r="G16" s="16">
        <f>D16*E16</f>
        <v>0</v>
      </c>
      <c r="H16" s="404"/>
      <c r="I16" s="455"/>
      <c r="J16" s="403">
        <v>0</v>
      </c>
      <c r="K16" s="16">
        <f>N14</f>
        <v>124.06781754000001</v>
      </c>
      <c r="L16" s="15" t="s">
        <v>224</v>
      </c>
      <c r="M16" s="16">
        <f>J16*K16</f>
        <v>0</v>
      </c>
      <c r="N16" s="404"/>
      <c r="O16" s="445" t="s">
        <v>251</v>
      </c>
      <c r="P16" s="758"/>
      <c r="R16" s="223"/>
    </row>
    <row r="17" spans="1:18" x14ac:dyDescent="0.2">
      <c r="A17" s="11"/>
      <c r="B17" s="29"/>
      <c r="C17" s="382" t="s">
        <v>217</v>
      </c>
      <c r="D17" s="405">
        <v>2E-3</v>
      </c>
      <c r="E17" s="16">
        <f>H14</f>
        <v>124.06781754000001</v>
      </c>
      <c r="F17" s="15" t="s">
        <v>224</v>
      </c>
      <c r="G17" s="16">
        <f t="shared" si="1"/>
        <v>0.24813563508000003</v>
      </c>
      <c r="H17" s="404"/>
      <c r="I17" s="455"/>
      <c r="J17" s="420"/>
      <c r="K17" s="373"/>
      <c r="L17" s="373"/>
      <c r="M17" s="373"/>
      <c r="N17" s="421"/>
      <c r="O17" s="445"/>
      <c r="P17" s="758"/>
    </row>
    <row r="18" spans="1:18" x14ac:dyDescent="0.2">
      <c r="A18" s="11"/>
      <c r="B18" s="11"/>
      <c r="C18" s="382" t="s">
        <v>216</v>
      </c>
      <c r="D18" s="405">
        <v>1.0200000000000001E-2</v>
      </c>
      <c r="E18" s="16">
        <f>H14</f>
        <v>124.06781754000001</v>
      </c>
      <c r="F18" s="15" t="s">
        <v>224</v>
      </c>
      <c r="G18" s="16">
        <f t="shared" si="1"/>
        <v>1.2654917389080003</v>
      </c>
      <c r="H18" s="404"/>
      <c r="I18" s="455"/>
      <c r="J18" s="420"/>
      <c r="K18" s="373"/>
      <c r="L18" s="373"/>
      <c r="M18" s="373"/>
      <c r="N18" s="421"/>
      <c r="O18" s="445" t="s">
        <v>251</v>
      </c>
      <c r="P18" s="758"/>
    </row>
    <row r="19" spans="1:18" ht="23.25" customHeight="1" x14ac:dyDescent="0.2">
      <c r="A19" s="11"/>
      <c r="B19" s="11"/>
      <c r="C19" s="384" t="s">
        <v>28</v>
      </c>
      <c r="D19" s="398">
        <f>SUM(D15:D18)</f>
        <v>1.2200000000000001E-2</v>
      </c>
      <c r="E19" s="14">
        <f>H14</f>
        <v>124.06781754000001</v>
      </c>
      <c r="F19" s="8" t="s">
        <v>224</v>
      </c>
      <c r="G19" s="14">
        <f>SUM(G15:G18)</f>
        <v>1.5136273739880002</v>
      </c>
      <c r="H19" s="399">
        <f>H14+G19</f>
        <v>125.58144491398801</v>
      </c>
      <c r="I19" s="453"/>
      <c r="J19" s="398">
        <f>SUM(J15:J18)</f>
        <v>0</v>
      </c>
      <c r="K19" s="14">
        <f>N13</f>
        <v>114.57380000000001</v>
      </c>
      <c r="L19" s="8" t="s">
        <v>224</v>
      </c>
      <c r="M19" s="14">
        <f>SUM(M15:M18)</f>
        <v>0</v>
      </c>
      <c r="N19" s="399">
        <f>M19+N14</f>
        <v>124.06781754000001</v>
      </c>
      <c r="O19" s="446"/>
      <c r="P19" s="758"/>
    </row>
    <row r="20" spans="1:18" ht="28.5" customHeight="1" x14ac:dyDescent="0.2">
      <c r="A20" s="11"/>
      <c r="B20" s="10" t="s">
        <v>37</v>
      </c>
      <c r="C20" s="386" t="s">
        <v>38</v>
      </c>
      <c r="D20" s="405">
        <v>1E-3</v>
      </c>
      <c r="E20" s="220">
        <f>H14</f>
        <v>124.06781754000001</v>
      </c>
      <c r="F20" s="17" t="s">
        <v>224</v>
      </c>
      <c r="G20" s="220">
        <f t="shared" ref="G20" si="2">D20*E20</f>
        <v>0.12406781754000001</v>
      </c>
      <c r="H20" s="406"/>
      <c r="I20" s="455"/>
      <c r="J20" s="422">
        <f>D20</f>
        <v>1E-3</v>
      </c>
      <c r="K20" s="220">
        <f>N14</f>
        <v>124.06781754000001</v>
      </c>
      <c r="L20" s="17" t="s">
        <v>224</v>
      </c>
      <c r="M20" s="220">
        <f>J20*K20</f>
        <v>0.12406781754000001</v>
      </c>
      <c r="N20" s="406"/>
      <c r="O20" s="457" t="s">
        <v>251</v>
      </c>
      <c r="P20" s="758"/>
    </row>
    <row r="21" spans="1:18" x14ac:dyDescent="0.2">
      <c r="A21" s="11"/>
      <c r="B21" s="15"/>
      <c r="C21" s="382" t="s">
        <v>39</v>
      </c>
      <c r="D21" s="405">
        <v>8.14E-2</v>
      </c>
      <c r="E21" s="16">
        <f>H14</f>
        <v>124.06781754000001</v>
      </c>
      <c r="F21" s="15" t="s">
        <v>224</v>
      </c>
      <c r="G21" s="16">
        <f t="shared" ref="G21:G26" si="3">D21*E21</f>
        <v>10.099120347756001</v>
      </c>
      <c r="H21" s="404"/>
      <c r="I21" s="455"/>
      <c r="J21" s="423">
        <f>D21</f>
        <v>8.14E-2</v>
      </c>
      <c r="K21" s="16">
        <f>N14</f>
        <v>124.06781754000001</v>
      </c>
      <c r="L21" s="15" t="s">
        <v>224</v>
      </c>
      <c r="M21" s="220">
        <f t="shared" ref="M21:M26" si="4">J21*K21</f>
        <v>10.099120347756001</v>
      </c>
      <c r="N21" s="404"/>
      <c r="O21" s="733" t="s">
        <v>251</v>
      </c>
      <c r="P21" s="758"/>
    </row>
    <row r="22" spans="1:18" x14ac:dyDescent="0.2">
      <c r="A22" s="11"/>
      <c r="B22" s="23"/>
      <c r="C22" s="382" t="s">
        <v>218</v>
      </c>
      <c r="D22" s="405">
        <v>6.5100000000000005E-2</v>
      </c>
      <c r="E22" s="16">
        <f>H14</f>
        <v>124.06781754000001</v>
      </c>
      <c r="F22" s="15" t="s">
        <v>224</v>
      </c>
      <c r="G22" s="16">
        <f t="shared" si="3"/>
        <v>8.0768149218540017</v>
      </c>
      <c r="H22" s="404"/>
      <c r="I22" s="455"/>
      <c r="J22" s="423">
        <f>D22</f>
        <v>6.5100000000000005E-2</v>
      </c>
      <c r="K22" s="16">
        <f>N14</f>
        <v>124.06781754000001</v>
      </c>
      <c r="L22" s="15" t="s">
        <v>224</v>
      </c>
      <c r="M22" s="220">
        <f t="shared" si="4"/>
        <v>8.0768149218540017</v>
      </c>
      <c r="N22" s="404"/>
      <c r="O22" s="733"/>
      <c r="P22" s="758"/>
    </row>
    <row r="23" spans="1:18" x14ac:dyDescent="0.2">
      <c r="A23" s="11"/>
      <c r="B23" s="15"/>
      <c r="C23" s="382" t="s">
        <v>42</v>
      </c>
      <c r="D23" s="405">
        <v>7.7399999999999997E-2</v>
      </c>
      <c r="E23" s="16">
        <f>H14</f>
        <v>124.06781754000001</v>
      </c>
      <c r="F23" s="15" t="s">
        <v>224</v>
      </c>
      <c r="G23" s="16">
        <f t="shared" si="3"/>
        <v>9.6028490775959998</v>
      </c>
      <c r="H23" s="404"/>
      <c r="I23" s="455"/>
      <c r="J23" s="423">
        <f>D23</f>
        <v>7.7399999999999997E-2</v>
      </c>
      <c r="K23" s="16">
        <f>N14</f>
        <v>124.06781754000001</v>
      </c>
      <c r="L23" s="15" t="s">
        <v>224</v>
      </c>
      <c r="M23" s="220">
        <f t="shared" si="4"/>
        <v>9.6028490775959998</v>
      </c>
      <c r="N23" s="404"/>
      <c r="O23" s="733"/>
      <c r="P23" s="758"/>
    </row>
    <row r="24" spans="1:18" ht="248.25" customHeight="1" x14ac:dyDescent="0.2">
      <c r="A24" s="11"/>
      <c r="B24" s="15"/>
      <c r="C24" s="386" t="s">
        <v>219</v>
      </c>
      <c r="D24" s="407">
        <v>0</v>
      </c>
      <c r="E24" s="16">
        <f>H14</f>
        <v>124.06781754000001</v>
      </c>
      <c r="F24" s="15" t="s">
        <v>224</v>
      </c>
      <c r="G24" s="16">
        <f t="shared" si="3"/>
        <v>0</v>
      </c>
      <c r="H24" s="404"/>
      <c r="I24" s="455"/>
      <c r="J24" s="407">
        <v>0</v>
      </c>
      <c r="K24" s="16">
        <f>N14</f>
        <v>124.06781754000001</v>
      </c>
      <c r="L24" s="15" t="s">
        <v>224</v>
      </c>
      <c r="M24" s="220">
        <f t="shared" si="4"/>
        <v>0</v>
      </c>
      <c r="N24" s="404"/>
      <c r="O24" s="734" t="s">
        <v>251</v>
      </c>
      <c r="P24" s="322" t="s">
        <v>262</v>
      </c>
    </row>
    <row r="25" spans="1:18" ht="96" customHeight="1" x14ac:dyDescent="0.2">
      <c r="A25" s="11"/>
      <c r="B25" s="15"/>
      <c r="C25" s="382" t="s">
        <v>44</v>
      </c>
      <c r="D25" s="403">
        <v>0</v>
      </c>
      <c r="E25" s="16">
        <f>H14</f>
        <v>124.06781754000001</v>
      </c>
      <c r="F25" s="15" t="s">
        <v>224</v>
      </c>
      <c r="G25" s="16">
        <f t="shared" si="3"/>
        <v>0</v>
      </c>
      <c r="H25" s="404"/>
      <c r="I25" s="455"/>
      <c r="J25" s="407">
        <v>0</v>
      </c>
      <c r="K25" s="16">
        <f>N14</f>
        <v>124.06781754000001</v>
      </c>
      <c r="L25" s="15" t="s">
        <v>224</v>
      </c>
      <c r="M25" s="220">
        <f t="shared" si="4"/>
        <v>0</v>
      </c>
      <c r="N25" s="404"/>
      <c r="O25" s="734"/>
      <c r="P25" s="322" t="s">
        <v>263</v>
      </c>
    </row>
    <row r="26" spans="1:18" ht="96" customHeight="1" x14ac:dyDescent="0.2">
      <c r="A26" s="11"/>
      <c r="B26" s="15"/>
      <c r="C26" s="386" t="s">
        <v>215</v>
      </c>
      <c r="D26" s="403">
        <v>0</v>
      </c>
      <c r="E26" s="16">
        <f>H14</f>
        <v>124.06781754000001</v>
      </c>
      <c r="F26" s="15" t="s">
        <v>224</v>
      </c>
      <c r="G26" s="16">
        <f t="shared" si="3"/>
        <v>0</v>
      </c>
      <c r="H26" s="404"/>
      <c r="I26" s="455"/>
      <c r="J26" s="403">
        <v>0</v>
      </c>
      <c r="K26" s="16">
        <f>N14</f>
        <v>124.06781754000001</v>
      </c>
      <c r="L26" s="15" t="s">
        <v>224</v>
      </c>
      <c r="M26" s="220">
        <f t="shared" si="4"/>
        <v>0</v>
      </c>
      <c r="N26" s="404"/>
      <c r="O26" s="470" t="s">
        <v>251</v>
      </c>
      <c r="P26" s="747"/>
      <c r="Q26" s="28"/>
      <c r="R26" s="28"/>
    </row>
    <row r="27" spans="1:18" ht="22.5" customHeight="1" x14ac:dyDescent="0.2">
      <c r="A27" s="11"/>
      <c r="B27" s="11"/>
      <c r="C27" s="384" t="s">
        <v>28</v>
      </c>
      <c r="D27" s="398">
        <f>SUM(D20:D26)</f>
        <v>0.22490000000000002</v>
      </c>
      <c r="E27" s="14">
        <f>H14</f>
        <v>124.06781754000001</v>
      </c>
      <c r="F27" s="8" t="s">
        <v>224</v>
      </c>
      <c r="G27" s="14">
        <f>SUM(G20:G26)</f>
        <v>27.902852164746001</v>
      </c>
      <c r="H27" s="399">
        <f>H19+G27</f>
        <v>153.48429707873402</v>
      </c>
      <c r="I27" s="453"/>
      <c r="J27" s="398">
        <f>SUM(J20:J26)</f>
        <v>0.22490000000000002</v>
      </c>
      <c r="K27" s="14">
        <f>N14</f>
        <v>124.06781754000001</v>
      </c>
      <c r="L27" s="8" t="s">
        <v>224</v>
      </c>
      <c r="M27" s="14">
        <f>SUM(M20:M26)</f>
        <v>27.902852164746001</v>
      </c>
      <c r="N27" s="399">
        <f>N19+M27</f>
        <v>151.970669704746</v>
      </c>
      <c r="O27" s="416"/>
      <c r="P27" s="748"/>
      <c r="Q27" s="28"/>
    </row>
    <row r="28" spans="1:18" ht="81" x14ac:dyDescent="0.2">
      <c r="A28" s="753" t="s">
        <v>46</v>
      </c>
      <c r="B28" s="756" t="s">
        <v>47</v>
      </c>
      <c r="C28" s="387" t="s">
        <v>293</v>
      </c>
      <c r="D28" s="408">
        <v>0</v>
      </c>
      <c r="E28" s="320">
        <f>H27</f>
        <v>153.48429707873402</v>
      </c>
      <c r="F28" s="379" t="s">
        <v>225</v>
      </c>
      <c r="G28" s="320">
        <f t="shared" ref="G28:G34" si="5">D28*E28</f>
        <v>0</v>
      </c>
      <c r="H28" s="402"/>
      <c r="I28" s="454"/>
      <c r="J28" s="408">
        <v>0</v>
      </c>
      <c r="K28" s="320">
        <f>N27</f>
        <v>151.970669704746</v>
      </c>
      <c r="L28" s="379" t="s">
        <v>225</v>
      </c>
      <c r="M28" s="320">
        <f>J28*K28</f>
        <v>0</v>
      </c>
      <c r="N28" s="402"/>
      <c r="O28" s="734" t="s">
        <v>251</v>
      </c>
      <c r="P28" s="744" t="s">
        <v>268</v>
      </c>
    </row>
    <row r="29" spans="1:18" ht="18" customHeight="1" x14ac:dyDescent="0.2">
      <c r="A29" s="754"/>
      <c r="B29" s="754"/>
      <c r="C29" s="388" t="s">
        <v>53</v>
      </c>
      <c r="D29" s="409">
        <v>0</v>
      </c>
      <c r="E29" s="320">
        <f>H27</f>
        <v>153.48429707873402</v>
      </c>
      <c r="F29" s="379" t="s">
        <v>225</v>
      </c>
      <c r="G29" s="320">
        <f t="shared" si="5"/>
        <v>0</v>
      </c>
      <c r="H29" s="402"/>
      <c r="I29" s="454"/>
      <c r="J29" s="409">
        <v>0</v>
      </c>
      <c r="K29" s="320">
        <f>N27</f>
        <v>151.970669704746</v>
      </c>
      <c r="L29" s="379" t="s">
        <v>225</v>
      </c>
      <c r="M29" s="320">
        <f t="shared" ref="M29:M34" si="6">J29*K29</f>
        <v>0</v>
      </c>
      <c r="N29" s="402"/>
      <c r="O29" s="734"/>
      <c r="P29" s="745"/>
    </row>
    <row r="30" spans="1:18" ht="16.5" customHeight="1" x14ac:dyDescent="0.2">
      <c r="A30" s="754"/>
      <c r="B30" s="754"/>
      <c r="C30" s="388" t="s">
        <v>53</v>
      </c>
      <c r="D30" s="409">
        <v>0</v>
      </c>
      <c r="E30" s="320">
        <f>H27</f>
        <v>153.48429707873402</v>
      </c>
      <c r="F30" s="379" t="s">
        <v>225</v>
      </c>
      <c r="G30" s="320">
        <f t="shared" si="5"/>
        <v>0</v>
      </c>
      <c r="H30" s="402"/>
      <c r="I30" s="454"/>
      <c r="J30" s="409">
        <v>0</v>
      </c>
      <c r="K30" s="320">
        <f>N27</f>
        <v>151.970669704746</v>
      </c>
      <c r="L30" s="379" t="s">
        <v>225</v>
      </c>
      <c r="M30" s="320">
        <f t="shared" si="6"/>
        <v>0</v>
      </c>
      <c r="N30" s="402"/>
      <c r="O30" s="734"/>
      <c r="P30" s="745"/>
    </row>
    <row r="31" spans="1:18" ht="18" customHeight="1" x14ac:dyDescent="0.2">
      <c r="A31" s="754"/>
      <c r="B31" s="754"/>
      <c r="C31" s="388" t="s">
        <v>53</v>
      </c>
      <c r="D31" s="409">
        <v>0</v>
      </c>
      <c r="E31" s="320">
        <f>H27</f>
        <v>153.48429707873402</v>
      </c>
      <c r="F31" s="379" t="s">
        <v>225</v>
      </c>
      <c r="G31" s="320">
        <f t="shared" si="5"/>
        <v>0</v>
      </c>
      <c r="H31" s="402"/>
      <c r="I31" s="454"/>
      <c r="J31" s="409">
        <v>0</v>
      </c>
      <c r="K31" s="320">
        <f>N27</f>
        <v>151.970669704746</v>
      </c>
      <c r="L31" s="379" t="s">
        <v>225</v>
      </c>
      <c r="M31" s="320">
        <f t="shared" si="6"/>
        <v>0</v>
      </c>
      <c r="N31" s="402"/>
      <c r="O31" s="734"/>
      <c r="P31" s="745"/>
    </row>
    <row r="32" spans="1:18" ht="19.5" customHeight="1" x14ac:dyDescent="0.2">
      <c r="A32" s="754"/>
      <c r="B32" s="754"/>
      <c r="C32" s="388" t="s">
        <v>53</v>
      </c>
      <c r="D32" s="409">
        <v>0</v>
      </c>
      <c r="E32" s="320">
        <f>H27</f>
        <v>153.48429707873402</v>
      </c>
      <c r="F32" s="379" t="s">
        <v>225</v>
      </c>
      <c r="G32" s="320">
        <f t="shared" si="5"/>
        <v>0</v>
      </c>
      <c r="H32" s="402"/>
      <c r="I32" s="454"/>
      <c r="J32" s="409">
        <v>0</v>
      </c>
      <c r="K32" s="320">
        <f>N27</f>
        <v>151.970669704746</v>
      </c>
      <c r="L32" s="379" t="s">
        <v>225</v>
      </c>
      <c r="M32" s="320">
        <f t="shared" si="6"/>
        <v>0</v>
      </c>
      <c r="N32" s="402"/>
      <c r="O32" s="734"/>
      <c r="P32" s="745"/>
    </row>
    <row r="33" spans="1:17" ht="20.25" customHeight="1" x14ac:dyDescent="0.2">
      <c r="A33" s="754"/>
      <c r="B33" s="754"/>
      <c r="C33" s="388" t="s">
        <v>53</v>
      </c>
      <c r="D33" s="409">
        <v>0</v>
      </c>
      <c r="E33" s="320">
        <f>H27</f>
        <v>153.48429707873402</v>
      </c>
      <c r="F33" s="379" t="s">
        <v>225</v>
      </c>
      <c r="G33" s="320">
        <f t="shared" si="5"/>
        <v>0</v>
      </c>
      <c r="H33" s="402"/>
      <c r="I33" s="454"/>
      <c r="J33" s="409">
        <v>0</v>
      </c>
      <c r="K33" s="320">
        <f>N27</f>
        <v>151.970669704746</v>
      </c>
      <c r="L33" s="379" t="s">
        <v>225</v>
      </c>
      <c r="M33" s="320">
        <f t="shared" si="6"/>
        <v>0</v>
      </c>
      <c r="N33" s="402"/>
      <c r="O33" s="734"/>
      <c r="P33" s="745"/>
    </row>
    <row r="34" spans="1:17" ht="18" customHeight="1" x14ac:dyDescent="0.2">
      <c r="A34" s="754"/>
      <c r="B34" s="754"/>
      <c r="C34" s="388" t="s">
        <v>53</v>
      </c>
      <c r="D34" s="409">
        <v>0</v>
      </c>
      <c r="E34" s="320">
        <f>H27</f>
        <v>153.48429707873402</v>
      </c>
      <c r="F34" s="379" t="s">
        <v>225</v>
      </c>
      <c r="G34" s="320">
        <f t="shared" si="5"/>
        <v>0</v>
      </c>
      <c r="H34" s="402"/>
      <c r="I34" s="454"/>
      <c r="J34" s="409">
        <v>0</v>
      </c>
      <c r="K34" s="320">
        <f>N27</f>
        <v>151.970669704746</v>
      </c>
      <c r="L34" s="379" t="s">
        <v>225</v>
      </c>
      <c r="M34" s="320">
        <f t="shared" si="6"/>
        <v>0</v>
      </c>
      <c r="N34" s="402"/>
      <c r="O34" s="734"/>
      <c r="P34" s="746"/>
      <c r="Q34" s="27"/>
    </row>
    <row r="35" spans="1:17" ht="23.25" customHeight="1" x14ac:dyDescent="0.2">
      <c r="A35" s="755"/>
      <c r="B35" s="755"/>
      <c r="C35" s="384" t="s">
        <v>54</v>
      </c>
      <c r="D35" s="398">
        <f>SUM(D28:D34)</f>
        <v>0</v>
      </c>
      <c r="E35" s="14">
        <f>H27</f>
        <v>153.48429707873402</v>
      </c>
      <c r="F35" s="8" t="s">
        <v>225</v>
      </c>
      <c r="G35" s="14">
        <f>SUM(G28:G34)</f>
        <v>0</v>
      </c>
      <c r="H35" s="399">
        <f>H27+G35</f>
        <v>153.48429707873402</v>
      </c>
      <c r="I35" s="453"/>
      <c r="J35" s="398">
        <f>SUM(J28:J34)</f>
        <v>0</v>
      </c>
      <c r="K35" s="14">
        <f>N27</f>
        <v>151.970669704746</v>
      </c>
      <c r="L35" s="8" t="s">
        <v>225</v>
      </c>
      <c r="M35" s="14">
        <f>SUM(M28:M34)</f>
        <v>0</v>
      </c>
      <c r="N35" s="399">
        <f>N27+M35</f>
        <v>151.970669704746</v>
      </c>
      <c r="O35" s="416"/>
      <c r="P35" s="747"/>
    </row>
    <row r="36" spans="1:17" ht="159.75" customHeight="1" x14ac:dyDescent="0.2">
      <c r="A36" s="227" t="s">
        <v>210</v>
      </c>
      <c r="B36" s="238" t="s">
        <v>246</v>
      </c>
      <c r="C36" s="389" t="s">
        <v>28</v>
      </c>
      <c r="D36" s="410">
        <v>8.5000000000000006E-2</v>
      </c>
      <c r="E36" s="228">
        <f>H13*D36</f>
        <v>9.7387730000000019</v>
      </c>
      <c r="F36" s="229" t="s">
        <v>290</v>
      </c>
      <c r="G36" s="228">
        <f>(SUM(D15:D17)+SUM(D20:D26))*E36</f>
        <v>2.2097275937000007</v>
      </c>
      <c r="H36" s="411">
        <f>(E36+G36)*(100%+D28)</f>
        <v>11.948500593700002</v>
      </c>
      <c r="I36" s="456"/>
      <c r="J36" s="410">
        <v>8.5000000000000006E-2</v>
      </c>
      <c r="K36" s="228">
        <f>N13*J36</f>
        <v>9.7387730000000019</v>
      </c>
      <c r="L36" s="229" t="s">
        <v>267</v>
      </c>
      <c r="M36" s="228">
        <f>(SUM(J15:J17)+SUM(J20:J26))*K36</f>
        <v>2.1902500477000006</v>
      </c>
      <c r="N36" s="411">
        <f>(K36+M36)*(100%+J28)</f>
        <v>11.929023047700003</v>
      </c>
      <c r="O36" s="470" t="s">
        <v>251</v>
      </c>
      <c r="P36" s="749"/>
    </row>
    <row r="37" spans="1:17" ht="14.25" x14ac:dyDescent="0.2">
      <c r="A37" s="221"/>
      <c r="B37" s="222"/>
      <c r="C37" s="390" t="s">
        <v>241</v>
      </c>
      <c r="D37" s="412"/>
      <c r="E37" s="228"/>
      <c r="F37" s="229" t="s">
        <v>249</v>
      </c>
      <c r="G37" s="228"/>
      <c r="H37" s="411">
        <f>H35+H36</f>
        <v>165.43279767243402</v>
      </c>
      <c r="I37" s="456"/>
      <c r="J37" s="424"/>
      <c r="K37" s="372"/>
      <c r="L37" s="229" t="s">
        <v>250</v>
      </c>
      <c r="M37" s="372"/>
      <c r="N37" s="411">
        <f>N35+N36</f>
        <v>163.89969275244601</v>
      </c>
      <c r="O37" s="417"/>
      <c r="P37" s="748"/>
    </row>
    <row r="38" spans="1:17" ht="10.5" customHeight="1" x14ac:dyDescent="0.2">
      <c r="A38" s="221"/>
      <c r="B38" s="222"/>
      <c r="C38" s="390"/>
      <c r="D38" s="425"/>
      <c r="E38" s="426"/>
      <c r="F38" s="427"/>
      <c r="G38" s="426"/>
      <c r="H38" s="428"/>
      <c r="I38" s="456"/>
      <c r="J38" s="429"/>
      <c r="K38" s="430"/>
      <c r="L38" s="427"/>
      <c r="M38" s="430"/>
      <c r="N38" s="428"/>
      <c r="O38" s="440"/>
      <c r="P38" s="431"/>
    </row>
    <row r="39" spans="1:17" ht="142.5" customHeight="1" thickBot="1" x14ac:dyDescent="0.25">
      <c r="A39" s="741"/>
      <c r="B39" s="742"/>
      <c r="C39" s="743"/>
      <c r="D39" s="776" t="s">
        <v>376</v>
      </c>
      <c r="E39" s="777"/>
      <c r="F39" s="778"/>
      <c r="G39" s="413">
        <f>H37</f>
        <v>165.43279767243402</v>
      </c>
      <c r="H39" s="414">
        <f>ROUND(G39/100,4)</f>
        <v>1.6543000000000001</v>
      </c>
      <c r="I39" s="455"/>
      <c r="J39" s="771" t="s">
        <v>379</v>
      </c>
      <c r="K39" s="772"/>
      <c r="L39" s="773"/>
      <c r="M39" s="413">
        <f>N37</f>
        <v>163.89969275244601</v>
      </c>
      <c r="N39" s="552">
        <f>ROUND(M39/100,4)</f>
        <v>1.639</v>
      </c>
      <c r="O39" s="738"/>
      <c r="P39" s="551" t="s">
        <v>55</v>
      </c>
    </row>
    <row r="40" spans="1:17" ht="24.75" hidden="1" customHeight="1" x14ac:dyDescent="0.2">
      <c r="A40" s="374"/>
      <c r="B40" s="374"/>
      <c r="C40" s="374"/>
      <c r="D40" s="432"/>
      <c r="E40" s="432"/>
      <c r="F40" s="391"/>
      <c r="G40" s="418"/>
      <c r="H40" s="392">
        <f>H39</f>
        <v>1.6543000000000001</v>
      </c>
      <c r="I40" s="455"/>
      <c r="J40" s="418"/>
      <c r="K40" s="418"/>
      <c r="L40" s="419"/>
      <c r="M40" s="433">
        <f>N39</f>
        <v>1.639</v>
      </c>
      <c r="O40" s="738"/>
      <c r="P40" s="321"/>
    </row>
    <row r="41" spans="1:17" ht="216.75" customHeight="1" x14ac:dyDescent="0.2">
      <c r="A41" s="739"/>
      <c r="B41" s="740"/>
      <c r="C41" s="750" t="s">
        <v>292</v>
      </c>
      <c r="D41" s="751"/>
      <c r="E41" s="751"/>
      <c r="F41" s="752"/>
      <c r="G41" s="434"/>
      <c r="H41" s="548">
        <v>0.7</v>
      </c>
      <c r="I41" s="435"/>
      <c r="J41" s="435"/>
      <c r="K41" s="435"/>
      <c r="L41" s="435"/>
      <c r="M41" s="549">
        <v>0.3</v>
      </c>
      <c r="N41" s="569">
        <f>SUMPRODUCT(H41:M41,H40:M40)/SUM(H41:M41)</f>
        <v>1.64971</v>
      </c>
      <c r="O41" s="738"/>
      <c r="P41" s="468" t="s">
        <v>449</v>
      </c>
    </row>
    <row r="42" spans="1:17" ht="20.25" customHeight="1" x14ac:dyDescent="0.2">
      <c r="B42" s="19" t="s">
        <v>296</v>
      </c>
      <c r="C42" s="20"/>
    </row>
    <row r="43" spans="1:17" x14ac:dyDescent="0.2">
      <c r="F43" s="662"/>
    </row>
    <row r="44" spans="1:17" ht="128.25" customHeight="1" x14ac:dyDescent="0.2">
      <c r="A44" s="759" t="s">
        <v>291</v>
      </c>
      <c r="B44" s="759"/>
      <c r="C44" s="759"/>
      <c r="D44" s="759"/>
      <c r="E44" s="550">
        <v>0</v>
      </c>
      <c r="F44" s="760" t="s">
        <v>452</v>
      </c>
      <c r="G44" s="761"/>
      <c r="H44" s="761"/>
      <c r="I44" s="761"/>
      <c r="J44" s="761"/>
      <c r="L44" s="680"/>
      <c r="M44" s="27"/>
    </row>
    <row r="45" spans="1:17" ht="27" customHeight="1" x14ac:dyDescent="0.2">
      <c r="B45" s="19" t="s">
        <v>378</v>
      </c>
      <c r="C45" s="20"/>
    </row>
    <row r="46" spans="1:17" x14ac:dyDescent="0.2">
      <c r="F46" s="663"/>
    </row>
    <row r="47" spans="1:17" ht="43.5" customHeight="1" x14ac:dyDescent="0.2">
      <c r="A47" s="735" t="s">
        <v>264</v>
      </c>
      <c r="B47" s="736"/>
      <c r="C47" s="736"/>
      <c r="D47" s="736"/>
      <c r="E47" s="736"/>
      <c r="F47" s="736"/>
      <c r="G47" s="736"/>
      <c r="H47" s="736"/>
      <c r="I47" s="736"/>
      <c r="J47" s="736"/>
      <c r="K47" s="736"/>
      <c r="L47" s="736"/>
      <c r="M47" s="736"/>
      <c r="N47" s="736"/>
      <c r="O47" s="736"/>
      <c r="P47" s="737"/>
    </row>
    <row r="48" spans="1:17" ht="38.25" customHeight="1" x14ac:dyDescent="0.2">
      <c r="A48" s="375"/>
      <c r="B48" s="375"/>
      <c r="C48" s="375"/>
      <c r="D48" s="725" t="s">
        <v>384</v>
      </c>
      <c r="E48" s="726"/>
      <c r="F48" s="726"/>
      <c r="G48" s="726"/>
      <c r="H48" s="726"/>
      <c r="I48" s="375"/>
      <c r="J48" s="729" t="s">
        <v>385</v>
      </c>
      <c r="K48" s="730"/>
      <c r="L48" s="730"/>
      <c r="M48" s="730"/>
      <c r="N48" s="730"/>
      <c r="O48" s="730"/>
      <c r="P48" s="731"/>
    </row>
    <row r="49" spans="1:16" ht="106.5" customHeight="1" x14ac:dyDescent="0.2">
      <c r="A49" s="375"/>
      <c r="B49" s="375"/>
      <c r="C49" s="375"/>
      <c r="D49" s="727"/>
      <c r="E49" s="728"/>
      <c r="F49" s="728"/>
      <c r="G49" s="728"/>
      <c r="H49" s="728"/>
      <c r="I49" s="375"/>
      <c r="J49" s="727"/>
      <c r="K49" s="728"/>
      <c r="L49" s="728"/>
      <c r="M49" s="728"/>
      <c r="N49" s="728"/>
      <c r="O49" s="728"/>
      <c r="P49" s="732"/>
    </row>
    <row r="50" spans="1:16" ht="6" customHeight="1" x14ac:dyDescent="0.2">
      <c r="A50" s="376"/>
      <c r="B50" s="377"/>
      <c r="C50" s="377"/>
      <c r="D50" s="377"/>
      <c r="E50" s="377"/>
      <c r="F50" s="377"/>
      <c r="G50" s="377"/>
      <c r="H50" s="377"/>
      <c r="I50" s="377"/>
      <c r="J50" s="377"/>
      <c r="K50" s="377"/>
      <c r="L50" s="377"/>
      <c r="M50" s="377"/>
      <c r="N50" s="377"/>
      <c r="O50" s="377"/>
      <c r="P50" s="378"/>
    </row>
    <row r="53" spans="1:16" ht="20.25" customHeight="1" x14ac:dyDescent="0.2"/>
  </sheetData>
  <sheetProtection algorithmName="SHA-512" hashValue="AX+zoubADAdz2Sh+cqPbfGG4bZuVgv8Zz/OedyXTlhYXGAjciKAyoPLVAViTOE44dUYc04Zg4fB0Vzysex6mOg==" saltValue="/Q8r9iBG2poL63mj+fJ90A==" spinCount="100000" sheet="1" objects="1" scenarios="1"/>
  <mergeCells count="29">
    <mergeCell ref="P9:P23"/>
    <mergeCell ref="A44:D44"/>
    <mergeCell ref="F44:J44"/>
    <mergeCell ref="A2:B2"/>
    <mergeCell ref="A1:O1"/>
    <mergeCell ref="E2:G2"/>
    <mergeCell ref="A5:O5"/>
    <mergeCell ref="D7:H7"/>
    <mergeCell ref="J7:N7"/>
    <mergeCell ref="J39:L39"/>
    <mergeCell ref="B7:C7"/>
    <mergeCell ref="D39:F39"/>
    <mergeCell ref="B6:C6"/>
    <mergeCell ref="D48:H49"/>
    <mergeCell ref="J48:P49"/>
    <mergeCell ref="O10:O12"/>
    <mergeCell ref="O21:O23"/>
    <mergeCell ref="O24:O25"/>
    <mergeCell ref="A47:P47"/>
    <mergeCell ref="O39:O41"/>
    <mergeCell ref="A41:B41"/>
    <mergeCell ref="A39:C39"/>
    <mergeCell ref="P28:P34"/>
    <mergeCell ref="P26:P27"/>
    <mergeCell ref="P35:P37"/>
    <mergeCell ref="C41:F41"/>
    <mergeCell ref="A28:A35"/>
    <mergeCell ref="B28:B35"/>
    <mergeCell ref="O28:O34"/>
  </mergeCells>
  <hyperlinks>
    <hyperlink ref="O10:O12" location="' 2c. Toelichting LSF'!C6" display="Link naar toelichting"/>
    <hyperlink ref="O14" location="' 2c. Toelichting LSF'!C7" display="Link naar toelichting"/>
    <hyperlink ref="O15" location="' 2c. Toelichting LSF'!C8" display="Link naar toelichting"/>
    <hyperlink ref="O16" location="' 2c. Toelichting LSF'!C9" display="Link naar toelichting"/>
    <hyperlink ref="O18" location="' 2c. Toelichting LSF'!C11" display="Link naar toelichting"/>
    <hyperlink ref="O20" location="' 2c. Toelichting LSF'!C12" display="Link naar toelichting"/>
    <hyperlink ref="O21:O23" location="' 2c. Toelichting LSF'!C13" display="Link naar toelichting"/>
    <hyperlink ref="O24:O25" location="' 2c. Toelichting LSF'!C14" display="Link naar toelichting"/>
    <hyperlink ref="O26" location="' 2c. Toelichting LSF'!C15" display="Link naar toelichting"/>
    <hyperlink ref="O28:O34" location="' 2c. Toelichting LSF'!C16" display="Link naar toelichting"/>
    <hyperlink ref="O36" location="' 2c. Toelichting LSF'!C17" display="Link naar toelichting"/>
    <hyperlink ref="O9" location="' 2c. Toelichting LSF'!C5" display="Link naar toelichting"/>
  </hyperlinks>
  <pageMargins left="0.70866141732283472" right="0.70866141732283472" top="0.74803149606299213" bottom="0.74803149606299213" header="0.31496062992125984" footer="0.31496062992125984"/>
  <pageSetup paperSize="8" scale="42"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58"/>
  <sheetViews>
    <sheetView zoomScaleNormal="100" workbookViewId="0">
      <selection activeCell="D24" sqref="D24"/>
    </sheetView>
  </sheetViews>
  <sheetFormatPr defaultColWidth="9.140625" defaultRowHeight="12.75" x14ac:dyDescent="0.2"/>
  <cols>
    <col min="1" max="1" width="13.85546875" style="18" customWidth="1"/>
    <col min="2" max="2" width="32.85546875" style="18" customWidth="1"/>
    <col min="3" max="3" width="37.5703125" style="18" customWidth="1"/>
    <col min="4" max="4" width="13.28515625" style="18" customWidth="1"/>
    <col min="5" max="5" width="14.28515625" style="18" customWidth="1"/>
    <col min="6" max="6" width="31" style="18" customWidth="1"/>
    <col min="7" max="7" width="11.5703125" style="18" customWidth="1"/>
    <col min="8" max="8" width="12.140625" style="18" customWidth="1"/>
    <col min="9" max="9" width="1.5703125" style="18" customWidth="1"/>
    <col min="10" max="10" width="15.140625" style="18" bestFit="1" customWidth="1"/>
    <col min="11" max="11" width="12.140625" style="18" customWidth="1"/>
    <col min="12" max="12" width="33" style="18" bestFit="1" customWidth="1"/>
    <col min="13" max="13" width="12.140625" style="18" customWidth="1"/>
    <col min="14" max="14" width="13.5703125" style="18" bestFit="1" customWidth="1"/>
    <col min="15" max="15" width="18.5703125" style="18" bestFit="1" customWidth="1"/>
    <col min="16" max="16" width="72" style="18" customWidth="1"/>
    <col min="17" max="17" width="9.140625" style="18"/>
    <col min="18" max="18" width="27" style="18" customWidth="1"/>
    <col min="19" max="19" width="6.85546875" style="18" customWidth="1"/>
    <col min="20" max="20" width="11.7109375" style="18" customWidth="1"/>
    <col min="21" max="21" width="22.140625" style="18" customWidth="1"/>
    <col min="22" max="22" width="21.28515625" style="18" customWidth="1"/>
    <col min="23" max="16384" width="9.140625" style="18"/>
  </cols>
  <sheetData>
    <row r="1" spans="1:20" s="677" customFormat="1" ht="58.5" customHeight="1" x14ac:dyDescent="0.2">
      <c r="A1" s="764" t="s">
        <v>469</v>
      </c>
      <c r="B1" s="764"/>
      <c r="C1" s="764"/>
      <c r="D1" s="764"/>
      <c r="E1" s="764"/>
      <c r="F1" s="764"/>
      <c r="G1" s="764"/>
      <c r="H1" s="764"/>
      <c r="I1" s="764"/>
      <c r="J1" s="764"/>
      <c r="K1" s="764"/>
      <c r="L1" s="764"/>
      <c r="M1" s="765"/>
      <c r="N1" s="765"/>
      <c r="O1" s="765"/>
      <c r="P1" s="676"/>
    </row>
    <row r="2" spans="1:20" s="21" customFormat="1" ht="36" customHeight="1" x14ac:dyDescent="0.2">
      <c r="A2" s="781" t="str">
        <f>'0. Leeswijzer'!A3</f>
        <v>Tariefstelling 2025</v>
      </c>
      <c r="B2" s="781"/>
      <c r="C2" s="781" t="s">
        <v>270</v>
      </c>
      <c r="D2" s="781"/>
      <c r="E2" s="781" t="s">
        <v>271</v>
      </c>
      <c r="F2" s="781"/>
      <c r="G2" s="781"/>
      <c r="H2" s="781"/>
      <c r="I2" s="781"/>
      <c r="J2" s="781"/>
      <c r="K2" s="781"/>
      <c r="L2" s="781"/>
      <c r="M2" s="781"/>
      <c r="N2" s="781"/>
      <c r="O2" s="781"/>
      <c r="P2" s="781"/>
      <c r="Q2" s="781"/>
      <c r="R2" s="781"/>
      <c r="S2" s="781"/>
      <c r="T2" s="781"/>
    </row>
    <row r="3" spans="1:20" s="21" customFormat="1" ht="12.75" hidden="1" customHeight="1" x14ac:dyDescent="0.2">
      <c r="A3" s="18"/>
      <c r="B3" s="18"/>
      <c r="C3" s="480"/>
      <c r="D3" s="25"/>
      <c r="E3" s="25"/>
      <c r="F3" s="25"/>
      <c r="G3" s="469"/>
      <c r="H3" s="18"/>
      <c r="I3" s="18"/>
      <c r="J3" s="18"/>
      <c r="K3" s="18"/>
      <c r="L3" s="18"/>
      <c r="M3" s="18"/>
      <c r="N3" s="18"/>
      <c r="O3" s="18"/>
      <c r="P3" s="18"/>
      <c r="Q3" s="18"/>
      <c r="R3" s="18"/>
      <c r="S3" s="18"/>
      <c r="T3" s="18"/>
    </row>
    <row r="4" spans="1:20" ht="29.25" customHeight="1" x14ac:dyDescent="0.25">
      <c r="A4" s="224" t="s">
        <v>288</v>
      </c>
      <c r="B4" s="225"/>
      <c r="C4" s="225"/>
      <c r="D4" s="442"/>
      <c r="E4" s="443"/>
      <c r="F4" s="443"/>
      <c r="J4" s="704" t="s">
        <v>472</v>
      </c>
      <c r="K4" s="704"/>
      <c r="L4" s="704"/>
    </row>
    <row r="5" spans="1:20" ht="70.5" customHeight="1" x14ac:dyDescent="0.2">
      <c r="A5" s="799" t="s">
        <v>398</v>
      </c>
      <c r="B5" s="800"/>
      <c r="C5" s="800"/>
      <c r="D5" s="800"/>
      <c r="E5" s="800"/>
      <c r="F5" s="800"/>
      <c r="G5" s="800"/>
      <c r="H5" s="800"/>
      <c r="I5" s="800"/>
      <c r="J5" s="800"/>
      <c r="K5" s="800"/>
      <c r="L5" s="800"/>
      <c r="M5" s="800"/>
      <c r="N5" s="800"/>
      <c r="O5" s="801"/>
    </row>
    <row r="6" spans="1:20" ht="27.75" customHeight="1" x14ac:dyDescent="0.2">
      <c r="A6" s="480"/>
      <c r="B6" s="480"/>
      <c r="C6" s="480"/>
      <c r="D6" s="480"/>
      <c r="E6" s="480"/>
      <c r="F6" s="480"/>
      <c r="G6" s="480"/>
      <c r="H6" s="480"/>
      <c r="I6" s="480"/>
      <c r="J6" s="480"/>
      <c r="K6" s="480"/>
      <c r="L6" s="480"/>
      <c r="M6" s="480"/>
      <c r="N6" s="480"/>
      <c r="O6" s="480"/>
      <c r="P6" s="480"/>
    </row>
    <row r="7" spans="1:20" ht="104.25" customHeight="1" x14ac:dyDescent="0.2">
      <c r="B7" s="802"/>
      <c r="C7" s="803"/>
      <c r="D7" s="804" t="s">
        <v>447</v>
      </c>
      <c r="E7" s="805"/>
      <c r="F7" s="805"/>
      <c r="G7" s="805"/>
      <c r="H7" s="806"/>
      <c r="I7" s="450"/>
      <c r="J7" s="804" t="s">
        <v>448</v>
      </c>
      <c r="K7" s="805"/>
      <c r="L7" s="805"/>
      <c r="M7" s="805"/>
      <c r="N7" s="806"/>
      <c r="O7" s="678"/>
      <c r="P7" s="679"/>
    </row>
    <row r="8" spans="1:20" ht="42" customHeight="1" x14ac:dyDescent="0.2">
      <c r="A8" s="226" t="s">
        <v>10</v>
      </c>
      <c r="B8" s="226" t="s">
        <v>211</v>
      </c>
      <c r="C8" s="380"/>
      <c r="D8" s="393" t="s">
        <v>12</v>
      </c>
      <c r="E8" s="226"/>
      <c r="F8" s="226" t="s">
        <v>13</v>
      </c>
      <c r="G8" s="226" t="s">
        <v>14</v>
      </c>
      <c r="H8" s="394" t="s">
        <v>15</v>
      </c>
      <c r="I8" s="451"/>
      <c r="J8" s="393" t="s">
        <v>12</v>
      </c>
      <c r="K8" s="226"/>
      <c r="L8" s="226" t="s">
        <v>13</v>
      </c>
      <c r="M8" s="226" t="s">
        <v>14</v>
      </c>
      <c r="N8" s="394" t="s">
        <v>15</v>
      </c>
      <c r="O8" s="546" t="s">
        <v>289</v>
      </c>
      <c r="P8" s="448"/>
    </row>
    <row r="9" spans="1:20" ht="42" customHeight="1" x14ac:dyDescent="0.2">
      <c r="A9" s="9" t="s">
        <v>17</v>
      </c>
      <c r="B9" s="10" t="s">
        <v>460</v>
      </c>
      <c r="C9" s="381"/>
      <c r="D9" s="395">
        <v>1</v>
      </c>
      <c r="E9" s="13">
        <v>100</v>
      </c>
      <c r="F9" s="12" t="s">
        <v>19</v>
      </c>
      <c r="G9" s="13">
        <v>100</v>
      </c>
      <c r="H9" s="396">
        <v>100</v>
      </c>
      <c r="I9" s="452"/>
      <c r="J9" s="395">
        <f>D9</f>
        <v>1</v>
      </c>
      <c r="K9" s="13">
        <v>100</v>
      </c>
      <c r="L9" s="12" t="s">
        <v>19</v>
      </c>
      <c r="M9" s="13">
        <v>100</v>
      </c>
      <c r="N9" s="396">
        <v>100</v>
      </c>
      <c r="O9" s="547" t="s">
        <v>251</v>
      </c>
      <c r="P9" s="757"/>
    </row>
    <row r="10" spans="1:20" x14ac:dyDescent="0.2">
      <c r="A10" s="9" t="s">
        <v>25</v>
      </c>
      <c r="B10" s="9" t="s">
        <v>26</v>
      </c>
      <c r="C10" s="382" t="s">
        <v>231</v>
      </c>
      <c r="D10" s="397">
        <v>0.10917</v>
      </c>
      <c r="E10" s="13">
        <f>H9</f>
        <v>100</v>
      </c>
      <c r="F10" s="12" t="s">
        <v>222</v>
      </c>
      <c r="G10" s="13">
        <f>D10*E10</f>
        <v>10.917</v>
      </c>
      <c r="H10" s="396"/>
      <c r="I10" s="452"/>
      <c r="J10" s="395">
        <f>D10</f>
        <v>0.10917</v>
      </c>
      <c r="K10" s="13">
        <v>100</v>
      </c>
      <c r="L10" s="12" t="s">
        <v>222</v>
      </c>
      <c r="M10" s="13">
        <f>J10*K10</f>
        <v>10.917</v>
      </c>
      <c r="N10" s="396"/>
      <c r="O10" s="733" t="s">
        <v>251</v>
      </c>
      <c r="P10" s="758"/>
    </row>
    <row r="11" spans="1:20" ht="15" customHeight="1" x14ac:dyDescent="0.2">
      <c r="A11" s="471"/>
      <c r="B11" s="471"/>
      <c r="C11" s="382" t="s">
        <v>260</v>
      </c>
      <c r="D11" s="397">
        <v>3.0568000000000001E-2</v>
      </c>
      <c r="E11" s="13">
        <f>H9</f>
        <v>100</v>
      </c>
      <c r="F11" s="12" t="s">
        <v>222</v>
      </c>
      <c r="G11" s="13">
        <f>D11*E11</f>
        <v>3.0568</v>
      </c>
      <c r="H11" s="396"/>
      <c r="I11" s="452"/>
      <c r="J11" s="395">
        <f>D11</f>
        <v>3.0568000000000001E-2</v>
      </c>
      <c r="K11" s="13">
        <v>100</v>
      </c>
      <c r="L11" s="12" t="s">
        <v>222</v>
      </c>
      <c r="M11" s="13">
        <f>J11*K11</f>
        <v>3.0568</v>
      </c>
      <c r="N11" s="396"/>
      <c r="O11" s="733"/>
      <c r="P11" s="758"/>
    </row>
    <row r="12" spans="1:20" x14ac:dyDescent="0.2">
      <c r="A12" s="471"/>
      <c r="B12" s="471"/>
      <c r="C12" s="383" t="s">
        <v>27</v>
      </c>
      <c r="D12" s="397">
        <v>6.0000000000000001E-3</v>
      </c>
      <c r="E12" s="13">
        <f>H9</f>
        <v>100</v>
      </c>
      <c r="F12" s="12" t="s">
        <v>222</v>
      </c>
      <c r="G12" s="13">
        <f>D12*E12</f>
        <v>0.6</v>
      </c>
      <c r="H12" s="396"/>
      <c r="I12" s="452"/>
      <c r="J12" s="395">
        <f>D12</f>
        <v>6.0000000000000001E-3</v>
      </c>
      <c r="K12" s="13">
        <v>100</v>
      </c>
      <c r="L12" s="12" t="s">
        <v>222</v>
      </c>
      <c r="M12" s="13">
        <f t="shared" ref="M12" si="0">J12*K12</f>
        <v>0.6</v>
      </c>
      <c r="N12" s="396"/>
      <c r="O12" s="733"/>
      <c r="P12" s="758"/>
    </row>
    <row r="13" spans="1:20" x14ac:dyDescent="0.2">
      <c r="A13" s="471"/>
      <c r="B13" s="471"/>
      <c r="C13" s="384" t="s">
        <v>28</v>
      </c>
      <c r="D13" s="398">
        <f>SUM(D10:D12)</f>
        <v>0.14573800000000001</v>
      </c>
      <c r="E13" s="14">
        <f>H9</f>
        <v>100</v>
      </c>
      <c r="F13" s="8" t="s">
        <v>23</v>
      </c>
      <c r="G13" s="14">
        <f>SUM(G10:G12)</f>
        <v>14.5738</v>
      </c>
      <c r="H13" s="399">
        <f>H9+G13</f>
        <v>114.57380000000001</v>
      </c>
      <c r="I13" s="453"/>
      <c r="J13" s="398">
        <f>SUM(J9:J12)</f>
        <v>1.1457379999999999</v>
      </c>
      <c r="K13" s="14">
        <f>N9</f>
        <v>100</v>
      </c>
      <c r="L13" s="8" t="s">
        <v>23</v>
      </c>
      <c r="M13" s="14">
        <f>SUM(M10:M12)</f>
        <v>14.5738</v>
      </c>
      <c r="N13" s="399">
        <f>N9+M13</f>
        <v>114.57380000000001</v>
      </c>
      <c r="O13" s="446"/>
      <c r="P13" s="758"/>
    </row>
    <row r="14" spans="1:20" x14ac:dyDescent="0.2">
      <c r="A14" s="9" t="s">
        <v>29</v>
      </c>
      <c r="B14" s="9" t="s">
        <v>30</v>
      </c>
      <c r="C14" s="383" t="s">
        <v>221</v>
      </c>
      <c r="D14" s="400">
        <v>8.3299999999999999E-2</v>
      </c>
      <c r="E14" s="235">
        <f>H9+G10+G11</f>
        <v>113.9738</v>
      </c>
      <c r="F14" s="12" t="s">
        <v>223</v>
      </c>
      <c r="G14" s="13">
        <f t="shared" ref="G14:G18" si="1">D14*E14</f>
        <v>9.4940175399999998</v>
      </c>
      <c r="H14" s="444">
        <f>H13+G14</f>
        <v>124.06781754000001</v>
      </c>
      <c r="I14" s="452"/>
      <c r="J14" s="395">
        <f>D14</f>
        <v>8.3299999999999999E-2</v>
      </c>
      <c r="K14" s="13">
        <f>N9+M10+M11</f>
        <v>113.9738</v>
      </c>
      <c r="L14" s="12" t="s">
        <v>223</v>
      </c>
      <c r="M14" s="13">
        <f>J14*K14</f>
        <v>9.4940175399999998</v>
      </c>
      <c r="N14" s="444">
        <f>N13+M14</f>
        <v>124.06781754000001</v>
      </c>
      <c r="O14" s="445" t="s">
        <v>251</v>
      </c>
      <c r="P14" s="758"/>
      <c r="R14" s="236"/>
    </row>
    <row r="15" spans="1:20" ht="25.5" x14ac:dyDescent="0.2">
      <c r="A15" s="9" t="s">
        <v>33</v>
      </c>
      <c r="B15" s="10" t="s">
        <v>34</v>
      </c>
      <c r="C15" s="385" t="s">
        <v>261</v>
      </c>
      <c r="D15" s="560">
        <f>'2a. LSF cao Rijk'!D15</f>
        <v>0</v>
      </c>
      <c r="E15" s="13">
        <f>H14</f>
        <v>124.06781754000001</v>
      </c>
      <c r="F15" s="12" t="s">
        <v>224</v>
      </c>
      <c r="G15" s="13">
        <f t="shared" si="1"/>
        <v>0</v>
      </c>
      <c r="H15" s="402"/>
      <c r="I15" s="454"/>
      <c r="J15" s="420"/>
      <c r="K15" s="373"/>
      <c r="L15" s="373"/>
      <c r="M15" s="373"/>
      <c r="N15" s="421"/>
      <c r="O15" s="457" t="s">
        <v>251</v>
      </c>
      <c r="P15" s="758"/>
      <c r="S15" s="236"/>
    </row>
    <row r="16" spans="1:20" ht="16.5" customHeight="1" x14ac:dyDescent="0.2">
      <c r="A16" s="471"/>
      <c r="B16" s="471"/>
      <c r="C16" s="382" t="s">
        <v>62</v>
      </c>
      <c r="D16" s="560">
        <f>'2a. LSF cao Rijk'!D16</f>
        <v>0</v>
      </c>
      <c r="E16" s="16">
        <f>H14</f>
        <v>124.06781754000001</v>
      </c>
      <c r="F16" s="15" t="s">
        <v>224</v>
      </c>
      <c r="G16" s="16">
        <f>D16*E16</f>
        <v>0</v>
      </c>
      <c r="H16" s="404"/>
      <c r="I16" s="455"/>
      <c r="J16" s="560">
        <f>'2a. LSF cao Rijk'!J16</f>
        <v>0</v>
      </c>
      <c r="K16" s="16">
        <f>N14</f>
        <v>124.06781754000001</v>
      </c>
      <c r="L16" s="15" t="s">
        <v>224</v>
      </c>
      <c r="M16" s="16">
        <f>J16*K16</f>
        <v>0</v>
      </c>
      <c r="N16" s="404"/>
      <c r="O16" s="445" t="s">
        <v>251</v>
      </c>
      <c r="P16" s="758"/>
      <c r="R16" s="472"/>
    </row>
    <row r="17" spans="1:18" x14ac:dyDescent="0.2">
      <c r="A17" s="471"/>
      <c r="B17" s="29"/>
      <c r="C17" s="382" t="s">
        <v>217</v>
      </c>
      <c r="D17" s="405">
        <v>2E-3</v>
      </c>
      <c r="E17" s="16">
        <f>H14</f>
        <v>124.06781754000001</v>
      </c>
      <c r="F17" s="15" t="s">
        <v>224</v>
      </c>
      <c r="G17" s="16">
        <f t="shared" si="1"/>
        <v>0.24813563508000003</v>
      </c>
      <c r="H17" s="404"/>
      <c r="I17" s="455"/>
      <c r="J17" s="420"/>
      <c r="K17" s="373"/>
      <c r="L17" s="373"/>
      <c r="M17" s="373"/>
      <c r="N17" s="421"/>
      <c r="O17" s="445"/>
      <c r="P17" s="758"/>
    </row>
    <row r="18" spans="1:18" x14ac:dyDescent="0.2">
      <c r="A18" s="471"/>
      <c r="B18" s="471"/>
      <c r="C18" s="382" t="s">
        <v>216</v>
      </c>
      <c r="D18" s="405">
        <v>1.0200000000000001E-2</v>
      </c>
      <c r="E18" s="16">
        <f>H14</f>
        <v>124.06781754000001</v>
      </c>
      <c r="F18" s="15" t="s">
        <v>224</v>
      </c>
      <c r="G18" s="16">
        <f t="shared" si="1"/>
        <v>1.2654917389080003</v>
      </c>
      <c r="H18" s="404"/>
      <c r="I18" s="455"/>
      <c r="J18" s="420"/>
      <c r="K18" s="373"/>
      <c r="L18" s="373"/>
      <c r="M18" s="373"/>
      <c r="N18" s="421"/>
      <c r="O18" s="445" t="s">
        <v>251</v>
      </c>
      <c r="P18" s="758"/>
    </row>
    <row r="19" spans="1:18" ht="23.25" customHeight="1" x14ac:dyDescent="0.2">
      <c r="A19" s="471"/>
      <c r="B19" s="471"/>
      <c r="C19" s="384" t="s">
        <v>28</v>
      </c>
      <c r="D19" s="398">
        <f>SUM(D15:D18)</f>
        <v>1.2200000000000001E-2</v>
      </c>
      <c r="E19" s="14">
        <f>H14</f>
        <v>124.06781754000001</v>
      </c>
      <c r="F19" s="8" t="s">
        <v>224</v>
      </c>
      <c r="G19" s="14">
        <f>SUM(G15:G18)</f>
        <v>1.5136273739880002</v>
      </c>
      <c r="H19" s="399">
        <f>H14+G19</f>
        <v>125.58144491398801</v>
      </c>
      <c r="I19" s="453"/>
      <c r="J19" s="398">
        <f>SUM(J15:J18)</f>
        <v>0</v>
      </c>
      <c r="K19" s="14">
        <f>N13</f>
        <v>114.57380000000001</v>
      </c>
      <c r="L19" s="8" t="s">
        <v>224</v>
      </c>
      <c r="M19" s="14">
        <f>SUM(M15:M18)</f>
        <v>0</v>
      </c>
      <c r="N19" s="399">
        <f>M19+N14</f>
        <v>124.06781754000001</v>
      </c>
      <c r="O19" s="446"/>
      <c r="P19" s="758"/>
    </row>
    <row r="20" spans="1:18" ht="28.5" customHeight="1" x14ac:dyDescent="0.2">
      <c r="A20" s="471"/>
      <c r="B20" s="10" t="s">
        <v>37</v>
      </c>
      <c r="C20" s="386" t="s">
        <v>38</v>
      </c>
      <c r="D20" s="405">
        <v>1E-3</v>
      </c>
      <c r="E20" s="220">
        <f>H14</f>
        <v>124.06781754000001</v>
      </c>
      <c r="F20" s="17" t="s">
        <v>224</v>
      </c>
      <c r="G20" s="220">
        <f t="shared" ref="G20:G26" si="2">D20*E20</f>
        <v>0.12406781754000001</v>
      </c>
      <c r="H20" s="406"/>
      <c r="I20" s="455"/>
      <c r="J20" s="422">
        <f>D20</f>
        <v>1E-3</v>
      </c>
      <c r="K20" s="220">
        <f>N14</f>
        <v>124.06781754000001</v>
      </c>
      <c r="L20" s="17" t="s">
        <v>224</v>
      </c>
      <c r="M20" s="220">
        <f>J20*K20</f>
        <v>0.12406781754000001</v>
      </c>
      <c r="N20" s="406"/>
      <c r="O20" s="457" t="s">
        <v>251</v>
      </c>
      <c r="P20" s="758"/>
    </row>
    <row r="21" spans="1:18" x14ac:dyDescent="0.2">
      <c r="A21" s="471"/>
      <c r="B21" s="15"/>
      <c r="C21" s="382" t="s">
        <v>39</v>
      </c>
      <c r="D21" s="405">
        <v>8.14E-2</v>
      </c>
      <c r="E21" s="16">
        <f>H14</f>
        <v>124.06781754000001</v>
      </c>
      <c r="F21" s="15" t="s">
        <v>224</v>
      </c>
      <c r="G21" s="16">
        <f t="shared" si="2"/>
        <v>10.099120347756001</v>
      </c>
      <c r="H21" s="404"/>
      <c r="I21" s="455"/>
      <c r="J21" s="423">
        <f>D21</f>
        <v>8.14E-2</v>
      </c>
      <c r="K21" s="16">
        <f>N14</f>
        <v>124.06781754000001</v>
      </c>
      <c r="L21" s="15" t="s">
        <v>224</v>
      </c>
      <c r="M21" s="220">
        <f t="shared" ref="M21:M26" si="3">J21*K21</f>
        <v>10.099120347756001</v>
      </c>
      <c r="N21" s="404"/>
      <c r="O21" s="733" t="s">
        <v>251</v>
      </c>
      <c r="P21" s="758"/>
    </row>
    <row r="22" spans="1:18" x14ac:dyDescent="0.2">
      <c r="A22" s="471"/>
      <c r="B22" s="23"/>
      <c r="C22" s="382" t="s">
        <v>218</v>
      </c>
      <c r="D22" s="405">
        <v>6.5100000000000005E-2</v>
      </c>
      <c r="E22" s="16">
        <f>H14</f>
        <v>124.06781754000001</v>
      </c>
      <c r="F22" s="15" t="s">
        <v>224</v>
      </c>
      <c r="G22" s="16">
        <f t="shared" si="2"/>
        <v>8.0768149218540017</v>
      </c>
      <c r="H22" s="404"/>
      <c r="I22" s="455"/>
      <c r="J22" s="423">
        <f>D22</f>
        <v>6.5100000000000005E-2</v>
      </c>
      <c r="K22" s="16">
        <f>N14</f>
        <v>124.06781754000001</v>
      </c>
      <c r="L22" s="15" t="s">
        <v>224</v>
      </c>
      <c r="M22" s="220">
        <f t="shared" si="3"/>
        <v>8.0768149218540017</v>
      </c>
      <c r="N22" s="404"/>
      <c r="O22" s="733"/>
      <c r="P22" s="758"/>
    </row>
    <row r="23" spans="1:18" x14ac:dyDescent="0.2">
      <c r="A23" s="471"/>
      <c r="B23" s="15"/>
      <c r="C23" s="382" t="s">
        <v>42</v>
      </c>
      <c r="D23" s="405">
        <v>7.7399999999999997E-2</v>
      </c>
      <c r="E23" s="16">
        <f>H14</f>
        <v>124.06781754000001</v>
      </c>
      <c r="F23" s="15" t="s">
        <v>224</v>
      </c>
      <c r="G23" s="16">
        <f t="shared" si="2"/>
        <v>9.6028490775959998</v>
      </c>
      <c r="H23" s="404"/>
      <c r="I23" s="455"/>
      <c r="J23" s="423">
        <f>D23</f>
        <v>7.7399999999999997E-2</v>
      </c>
      <c r="K23" s="16">
        <f>N14</f>
        <v>124.06781754000001</v>
      </c>
      <c r="L23" s="15" t="s">
        <v>224</v>
      </c>
      <c r="M23" s="220">
        <f t="shared" si="3"/>
        <v>9.6028490775959998</v>
      </c>
      <c r="N23" s="404"/>
      <c r="O23" s="733"/>
      <c r="P23" s="758"/>
    </row>
    <row r="24" spans="1:18" ht="248.25" customHeight="1" x14ac:dyDescent="0.2">
      <c r="A24" s="471"/>
      <c r="B24" s="15"/>
      <c r="C24" s="386" t="s">
        <v>219</v>
      </c>
      <c r="D24" s="560">
        <f>'2a. LSF cao Rijk'!D24</f>
        <v>0</v>
      </c>
      <c r="E24" s="16">
        <f>H14</f>
        <v>124.06781754000001</v>
      </c>
      <c r="F24" s="15" t="s">
        <v>224</v>
      </c>
      <c r="G24" s="16">
        <f t="shared" si="2"/>
        <v>0</v>
      </c>
      <c r="H24" s="404"/>
      <c r="I24" s="455"/>
      <c r="J24" s="560">
        <f>'2a. LSF cao Rijk'!J24</f>
        <v>0</v>
      </c>
      <c r="K24" s="16">
        <f>N14</f>
        <v>124.06781754000001</v>
      </c>
      <c r="L24" s="15" t="s">
        <v>224</v>
      </c>
      <c r="M24" s="220">
        <f t="shared" si="3"/>
        <v>0</v>
      </c>
      <c r="N24" s="404"/>
      <c r="O24" s="734" t="s">
        <v>251</v>
      </c>
      <c r="P24" s="700" t="str">
        <f>'2a. LSF cao Rijk'!P24</f>
        <v>ERD WGA?
Fase A:
Ja/nee (s.v.p. aangeven wat van toepassing is)
Hoogte WGA premie vóór door- belasting aan Uitzendkracht: XXX % (hier het daadwerkelijke percentage invullen, dus niet bijv. 100%)
Percentage van de WGA premie dat aan Uitzendkracht wordt doorbelast: XXX%
_______________________________
Fase B/C:
Ja/nee (s.v.p. aangeven wat van toepassing is)
Hoogte WGA premie vóór door- belasting aan Uitzendkracht: XXX % (hier het daadwerkelijke percentage invullen, dus niet bijv. 100%)
Percentage van de WGA premie dat aan Uitzendkracht wordt doorbelast: XXX%</v>
      </c>
    </row>
    <row r="25" spans="1:18" ht="96" customHeight="1" x14ac:dyDescent="0.2">
      <c r="A25" s="471"/>
      <c r="B25" s="15"/>
      <c r="C25" s="382" t="s">
        <v>44</v>
      </c>
      <c r="D25" s="560">
        <f>'2a. LSF cao Rijk'!D25</f>
        <v>0</v>
      </c>
      <c r="E25" s="16">
        <f>H14</f>
        <v>124.06781754000001</v>
      </c>
      <c r="F25" s="15" t="s">
        <v>224</v>
      </c>
      <c r="G25" s="16">
        <f t="shared" si="2"/>
        <v>0</v>
      </c>
      <c r="H25" s="404"/>
      <c r="I25" s="455"/>
      <c r="J25" s="560">
        <f>'2a. LSF cao Rijk'!J25</f>
        <v>0</v>
      </c>
      <c r="K25" s="16">
        <f>N14</f>
        <v>124.06781754000001</v>
      </c>
      <c r="L25" s="15" t="s">
        <v>224</v>
      </c>
      <c r="M25" s="220">
        <f t="shared" si="3"/>
        <v>0</v>
      </c>
      <c r="N25" s="404"/>
      <c r="O25" s="734"/>
      <c r="P25" s="700" t="str">
        <f>'2a. LSF cao Rijk'!P25</f>
        <v>ERD ZW-Flex?
Fase A:
Ja/nee (s.v.p. aangeven wat van toepassing is)
___________________________________
Fase B/C:
Ja/nee (s.v.p. aangeven wat van toepassing is)</v>
      </c>
    </row>
    <row r="26" spans="1:18" ht="96" customHeight="1" x14ac:dyDescent="0.2">
      <c r="A26" s="471"/>
      <c r="B26" s="15"/>
      <c r="C26" s="386" t="s">
        <v>215</v>
      </c>
      <c r="D26" s="560">
        <f>'2a. LSF cao Rijk'!D26</f>
        <v>0</v>
      </c>
      <c r="E26" s="16">
        <f>H14</f>
        <v>124.06781754000001</v>
      </c>
      <c r="F26" s="15" t="s">
        <v>224</v>
      </c>
      <c r="G26" s="16">
        <f t="shared" si="2"/>
        <v>0</v>
      </c>
      <c r="H26" s="404"/>
      <c r="I26" s="455"/>
      <c r="J26" s="560">
        <f>'2a. LSF cao Rijk'!J26</f>
        <v>0</v>
      </c>
      <c r="K26" s="16">
        <f>N14</f>
        <v>124.06781754000001</v>
      </c>
      <c r="L26" s="15" t="s">
        <v>224</v>
      </c>
      <c r="M26" s="220">
        <f t="shared" si="3"/>
        <v>0</v>
      </c>
      <c r="N26" s="404"/>
      <c r="O26" s="470" t="s">
        <v>251</v>
      </c>
      <c r="P26" s="747"/>
      <c r="Q26" s="28"/>
      <c r="R26" s="28"/>
    </row>
    <row r="27" spans="1:18" ht="22.5" customHeight="1" x14ac:dyDescent="0.2">
      <c r="A27" s="471"/>
      <c r="B27" s="471"/>
      <c r="C27" s="384" t="s">
        <v>28</v>
      </c>
      <c r="D27" s="398">
        <f>SUM(D20:D26)</f>
        <v>0.22490000000000002</v>
      </c>
      <c r="E27" s="14">
        <f>H14</f>
        <v>124.06781754000001</v>
      </c>
      <c r="F27" s="8" t="s">
        <v>224</v>
      </c>
      <c r="G27" s="14">
        <f>SUM(G20:G26)</f>
        <v>27.902852164746001</v>
      </c>
      <c r="H27" s="399">
        <f>H19+G27</f>
        <v>153.48429707873402</v>
      </c>
      <c r="I27" s="453"/>
      <c r="J27" s="398">
        <f>SUM(J20:J26)</f>
        <v>0.22490000000000002</v>
      </c>
      <c r="K27" s="14">
        <f>N14</f>
        <v>124.06781754000001</v>
      </c>
      <c r="L27" s="8" t="s">
        <v>224</v>
      </c>
      <c r="M27" s="14">
        <f>SUM(M20:M26)</f>
        <v>27.902852164746001</v>
      </c>
      <c r="N27" s="399">
        <f>N19+M27</f>
        <v>151.970669704746</v>
      </c>
      <c r="O27" s="416"/>
      <c r="P27" s="748"/>
      <c r="Q27" s="28"/>
    </row>
    <row r="28" spans="1:18" ht="81" x14ac:dyDescent="0.2">
      <c r="A28" s="753" t="s">
        <v>46</v>
      </c>
      <c r="B28" s="756" t="s">
        <v>47</v>
      </c>
      <c r="C28" s="387" t="s">
        <v>293</v>
      </c>
      <c r="D28" s="706">
        <f>'2a. LSF cao Rijk'!D28</f>
        <v>0</v>
      </c>
      <c r="E28" s="320">
        <f>H27</f>
        <v>153.48429707873402</v>
      </c>
      <c r="F28" s="471" t="s">
        <v>225</v>
      </c>
      <c r="G28" s="320">
        <f t="shared" ref="G28:G34" si="4">D28*E28</f>
        <v>0</v>
      </c>
      <c r="H28" s="402"/>
      <c r="I28" s="454"/>
      <c r="J28" s="561">
        <f>'2a. LSF cao Rijk'!J28</f>
        <v>0</v>
      </c>
      <c r="K28" s="320">
        <f>N27</f>
        <v>151.970669704746</v>
      </c>
      <c r="L28" s="471" t="s">
        <v>225</v>
      </c>
      <c r="M28" s="320">
        <f>J28*K28</f>
        <v>0</v>
      </c>
      <c r="N28" s="402"/>
      <c r="O28" s="734" t="s">
        <v>251</v>
      </c>
      <c r="P28" s="744" t="s">
        <v>268</v>
      </c>
    </row>
    <row r="29" spans="1:18" ht="18" customHeight="1" x14ac:dyDescent="0.2">
      <c r="A29" s="754"/>
      <c r="B29" s="754"/>
      <c r="C29" s="562" t="str">
        <f>'2a. LSF cao Rijk'!C29</f>
        <v>…</v>
      </c>
      <c r="D29" s="563">
        <f>'2a. LSF cao Rijk'!D29</f>
        <v>0</v>
      </c>
      <c r="E29" s="320">
        <f>H27</f>
        <v>153.48429707873402</v>
      </c>
      <c r="F29" s="471" t="s">
        <v>225</v>
      </c>
      <c r="G29" s="320">
        <f t="shared" si="4"/>
        <v>0</v>
      </c>
      <c r="H29" s="402"/>
      <c r="I29" s="454"/>
      <c r="J29" s="564">
        <f>'2a. LSF cao Rijk'!J29</f>
        <v>0</v>
      </c>
      <c r="K29" s="320">
        <f>N27</f>
        <v>151.970669704746</v>
      </c>
      <c r="L29" s="471" t="s">
        <v>225</v>
      </c>
      <c r="M29" s="320">
        <f t="shared" ref="M29:M34" si="5">J29*K29</f>
        <v>0</v>
      </c>
      <c r="N29" s="402"/>
      <c r="O29" s="734"/>
      <c r="P29" s="745"/>
    </row>
    <row r="30" spans="1:18" ht="16.5" customHeight="1" x14ac:dyDescent="0.2">
      <c r="A30" s="754"/>
      <c r="B30" s="754"/>
      <c r="C30" s="562" t="str">
        <f>'2a. LSF cao Rijk'!C30</f>
        <v>…</v>
      </c>
      <c r="D30" s="563">
        <f>'2a. LSF cao Rijk'!D30</f>
        <v>0</v>
      </c>
      <c r="E30" s="320">
        <f>H27</f>
        <v>153.48429707873402</v>
      </c>
      <c r="F30" s="471" t="s">
        <v>225</v>
      </c>
      <c r="G30" s="320">
        <f t="shared" si="4"/>
        <v>0</v>
      </c>
      <c r="H30" s="402"/>
      <c r="I30" s="454"/>
      <c r="J30" s="564">
        <f>'2a. LSF cao Rijk'!J30</f>
        <v>0</v>
      </c>
      <c r="K30" s="320">
        <f>N27</f>
        <v>151.970669704746</v>
      </c>
      <c r="L30" s="471" t="s">
        <v>225</v>
      </c>
      <c r="M30" s="320">
        <f t="shared" si="5"/>
        <v>0</v>
      </c>
      <c r="N30" s="402"/>
      <c r="O30" s="734"/>
      <c r="P30" s="745"/>
    </row>
    <row r="31" spans="1:18" ht="18" customHeight="1" x14ac:dyDescent="0.2">
      <c r="A31" s="754"/>
      <c r="B31" s="754"/>
      <c r="C31" s="562" t="str">
        <f>'2a. LSF cao Rijk'!C31</f>
        <v>…</v>
      </c>
      <c r="D31" s="563">
        <f>'2a. LSF cao Rijk'!D31</f>
        <v>0</v>
      </c>
      <c r="E31" s="320">
        <f>H27</f>
        <v>153.48429707873402</v>
      </c>
      <c r="F31" s="471" t="s">
        <v>225</v>
      </c>
      <c r="G31" s="320">
        <f t="shared" si="4"/>
        <v>0</v>
      </c>
      <c r="H31" s="402"/>
      <c r="I31" s="454"/>
      <c r="J31" s="564">
        <f>'2a. LSF cao Rijk'!J31</f>
        <v>0</v>
      </c>
      <c r="K31" s="320">
        <f>N27</f>
        <v>151.970669704746</v>
      </c>
      <c r="L31" s="471" t="s">
        <v>225</v>
      </c>
      <c r="M31" s="320">
        <f t="shared" si="5"/>
        <v>0</v>
      </c>
      <c r="N31" s="402"/>
      <c r="O31" s="734"/>
      <c r="P31" s="745"/>
    </row>
    <row r="32" spans="1:18" ht="19.5" customHeight="1" x14ac:dyDescent="0.2">
      <c r="A32" s="754"/>
      <c r="B32" s="754"/>
      <c r="C32" s="562" t="str">
        <f>'2a. LSF cao Rijk'!C32</f>
        <v>…</v>
      </c>
      <c r="D32" s="563">
        <f>'2a. LSF cao Rijk'!D32</f>
        <v>0</v>
      </c>
      <c r="E32" s="320">
        <f>H27</f>
        <v>153.48429707873402</v>
      </c>
      <c r="F32" s="471" t="s">
        <v>225</v>
      </c>
      <c r="G32" s="320">
        <f t="shared" si="4"/>
        <v>0</v>
      </c>
      <c r="H32" s="402"/>
      <c r="I32" s="454"/>
      <c r="J32" s="564">
        <f>'2a. LSF cao Rijk'!J32</f>
        <v>0</v>
      </c>
      <c r="K32" s="320">
        <f>N27</f>
        <v>151.970669704746</v>
      </c>
      <c r="L32" s="471" t="s">
        <v>225</v>
      </c>
      <c r="M32" s="320">
        <f t="shared" si="5"/>
        <v>0</v>
      </c>
      <c r="N32" s="402"/>
      <c r="O32" s="734"/>
      <c r="P32" s="745"/>
    </row>
    <row r="33" spans="1:17" ht="20.25" customHeight="1" x14ac:dyDescent="0.2">
      <c r="A33" s="754"/>
      <c r="B33" s="754"/>
      <c r="C33" s="562" t="str">
        <f>'2a. LSF cao Rijk'!C33</f>
        <v>…</v>
      </c>
      <c r="D33" s="563">
        <f>'2a. LSF cao Rijk'!D33</f>
        <v>0</v>
      </c>
      <c r="E33" s="320">
        <f>H27</f>
        <v>153.48429707873402</v>
      </c>
      <c r="F33" s="471" t="s">
        <v>225</v>
      </c>
      <c r="G33" s="320">
        <f t="shared" si="4"/>
        <v>0</v>
      </c>
      <c r="H33" s="402"/>
      <c r="I33" s="454"/>
      <c r="J33" s="564">
        <f>'2a. LSF cao Rijk'!J33</f>
        <v>0</v>
      </c>
      <c r="K33" s="320">
        <f>N27</f>
        <v>151.970669704746</v>
      </c>
      <c r="L33" s="471" t="s">
        <v>225</v>
      </c>
      <c r="M33" s="320">
        <f t="shared" si="5"/>
        <v>0</v>
      </c>
      <c r="N33" s="402"/>
      <c r="O33" s="734"/>
      <c r="P33" s="745"/>
    </row>
    <row r="34" spans="1:17" ht="18" customHeight="1" x14ac:dyDescent="0.2">
      <c r="A34" s="754"/>
      <c r="B34" s="754"/>
      <c r="C34" s="562" t="str">
        <f>'2a. LSF cao Rijk'!C34</f>
        <v>…</v>
      </c>
      <c r="D34" s="563">
        <f>'2a. LSF cao Rijk'!D34</f>
        <v>0</v>
      </c>
      <c r="E34" s="320">
        <f>H27</f>
        <v>153.48429707873402</v>
      </c>
      <c r="F34" s="471" t="s">
        <v>225</v>
      </c>
      <c r="G34" s="320">
        <f t="shared" si="4"/>
        <v>0</v>
      </c>
      <c r="H34" s="402"/>
      <c r="I34" s="454"/>
      <c r="J34" s="563">
        <f>'2a. LSF cao Rijk'!J34</f>
        <v>0</v>
      </c>
      <c r="K34" s="320">
        <f>N27</f>
        <v>151.970669704746</v>
      </c>
      <c r="L34" s="471" t="s">
        <v>225</v>
      </c>
      <c r="M34" s="320">
        <f t="shared" si="5"/>
        <v>0</v>
      </c>
      <c r="N34" s="402"/>
      <c r="O34" s="734"/>
      <c r="P34" s="746"/>
      <c r="Q34" s="27"/>
    </row>
    <row r="35" spans="1:17" ht="23.25" customHeight="1" x14ac:dyDescent="0.2">
      <c r="A35" s="755"/>
      <c r="B35" s="755"/>
      <c r="C35" s="384" t="s">
        <v>54</v>
      </c>
      <c r="D35" s="398">
        <f>SUM(D28:D34)</f>
        <v>0</v>
      </c>
      <c r="E35" s="14">
        <f>H27</f>
        <v>153.48429707873402</v>
      </c>
      <c r="F35" s="8" t="s">
        <v>225</v>
      </c>
      <c r="G35" s="14">
        <f>SUM(G28:G34)</f>
        <v>0</v>
      </c>
      <c r="H35" s="399">
        <f>H27+G35</f>
        <v>153.48429707873402</v>
      </c>
      <c r="I35" s="453"/>
      <c r="J35" s="398">
        <f>SUM(J28:J34)</f>
        <v>0</v>
      </c>
      <c r="K35" s="14">
        <f>N27</f>
        <v>151.970669704746</v>
      </c>
      <c r="L35" s="8" t="s">
        <v>225</v>
      </c>
      <c r="M35" s="14">
        <f>SUM(M28:M34)</f>
        <v>0</v>
      </c>
      <c r="N35" s="399">
        <f>N27+M35</f>
        <v>151.970669704746</v>
      </c>
      <c r="O35" s="416"/>
      <c r="P35" s="747"/>
    </row>
    <row r="36" spans="1:17" ht="159.75" customHeight="1" x14ac:dyDescent="0.2">
      <c r="A36" s="227" t="s">
        <v>210</v>
      </c>
      <c r="B36" s="238" t="s">
        <v>246</v>
      </c>
      <c r="C36" s="389" t="s">
        <v>28</v>
      </c>
      <c r="D36" s="410">
        <v>8.3299999999999999E-2</v>
      </c>
      <c r="E36" s="228">
        <f>H13*D36</f>
        <v>9.5439975400000012</v>
      </c>
      <c r="F36" s="229" t="s">
        <v>290</v>
      </c>
      <c r="G36" s="228">
        <f>(SUM(D15:D17)+SUM(D20:D26))*E36</f>
        <v>2.1655330418260004</v>
      </c>
      <c r="H36" s="411">
        <f>(E36+G36)*(100%+D28)</f>
        <v>11.709530581826002</v>
      </c>
      <c r="I36" s="456"/>
      <c r="J36" s="410">
        <v>8.3299999999999999E-2</v>
      </c>
      <c r="K36" s="228">
        <f>N13*J36</f>
        <v>9.5439975400000012</v>
      </c>
      <c r="L36" s="229" t="s">
        <v>267</v>
      </c>
      <c r="M36" s="228">
        <f>(SUM(J15:J17)+SUM(J20:J26))*K36</f>
        <v>2.1464450467460003</v>
      </c>
      <c r="N36" s="411">
        <f>(K36+M36)*(100%+J28)</f>
        <v>11.690442586746002</v>
      </c>
      <c r="O36" s="470" t="s">
        <v>251</v>
      </c>
      <c r="P36" s="749"/>
    </row>
    <row r="37" spans="1:17" ht="14.25" x14ac:dyDescent="0.2">
      <c r="A37" s="221"/>
      <c r="B37" s="222"/>
      <c r="C37" s="390" t="s">
        <v>241</v>
      </c>
      <c r="D37" s="412"/>
      <c r="E37" s="228"/>
      <c r="F37" s="229" t="s">
        <v>249</v>
      </c>
      <c r="G37" s="228"/>
      <c r="H37" s="411">
        <f>H35+H36</f>
        <v>165.19382766056003</v>
      </c>
      <c r="I37" s="456"/>
      <c r="J37" s="424"/>
      <c r="K37" s="372"/>
      <c r="L37" s="229" t="s">
        <v>250</v>
      </c>
      <c r="M37" s="372"/>
      <c r="N37" s="411">
        <f>N35+N36</f>
        <v>163.661112291492</v>
      </c>
      <c r="O37" s="417"/>
      <c r="P37" s="748"/>
    </row>
    <row r="38" spans="1:17" ht="10.5" customHeight="1" x14ac:dyDescent="0.2">
      <c r="A38" s="221"/>
      <c r="B38" s="222"/>
      <c r="C38" s="390"/>
      <c r="D38" s="425"/>
      <c r="E38" s="426"/>
      <c r="F38" s="427"/>
      <c r="G38" s="426"/>
      <c r="H38" s="428"/>
      <c r="I38" s="456"/>
      <c r="J38" s="429"/>
      <c r="K38" s="430"/>
      <c r="L38" s="427"/>
      <c r="M38" s="430"/>
      <c r="N38" s="428"/>
      <c r="O38" s="440"/>
      <c r="P38" s="431"/>
    </row>
    <row r="39" spans="1:17" ht="142.5" customHeight="1" thickBot="1" x14ac:dyDescent="0.25">
      <c r="A39" s="741"/>
      <c r="B39" s="742"/>
      <c r="C39" s="743"/>
      <c r="D39" s="776" t="s">
        <v>381</v>
      </c>
      <c r="E39" s="777"/>
      <c r="F39" s="778"/>
      <c r="G39" s="413">
        <f>H37</f>
        <v>165.19382766056003</v>
      </c>
      <c r="H39" s="414">
        <f>ROUND(G39/100,4)</f>
        <v>1.6518999999999999</v>
      </c>
      <c r="I39" s="455"/>
      <c r="J39" s="796" t="s">
        <v>380</v>
      </c>
      <c r="K39" s="797"/>
      <c r="L39" s="798"/>
      <c r="M39" s="413">
        <f>N37</f>
        <v>163.661112291492</v>
      </c>
      <c r="N39" s="552">
        <f>ROUND(M39/100,4)</f>
        <v>1.6366000000000001</v>
      </c>
      <c r="O39" s="738"/>
      <c r="P39" s="551" t="s">
        <v>55</v>
      </c>
    </row>
    <row r="40" spans="1:17" ht="24.75" hidden="1" customHeight="1" x14ac:dyDescent="0.2">
      <c r="A40" s="374"/>
      <c r="B40" s="374"/>
      <c r="C40" s="374"/>
      <c r="D40" s="432"/>
      <c r="E40" s="432"/>
      <c r="F40" s="391"/>
      <c r="G40" s="418"/>
      <c r="H40" s="392">
        <f>H39</f>
        <v>1.6518999999999999</v>
      </c>
      <c r="I40" s="449"/>
      <c r="J40" s="418"/>
      <c r="K40" s="418"/>
      <c r="L40" s="419"/>
      <c r="M40" s="433">
        <f>N39</f>
        <v>1.6366000000000001</v>
      </c>
      <c r="O40" s="738"/>
      <c r="P40" s="471"/>
    </row>
    <row r="41" spans="1:17" ht="216" customHeight="1" x14ac:dyDescent="0.2">
      <c r="A41" s="739"/>
      <c r="B41" s="740"/>
      <c r="C41" s="750" t="s">
        <v>382</v>
      </c>
      <c r="D41" s="751"/>
      <c r="E41" s="751"/>
      <c r="F41" s="752"/>
      <c r="G41" s="434"/>
      <c r="H41" s="548">
        <v>0.7</v>
      </c>
      <c r="I41" s="435"/>
      <c r="J41" s="435"/>
      <c r="K41" s="435"/>
      <c r="L41" s="435"/>
      <c r="M41" s="549">
        <v>0.3</v>
      </c>
      <c r="N41" s="569">
        <f>SUMPRODUCT(H41:M41,H40:M40)/SUM(H41:M41)</f>
        <v>1.6473099999999998</v>
      </c>
      <c r="O41" s="738"/>
      <c r="P41" s="468" t="s">
        <v>449</v>
      </c>
    </row>
    <row r="43" spans="1:17" ht="128.25" customHeight="1" x14ac:dyDescent="0.2">
      <c r="A43" s="750" t="s">
        <v>291</v>
      </c>
      <c r="B43" s="751"/>
      <c r="C43" s="751"/>
      <c r="D43" s="752"/>
      <c r="E43" s="568">
        <f>'2a. LSF cao Rijk'!E44</f>
        <v>0</v>
      </c>
      <c r="F43" s="782" t="s">
        <v>383</v>
      </c>
      <c r="G43" s="783"/>
      <c r="H43" s="783"/>
      <c r="I43" s="783"/>
      <c r="J43" s="784"/>
    </row>
    <row r="44" spans="1:17" ht="20.25" customHeight="1" x14ac:dyDescent="0.2"/>
    <row r="45" spans="1:17" x14ac:dyDescent="0.2">
      <c r="F45" s="663"/>
    </row>
    <row r="47" spans="1:17" ht="43.5" customHeight="1" x14ac:dyDescent="0.2">
      <c r="A47" s="785" t="s">
        <v>308</v>
      </c>
      <c r="B47" s="786"/>
      <c r="C47" s="786"/>
      <c r="D47" s="786"/>
      <c r="E47" s="786"/>
      <c r="F47" s="786"/>
      <c r="G47" s="786"/>
      <c r="H47" s="786"/>
      <c r="I47" s="786"/>
      <c r="J47" s="786"/>
      <c r="K47" s="786"/>
      <c r="L47" s="786"/>
      <c r="M47" s="786"/>
      <c r="N47" s="786"/>
      <c r="O47" s="786"/>
      <c r="P47" s="787"/>
    </row>
    <row r="48" spans="1:17" ht="38.25" customHeight="1" x14ac:dyDescent="0.2">
      <c r="A48" s="553"/>
      <c r="B48" s="553"/>
      <c r="C48" s="553"/>
      <c r="D48" s="788" t="str">
        <f>'2a. LSF cao Rijk'!D48:H49</f>
        <v>Fase A/ 1,2 volgens de ABU/NBBU-cao, of ingeval van een 
Sociaal Werkbedrijf voor arbeidsovereenkomsten voor bepaalde tijd (in het eerste gewerkte jaar)
………………………………………………………………………………………………..</v>
      </c>
      <c r="E48" s="789"/>
      <c r="F48" s="789"/>
      <c r="G48" s="789"/>
      <c r="H48" s="789"/>
      <c r="I48" s="553"/>
      <c r="J48" s="792" t="str">
        <f>'2a. LSF cao Rijk'!J48:P49</f>
        <v>Fase B/3 en C/4 volgens de ABU/NBBU-cao, of ingeval van een Sociaal Werkbedrijf voor arbeidsovereenkomsten voor bepaalde (na het eerste gewerkte jaar) en 
onbepaalde tijd
…………………………………………………………………………………………………………………………………………………………………………………………………………...............</v>
      </c>
      <c r="K48" s="793"/>
      <c r="L48" s="793"/>
      <c r="M48" s="793"/>
      <c r="N48" s="793"/>
      <c r="O48" s="793"/>
      <c r="P48" s="794"/>
    </row>
    <row r="49" spans="1:16" ht="106.5" customHeight="1" x14ac:dyDescent="0.2">
      <c r="A49" s="553"/>
      <c r="B49" s="553"/>
      <c r="C49" s="553"/>
      <c r="D49" s="790"/>
      <c r="E49" s="791"/>
      <c r="F49" s="791"/>
      <c r="G49" s="791"/>
      <c r="H49" s="791"/>
      <c r="I49" s="553"/>
      <c r="J49" s="790"/>
      <c r="K49" s="791"/>
      <c r="L49" s="791"/>
      <c r="M49" s="791"/>
      <c r="N49" s="791"/>
      <c r="O49" s="791"/>
      <c r="P49" s="795"/>
    </row>
    <row r="50" spans="1:16" ht="6" customHeight="1" x14ac:dyDescent="0.2">
      <c r="A50" s="565"/>
      <c r="B50" s="566"/>
      <c r="C50" s="566"/>
      <c r="D50" s="566"/>
      <c r="E50" s="566"/>
      <c r="F50" s="566"/>
      <c r="G50" s="566"/>
      <c r="H50" s="566"/>
      <c r="I50" s="566"/>
      <c r="J50" s="566"/>
      <c r="K50" s="566"/>
      <c r="L50" s="566"/>
      <c r="M50" s="566"/>
      <c r="N50" s="566"/>
      <c r="O50" s="566"/>
      <c r="P50" s="567"/>
    </row>
    <row r="57" spans="1:16" x14ac:dyDescent="0.2">
      <c r="D57" s="27"/>
      <c r="E57" s="27"/>
      <c r="F57" s="27"/>
    </row>
    <row r="58" spans="1:16" x14ac:dyDescent="0.2">
      <c r="D58" s="27"/>
    </row>
  </sheetData>
  <sheetProtection algorithmName="SHA-512" hashValue="ta3CRXwx4ABQ1q4kNNR/X+s6+GdLPLbnb6Axs0TJlfolGKvI79FN+1wQQLZ+PxzqM+FpBz/y4z/mCILlzEfyIQ==" saltValue="iMec4I8zVHn35AaSjEaYUQ==" spinCount="100000" sheet="1" objects="1" scenarios="1"/>
  <mergeCells count="28">
    <mergeCell ref="A1:O1"/>
    <mergeCell ref="A5:O5"/>
    <mergeCell ref="B7:C7"/>
    <mergeCell ref="D7:H7"/>
    <mergeCell ref="J7:N7"/>
    <mergeCell ref="A2:O2"/>
    <mergeCell ref="P26:P27"/>
    <mergeCell ref="A28:A35"/>
    <mergeCell ref="B28:B35"/>
    <mergeCell ref="O28:O34"/>
    <mergeCell ref="P28:P34"/>
    <mergeCell ref="P35:P37"/>
    <mergeCell ref="P2:T2"/>
    <mergeCell ref="A43:D43"/>
    <mergeCell ref="F43:J43"/>
    <mergeCell ref="A47:P47"/>
    <mergeCell ref="D48:H49"/>
    <mergeCell ref="J48:P49"/>
    <mergeCell ref="A39:C39"/>
    <mergeCell ref="D39:F39"/>
    <mergeCell ref="J39:L39"/>
    <mergeCell ref="O39:O41"/>
    <mergeCell ref="A41:B41"/>
    <mergeCell ref="C41:F41"/>
    <mergeCell ref="P9:P23"/>
    <mergeCell ref="O10:O12"/>
    <mergeCell ref="O21:O23"/>
    <mergeCell ref="O24:O25"/>
  </mergeCells>
  <hyperlinks>
    <hyperlink ref="O10:O12" location="' 2c. Toelichting LSF'!C6" display="Link naar toelichting"/>
    <hyperlink ref="O14" location="' 2c. Toelichting LSF'!C7" display="Link naar toelichting"/>
    <hyperlink ref="O15" location="' 2c. Toelichting LSF'!C8" display="Link naar toelichting"/>
    <hyperlink ref="O16" location="' 2c. Toelichting LSF'!C9" display="Link naar toelichting"/>
    <hyperlink ref="O18" location="' 2c. Toelichting LSF'!C11" display="Link naar toelichting"/>
    <hyperlink ref="O20" location="' 2c. Toelichting LSF'!C12" display="Link naar toelichting"/>
    <hyperlink ref="O21:O23" location="' 2c. Toelichting LSF'!C13" display="Link naar toelichting"/>
    <hyperlink ref="O24:O25" location="' 2c. Toelichting LSF'!C14" display="Link naar toelichting"/>
    <hyperlink ref="O26" location="' 2c. Toelichting LSF'!C15" display="Link naar toelichting"/>
    <hyperlink ref="O28:O34" location="' 2c. Toelichting LSF'!C16" display="Link naar toelichting"/>
    <hyperlink ref="O36" location="' 2c. Toelichting LSF'!C17" display="Link naar toelichting"/>
    <hyperlink ref="O9" location="' 2c. Toelichting LSF'!C5" display="Link naar toelichting"/>
  </hyperlink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6"/>
  <sheetViews>
    <sheetView zoomScaleNormal="100" workbookViewId="0">
      <selection sqref="A1:P1"/>
    </sheetView>
  </sheetViews>
  <sheetFormatPr defaultRowHeight="12.75" x14ac:dyDescent="0.2"/>
  <cols>
    <col min="1" max="1" width="8.42578125" bestFit="1" customWidth="1"/>
    <col min="2" max="2" width="48.140625" customWidth="1"/>
    <col min="3" max="3" width="112.28515625" customWidth="1"/>
  </cols>
  <sheetData>
    <row r="1" spans="1:16" ht="29.25" customHeight="1" x14ac:dyDescent="0.2">
      <c r="A1" s="707" t="s">
        <v>455</v>
      </c>
      <c r="B1" s="707"/>
      <c r="C1" s="707"/>
      <c r="D1" s="707"/>
      <c r="E1" s="707"/>
      <c r="F1" s="707"/>
      <c r="G1" s="707"/>
      <c r="H1" s="707"/>
      <c r="I1" s="707"/>
      <c r="J1" s="707"/>
      <c r="K1" s="707"/>
      <c r="L1" s="707"/>
      <c r="M1" s="707"/>
      <c r="N1" s="707"/>
      <c r="O1" s="707"/>
      <c r="P1" s="707"/>
    </row>
    <row r="2" spans="1:16" ht="19.5" customHeight="1" x14ac:dyDescent="0.2">
      <c r="A2" s="24" t="str">
        <f>'0. Leeswijzer'!A3</f>
        <v>Tariefstelling 2025</v>
      </c>
      <c r="C2" s="318" t="s">
        <v>377</v>
      </c>
      <c r="D2" s="319"/>
    </row>
    <row r="3" spans="1:16" ht="35.25" customHeight="1" x14ac:dyDescent="0.25">
      <c r="C3" s="704" t="s">
        <v>472</v>
      </c>
      <c r="D3" s="704"/>
      <c r="E3" s="704"/>
    </row>
    <row r="4" spans="1:16" ht="21" customHeight="1" x14ac:dyDescent="0.2">
      <c r="A4" s="226" t="s">
        <v>10</v>
      </c>
      <c r="B4" s="226" t="s">
        <v>211</v>
      </c>
      <c r="C4" s="415" t="s">
        <v>16</v>
      </c>
    </row>
    <row r="5" spans="1:16" ht="33.75" x14ac:dyDescent="0.2">
      <c r="A5" s="9" t="s">
        <v>17</v>
      </c>
      <c r="B5" s="10" t="s">
        <v>269</v>
      </c>
      <c r="C5" s="557" t="s">
        <v>386</v>
      </c>
    </row>
    <row r="6" spans="1:16" ht="380.25" customHeight="1" x14ac:dyDescent="0.2">
      <c r="A6" s="9" t="s">
        <v>25</v>
      </c>
      <c r="B6" s="10" t="s">
        <v>256</v>
      </c>
      <c r="C6" s="554" t="s">
        <v>298</v>
      </c>
    </row>
    <row r="7" spans="1:16" ht="53.25" customHeight="1" x14ac:dyDescent="0.2">
      <c r="A7" s="9" t="s">
        <v>29</v>
      </c>
      <c r="B7" s="9" t="s">
        <v>30</v>
      </c>
      <c r="C7" s="555" t="s">
        <v>299</v>
      </c>
    </row>
    <row r="8" spans="1:16" ht="228" customHeight="1" x14ac:dyDescent="0.2">
      <c r="A8" s="807" t="s">
        <v>33</v>
      </c>
      <c r="B8" s="665" t="s">
        <v>387</v>
      </c>
      <c r="C8" s="666" t="s">
        <v>388</v>
      </c>
    </row>
    <row r="9" spans="1:16" ht="179.25" customHeight="1" x14ac:dyDescent="0.2">
      <c r="A9" s="807"/>
      <c r="B9" s="10" t="s">
        <v>252</v>
      </c>
      <c r="C9" s="555" t="s">
        <v>300</v>
      </c>
    </row>
    <row r="10" spans="1:16" ht="146.25" x14ac:dyDescent="0.2">
      <c r="A10" s="807"/>
      <c r="B10" s="10" t="s">
        <v>253</v>
      </c>
      <c r="C10" s="554" t="s">
        <v>301</v>
      </c>
    </row>
    <row r="11" spans="1:16" ht="92.25" customHeight="1" x14ac:dyDescent="0.2">
      <c r="A11" s="807"/>
      <c r="B11" s="10" t="s">
        <v>254</v>
      </c>
      <c r="C11" s="554" t="s">
        <v>302</v>
      </c>
    </row>
    <row r="12" spans="1:16" ht="51.75" customHeight="1" x14ac:dyDescent="0.2">
      <c r="A12" s="807"/>
      <c r="B12" s="10" t="s">
        <v>255</v>
      </c>
      <c r="C12" s="557" t="s">
        <v>303</v>
      </c>
    </row>
    <row r="13" spans="1:16" ht="75.75" customHeight="1" x14ac:dyDescent="0.2">
      <c r="A13" s="807"/>
      <c r="B13" s="10" t="s">
        <v>257</v>
      </c>
      <c r="C13" s="554" t="s">
        <v>304</v>
      </c>
    </row>
    <row r="14" spans="1:16" ht="246.75" customHeight="1" x14ac:dyDescent="0.2">
      <c r="A14" s="807"/>
      <c r="B14" s="10" t="s">
        <v>258</v>
      </c>
      <c r="C14" s="554" t="s">
        <v>305</v>
      </c>
    </row>
    <row r="15" spans="1:16" ht="105.75" customHeight="1" x14ac:dyDescent="0.2">
      <c r="A15" s="807"/>
      <c r="B15" s="10" t="s">
        <v>259</v>
      </c>
      <c r="C15" s="558" t="s">
        <v>306</v>
      </c>
    </row>
    <row r="16" spans="1:16" ht="102.75" customHeight="1" x14ac:dyDescent="0.2">
      <c r="A16" s="9" t="s">
        <v>46</v>
      </c>
      <c r="B16" s="10" t="s">
        <v>47</v>
      </c>
      <c r="C16" s="556" t="s">
        <v>470</v>
      </c>
    </row>
    <row r="17" spans="1:3" ht="79.5" customHeight="1" x14ac:dyDescent="0.2">
      <c r="A17" s="439" t="s">
        <v>210</v>
      </c>
      <c r="B17" s="238" t="s">
        <v>246</v>
      </c>
      <c r="C17" s="559" t="s">
        <v>307</v>
      </c>
    </row>
    <row r="18" spans="1:3" x14ac:dyDescent="0.2">
      <c r="A18" s="436"/>
      <c r="B18" s="436"/>
      <c r="C18" s="437"/>
    </row>
    <row r="19" spans="1:3" x14ac:dyDescent="0.2">
      <c r="A19" s="436"/>
      <c r="B19" s="436"/>
      <c r="C19" s="437"/>
    </row>
    <row r="20" spans="1:3" x14ac:dyDescent="0.2">
      <c r="A20" s="436"/>
      <c r="B20" s="436"/>
      <c r="C20" s="437"/>
    </row>
    <row r="21" spans="1:3" x14ac:dyDescent="0.2">
      <c r="A21" s="436"/>
      <c r="B21" s="436"/>
      <c r="C21" s="437"/>
    </row>
    <row r="22" spans="1:3" x14ac:dyDescent="0.2">
      <c r="A22" s="436"/>
      <c r="B22" s="436"/>
      <c r="C22" s="437"/>
    </row>
    <row r="23" spans="1:3" x14ac:dyDescent="0.2">
      <c r="A23" s="436"/>
      <c r="B23" s="436"/>
      <c r="C23" s="438"/>
    </row>
    <row r="24" spans="1:3" x14ac:dyDescent="0.2">
      <c r="A24" s="438"/>
      <c r="B24" s="438"/>
      <c r="C24" s="438"/>
    </row>
    <row r="25" spans="1:3" x14ac:dyDescent="0.2">
      <c r="A25" s="438"/>
      <c r="B25" s="438"/>
      <c r="C25" s="438"/>
    </row>
    <row r="26" spans="1:3" x14ac:dyDescent="0.2">
      <c r="A26" s="438"/>
      <c r="B26" s="438"/>
      <c r="C26" s="438"/>
    </row>
  </sheetData>
  <sheetProtection algorithmName="SHA-512" hashValue="FeADY7TpbzUmAcZbtBupAHio5tL6VdpgAmEomaALLKzfD5onfV6RTqRfaXu1kYpg2x8g2UG+7voIqE/VcXvvuw==" saltValue="6LeHxu6n2fbzMarJtwZgOA==" spinCount="100000" sheet="1" objects="1" scenarios="1"/>
  <mergeCells count="2">
    <mergeCell ref="A1:P1"/>
    <mergeCell ref="A8:A15"/>
  </mergeCells>
  <pageMargins left="0.70866141732283472" right="0.70866141732283472" top="0.74803149606299213" bottom="0.74803149606299213" header="0.31496062992125984" footer="0.31496062992125984"/>
  <pageSetup paperSize="8" scale="55"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51"/>
  <sheetViews>
    <sheetView workbookViewId="0">
      <selection activeCell="D20" sqref="D20"/>
    </sheetView>
  </sheetViews>
  <sheetFormatPr defaultRowHeight="12.75" x14ac:dyDescent="0.2"/>
  <cols>
    <col min="2" max="2" width="61.28515625" customWidth="1"/>
    <col min="3" max="3" width="65" customWidth="1"/>
    <col min="4" max="4" width="15.28515625" customWidth="1"/>
    <col min="17" max="17" width="33.5703125" customWidth="1"/>
  </cols>
  <sheetData>
    <row r="1" spans="1:17" ht="31.5" customHeight="1" x14ac:dyDescent="0.2">
      <c r="A1" s="873" t="s">
        <v>389</v>
      </c>
      <c r="B1" s="874"/>
      <c r="C1" s="874"/>
      <c r="D1" s="874"/>
      <c r="E1" s="874"/>
      <c r="F1" s="874"/>
      <c r="G1" s="875"/>
      <c r="H1" s="875"/>
      <c r="I1" s="875"/>
      <c r="J1" s="875"/>
      <c r="K1" s="875"/>
    </row>
    <row r="2" spans="1:17" ht="21.75" customHeight="1" x14ac:dyDescent="0.2">
      <c r="A2" s="718" t="s">
        <v>474</v>
      </c>
      <c r="B2" s="721"/>
      <c r="C2" s="721"/>
      <c r="D2" s="721"/>
      <c r="E2" s="876" t="s">
        <v>275</v>
      </c>
      <c r="F2" s="877"/>
      <c r="G2" s="877"/>
      <c r="H2" s="877"/>
      <c r="I2" s="877"/>
      <c r="J2" s="877"/>
      <c r="K2" s="877"/>
      <c r="L2" s="575"/>
    </row>
    <row r="3" spans="1:17" ht="12.75" customHeight="1" x14ac:dyDescent="0.2">
      <c r="A3" s="573"/>
      <c r="B3" s="574"/>
      <c r="C3" s="574"/>
      <c r="D3" s="574"/>
      <c r="E3" s="571"/>
      <c r="F3" s="572"/>
      <c r="G3" s="572"/>
      <c r="H3" s="572"/>
      <c r="I3" s="572"/>
      <c r="J3" s="572"/>
      <c r="K3" s="572"/>
      <c r="L3" s="575"/>
    </row>
    <row r="4" spans="1:17" ht="60.75" customHeight="1" x14ac:dyDescent="0.3">
      <c r="A4" s="878" t="s">
        <v>399</v>
      </c>
      <c r="B4" s="879"/>
      <c r="C4" s="879"/>
      <c r="D4" s="879"/>
      <c r="E4" s="879"/>
      <c r="F4" s="879"/>
      <c r="G4" s="879"/>
      <c r="H4" s="879"/>
      <c r="I4" s="879"/>
      <c r="J4" s="879"/>
      <c r="K4" s="880"/>
      <c r="L4" s="624"/>
      <c r="M4" s="624"/>
      <c r="N4" s="624"/>
      <c r="O4" s="624"/>
    </row>
    <row r="5" spans="1:17" ht="14.25" customHeight="1" x14ac:dyDescent="0.3">
      <c r="A5" s="539"/>
      <c r="C5" s="584"/>
      <c r="E5" s="585"/>
      <c r="F5" s="585"/>
      <c r="G5" s="585"/>
      <c r="H5" s="585"/>
      <c r="I5" s="585"/>
      <c r="J5" s="623"/>
      <c r="K5" s="624"/>
      <c r="L5" s="624"/>
      <c r="M5" s="624"/>
      <c r="N5" s="624"/>
      <c r="O5" s="624"/>
    </row>
    <row r="6" spans="1:17" ht="18.75" x14ac:dyDescent="0.3">
      <c r="A6" s="884" t="s">
        <v>356</v>
      </c>
      <c r="B6" s="885"/>
      <c r="C6" s="885"/>
      <c r="D6" s="885"/>
      <c r="E6" s="885"/>
      <c r="F6" s="885"/>
      <c r="G6" s="885"/>
      <c r="H6" s="885"/>
      <c r="I6" s="885"/>
      <c r="J6" s="885"/>
      <c r="K6" s="576"/>
      <c r="L6" s="577"/>
      <c r="M6" s="577"/>
      <c r="N6" s="577"/>
      <c r="O6" s="577"/>
    </row>
    <row r="7" spans="1:17" ht="18.75" x14ac:dyDescent="0.3">
      <c r="A7" s="578" t="s">
        <v>316</v>
      </c>
      <c r="B7" s="577"/>
      <c r="C7" s="579"/>
      <c r="D7" s="576"/>
      <c r="E7" s="580"/>
      <c r="F7" s="581"/>
      <c r="G7" s="581"/>
      <c r="H7" s="581"/>
      <c r="I7" s="581"/>
      <c r="J7" s="582"/>
      <c r="K7" s="582"/>
      <c r="L7" s="582"/>
      <c r="M7" s="577"/>
      <c r="N7" s="577"/>
      <c r="O7" s="535"/>
      <c r="Q7" s="583"/>
    </row>
    <row r="8" spans="1:17" ht="21.75" customHeight="1" x14ac:dyDescent="0.25">
      <c r="J8" s="585"/>
      <c r="K8" s="585"/>
      <c r="L8" s="585"/>
      <c r="M8" s="586"/>
      <c r="O8" s="587"/>
      <c r="Q8" s="583"/>
    </row>
    <row r="9" spans="1:17" ht="18" x14ac:dyDescent="0.25">
      <c r="A9" s="534" t="s">
        <v>317</v>
      </c>
      <c r="B9" s="588"/>
      <c r="C9" s="589" t="s">
        <v>341</v>
      </c>
      <c r="D9" s="590"/>
      <c r="E9" s="585"/>
      <c r="F9" s="585"/>
      <c r="G9" s="585"/>
      <c r="H9" s="585"/>
      <c r="I9" s="585"/>
      <c r="J9" s="585"/>
      <c r="K9" s="488"/>
      <c r="L9" s="488"/>
      <c r="Q9" s="591"/>
    </row>
    <row r="10" spans="1:17" ht="34.5" customHeight="1" x14ac:dyDescent="0.2">
      <c r="A10" s="592" t="s">
        <v>357</v>
      </c>
      <c r="B10" s="593"/>
      <c r="C10" s="539"/>
      <c r="D10" s="517"/>
      <c r="E10" s="594"/>
      <c r="F10" s="594"/>
      <c r="G10" s="594"/>
      <c r="H10" s="594"/>
      <c r="I10" s="594"/>
      <c r="J10" s="594"/>
      <c r="K10" s="595"/>
      <c r="L10" s="595"/>
      <c r="M10" s="517"/>
      <c r="N10" s="517"/>
      <c r="O10" s="517"/>
      <c r="P10" s="517"/>
      <c r="Q10" s="596"/>
    </row>
    <row r="11" spans="1:17" ht="21" customHeight="1" x14ac:dyDescent="0.2">
      <c r="A11" s="886"/>
      <c r="B11" s="887"/>
      <c r="C11" s="887"/>
      <c r="D11" s="887"/>
      <c r="E11" s="887"/>
      <c r="F11" s="887"/>
      <c r="G11" s="887"/>
      <c r="H11" s="887"/>
      <c r="I11" s="887"/>
      <c r="J11" s="887"/>
      <c r="K11" s="887"/>
      <c r="L11" s="887"/>
      <c r="M11" s="887"/>
      <c r="N11" s="887"/>
      <c r="O11" s="887"/>
      <c r="P11" s="887"/>
      <c r="Q11" s="591"/>
    </row>
    <row r="12" spans="1:17" ht="42.75" customHeight="1" x14ac:dyDescent="0.2">
      <c r="A12" s="888" t="s">
        <v>393</v>
      </c>
      <c r="B12" s="889"/>
      <c r="C12" s="597"/>
      <c r="D12" s="597"/>
      <c r="E12" s="597"/>
      <c r="F12" s="597"/>
      <c r="G12" s="597"/>
      <c r="H12" s="597"/>
      <c r="I12" s="597"/>
      <c r="J12" s="597"/>
      <c r="K12" s="597"/>
      <c r="L12" s="597"/>
      <c r="M12" s="597"/>
      <c r="N12" s="597"/>
      <c r="O12" s="597"/>
      <c r="P12" s="597"/>
      <c r="Q12" s="591"/>
    </row>
    <row r="13" spans="1:17" ht="14.25" customHeight="1" x14ac:dyDescent="0.2">
      <c r="A13" s="598"/>
    </row>
    <row r="14" spans="1:17" ht="15" x14ac:dyDescent="0.2">
      <c r="A14" s="890" t="s">
        <v>318</v>
      </c>
      <c r="B14" s="891"/>
      <c r="C14" s="667" t="s">
        <v>53</v>
      </c>
      <c r="D14" s="599"/>
    </row>
    <row r="15" spans="1:17" ht="15" x14ac:dyDescent="0.2">
      <c r="A15" s="890" t="s">
        <v>319</v>
      </c>
      <c r="B15" s="891"/>
      <c r="C15" s="667" t="s">
        <v>53</v>
      </c>
      <c r="D15" s="599"/>
    </row>
    <row r="16" spans="1:17" ht="15" x14ac:dyDescent="0.25">
      <c r="A16" s="890" t="s">
        <v>320</v>
      </c>
      <c r="B16" s="892"/>
      <c r="C16" s="667" t="s">
        <v>355</v>
      </c>
      <c r="E16" s="893" t="s">
        <v>321</v>
      </c>
      <c r="F16" s="894"/>
      <c r="G16" s="894"/>
    </row>
    <row r="17" spans="1:17" ht="15" x14ac:dyDescent="0.25">
      <c r="A17" s="577"/>
    </row>
    <row r="18" spans="1:17" ht="15" x14ac:dyDescent="0.25">
      <c r="A18" s="600" t="s">
        <v>338</v>
      </c>
      <c r="B18" s="601"/>
      <c r="C18" s="602"/>
      <c r="D18" s="895" t="s">
        <v>397</v>
      </c>
      <c r="E18" s="896"/>
      <c r="F18" s="896"/>
      <c r="G18" s="896"/>
      <c r="H18" s="896"/>
      <c r="I18" s="897"/>
    </row>
    <row r="19" spans="1:17" ht="15.75" x14ac:dyDescent="0.25">
      <c r="A19" s="534" t="s">
        <v>322</v>
      </c>
      <c r="B19" s="534"/>
      <c r="C19" s="603"/>
    </row>
    <row r="20" spans="1:17" s="604" customFormat="1" ht="70.5" customHeight="1" x14ac:dyDescent="0.2">
      <c r="A20" s="866" t="s">
        <v>342</v>
      </c>
      <c r="B20" s="867"/>
      <c r="C20" s="868"/>
      <c r="D20" s="668">
        <v>0</v>
      </c>
      <c r="E20" s="860" t="s">
        <v>360</v>
      </c>
      <c r="F20" s="869"/>
      <c r="G20" s="869"/>
      <c r="H20" s="869"/>
      <c r="I20" s="869"/>
      <c r="J20" s="869"/>
      <c r="K20" s="869"/>
      <c r="L20" s="869"/>
      <c r="M20" s="869"/>
      <c r="N20" s="869"/>
      <c r="O20" s="869"/>
      <c r="P20" s="869"/>
      <c r="Q20" s="870"/>
    </row>
    <row r="21" spans="1:17" s="604" customFormat="1" ht="209.25" customHeight="1" x14ac:dyDescent="0.2">
      <c r="A21" s="881" t="s">
        <v>323</v>
      </c>
      <c r="B21" s="882"/>
      <c r="C21" s="883"/>
      <c r="D21" s="668">
        <v>0</v>
      </c>
      <c r="E21" s="860" t="s">
        <v>443</v>
      </c>
      <c r="F21" s="869"/>
      <c r="G21" s="869"/>
      <c r="H21" s="869"/>
      <c r="I21" s="869"/>
      <c r="J21" s="869"/>
      <c r="K21" s="869"/>
      <c r="L21" s="869"/>
      <c r="M21" s="869"/>
      <c r="N21" s="869"/>
      <c r="O21" s="869"/>
      <c r="P21" s="869"/>
      <c r="Q21" s="870"/>
    </row>
    <row r="22" spans="1:17" s="604" customFormat="1" ht="54" customHeight="1" x14ac:dyDescent="0.2">
      <c r="A22" s="866" t="s">
        <v>339</v>
      </c>
      <c r="B22" s="867"/>
      <c r="C22" s="868"/>
      <c r="D22" s="605">
        <f>D20-D21</f>
        <v>0</v>
      </c>
      <c r="E22" s="860" t="s">
        <v>350</v>
      </c>
      <c r="F22" s="869"/>
      <c r="G22" s="869"/>
      <c r="H22" s="869"/>
      <c r="I22" s="869"/>
      <c r="J22" s="869"/>
      <c r="K22" s="869"/>
      <c r="L22" s="869"/>
      <c r="M22" s="869"/>
      <c r="N22" s="869"/>
      <c r="O22" s="869"/>
      <c r="P22" s="869"/>
      <c r="Q22" s="870"/>
    </row>
    <row r="23" spans="1:17" s="604" customFormat="1" ht="51.75" customHeight="1" x14ac:dyDescent="0.2">
      <c r="A23" s="866" t="s">
        <v>344</v>
      </c>
      <c r="B23" s="867"/>
      <c r="C23" s="868"/>
      <c r="D23" s="606">
        <f>'2a. LSF cao Rijk'!N41</f>
        <v>1.64971</v>
      </c>
      <c r="E23" s="860" t="s">
        <v>340</v>
      </c>
      <c r="F23" s="871"/>
      <c r="G23" s="871"/>
      <c r="H23" s="871"/>
      <c r="I23" s="871"/>
      <c r="J23" s="871"/>
      <c r="K23" s="871"/>
      <c r="L23" s="871"/>
      <c r="M23" s="871"/>
      <c r="N23" s="871"/>
      <c r="O23" s="871"/>
      <c r="P23" s="871"/>
      <c r="Q23" s="872"/>
    </row>
    <row r="24" spans="1:17" s="604" customFormat="1" ht="48.75" customHeight="1" x14ac:dyDescent="0.2">
      <c r="A24" s="866" t="s">
        <v>324</v>
      </c>
      <c r="B24" s="867"/>
      <c r="C24" s="868"/>
      <c r="D24" s="607">
        <f>D22*D23</f>
        <v>0</v>
      </c>
      <c r="E24" s="843" t="s">
        <v>351</v>
      </c>
      <c r="F24" s="844"/>
      <c r="G24" s="844"/>
      <c r="H24" s="844"/>
      <c r="I24" s="844"/>
      <c r="J24" s="844"/>
      <c r="K24" s="844"/>
      <c r="L24" s="844"/>
      <c r="M24" s="844"/>
      <c r="N24" s="844"/>
      <c r="O24" s="844"/>
      <c r="P24" s="845"/>
      <c r="Q24" s="846"/>
    </row>
    <row r="25" spans="1:17" s="604" customFormat="1" ht="36.75" customHeight="1" x14ac:dyDescent="0.2">
      <c r="A25" s="857" t="s">
        <v>343</v>
      </c>
      <c r="B25" s="858"/>
      <c r="C25" s="859"/>
      <c r="D25" s="608">
        <f>'2a. LSF cao Rijk'!E44</f>
        <v>0</v>
      </c>
      <c r="E25" s="860" t="s">
        <v>349</v>
      </c>
      <c r="F25" s="861"/>
      <c r="G25" s="861"/>
      <c r="H25" s="861"/>
      <c r="I25" s="861"/>
      <c r="J25" s="861"/>
      <c r="K25" s="861"/>
      <c r="L25" s="861"/>
      <c r="M25" s="861"/>
      <c r="N25" s="861"/>
      <c r="O25" s="861"/>
      <c r="P25" s="862"/>
      <c r="Q25" s="863"/>
    </row>
    <row r="26" spans="1:17" s="604" customFormat="1" ht="72" customHeight="1" x14ac:dyDescent="0.2">
      <c r="A26" s="833" t="s">
        <v>444</v>
      </c>
      <c r="B26" s="834"/>
      <c r="C26" s="835"/>
      <c r="D26" s="668">
        <v>0</v>
      </c>
      <c r="E26" s="843" t="s">
        <v>445</v>
      </c>
      <c r="F26" s="864"/>
      <c r="G26" s="864"/>
      <c r="H26" s="864"/>
      <c r="I26" s="864"/>
      <c r="J26" s="864"/>
      <c r="K26" s="864"/>
      <c r="L26" s="864"/>
      <c r="M26" s="864"/>
      <c r="N26" s="864"/>
      <c r="O26" s="864"/>
      <c r="P26" s="864"/>
      <c r="Q26" s="865"/>
    </row>
    <row r="27" spans="1:17" s="604" customFormat="1" ht="53.25" customHeight="1" x14ac:dyDescent="0.2">
      <c r="A27" s="857" t="s">
        <v>345</v>
      </c>
      <c r="B27" s="858"/>
      <c r="C27" s="859"/>
      <c r="D27" s="609">
        <f>D24+D25+D26</f>
        <v>0</v>
      </c>
      <c r="E27" s="843" t="s">
        <v>352</v>
      </c>
      <c r="F27" s="844"/>
      <c r="G27" s="844"/>
      <c r="H27" s="844"/>
      <c r="I27" s="844"/>
      <c r="J27" s="844"/>
      <c r="K27" s="844"/>
      <c r="L27" s="844"/>
      <c r="M27" s="844"/>
      <c r="N27" s="844"/>
      <c r="O27" s="844"/>
      <c r="P27" s="845"/>
      <c r="Q27" s="846"/>
    </row>
    <row r="28" spans="1:17" s="604" customFormat="1" ht="285.75" customHeight="1" x14ac:dyDescent="0.2">
      <c r="A28" s="833" t="s">
        <v>325</v>
      </c>
      <c r="B28" s="834"/>
      <c r="C28" s="835"/>
      <c r="D28" s="668">
        <v>0</v>
      </c>
      <c r="E28" s="836" t="s">
        <v>353</v>
      </c>
      <c r="F28" s="837"/>
      <c r="G28" s="837"/>
      <c r="H28" s="837"/>
      <c r="I28" s="837"/>
      <c r="J28" s="837"/>
      <c r="K28" s="837"/>
      <c r="L28" s="837"/>
      <c r="M28" s="837"/>
      <c r="N28" s="837"/>
      <c r="O28" s="837"/>
      <c r="P28" s="838"/>
      <c r="Q28" s="839"/>
    </row>
    <row r="29" spans="1:17" s="604" customFormat="1" ht="261.75" customHeight="1" x14ac:dyDescent="0.2">
      <c r="A29" s="840" t="s">
        <v>346</v>
      </c>
      <c r="B29" s="841"/>
      <c r="C29" s="842"/>
      <c r="D29" s="609">
        <f>D27-D28</f>
        <v>0</v>
      </c>
      <c r="E29" s="843" t="s">
        <v>446</v>
      </c>
      <c r="F29" s="844"/>
      <c r="G29" s="844"/>
      <c r="H29" s="844"/>
      <c r="I29" s="844"/>
      <c r="J29" s="844"/>
      <c r="K29" s="844"/>
      <c r="L29" s="844"/>
      <c r="M29" s="844"/>
      <c r="N29" s="844"/>
      <c r="O29" s="844"/>
      <c r="P29" s="845"/>
      <c r="Q29" s="846"/>
    </row>
    <row r="30" spans="1:17" s="604" customFormat="1" x14ac:dyDescent="0.2"/>
    <row r="31" spans="1:17" ht="30" customHeight="1" x14ac:dyDescent="0.2">
      <c r="A31" s="610" t="s">
        <v>326</v>
      </c>
      <c r="B31" s="611"/>
      <c r="C31" s="612" t="s">
        <v>327</v>
      </c>
      <c r="D31" s="613"/>
    </row>
    <row r="32" spans="1:17" ht="25.5" customHeight="1" x14ac:dyDescent="0.2">
      <c r="A32" s="847" t="s">
        <v>328</v>
      </c>
      <c r="B32" s="848"/>
      <c r="C32" s="849" t="s">
        <v>329</v>
      </c>
      <c r="D32" s="850"/>
      <c r="E32" s="851" t="s">
        <v>405</v>
      </c>
      <c r="F32" s="852"/>
      <c r="G32" s="852"/>
      <c r="H32" s="852"/>
      <c r="I32" s="852"/>
      <c r="J32" s="852"/>
      <c r="K32" s="852"/>
      <c r="L32" s="852"/>
      <c r="M32" s="852"/>
      <c r="N32" s="852"/>
      <c r="O32" s="852"/>
      <c r="P32" s="852"/>
      <c r="Q32" s="853"/>
    </row>
    <row r="33" spans="1:20" ht="33" customHeight="1" x14ac:dyDescent="0.2">
      <c r="A33" s="814" t="s">
        <v>330</v>
      </c>
      <c r="B33" s="810"/>
      <c r="C33" s="808" t="s">
        <v>331</v>
      </c>
      <c r="D33" s="810"/>
      <c r="E33" s="854"/>
      <c r="F33" s="855"/>
      <c r="G33" s="855"/>
      <c r="H33" s="855"/>
      <c r="I33" s="855"/>
      <c r="J33" s="855"/>
      <c r="K33" s="855"/>
      <c r="L33" s="855"/>
      <c r="M33" s="855"/>
      <c r="N33" s="855"/>
      <c r="O33" s="855"/>
      <c r="P33" s="855"/>
      <c r="Q33" s="856"/>
      <c r="T33" s="614"/>
    </row>
    <row r="34" spans="1:20" ht="18.75" x14ac:dyDescent="0.3">
      <c r="A34" s="615"/>
      <c r="B34" s="438"/>
      <c r="C34" s="438"/>
      <c r="D34" s="616"/>
    </row>
    <row r="35" spans="1:20" ht="25.5" customHeight="1" x14ac:dyDescent="0.25">
      <c r="A35" s="617" t="s">
        <v>347</v>
      </c>
      <c r="B35" s="618"/>
      <c r="C35" s="618"/>
    </row>
    <row r="36" spans="1:20" ht="112.5" customHeight="1" x14ac:dyDescent="0.2">
      <c r="A36" s="819" t="s">
        <v>332</v>
      </c>
      <c r="B36" s="820"/>
      <c r="C36" s="821"/>
      <c r="D36" s="669">
        <v>0</v>
      </c>
      <c r="E36" s="819" t="s">
        <v>406</v>
      </c>
      <c r="F36" s="822"/>
      <c r="G36" s="822"/>
      <c r="H36" s="822"/>
      <c r="I36" s="822"/>
      <c r="J36" s="822"/>
      <c r="K36" s="822"/>
      <c r="L36" s="822"/>
      <c r="M36" s="822"/>
      <c r="N36" s="822"/>
      <c r="O36" s="822"/>
      <c r="P36" s="822"/>
      <c r="Q36" s="823"/>
    </row>
    <row r="37" spans="1:20" ht="18.75" x14ac:dyDescent="0.3">
      <c r="A37" s="615"/>
      <c r="B37" s="438"/>
      <c r="C37" s="438"/>
      <c r="D37" s="616"/>
    </row>
    <row r="38" spans="1:20" ht="27.75" customHeight="1" x14ac:dyDescent="0.25">
      <c r="A38" s="617" t="s">
        <v>354</v>
      </c>
      <c r="B38" s="619"/>
      <c r="C38" s="619"/>
    </row>
    <row r="39" spans="1:20" ht="111" customHeight="1" x14ac:dyDescent="0.2">
      <c r="A39" s="824" t="s">
        <v>348</v>
      </c>
      <c r="B39" s="825"/>
      <c r="C39" s="825"/>
      <c r="D39" s="826"/>
      <c r="E39" s="827" t="s">
        <v>333</v>
      </c>
      <c r="F39" s="828"/>
      <c r="G39" s="828"/>
      <c r="H39" s="829"/>
      <c r="I39" s="830" t="s">
        <v>334</v>
      </c>
      <c r="J39" s="831"/>
      <c r="K39" s="831"/>
      <c r="L39" s="831"/>
      <c r="M39" s="831"/>
      <c r="N39" s="831"/>
      <c r="O39" s="832"/>
      <c r="P39" s="830" t="s">
        <v>335</v>
      </c>
      <c r="Q39" s="832"/>
    </row>
    <row r="40" spans="1:20" ht="30.75" customHeight="1" x14ac:dyDescent="0.2">
      <c r="A40" s="808" t="s">
        <v>53</v>
      </c>
      <c r="B40" s="809"/>
      <c r="C40" s="809"/>
      <c r="D40" s="810"/>
      <c r="E40" s="811">
        <v>0</v>
      </c>
      <c r="F40" s="812"/>
      <c r="G40" s="812"/>
      <c r="H40" s="813"/>
      <c r="I40" s="814" t="s">
        <v>450</v>
      </c>
      <c r="J40" s="815"/>
      <c r="K40" s="815"/>
      <c r="L40" s="815"/>
      <c r="M40" s="815"/>
      <c r="N40" s="815"/>
      <c r="O40" s="816"/>
      <c r="P40" s="817" t="s">
        <v>337</v>
      </c>
      <c r="Q40" s="818"/>
    </row>
    <row r="41" spans="1:20" ht="30.75" customHeight="1" x14ac:dyDescent="0.2">
      <c r="A41" s="808" t="s">
        <v>53</v>
      </c>
      <c r="B41" s="809"/>
      <c r="C41" s="809"/>
      <c r="D41" s="810"/>
      <c r="E41" s="811">
        <v>0</v>
      </c>
      <c r="F41" s="812"/>
      <c r="G41" s="812"/>
      <c r="H41" s="813"/>
      <c r="I41" s="814" t="s">
        <v>450</v>
      </c>
      <c r="J41" s="815"/>
      <c r="K41" s="815"/>
      <c r="L41" s="815"/>
      <c r="M41" s="815"/>
      <c r="N41" s="815"/>
      <c r="O41" s="816"/>
      <c r="P41" s="817" t="s">
        <v>337</v>
      </c>
      <c r="Q41" s="818"/>
    </row>
    <row r="42" spans="1:20" ht="30.75" customHeight="1" x14ac:dyDescent="0.2">
      <c r="A42" s="808" t="s">
        <v>53</v>
      </c>
      <c r="B42" s="809"/>
      <c r="C42" s="809"/>
      <c r="D42" s="810"/>
      <c r="E42" s="811">
        <v>0</v>
      </c>
      <c r="F42" s="812"/>
      <c r="G42" s="812"/>
      <c r="H42" s="813"/>
      <c r="I42" s="814" t="s">
        <v>450</v>
      </c>
      <c r="J42" s="815"/>
      <c r="K42" s="815"/>
      <c r="L42" s="815"/>
      <c r="M42" s="815"/>
      <c r="N42" s="815"/>
      <c r="O42" s="816"/>
      <c r="P42" s="817" t="s">
        <v>337</v>
      </c>
      <c r="Q42" s="818"/>
    </row>
    <row r="43" spans="1:20" ht="30.75" customHeight="1" x14ac:dyDescent="0.2">
      <c r="A43" s="808" t="s">
        <v>53</v>
      </c>
      <c r="B43" s="809"/>
      <c r="C43" s="809"/>
      <c r="D43" s="810"/>
      <c r="E43" s="811">
        <v>0</v>
      </c>
      <c r="F43" s="812"/>
      <c r="G43" s="812"/>
      <c r="H43" s="813"/>
      <c r="I43" s="814" t="s">
        <v>450</v>
      </c>
      <c r="J43" s="815"/>
      <c r="K43" s="815"/>
      <c r="L43" s="815"/>
      <c r="M43" s="815"/>
      <c r="N43" s="815"/>
      <c r="O43" s="816"/>
      <c r="P43" s="817" t="s">
        <v>337</v>
      </c>
      <c r="Q43" s="818"/>
    </row>
    <row r="44" spans="1:20" s="620" customFormat="1" x14ac:dyDescent="0.2"/>
    <row r="45" spans="1:20" s="620" customFormat="1" x14ac:dyDescent="0.2">
      <c r="E45" s="621"/>
    </row>
    <row r="46" spans="1:20" s="620" customFormat="1" x14ac:dyDescent="0.2">
      <c r="E46" s="622"/>
    </row>
    <row r="47" spans="1:20" s="620" customFormat="1" x14ac:dyDescent="0.2">
      <c r="E47" s="622"/>
    </row>
    <row r="48" spans="1:20" s="620" customFormat="1" x14ac:dyDescent="0.2">
      <c r="E48" s="622"/>
    </row>
    <row r="49" spans="5:5" s="620" customFormat="1" x14ac:dyDescent="0.2">
      <c r="E49" s="622"/>
    </row>
    <row r="50" spans="5:5" s="620" customFormat="1" x14ac:dyDescent="0.2">
      <c r="E50" s="621"/>
    </row>
    <row r="51" spans="5:5" s="620" customFormat="1" x14ac:dyDescent="0.2"/>
  </sheetData>
  <sheetProtection algorithmName="SHA-512" hashValue="9UJOAUYsG2115hkXAKatDhW4vQYPvUSJLjvnZdXpruUoG6bXgIsKdopIa4BfW//arjtvf/G3KTnACovr8sc/+A==" saltValue="DhmMSk9UQ58P+rQcvMQ0bA==" spinCount="100000" sheet="1" objects="1" scenarios="1"/>
  <mergeCells count="59">
    <mergeCell ref="A1:K1"/>
    <mergeCell ref="A2:D2"/>
    <mergeCell ref="E2:K2"/>
    <mergeCell ref="A4:K4"/>
    <mergeCell ref="A21:C21"/>
    <mergeCell ref="E21:Q21"/>
    <mergeCell ref="A6:J6"/>
    <mergeCell ref="A11:P11"/>
    <mergeCell ref="A12:B12"/>
    <mergeCell ref="A14:B14"/>
    <mergeCell ref="A15:B15"/>
    <mergeCell ref="A16:B16"/>
    <mergeCell ref="E16:G16"/>
    <mergeCell ref="D18:I18"/>
    <mergeCell ref="A20:C20"/>
    <mergeCell ref="E20:Q20"/>
    <mergeCell ref="A22:C22"/>
    <mergeCell ref="E22:Q22"/>
    <mergeCell ref="A23:C23"/>
    <mergeCell ref="E23:Q23"/>
    <mergeCell ref="A24:C24"/>
    <mergeCell ref="E24:Q24"/>
    <mergeCell ref="A25:C25"/>
    <mergeCell ref="E25:Q25"/>
    <mergeCell ref="A26:C26"/>
    <mergeCell ref="E26:Q26"/>
    <mergeCell ref="A27:C27"/>
    <mergeCell ref="E27:Q27"/>
    <mergeCell ref="A28:C28"/>
    <mergeCell ref="E28:Q28"/>
    <mergeCell ref="A29:C29"/>
    <mergeCell ref="E29:Q29"/>
    <mergeCell ref="A32:B32"/>
    <mergeCell ref="C32:D32"/>
    <mergeCell ref="E32:Q33"/>
    <mergeCell ref="A33:B33"/>
    <mergeCell ref="C33:D33"/>
    <mergeCell ref="A36:C36"/>
    <mergeCell ref="E36:Q36"/>
    <mergeCell ref="A39:D39"/>
    <mergeCell ref="E39:H39"/>
    <mergeCell ref="I39:O39"/>
    <mergeCell ref="P39:Q39"/>
    <mergeCell ref="A40:D40"/>
    <mergeCell ref="E40:H40"/>
    <mergeCell ref="I40:O40"/>
    <mergeCell ref="P40:Q40"/>
    <mergeCell ref="A41:D41"/>
    <mergeCell ref="E41:H41"/>
    <mergeCell ref="I41:O41"/>
    <mergeCell ref="P41:Q41"/>
    <mergeCell ref="A42:D42"/>
    <mergeCell ref="E42:H42"/>
    <mergeCell ref="I42:O42"/>
    <mergeCell ref="P42:Q42"/>
    <mergeCell ref="A43:D43"/>
    <mergeCell ref="E43:H43"/>
    <mergeCell ref="I43:O43"/>
    <mergeCell ref="P43:Q43"/>
  </mergeCells>
  <hyperlinks>
    <hyperlink ref="C31" r:id="rId1" display="https://www.uwv.nl/werkgevers/werknemer-met-uitkering/toelichting-voordelen-en-regelingen/detail/proefplaatsing"/>
  </hyperlinks>
  <pageMargins left="0.70866141732283472" right="0.70866141732283472" top="0.74803149606299213" bottom="0.74803149606299213" header="0.31496062992125984" footer="0.31496062992125984"/>
  <pageSetup paperSize="8" scale="65" orientation="landscape" r:id="rId2"/>
  <drawing r:id="rId3"/>
  <extLst>
    <ext xmlns:x14="http://schemas.microsoft.com/office/spreadsheetml/2009/9/main" uri="{CCE6A557-97BC-4b89-ADB6-D9C93CAAB3DF}">
      <x14:dataValidations xmlns:xm="http://schemas.microsoft.com/office/excel/2006/main" count="1">
        <x14:dataValidation type="list" allowBlank="1" showInputMessage="1" showErrorMessage="1">
          <x14:formula1>
            <xm:f>'H:\2024 EA Arbeidsparticipanten\Tariefstelling\[241230 Pernu - Tariefstellingsblad 2025 - Inhuur AP_Defensie + SRN_def.xlsx]Waardeblad pulldownmenu '!#REF!</xm:f>
          </x14:formula1>
          <xm:sqref>K16</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51"/>
  <sheetViews>
    <sheetView zoomScaleNormal="100" workbookViewId="0">
      <selection sqref="A1:K1"/>
    </sheetView>
  </sheetViews>
  <sheetFormatPr defaultRowHeight="12.75" x14ac:dyDescent="0.2"/>
  <cols>
    <col min="2" max="2" width="61.28515625" customWidth="1"/>
    <col min="3" max="3" width="65" customWidth="1"/>
    <col min="4" max="4" width="15.28515625" customWidth="1"/>
    <col min="17" max="17" width="33.5703125" customWidth="1"/>
  </cols>
  <sheetData>
    <row r="1" spans="1:17" ht="31.5" customHeight="1" x14ac:dyDescent="0.2">
      <c r="A1" s="718" t="s">
        <v>395</v>
      </c>
      <c r="B1" s="719"/>
      <c r="C1" s="719"/>
      <c r="D1" s="719"/>
      <c r="E1" s="719"/>
      <c r="F1" s="719"/>
      <c r="G1" s="720"/>
      <c r="H1" s="720"/>
      <c r="I1" s="720"/>
      <c r="J1" s="720"/>
      <c r="K1" s="720"/>
    </row>
    <row r="2" spans="1:17" ht="21.75" customHeight="1" x14ac:dyDescent="0.2">
      <c r="A2" s="718" t="s">
        <v>475</v>
      </c>
      <c r="B2" s="721"/>
      <c r="C2" s="721"/>
      <c r="D2" s="721"/>
      <c r="E2" s="876" t="s">
        <v>275</v>
      </c>
      <c r="F2" s="877"/>
      <c r="G2" s="877"/>
      <c r="H2" s="877"/>
      <c r="I2" s="877"/>
      <c r="J2" s="877"/>
      <c r="K2" s="877"/>
      <c r="L2" s="575"/>
    </row>
    <row r="3" spans="1:17" ht="21.75" customHeight="1" x14ac:dyDescent="0.2">
      <c r="A3" s="573"/>
      <c r="B3" s="574"/>
      <c r="C3" s="574"/>
      <c r="D3" s="574"/>
      <c r="E3" s="571"/>
      <c r="F3" s="572"/>
      <c r="G3" s="572"/>
      <c r="H3" s="572"/>
      <c r="I3" s="572"/>
      <c r="J3" s="572"/>
      <c r="K3" s="572"/>
      <c r="L3" s="575"/>
    </row>
    <row r="4" spans="1:17" ht="61.5" customHeight="1" x14ac:dyDescent="0.3">
      <c r="A4" s="878" t="s">
        <v>394</v>
      </c>
      <c r="B4" s="879"/>
      <c r="C4" s="879"/>
      <c r="D4" s="879"/>
      <c r="E4" s="879"/>
      <c r="F4" s="879"/>
      <c r="G4" s="879"/>
      <c r="H4" s="879"/>
      <c r="I4" s="879"/>
      <c r="J4" s="879"/>
      <c r="K4" s="880"/>
      <c r="L4" s="624"/>
      <c r="M4" s="624"/>
      <c r="N4" s="624"/>
      <c r="O4" s="624"/>
    </row>
    <row r="5" spans="1:17" ht="18" customHeight="1" x14ac:dyDescent="0.3">
      <c r="A5" s="539"/>
      <c r="C5" s="584"/>
      <c r="E5" s="585"/>
      <c r="F5" s="585"/>
      <c r="G5" s="585"/>
      <c r="H5" s="585"/>
      <c r="I5" s="585"/>
      <c r="J5" s="623"/>
      <c r="K5" s="624"/>
      <c r="L5" s="624"/>
      <c r="M5" s="624"/>
      <c r="N5" s="624"/>
      <c r="O5" s="624"/>
    </row>
    <row r="6" spans="1:17" ht="18.75" x14ac:dyDescent="0.3">
      <c r="A6" s="901" t="s">
        <v>390</v>
      </c>
      <c r="B6" s="902"/>
      <c r="C6" s="902"/>
      <c r="D6" s="902"/>
      <c r="E6" s="902"/>
      <c r="F6" s="902"/>
      <c r="G6" s="902"/>
      <c r="H6" s="902"/>
      <c r="I6" s="902"/>
      <c r="J6" s="902"/>
      <c r="K6" s="576"/>
      <c r="L6" s="577"/>
      <c r="M6" s="577"/>
      <c r="N6" s="577"/>
      <c r="O6" s="577"/>
    </row>
    <row r="7" spans="1:17" ht="18.75" x14ac:dyDescent="0.3">
      <c r="A7" s="578" t="s">
        <v>316</v>
      </c>
      <c r="B7" s="577"/>
      <c r="C7" s="579"/>
      <c r="D7" s="576"/>
      <c r="E7" s="580"/>
      <c r="F7" s="581"/>
      <c r="G7" s="581"/>
      <c r="H7" s="581"/>
      <c r="I7" s="581"/>
      <c r="J7" s="582"/>
      <c r="K7" s="582"/>
      <c r="L7" s="582"/>
      <c r="M7" s="577"/>
      <c r="N7" s="577"/>
      <c r="O7" s="535"/>
      <c r="Q7" s="583"/>
    </row>
    <row r="8" spans="1:17" ht="21.75" customHeight="1" x14ac:dyDescent="0.25">
      <c r="J8" s="585"/>
      <c r="K8" s="585"/>
      <c r="L8" s="585"/>
      <c r="M8" s="586"/>
      <c r="O8" s="587"/>
      <c r="Q8" s="583"/>
    </row>
    <row r="9" spans="1:17" ht="18" x14ac:dyDescent="0.25">
      <c r="A9" s="534" t="s">
        <v>317</v>
      </c>
      <c r="B9" s="588"/>
      <c r="C9" s="589" t="s">
        <v>341</v>
      </c>
      <c r="D9" s="590"/>
      <c r="E9" s="585"/>
      <c r="F9" s="585"/>
      <c r="G9" s="585"/>
      <c r="H9" s="585"/>
      <c r="I9" s="585"/>
      <c r="J9" s="585"/>
      <c r="K9" s="488"/>
      <c r="L9" s="488"/>
      <c r="Q9" s="591"/>
    </row>
    <row r="10" spans="1:17" ht="34.5" customHeight="1" x14ac:dyDescent="0.2">
      <c r="A10" s="592" t="s">
        <v>357</v>
      </c>
      <c r="B10" s="593"/>
      <c r="C10" s="539"/>
      <c r="D10" s="517"/>
      <c r="E10" s="594"/>
      <c r="F10" s="594"/>
      <c r="G10" s="594"/>
      <c r="H10" s="594"/>
      <c r="I10" s="594"/>
      <c r="J10" s="594"/>
      <c r="K10" s="595"/>
      <c r="L10" s="595"/>
      <c r="M10" s="517"/>
      <c r="N10" s="517"/>
      <c r="O10" s="517"/>
      <c r="P10" s="517"/>
      <c r="Q10" s="596"/>
    </row>
    <row r="11" spans="1:17" ht="21" customHeight="1" x14ac:dyDescent="0.2">
      <c r="A11" s="886"/>
      <c r="B11" s="887"/>
      <c r="C11" s="887"/>
      <c r="D11" s="887"/>
      <c r="E11" s="887"/>
      <c r="F11" s="887"/>
      <c r="G11" s="887"/>
      <c r="H11" s="887"/>
      <c r="I11" s="887"/>
      <c r="J11" s="887"/>
      <c r="K11" s="887"/>
      <c r="L11" s="887"/>
      <c r="M11" s="887"/>
      <c r="N11" s="887"/>
      <c r="O11" s="887"/>
      <c r="P11" s="887"/>
      <c r="Q11" s="591"/>
    </row>
    <row r="12" spans="1:17" ht="42.75" customHeight="1" x14ac:dyDescent="0.2">
      <c r="A12" s="888" t="s">
        <v>392</v>
      </c>
      <c r="B12" s="889"/>
      <c r="C12" s="597"/>
      <c r="D12" s="597"/>
      <c r="E12" s="597"/>
      <c r="F12" s="597"/>
      <c r="G12" s="597"/>
      <c r="H12" s="597"/>
      <c r="I12" s="597"/>
      <c r="J12" s="597"/>
      <c r="K12" s="597"/>
      <c r="L12" s="597"/>
      <c r="M12" s="597"/>
      <c r="N12" s="597"/>
      <c r="O12" s="597"/>
      <c r="P12" s="597"/>
      <c r="Q12" s="591"/>
    </row>
    <row r="13" spans="1:17" ht="14.25" customHeight="1" x14ac:dyDescent="0.2">
      <c r="A13" s="598"/>
    </row>
    <row r="14" spans="1:17" ht="15" x14ac:dyDescent="0.2">
      <c r="A14" s="890" t="s">
        <v>318</v>
      </c>
      <c r="B14" s="891"/>
      <c r="C14" s="667" t="s">
        <v>53</v>
      </c>
      <c r="D14" s="599"/>
    </row>
    <row r="15" spans="1:17" ht="15" x14ac:dyDescent="0.2">
      <c r="A15" s="890" t="s">
        <v>319</v>
      </c>
      <c r="B15" s="891"/>
      <c r="C15" s="667" t="s">
        <v>53</v>
      </c>
      <c r="D15" s="599"/>
    </row>
    <row r="16" spans="1:17" ht="79.5" customHeight="1" x14ac:dyDescent="0.25">
      <c r="A16" s="890" t="s">
        <v>320</v>
      </c>
      <c r="B16" s="892"/>
      <c r="C16" s="670" t="s">
        <v>391</v>
      </c>
      <c r="D16" s="597"/>
      <c r="E16" s="903" t="s">
        <v>321</v>
      </c>
      <c r="F16" s="904"/>
      <c r="G16" s="904"/>
    </row>
    <row r="17" spans="1:17" ht="15" x14ac:dyDescent="0.25">
      <c r="A17" s="577"/>
    </row>
    <row r="18" spans="1:17" ht="15" x14ac:dyDescent="0.25">
      <c r="A18" s="600" t="s">
        <v>338</v>
      </c>
      <c r="B18" s="601"/>
      <c r="C18" s="602"/>
      <c r="D18" s="898" t="s">
        <v>397</v>
      </c>
      <c r="E18" s="899"/>
      <c r="F18" s="899"/>
      <c r="G18" s="899"/>
      <c r="H18" s="899"/>
      <c r="I18" s="900"/>
    </row>
    <row r="19" spans="1:17" ht="15.75" x14ac:dyDescent="0.25">
      <c r="A19" s="534" t="s">
        <v>322</v>
      </c>
      <c r="B19" s="534"/>
      <c r="C19" s="603"/>
    </row>
    <row r="20" spans="1:17" s="604" customFormat="1" ht="70.5" customHeight="1" x14ac:dyDescent="0.2">
      <c r="A20" s="866" t="s">
        <v>359</v>
      </c>
      <c r="B20" s="867"/>
      <c r="C20" s="868"/>
      <c r="D20" s="668">
        <v>0</v>
      </c>
      <c r="E20" s="860" t="s">
        <v>358</v>
      </c>
      <c r="F20" s="869"/>
      <c r="G20" s="869"/>
      <c r="H20" s="869"/>
      <c r="I20" s="869"/>
      <c r="J20" s="869"/>
      <c r="K20" s="869"/>
      <c r="L20" s="869"/>
      <c r="M20" s="869"/>
      <c r="N20" s="869"/>
      <c r="O20" s="869"/>
      <c r="P20" s="869"/>
      <c r="Q20" s="870"/>
    </row>
    <row r="21" spans="1:17" s="604" customFormat="1" ht="218.25" customHeight="1" x14ac:dyDescent="0.2">
      <c r="A21" s="881" t="s">
        <v>323</v>
      </c>
      <c r="B21" s="882"/>
      <c r="C21" s="883"/>
      <c r="D21" s="668">
        <v>0</v>
      </c>
      <c r="E21" s="860" t="s">
        <v>442</v>
      </c>
      <c r="F21" s="869"/>
      <c r="G21" s="869"/>
      <c r="H21" s="869"/>
      <c r="I21" s="869"/>
      <c r="J21" s="869"/>
      <c r="K21" s="869"/>
      <c r="L21" s="869"/>
      <c r="M21" s="869"/>
      <c r="N21" s="869"/>
      <c r="O21" s="869"/>
      <c r="P21" s="869"/>
      <c r="Q21" s="870"/>
    </row>
    <row r="22" spans="1:17" s="604" customFormat="1" ht="54" customHeight="1" x14ac:dyDescent="0.2">
      <c r="A22" s="866" t="s">
        <v>339</v>
      </c>
      <c r="B22" s="867"/>
      <c r="C22" s="868"/>
      <c r="D22" s="605">
        <f>D20-D21</f>
        <v>0</v>
      </c>
      <c r="E22" s="860" t="s">
        <v>350</v>
      </c>
      <c r="F22" s="869"/>
      <c r="G22" s="869"/>
      <c r="H22" s="869"/>
      <c r="I22" s="869"/>
      <c r="J22" s="869"/>
      <c r="K22" s="869"/>
      <c r="L22" s="869"/>
      <c r="M22" s="869"/>
      <c r="N22" s="869"/>
      <c r="O22" s="869"/>
      <c r="P22" s="869"/>
      <c r="Q22" s="870"/>
    </row>
    <row r="23" spans="1:17" s="604" customFormat="1" ht="51.75" customHeight="1" x14ac:dyDescent="0.2">
      <c r="A23" s="866" t="s">
        <v>471</v>
      </c>
      <c r="B23" s="867"/>
      <c r="C23" s="868"/>
      <c r="D23" s="606">
        <f>'2b. LSF Defensie'!N41</f>
        <v>1.6473099999999998</v>
      </c>
      <c r="E23" s="860" t="s">
        <v>440</v>
      </c>
      <c r="F23" s="871"/>
      <c r="G23" s="871"/>
      <c r="H23" s="871"/>
      <c r="I23" s="871"/>
      <c r="J23" s="871"/>
      <c r="K23" s="871"/>
      <c r="L23" s="871"/>
      <c r="M23" s="871"/>
      <c r="N23" s="871"/>
      <c r="O23" s="871"/>
      <c r="P23" s="871"/>
      <c r="Q23" s="872"/>
    </row>
    <row r="24" spans="1:17" s="604" customFormat="1" ht="48.75" customHeight="1" x14ac:dyDescent="0.2">
      <c r="A24" s="866" t="s">
        <v>324</v>
      </c>
      <c r="B24" s="867"/>
      <c r="C24" s="868"/>
      <c r="D24" s="607">
        <f>D22*D23</f>
        <v>0</v>
      </c>
      <c r="E24" s="843" t="s">
        <v>351</v>
      </c>
      <c r="F24" s="844"/>
      <c r="G24" s="844"/>
      <c r="H24" s="844"/>
      <c r="I24" s="844"/>
      <c r="J24" s="844"/>
      <c r="K24" s="844"/>
      <c r="L24" s="844"/>
      <c r="M24" s="844"/>
      <c r="N24" s="844"/>
      <c r="O24" s="844"/>
      <c r="P24" s="845"/>
      <c r="Q24" s="846"/>
    </row>
    <row r="25" spans="1:17" s="604" customFormat="1" ht="36.75" customHeight="1" x14ac:dyDescent="0.2">
      <c r="A25" s="857" t="s">
        <v>343</v>
      </c>
      <c r="B25" s="858"/>
      <c r="C25" s="859"/>
      <c r="D25" s="608">
        <f>'2b. LSF Defensie'!E43</f>
        <v>0</v>
      </c>
      <c r="E25" s="860" t="s">
        <v>349</v>
      </c>
      <c r="F25" s="861"/>
      <c r="G25" s="861"/>
      <c r="H25" s="861"/>
      <c r="I25" s="861"/>
      <c r="J25" s="861"/>
      <c r="K25" s="861"/>
      <c r="L25" s="861"/>
      <c r="M25" s="861"/>
      <c r="N25" s="861"/>
      <c r="O25" s="861"/>
      <c r="P25" s="862"/>
      <c r="Q25" s="863"/>
    </row>
    <row r="26" spans="1:17" s="604" customFormat="1" ht="72" customHeight="1" x14ac:dyDescent="0.2">
      <c r="A26" s="833" t="s">
        <v>444</v>
      </c>
      <c r="B26" s="834"/>
      <c r="C26" s="835"/>
      <c r="D26" s="668">
        <v>0</v>
      </c>
      <c r="E26" s="843" t="s">
        <v>441</v>
      </c>
      <c r="F26" s="864"/>
      <c r="G26" s="864"/>
      <c r="H26" s="864"/>
      <c r="I26" s="864"/>
      <c r="J26" s="864"/>
      <c r="K26" s="864"/>
      <c r="L26" s="864"/>
      <c r="M26" s="864"/>
      <c r="N26" s="864"/>
      <c r="O26" s="864"/>
      <c r="P26" s="864"/>
      <c r="Q26" s="865"/>
    </row>
    <row r="27" spans="1:17" s="604" customFormat="1" ht="53.25" customHeight="1" x14ac:dyDescent="0.2">
      <c r="A27" s="857" t="s">
        <v>345</v>
      </c>
      <c r="B27" s="858"/>
      <c r="C27" s="859"/>
      <c r="D27" s="609">
        <f>D24+D25+D26</f>
        <v>0</v>
      </c>
      <c r="E27" s="843" t="s">
        <v>352</v>
      </c>
      <c r="F27" s="844"/>
      <c r="G27" s="844"/>
      <c r="H27" s="844"/>
      <c r="I27" s="844"/>
      <c r="J27" s="844"/>
      <c r="K27" s="844"/>
      <c r="L27" s="844"/>
      <c r="M27" s="844"/>
      <c r="N27" s="844"/>
      <c r="O27" s="844"/>
      <c r="P27" s="845"/>
      <c r="Q27" s="846"/>
    </row>
    <row r="28" spans="1:17" s="604" customFormat="1" ht="285.75" customHeight="1" x14ac:dyDescent="0.2">
      <c r="A28" s="833" t="s">
        <v>325</v>
      </c>
      <c r="B28" s="834"/>
      <c r="C28" s="835"/>
      <c r="D28" s="668">
        <v>0</v>
      </c>
      <c r="E28" s="836" t="s">
        <v>353</v>
      </c>
      <c r="F28" s="837"/>
      <c r="G28" s="837"/>
      <c r="H28" s="837"/>
      <c r="I28" s="837"/>
      <c r="J28" s="837"/>
      <c r="K28" s="837"/>
      <c r="L28" s="837"/>
      <c r="M28" s="837"/>
      <c r="N28" s="837"/>
      <c r="O28" s="837"/>
      <c r="P28" s="838"/>
      <c r="Q28" s="839"/>
    </row>
    <row r="29" spans="1:17" s="604" customFormat="1" ht="258.75" customHeight="1" x14ac:dyDescent="0.2">
      <c r="A29" s="857" t="s">
        <v>346</v>
      </c>
      <c r="B29" s="858"/>
      <c r="C29" s="859"/>
      <c r="D29" s="609">
        <f>D27-D28</f>
        <v>0</v>
      </c>
      <c r="E29" s="843" t="s">
        <v>446</v>
      </c>
      <c r="F29" s="844"/>
      <c r="G29" s="844"/>
      <c r="H29" s="844"/>
      <c r="I29" s="844"/>
      <c r="J29" s="844"/>
      <c r="K29" s="844"/>
      <c r="L29" s="844"/>
      <c r="M29" s="844"/>
      <c r="N29" s="844"/>
      <c r="O29" s="844"/>
      <c r="P29" s="845"/>
      <c r="Q29" s="846"/>
    </row>
    <row r="30" spans="1:17" s="604" customFormat="1" x14ac:dyDescent="0.2"/>
    <row r="31" spans="1:17" ht="30" customHeight="1" x14ac:dyDescent="0.2">
      <c r="A31" s="610" t="s">
        <v>326</v>
      </c>
      <c r="B31" s="611"/>
      <c r="C31" s="612" t="s">
        <v>327</v>
      </c>
      <c r="D31" s="613"/>
    </row>
    <row r="32" spans="1:17" ht="25.5" customHeight="1" x14ac:dyDescent="0.2">
      <c r="A32" s="847" t="s">
        <v>328</v>
      </c>
      <c r="B32" s="848"/>
      <c r="C32" s="849" t="s">
        <v>329</v>
      </c>
      <c r="D32" s="850"/>
      <c r="E32" s="851" t="s">
        <v>405</v>
      </c>
      <c r="F32" s="852"/>
      <c r="G32" s="852"/>
      <c r="H32" s="852"/>
      <c r="I32" s="852"/>
      <c r="J32" s="852"/>
      <c r="K32" s="852"/>
      <c r="L32" s="852"/>
      <c r="M32" s="852"/>
      <c r="N32" s="852"/>
      <c r="O32" s="852"/>
      <c r="P32" s="852"/>
      <c r="Q32" s="853"/>
    </row>
    <row r="33" spans="1:20" ht="33" customHeight="1" x14ac:dyDescent="0.2">
      <c r="A33" s="814" t="s">
        <v>330</v>
      </c>
      <c r="B33" s="810"/>
      <c r="C33" s="808" t="s">
        <v>331</v>
      </c>
      <c r="D33" s="810"/>
      <c r="E33" s="854"/>
      <c r="F33" s="855"/>
      <c r="G33" s="855"/>
      <c r="H33" s="855"/>
      <c r="I33" s="855"/>
      <c r="J33" s="855"/>
      <c r="K33" s="855"/>
      <c r="L33" s="855"/>
      <c r="M33" s="855"/>
      <c r="N33" s="855"/>
      <c r="O33" s="855"/>
      <c r="P33" s="855"/>
      <c r="Q33" s="856"/>
      <c r="T33" s="614"/>
    </row>
    <row r="34" spans="1:20" ht="18.75" x14ac:dyDescent="0.3">
      <c r="A34" s="615"/>
      <c r="B34" s="438"/>
      <c r="C34" s="438"/>
      <c r="D34" s="616"/>
    </row>
    <row r="35" spans="1:20" ht="25.5" customHeight="1" x14ac:dyDescent="0.25">
      <c r="A35" s="617" t="s">
        <v>347</v>
      </c>
      <c r="B35" s="618"/>
      <c r="C35" s="618"/>
    </row>
    <row r="36" spans="1:20" ht="112.5" customHeight="1" x14ac:dyDescent="0.2">
      <c r="A36" s="819" t="s">
        <v>332</v>
      </c>
      <c r="B36" s="820"/>
      <c r="C36" s="821"/>
      <c r="D36" s="669">
        <v>0</v>
      </c>
      <c r="E36" s="819" t="s">
        <v>406</v>
      </c>
      <c r="F36" s="822"/>
      <c r="G36" s="822"/>
      <c r="H36" s="822"/>
      <c r="I36" s="822"/>
      <c r="J36" s="822"/>
      <c r="K36" s="822"/>
      <c r="L36" s="822"/>
      <c r="M36" s="822"/>
      <c r="N36" s="822"/>
      <c r="O36" s="822"/>
      <c r="P36" s="822"/>
      <c r="Q36" s="823"/>
    </row>
    <row r="37" spans="1:20" ht="18.75" x14ac:dyDescent="0.3">
      <c r="A37" s="615"/>
      <c r="B37" s="438"/>
      <c r="C37" s="438"/>
      <c r="D37" s="616"/>
    </row>
    <row r="38" spans="1:20" ht="27.75" customHeight="1" x14ac:dyDescent="0.25">
      <c r="A38" s="617" t="s">
        <v>354</v>
      </c>
      <c r="B38" s="619"/>
      <c r="C38" s="619"/>
    </row>
    <row r="39" spans="1:20" ht="108" customHeight="1" x14ac:dyDescent="0.2">
      <c r="A39" s="824" t="s">
        <v>348</v>
      </c>
      <c r="B39" s="825"/>
      <c r="C39" s="825"/>
      <c r="D39" s="826"/>
      <c r="E39" s="827" t="s">
        <v>333</v>
      </c>
      <c r="F39" s="828"/>
      <c r="G39" s="828"/>
      <c r="H39" s="829"/>
      <c r="I39" s="830" t="s">
        <v>334</v>
      </c>
      <c r="J39" s="831"/>
      <c r="K39" s="831"/>
      <c r="L39" s="831"/>
      <c r="M39" s="831"/>
      <c r="N39" s="831"/>
      <c r="O39" s="832"/>
      <c r="P39" s="830" t="s">
        <v>335</v>
      </c>
      <c r="Q39" s="832"/>
    </row>
    <row r="40" spans="1:20" ht="30.75" customHeight="1" x14ac:dyDescent="0.2">
      <c r="A40" s="808" t="s">
        <v>53</v>
      </c>
      <c r="B40" s="809"/>
      <c r="C40" s="809"/>
      <c r="D40" s="810"/>
      <c r="E40" s="811">
        <v>0</v>
      </c>
      <c r="F40" s="812"/>
      <c r="G40" s="812"/>
      <c r="H40" s="813"/>
      <c r="I40" s="814" t="s">
        <v>450</v>
      </c>
      <c r="J40" s="815"/>
      <c r="K40" s="815"/>
      <c r="L40" s="815"/>
      <c r="M40" s="815"/>
      <c r="N40" s="815"/>
      <c r="O40" s="816"/>
      <c r="P40" s="817" t="s">
        <v>337</v>
      </c>
      <c r="Q40" s="818"/>
    </row>
    <row r="41" spans="1:20" ht="30.75" customHeight="1" x14ac:dyDescent="0.2">
      <c r="A41" s="808" t="s">
        <v>53</v>
      </c>
      <c r="B41" s="809"/>
      <c r="C41" s="809"/>
      <c r="D41" s="810"/>
      <c r="E41" s="811">
        <v>0</v>
      </c>
      <c r="F41" s="812"/>
      <c r="G41" s="812"/>
      <c r="H41" s="813"/>
      <c r="I41" s="814" t="s">
        <v>336</v>
      </c>
      <c r="J41" s="815"/>
      <c r="K41" s="815"/>
      <c r="L41" s="815"/>
      <c r="M41" s="815"/>
      <c r="N41" s="815"/>
      <c r="O41" s="816"/>
      <c r="P41" s="817" t="s">
        <v>337</v>
      </c>
      <c r="Q41" s="818"/>
    </row>
    <row r="42" spans="1:20" ht="30.75" customHeight="1" x14ac:dyDescent="0.2">
      <c r="A42" s="808" t="s">
        <v>53</v>
      </c>
      <c r="B42" s="809"/>
      <c r="C42" s="809"/>
      <c r="D42" s="810"/>
      <c r="E42" s="811">
        <v>0</v>
      </c>
      <c r="F42" s="812"/>
      <c r="G42" s="812"/>
      <c r="H42" s="813"/>
      <c r="I42" s="814" t="s">
        <v>450</v>
      </c>
      <c r="J42" s="815"/>
      <c r="K42" s="815"/>
      <c r="L42" s="815"/>
      <c r="M42" s="815"/>
      <c r="N42" s="815"/>
      <c r="O42" s="816"/>
      <c r="P42" s="817" t="s">
        <v>337</v>
      </c>
      <c r="Q42" s="818"/>
    </row>
    <row r="43" spans="1:20" ht="30.75" customHeight="1" x14ac:dyDescent="0.2">
      <c r="A43" s="808" t="s">
        <v>53</v>
      </c>
      <c r="B43" s="809"/>
      <c r="C43" s="809"/>
      <c r="D43" s="810"/>
      <c r="E43" s="811">
        <v>0</v>
      </c>
      <c r="F43" s="812"/>
      <c r="G43" s="812"/>
      <c r="H43" s="813"/>
      <c r="I43" s="814" t="s">
        <v>336</v>
      </c>
      <c r="J43" s="815"/>
      <c r="K43" s="815"/>
      <c r="L43" s="815"/>
      <c r="M43" s="815"/>
      <c r="N43" s="815"/>
      <c r="O43" s="816"/>
      <c r="P43" s="817" t="s">
        <v>337</v>
      </c>
      <c r="Q43" s="818"/>
    </row>
    <row r="44" spans="1:20" s="620" customFormat="1" x14ac:dyDescent="0.2"/>
    <row r="45" spans="1:20" s="620" customFormat="1" x14ac:dyDescent="0.2">
      <c r="E45" s="621"/>
    </row>
    <row r="46" spans="1:20" s="620" customFormat="1" x14ac:dyDescent="0.2">
      <c r="E46" s="622"/>
    </row>
    <row r="47" spans="1:20" s="620" customFormat="1" x14ac:dyDescent="0.2">
      <c r="E47" s="622"/>
    </row>
    <row r="48" spans="1:20" s="620" customFormat="1" x14ac:dyDescent="0.2">
      <c r="E48" s="622"/>
    </row>
    <row r="49" spans="5:5" s="620" customFormat="1" x14ac:dyDescent="0.2">
      <c r="E49" s="622"/>
    </row>
    <row r="50" spans="5:5" s="620" customFormat="1" x14ac:dyDescent="0.2">
      <c r="E50" s="621"/>
    </row>
    <row r="51" spans="5:5" s="620" customFormat="1" x14ac:dyDescent="0.2"/>
  </sheetData>
  <sheetProtection algorithmName="SHA-512" hashValue="JrfUMVwLGllQxqnNeZP82NQ9bL1FX75HMe5bvmH8PPAAJitn3ZyWJ+gs7chkXEuWRn44J1VUgyCNdarQ0rFLUg==" saltValue="mZO1Wz6vN7rJPG4kn9BsZw==" spinCount="100000" sheet="1" objects="1" scenarios="1"/>
  <mergeCells count="59">
    <mergeCell ref="D18:I18"/>
    <mergeCell ref="A1:K1"/>
    <mergeCell ref="A2:D2"/>
    <mergeCell ref="E2:K2"/>
    <mergeCell ref="A4:K4"/>
    <mergeCell ref="A6:J6"/>
    <mergeCell ref="A11:P11"/>
    <mergeCell ref="A12:B12"/>
    <mergeCell ref="A14:B14"/>
    <mergeCell ref="A15:B15"/>
    <mergeCell ref="A16:B16"/>
    <mergeCell ref="E16:G16"/>
    <mergeCell ref="A20:C20"/>
    <mergeCell ref="E20:Q20"/>
    <mergeCell ref="A21:C21"/>
    <mergeCell ref="E21:Q21"/>
    <mergeCell ref="A22:C22"/>
    <mergeCell ref="E22:Q22"/>
    <mergeCell ref="A23:C23"/>
    <mergeCell ref="E23:Q23"/>
    <mergeCell ref="A24:C24"/>
    <mergeCell ref="E24:Q24"/>
    <mergeCell ref="A25:C25"/>
    <mergeCell ref="E25:Q25"/>
    <mergeCell ref="A26:C26"/>
    <mergeCell ref="E26:Q26"/>
    <mergeCell ref="A27:C27"/>
    <mergeCell ref="E27:Q27"/>
    <mergeCell ref="A28:C28"/>
    <mergeCell ref="E28:Q28"/>
    <mergeCell ref="A29:C29"/>
    <mergeCell ref="E29:Q29"/>
    <mergeCell ref="A32:B32"/>
    <mergeCell ref="C32:D32"/>
    <mergeCell ref="E32:Q33"/>
    <mergeCell ref="A33:B33"/>
    <mergeCell ref="C33:D33"/>
    <mergeCell ref="A36:C36"/>
    <mergeCell ref="E36:Q36"/>
    <mergeCell ref="A39:D39"/>
    <mergeCell ref="E39:H39"/>
    <mergeCell ref="I39:O39"/>
    <mergeCell ref="P39:Q39"/>
    <mergeCell ref="A40:D40"/>
    <mergeCell ref="E40:H40"/>
    <mergeCell ref="I40:O40"/>
    <mergeCell ref="P40:Q40"/>
    <mergeCell ref="A41:D41"/>
    <mergeCell ref="E41:H41"/>
    <mergeCell ref="I41:O41"/>
    <mergeCell ref="P41:Q41"/>
    <mergeCell ref="A42:D42"/>
    <mergeCell ref="E42:H42"/>
    <mergeCell ref="I42:O42"/>
    <mergeCell ref="P42:Q42"/>
    <mergeCell ref="A43:D43"/>
    <mergeCell ref="E43:H43"/>
    <mergeCell ref="I43:O43"/>
    <mergeCell ref="P43:Q43"/>
  </mergeCells>
  <hyperlinks>
    <hyperlink ref="C31" r:id="rId1" display="https://www.uwv.nl/werkgevers/werknemer-met-uitkering/toelichting-voordelen-en-regelingen/detail/proefplaatsing"/>
  </hyperlinks>
  <pageMargins left="0.70866141732283472" right="0.70866141732283472" top="0.74803149606299213" bottom="0.74803149606299213" header="0.31496062992125984" footer="0.31496062992125984"/>
  <pageSetup paperSize="8" scale="65" orientation="landscape" r:id="rId2"/>
  <drawing r:id="rId3"/>
  <extLst>
    <ext xmlns:x14="http://schemas.microsoft.com/office/spreadsheetml/2009/9/main" uri="{CCE6A557-97BC-4b89-ADB6-D9C93CAAB3DF}">
      <x14:dataValidations xmlns:xm="http://schemas.microsoft.com/office/excel/2006/main" count="1">
        <x14:dataValidation type="list" allowBlank="1" showInputMessage="1" showErrorMessage="1">
          <x14:formula1>
            <xm:f>'H:\2024 EA Arbeidsparticipanten\Tariefstelling\[241230 Pernu - Tariefstellingsblad 2025 - Inhuur AP_Defensie + SRN_def.xlsx]Waardeblad pulldownmenu '!#REF!</xm:f>
          </x14:formula1>
          <xm:sqref>K16</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018"/>
  <sheetViews>
    <sheetView zoomScaleNormal="100" workbookViewId="0">
      <selection sqref="A1:K1"/>
    </sheetView>
  </sheetViews>
  <sheetFormatPr defaultColWidth="14.42578125" defaultRowHeight="12.75" x14ac:dyDescent="0.2"/>
  <cols>
    <col min="1" max="1" width="31.5703125" style="324" customWidth="1"/>
    <col min="2" max="2" width="34.7109375" style="324" customWidth="1"/>
    <col min="3" max="3" width="37.5703125" style="324" customWidth="1"/>
    <col min="4" max="4" width="13.28515625" style="324" customWidth="1"/>
    <col min="5" max="5" width="14.28515625" style="324" customWidth="1"/>
    <col min="6" max="6" width="29.7109375" style="324" customWidth="1"/>
    <col min="7" max="7" width="11.5703125" style="324" customWidth="1"/>
    <col min="8" max="8" width="12.140625" style="324" customWidth="1"/>
    <col min="9" max="9" width="14.7109375" style="324" customWidth="1"/>
    <col min="10" max="10" width="12" style="324" customWidth="1"/>
    <col min="11" max="11" width="19.28515625" style="324" customWidth="1"/>
    <col min="12" max="12" width="11.5703125" style="324" customWidth="1"/>
    <col min="13" max="13" width="11.28515625" style="324" customWidth="1"/>
    <col min="14" max="16" width="9.140625" style="324" customWidth="1"/>
    <col min="17" max="16384" width="14.42578125" style="324"/>
  </cols>
  <sheetData>
    <row r="1" spans="1:19" ht="26.25" customHeight="1" x14ac:dyDescent="0.2">
      <c r="A1" s="905" t="s">
        <v>456</v>
      </c>
      <c r="B1" s="906"/>
      <c r="C1" s="906"/>
      <c r="D1" s="906"/>
      <c r="E1" s="906"/>
      <c r="F1" s="906"/>
      <c r="G1" s="907"/>
      <c r="H1" s="907"/>
      <c r="I1" s="907"/>
      <c r="J1" s="907"/>
      <c r="K1" s="907"/>
      <c r="L1" s="329"/>
      <c r="M1" s="329"/>
      <c r="N1" s="329"/>
      <c r="O1" s="329"/>
      <c r="P1" s="329"/>
    </row>
    <row r="2" spans="1:19" s="21" customFormat="1" ht="39.75" customHeight="1" x14ac:dyDescent="0.2">
      <c r="A2" s="762" t="str">
        <f>'0. Leeswijzer'!A3</f>
        <v>Tariefstelling 2025</v>
      </c>
      <c r="B2" s="763"/>
      <c r="C2" s="544" t="s">
        <v>270</v>
      </c>
      <c r="D2" s="545"/>
      <c r="E2" s="766" t="s">
        <v>271</v>
      </c>
      <c r="F2" s="766"/>
      <c r="G2" s="766"/>
      <c r="I2" s="705" t="s">
        <v>472</v>
      </c>
      <c r="P2" s="25"/>
    </row>
    <row r="3" spans="1:19" ht="12.75" customHeight="1" x14ac:dyDescent="0.2">
      <c r="A3" s="329"/>
      <c r="B3" s="329"/>
      <c r="C3" s="329"/>
      <c r="D3" s="329"/>
      <c r="E3" s="329"/>
      <c r="F3" s="329"/>
      <c r="G3" s="329"/>
      <c r="H3" s="329"/>
      <c r="I3" s="329"/>
      <c r="J3" s="329"/>
      <c r="K3" s="329"/>
      <c r="L3" s="329"/>
      <c r="M3" s="329"/>
      <c r="N3" s="329"/>
      <c r="O3" s="329"/>
      <c r="P3" s="329"/>
    </row>
    <row r="4" spans="1:19" ht="36.75" customHeight="1" x14ac:dyDescent="0.2">
      <c r="A4" s="908" t="s">
        <v>237</v>
      </c>
      <c r="B4" s="909"/>
      <c r="C4" s="909"/>
      <c r="D4" s="909"/>
      <c r="E4" s="909"/>
      <c r="F4" s="909"/>
      <c r="G4" s="909"/>
      <c r="H4" s="909"/>
      <c r="I4" s="909"/>
      <c r="J4" s="909"/>
      <c r="K4" s="909"/>
      <c r="L4" s="909"/>
      <c r="M4" s="909"/>
      <c r="N4" s="329"/>
      <c r="O4" s="329"/>
      <c r="P4" s="329"/>
    </row>
    <row r="5" spans="1:19" ht="14.25" customHeight="1" x14ac:dyDescent="0.2">
      <c r="A5" s="915" t="s">
        <v>226</v>
      </c>
      <c r="B5" s="916"/>
      <c r="C5" s="317"/>
      <c r="D5" s="317"/>
      <c r="E5" s="317"/>
      <c r="F5" s="317"/>
      <c r="G5" s="317"/>
      <c r="H5" s="317"/>
      <c r="I5" s="317"/>
      <c r="J5" s="317"/>
      <c r="K5" s="317"/>
      <c r="L5" s="317"/>
      <c r="M5" s="317"/>
      <c r="N5" s="329"/>
      <c r="O5" s="329"/>
      <c r="P5" s="329"/>
    </row>
    <row r="6" spans="1:19" s="18" customFormat="1" ht="73.5" customHeight="1" x14ac:dyDescent="0.2">
      <c r="A6" s="302"/>
      <c r="B6" s="303"/>
      <c r="C6" s="303"/>
      <c r="D6" s="917" t="s">
        <v>312</v>
      </c>
      <c r="E6" s="917"/>
      <c r="F6" s="917"/>
      <c r="G6" s="917"/>
      <c r="H6" s="917"/>
      <c r="I6" s="918" t="s">
        <v>313</v>
      </c>
      <c r="J6" s="918"/>
      <c r="K6" s="918"/>
      <c r="L6" s="918"/>
      <c r="M6" s="919"/>
      <c r="O6" s="284"/>
      <c r="P6" s="315"/>
      <c r="Q6" s="315"/>
      <c r="R6" s="315"/>
      <c r="S6" s="315"/>
    </row>
    <row r="7" spans="1:19" x14ac:dyDescent="0.2">
      <c r="A7" s="285" t="s">
        <v>10</v>
      </c>
      <c r="B7" s="285" t="s">
        <v>211</v>
      </c>
      <c r="C7" s="285"/>
      <c r="D7" s="286" t="s">
        <v>12</v>
      </c>
      <c r="E7" s="286"/>
      <c r="F7" s="286" t="s">
        <v>13</v>
      </c>
      <c r="G7" s="286" t="s">
        <v>14</v>
      </c>
      <c r="H7" s="286" t="s">
        <v>15</v>
      </c>
      <c r="I7" s="287" t="s">
        <v>12</v>
      </c>
      <c r="J7" s="287"/>
      <c r="K7" s="287" t="s">
        <v>13</v>
      </c>
      <c r="L7" s="287" t="s">
        <v>14</v>
      </c>
      <c r="M7" s="287" t="s">
        <v>15</v>
      </c>
      <c r="N7" s="329"/>
      <c r="O7" s="329"/>
      <c r="P7" s="329"/>
    </row>
    <row r="8" spans="1:19" x14ac:dyDescent="0.2">
      <c r="A8" s="9" t="s">
        <v>17</v>
      </c>
      <c r="B8" s="10" t="s">
        <v>266</v>
      </c>
      <c r="C8" s="310"/>
      <c r="D8" s="265">
        <f>'2a. LSF cao Rijk'!D9</f>
        <v>1</v>
      </c>
      <c r="E8" s="266">
        <v>100</v>
      </c>
      <c r="F8" s="267" t="s">
        <v>19</v>
      </c>
      <c r="G8" s="266">
        <v>100</v>
      </c>
      <c r="H8" s="266">
        <v>100</v>
      </c>
      <c r="I8" s="288">
        <f>'2a. LSF cao Rijk'!J9</f>
        <v>1</v>
      </c>
      <c r="J8" s="289">
        <v>100</v>
      </c>
      <c r="K8" s="290" t="s">
        <v>19</v>
      </c>
      <c r="L8" s="289">
        <v>100</v>
      </c>
      <c r="M8" s="289">
        <v>100</v>
      </c>
      <c r="N8" s="329"/>
      <c r="O8" s="329"/>
      <c r="P8" s="329"/>
    </row>
    <row r="9" spans="1:19" ht="51" x14ac:dyDescent="0.2">
      <c r="A9" s="9" t="s">
        <v>33</v>
      </c>
      <c r="B9" s="10" t="s">
        <v>34</v>
      </c>
      <c r="C9" s="268" t="s">
        <v>220</v>
      </c>
      <c r="D9" s="265">
        <f>'2a. LSF cao Rijk'!D15</f>
        <v>0</v>
      </c>
      <c r="E9" s="266">
        <f>H8</f>
        <v>100</v>
      </c>
      <c r="F9" s="267" t="s">
        <v>224</v>
      </c>
      <c r="G9" s="266">
        <f>D9*E9</f>
        <v>0</v>
      </c>
      <c r="H9" s="269"/>
      <c r="I9" s="291"/>
      <c r="J9" s="291"/>
      <c r="K9" s="291"/>
      <c r="L9" s="291"/>
      <c r="M9" s="292"/>
      <c r="N9" s="329"/>
      <c r="O9" s="329"/>
      <c r="P9" s="329"/>
    </row>
    <row r="10" spans="1:19" x14ac:dyDescent="0.2">
      <c r="A10" s="310"/>
      <c r="B10" s="310"/>
      <c r="C10" s="270" t="s">
        <v>245</v>
      </c>
      <c r="D10" s="349">
        <v>0.08</v>
      </c>
      <c r="E10" s="271">
        <f>H8</f>
        <v>100</v>
      </c>
      <c r="F10" s="272" t="s">
        <v>224</v>
      </c>
      <c r="G10" s="271">
        <f>D10*E10</f>
        <v>8</v>
      </c>
      <c r="H10" s="271"/>
      <c r="I10" s="349">
        <v>0.08</v>
      </c>
      <c r="J10" s="293">
        <f>M8</f>
        <v>100</v>
      </c>
      <c r="K10" s="294" t="s">
        <v>224</v>
      </c>
      <c r="L10" s="293">
        <f>I10*J10</f>
        <v>8</v>
      </c>
      <c r="M10" s="293"/>
      <c r="N10" s="329"/>
      <c r="O10" s="329"/>
      <c r="P10" s="329"/>
    </row>
    <row r="11" spans="1:19" x14ac:dyDescent="0.2">
      <c r="A11" s="310"/>
      <c r="B11" s="29"/>
      <c r="C11" s="270" t="s">
        <v>217</v>
      </c>
      <c r="D11" s="276">
        <f>'2a. LSF cao Rijk'!D17</f>
        <v>2E-3</v>
      </c>
      <c r="E11" s="271">
        <f>H8</f>
        <v>100</v>
      </c>
      <c r="F11" s="272" t="s">
        <v>224</v>
      </c>
      <c r="G11" s="271">
        <f>D11*E11</f>
        <v>0.2</v>
      </c>
      <c r="H11" s="271"/>
      <c r="I11" s="291"/>
      <c r="J11" s="291"/>
      <c r="K11" s="291"/>
      <c r="L11" s="291"/>
      <c r="M11" s="293"/>
      <c r="N11" s="329"/>
      <c r="O11" s="329"/>
      <c r="P11" s="329"/>
    </row>
    <row r="12" spans="1:19" x14ac:dyDescent="0.2">
      <c r="A12" s="310"/>
      <c r="B12" s="310"/>
      <c r="C12" s="8" t="s">
        <v>28</v>
      </c>
      <c r="D12" s="273">
        <f>SUM(D9:D11)</f>
        <v>8.2000000000000003E-2</v>
      </c>
      <c r="E12" s="274">
        <f>H8</f>
        <v>100</v>
      </c>
      <c r="F12" s="275" t="s">
        <v>224</v>
      </c>
      <c r="G12" s="274">
        <f>SUM(G9:G11)</f>
        <v>8.1999999999999993</v>
      </c>
      <c r="H12" s="274">
        <f>H8+G12</f>
        <v>108.2</v>
      </c>
      <c r="I12" s="299">
        <f>SUM(I9:I11)</f>
        <v>0.08</v>
      </c>
      <c r="J12" s="295">
        <f>M8</f>
        <v>100</v>
      </c>
      <c r="K12" s="296" t="s">
        <v>224</v>
      </c>
      <c r="L12" s="295">
        <f>SUM(L9:L11)</f>
        <v>8</v>
      </c>
      <c r="M12" s="295">
        <f>M8+L12</f>
        <v>108</v>
      </c>
      <c r="N12" s="329"/>
      <c r="O12" s="329"/>
      <c r="P12" s="329"/>
    </row>
    <row r="13" spans="1:19" ht="25.5" x14ac:dyDescent="0.2">
      <c r="A13" s="310"/>
      <c r="B13" s="10" t="s">
        <v>37</v>
      </c>
      <c r="C13" s="270" t="s">
        <v>38</v>
      </c>
      <c r="D13" s="276">
        <f>'2a. LSF cao Rijk'!D20</f>
        <v>1E-3</v>
      </c>
      <c r="E13" s="271">
        <f>H8</f>
        <v>100</v>
      </c>
      <c r="F13" s="272" t="s">
        <v>224</v>
      </c>
      <c r="G13" s="271">
        <f t="shared" ref="G13:G19" si="0">D13*E13</f>
        <v>0.1</v>
      </c>
      <c r="H13" s="271"/>
      <c r="I13" s="300">
        <f>'2a. LSF cao Rijk'!J20</f>
        <v>1E-3</v>
      </c>
      <c r="J13" s="293">
        <f>M8</f>
        <v>100</v>
      </c>
      <c r="K13" s="294" t="s">
        <v>224</v>
      </c>
      <c r="L13" s="293">
        <f t="shared" ref="L13:L19" si="1">I13*J13</f>
        <v>0.1</v>
      </c>
      <c r="M13" s="293"/>
      <c r="N13" s="329"/>
      <c r="O13" s="329"/>
      <c r="P13" s="329"/>
    </row>
    <row r="14" spans="1:19" x14ac:dyDescent="0.2">
      <c r="A14" s="310"/>
      <c r="B14" s="15"/>
      <c r="C14" s="270" t="s">
        <v>39</v>
      </c>
      <c r="D14" s="276">
        <f>'2a. LSF cao Rijk'!D21</f>
        <v>8.14E-2</v>
      </c>
      <c r="E14" s="271">
        <f>H8</f>
        <v>100</v>
      </c>
      <c r="F14" s="272" t="s">
        <v>224</v>
      </c>
      <c r="G14" s="271">
        <f t="shared" si="0"/>
        <v>8.14</v>
      </c>
      <c r="H14" s="271"/>
      <c r="I14" s="300">
        <f>'2a. LSF cao Rijk'!J21</f>
        <v>8.14E-2</v>
      </c>
      <c r="J14" s="293">
        <f>M8</f>
        <v>100</v>
      </c>
      <c r="K14" s="294" t="s">
        <v>224</v>
      </c>
      <c r="L14" s="293">
        <f t="shared" si="1"/>
        <v>8.14</v>
      </c>
      <c r="M14" s="293"/>
      <c r="N14" s="329"/>
      <c r="O14" s="329"/>
      <c r="P14" s="329"/>
    </row>
    <row r="15" spans="1:19" x14ac:dyDescent="0.2">
      <c r="A15" s="310"/>
      <c r="B15" s="23"/>
      <c r="C15" s="270" t="s">
        <v>218</v>
      </c>
      <c r="D15" s="276">
        <f>'2a. LSF cao Rijk'!D22</f>
        <v>6.5100000000000005E-2</v>
      </c>
      <c r="E15" s="271">
        <f>H8</f>
        <v>100</v>
      </c>
      <c r="F15" s="272" t="s">
        <v>224</v>
      </c>
      <c r="G15" s="271">
        <f t="shared" si="0"/>
        <v>6.5100000000000007</v>
      </c>
      <c r="H15" s="271"/>
      <c r="I15" s="300">
        <f>'2a. LSF cao Rijk'!J22</f>
        <v>6.5100000000000005E-2</v>
      </c>
      <c r="J15" s="293">
        <f>M8</f>
        <v>100</v>
      </c>
      <c r="K15" s="294" t="s">
        <v>224</v>
      </c>
      <c r="L15" s="293">
        <f t="shared" si="1"/>
        <v>6.5100000000000007</v>
      </c>
      <c r="M15" s="293"/>
      <c r="N15" s="329"/>
      <c r="O15" s="329"/>
      <c r="P15" s="329"/>
    </row>
    <row r="16" spans="1:19" x14ac:dyDescent="0.2">
      <c r="A16" s="310"/>
      <c r="B16" s="15"/>
      <c r="C16" s="270" t="s">
        <v>42</v>
      </c>
      <c r="D16" s="276">
        <f>'2a. LSF cao Rijk'!D23</f>
        <v>7.7399999999999997E-2</v>
      </c>
      <c r="E16" s="271">
        <f>H8</f>
        <v>100</v>
      </c>
      <c r="F16" s="272" t="s">
        <v>224</v>
      </c>
      <c r="G16" s="271">
        <f t="shared" si="0"/>
        <v>7.7399999999999993</v>
      </c>
      <c r="H16" s="271"/>
      <c r="I16" s="300">
        <f>'2a. LSF cao Rijk'!J23</f>
        <v>7.7399999999999997E-2</v>
      </c>
      <c r="J16" s="293">
        <f>M8</f>
        <v>100</v>
      </c>
      <c r="K16" s="294" t="s">
        <v>224</v>
      </c>
      <c r="L16" s="293">
        <f t="shared" si="1"/>
        <v>7.7399999999999993</v>
      </c>
      <c r="M16" s="293"/>
      <c r="N16" s="329"/>
      <c r="O16" s="329"/>
      <c r="P16" s="329"/>
    </row>
    <row r="17" spans="1:16" x14ac:dyDescent="0.2">
      <c r="A17" s="310"/>
      <c r="B17" s="15"/>
      <c r="C17" s="270" t="s">
        <v>227</v>
      </c>
      <c r="D17" s="276">
        <f>'2a. LSF cao Rijk'!D24</f>
        <v>0</v>
      </c>
      <c r="E17" s="271">
        <f>H8</f>
        <v>100</v>
      </c>
      <c r="F17" s="272" t="s">
        <v>224</v>
      </c>
      <c r="G17" s="271">
        <f t="shared" si="0"/>
        <v>0</v>
      </c>
      <c r="H17" s="271"/>
      <c r="I17" s="300">
        <f>'2a. LSF cao Rijk'!J24</f>
        <v>0</v>
      </c>
      <c r="J17" s="293">
        <f>M8</f>
        <v>100</v>
      </c>
      <c r="K17" s="294" t="s">
        <v>224</v>
      </c>
      <c r="L17" s="293">
        <f t="shared" si="1"/>
        <v>0</v>
      </c>
      <c r="M17" s="293"/>
      <c r="N17" s="329"/>
      <c r="O17" s="329"/>
      <c r="P17" s="329"/>
    </row>
    <row r="18" spans="1:16" x14ac:dyDescent="0.2">
      <c r="A18" s="310"/>
      <c r="B18" s="15"/>
      <c r="C18" s="270" t="s">
        <v>228</v>
      </c>
      <c r="D18" s="276">
        <f>'2a. LSF cao Rijk'!D25</f>
        <v>0</v>
      </c>
      <c r="E18" s="271">
        <f>H8</f>
        <v>100</v>
      </c>
      <c r="F18" s="272" t="s">
        <v>224</v>
      </c>
      <c r="G18" s="271">
        <f t="shared" si="0"/>
        <v>0</v>
      </c>
      <c r="H18" s="271"/>
      <c r="I18" s="300">
        <f>'2a. LSF cao Rijk'!J25</f>
        <v>0</v>
      </c>
      <c r="J18" s="293">
        <f>M8</f>
        <v>100</v>
      </c>
      <c r="K18" s="294" t="s">
        <v>224</v>
      </c>
      <c r="L18" s="293">
        <f t="shared" si="1"/>
        <v>0</v>
      </c>
      <c r="M18" s="293"/>
      <c r="N18" s="329"/>
      <c r="O18" s="329"/>
      <c r="P18" s="329"/>
    </row>
    <row r="19" spans="1:16" x14ac:dyDescent="0.2">
      <c r="A19" s="310"/>
      <c r="B19" s="15"/>
      <c r="C19" s="270" t="s">
        <v>229</v>
      </c>
      <c r="D19" s="276">
        <f>'2a. LSF cao Rijk'!D26</f>
        <v>0</v>
      </c>
      <c r="E19" s="271">
        <f>H8</f>
        <v>100</v>
      </c>
      <c r="F19" s="272" t="s">
        <v>224</v>
      </c>
      <c r="G19" s="271">
        <f t="shared" si="0"/>
        <v>0</v>
      </c>
      <c r="H19" s="271"/>
      <c r="I19" s="300">
        <f>'2a. LSF cao Rijk'!J26</f>
        <v>0</v>
      </c>
      <c r="J19" s="293">
        <f>M8</f>
        <v>100</v>
      </c>
      <c r="K19" s="294" t="s">
        <v>224</v>
      </c>
      <c r="L19" s="293">
        <f t="shared" si="1"/>
        <v>0</v>
      </c>
      <c r="M19" s="293"/>
      <c r="N19" s="329"/>
      <c r="O19" s="329"/>
      <c r="P19" s="329"/>
    </row>
    <row r="20" spans="1:16" x14ac:dyDescent="0.2">
      <c r="A20" s="310"/>
      <c r="B20" s="310"/>
      <c r="C20" s="8" t="s">
        <v>28</v>
      </c>
      <c r="D20" s="273">
        <f>SUM(D13:D19)</f>
        <v>0.22490000000000002</v>
      </c>
      <c r="E20" s="274">
        <f>H8</f>
        <v>100</v>
      </c>
      <c r="F20" s="275" t="s">
        <v>224</v>
      </c>
      <c r="G20" s="274">
        <f>SUM(G13:G19)</f>
        <v>22.49</v>
      </c>
      <c r="H20" s="274">
        <f>H12+G20</f>
        <v>130.69</v>
      </c>
      <c r="I20" s="299">
        <f>SUM(I13:I19)</f>
        <v>0.22490000000000002</v>
      </c>
      <c r="J20" s="295">
        <f>M8</f>
        <v>100</v>
      </c>
      <c r="K20" s="296" t="s">
        <v>224</v>
      </c>
      <c r="L20" s="295">
        <f>SUM(L13:L19)</f>
        <v>22.49</v>
      </c>
      <c r="M20" s="295">
        <f>M12+L20</f>
        <v>130.49</v>
      </c>
      <c r="N20" s="329"/>
      <c r="O20" s="329"/>
      <c r="P20" s="329"/>
    </row>
    <row r="21" spans="1:16" x14ac:dyDescent="0.2">
      <c r="A21" s="310"/>
      <c r="B21" s="310"/>
      <c r="C21" s="8"/>
      <c r="D21" s="273"/>
      <c r="E21" s="274"/>
      <c r="F21" s="275"/>
      <c r="G21" s="274"/>
      <c r="H21" s="274"/>
      <c r="I21" s="299"/>
      <c r="J21" s="295"/>
      <c r="K21" s="296"/>
      <c r="L21" s="295"/>
      <c r="M21" s="295"/>
      <c r="N21" s="329"/>
      <c r="O21" s="329"/>
      <c r="P21" s="329"/>
    </row>
    <row r="22" spans="1:16" x14ac:dyDescent="0.2">
      <c r="A22" s="221"/>
      <c r="B22" s="222"/>
      <c r="C22" s="221" t="s">
        <v>230</v>
      </c>
      <c r="D22" s="277"/>
      <c r="E22" s="278"/>
      <c r="F22" s="279"/>
      <c r="G22" s="278"/>
      <c r="H22" s="278">
        <f>ROUND(H20/100,4)</f>
        <v>1.3069</v>
      </c>
      <c r="I22" s="301"/>
      <c r="J22" s="297"/>
      <c r="K22" s="298"/>
      <c r="L22" s="297"/>
      <c r="M22" s="297">
        <f>ROUND(M20/100,4)</f>
        <v>1.3048999999999999</v>
      </c>
      <c r="N22" s="329"/>
      <c r="O22" s="329"/>
      <c r="P22" s="329"/>
    </row>
    <row r="23" spans="1:16" x14ac:dyDescent="0.2">
      <c r="A23" s="281" t="s">
        <v>239</v>
      </c>
      <c r="B23" s="329"/>
      <c r="C23" s="329"/>
      <c r="D23" s="329"/>
      <c r="E23" s="329"/>
      <c r="F23" s="329"/>
      <c r="G23" s="329"/>
      <c r="H23" s="329"/>
      <c r="I23" s="329"/>
      <c r="J23" s="329"/>
      <c r="K23" s="329"/>
      <c r="L23" s="329"/>
      <c r="M23" s="329"/>
      <c r="N23" s="329"/>
      <c r="O23" s="329"/>
      <c r="P23" s="329"/>
    </row>
    <row r="24" spans="1:16" x14ac:dyDescent="0.2">
      <c r="A24" s="329"/>
      <c r="B24" s="329"/>
      <c r="C24" s="329"/>
      <c r="D24" s="329"/>
      <c r="E24" s="329"/>
      <c r="F24" s="329"/>
      <c r="G24" s="570">
        <v>0.7</v>
      </c>
      <c r="H24" s="366">
        <f>H22</f>
        <v>1.3069</v>
      </c>
      <c r="I24" s="329"/>
      <c r="J24" s="329"/>
      <c r="K24" s="329"/>
      <c r="L24" s="329"/>
      <c r="M24" s="329"/>
      <c r="N24" s="329"/>
      <c r="O24" s="329"/>
      <c r="P24" s="329"/>
    </row>
    <row r="25" spans="1:16" x14ac:dyDescent="0.2">
      <c r="A25" s="329"/>
      <c r="B25" s="329"/>
      <c r="C25" s="329"/>
      <c r="D25" s="329"/>
      <c r="E25" s="329"/>
      <c r="F25" s="329"/>
      <c r="G25" s="570">
        <v>0.3</v>
      </c>
      <c r="H25" s="366">
        <f>M22</f>
        <v>1.3048999999999999</v>
      </c>
      <c r="I25" s="329"/>
      <c r="J25" s="329"/>
      <c r="K25" s="329"/>
      <c r="L25" s="329"/>
      <c r="M25" s="329"/>
      <c r="N25" s="329"/>
      <c r="O25" s="329"/>
      <c r="P25" s="329"/>
    </row>
    <row r="26" spans="1:16" x14ac:dyDescent="0.2">
      <c r="A26" s="329"/>
      <c r="B26" s="329"/>
      <c r="C26" s="329"/>
      <c r="D26" s="329"/>
      <c r="E26" s="329"/>
      <c r="F26" s="329"/>
      <c r="G26" s="329"/>
      <c r="H26" s="329"/>
      <c r="I26" s="329"/>
      <c r="J26" s="329"/>
      <c r="K26" s="329"/>
      <c r="L26" s="329"/>
      <c r="M26" s="329"/>
      <c r="N26" s="329"/>
      <c r="O26" s="329"/>
      <c r="P26" s="329"/>
    </row>
    <row r="27" spans="1:16" ht="14.25" x14ac:dyDescent="0.2">
      <c r="A27" s="329"/>
      <c r="B27" s="329"/>
      <c r="C27" s="330" t="s">
        <v>248</v>
      </c>
      <c r="D27" s="367">
        <f>SUMPRODUCT(G24:G25,H24:H25)/SUM(G24:G25)</f>
        <v>1.3062999999999998</v>
      </c>
      <c r="E27" s="329"/>
      <c r="F27" s="281"/>
      <c r="G27" s="281"/>
      <c r="H27" s="281"/>
      <c r="I27" s="281"/>
      <c r="J27" s="281"/>
      <c r="K27" s="281"/>
      <c r="L27" s="281"/>
      <c r="M27" s="281"/>
      <c r="N27" s="329"/>
      <c r="O27" s="329"/>
      <c r="P27" s="329"/>
    </row>
    <row r="28" spans="1:16" ht="71.25" customHeight="1" x14ac:dyDescent="0.25">
      <c r="A28" s="329"/>
      <c r="B28" s="329"/>
      <c r="C28" s="911" t="s">
        <v>309</v>
      </c>
      <c r="D28" s="912"/>
      <c r="E28" s="912"/>
      <c r="F28" s="913"/>
      <c r="G28" s="914"/>
      <c r="H28" s="914"/>
      <c r="I28" s="914"/>
      <c r="J28" s="914"/>
      <c r="K28" s="914"/>
      <c r="L28" s="914"/>
      <c r="M28" s="368"/>
      <c r="N28" s="329"/>
      <c r="O28" s="329"/>
      <c r="P28" s="329"/>
    </row>
    <row r="29" spans="1:16" ht="15" x14ac:dyDescent="0.25">
      <c r="A29" s="329"/>
      <c r="B29" s="329"/>
      <c r="C29" s="369"/>
      <c r="F29" s="314"/>
      <c r="M29" s="368"/>
      <c r="N29" s="329"/>
      <c r="O29" s="329"/>
      <c r="P29" s="329"/>
    </row>
    <row r="30" spans="1:16" ht="15" x14ac:dyDescent="0.25">
      <c r="A30" s="329"/>
      <c r="B30" s="329"/>
      <c r="C30" s="369"/>
      <c r="F30" s="314"/>
      <c r="M30" s="368"/>
      <c r="N30" s="329"/>
      <c r="O30" s="329"/>
      <c r="P30" s="329"/>
    </row>
    <row r="31" spans="1:16" s="18" customFormat="1" ht="32.25" customHeight="1" x14ac:dyDescent="0.2">
      <c r="A31" s="908" t="s">
        <v>238</v>
      </c>
      <c r="B31" s="909"/>
      <c r="C31" s="909"/>
      <c r="D31" s="909"/>
      <c r="E31" s="909"/>
      <c r="F31" s="909"/>
      <c r="G31" s="909"/>
      <c r="H31" s="909"/>
      <c r="I31" s="909"/>
      <c r="J31" s="909"/>
      <c r="K31" s="909"/>
      <c r="L31" s="909"/>
      <c r="M31" s="909"/>
    </row>
    <row r="32" spans="1:16" s="18" customFormat="1" ht="72" customHeight="1" x14ac:dyDescent="0.2">
      <c r="A32" s="302"/>
      <c r="B32" s="303"/>
      <c r="C32" s="303"/>
      <c r="D32" s="917" t="s">
        <v>312</v>
      </c>
      <c r="E32" s="917"/>
      <c r="F32" s="917"/>
      <c r="G32" s="917"/>
      <c r="H32" s="917"/>
      <c r="I32" s="918" t="s">
        <v>313</v>
      </c>
      <c r="J32" s="918"/>
      <c r="K32" s="918"/>
      <c r="L32" s="918"/>
      <c r="M32" s="919"/>
    </row>
    <row r="33" spans="1:22" s="18" customFormat="1" x14ac:dyDescent="0.2">
      <c r="A33" s="285" t="s">
        <v>10</v>
      </c>
      <c r="B33" s="285" t="s">
        <v>211</v>
      </c>
      <c r="C33" s="285"/>
      <c r="D33" s="286" t="s">
        <v>12</v>
      </c>
      <c r="E33" s="286"/>
      <c r="F33" s="286" t="s">
        <v>13</v>
      </c>
      <c r="G33" s="286" t="s">
        <v>14</v>
      </c>
      <c r="H33" s="286" t="s">
        <v>15</v>
      </c>
      <c r="I33" s="287" t="s">
        <v>12</v>
      </c>
      <c r="J33" s="287"/>
      <c r="K33" s="287" t="s">
        <v>13</v>
      </c>
      <c r="L33" s="287" t="s">
        <v>14</v>
      </c>
      <c r="M33" s="287" t="s">
        <v>15</v>
      </c>
    </row>
    <row r="34" spans="1:22" s="18" customFormat="1" x14ac:dyDescent="0.2">
      <c r="A34" s="9" t="s">
        <v>17</v>
      </c>
      <c r="B34" s="10" t="s">
        <v>266</v>
      </c>
      <c r="C34" s="310"/>
      <c r="D34" s="265">
        <f>'2a. LSF cao Rijk'!D9</f>
        <v>1</v>
      </c>
      <c r="E34" s="266">
        <v>100</v>
      </c>
      <c r="F34" s="267" t="s">
        <v>19</v>
      </c>
      <c r="G34" s="266">
        <v>100</v>
      </c>
      <c r="H34" s="266">
        <v>100</v>
      </c>
      <c r="I34" s="288">
        <f>'2a. LSF cao Rijk'!J9</f>
        <v>1</v>
      </c>
      <c r="J34" s="289">
        <v>100</v>
      </c>
      <c r="K34" s="290" t="s">
        <v>19</v>
      </c>
      <c r="L34" s="289">
        <v>100</v>
      </c>
      <c r="M34" s="289">
        <v>100</v>
      </c>
    </row>
    <row r="35" spans="1:22" s="18" customFormat="1" x14ac:dyDescent="0.2">
      <c r="A35" s="9" t="s">
        <v>25</v>
      </c>
      <c r="B35" s="9" t="s">
        <v>26</v>
      </c>
      <c r="C35" s="270" t="s">
        <v>231</v>
      </c>
      <c r="D35" s="265">
        <f>'2a. LSF cao Rijk'!D10</f>
        <v>0.10917</v>
      </c>
      <c r="E35" s="266">
        <f>H34</f>
        <v>100</v>
      </c>
      <c r="F35" s="267" t="s">
        <v>222</v>
      </c>
      <c r="G35" s="266">
        <f>D35*E35</f>
        <v>10.917</v>
      </c>
      <c r="H35" s="266">
        <f>H34+G35</f>
        <v>110.917</v>
      </c>
      <c r="I35" s="288">
        <f>'2a. LSF cao Rijk'!J10</f>
        <v>0.10917</v>
      </c>
      <c r="J35" s="289">
        <f>M34</f>
        <v>100</v>
      </c>
      <c r="K35" s="290" t="s">
        <v>222</v>
      </c>
      <c r="L35" s="289">
        <f>I35*J35</f>
        <v>10.917</v>
      </c>
      <c r="M35" s="289">
        <f>M34+L35</f>
        <v>110.917</v>
      </c>
      <c r="O35" s="283"/>
      <c r="P35" s="316"/>
      <c r="Q35" s="316"/>
      <c r="R35" s="316"/>
      <c r="S35" s="316"/>
    </row>
    <row r="36" spans="1:22" s="18" customFormat="1" ht="51" x14ac:dyDescent="0.2">
      <c r="A36" s="9" t="s">
        <v>33</v>
      </c>
      <c r="B36" s="10" t="s">
        <v>34</v>
      </c>
      <c r="C36" s="268" t="s">
        <v>220</v>
      </c>
      <c r="D36" s="282">
        <f>'2a. LSF cao Rijk'!D15</f>
        <v>0</v>
      </c>
      <c r="E36" s="266">
        <f>H35</f>
        <v>110.917</v>
      </c>
      <c r="F36" s="267" t="s">
        <v>224</v>
      </c>
      <c r="G36" s="266">
        <f>D36*E36</f>
        <v>0</v>
      </c>
      <c r="H36" s="269"/>
      <c r="I36" s="291"/>
      <c r="J36" s="291"/>
      <c r="K36" s="291"/>
      <c r="L36" s="291"/>
      <c r="M36" s="292"/>
      <c r="N36" s="236"/>
    </row>
    <row r="37" spans="1:22" s="18" customFormat="1" x14ac:dyDescent="0.2">
      <c r="A37" s="310"/>
      <c r="B37" s="310"/>
      <c r="C37" s="270" t="s">
        <v>245</v>
      </c>
      <c r="D37" s="671">
        <v>0.08</v>
      </c>
      <c r="E37" s="266">
        <f>H35</f>
        <v>110.917</v>
      </c>
      <c r="F37" s="267" t="s">
        <v>224</v>
      </c>
      <c r="G37" s="282">
        <f>D37*E37</f>
        <v>8.8733599999999999</v>
      </c>
      <c r="H37" s="271"/>
      <c r="I37" s="349">
        <v>0.08</v>
      </c>
      <c r="J37" s="293">
        <f>M35</f>
        <v>110.917</v>
      </c>
      <c r="K37" s="294" t="s">
        <v>224</v>
      </c>
      <c r="L37" s="293">
        <f>I37*J37</f>
        <v>8.8733599999999999</v>
      </c>
      <c r="M37" s="293"/>
      <c r="N37" s="305"/>
      <c r="P37" s="306"/>
      <c r="Q37" s="306"/>
      <c r="R37" s="306"/>
      <c r="S37" s="306"/>
      <c r="T37" s="306"/>
      <c r="U37" s="306"/>
      <c r="V37" s="306"/>
    </row>
    <row r="38" spans="1:22" s="18" customFormat="1" x14ac:dyDescent="0.2">
      <c r="A38" s="310"/>
      <c r="B38" s="29"/>
      <c r="C38" s="270" t="s">
        <v>217</v>
      </c>
      <c r="D38" s="282">
        <f>'2a. LSF cao Rijk'!D17</f>
        <v>2E-3</v>
      </c>
      <c r="E38" s="266">
        <f>H35</f>
        <v>110.917</v>
      </c>
      <c r="F38" s="267" t="s">
        <v>224</v>
      </c>
      <c r="G38" s="282">
        <f>D38*E38</f>
        <v>0.221834</v>
      </c>
      <c r="H38" s="271"/>
      <c r="I38" s="291"/>
      <c r="J38" s="291"/>
      <c r="K38" s="291"/>
      <c r="L38" s="291"/>
      <c r="M38" s="293"/>
    </row>
    <row r="39" spans="1:22" s="18" customFormat="1" ht="23.25" customHeight="1" x14ac:dyDescent="0.2">
      <c r="A39" s="310"/>
      <c r="B39" s="310"/>
      <c r="C39" s="8" t="s">
        <v>28</v>
      </c>
      <c r="D39" s="273">
        <f>SUM(D36:D38)</f>
        <v>8.2000000000000003E-2</v>
      </c>
      <c r="E39" s="274">
        <f>H35</f>
        <v>110.917</v>
      </c>
      <c r="F39" s="275" t="s">
        <v>224</v>
      </c>
      <c r="G39" s="274">
        <f>SUM(G36:G38)</f>
        <v>9.0951939999999993</v>
      </c>
      <c r="H39" s="274">
        <f>H35+G39</f>
        <v>120.01219399999999</v>
      </c>
      <c r="I39" s="299">
        <f>SUM(I36:I38)</f>
        <v>0.08</v>
      </c>
      <c r="J39" s="295">
        <f>M35</f>
        <v>110.917</v>
      </c>
      <c r="K39" s="296" t="s">
        <v>224</v>
      </c>
      <c r="L39" s="295">
        <f>SUM(L36:L38)</f>
        <v>8.8733599999999999</v>
      </c>
      <c r="M39" s="295">
        <f>M35+L39</f>
        <v>119.79036000000001</v>
      </c>
    </row>
    <row r="40" spans="1:22" s="18" customFormat="1" ht="25.5" x14ac:dyDescent="0.2">
      <c r="A40" s="310"/>
      <c r="B40" s="10" t="s">
        <v>37</v>
      </c>
      <c r="C40" s="270" t="s">
        <v>38</v>
      </c>
      <c r="D40" s="276">
        <f>'2a. LSF cao Rijk'!D20</f>
        <v>1E-3</v>
      </c>
      <c r="E40" s="271">
        <f>H35</f>
        <v>110.917</v>
      </c>
      <c r="F40" s="272" t="s">
        <v>224</v>
      </c>
      <c r="G40" s="271">
        <f t="shared" ref="G40:G45" si="2">D40*E40</f>
        <v>0.110917</v>
      </c>
      <c r="H40" s="271"/>
      <c r="I40" s="300">
        <f>'2a. LSF cao Rijk'!J20</f>
        <v>1E-3</v>
      </c>
      <c r="J40" s="293">
        <f>M35</f>
        <v>110.917</v>
      </c>
      <c r="K40" s="294" t="s">
        <v>224</v>
      </c>
      <c r="L40" s="293">
        <f t="shared" ref="L40:L45" si="3">I40*J40</f>
        <v>0.110917</v>
      </c>
      <c r="M40" s="293"/>
    </row>
    <row r="41" spans="1:22" s="18" customFormat="1" x14ac:dyDescent="0.2">
      <c r="A41" s="310"/>
      <c r="B41" s="15"/>
      <c r="C41" s="270" t="s">
        <v>39</v>
      </c>
      <c r="D41" s="276">
        <f>'2a. LSF cao Rijk'!D21</f>
        <v>8.14E-2</v>
      </c>
      <c r="E41" s="271">
        <f>H35</f>
        <v>110.917</v>
      </c>
      <c r="F41" s="272" t="s">
        <v>224</v>
      </c>
      <c r="G41" s="271">
        <f t="shared" si="2"/>
        <v>9.0286437999999993</v>
      </c>
      <c r="H41" s="271"/>
      <c r="I41" s="300">
        <f>'2a. LSF cao Rijk'!J21</f>
        <v>8.14E-2</v>
      </c>
      <c r="J41" s="293">
        <f>M35</f>
        <v>110.917</v>
      </c>
      <c r="K41" s="294" t="s">
        <v>224</v>
      </c>
      <c r="L41" s="293">
        <f t="shared" si="3"/>
        <v>9.0286437999999993</v>
      </c>
      <c r="M41" s="293"/>
    </row>
    <row r="42" spans="1:22" s="18" customFormat="1" x14ac:dyDescent="0.2">
      <c r="A42" s="310"/>
      <c r="B42" s="23"/>
      <c r="C42" s="270" t="s">
        <v>218</v>
      </c>
      <c r="D42" s="276">
        <f>'2a. LSF cao Rijk'!D22</f>
        <v>6.5100000000000005E-2</v>
      </c>
      <c r="E42" s="271">
        <f>H35</f>
        <v>110.917</v>
      </c>
      <c r="F42" s="272" t="s">
        <v>224</v>
      </c>
      <c r="G42" s="271">
        <f t="shared" si="2"/>
        <v>7.2206967000000004</v>
      </c>
      <c r="H42" s="271"/>
      <c r="I42" s="300">
        <f>'2a. LSF cao Rijk'!J22</f>
        <v>6.5100000000000005E-2</v>
      </c>
      <c r="J42" s="293">
        <f>M35</f>
        <v>110.917</v>
      </c>
      <c r="K42" s="294" t="s">
        <v>224</v>
      </c>
      <c r="L42" s="293">
        <f t="shared" si="3"/>
        <v>7.2206967000000004</v>
      </c>
      <c r="M42" s="293"/>
    </row>
    <row r="43" spans="1:22" s="18" customFormat="1" x14ac:dyDescent="0.2">
      <c r="A43" s="310"/>
      <c r="B43" s="15"/>
      <c r="C43" s="270" t="s">
        <v>42</v>
      </c>
      <c r="D43" s="276">
        <f>'2a. LSF cao Rijk'!D23</f>
        <v>7.7399999999999997E-2</v>
      </c>
      <c r="E43" s="271">
        <f>H35</f>
        <v>110.917</v>
      </c>
      <c r="F43" s="272" t="s">
        <v>224</v>
      </c>
      <c r="G43" s="271">
        <f t="shared" si="2"/>
        <v>8.5849758000000005</v>
      </c>
      <c r="H43" s="271"/>
      <c r="I43" s="300">
        <f>'2a. LSF cao Rijk'!J23</f>
        <v>7.7399999999999997E-2</v>
      </c>
      <c r="J43" s="293">
        <f>M35</f>
        <v>110.917</v>
      </c>
      <c r="K43" s="294" t="s">
        <v>224</v>
      </c>
      <c r="L43" s="293">
        <f t="shared" si="3"/>
        <v>8.5849758000000005</v>
      </c>
      <c r="M43" s="293"/>
    </row>
    <row r="44" spans="1:22" s="18" customFormat="1" x14ac:dyDescent="0.2">
      <c r="A44" s="310"/>
      <c r="B44" s="15"/>
      <c r="C44" s="270" t="s">
        <v>227</v>
      </c>
      <c r="D44" s="276">
        <f>'2a. LSF cao Rijk'!D24</f>
        <v>0</v>
      </c>
      <c r="E44" s="271">
        <f>H35</f>
        <v>110.917</v>
      </c>
      <c r="F44" s="272" t="s">
        <v>224</v>
      </c>
      <c r="G44" s="271">
        <f t="shared" si="2"/>
        <v>0</v>
      </c>
      <c r="H44" s="271"/>
      <c r="I44" s="300">
        <f>'2a. LSF cao Rijk'!J24</f>
        <v>0</v>
      </c>
      <c r="J44" s="293">
        <f>M35</f>
        <v>110.917</v>
      </c>
      <c r="K44" s="294" t="s">
        <v>224</v>
      </c>
      <c r="L44" s="293">
        <f t="shared" si="3"/>
        <v>0</v>
      </c>
      <c r="M44" s="293"/>
    </row>
    <row r="45" spans="1:22" s="18" customFormat="1" x14ac:dyDescent="0.2">
      <c r="A45" s="310"/>
      <c r="B45" s="15"/>
      <c r="C45" s="270" t="s">
        <v>228</v>
      </c>
      <c r="D45" s="276">
        <f>'2a. LSF cao Rijk'!D25</f>
        <v>0</v>
      </c>
      <c r="E45" s="271">
        <f>H35</f>
        <v>110.917</v>
      </c>
      <c r="F45" s="272" t="s">
        <v>224</v>
      </c>
      <c r="G45" s="271">
        <f t="shared" si="2"/>
        <v>0</v>
      </c>
      <c r="H45" s="271"/>
      <c r="I45" s="300">
        <f>'2a. LSF cao Rijk'!J25</f>
        <v>0</v>
      </c>
      <c r="J45" s="293">
        <f>M35</f>
        <v>110.917</v>
      </c>
      <c r="K45" s="294" t="s">
        <v>224</v>
      </c>
      <c r="L45" s="293">
        <f t="shared" si="3"/>
        <v>0</v>
      </c>
      <c r="M45" s="293"/>
    </row>
    <row r="46" spans="1:22" s="18" customFormat="1" x14ac:dyDescent="0.2">
      <c r="A46" s="310"/>
      <c r="B46" s="15"/>
      <c r="C46" s="270" t="s">
        <v>229</v>
      </c>
      <c r="D46" s="276">
        <f>'2a. LSF cao Rijk'!D26</f>
        <v>0</v>
      </c>
      <c r="E46" s="271">
        <f>H35</f>
        <v>110.917</v>
      </c>
      <c r="F46" s="272" t="s">
        <v>224</v>
      </c>
      <c r="G46" s="271">
        <f>D46*E46</f>
        <v>0</v>
      </c>
      <c r="H46" s="271"/>
      <c r="I46" s="300">
        <f>'2a. LSF cao Rijk'!J26</f>
        <v>0</v>
      </c>
      <c r="J46" s="293">
        <f>M35</f>
        <v>110.917</v>
      </c>
      <c r="K46" s="294" t="s">
        <v>224</v>
      </c>
      <c r="L46" s="293">
        <f>I46*J46</f>
        <v>0</v>
      </c>
      <c r="M46" s="293"/>
    </row>
    <row r="47" spans="1:22" s="18" customFormat="1" x14ac:dyDescent="0.2">
      <c r="A47" s="310"/>
      <c r="B47" s="15"/>
      <c r="C47" s="8" t="s">
        <v>28</v>
      </c>
      <c r="D47" s="273">
        <f>SUM(D40:D46)</f>
        <v>0.22490000000000002</v>
      </c>
      <c r="E47" s="274">
        <f>H35</f>
        <v>110.917</v>
      </c>
      <c r="F47" s="275" t="s">
        <v>224</v>
      </c>
      <c r="G47" s="274">
        <f>SUM(G40:G46)</f>
        <v>24.945233299999998</v>
      </c>
      <c r="H47" s="274">
        <f>H39+G47</f>
        <v>144.95742730000001</v>
      </c>
      <c r="I47" s="299">
        <f>SUM(I40:I46)</f>
        <v>0.22490000000000002</v>
      </c>
      <c r="J47" s="295">
        <f>M35</f>
        <v>110.917</v>
      </c>
      <c r="K47" s="296" t="s">
        <v>224</v>
      </c>
      <c r="L47" s="295">
        <f>SUM(L40:L46)</f>
        <v>24.945233299999998</v>
      </c>
      <c r="M47" s="295">
        <f>M39+L47</f>
        <v>144.73559330000001</v>
      </c>
    </row>
    <row r="48" spans="1:22" s="18" customFormat="1" ht="25.5" x14ac:dyDescent="0.2">
      <c r="A48" s="9" t="s">
        <v>46</v>
      </c>
      <c r="B48" s="10" t="s">
        <v>232</v>
      </c>
      <c r="C48" s="270" t="s">
        <v>233</v>
      </c>
      <c r="D48" s="276">
        <f>'2a. LSF cao Rijk'!D28</f>
        <v>0</v>
      </c>
      <c r="E48" s="271">
        <f>H47</f>
        <v>144.95742730000001</v>
      </c>
      <c r="F48" s="272" t="s">
        <v>225</v>
      </c>
      <c r="G48" s="271">
        <f>E48*D48</f>
        <v>0</v>
      </c>
      <c r="H48" s="271">
        <f>H47+G48</f>
        <v>144.95742730000001</v>
      </c>
      <c r="I48" s="300">
        <f>'2a. LSF cao Rijk'!J28</f>
        <v>0</v>
      </c>
      <c r="J48" s="293">
        <f>M47</f>
        <v>144.73559330000001</v>
      </c>
      <c r="K48" s="294" t="s">
        <v>225</v>
      </c>
      <c r="L48" s="293">
        <f>J48*I48</f>
        <v>0</v>
      </c>
      <c r="M48" s="293">
        <f>M47+L48</f>
        <v>144.73559330000001</v>
      </c>
    </row>
    <row r="49" spans="1:22" s="18" customFormat="1" ht="17.25" customHeight="1" x14ac:dyDescent="0.2">
      <c r="A49" s="310"/>
      <c r="B49" s="310"/>
      <c r="C49" s="8"/>
      <c r="D49" s="273"/>
      <c r="E49" s="274"/>
      <c r="F49" s="275"/>
      <c r="G49" s="274"/>
      <c r="H49" s="274"/>
      <c r="I49" s="299"/>
      <c r="J49" s="295"/>
      <c r="K49" s="296"/>
      <c r="L49" s="295"/>
      <c r="M49" s="295"/>
      <c r="O49" s="910"/>
      <c r="P49" s="910"/>
      <c r="Q49" s="910"/>
      <c r="R49" s="910"/>
      <c r="S49" s="910"/>
    </row>
    <row r="50" spans="1:22" s="18" customFormat="1" ht="35.25" customHeight="1" x14ac:dyDescent="0.2">
      <c r="A50" s="310"/>
      <c r="B50" s="310"/>
      <c r="C50" s="221" t="s">
        <v>230</v>
      </c>
      <c r="D50" s="273"/>
      <c r="E50" s="274"/>
      <c r="F50" s="275"/>
      <c r="G50" s="274"/>
      <c r="H50" s="274">
        <f>ROUND(H48/100,4)</f>
        <v>1.4496</v>
      </c>
      <c r="I50" s="299"/>
      <c r="J50" s="295"/>
      <c r="K50" s="296"/>
      <c r="L50" s="295"/>
      <c r="M50" s="295">
        <f>ROUND(M48/100,4)</f>
        <v>1.4474</v>
      </c>
      <c r="O50" s="315"/>
      <c r="P50" s="315"/>
      <c r="Q50" s="315"/>
      <c r="R50" s="315"/>
      <c r="S50" s="315"/>
    </row>
    <row r="51" spans="1:22" s="281" customFormat="1" x14ac:dyDescent="0.2">
      <c r="A51" s="281" t="s">
        <v>239</v>
      </c>
    </row>
    <row r="52" spans="1:22" s="18" customFormat="1" ht="14.25" customHeight="1" x14ac:dyDescent="0.2">
      <c r="F52" s="18" t="s">
        <v>310</v>
      </c>
      <c r="G52" s="236">
        <v>0.7</v>
      </c>
      <c r="H52" s="280">
        <f>H50</f>
        <v>1.4496</v>
      </c>
    </row>
    <row r="53" spans="1:22" s="18" customFormat="1" x14ac:dyDescent="0.2">
      <c r="F53" s="18" t="s">
        <v>311</v>
      </c>
      <c r="G53" s="236">
        <v>0.3</v>
      </c>
      <c r="H53" s="280">
        <f>M50</f>
        <v>1.4474</v>
      </c>
    </row>
    <row r="54" spans="1:22" s="18" customFormat="1" x14ac:dyDescent="0.2"/>
    <row r="55" spans="1:22" s="18" customFormat="1" ht="34.5" customHeight="1" x14ac:dyDescent="0.2">
      <c r="C55" s="302" t="s">
        <v>242</v>
      </c>
      <c r="D55" s="304">
        <f>SUMPRODUCT(G52:G53,H52:H53)/SUM(G52:G53)</f>
        <v>1.4489399999999999</v>
      </c>
      <c r="F55" s="281"/>
      <c r="G55" s="281"/>
      <c r="H55" s="281"/>
      <c r="I55" s="281"/>
      <c r="J55" s="281"/>
      <c r="K55" s="281"/>
      <c r="L55" s="281"/>
      <c r="M55" s="281"/>
    </row>
    <row r="56" spans="1:22" s="18" customFormat="1" ht="69.75" customHeight="1" x14ac:dyDescent="0.2">
      <c r="C56" s="911" t="s">
        <v>309</v>
      </c>
      <c r="D56" s="912"/>
      <c r="E56" s="912"/>
      <c r="F56" s="913"/>
      <c r="G56" s="910"/>
      <c r="H56" s="910"/>
      <c r="I56" s="910"/>
      <c r="J56" s="910"/>
      <c r="K56" s="316"/>
      <c r="L56" s="316"/>
      <c r="M56" s="316"/>
    </row>
    <row r="57" spans="1:22" s="18" customFormat="1" x14ac:dyDescent="0.2">
      <c r="C57" s="311"/>
      <c r="D57" s="312"/>
      <c r="E57" s="313"/>
      <c r="F57" s="314"/>
      <c r="G57" s="315"/>
      <c r="H57" s="315"/>
      <c r="I57" s="315"/>
      <c r="J57" s="315"/>
      <c r="K57" s="316"/>
      <c r="L57" s="316"/>
      <c r="M57" s="316"/>
    </row>
    <row r="58" spans="1:22" s="18" customFormat="1" ht="32.25" customHeight="1" x14ac:dyDescent="0.2">
      <c r="A58" s="908" t="s">
        <v>314</v>
      </c>
      <c r="B58" s="920"/>
      <c r="C58" s="920"/>
      <c r="D58" s="920"/>
      <c r="E58" s="920"/>
      <c r="F58" s="920"/>
      <c r="G58" s="920"/>
      <c r="H58" s="920"/>
      <c r="I58" s="920"/>
      <c r="J58" s="920"/>
      <c r="K58" s="920"/>
      <c r="L58" s="920"/>
      <c r="M58" s="920"/>
    </row>
    <row r="59" spans="1:22" s="18" customFormat="1" ht="64.5" customHeight="1" x14ac:dyDescent="0.2">
      <c r="A59" s="302"/>
      <c r="B59" s="302"/>
      <c r="C59" s="303"/>
      <c r="D59" s="917" t="s">
        <v>312</v>
      </c>
      <c r="E59" s="917"/>
      <c r="F59" s="917"/>
      <c r="G59" s="917"/>
      <c r="H59" s="917"/>
      <c r="I59" s="918" t="s">
        <v>313</v>
      </c>
      <c r="J59" s="918"/>
      <c r="K59" s="918"/>
      <c r="L59" s="918"/>
      <c r="M59" s="919"/>
    </row>
    <row r="60" spans="1:22" s="473" customFormat="1" ht="32.25" customHeight="1" x14ac:dyDescent="0.2">
      <c r="A60" s="331" t="s">
        <v>10</v>
      </c>
      <c r="B60" s="331" t="s">
        <v>211</v>
      </c>
      <c r="C60" s="331"/>
      <c r="D60" s="332" t="s">
        <v>12</v>
      </c>
      <c r="E60" s="332"/>
      <c r="F60" s="332" t="s">
        <v>13</v>
      </c>
      <c r="G60" s="332" t="s">
        <v>14</v>
      </c>
      <c r="H60" s="332" t="s">
        <v>15</v>
      </c>
      <c r="I60" s="333" t="s">
        <v>12</v>
      </c>
      <c r="J60" s="333"/>
      <c r="K60" s="333" t="s">
        <v>13</v>
      </c>
      <c r="L60" s="333" t="s">
        <v>14</v>
      </c>
      <c r="M60" s="333" t="s">
        <v>15</v>
      </c>
      <c r="N60" s="329"/>
      <c r="O60" s="329"/>
      <c r="P60" s="329"/>
      <c r="T60" s="324"/>
      <c r="U60" s="324"/>
      <c r="V60" s="324"/>
    </row>
    <row r="61" spans="1:22" x14ac:dyDescent="0.2">
      <c r="A61" s="334" t="s">
        <v>17</v>
      </c>
      <c r="B61" s="10" t="s">
        <v>266</v>
      </c>
      <c r="C61" s="336"/>
      <c r="D61" s="337">
        <f>'2a. LSF cao Rijk'!D9</f>
        <v>1</v>
      </c>
      <c r="E61" s="338">
        <v>100</v>
      </c>
      <c r="F61" s="339" t="s">
        <v>19</v>
      </c>
      <c r="G61" s="338">
        <v>100</v>
      </c>
      <c r="H61" s="338">
        <v>100</v>
      </c>
      <c r="I61" s="340">
        <f>'2a. LSF cao Rijk'!D9</f>
        <v>1</v>
      </c>
      <c r="J61" s="341">
        <v>100</v>
      </c>
      <c r="K61" s="341" t="s">
        <v>19</v>
      </c>
      <c r="L61" s="341">
        <v>100</v>
      </c>
      <c r="M61" s="341">
        <v>100</v>
      </c>
      <c r="N61" s="329"/>
      <c r="O61" s="329"/>
      <c r="P61" s="329"/>
    </row>
    <row r="62" spans="1:22" ht="51" x14ac:dyDescent="0.2">
      <c r="A62" s="334" t="s">
        <v>33</v>
      </c>
      <c r="B62" s="335" t="s">
        <v>34</v>
      </c>
      <c r="C62" s="347" t="s">
        <v>220</v>
      </c>
      <c r="D62" s="337">
        <f>'2a. LSF cao Rijk'!D15</f>
        <v>0</v>
      </c>
      <c r="E62" s="338">
        <f>H61</f>
        <v>100</v>
      </c>
      <c r="F62" s="339" t="s">
        <v>247</v>
      </c>
      <c r="G62" s="338">
        <f t="shared" ref="G62:G64" si="4">D62*E62</f>
        <v>0</v>
      </c>
      <c r="H62" s="348"/>
      <c r="I62" s="291"/>
      <c r="J62" s="291"/>
      <c r="K62" s="291"/>
      <c r="L62" s="291"/>
      <c r="M62" s="291"/>
      <c r="N62" s="329"/>
      <c r="O62" s="329"/>
      <c r="P62" s="329"/>
    </row>
    <row r="63" spans="1:22" x14ac:dyDescent="0.2">
      <c r="A63" s="336"/>
      <c r="B63" s="336"/>
      <c r="C63" s="342" t="s">
        <v>62</v>
      </c>
      <c r="D63" s="672">
        <v>0.08</v>
      </c>
      <c r="E63" s="350">
        <f>H61</f>
        <v>100</v>
      </c>
      <c r="F63" s="339" t="s">
        <v>247</v>
      </c>
      <c r="G63" s="673">
        <f t="shared" si="4"/>
        <v>8</v>
      </c>
      <c r="H63" s="350"/>
      <c r="I63" s="357">
        <v>0.08</v>
      </c>
      <c r="J63" s="351">
        <f>M61</f>
        <v>100</v>
      </c>
      <c r="K63" s="341" t="s">
        <v>247</v>
      </c>
      <c r="L63" s="351">
        <f>I63*J63</f>
        <v>8</v>
      </c>
      <c r="M63" s="351"/>
      <c r="N63" s="329"/>
      <c r="O63" s="329"/>
      <c r="P63" s="329"/>
    </row>
    <row r="64" spans="1:22" x14ac:dyDescent="0.2">
      <c r="A64" s="336"/>
      <c r="B64" s="352"/>
      <c r="C64" s="342" t="s">
        <v>217</v>
      </c>
      <c r="D64" s="337">
        <f>'2a. LSF cao Rijk'!D17</f>
        <v>2E-3</v>
      </c>
      <c r="E64" s="350">
        <f>H61</f>
        <v>100</v>
      </c>
      <c r="F64" s="339" t="s">
        <v>247</v>
      </c>
      <c r="G64" s="350">
        <f t="shared" si="4"/>
        <v>0.2</v>
      </c>
      <c r="H64" s="350"/>
      <c r="I64" s="291"/>
      <c r="J64" s="291"/>
      <c r="K64" s="291"/>
      <c r="L64" s="291"/>
      <c r="M64" s="291"/>
      <c r="N64" s="329"/>
      <c r="O64" s="329"/>
      <c r="P64" s="329"/>
    </row>
    <row r="65" spans="1:16" x14ac:dyDescent="0.2">
      <c r="A65" s="336"/>
      <c r="B65" s="336"/>
      <c r="C65" s="343" t="s">
        <v>28</v>
      </c>
      <c r="D65" s="337">
        <f>SUM(D62:D64)</f>
        <v>8.2000000000000003E-2</v>
      </c>
      <c r="E65" s="354">
        <f>H61</f>
        <v>100</v>
      </c>
      <c r="F65" s="345" t="s">
        <v>247</v>
      </c>
      <c r="G65" s="354">
        <f>SUM(G62:G64)</f>
        <v>8.1999999999999993</v>
      </c>
      <c r="H65" s="354">
        <f>H61+G65</f>
        <v>108.2</v>
      </c>
      <c r="I65" s="355">
        <f>SUM(I62:I64)</f>
        <v>0.08</v>
      </c>
      <c r="J65" s="356">
        <f>M61</f>
        <v>100</v>
      </c>
      <c r="K65" s="346" t="s">
        <v>247</v>
      </c>
      <c r="L65" s="356">
        <f>SUM(L62:L64)</f>
        <v>8</v>
      </c>
      <c r="M65" s="356">
        <f>M61+L65</f>
        <v>108</v>
      </c>
      <c r="N65" s="329"/>
      <c r="O65" s="329"/>
      <c r="P65" s="329"/>
    </row>
    <row r="66" spans="1:16" ht="25.5" x14ac:dyDescent="0.2">
      <c r="A66" s="336"/>
      <c r="B66" s="335" t="s">
        <v>37</v>
      </c>
      <c r="C66" s="342" t="s">
        <v>38</v>
      </c>
      <c r="D66" s="337">
        <f>'2a. LSF cao Rijk'!D20</f>
        <v>1E-3</v>
      </c>
      <c r="E66" s="350">
        <f>H61</f>
        <v>100</v>
      </c>
      <c r="F66" s="339" t="s">
        <v>247</v>
      </c>
      <c r="G66" s="350">
        <f t="shared" ref="G66:G71" si="5">D66*E66</f>
        <v>0.1</v>
      </c>
      <c r="H66" s="350"/>
      <c r="I66" s="357">
        <f>'2a. LSF cao Rijk'!D20</f>
        <v>1E-3</v>
      </c>
      <c r="J66" s="351">
        <f>M61</f>
        <v>100</v>
      </c>
      <c r="K66" s="341" t="s">
        <v>247</v>
      </c>
      <c r="L66" s="351">
        <f t="shared" ref="L66:L73" si="6">I66*J66</f>
        <v>0.1</v>
      </c>
      <c r="M66" s="351"/>
      <c r="N66" s="329"/>
      <c r="O66" s="329"/>
      <c r="P66" s="329"/>
    </row>
    <row r="67" spans="1:16" x14ac:dyDescent="0.2">
      <c r="A67" s="336"/>
      <c r="B67" s="342"/>
      <c r="C67" s="342" t="s">
        <v>39</v>
      </c>
      <c r="D67" s="337">
        <f>'2a. LSF cao Rijk'!D21</f>
        <v>8.14E-2</v>
      </c>
      <c r="E67" s="350">
        <f>H61</f>
        <v>100</v>
      </c>
      <c r="F67" s="339" t="s">
        <v>247</v>
      </c>
      <c r="G67" s="350">
        <f t="shared" si="5"/>
        <v>8.14</v>
      </c>
      <c r="H67" s="350"/>
      <c r="I67" s="357">
        <f>'2a. LSF cao Rijk'!D21</f>
        <v>8.14E-2</v>
      </c>
      <c r="J67" s="351">
        <f>M61</f>
        <v>100</v>
      </c>
      <c r="K67" s="341" t="s">
        <v>247</v>
      </c>
      <c r="L67" s="351">
        <f t="shared" si="6"/>
        <v>8.14</v>
      </c>
      <c r="M67" s="351"/>
      <c r="N67" s="329"/>
      <c r="O67" s="329"/>
      <c r="P67" s="329"/>
    </row>
    <row r="68" spans="1:16" x14ac:dyDescent="0.2">
      <c r="A68" s="336"/>
      <c r="B68" s="358"/>
      <c r="C68" s="342" t="s">
        <v>218</v>
      </c>
      <c r="D68" s="337">
        <f>'2a. LSF cao Rijk'!D22</f>
        <v>6.5100000000000005E-2</v>
      </c>
      <c r="E68" s="350">
        <f>H61</f>
        <v>100</v>
      </c>
      <c r="F68" s="339" t="s">
        <v>247</v>
      </c>
      <c r="G68" s="350">
        <f t="shared" si="5"/>
        <v>6.5100000000000007</v>
      </c>
      <c r="H68" s="350"/>
      <c r="I68" s="357">
        <f>'2a. LSF cao Rijk'!D22</f>
        <v>6.5100000000000005E-2</v>
      </c>
      <c r="J68" s="351">
        <f>M61</f>
        <v>100</v>
      </c>
      <c r="K68" s="341" t="s">
        <v>247</v>
      </c>
      <c r="L68" s="351">
        <f t="shared" si="6"/>
        <v>6.5100000000000007</v>
      </c>
      <c r="M68" s="351"/>
      <c r="N68" s="329"/>
      <c r="O68" s="329"/>
      <c r="P68" s="329"/>
    </row>
    <row r="69" spans="1:16" x14ac:dyDescent="0.2">
      <c r="A69" s="336"/>
      <c r="B69" s="342"/>
      <c r="C69" s="342" t="s">
        <v>42</v>
      </c>
      <c r="D69" s="337">
        <f>'2a. LSF cao Rijk'!D23</f>
        <v>7.7399999999999997E-2</v>
      </c>
      <c r="E69" s="350">
        <f>H61</f>
        <v>100</v>
      </c>
      <c r="F69" s="339" t="s">
        <v>247</v>
      </c>
      <c r="G69" s="350">
        <f t="shared" si="5"/>
        <v>7.7399999999999993</v>
      </c>
      <c r="H69" s="350"/>
      <c r="I69" s="357">
        <f>'2a. LSF cao Rijk'!D23</f>
        <v>7.7399999999999997E-2</v>
      </c>
      <c r="J69" s="351">
        <f>M61</f>
        <v>100</v>
      </c>
      <c r="K69" s="341" t="s">
        <v>247</v>
      </c>
      <c r="L69" s="351">
        <f t="shared" si="6"/>
        <v>7.7399999999999993</v>
      </c>
      <c r="M69" s="351"/>
      <c r="N69" s="329"/>
      <c r="O69" s="329"/>
      <c r="P69" s="329"/>
    </row>
    <row r="70" spans="1:16" x14ac:dyDescent="0.2">
      <c r="A70" s="336"/>
      <c r="B70" s="342"/>
      <c r="C70" s="342" t="s">
        <v>227</v>
      </c>
      <c r="D70" s="337">
        <f>'2a. LSF cao Rijk'!D24</f>
        <v>0</v>
      </c>
      <c r="E70" s="350">
        <f>H61</f>
        <v>100</v>
      </c>
      <c r="F70" s="339" t="s">
        <v>247</v>
      </c>
      <c r="G70" s="350">
        <f t="shared" si="5"/>
        <v>0</v>
      </c>
      <c r="H70" s="350"/>
      <c r="I70" s="357">
        <f>'2a. LSF cao Rijk'!D24</f>
        <v>0</v>
      </c>
      <c r="J70" s="351">
        <f>M61</f>
        <v>100</v>
      </c>
      <c r="K70" s="341" t="s">
        <v>247</v>
      </c>
      <c r="L70" s="351">
        <f t="shared" si="6"/>
        <v>0</v>
      </c>
      <c r="M70" s="351"/>
      <c r="N70" s="329"/>
      <c r="O70" s="329"/>
      <c r="P70" s="329"/>
    </row>
    <row r="71" spans="1:16" x14ac:dyDescent="0.2">
      <c r="A71" s="336"/>
      <c r="B71" s="342"/>
      <c r="C71" s="342" t="s">
        <v>228</v>
      </c>
      <c r="D71" s="337">
        <f>'2a. LSF cao Rijk'!D25</f>
        <v>0</v>
      </c>
      <c r="E71" s="350">
        <f>H61</f>
        <v>100</v>
      </c>
      <c r="F71" s="339" t="s">
        <v>247</v>
      </c>
      <c r="G71" s="350">
        <f t="shared" si="5"/>
        <v>0</v>
      </c>
      <c r="H71" s="350"/>
      <c r="I71" s="357">
        <f>'2a. LSF cao Rijk'!D25</f>
        <v>0</v>
      </c>
      <c r="J71" s="351">
        <f>M61</f>
        <v>100</v>
      </c>
      <c r="K71" s="341" t="s">
        <v>247</v>
      </c>
      <c r="L71" s="351">
        <f t="shared" si="6"/>
        <v>0</v>
      </c>
      <c r="M71" s="351"/>
      <c r="N71" s="329"/>
      <c r="O71" s="329"/>
      <c r="P71" s="329"/>
    </row>
    <row r="72" spans="1:16" x14ac:dyDescent="0.2">
      <c r="A72" s="336"/>
      <c r="B72" s="342"/>
      <c r="C72" s="343" t="s">
        <v>28</v>
      </c>
      <c r="D72" s="337">
        <f>SUM(D66:D71)</f>
        <v>0.22490000000000002</v>
      </c>
      <c r="E72" s="359">
        <f>H61</f>
        <v>100</v>
      </c>
      <c r="F72" s="345" t="s">
        <v>247</v>
      </c>
      <c r="G72" s="359">
        <f>SUM(G66:G71)</f>
        <v>22.49</v>
      </c>
      <c r="H72" s="359">
        <f>H65+G72</f>
        <v>130.69</v>
      </c>
      <c r="I72" s="355">
        <f>SUM(I66:I71)</f>
        <v>0.22490000000000002</v>
      </c>
      <c r="J72" s="360">
        <f>M61</f>
        <v>100</v>
      </c>
      <c r="K72" s="346" t="s">
        <v>247</v>
      </c>
      <c r="L72" s="360">
        <f t="shared" si="6"/>
        <v>22.490000000000002</v>
      </c>
      <c r="M72" s="360">
        <f>M65+L72</f>
        <v>130.49</v>
      </c>
      <c r="N72" s="329"/>
      <c r="O72" s="329"/>
      <c r="P72" s="329"/>
    </row>
    <row r="73" spans="1:16" ht="25.5" x14ac:dyDescent="0.2">
      <c r="A73" s="343" t="s">
        <v>234</v>
      </c>
      <c r="B73" s="343" t="s">
        <v>235</v>
      </c>
      <c r="C73" s="370" t="s">
        <v>236</v>
      </c>
      <c r="D73" s="337">
        <v>0.05</v>
      </c>
      <c r="E73" s="350">
        <f>H72</f>
        <v>130.69</v>
      </c>
      <c r="F73" s="339" t="s">
        <v>49</v>
      </c>
      <c r="G73" s="350">
        <f>D73*E73</f>
        <v>6.5345000000000004</v>
      </c>
      <c r="H73" s="350">
        <f>H72+G73</f>
        <v>137.22450000000001</v>
      </c>
      <c r="I73" s="357">
        <v>0.05</v>
      </c>
      <c r="J73" s="351">
        <f>M72</f>
        <v>130.49</v>
      </c>
      <c r="K73" s="341" t="s">
        <v>49</v>
      </c>
      <c r="L73" s="351">
        <f t="shared" si="6"/>
        <v>6.5245000000000006</v>
      </c>
      <c r="M73" s="351">
        <f>M72+L73</f>
        <v>137.0145</v>
      </c>
      <c r="N73" s="329"/>
      <c r="O73" s="329"/>
      <c r="P73" s="329"/>
    </row>
    <row r="74" spans="1:16" x14ac:dyDescent="0.2">
      <c r="A74" s="336"/>
      <c r="B74" s="336"/>
      <c r="C74" s="343"/>
      <c r="D74" s="353"/>
      <c r="E74" s="354"/>
      <c r="F74" s="361"/>
      <c r="G74" s="354"/>
      <c r="H74" s="354"/>
      <c r="I74" s="355"/>
      <c r="J74" s="356"/>
      <c r="K74" s="362"/>
      <c r="L74" s="356"/>
      <c r="M74" s="356"/>
      <c r="N74" s="329"/>
      <c r="O74" s="329"/>
      <c r="P74" s="329"/>
    </row>
    <row r="75" spans="1:16" ht="14.25" x14ac:dyDescent="0.2">
      <c r="A75" s="334"/>
      <c r="B75" s="336"/>
      <c r="C75" s="363" t="s">
        <v>230</v>
      </c>
      <c r="D75" s="337"/>
      <c r="E75" s="344"/>
      <c r="F75" s="364"/>
      <c r="G75" s="344"/>
      <c r="H75" s="344">
        <f>ROUND(H73/100,4)</f>
        <v>1.3722000000000001</v>
      </c>
      <c r="I75" s="340"/>
      <c r="J75" s="346"/>
      <c r="K75" s="365"/>
      <c r="L75" s="346"/>
      <c r="M75" s="346">
        <f>ROUND(M73/100,4)</f>
        <v>1.3701000000000001</v>
      </c>
      <c r="N75" s="329"/>
      <c r="O75" s="329"/>
      <c r="P75" s="329"/>
    </row>
    <row r="76" spans="1:16" x14ac:dyDescent="0.2">
      <c r="A76" s="281" t="s">
        <v>239</v>
      </c>
      <c r="B76" s="329"/>
      <c r="C76" s="329"/>
      <c r="D76" s="329"/>
      <c r="E76" s="329"/>
      <c r="F76" s="329"/>
      <c r="G76" s="329"/>
      <c r="H76" s="329"/>
      <c r="I76" s="329"/>
      <c r="J76" s="329"/>
      <c r="K76" s="329"/>
      <c r="L76" s="329"/>
      <c r="M76" s="329"/>
      <c r="N76" s="329"/>
      <c r="O76" s="329"/>
      <c r="P76" s="329"/>
    </row>
    <row r="77" spans="1:16" x14ac:dyDescent="0.2">
      <c r="A77" s="329"/>
      <c r="B77" s="329"/>
      <c r="C77" s="329"/>
      <c r="D77" s="329"/>
      <c r="E77" s="329"/>
      <c r="F77" s="18" t="s">
        <v>310</v>
      </c>
      <c r="G77" s="570">
        <v>0.7</v>
      </c>
      <c r="H77" s="366">
        <f>H75</f>
        <v>1.3722000000000001</v>
      </c>
      <c r="I77" s="329"/>
      <c r="J77" s="329"/>
      <c r="K77" s="329"/>
      <c r="L77" s="329"/>
      <c r="M77" s="329"/>
      <c r="N77" s="329"/>
      <c r="O77" s="329"/>
      <c r="P77" s="329"/>
    </row>
    <row r="78" spans="1:16" x14ac:dyDescent="0.2">
      <c r="A78" s="329"/>
      <c r="B78" s="329"/>
      <c r="C78" s="329"/>
      <c r="D78" s="329"/>
      <c r="E78" s="329"/>
      <c r="F78" s="18" t="s">
        <v>311</v>
      </c>
      <c r="G78" s="570">
        <v>0.3</v>
      </c>
      <c r="H78" s="366">
        <f>M75</f>
        <v>1.3701000000000001</v>
      </c>
      <c r="I78" s="329"/>
      <c r="J78" s="329"/>
      <c r="K78" s="329"/>
      <c r="L78" s="329"/>
      <c r="M78" s="329"/>
      <c r="N78" s="329"/>
      <c r="O78" s="329"/>
      <c r="P78" s="329"/>
    </row>
    <row r="79" spans="1:16" x14ac:dyDescent="0.2">
      <c r="A79" s="329"/>
      <c r="B79" s="329"/>
      <c r="C79" s="329"/>
      <c r="D79" s="329"/>
      <c r="E79" s="329"/>
      <c r="F79" s="329"/>
      <c r="G79" s="329"/>
      <c r="H79" s="329"/>
      <c r="I79" s="329"/>
      <c r="J79" s="329"/>
      <c r="K79" s="329"/>
      <c r="L79" s="329"/>
      <c r="M79" s="329"/>
      <c r="N79" s="329"/>
      <c r="O79" s="329"/>
      <c r="P79" s="329"/>
    </row>
    <row r="80" spans="1:16" ht="14.25" x14ac:dyDescent="0.2">
      <c r="A80" s="329"/>
      <c r="B80" s="329"/>
      <c r="C80" s="330" t="s">
        <v>248</v>
      </c>
      <c r="D80" s="371">
        <f>SUMPRODUCT(G77:G78,H77:H78)/SUM(G77:G78)</f>
        <v>1.37157</v>
      </c>
      <c r="E80" s="329"/>
      <c r="F80" s="281"/>
      <c r="G80" s="281"/>
      <c r="H80" s="281"/>
      <c r="I80" s="281"/>
      <c r="J80" s="281"/>
      <c r="K80" s="281"/>
      <c r="L80" s="281"/>
      <c r="M80" s="281"/>
      <c r="N80" s="329"/>
      <c r="O80" s="329"/>
      <c r="P80" s="329"/>
    </row>
    <row r="81" spans="1:16" ht="69" customHeight="1" x14ac:dyDescent="0.25">
      <c r="A81" s="329"/>
      <c r="B81" s="329"/>
      <c r="C81" s="911" t="s">
        <v>309</v>
      </c>
      <c r="D81" s="912"/>
      <c r="E81" s="912"/>
      <c r="F81" s="913"/>
      <c r="G81" s="914"/>
      <c r="H81" s="914"/>
      <c r="I81" s="914"/>
      <c r="J81" s="914"/>
      <c r="K81" s="914"/>
      <c r="L81" s="914"/>
      <c r="M81" s="368"/>
      <c r="N81" s="329"/>
      <c r="O81" s="329"/>
      <c r="P81" s="329"/>
    </row>
    <row r="82" spans="1:16" x14ac:dyDescent="0.2">
      <c r="A82" s="329"/>
      <c r="B82" s="329"/>
      <c r="C82" s="329"/>
      <c r="D82" s="329"/>
      <c r="E82" s="329"/>
      <c r="F82" s="329"/>
      <c r="G82" s="329"/>
      <c r="H82" s="329"/>
      <c r="I82" s="329"/>
      <c r="J82" s="329"/>
      <c r="K82" s="329"/>
      <c r="L82" s="329"/>
      <c r="M82" s="329"/>
      <c r="N82" s="329"/>
      <c r="O82" s="329"/>
      <c r="P82" s="329"/>
    </row>
    <row r="83" spans="1:16" x14ac:dyDescent="0.2">
      <c r="A83" s="329"/>
      <c r="B83" s="329"/>
      <c r="C83" s="329"/>
      <c r="D83" s="329"/>
      <c r="E83" s="329"/>
      <c r="F83" s="329"/>
      <c r="G83" s="329"/>
      <c r="H83" s="329"/>
      <c r="I83" s="329"/>
      <c r="J83" s="329"/>
      <c r="K83" s="329"/>
      <c r="L83" s="329"/>
      <c r="M83" s="329"/>
      <c r="N83" s="329"/>
      <c r="O83" s="329"/>
      <c r="P83" s="329"/>
    </row>
    <row r="84" spans="1:16" x14ac:dyDescent="0.2">
      <c r="A84" s="329"/>
      <c r="B84" s="329"/>
      <c r="C84" s="329"/>
      <c r="D84" s="329"/>
      <c r="E84" s="329"/>
      <c r="F84" s="329"/>
      <c r="G84" s="329"/>
      <c r="H84" s="329"/>
      <c r="I84" s="329"/>
      <c r="J84" s="329"/>
      <c r="K84" s="329"/>
      <c r="L84" s="329"/>
      <c r="M84" s="329"/>
      <c r="N84" s="329"/>
      <c r="O84" s="329"/>
      <c r="P84" s="329"/>
    </row>
    <row r="85" spans="1:16" x14ac:dyDescent="0.2">
      <c r="A85" s="329"/>
      <c r="B85" s="329"/>
      <c r="C85" s="329"/>
      <c r="D85" s="329"/>
      <c r="E85" s="329"/>
      <c r="F85" s="329"/>
      <c r="G85" s="329"/>
      <c r="H85" s="329"/>
      <c r="I85" s="329"/>
      <c r="J85" s="329"/>
      <c r="K85" s="329"/>
      <c r="L85" s="329"/>
      <c r="M85" s="329"/>
      <c r="N85" s="329"/>
      <c r="O85" s="329"/>
      <c r="P85" s="329"/>
    </row>
    <row r="86" spans="1:16" x14ac:dyDescent="0.2">
      <c r="A86" s="329"/>
      <c r="B86" s="329"/>
      <c r="C86" s="329"/>
      <c r="D86" s="329"/>
      <c r="E86" s="329"/>
      <c r="F86" s="329"/>
      <c r="G86" s="329"/>
      <c r="H86" s="329"/>
      <c r="I86" s="329"/>
      <c r="J86" s="329"/>
      <c r="K86" s="329"/>
      <c r="L86" s="329"/>
      <c r="M86" s="329"/>
      <c r="N86" s="329"/>
      <c r="O86" s="329"/>
      <c r="P86" s="329"/>
    </row>
    <row r="87" spans="1:16" x14ac:dyDescent="0.2">
      <c r="A87" s="329"/>
      <c r="B87" s="329"/>
      <c r="C87" s="329"/>
      <c r="D87" s="329"/>
      <c r="E87" s="329"/>
      <c r="F87" s="329"/>
      <c r="G87" s="329"/>
      <c r="H87" s="329"/>
      <c r="I87" s="329"/>
      <c r="J87" s="329"/>
      <c r="K87" s="329"/>
      <c r="L87" s="329"/>
      <c r="M87" s="329"/>
      <c r="N87" s="329"/>
      <c r="O87" s="329"/>
      <c r="P87" s="329"/>
    </row>
    <row r="88" spans="1:16" x14ac:dyDescent="0.2">
      <c r="A88" s="329"/>
      <c r="B88" s="329"/>
      <c r="C88" s="329"/>
      <c r="D88" s="329"/>
      <c r="E88" s="329"/>
      <c r="F88" s="329"/>
      <c r="G88" s="329"/>
      <c r="H88" s="329"/>
      <c r="I88" s="329"/>
      <c r="J88" s="329"/>
      <c r="K88" s="329"/>
      <c r="L88" s="329"/>
      <c r="M88" s="329"/>
      <c r="N88" s="329"/>
      <c r="O88" s="329"/>
      <c r="P88" s="329"/>
    </row>
    <row r="89" spans="1:16" x14ac:dyDescent="0.2">
      <c r="A89" s="329"/>
      <c r="B89" s="329"/>
      <c r="C89" s="329"/>
      <c r="D89" s="329"/>
      <c r="E89" s="329"/>
      <c r="F89" s="329"/>
      <c r="G89" s="329"/>
      <c r="H89" s="329"/>
      <c r="I89" s="329"/>
      <c r="J89" s="329"/>
      <c r="K89" s="329"/>
      <c r="L89" s="329"/>
      <c r="M89" s="329"/>
      <c r="N89" s="329"/>
      <c r="O89" s="329"/>
      <c r="P89" s="329"/>
    </row>
    <row r="90" spans="1:16" x14ac:dyDescent="0.2">
      <c r="A90" s="329"/>
      <c r="B90" s="329"/>
      <c r="C90" s="329"/>
      <c r="D90" s="329"/>
      <c r="E90" s="329"/>
      <c r="F90" s="329"/>
      <c r="G90" s="329"/>
      <c r="H90" s="329"/>
      <c r="I90" s="329"/>
      <c r="J90" s="329"/>
      <c r="K90" s="329"/>
      <c r="L90" s="329"/>
      <c r="M90" s="329"/>
      <c r="N90" s="329"/>
      <c r="O90" s="329"/>
      <c r="P90" s="329"/>
    </row>
    <row r="91" spans="1:16" x14ac:dyDescent="0.2">
      <c r="A91" s="329"/>
      <c r="B91" s="329"/>
      <c r="C91" s="329"/>
      <c r="D91" s="329"/>
      <c r="E91" s="329"/>
      <c r="F91" s="329"/>
      <c r="G91" s="329"/>
      <c r="H91" s="329"/>
      <c r="I91" s="329"/>
      <c r="J91" s="329"/>
      <c r="K91" s="329"/>
      <c r="L91" s="329"/>
      <c r="M91" s="329"/>
      <c r="N91" s="329"/>
      <c r="O91" s="329"/>
      <c r="P91" s="329"/>
    </row>
    <row r="92" spans="1:16" x14ac:dyDescent="0.2">
      <c r="A92" s="329"/>
      <c r="B92" s="329"/>
      <c r="C92" s="329"/>
      <c r="D92" s="329"/>
      <c r="E92" s="329"/>
      <c r="F92" s="329"/>
      <c r="G92" s="329"/>
      <c r="H92" s="329"/>
      <c r="I92" s="329"/>
      <c r="J92" s="329"/>
      <c r="K92" s="329"/>
      <c r="L92" s="329"/>
      <c r="M92" s="329"/>
      <c r="N92" s="329"/>
      <c r="O92" s="329"/>
      <c r="P92" s="329"/>
    </row>
    <row r="93" spans="1:16" x14ac:dyDescent="0.2">
      <c r="A93" s="329"/>
      <c r="B93" s="329"/>
      <c r="C93" s="329"/>
      <c r="D93" s="329"/>
      <c r="E93" s="329"/>
      <c r="F93" s="329"/>
      <c r="G93" s="329"/>
      <c r="H93" s="329"/>
      <c r="I93" s="329"/>
      <c r="J93" s="329"/>
      <c r="K93" s="329"/>
      <c r="L93" s="329"/>
      <c r="M93" s="329"/>
      <c r="N93" s="329"/>
      <c r="O93" s="329"/>
      <c r="P93" s="329"/>
    </row>
    <row r="94" spans="1:16" x14ac:dyDescent="0.2">
      <c r="A94" s="329"/>
      <c r="B94" s="329"/>
      <c r="C94" s="329"/>
      <c r="D94" s="329"/>
      <c r="E94" s="329"/>
      <c r="F94" s="329"/>
      <c r="G94" s="329"/>
      <c r="H94" s="329"/>
      <c r="I94" s="329"/>
      <c r="J94" s="329"/>
      <c r="K94" s="329"/>
      <c r="L94" s="329"/>
      <c r="M94" s="329"/>
      <c r="N94" s="329"/>
      <c r="O94" s="329"/>
      <c r="P94" s="329"/>
    </row>
    <row r="95" spans="1:16" x14ac:dyDescent="0.2">
      <c r="A95" s="329"/>
      <c r="B95" s="329"/>
      <c r="C95" s="329"/>
      <c r="D95" s="329"/>
      <c r="E95" s="329"/>
      <c r="F95" s="329"/>
      <c r="G95" s="329"/>
      <c r="H95" s="329"/>
      <c r="I95" s="329"/>
      <c r="J95" s="329"/>
      <c r="K95" s="329"/>
      <c r="L95" s="329"/>
      <c r="M95" s="329"/>
      <c r="N95" s="329"/>
      <c r="O95" s="329"/>
      <c r="P95" s="329"/>
    </row>
    <row r="96" spans="1:16" x14ac:dyDescent="0.2">
      <c r="A96" s="329"/>
      <c r="B96" s="329"/>
      <c r="C96" s="329"/>
      <c r="D96" s="329"/>
      <c r="E96" s="329"/>
      <c r="F96" s="329"/>
      <c r="G96" s="329"/>
      <c r="H96" s="329"/>
      <c r="I96" s="329"/>
      <c r="J96" s="329"/>
      <c r="K96" s="329"/>
      <c r="L96" s="329"/>
      <c r="M96" s="329"/>
      <c r="N96" s="329"/>
      <c r="O96" s="329"/>
      <c r="P96" s="329"/>
    </row>
    <row r="97" spans="1:16" x14ac:dyDescent="0.2">
      <c r="A97" s="329"/>
      <c r="B97" s="329"/>
      <c r="C97" s="329"/>
      <c r="D97" s="329"/>
      <c r="E97" s="329"/>
      <c r="F97" s="329"/>
      <c r="G97" s="329"/>
      <c r="H97" s="329"/>
      <c r="I97" s="329"/>
      <c r="J97" s="329"/>
      <c r="K97" s="329"/>
      <c r="L97" s="329"/>
      <c r="M97" s="329"/>
      <c r="N97" s="329"/>
      <c r="O97" s="329"/>
      <c r="P97" s="329"/>
    </row>
    <row r="98" spans="1:16" x14ac:dyDescent="0.2">
      <c r="A98" s="329"/>
      <c r="B98" s="329"/>
      <c r="C98" s="329"/>
      <c r="D98" s="329"/>
      <c r="E98" s="329"/>
      <c r="F98" s="329"/>
      <c r="G98" s="329"/>
      <c r="H98" s="329"/>
      <c r="I98" s="329"/>
      <c r="J98" s="329"/>
      <c r="K98" s="329"/>
      <c r="L98" s="329"/>
      <c r="M98" s="329"/>
      <c r="N98" s="329"/>
      <c r="O98" s="329"/>
      <c r="P98" s="329"/>
    </row>
    <row r="99" spans="1:16" x14ac:dyDescent="0.2">
      <c r="A99" s="329"/>
      <c r="B99" s="329"/>
      <c r="C99" s="329"/>
      <c r="D99" s="329"/>
      <c r="E99" s="329"/>
      <c r="F99" s="329"/>
      <c r="G99" s="329"/>
      <c r="H99" s="329"/>
      <c r="I99" s="329"/>
      <c r="J99" s="329"/>
      <c r="K99" s="329"/>
      <c r="L99" s="329"/>
      <c r="M99" s="329"/>
      <c r="N99" s="329"/>
      <c r="O99" s="329"/>
      <c r="P99" s="329"/>
    </row>
    <row r="100" spans="1:16" x14ac:dyDescent="0.2">
      <c r="A100" s="329"/>
      <c r="B100" s="329"/>
      <c r="C100" s="329"/>
      <c r="D100" s="329"/>
      <c r="E100" s="329"/>
      <c r="F100" s="329"/>
      <c r="G100" s="329"/>
      <c r="H100" s="329"/>
      <c r="I100" s="329"/>
      <c r="J100" s="329"/>
      <c r="K100" s="329"/>
      <c r="L100" s="329"/>
      <c r="M100" s="329"/>
      <c r="N100" s="329"/>
      <c r="O100" s="329"/>
      <c r="P100" s="329"/>
    </row>
    <row r="101" spans="1:16" x14ac:dyDescent="0.2">
      <c r="A101" s="329"/>
      <c r="B101" s="329"/>
      <c r="C101" s="329"/>
      <c r="D101" s="329"/>
      <c r="E101" s="329"/>
      <c r="F101" s="329"/>
      <c r="G101" s="329"/>
      <c r="H101" s="329"/>
      <c r="I101" s="329"/>
      <c r="J101" s="329"/>
      <c r="K101" s="329"/>
      <c r="L101" s="329"/>
      <c r="M101" s="329"/>
      <c r="N101" s="329"/>
      <c r="O101" s="329"/>
      <c r="P101" s="329"/>
    </row>
    <row r="102" spans="1:16" x14ac:dyDescent="0.2">
      <c r="A102" s="329"/>
      <c r="B102" s="329"/>
      <c r="C102" s="329"/>
      <c r="D102" s="329"/>
      <c r="E102" s="329"/>
      <c r="F102" s="329"/>
      <c r="G102" s="329"/>
      <c r="H102" s="329"/>
      <c r="I102" s="329"/>
      <c r="J102" s="329"/>
      <c r="K102" s="329"/>
      <c r="L102" s="329"/>
      <c r="M102" s="329"/>
      <c r="N102" s="329"/>
      <c r="O102" s="329"/>
      <c r="P102" s="329"/>
    </row>
    <row r="103" spans="1:16" x14ac:dyDescent="0.2">
      <c r="A103" s="329"/>
      <c r="B103" s="329"/>
      <c r="C103" s="329"/>
      <c r="D103" s="329"/>
      <c r="E103" s="329"/>
      <c r="F103" s="329"/>
      <c r="G103" s="329"/>
      <c r="H103" s="329"/>
      <c r="I103" s="329"/>
      <c r="J103" s="329"/>
      <c r="K103" s="329"/>
      <c r="L103" s="329"/>
      <c r="M103" s="329"/>
      <c r="N103" s="329"/>
      <c r="O103" s="329"/>
      <c r="P103" s="329"/>
    </row>
    <row r="104" spans="1:16" x14ac:dyDescent="0.2">
      <c r="A104" s="329"/>
      <c r="B104" s="329"/>
      <c r="C104" s="329"/>
      <c r="D104" s="329"/>
      <c r="E104" s="329"/>
      <c r="F104" s="329"/>
      <c r="G104" s="329"/>
      <c r="H104" s="329"/>
      <c r="I104" s="329"/>
      <c r="J104" s="329"/>
      <c r="K104" s="329"/>
      <c r="L104" s="329"/>
      <c r="M104" s="329"/>
      <c r="N104" s="329"/>
      <c r="O104" s="329"/>
      <c r="P104" s="329"/>
    </row>
    <row r="105" spans="1:16" x14ac:dyDescent="0.2">
      <c r="A105" s="329"/>
      <c r="B105" s="329"/>
      <c r="C105" s="329"/>
      <c r="D105" s="329"/>
      <c r="E105" s="329"/>
      <c r="F105" s="329"/>
      <c r="G105" s="329"/>
      <c r="H105" s="329"/>
      <c r="I105" s="329"/>
      <c r="J105" s="329"/>
      <c r="K105" s="329"/>
      <c r="L105" s="329"/>
      <c r="M105" s="329"/>
      <c r="N105" s="329"/>
      <c r="O105" s="329"/>
      <c r="P105" s="329"/>
    </row>
    <row r="106" spans="1:16" x14ac:dyDescent="0.2">
      <c r="A106" s="329"/>
      <c r="B106" s="329"/>
      <c r="C106" s="329"/>
      <c r="D106" s="329"/>
      <c r="E106" s="329"/>
      <c r="F106" s="329"/>
      <c r="G106" s="329"/>
      <c r="H106" s="329"/>
      <c r="I106" s="329"/>
      <c r="J106" s="329"/>
      <c r="K106" s="329"/>
      <c r="L106" s="329"/>
      <c r="M106" s="329"/>
      <c r="N106" s="329"/>
      <c r="O106" s="329"/>
      <c r="P106" s="329"/>
    </row>
    <row r="107" spans="1:16" x14ac:dyDescent="0.2">
      <c r="A107" s="329"/>
      <c r="B107" s="329"/>
      <c r="C107" s="329"/>
      <c r="D107" s="329"/>
      <c r="E107" s="329"/>
      <c r="F107" s="329"/>
      <c r="G107" s="329"/>
      <c r="H107" s="329"/>
      <c r="I107" s="329"/>
      <c r="J107" s="329"/>
      <c r="K107" s="329"/>
      <c r="L107" s="329"/>
      <c r="M107" s="329"/>
      <c r="N107" s="329"/>
      <c r="O107" s="329"/>
      <c r="P107" s="329"/>
    </row>
    <row r="108" spans="1:16" x14ac:dyDescent="0.2">
      <c r="A108" s="329"/>
      <c r="B108" s="329"/>
      <c r="C108" s="329"/>
      <c r="D108" s="329"/>
      <c r="E108" s="329"/>
      <c r="F108" s="329"/>
      <c r="G108" s="329"/>
      <c r="H108" s="329"/>
      <c r="I108" s="329"/>
      <c r="J108" s="329"/>
      <c r="K108" s="329"/>
      <c r="L108" s="329"/>
      <c r="M108" s="329"/>
      <c r="N108" s="329"/>
      <c r="O108" s="329"/>
      <c r="P108" s="329"/>
    </row>
    <row r="109" spans="1:16" x14ac:dyDescent="0.2">
      <c r="A109" s="329"/>
      <c r="B109" s="329"/>
      <c r="C109" s="329"/>
      <c r="D109" s="329"/>
      <c r="E109" s="329"/>
      <c r="F109" s="329"/>
      <c r="G109" s="329"/>
      <c r="H109" s="329"/>
      <c r="I109" s="329"/>
      <c r="J109" s="329"/>
      <c r="K109" s="329"/>
      <c r="L109" s="329"/>
      <c r="M109" s="329"/>
      <c r="N109" s="329"/>
      <c r="O109" s="329"/>
      <c r="P109" s="329"/>
    </row>
    <row r="110" spans="1:16" x14ac:dyDescent="0.2">
      <c r="A110" s="329"/>
      <c r="B110" s="329"/>
      <c r="C110" s="329"/>
      <c r="D110" s="329"/>
      <c r="E110" s="329"/>
      <c r="F110" s="329"/>
      <c r="G110" s="329"/>
      <c r="H110" s="329"/>
      <c r="I110" s="329"/>
      <c r="J110" s="329"/>
      <c r="K110" s="329"/>
      <c r="L110" s="329"/>
      <c r="M110" s="329"/>
      <c r="N110" s="329"/>
      <c r="O110" s="329"/>
      <c r="P110" s="329"/>
    </row>
    <row r="111" spans="1:16" x14ac:dyDescent="0.2">
      <c r="A111" s="329"/>
      <c r="B111" s="329"/>
      <c r="C111" s="329"/>
      <c r="D111" s="329"/>
      <c r="E111" s="329"/>
      <c r="F111" s="329"/>
      <c r="G111" s="329"/>
      <c r="H111" s="329"/>
      <c r="I111" s="329"/>
      <c r="J111" s="329"/>
      <c r="K111" s="329"/>
      <c r="L111" s="329"/>
      <c r="M111" s="329"/>
      <c r="N111" s="329"/>
      <c r="O111" s="329"/>
      <c r="P111" s="329"/>
    </row>
    <row r="112" spans="1:16" x14ac:dyDescent="0.2">
      <c r="A112" s="329"/>
      <c r="B112" s="329"/>
      <c r="C112" s="329"/>
      <c r="D112" s="329"/>
      <c r="E112" s="329"/>
      <c r="F112" s="329"/>
      <c r="G112" s="329"/>
      <c r="H112" s="329"/>
      <c r="I112" s="329"/>
      <c r="J112" s="329"/>
      <c r="K112" s="329"/>
      <c r="L112" s="329"/>
      <c r="M112" s="329"/>
      <c r="N112" s="329"/>
      <c r="O112" s="329"/>
      <c r="P112" s="329"/>
    </row>
    <row r="113" spans="1:16" x14ac:dyDescent="0.2">
      <c r="A113" s="329"/>
      <c r="B113" s="329"/>
      <c r="C113" s="329"/>
      <c r="D113" s="329"/>
      <c r="E113" s="329"/>
      <c r="F113" s="329"/>
      <c r="G113" s="329"/>
      <c r="H113" s="329"/>
      <c r="I113" s="329"/>
      <c r="J113" s="329"/>
      <c r="K113" s="329"/>
      <c r="L113" s="329"/>
      <c r="M113" s="329"/>
      <c r="N113" s="329"/>
      <c r="O113" s="329"/>
      <c r="P113" s="329"/>
    </row>
    <row r="114" spans="1:16" x14ac:dyDescent="0.2">
      <c r="A114" s="329"/>
      <c r="B114" s="329"/>
      <c r="C114" s="329"/>
      <c r="D114" s="329"/>
      <c r="E114" s="329"/>
      <c r="F114" s="329"/>
      <c r="G114" s="329"/>
      <c r="H114" s="329"/>
      <c r="I114" s="329"/>
      <c r="J114" s="329"/>
      <c r="K114" s="329"/>
      <c r="L114" s="329"/>
      <c r="M114" s="329"/>
      <c r="N114" s="329"/>
      <c r="O114" s="329"/>
      <c r="P114" s="329"/>
    </row>
    <row r="115" spans="1:16" x14ac:dyDescent="0.2">
      <c r="A115" s="329"/>
      <c r="B115" s="329"/>
      <c r="C115" s="329"/>
      <c r="D115" s="329"/>
      <c r="E115" s="329"/>
      <c r="F115" s="329"/>
      <c r="G115" s="329"/>
      <c r="H115" s="329"/>
      <c r="I115" s="329"/>
      <c r="J115" s="329"/>
      <c r="K115" s="329"/>
      <c r="L115" s="329"/>
      <c r="M115" s="329"/>
      <c r="N115" s="329"/>
      <c r="O115" s="329"/>
      <c r="P115" s="329"/>
    </row>
    <row r="116" spans="1:16" x14ac:dyDescent="0.2">
      <c r="A116" s="329"/>
      <c r="B116" s="329"/>
      <c r="C116" s="329"/>
      <c r="D116" s="329"/>
      <c r="E116" s="329"/>
      <c r="F116" s="329"/>
      <c r="G116" s="329"/>
      <c r="H116" s="329"/>
      <c r="I116" s="329"/>
      <c r="J116" s="329"/>
      <c r="K116" s="329"/>
      <c r="L116" s="329"/>
      <c r="M116" s="329"/>
      <c r="N116" s="329"/>
      <c r="O116" s="329"/>
      <c r="P116" s="329"/>
    </row>
    <row r="117" spans="1:16" x14ac:dyDescent="0.2">
      <c r="A117" s="329"/>
      <c r="B117" s="329"/>
      <c r="C117" s="329"/>
      <c r="D117" s="329"/>
      <c r="E117" s="329"/>
      <c r="F117" s="329"/>
      <c r="G117" s="329"/>
      <c r="H117" s="329"/>
      <c r="I117" s="329"/>
      <c r="J117" s="329"/>
      <c r="K117" s="329"/>
      <c r="L117" s="329"/>
      <c r="M117" s="329"/>
      <c r="N117" s="329"/>
      <c r="O117" s="329"/>
      <c r="P117" s="329"/>
    </row>
    <row r="118" spans="1:16" x14ac:dyDescent="0.2">
      <c r="A118" s="329"/>
      <c r="B118" s="329"/>
      <c r="C118" s="329"/>
      <c r="D118" s="329"/>
      <c r="E118" s="329"/>
      <c r="F118" s="329"/>
      <c r="G118" s="329"/>
      <c r="H118" s="329"/>
      <c r="I118" s="329"/>
      <c r="J118" s="329"/>
      <c r="K118" s="329"/>
      <c r="L118" s="329"/>
      <c r="M118" s="329"/>
      <c r="N118" s="329"/>
      <c r="O118" s="329"/>
      <c r="P118" s="329"/>
    </row>
    <row r="119" spans="1:16" x14ac:dyDescent="0.2">
      <c r="A119" s="329"/>
      <c r="B119" s="329"/>
      <c r="C119" s="329"/>
      <c r="D119" s="329"/>
      <c r="E119" s="329"/>
      <c r="F119" s="329"/>
      <c r="G119" s="329"/>
      <c r="H119" s="329"/>
      <c r="I119" s="329"/>
      <c r="J119" s="329"/>
      <c r="K119" s="329"/>
      <c r="L119" s="329"/>
      <c r="M119" s="329"/>
      <c r="N119" s="329"/>
      <c r="O119" s="329"/>
      <c r="P119" s="329"/>
    </row>
    <row r="120" spans="1:16" x14ac:dyDescent="0.2">
      <c r="A120" s="329"/>
      <c r="B120" s="329"/>
      <c r="C120" s="329"/>
      <c r="D120" s="329"/>
      <c r="E120" s="329"/>
      <c r="F120" s="329"/>
      <c r="G120" s="329"/>
      <c r="H120" s="329"/>
      <c r="I120" s="329"/>
      <c r="J120" s="329"/>
      <c r="K120" s="329"/>
      <c r="L120" s="329"/>
      <c r="M120" s="329"/>
      <c r="N120" s="329"/>
      <c r="O120" s="329"/>
      <c r="P120" s="329"/>
    </row>
    <row r="121" spans="1:16" x14ac:dyDescent="0.2">
      <c r="A121" s="329"/>
      <c r="B121" s="329"/>
      <c r="C121" s="329"/>
      <c r="D121" s="329"/>
      <c r="E121" s="329"/>
      <c r="F121" s="329"/>
      <c r="G121" s="329"/>
      <c r="H121" s="329"/>
      <c r="I121" s="329"/>
      <c r="J121" s="329"/>
      <c r="K121" s="329"/>
      <c r="L121" s="329"/>
      <c r="M121" s="329"/>
      <c r="N121" s="329"/>
      <c r="O121" s="329"/>
      <c r="P121" s="329"/>
    </row>
    <row r="122" spans="1:16" x14ac:dyDescent="0.2">
      <c r="A122" s="329"/>
      <c r="B122" s="329"/>
      <c r="C122" s="329"/>
      <c r="D122" s="329"/>
      <c r="E122" s="329"/>
      <c r="F122" s="329"/>
      <c r="G122" s="329"/>
      <c r="H122" s="329"/>
      <c r="I122" s="329"/>
      <c r="J122" s="329"/>
      <c r="K122" s="329"/>
      <c r="L122" s="329"/>
      <c r="M122" s="329"/>
      <c r="N122" s="329"/>
      <c r="O122" s="329"/>
      <c r="P122" s="329"/>
    </row>
    <row r="123" spans="1:16" x14ac:dyDescent="0.2">
      <c r="A123" s="329"/>
      <c r="B123" s="329"/>
      <c r="C123" s="329"/>
      <c r="D123" s="329"/>
      <c r="E123" s="329"/>
      <c r="F123" s="329"/>
      <c r="G123" s="329"/>
      <c r="H123" s="329"/>
      <c r="I123" s="329"/>
      <c r="J123" s="329"/>
      <c r="K123" s="329"/>
      <c r="L123" s="329"/>
      <c r="M123" s="329"/>
      <c r="N123" s="329"/>
      <c r="O123" s="329"/>
      <c r="P123" s="329"/>
    </row>
    <row r="124" spans="1:16" x14ac:dyDescent="0.2">
      <c r="A124" s="329"/>
      <c r="B124" s="329"/>
      <c r="C124" s="329"/>
      <c r="D124" s="329"/>
      <c r="E124" s="329"/>
      <c r="F124" s="329"/>
      <c r="G124" s="329"/>
      <c r="H124" s="329"/>
      <c r="I124" s="329"/>
      <c r="J124" s="329"/>
      <c r="K124" s="329"/>
      <c r="L124" s="329"/>
      <c r="M124" s="329"/>
      <c r="N124" s="329"/>
      <c r="O124" s="329"/>
      <c r="P124" s="329"/>
    </row>
    <row r="125" spans="1:16" x14ac:dyDescent="0.2">
      <c r="A125" s="329"/>
      <c r="B125" s="329"/>
      <c r="C125" s="329"/>
      <c r="D125" s="329"/>
      <c r="E125" s="329"/>
      <c r="F125" s="329"/>
      <c r="G125" s="329"/>
      <c r="H125" s="329"/>
      <c r="I125" s="329"/>
      <c r="J125" s="329"/>
      <c r="K125" s="329"/>
      <c r="L125" s="329"/>
      <c r="M125" s="329"/>
      <c r="N125" s="329"/>
      <c r="O125" s="329"/>
      <c r="P125" s="329"/>
    </row>
    <row r="126" spans="1:16" x14ac:dyDescent="0.2">
      <c r="A126" s="329"/>
      <c r="B126" s="329"/>
      <c r="C126" s="329"/>
      <c r="D126" s="329"/>
      <c r="E126" s="329"/>
      <c r="F126" s="329"/>
      <c r="G126" s="329"/>
      <c r="H126" s="329"/>
      <c r="I126" s="329"/>
      <c r="J126" s="329"/>
      <c r="K126" s="329"/>
      <c r="L126" s="329"/>
      <c r="M126" s="329"/>
      <c r="N126" s="329"/>
      <c r="O126" s="329"/>
      <c r="P126" s="329"/>
    </row>
    <row r="127" spans="1:16" x14ac:dyDescent="0.2">
      <c r="A127" s="329"/>
      <c r="B127" s="329"/>
      <c r="C127" s="329"/>
      <c r="D127" s="329"/>
      <c r="E127" s="329"/>
      <c r="F127" s="329"/>
      <c r="G127" s="329"/>
      <c r="H127" s="329"/>
      <c r="I127" s="329"/>
      <c r="J127" s="329"/>
      <c r="K127" s="329"/>
      <c r="L127" s="329"/>
      <c r="M127" s="329"/>
      <c r="N127" s="329"/>
      <c r="O127" s="329"/>
      <c r="P127" s="329"/>
    </row>
    <row r="128" spans="1:16" x14ac:dyDescent="0.2">
      <c r="A128" s="329"/>
      <c r="B128" s="329"/>
      <c r="C128" s="329"/>
      <c r="D128" s="329"/>
      <c r="E128" s="329"/>
      <c r="F128" s="329"/>
      <c r="G128" s="329"/>
      <c r="H128" s="329"/>
      <c r="I128" s="329"/>
      <c r="J128" s="329"/>
      <c r="K128" s="329"/>
      <c r="L128" s="329"/>
      <c r="M128" s="329"/>
      <c r="N128" s="329"/>
      <c r="O128" s="329"/>
      <c r="P128" s="329"/>
    </row>
    <row r="129" spans="1:16" x14ac:dyDescent="0.2">
      <c r="A129" s="329"/>
      <c r="B129" s="329"/>
      <c r="C129" s="329"/>
      <c r="D129" s="329"/>
      <c r="E129" s="329"/>
      <c r="F129" s="329"/>
      <c r="G129" s="329"/>
      <c r="H129" s="329"/>
      <c r="I129" s="329"/>
      <c r="J129" s="329"/>
      <c r="K129" s="329"/>
      <c r="L129" s="329"/>
      <c r="M129" s="329"/>
      <c r="N129" s="329"/>
      <c r="O129" s="329"/>
      <c r="P129" s="329"/>
    </row>
    <row r="130" spans="1:16" x14ac:dyDescent="0.2">
      <c r="A130" s="329"/>
      <c r="B130" s="329"/>
      <c r="C130" s="329"/>
      <c r="D130" s="329"/>
      <c r="E130" s="329"/>
      <c r="F130" s="329"/>
      <c r="G130" s="329"/>
      <c r="H130" s="329"/>
      <c r="I130" s="329"/>
      <c r="J130" s="329"/>
      <c r="K130" s="329"/>
      <c r="L130" s="329"/>
      <c r="M130" s="329"/>
      <c r="N130" s="329"/>
      <c r="O130" s="329"/>
      <c r="P130" s="329"/>
    </row>
    <row r="131" spans="1:16" x14ac:dyDescent="0.2">
      <c r="A131" s="329"/>
      <c r="B131" s="329"/>
      <c r="C131" s="329"/>
      <c r="D131" s="329"/>
      <c r="E131" s="329"/>
      <c r="F131" s="329"/>
      <c r="G131" s="329"/>
      <c r="H131" s="329"/>
      <c r="I131" s="329"/>
      <c r="J131" s="329"/>
      <c r="K131" s="329"/>
      <c r="L131" s="329"/>
      <c r="M131" s="329"/>
      <c r="N131" s="329"/>
      <c r="O131" s="329"/>
      <c r="P131" s="329"/>
    </row>
    <row r="132" spans="1:16" x14ac:dyDescent="0.2">
      <c r="A132" s="329"/>
      <c r="B132" s="329"/>
      <c r="C132" s="329"/>
      <c r="D132" s="329"/>
      <c r="E132" s="329"/>
      <c r="F132" s="329"/>
      <c r="G132" s="329"/>
      <c r="H132" s="329"/>
      <c r="I132" s="329"/>
      <c r="J132" s="329"/>
      <c r="K132" s="329"/>
      <c r="L132" s="329"/>
      <c r="M132" s="329"/>
      <c r="N132" s="329"/>
      <c r="O132" s="329"/>
      <c r="P132" s="329"/>
    </row>
    <row r="133" spans="1:16" x14ac:dyDescent="0.2">
      <c r="A133" s="329"/>
      <c r="B133" s="329"/>
      <c r="C133" s="329"/>
      <c r="D133" s="329"/>
      <c r="E133" s="329"/>
      <c r="F133" s="329"/>
      <c r="G133" s="329"/>
      <c r="H133" s="329"/>
      <c r="I133" s="329"/>
      <c r="J133" s="329"/>
      <c r="K133" s="329"/>
      <c r="L133" s="329"/>
      <c r="M133" s="329"/>
      <c r="N133" s="329"/>
      <c r="O133" s="329"/>
      <c r="P133" s="329"/>
    </row>
    <row r="134" spans="1:16" x14ac:dyDescent="0.2">
      <c r="A134" s="329"/>
      <c r="B134" s="329"/>
      <c r="C134" s="329"/>
      <c r="D134" s="329"/>
      <c r="E134" s="329"/>
      <c r="F134" s="329"/>
      <c r="G134" s="329"/>
      <c r="H134" s="329"/>
      <c r="I134" s="329"/>
      <c r="J134" s="329"/>
      <c r="K134" s="329"/>
      <c r="L134" s="329"/>
      <c r="M134" s="329"/>
      <c r="N134" s="329"/>
      <c r="O134" s="329"/>
      <c r="P134" s="329"/>
    </row>
    <row r="135" spans="1:16" x14ac:dyDescent="0.2">
      <c r="A135" s="329"/>
      <c r="B135" s="329"/>
      <c r="C135" s="329"/>
      <c r="D135" s="329"/>
      <c r="E135" s="329"/>
      <c r="F135" s="329"/>
      <c r="G135" s="329"/>
      <c r="H135" s="329"/>
      <c r="I135" s="329"/>
      <c r="J135" s="329"/>
      <c r="K135" s="329"/>
      <c r="L135" s="329"/>
      <c r="M135" s="329"/>
      <c r="N135" s="329"/>
      <c r="O135" s="329"/>
      <c r="P135" s="329"/>
    </row>
    <row r="136" spans="1:16" x14ac:dyDescent="0.2">
      <c r="A136" s="329"/>
      <c r="B136" s="329"/>
      <c r="C136" s="329"/>
      <c r="D136" s="329"/>
      <c r="E136" s="329"/>
      <c r="F136" s="329"/>
      <c r="G136" s="329"/>
      <c r="H136" s="329"/>
      <c r="I136" s="329"/>
      <c r="J136" s="329"/>
      <c r="K136" s="329"/>
      <c r="L136" s="329"/>
      <c r="M136" s="329"/>
      <c r="N136" s="329"/>
      <c r="O136" s="329"/>
      <c r="P136" s="329"/>
    </row>
    <row r="137" spans="1:16" x14ac:dyDescent="0.2">
      <c r="A137" s="329"/>
      <c r="B137" s="329"/>
      <c r="C137" s="329"/>
      <c r="D137" s="329"/>
      <c r="E137" s="329"/>
      <c r="F137" s="329"/>
      <c r="G137" s="329"/>
      <c r="H137" s="329"/>
      <c r="I137" s="329"/>
      <c r="J137" s="329"/>
      <c r="K137" s="329"/>
      <c r="L137" s="329"/>
      <c r="M137" s="329"/>
      <c r="N137" s="329"/>
      <c r="O137" s="329"/>
      <c r="P137" s="329"/>
    </row>
    <row r="138" spans="1:16" x14ac:dyDescent="0.2">
      <c r="A138" s="329"/>
      <c r="B138" s="329"/>
      <c r="C138" s="329"/>
      <c r="D138" s="329"/>
      <c r="E138" s="329"/>
      <c r="F138" s="329"/>
      <c r="G138" s="329"/>
      <c r="H138" s="329"/>
      <c r="I138" s="329"/>
      <c r="J138" s="329"/>
      <c r="K138" s="329"/>
      <c r="L138" s="329"/>
      <c r="M138" s="329"/>
      <c r="N138" s="329"/>
      <c r="O138" s="329"/>
      <c r="P138" s="329"/>
    </row>
    <row r="139" spans="1:16" x14ac:dyDescent="0.2">
      <c r="A139" s="329"/>
      <c r="B139" s="329"/>
      <c r="C139" s="329"/>
      <c r="D139" s="329"/>
      <c r="E139" s="329"/>
      <c r="F139" s="329"/>
      <c r="G139" s="329"/>
      <c r="H139" s="329"/>
      <c r="I139" s="329"/>
      <c r="J139" s="329"/>
      <c r="K139" s="329"/>
      <c r="L139" s="329"/>
      <c r="M139" s="329"/>
      <c r="N139" s="329"/>
      <c r="O139" s="329"/>
      <c r="P139" s="329"/>
    </row>
    <row r="140" spans="1:16" x14ac:dyDescent="0.2">
      <c r="A140" s="329"/>
      <c r="B140" s="329"/>
      <c r="C140" s="329"/>
      <c r="D140" s="329"/>
      <c r="E140" s="329"/>
      <c r="F140" s="329"/>
      <c r="G140" s="329"/>
      <c r="H140" s="329"/>
      <c r="I140" s="329"/>
      <c r="J140" s="329"/>
      <c r="K140" s="329"/>
      <c r="L140" s="329"/>
      <c r="M140" s="329"/>
      <c r="N140" s="329"/>
      <c r="O140" s="329"/>
      <c r="P140" s="329"/>
    </row>
    <row r="141" spans="1:16" x14ac:dyDescent="0.2">
      <c r="A141" s="329"/>
      <c r="B141" s="329"/>
      <c r="C141" s="329"/>
      <c r="D141" s="329"/>
      <c r="E141" s="329"/>
      <c r="F141" s="329"/>
      <c r="G141" s="329"/>
      <c r="H141" s="329"/>
      <c r="I141" s="329"/>
      <c r="J141" s="329"/>
      <c r="K141" s="329"/>
      <c r="L141" s="329"/>
      <c r="M141" s="329"/>
      <c r="N141" s="329"/>
      <c r="O141" s="329"/>
      <c r="P141" s="329"/>
    </row>
    <row r="142" spans="1:16" x14ac:dyDescent="0.2">
      <c r="A142" s="329"/>
      <c r="B142" s="329"/>
      <c r="C142" s="329"/>
      <c r="D142" s="329"/>
      <c r="E142" s="329"/>
      <c r="F142" s="329"/>
      <c r="G142" s="329"/>
      <c r="H142" s="329"/>
      <c r="I142" s="329"/>
      <c r="J142" s="329"/>
      <c r="K142" s="329"/>
      <c r="L142" s="329"/>
      <c r="M142" s="329"/>
      <c r="N142" s="329"/>
      <c r="O142" s="329"/>
      <c r="P142" s="329"/>
    </row>
    <row r="143" spans="1:16" x14ac:dyDescent="0.2">
      <c r="A143" s="329"/>
      <c r="B143" s="329"/>
      <c r="C143" s="329"/>
      <c r="D143" s="329"/>
      <c r="E143" s="329"/>
      <c r="F143" s="329"/>
      <c r="G143" s="329"/>
      <c r="H143" s="329"/>
      <c r="I143" s="329"/>
      <c r="J143" s="329"/>
      <c r="K143" s="329"/>
      <c r="L143" s="329"/>
      <c r="M143" s="329"/>
      <c r="N143" s="329"/>
      <c r="O143" s="329"/>
      <c r="P143" s="329"/>
    </row>
    <row r="144" spans="1:16" x14ac:dyDescent="0.2">
      <c r="A144" s="329"/>
      <c r="B144" s="329"/>
      <c r="C144" s="329"/>
      <c r="D144" s="329"/>
      <c r="E144" s="329"/>
      <c r="F144" s="329"/>
      <c r="G144" s="329"/>
      <c r="H144" s="329"/>
      <c r="I144" s="329"/>
      <c r="J144" s="329"/>
      <c r="K144" s="329"/>
      <c r="L144" s="329"/>
      <c r="M144" s="329"/>
      <c r="N144" s="329"/>
      <c r="O144" s="329"/>
      <c r="P144" s="329"/>
    </row>
    <row r="145" spans="1:16" x14ac:dyDescent="0.2">
      <c r="A145" s="329"/>
      <c r="B145" s="329"/>
      <c r="C145" s="329"/>
      <c r="D145" s="329"/>
      <c r="E145" s="329"/>
      <c r="F145" s="329"/>
      <c r="G145" s="329"/>
      <c r="H145" s="329"/>
      <c r="I145" s="329"/>
      <c r="J145" s="329"/>
      <c r="K145" s="329"/>
      <c r="L145" s="329"/>
      <c r="M145" s="329"/>
      <c r="N145" s="329"/>
      <c r="O145" s="329"/>
      <c r="P145" s="329"/>
    </row>
    <row r="146" spans="1:16" x14ac:dyDescent="0.2">
      <c r="A146" s="329"/>
      <c r="B146" s="329"/>
      <c r="C146" s="329"/>
      <c r="D146" s="329"/>
      <c r="E146" s="329"/>
      <c r="F146" s="329"/>
      <c r="G146" s="329"/>
      <c r="H146" s="329"/>
      <c r="I146" s="329"/>
      <c r="J146" s="329"/>
      <c r="K146" s="329"/>
      <c r="L146" s="329"/>
      <c r="M146" s="329"/>
      <c r="N146" s="329"/>
      <c r="O146" s="329"/>
      <c r="P146" s="329"/>
    </row>
    <row r="147" spans="1:16" x14ac:dyDescent="0.2">
      <c r="A147" s="329"/>
      <c r="B147" s="329"/>
      <c r="C147" s="329"/>
      <c r="D147" s="329"/>
      <c r="E147" s="329"/>
      <c r="F147" s="329"/>
      <c r="G147" s="329"/>
      <c r="H147" s="329"/>
      <c r="I147" s="329"/>
      <c r="J147" s="329"/>
      <c r="K147" s="329"/>
      <c r="L147" s="329"/>
      <c r="M147" s="329"/>
      <c r="N147" s="329"/>
      <c r="O147" s="329"/>
      <c r="P147" s="329"/>
    </row>
    <row r="148" spans="1:16" x14ac:dyDescent="0.2">
      <c r="A148" s="329"/>
      <c r="B148" s="329"/>
      <c r="C148" s="329"/>
      <c r="D148" s="329"/>
      <c r="E148" s="329"/>
      <c r="F148" s="329"/>
      <c r="G148" s="329"/>
      <c r="H148" s="329"/>
      <c r="I148" s="329"/>
      <c r="J148" s="329"/>
      <c r="K148" s="329"/>
      <c r="L148" s="329"/>
      <c r="M148" s="329"/>
      <c r="N148" s="329"/>
      <c r="O148" s="329"/>
      <c r="P148" s="329"/>
    </row>
    <row r="149" spans="1:16" x14ac:dyDescent="0.2">
      <c r="A149" s="329"/>
      <c r="B149" s="329"/>
      <c r="C149" s="329"/>
      <c r="D149" s="329"/>
      <c r="E149" s="329"/>
      <c r="F149" s="329"/>
      <c r="G149" s="329"/>
      <c r="H149" s="329"/>
      <c r="I149" s="329"/>
      <c r="J149" s="329"/>
      <c r="K149" s="329"/>
      <c r="L149" s="329"/>
      <c r="M149" s="329"/>
      <c r="N149" s="329"/>
      <c r="O149" s="329"/>
      <c r="P149" s="329"/>
    </row>
    <row r="150" spans="1:16" x14ac:dyDescent="0.2">
      <c r="A150" s="329"/>
      <c r="B150" s="329"/>
      <c r="C150" s="329"/>
      <c r="D150" s="329"/>
      <c r="E150" s="329"/>
      <c r="F150" s="329"/>
      <c r="G150" s="329"/>
      <c r="H150" s="329"/>
      <c r="I150" s="329"/>
      <c r="J150" s="329"/>
      <c r="K150" s="329"/>
      <c r="L150" s="329"/>
      <c r="M150" s="329"/>
      <c r="N150" s="329"/>
      <c r="O150" s="329"/>
      <c r="P150" s="329"/>
    </row>
    <row r="151" spans="1:16" x14ac:dyDescent="0.2">
      <c r="A151" s="329"/>
      <c r="B151" s="329"/>
      <c r="C151" s="329"/>
      <c r="D151" s="329"/>
      <c r="E151" s="329"/>
      <c r="F151" s="329"/>
      <c r="G151" s="329"/>
      <c r="H151" s="329"/>
      <c r="I151" s="329"/>
      <c r="J151" s="329"/>
      <c r="K151" s="329"/>
      <c r="L151" s="329"/>
      <c r="M151" s="329"/>
      <c r="N151" s="329"/>
      <c r="O151" s="329"/>
      <c r="P151" s="329"/>
    </row>
    <row r="152" spans="1:16" x14ac:dyDescent="0.2">
      <c r="A152" s="329"/>
      <c r="B152" s="329"/>
      <c r="C152" s="329"/>
      <c r="D152" s="329"/>
      <c r="E152" s="329"/>
      <c r="F152" s="329"/>
      <c r="G152" s="329"/>
      <c r="H152" s="329"/>
      <c r="I152" s="329"/>
      <c r="J152" s="329"/>
      <c r="K152" s="329"/>
      <c r="L152" s="329"/>
      <c r="M152" s="329"/>
      <c r="N152" s="329"/>
      <c r="O152" s="329"/>
      <c r="P152" s="329"/>
    </row>
    <row r="153" spans="1:16" x14ac:dyDescent="0.2">
      <c r="A153" s="329"/>
      <c r="B153" s="329"/>
      <c r="C153" s="329"/>
      <c r="D153" s="329"/>
      <c r="E153" s="329"/>
      <c r="F153" s="329"/>
      <c r="G153" s="329"/>
      <c r="H153" s="329"/>
      <c r="I153" s="329"/>
      <c r="J153" s="329"/>
      <c r="K153" s="329"/>
      <c r="L153" s="329"/>
      <c r="M153" s="329"/>
      <c r="N153" s="329"/>
      <c r="O153" s="329"/>
      <c r="P153" s="329"/>
    </row>
    <row r="154" spans="1:16" x14ac:dyDescent="0.2">
      <c r="A154" s="329"/>
      <c r="B154" s="329"/>
      <c r="C154" s="329"/>
      <c r="D154" s="329"/>
      <c r="E154" s="329"/>
      <c r="F154" s="329"/>
      <c r="G154" s="329"/>
      <c r="H154" s="329"/>
      <c r="I154" s="329"/>
      <c r="J154" s="329"/>
      <c r="K154" s="329"/>
      <c r="L154" s="329"/>
      <c r="M154" s="329"/>
      <c r="N154" s="329"/>
      <c r="O154" s="329"/>
      <c r="P154" s="329"/>
    </row>
    <row r="155" spans="1:16" x14ac:dyDescent="0.2">
      <c r="A155" s="329"/>
      <c r="B155" s="329"/>
      <c r="C155" s="329"/>
      <c r="D155" s="329"/>
      <c r="E155" s="329"/>
      <c r="F155" s="329"/>
      <c r="G155" s="329"/>
      <c r="H155" s="329"/>
      <c r="I155" s="329"/>
      <c r="J155" s="329"/>
      <c r="K155" s="329"/>
      <c r="L155" s="329"/>
      <c r="M155" s="329"/>
      <c r="N155" s="329"/>
      <c r="O155" s="329"/>
      <c r="P155" s="329"/>
    </row>
    <row r="156" spans="1:16" x14ac:dyDescent="0.2">
      <c r="A156" s="329"/>
      <c r="B156" s="329"/>
      <c r="C156" s="329"/>
      <c r="D156" s="329"/>
      <c r="E156" s="329"/>
      <c r="F156" s="329"/>
      <c r="G156" s="329"/>
      <c r="H156" s="329"/>
      <c r="I156" s="329"/>
      <c r="J156" s="329"/>
      <c r="K156" s="329"/>
      <c r="L156" s="329"/>
      <c r="M156" s="329"/>
      <c r="N156" s="329"/>
      <c r="O156" s="329"/>
      <c r="P156" s="329"/>
    </row>
    <row r="157" spans="1:16" x14ac:dyDescent="0.2">
      <c r="A157" s="329"/>
      <c r="B157" s="329"/>
      <c r="C157" s="329"/>
      <c r="D157" s="329"/>
      <c r="E157" s="329"/>
      <c r="F157" s="329"/>
      <c r="G157" s="329"/>
      <c r="H157" s="329"/>
      <c r="I157" s="329"/>
      <c r="J157" s="329"/>
      <c r="K157" s="329"/>
      <c r="L157" s="329"/>
      <c r="M157" s="329"/>
      <c r="N157" s="329"/>
      <c r="O157" s="329"/>
      <c r="P157" s="329"/>
    </row>
    <row r="158" spans="1:16" x14ac:dyDescent="0.2">
      <c r="A158" s="329"/>
      <c r="B158" s="329"/>
      <c r="C158" s="329"/>
      <c r="D158" s="329"/>
      <c r="E158" s="329"/>
      <c r="F158" s="329"/>
      <c r="G158" s="329"/>
      <c r="H158" s="329"/>
      <c r="I158" s="329"/>
      <c r="J158" s="329"/>
      <c r="K158" s="329"/>
      <c r="L158" s="329"/>
      <c r="M158" s="329"/>
      <c r="N158" s="329"/>
      <c r="O158" s="329"/>
      <c r="P158" s="329"/>
    </row>
    <row r="159" spans="1:16" x14ac:dyDescent="0.2">
      <c r="A159" s="329"/>
      <c r="B159" s="329"/>
      <c r="C159" s="329"/>
      <c r="D159" s="329"/>
      <c r="E159" s="329"/>
      <c r="F159" s="329"/>
      <c r="G159" s="329"/>
      <c r="H159" s="329"/>
      <c r="I159" s="329"/>
      <c r="J159" s="329"/>
      <c r="K159" s="329"/>
      <c r="L159" s="329"/>
      <c r="M159" s="329"/>
      <c r="N159" s="329"/>
      <c r="O159" s="329"/>
      <c r="P159" s="329"/>
    </row>
    <row r="160" spans="1:16" x14ac:dyDescent="0.2">
      <c r="A160" s="329"/>
      <c r="B160" s="329"/>
      <c r="C160" s="329"/>
      <c r="D160" s="329"/>
      <c r="E160" s="329"/>
      <c r="F160" s="329"/>
      <c r="G160" s="329"/>
      <c r="H160" s="329"/>
      <c r="I160" s="329"/>
      <c r="J160" s="329"/>
      <c r="K160" s="329"/>
      <c r="L160" s="329"/>
      <c r="M160" s="329"/>
      <c r="N160" s="329"/>
      <c r="O160" s="329"/>
      <c r="P160" s="329"/>
    </row>
    <row r="161" spans="1:16" x14ac:dyDescent="0.2">
      <c r="A161" s="329"/>
      <c r="B161" s="329"/>
      <c r="C161" s="329"/>
      <c r="D161" s="329"/>
      <c r="E161" s="329"/>
      <c r="F161" s="329"/>
      <c r="G161" s="329"/>
      <c r="H161" s="329"/>
      <c r="I161" s="329"/>
      <c r="J161" s="329"/>
      <c r="K161" s="329"/>
      <c r="L161" s="329"/>
      <c r="M161" s="329"/>
      <c r="N161" s="329"/>
      <c r="O161" s="329"/>
      <c r="P161" s="329"/>
    </row>
    <row r="162" spans="1:16" x14ac:dyDescent="0.2">
      <c r="A162" s="329"/>
      <c r="B162" s="329"/>
      <c r="C162" s="329"/>
      <c r="D162" s="329"/>
      <c r="E162" s="329"/>
      <c r="F162" s="329"/>
      <c r="G162" s="329"/>
      <c r="H162" s="329"/>
      <c r="I162" s="329"/>
      <c r="J162" s="329"/>
      <c r="K162" s="329"/>
      <c r="L162" s="329"/>
      <c r="M162" s="329"/>
      <c r="N162" s="329"/>
      <c r="O162" s="329"/>
      <c r="P162" s="329"/>
    </row>
    <row r="163" spans="1:16" x14ac:dyDescent="0.2">
      <c r="A163" s="329"/>
      <c r="B163" s="329"/>
      <c r="C163" s="329"/>
      <c r="D163" s="329"/>
      <c r="E163" s="329"/>
      <c r="F163" s="329"/>
      <c r="G163" s="329"/>
      <c r="H163" s="329"/>
      <c r="I163" s="329"/>
      <c r="J163" s="329"/>
      <c r="K163" s="329"/>
      <c r="L163" s="329"/>
      <c r="M163" s="329"/>
      <c r="N163" s="329"/>
      <c r="O163" s="329"/>
      <c r="P163" s="329"/>
    </row>
    <row r="164" spans="1:16" x14ac:dyDescent="0.2">
      <c r="A164" s="329"/>
      <c r="B164" s="329"/>
      <c r="C164" s="329"/>
      <c r="D164" s="329"/>
      <c r="E164" s="329"/>
      <c r="F164" s="329"/>
      <c r="G164" s="329"/>
      <c r="H164" s="329"/>
      <c r="I164" s="329"/>
      <c r="J164" s="329"/>
      <c r="K164" s="329"/>
      <c r="L164" s="329"/>
      <c r="M164" s="329"/>
      <c r="N164" s="329"/>
      <c r="O164" s="329"/>
      <c r="P164" s="329"/>
    </row>
    <row r="165" spans="1:16" x14ac:dyDescent="0.2">
      <c r="A165" s="329"/>
      <c r="B165" s="329"/>
      <c r="C165" s="329"/>
      <c r="D165" s="329"/>
      <c r="E165" s="329"/>
      <c r="F165" s="329"/>
      <c r="G165" s="329"/>
      <c r="H165" s="329"/>
      <c r="I165" s="329"/>
      <c r="J165" s="329"/>
      <c r="K165" s="329"/>
      <c r="L165" s="329"/>
      <c r="M165" s="329"/>
      <c r="N165" s="329"/>
      <c r="O165" s="329"/>
      <c r="P165" s="329"/>
    </row>
    <row r="166" spans="1:16" x14ac:dyDescent="0.2">
      <c r="A166" s="329"/>
      <c r="B166" s="329"/>
      <c r="C166" s="329"/>
      <c r="D166" s="329"/>
      <c r="E166" s="329"/>
      <c r="F166" s="329"/>
      <c r="G166" s="329"/>
      <c r="H166" s="329"/>
      <c r="I166" s="329"/>
      <c r="J166" s="329"/>
      <c r="K166" s="329"/>
      <c r="L166" s="329"/>
      <c r="M166" s="329"/>
      <c r="N166" s="329"/>
      <c r="O166" s="329"/>
      <c r="P166" s="329"/>
    </row>
    <row r="167" spans="1:16" x14ac:dyDescent="0.2">
      <c r="A167" s="329"/>
      <c r="B167" s="329"/>
      <c r="C167" s="329"/>
      <c r="D167" s="329"/>
      <c r="E167" s="329"/>
      <c r="F167" s="329"/>
      <c r="G167" s="329"/>
      <c r="H167" s="329"/>
      <c r="I167" s="329"/>
      <c r="J167" s="329"/>
      <c r="K167" s="329"/>
      <c r="L167" s="329"/>
      <c r="M167" s="329"/>
      <c r="N167" s="329"/>
      <c r="O167" s="329"/>
      <c r="P167" s="329"/>
    </row>
    <row r="168" spans="1:16" x14ac:dyDescent="0.2">
      <c r="A168" s="329"/>
      <c r="B168" s="329"/>
      <c r="C168" s="329"/>
      <c r="D168" s="329"/>
      <c r="E168" s="329"/>
      <c r="F168" s="329"/>
      <c r="G168" s="329"/>
      <c r="H168" s="329"/>
      <c r="I168" s="329"/>
      <c r="J168" s="329"/>
      <c r="K168" s="329"/>
      <c r="L168" s="329"/>
      <c r="M168" s="329"/>
      <c r="N168" s="329"/>
      <c r="O168" s="329"/>
      <c r="P168" s="329"/>
    </row>
    <row r="169" spans="1:16" x14ac:dyDescent="0.2">
      <c r="A169" s="329"/>
      <c r="B169" s="329"/>
      <c r="C169" s="329"/>
      <c r="D169" s="329"/>
      <c r="E169" s="329"/>
      <c r="F169" s="329"/>
      <c r="G169" s="329"/>
      <c r="H169" s="329"/>
      <c r="I169" s="329"/>
      <c r="J169" s="329"/>
      <c r="K169" s="329"/>
      <c r="L169" s="329"/>
      <c r="M169" s="329"/>
      <c r="N169" s="329"/>
      <c r="O169" s="329"/>
      <c r="P169" s="329"/>
    </row>
    <row r="170" spans="1:16" x14ac:dyDescent="0.2">
      <c r="A170" s="329"/>
      <c r="B170" s="329"/>
      <c r="C170" s="329"/>
      <c r="D170" s="329"/>
      <c r="E170" s="329"/>
      <c r="F170" s="329"/>
      <c r="G170" s="329"/>
      <c r="H170" s="329"/>
      <c r="I170" s="329"/>
      <c r="J170" s="329"/>
      <c r="K170" s="329"/>
      <c r="L170" s="329"/>
      <c r="M170" s="329"/>
      <c r="N170" s="329"/>
      <c r="O170" s="329"/>
      <c r="P170" s="329"/>
    </row>
    <row r="171" spans="1:16" x14ac:dyDescent="0.2">
      <c r="A171" s="329"/>
      <c r="B171" s="329"/>
      <c r="C171" s="329"/>
      <c r="D171" s="329"/>
      <c r="E171" s="329"/>
      <c r="F171" s="329"/>
      <c r="G171" s="329"/>
      <c r="H171" s="329"/>
      <c r="I171" s="329"/>
      <c r="J171" s="329"/>
      <c r="K171" s="329"/>
      <c r="L171" s="329"/>
      <c r="M171" s="329"/>
      <c r="N171" s="329"/>
      <c r="O171" s="329"/>
      <c r="P171" s="329"/>
    </row>
    <row r="172" spans="1:16" x14ac:dyDescent="0.2">
      <c r="A172" s="329"/>
      <c r="B172" s="329"/>
      <c r="C172" s="329"/>
      <c r="D172" s="329"/>
      <c r="E172" s="329"/>
      <c r="F172" s="329"/>
      <c r="G172" s="329"/>
      <c r="H172" s="329"/>
      <c r="I172" s="329"/>
      <c r="J172" s="329"/>
      <c r="K172" s="329"/>
      <c r="L172" s="329"/>
      <c r="M172" s="329"/>
      <c r="N172" s="329"/>
      <c r="O172" s="329"/>
      <c r="P172" s="329"/>
    </row>
    <row r="173" spans="1:16" x14ac:dyDescent="0.2">
      <c r="A173" s="329"/>
      <c r="B173" s="329"/>
      <c r="C173" s="329"/>
      <c r="D173" s="329"/>
      <c r="E173" s="329"/>
      <c r="F173" s="329"/>
      <c r="G173" s="329"/>
      <c r="H173" s="329"/>
      <c r="I173" s="329"/>
      <c r="J173" s="329"/>
      <c r="K173" s="329"/>
      <c r="L173" s="329"/>
      <c r="M173" s="329"/>
      <c r="N173" s="329"/>
      <c r="O173" s="329"/>
      <c r="P173" s="329"/>
    </row>
    <row r="174" spans="1:16" x14ac:dyDescent="0.2">
      <c r="A174" s="329"/>
      <c r="B174" s="329"/>
      <c r="C174" s="329"/>
      <c r="D174" s="329"/>
      <c r="E174" s="329"/>
      <c r="F174" s="329"/>
      <c r="G174" s="329"/>
      <c r="H174" s="329"/>
      <c r="I174" s="329"/>
      <c r="J174" s="329"/>
      <c r="K174" s="329"/>
      <c r="L174" s="329"/>
      <c r="M174" s="329"/>
      <c r="N174" s="329"/>
      <c r="O174" s="329"/>
      <c r="P174" s="329"/>
    </row>
    <row r="175" spans="1:16" x14ac:dyDescent="0.2">
      <c r="A175" s="329"/>
      <c r="B175" s="329"/>
      <c r="C175" s="329"/>
      <c r="D175" s="329"/>
      <c r="E175" s="329"/>
      <c r="F175" s="329"/>
      <c r="G175" s="329"/>
      <c r="H175" s="329"/>
      <c r="I175" s="329"/>
      <c r="J175" s="329"/>
      <c r="K175" s="329"/>
      <c r="L175" s="329"/>
      <c r="M175" s="329"/>
      <c r="N175" s="329"/>
      <c r="O175" s="329"/>
      <c r="P175" s="329"/>
    </row>
    <row r="176" spans="1:16" x14ac:dyDescent="0.2">
      <c r="A176" s="329"/>
      <c r="B176" s="329"/>
      <c r="C176" s="329"/>
      <c r="D176" s="329"/>
      <c r="E176" s="329"/>
      <c r="F176" s="329"/>
      <c r="G176" s="329"/>
      <c r="H176" s="329"/>
      <c r="I176" s="329"/>
      <c r="J176" s="329"/>
      <c r="K176" s="329"/>
      <c r="L176" s="329"/>
      <c r="M176" s="329"/>
      <c r="N176" s="329"/>
      <c r="O176" s="329"/>
      <c r="P176" s="329"/>
    </row>
    <row r="177" spans="1:16" x14ac:dyDescent="0.2">
      <c r="A177" s="329"/>
      <c r="B177" s="329"/>
      <c r="C177" s="329"/>
      <c r="D177" s="329"/>
      <c r="E177" s="329"/>
      <c r="F177" s="329"/>
      <c r="G177" s="329"/>
      <c r="H177" s="329"/>
      <c r="I177" s="329"/>
      <c r="J177" s="329"/>
      <c r="K177" s="329"/>
      <c r="L177" s="329"/>
      <c r="M177" s="329"/>
      <c r="N177" s="329"/>
      <c r="O177" s="329"/>
      <c r="P177" s="329"/>
    </row>
    <row r="178" spans="1:16" x14ac:dyDescent="0.2">
      <c r="A178" s="329"/>
      <c r="B178" s="329"/>
      <c r="C178" s="329"/>
      <c r="D178" s="329"/>
      <c r="E178" s="329"/>
      <c r="F178" s="329"/>
      <c r="G178" s="329"/>
      <c r="H178" s="329"/>
      <c r="I178" s="329"/>
      <c r="J178" s="329"/>
      <c r="K178" s="329"/>
      <c r="L178" s="329"/>
      <c r="M178" s="329"/>
      <c r="N178" s="329"/>
      <c r="O178" s="329"/>
      <c r="P178" s="329"/>
    </row>
    <row r="179" spans="1:16" x14ac:dyDescent="0.2">
      <c r="A179" s="329"/>
      <c r="B179" s="329"/>
      <c r="C179" s="329"/>
      <c r="D179" s="329"/>
      <c r="E179" s="329"/>
      <c r="F179" s="329"/>
      <c r="G179" s="329"/>
      <c r="H179" s="329"/>
      <c r="I179" s="329"/>
      <c r="J179" s="329"/>
      <c r="K179" s="329"/>
      <c r="L179" s="329"/>
      <c r="M179" s="329"/>
      <c r="N179" s="329"/>
      <c r="O179" s="329"/>
      <c r="P179" s="329"/>
    </row>
    <row r="180" spans="1:16" x14ac:dyDescent="0.2">
      <c r="A180" s="329"/>
      <c r="B180" s="329"/>
      <c r="C180" s="329"/>
      <c r="D180" s="329"/>
      <c r="E180" s="329"/>
      <c r="F180" s="329"/>
      <c r="G180" s="329"/>
      <c r="H180" s="329"/>
      <c r="I180" s="329"/>
      <c r="J180" s="329"/>
      <c r="K180" s="329"/>
      <c r="L180" s="329"/>
      <c r="M180" s="329"/>
      <c r="N180" s="329"/>
      <c r="O180" s="329"/>
      <c r="P180" s="329"/>
    </row>
    <row r="181" spans="1:16" x14ac:dyDescent="0.2">
      <c r="A181" s="329"/>
      <c r="B181" s="329"/>
      <c r="C181" s="329"/>
      <c r="D181" s="329"/>
      <c r="E181" s="329"/>
      <c r="F181" s="329"/>
      <c r="G181" s="329"/>
      <c r="H181" s="329"/>
      <c r="I181" s="329"/>
      <c r="J181" s="329"/>
      <c r="K181" s="329"/>
      <c r="L181" s="329"/>
      <c r="M181" s="329"/>
      <c r="N181" s="329"/>
      <c r="O181" s="329"/>
      <c r="P181" s="329"/>
    </row>
    <row r="182" spans="1:16" x14ac:dyDescent="0.2">
      <c r="A182" s="329"/>
      <c r="B182" s="329"/>
      <c r="C182" s="329"/>
      <c r="D182" s="329"/>
      <c r="E182" s="329"/>
      <c r="F182" s="329"/>
      <c r="G182" s="329"/>
      <c r="H182" s="329"/>
      <c r="I182" s="329"/>
      <c r="J182" s="329"/>
      <c r="K182" s="329"/>
      <c r="L182" s="329"/>
      <c r="M182" s="329"/>
      <c r="N182" s="329"/>
      <c r="O182" s="329"/>
      <c r="P182" s="329"/>
    </row>
    <row r="183" spans="1:16" x14ac:dyDescent="0.2">
      <c r="A183" s="329"/>
      <c r="B183" s="329"/>
      <c r="C183" s="329"/>
      <c r="D183" s="329"/>
      <c r="E183" s="329"/>
      <c r="F183" s="329"/>
      <c r="G183" s="329"/>
      <c r="H183" s="329"/>
      <c r="I183" s="329"/>
      <c r="J183" s="329"/>
      <c r="K183" s="329"/>
      <c r="L183" s="329"/>
      <c r="M183" s="329"/>
      <c r="N183" s="329"/>
      <c r="O183" s="329"/>
      <c r="P183" s="329"/>
    </row>
    <row r="184" spans="1:16" x14ac:dyDescent="0.2">
      <c r="A184" s="329"/>
      <c r="B184" s="329"/>
      <c r="C184" s="329"/>
      <c r="D184" s="329"/>
      <c r="E184" s="329"/>
      <c r="F184" s="329"/>
      <c r="G184" s="329"/>
      <c r="H184" s="329"/>
      <c r="I184" s="329"/>
      <c r="J184" s="329"/>
      <c r="K184" s="329"/>
      <c r="L184" s="329"/>
      <c r="M184" s="329"/>
      <c r="N184" s="329"/>
      <c r="O184" s="329"/>
      <c r="P184" s="329"/>
    </row>
    <row r="185" spans="1:16" x14ac:dyDescent="0.2">
      <c r="A185" s="329"/>
      <c r="B185" s="329"/>
      <c r="C185" s="329"/>
      <c r="D185" s="329"/>
      <c r="E185" s="329"/>
      <c r="F185" s="329"/>
      <c r="G185" s="329"/>
      <c r="H185" s="329"/>
      <c r="I185" s="329"/>
      <c r="J185" s="329"/>
      <c r="K185" s="329"/>
      <c r="L185" s="329"/>
      <c r="M185" s="329"/>
      <c r="N185" s="329"/>
      <c r="O185" s="329"/>
      <c r="P185" s="329"/>
    </row>
    <row r="186" spans="1:16" x14ac:dyDescent="0.2">
      <c r="A186" s="329"/>
      <c r="B186" s="329"/>
      <c r="C186" s="329"/>
      <c r="D186" s="329"/>
      <c r="E186" s="329"/>
      <c r="F186" s="329"/>
      <c r="G186" s="329"/>
      <c r="H186" s="329"/>
      <c r="I186" s="329"/>
      <c r="J186" s="329"/>
      <c r="K186" s="329"/>
      <c r="L186" s="329"/>
      <c r="M186" s="329"/>
      <c r="N186" s="329"/>
      <c r="O186" s="329"/>
      <c r="P186" s="329"/>
    </row>
    <row r="187" spans="1:16" x14ac:dyDescent="0.2">
      <c r="A187" s="329"/>
      <c r="B187" s="329"/>
      <c r="C187" s="329"/>
      <c r="D187" s="329"/>
      <c r="E187" s="329"/>
      <c r="F187" s="329"/>
      <c r="G187" s="329"/>
      <c r="H187" s="329"/>
      <c r="I187" s="329"/>
      <c r="J187" s="329"/>
      <c r="K187" s="329"/>
      <c r="L187" s="329"/>
      <c r="M187" s="329"/>
      <c r="N187" s="329"/>
      <c r="O187" s="329"/>
      <c r="P187" s="329"/>
    </row>
    <row r="188" spans="1:16" x14ac:dyDescent="0.2">
      <c r="A188" s="329"/>
      <c r="B188" s="329"/>
      <c r="C188" s="329"/>
      <c r="D188" s="329"/>
      <c r="E188" s="329"/>
      <c r="F188" s="329"/>
      <c r="G188" s="329"/>
      <c r="H188" s="329"/>
      <c r="I188" s="329"/>
      <c r="J188" s="329"/>
      <c r="K188" s="329"/>
      <c r="L188" s="329"/>
      <c r="M188" s="329"/>
      <c r="N188" s="329"/>
      <c r="O188" s="329"/>
      <c r="P188" s="329"/>
    </row>
    <row r="189" spans="1:16" x14ac:dyDescent="0.2">
      <c r="A189" s="329"/>
      <c r="B189" s="329"/>
      <c r="C189" s="329"/>
      <c r="D189" s="329"/>
      <c r="E189" s="329"/>
      <c r="F189" s="329"/>
      <c r="G189" s="329"/>
      <c r="H189" s="329"/>
      <c r="I189" s="329"/>
      <c r="J189" s="329"/>
      <c r="K189" s="329"/>
      <c r="L189" s="329"/>
      <c r="M189" s="329"/>
      <c r="N189" s="329"/>
      <c r="O189" s="329"/>
      <c r="P189" s="329"/>
    </row>
    <row r="190" spans="1:16" x14ac:dyDescent="0.2">
      <c r="A190" s="329"/>
      <c r="B190" s="329"/>
      <c r="C190" s="329"/>
      <c r="D190" s="329"/>
      <c r="E190" s="329"/>
      <c r="F190" s="329"/>
      <c r="G190" s="329"/>
      <c r="H190" s="329"/>
      <c r="I190" s="329"/>
      <c r="J190" s="329"/>
      <c r="K190" s="329"/>
      <c r="L190" s="329"/>
      <c r="M190" s="329"/>
      <c r="N190" s="329"/>
      <c r="O190" s="329"/>
      <c r="P190" s="329"/>
    </row>
    <row r="191" spans="1:16" x14ac:dyDescent="0.2">
      <c r="A191" s="329"/>
      <c r="B191" s="329"/>
      <c r="C191" s="329"/>
      <c r="D191" s="329"/>
      <c r="E191" s="329"/>
      <c r="F191" s="329"/>
      <c r="G191" s="329"/>
      <c r="H191" s="329"/>
      <c r="I191" s="329"/>
      <c r="J191" s="329"/>
      <c r="K191" s="329"/>
      <c r="L191" s="329"/>
      <c r="M191" s="329"/>
      <c r="N191" s="329"/>
      <c r="O191" s="329"/>
      <c r="P191" s="329"/>
    </row>
    <row r="192" spans="1:16" x14ac:dyDescent="0.2">
      <c r="A192" s="329"/>
      <c r="B192" s="329"/>
      <c r="C192" s="329"/>
      <c r="D192" s="329"/>
      <c r="E192" s="329"/>
      <c r="F192" s="329"/>
      <c r="G192" s="329"/>
      <c r="H192" s="329"/>
      <c r="I192" s="329"/>
      <c r="J192" s="329"/>
      <c r="K192" s="329"/>
      <c r="L192" s="329"/>
      <c r="M192" s="329"/>
      <c r="N192" s="329"/>
      <c r="O192" s="329"/>
      <c r="P192" s="329"/>
    </row>
    <row r="193" spans="1:16" x14ac:dyDescent="0.2">
      <c r="A193" s="329"/>
      <c r="B193" s="329"/>
      <c r="C193" s="329"/>
      <c r="D193" s="329"/>
      <c r="E193" s="329"/>
      <c r="F193" s="329"/>
      <c r="G193" s="329"/>
      <c r="H193" s="329"/>
      <c r="I193" s="329"/>
      <c r="J193" s="329"/>
      <c r="K193" s="329"/>
      <c r="L193" s="329"/>
      <c r="M193" s="329"/>
      <c r="N193" s="329"/>
      <c r="O193" s="329"/>
      <c r="P193" s="329"/>
    </row>
    <row r="194" spans="1:16" x14ac:dyDescent="0.2">
      <c r="A194" s="329"/>
      <c r="B194" s="329"/>
      <c r="C194" s="329"/>
      <c r="D194" s="329"/>
      <c r="E194" s="329"/>
      <c r="F194" s="329"/>
      <c r="G194" s="329"/>
      <c r="H194" s="329"/>
      <c r="I194" s="329"/>
      <c r="J194" s="329"/>
      <c r="K194" s="329"/>
      <c r="L194" s="329"/>
      <c r="M194" s="329"/>
      <c r="N194" s="329"/>
      <c r="O194" s="329"/>
      <c r="P194" s="329"/>
    </row>
    <row r="195" spans="1:16" x14ac:dyDescent="0.2">
      <c r="A195" s="329"/>
      <c r="B195" s="329"/>
      <c r="C195" s="329"/>
      <c r="D195" s="329"/>
      <c r="E195" s="329"/>
      <c r="F195" s="329"/>
      <c r="G195" s="329"/>
      <c r="H195" s="329"/>
      <c r="I195" s="329"/>
      <c r="J195" s="329"/>
      <c r="K195" s="329"/>
      <c r="L195" s="329"/>
      <c r="M195" s="329"/>
      <c r="N195" s="329"/>
      <c r="O195" s="329"/>
      <c r="P195" s="329"/>
    </row>
    <row r="196" spans="1:16" x14ac:dyDescent="0.2">
      <c r="A196" s="329"/>
      <c r="B196" s="329"/>
      <c r="C196" s="329"/>
      <c r="D196" s="329"/>
      <c r="E196" s="329"/>
      <c r="F196" s="329"/>
      <c r="G196" s="329"/>
      <c r="H196" s="329"/>
      <c r="I196" s="329"/>
      <c r="J196" s="329"/>
      <c r="K196" s="329"/>
      <c r="L196" s="329"/>
      <c r="M196" s="329"/>
      <c r="N196" s="329"/>
      <c r="O196" s="329"/>
      <c r="P196" s="329"/>
    </row>
    <row r="197" spans="1:16" x14ac:dyDescent="0.2">
      <c r="A197" s="329"/>
      <c r="B197" s="329"/>
      <c r="C197" s="329"/>
      <c r="D197" s="329"/>
      <c r="E197" s="329"/>
      <c r="F197" s="329"/>
      <c r="G197" s="329"/>
      <c r="H197" s="329"/>
      <c r="I197" s="329"/>
      <c r="J197" s="329"/>
      <c r="K197" s="329"/>
      <c r="L197" s="329"/>
      <c r="M197" s="329"/>
      <c r="N197" s="329"/>
      <c r="O197" s="329"/>
      <c r="P197" s="329"/>
    </row>
    <row r="198" spans="1:16" x14ac:dyDescent="0.2">
      <c r="A198" s="329"/>
      <c r="B198" s="329"/>
      <c r="C198" s="329"/>
      <c r="D198" s="329"/>
      <c r="E198" s="329"/>
      <c r="F198" s="329"/>
      <c r="G198" s="329"/>
      <c r="H198" s="329"/>
      <c r="I198" s="329"/>
      <c r="J198" s="329"/>
      <c r="K198" s="329"/>
      <c r="L198" s="329"/>
      <c r="M198" s="329"/>
      <c r="N198" s="329"/>
      <c r="O198" s="329"/>
      <c r="P198" s="329"/>
    </row>
    <row r="199" spans="1:16" x14ac:dyDescent="0.2">
      <c r="A199" s="329"/>
      <c r="B199" s="329"/>
      <c r="C199" s="329"/>
      <c r="D199" s="329"/>
      <c r="E199" s="329"/>
      <c r="F199" s="329"/>
      <c r="G199" s="329"/>
      <c r="H199" s="329"/>
      <c r="I199" s="329"/>
      <c r="J199" s="329"/>
      <c r="K199" s="329"/>
      <c r="L199" s="329"/>
      <c r="M199" s="329"/>
      <c r="N199" s="329"/>
      <c r="O199" s="329"/>
      <c r="P199" s="329"/>
    </row>
    <row r="200" spans="1:16" x14ac:dyDescent="0.2">
      <c r="A200" s="329"/>
      <c r="B200" s="329"/>
      <c r="C200" s="329"/>
      <c r="D200" s="329"/>
      <c r="E200" s="329"/>
      <c r="F200" s="329"/>
      <c r="G200" s="329"/>
      <c r="H200" s="329"/>
      <c r="I200" s="329"/>
      <c r="J200" s="329"/>
      <c r="K200" s="329"/>
      <c r="L200" s="329"/>
      <c r="M200" s="329"/>
      <c r="N200" s="329"/>
      <c r="O200" s="329"/>
      <c r="P200" s="329"/>
    </row>
    <row r="201" spans="1:16" x14ac:dyDescent="0.2">
      <c r="A201" s="329"/>
      <c r="B201" s="329"/>
      <c r="C201" s="329"/>
      <c r="D201" s="329"/>
      <c r="E201" s="329"/>
      <c r="F201" s="329"/>
      <c r="G201" s="329"/>
      <c r="H201" s="329"/>
      <c r="I201" s="329"/>
      <c r="J201" s="329"/>
      <c r="K201" s="329"/>
      <c r="L201" s="329"/>
      <c r="M201" s="329"/>
      <c r="N201" s="329"/>
      <c r="O201" s="329"/>
      <c r="P201" s="329"/>
    </row>
    <row r="202" spans="1:16" x14ac:dyDescent="0.2">
      <c r="A202" s="329"/>
      <c r="B202" s="329"/>
      <c r="C202" s="329"/>
      <c r="D202" s="329"/>
      <c r="E202" s="329"/>
      <c r="F202" s="329"/>
      <c r="G202" s="329"/>
      <c r="H202" s="329"/>
      <c r="I202" s="329"/>
      <c r="J202" s="329"/>
      <c r="K202" s="329"/>
      <c r="L202" s="329"/>
      <c r="M202" s="329"/>
      <c r="N202" s="329"/>
      <c r="O202" s="329"/>
      <c r="P202" s="329"/>
    </row>
    <row r="203" spans="1:16" x14ac:dyDescent="0.2">
      <c r="A203" s="329"/>
      <c r="B203" s="329"/>
      <c r="C203" s="329"/>
      <c r="D203" s="329"/>
      <c r="E203" s="329"/>
      <c r="F203" s="329"/>
      <c r="G203" s="329"/>
      <c r="H203" s="329"/>
      <c r="I203" s="329"/>
      <c r="J203" s="329"/>
      <c r="K203" s="329"/>
      <c r="L203" s="329"/>
      <c r="M203" s="329"/>
      <c r="N203" s="329"/>
      <c r="O203" s="329"/>
      <c r="P203" s="329"/>
    </row>
    <row r="204" spans="1:16" x14ac:dyDescent="0.2">
      <c r="A204" s="329"/>
      <c r="B204" s="329"/>
      <c r="C204" s="329"/>
      <c r="D204" s="329"/>
      <c r="E204" s="329"/>
      <c r="F204" s="329"/>
      <c r="G204" s="329"/>
      <c r="H204" s="329"/>
      <c r="I204" s="329"/>
      <c r="J204" s="329"/>
      <c r="K204" s="329"/>
      <c r="L204" s="329"/>
      <c r="M204" s="329"/>
      <c r="N204" s="329"/>
      <c r="O204" s="329"/>
      <c r="P204" s="329"/>
    </row>
    <row r="205" spans="1:16" x14ac:dyDescent="0.2">
      <c r="A205" s="329"/>
      <c r="B205" s="329"/>
      <c r="C205" s="329"/>
      <c r="D205" s="329"/>
      <c r="E205" s="329"/>
      <c r="F205" s="329"/>
      <c r="G205" s="329"/>
      <c r="H205" s="329"/>
      <c r="I205" s="329"/>
      <c r="J205" s="329"/>
      <c r="K205" s="329"/>
      <c r="L205" s="329"/>
      <c r="M205" s="329"/>
      <c r="N205" s="329"/>
      <c r="O205" s="329"/>
      <c r="P205" s="329"/>
    </row>
    <row r="206" spans="1:16" x14ac:dyDescent="0.2">
      <c r="A206" s="329"/>
      <c r="B206" s="329"/>
      <c r="C206" s="329"/>
      <c r="D206" s="329"/>
      <c r="E206" s="329"/>
      <c r="F206" s="329"/>
      <c r="G206" s="329"/>
      <c r="H206" s="329"/>
      <c r="I206" s="329"/>
      <c r="J206" s="329"/>
      <c r="K206" s="329"/>
      <c r="L206" s="329"/>
      <c r="M206" s="329"/>
      <c r="N206" s="329"/>
      <c r="O206" s="329"/>
      <c r="P206" s="329"/>
    </row>
    <row r="207" spans="1:16" x14ac:dyDescent="0.2">
      <c r="A207" s="329"/>
      <c r="B207" s="329"/>
      <c r="C207" s="329"/>
      <c r="D207" s="329"/>
      <c r="E207" s="329"/>
      <c r="F207" s="329"/>
      <c r="G207" s="329"/>
      <c r="H207" s="329"/>
      <c r="I207" s="329"/>
      <c r="J207" s="329"/>
      <c r="K207" s="329"/>
      <c r="L207" s="329"/>
      <c r="M207" s="329"/>
      <c r="N207" s="329"/>
      <c r="O207" s="329"/>
      <c r="P207" s="329"/>
    </row>
    <row r="208" spans="1:16" x14ac:dyDescent="0.2">
      <c r="A208" s="329"/>
      <c r="B208" s="329"/>
      <c r="C208" s="329"/>
      <c r="D208" s="329"/>
      <c r="E208" s="329"/>
      <c r="F208" s="329"/>
      <c r="G208" s="329"/>
      <c r="H208" s="329"/>
      <c r="I208" s="329"/>
      <c r="J208" s="329"/>
      <c r="K208" s="329"/>
      <c r="L208" s="329"/>
      <c r="M208" s="329"/>
      <c r="N208" s="329"/>
      <c r="O208" s="329"/>
      <c r="P208" s="329"/>
    </row>
    <row r="209" spans="1:16" x14ac:dyDescent="0.2">
      <c r="A209" s="329"/>
      <c r="B209" s="329"/>
      <c r="C209" s="329"/>
      <c r="D209" s="329"/>
      <c r="E209" s="329"/>
      <c r="F209" s="329"/>
      <c r="G209" s="329"/>
      <c r="H209" s="329"/>
      <c r="I209" s="329"/>
      <c r="J209" s="329"/>
      <c r="K209" s="329"/>
      <c r="L209" s="329"/>
      <c r="M209" s="329"/>
      <c r="N209" s="329"/>
      <c r="O209" s="329"/>
      <c r="P209" s="329"/>
    </row>
    <row r="210" spans="1:16" x14ac:dyDescent="0.2">
      <c r="A210" s="329"/>
      <c r="B210" s="329"/>
      <c r="C210" s="329"/>
      <c r="D210" s="329"/>
      <c r="E210" s="329"/>
      <c r="F210" s="329"/>
      <c r="G210" s="329"/>
      <c r="H210" s="329"/>
      <c r="I210" s="329"/>
      <c r="J210" s="329"/>
      <c r="K210" s="329"/>
      <c r="L210" s="329"/>
      <c r="M210" s="329"/>
      <c r="N210" s="329"/>
      <c r="O210" s="329"/>
      <c r="P210" s="329"/>
    </row>
    <row r="211" spans="1:16" x14ac:dyDescent="0.2">
      <c r="A211" s="329"/>
      <c r="B211" s="329"/>
      <c r="C211" s="329"/>
      <c r="D211" s="329"/>
      <c r="E211" s="329"/>
      <c r="F211" s="329"/>
      <c r="G211" s="329"/>
      <c r="H211" s="329"/>
      <c r="I211" s="329"/>
      <c r="J211" s="329"/>
      <c r="K211" s="329"/>
      <c r="L211" s="329"/>
      <c r="M211" s="329"/>
      <c r="N211" s="329"/>
      <c r="O211" s="329"/>
      <c r="P211" s="329"/>
    </row>
    <row r="212" spans="1:16" x14ac:dyDescent="0.2">
      <c r="A212" s="329"/>
      <c r="B212" s="329"/>
      <c r="C212" s="329"/>
      <c r="D212" s="329"/>
      <c r="E212" s="329"/>
      <c r="F212" s="329"/>
      <c r="G212" s="329"/>
      <c r="H212" s="329"/>
      <c r="I212" s="329"/>
      <c r="J212" s="329"/>
      <c r="K212" s="329"/>
      <c r="L212" s="329"/>
      <c r="M212" s="329"/>
      <c r="N212" s="329"/>
      <c r="O212" s="329"/>
      <c r="P212" s="329"/>
    </row>
    <row r="213" spans="1:16" x14ac:dyDescent="0.2">
      <c r="A213" s="329"/>
      <c r="B213" s="329"/>
      <c r="C213" s="329"/>
      <c r="D213" s="329"/>
      <c r="E213" s="329"/>
      <c r="F213" s="329"/>
      <c r="G213" s="329"/>
      <c r="H213" s="329"/>
      <c r="I213" s="329"/>
      <c r="J213" s="329"/>
      <c r="K213" s="329"/>
      <c r="L213" s="329"/>
      <c r="M213" s="329"/>
      <c r="N213" s="329"/>
      <c r="O213" s="329"/>
      <c r="P213" s="329"/>
    </row>
    <row r="214" spans="1:16" x14ac:dyDescent="0.2">
      <c r="A214" s="329"/>
      <c r="B214" s="329"/>
      <c r="C214" s="329"/>
      <c r="D214" s="329"/>
      <c r="E214" s="329"/>
      <c r="F214" s="329"/>
      <c r="G214" s="329"/>
      <c r="H214" s="329"/>
      <c r="I214" s="329"/>
      <c r="J214" s="329"/>
      <c r="K214" s="329"/>
      <c r="L214" s="329"/>
      <c r="M214" s="329"/>
      <c r="N214" s="329"/>
      <c r="O214" s="329"/>
      <c r="P214" s="329"/>
    </row>
    <row r="215" spans="1:16" x14ac:dyDescent="0.2">
      <c r="A215" s="329"/>
      <c r="B215" s="329"/>
      <c r="C215" s="329"/>
      <c r="D215" s="329"/>
      <c r="E215" s="329"/>
      <c r="F215" s="329"/>
      <c r="G215" s="329"/>
      <c r="H215" s="329"/>
      <c r="I215" s="329"/>
      <c r="J215" s="329"/>
      <c r="K215" s="329"/>
      <c r="L215" s="329"/>
      <c r="M215" s="329"/>
      <c r="N215" s="329"/>
      <c r="O215" s="329"/>
      <c r="P215" s="329"/>
    </row>
    <row r="216" spans="1:16" x14ac:dyDescent="0.2">
      <c r="A216" s="329"/>
      <c r="B216" s="329"/>
      <c r="C216" s="329"/>
      <c r="D216" s="329"/>
      <c r="E216" s="329"/>
      <c r="F216" s="329"/>
      <c r="G216" s="329"/>
      <c r="H216" s="329"/>
      <c r="I216" s="329"/>
      <c r="J216" s="329"/>
      <c r="K216" s="329"/>
      <c r="L216" s="329"/>
      <c r="M216" s="329"/>
      <c r="N216" s="329"/>
      <c r="O216" s="329"/>
      <c r="P216" s="329"/>
    </row>
    <row r="217" spans="1:16" x14ac:dyDescent="0.2">
      <c r="A217" s="329"/>
      <c r="B217" s="329"/>
      <c r="C217" s="329"/>
      <c r="D217" s="329"/>
      <c r="E217" s="329"/>
      <c r="F217" s="329"/>
      <c r="G217" s="329"/>
      <c r="H217" s="329"/>
      <c r="I217" s="329"/>
      <c r="J217" s="329"/>
      <c r="K217" s="329"/>
      <c r="L217" s="329"/>
      <c r="M217" s="329"/>
      <c r="N217" s="329"/>
      <c r="O217" s="329"/>
      <c r="P217" s="329"/>
    </row>
    <row r="218" spans="1:16" x14ac:dyDescent="0.2">
      <c r="A218" s="329"/>
      <c r="B218" s="329"/>
      <c r="C218" s="329"/>
      <c r="D218" s="329"/>
      <c r="E218" s="329"/>
      <c r="F218" s="329"/>
      <c r="G218" s="329"/>
      <c r="H218" s="329"/>
      <c r="I218" s="329"/>
      <c r="J218" s="329"/>
      <c r="K218" s="329"/>
      <c r="L218" s="329"/>
      <c r="M218" s="329"/>
      <c r="N218" s="329"/>
      <c r="O218" s="329"/>
      <c r="P218" s="329"/>
    </row>
    <row r="219" spans="1:16" x14ac:dyDescent="0.2">
      <c r="A219" s="329"/>
      <c r="B219" s="329"/>
      <c r="C219" s="329"/>
      <c r="D219" s="329"/>
      <c r="E219" s="329"/>
      <c r="F219" s="329"/>
      <c r="G219" s="329"/>
      <c r="H219" s="329"/>
      <c r="I219" s="329"/>
      <c r="J219" s="329"/>
      <c r="K219" s="329"/>
      <c r="L219" s="329"/>
      <c r="M219" s="329"/>
      <c r="N219" s="329"/>
      <c r="O219" s="329"/>
      <c r="P219" s="329"/>
    </row>
    <row r="220" spans="1:16" x14ac:dyDescent="0.2">
      <c r="A220" s="329"/>
      <c r="B220" s="329"/>
      <c r="C220" s="329"/>
      <c r="D220" s="329"/>
      <c r="E220" s="329"/>
      <c r="F220" s="329"/>
      <c r="G220" s="329"/>
      <c r="H220" s="329"/>
      <c r="I220" s="329"/>
      <c r="J220" s="329"/>
      <c r="K220" s="329"/>
      <c r="L220" s="329"/>
      <c r="M220" s="329"/>
      <c r="N220" s="329"/>
      <c r="O220" s="329"/>
      <c r="P220" s="329"/>
    </row>
    <row r="221" spans="1:16" x14ac:dyDescent="0.2">
      <c r="A221" s="329"/>
      <c r="B221" s="329"/>
      <c r="C221" s="329"/>
      <c r="D221" s="329"/>
      <c r="E221" s="329"/>
      <c r="F221" s="329"/>
      <c r="G221" s="329"/>
      <c r="H221" s="329"/>
      <c r="I221" s="329"/>
      <c r="J221" s="329"/>
      <c r="K221" s="329"/>
      <c r="L221" s="329"/>
      <c r="M221" s="329"/>
      <c r="N221" s="329"/>
      <c r="O221" s="329"/>
      <c r="P221" s="329"/>
    </row>
    <row r="222" spans="1:16" x14ac:dyDescent="0.2">
      <c r="A222" s="329"/>
      <c r="B222" s="329"/>
      <c r="C222" s="329"/>
      <c r="D222" s="329"/>
      <c r="E222" s="329"/>
      <c r="F222" s="329"/>
      <c r="G222" s="329"/>
      <c r="H222" s="329"/>
      <c r="I222" s="329"/>
      <c r="J222" s="329"/>
      <c r="K222" s="329"/>
      <c r="L222" s="329"/>
      <c r="M222" s="329"/>
      <c r="N222" s="329"/>
      <c r="O222" s="329"/>
      <c r="P222" s="329"/>
    </row>
    <row r="223" spans="1:16" x14ac:dyDescent="0.2">
      <c r="A223" s="329"/>
      <c r="B223" s="329"/>
      <c r="C223" s="329"/>
      <c r="D223" s="329"/>
      <c r="E223" s="329"/>
      <c r="F223" s="329"/>
      <c r="G223" s="329"/>
      <c r="H223" s="329"/>
      <c r="I223" s="329"/>
      <c r="J223" s="329"/>
      <c r="K223" s="329"/>
      <c r="L223" s="329"/>
      <c r="M223" s="329"/>
      <c r="N223" s="329"/>
      <c r="O223" s="329"/>
      <c r="P223" s="329"/>
    </row>
    <row r="224" spans="1:16" x14ac:dyDescent="0.2">
      <c r="A224" s="329"/>
      <c r="B224" s="329"/>
      <c r="C224" s="329"/>
      <c r="D224" s="329"/>
      <c r="E224" s="329"/>
      <c r="F224" s="329"/>
      <c r="G224" s="329"/>
      <c r="H224" s="329"/>
      <c r="I224" s="329"/>
      <c r="J224" s="329"/>
      <c r="K224" s="329"/>
      <c r="L224" s="329"/>
      <c r="M224" s="329"/>
      <c r="N224" s="329"/>
      <c r="O224" s="329"/>
      <c r="P224" s="329"/>
    </row>
    <row r="225" spans="1:16" x14ac:dyDescent="0.2">
      <c r="A225" s="329"/>
      <c r="B225" s="329"/>
      <c r="C225" s="329"/>
      <c r="D225" s="329"/>
      <c r="E225" s="329"/>
      <c r="F225" s="329"/>
      <c r="G225" s="329"/>
      <c r="H225" s="329"/>
      <c r="I225" s="329"/>
      <c r="J225" s="329"/>
      <c r="K225" s="329"/>
      <c r="L225" s="329"/>
      <c r="M225" s="329"/>
      <c r="N225" s="329"/>
      <c r="O225" s="329"/>
      <c r="P225" s="329"/>
    </row>
    <row r="226" spans="1:16" x14ac:dyDescent="0.2">
      <c r="A226" s="329"/>
      <c r="B226" s="329"/>
      <c r="C226" s="329"/>
      <c r="D226" s="329"/>
      <c r="E226" s="329"/>
      <c r="F226" s="329"/>
      <c r="G226" s="329"/>
      <c r="H226" s="329"/>
      <c r="I226" s="329"/>
      <c r="J226" s="329"/>
      <c r="K226" s="329"/>
      <c r="L226" s="329"/>
      <c r="M226" s="329"/>
      <c r="N226" s="329"/>
      <c r="O226" s="329"/>
      <c r="P226" s="329"/>
    </row>
    <row r="227" spans="1:16" x14ac:dyDescent="0.2">
      <c r="A227" s="329"/>
      <c r="B227" s="329"/>
      <c r="C227" s="329"/>
      <c r="D227" s="329"/>
      <c r="E227" s="329"/>
      <c r="F227" s="329"/>
      <c r="G227" s="329"/>
      <c r="H227" s="329"/>
      <c r="I227" s="329"/>
      <c r="J227" s="329"/>
      <c r="K227" s="329"/>
      <c r="L227" s="329"/>
      <c r="M227" s="329"/>
      <c r="N227" s="329"/>
      <c r="O227" s="329"/>
      <c r="P227" s="329"/>
    </row>
    <row r="228" spans="1:16" x14ac:dyDescent="0.2">
      <c r="A228" s="329"/>
      <c r="B228" s="329"/>
      <c r="C228" s="329"/>
      <c r="D228" s="329"/>
      <c r="E228" s="329"/>
      <c r="F228" s="329"/>
      <c r="G228" s="329"/>
      <c r="H228" s="329"/>
      <c r="I228" s="329"/>
      <c r="J228" s="329"/>
      <c r="K228" s="329"/>
      <c r="L228" s="329"/>
      <c r="M228" s="329"/>
      <c r="N228" s="329"/>
      <c r="O228" s="329"/>
      <c r="P228" s="329"/>
    </row>
    <row r="229" spans="1:16" x14ac:dyDescent="0.2">
      <c r="A229" s="329"/>
      <c r="B229" s="329"/>
      <c r="C229" s="329"/>
      <c r="D229" s="329"/>
      <c r="E229" s="329"/>
      <c r="F229" s="329"/>
      <c r="G229" s="329"/>
      <c r="H229" s="329"/>
      <c r="I229" s="329"/>
      <c r="J229" s="329"/>
      <c r="K229" s="329"/>
      <c r="L229" s="329"/>
      <c r="M229" s="329"/>
      <c r="N229" s="329"/>
      <c r="O229" s="329"/>
      <c r="P229" s="329"/>
    </row>
    <row r="230" spans="1:16" x14ac:dyDescent="0.2">
      <c r="A230" s="329"/>
      <c r="B230" s="329"/>
      <c r="C230" s="329"/>
      <c r="D230" s="329"/>
      <c r="E230" s="329"/>
      <c r="F230" s="329"/>
      <c r="G230" s="329"/>
      <c r="H230" s="329"/>
      <c r="I230" s="329"/>
      <c r="J230" s="329"/>
      <c r="K230" s="329"/>
      <c r="L230" s="329"/>
      <c r="M230" s="329"/>
      <c r="N230" s="329"/>
      <c r="O230" s="329"/>
      <c r="P230" s="329"/>
    </row>
    <row r="231" spans="1:16" x14ac:dyDescent="0.2">
      <c r="A231" s="329"/>
      <c r="B231" s="329"/>
      <c r="C231" s="329"/>
      <c r="D231" s="329"/>
      <c r="E231" s="329"/>
      <c r="F231" s="329"/>
      <c r="G231" s="329"/>
      <c r="H231" s="329"/>
      <c r="I231" s="329"/>
      <c r="J231" s="329"/>
      <c r="K231" s="329"/>
      <c r="L231" s="329"/>
      <c r="M231" s="329"/>
      <c r="N231" s="329"/>
      <c r="O231" s="329"/>
      <c r="P231" s="329"/>
    </row>
    <row r="232" spans="1:16" x14ac:dyDescent="0.2">
      <c r="A232" s="329"/>
      <c r="B232" s="329"/>
      <c r="C232" s="329"/>
      <c r="D232" s="329"/>
      <c r="E232" s="329"/>
      <c r="F232" s="329"/>
      <c r="G232" s="329"/>
      <c r="H232" s="329"/>
      <c r="I232" s="329"/>
      <c r="J232" s="329"/>
      <c r="K232" s="329"/>
      <c r="L232" s="329"/>
      <c r="M232" s="329"/>
      <c r="N232" s="329"/>
      <c r="O232" s="329"/>
      <c r="P232" s="329"/>
    </row>
    <row r="233" spans="1:16" x14ac:dyDescent="0.2">
      <c r="A233" s="329"/>
      <c r="B233" s="329"/>
      <c r="C233" s="329"/>
      <c r="D233" s="329"/>
      <c r="E233" s="329"/>
      <c r="F233" s="329"/>
      <c r="G233" s="329"/>
      <c r="H233" s="329"/>
      <c r="I233" s="329"/>
      <c r="J233" s="329"/>
      <c r="K233" s="329"/>
      <c r="L233" s="329"/>
      <c r="M233" s="329"/>
      <c r="N233" s="329"/>
      <c r="O233" s="329"/>
      <c r="P233" s="329"/>
    </row>
    <row r="234" spans="1:16" x14ac:dyDescent="0.2">
      <c r="A234" s="329"/>
      <c r="B234" s="329"/>
      <c r="C234" s="329"/>
      <c r="D234" s="329"/>
      <c r="E234" s="329"/>
      <c r="F234" s="329"/>
      <c r="G234" s="329"/>
      <c r="H234" s="329"/>
      <c r="I234" s="329"/>
      <c r="J234" s="329"/>
      <c r="K234" s="329"/>
      <c r="L234" s="329"/>
      <c r="M234" s="329"/>
      <c r="N234" s="329"/>
      <c r="O234" s="329"/>
      <c r="P234" s="329"/>
    </row>
    <row r="235" spans="1:16" x14ac:dyDescent="0.2">
      <c r="A235" s="329"/>
      <c r="B235" s="329"/>
      <c r="C235" s="329"/>
      <c r="D235" s="329"/>
      <c r="E235" s="329"/>
      <c r="F235" s="329"/>
      <c r="G235" s="329"/>
      <c r="H235" s="329"/>
      <c r="I235" s="329"/>
      <c r="J235" s="329"/>
      <c r="K235" s="329"/>
      <c r="L235" s="329"/>
      <c r="M235" s="329"/>
      <c r="N235" s="329"/>
      <c r="O235" s="329"/>
      <c r="P235" s="329"/>
    </row>
    <row r="236" spans="1:16" x14ac:dyDescent="0.2">
      <c r="A236" s="329"/>
      <c r="B236" s="329"/>
      <c r="C236" s="329"/>
      <c r="D236" s="329"/>
      <c r="E236" s="329"/>
      <c r="F236" s="329"/>
      <c r="G236" s="329"/>
      <c r="H236" s="329"/>
      <c r="I236" s="329"/>
      <c r="J236" s="329"/>
      <c r="K236" s="329"/>
      <c r="L236" s="329"/>
      <c r="M236" s="329"/>
      <c r="N236" s="329"/>
      <c r="O236" s="329"/>
      <c r="P236" s="329"/>
    </row>
    <row r="237" spans="1:16" x14ac:dyDescent="0.2">
      <c r="A237" s="329"/>
      <c r="B237" s="329"/>
      <c r="C237" s="329"/>
      <c r="D237" s="329"/>
      <c r="E237" s="329"/>
      <c r="F237" s="329"/>
      <c r="G237" s="329"/>
      <c r="H237" s="329"/>
      <c r="I237" s="329"/>
      <c r="J237" s="329"/>
      <c r="K237" s="329"/>
      <c r="L237" s="329"/>
      <c r="M237" s="329"/>
      <c r="N237" s="329"/>
      <c r="O237" s="329"/>
      <c r="P237" s="329"/>
    </row>
    <row r="238" spans="1:16" x14ac:dyDescent="0.2">
      <c r="A238" s="329"/>
      <c r="B238" s="329"/>
      <c r="C238" s="329"/>
      <c r="D238" s="329"/>
      <c r="E238" s="329"/>
      <c r="F238" s="329"/>
      <c r="G238" s="329"/>
      <c r="H238" s="329"/>
      <c r="I238" s="329"/>
      <c r="J238" s="329"/>
      <c r="K238" s="329"/>
      <c r="L238" s="329"/>
      <c r="M238" s="329"/>
      <c r="N238" s="329"/>
      <c r="O238" s="329"/>
      <c r="P238" s="329"/>
    </row>
    <row r="239" spans="1:16" x14ac:dyDescent="0.2">
      <c r="A239" s="329"/>
      <c r="B239" s="329"/>
      <c r="C239" s="329"/>
      <c r="D239" s="329"/>
      <c r="E239" s="329"/>
      <c r="F239" s="329"/>
      <c r="G239" s="329"/>
      <c r="H239" s="329"/>
      <c r="I239" s="329"/>
      <c r="J239" s="329"/>
      <c r="K239" s="329"/>
      <c r="L239" s="329"/>
      <c r="M239" s="329"/>
      <c r="N239" s="329"/>
      <c r="O239" s="329"/>
      <c r="P239" s="329"/>
    </row>
    <row r="240" spans="1:16" x14ac:dyDescent="0.2">
      <c r="A240" s="329"/>
      <c r="B240" s="329"/>
      <c r="C240" s="329"/>
      <c r="D240" s="329"/>
      <c r="E240" s="329"/>
      <c r="F240" s="329"/>
      <c r="G240" s="329"/>
      <c r="H240" s="329"/>
      <c r="I240" s="329"/>
      <c r="J240" s="329"/>
      <c r="K240" s="329"/>
      <c r="L240" s="329"/>
      <c r="M240" s="329"/>
      <c r="N240" s="329"/>
      <c r="O240" s="329"/>
      <c r="P240" s="329"/>
    </row>
    <row r="241" spans="1:16" x14ac:dyDescent="0.2">
      <c r="A241" s="329"/>
      <c r="B241" s="329"/>
      <c r="C241" s="329"/>
      <c r="D241" s="329"/>
      <c r="E241" s="329"/>
      <c r="F241" s="329"/>
      <c r="G241" s="329"/>
      <c r="H241" s="329"/>
      <c r="I241" s="329"/>
      <c r="J241" s="329"/>
      <c r="K241" s="329"/>
      <c r="L241" s="329"/>
      <c r="M241" s="329"/>
      <c r="N241" s="329"/>
      <c r="O241" s="329"/>
      <c r="P241" s="329"/>
    </row>
    <row r="242" spans="1:16" x14ac:dyDescent="0.2">
      <c r="A242" s="329"/>
      <c r="B242" s="329"/>
      <c r="C242" s="329"/>
      <c r="D242" s="329"/>
      <c r="E242" s="329"/>
      <c r="F242" s="329"/>
      <c r="G242" s="329"/>
      <c r="H242" s="329"/>
      <c r="I242" s="329"/>
      <c r="J242" s="329"/>
      <c r="K242" s="329"/>
      <c r="L242" s="329"/>
      <c r="M242" s="329"/>
      <c r="N242" s="329"/>
      <c r="O242" s="329"/>
      <c r="P242" s="329"/>
    </row>
    <row r="243" spans="1:16" x14ac:dyDescent="0.2">
      <c r="A243" s="329"/>
      <c r="B243" s="329"/>
      <c r="C243" s="329"/>
      <c r="D243" s="329"/>
      <c r="E243" s="329"/>
      <c r="F243" s="329"/>
      <c r="G243" s="329"/>
      <c r="H243" s="329"/>
      <c r="I243" s="329"/>
      <c r="J243" s="329"/>
      <c r="K243" s="329"/>
      <c r="L243" s="329"/>
      <c r="M243" s="329"/>
      <c r="N243" s="329"/>
      <c r="O243" s="329"/>
      <c r="P243" s="329"/>
    </row>
    <row r="244" spans="1:16" x14ac:dyDescent="0.2">
      <c r="A244" s="329"/>
      <c r="B244" s="329"/>
      <c r="C244" s="329"/>
      <c r="D244" s="329"/>
      <c r="E244" s="329"/>
      <c r="F244" s="329"/>
      <c r="G244" s="329"/>
      <c r="H244" s="329"/>
      <c r="I244" s="329"/>
      <c r="J244" s="329"/>
      <c r="K244" s="329"/>
      <c r="L244" s="329"/>
      <c r="M244" s="329"/>
      <c r="N244" s="329"/>
      <c r="O244" s="329"/>
      <c r="P244" s="329"/>
    </row>
    <row r="245" spans="1:16" x14ac:dyDescent="0.2">
      <c r="A245" s="329"/>
      <c r="B245" s="329"/>
      <c r="C245" s="329"/>
      <c r="D245" s="329"/>
      <c r="E245" s="329"/>
      <c r="F245" s="329"/>
      <c r="G245" s="329"/>
      <c r="H245" s="329"/>
      <c r="I245" s="329"/>
      <c r="J245" s="329"/>
      <c r="K245" s="329"/>
      <c r="L245" s="329"/>
      <c r="M245" s="329"/>
      <c r="N245" s="329"/>
      <c r="O245" s="329"/>
      <c r="P245" s="329"/>
    </row>
    <row r="246" spans="1:16" x14ac:dyDescent="0.2">
      <c r="A246" s="329"/>
      <c r="B246" s="329"/>
      <c r="C246" s="329"/>
      <c r="D246" s="329"/>
      <c r="E246" s="329"/>
      <c r="F246" s="329"/>
      <c r="G246" s="329"/>
      <c r="H246" s="329"/>
      <c r="I246" s="329"/>
      <c r="J246" s="329"/>
      <c r="K246" s="329"/>
      <c r="L246" s="329"/>
      <c r="M246" s="329"/>
      <c r="N246" s="329"/>
      <c r="O246" s="329"/>
      <c r="P246" s="329"/>
    </row>
    <row r="247" spans="1:16" x14ac:dyDescent="0.2">
      <c r="A247" s="329"/>
      <c r="B247" s="329"/>
      <c r="C247" s="329"/>
      <c r="D247" s="329"/>
      <c r="E247" s="329"/>
      <c r="F247" s="329"/>
      <c r="G247" s="329"/>
      <c r="H247" s="329"/>
      <c r="I247" s="329"/>
      <c r="J247" s="329"/>
      <c r="K247" s="329"/>
      <c r="L247" s="329"/>
      <c r="M247" s="329"/>
      <c r="N247" s="329"/>
      <c r="O247" s="329"/>
      <c r="P247" s="329"/>
    </row>
    <row r="248" spans="1:16" x14ac:dyDescent="0.2">
      <c r="A248" s="329"/>
      <c r="B248" s="329"/>
      <c r="C248" s="329"/>
      <c r="D248" s="329"/>
      <c r="E248" s="329"/>
      <c r="F248" s="329"/>
      <c r="G248" s="329"/>
      <c r="H248" s="329"/>
      <c r="I248" s="329"/>
      <c r="J248" s="329"/>
      <c r="K248" s="329"/>
      <c r="L248" s="329"/>
      <c r="M248" s="329"/>
      <c r="N248" s="329"/>
      <c r="O248" s="329"/>
      <c r="P248" s="329"/>
    </row>
    <row r="249" spans="1:16" x14ac:dyDescent="0.2">
      <c r="A249" s="329"/>
      <c r="B249" s="329"/>
      <c r="C249" s="329"/>
      <c r="D249" s="329"/>
      <c r="E249" s="329"/>
      <c r="F249" s="329"/>
      <c r="G249" s="329"/>
      <c r="H249" s="329"/>
      <c r="I249" s="329"/>
      <c r="J249" s="329"/>
      <c r="K249" s="329"/>
      <c r="L249" s="329"/>
      <c r="M249" s="329"/>
      <c r="N249" s="329"/>
      <c r="O249" s="329"/>
      <c r="P249" s="329"/>
    </row>
    <row r="250" spans="1:16" x14ac:dyDescent="0.2">
      <c r="A250" s="329"/>
      <c r="B250" s="329"/>
      <c r="C250" s="329"/>
      <c r="D250" s="329"/>
      <c r="E250" s="329"/>
      <c r="F250" s="329"/>
      <c r="G250" s="329"/>
      <c r="H250" s="329"/>
      <c r="I250" s="329"/>
      <c r="J250" s="329"/>
      <c r="K250" s="329"/>
      <c r="L250" s="329"/>
      <c r="M250" s="329"/>
      <c r="N250" s="329"/>
      <c r="O250" s="329"/>
      <c r="P250" s="329"/>
    </row>
    <row r="251" spans="1:16" x14ac:dyDescent="0.2">
      <c r="A251" s="329"/>
      <c r="B251" s="329"/>
      <c r="C251" s="329"/>
      <c r="D251" s="329"/>
      <c r="E251" s="329"/>
      <c r="F251" s="329"/>
      <c r="G251" s="329"/>
      <c r="H251" s="329"/>
      <c r="I251" s="329"/>
      <c r="J251" s="329"/>
      <c r="K251" s="329"/>
      <c r="L251" s="329"/>
      <c r="M251" s="329"/>
      <c r="N251" s="329"/>
      <c r="O251" s="329"/>
      <c r="P251" s="329"/>
    </row>
    <row r="252" spans="1:16" x14ac:dyDescent="0.2">
      <c r="A252" s="329"/>
      <c r="B252" s="329"/>
      <c r="C252" s="329"/>
      <c r="D252" s="329"/>
      <c r="E252" s="329"/>
      <c r="F252" s="329"/>
      <c r="G252" s="329"/>
      <c r="H252" s="329"/>
      <c r="I252" s="329"/>
      <c r="J252" s="329"/>
      <c r="K252" s="329"/>
      <c r="L252" s="329"/>
      <c r="M252" s="329"/>
      <c r="N252" s="329"/>
      <c r="O252" s="329"/>
      <c r="P252" s="329"/>
    </row>
    <row r="253" spans="1:16" x14ac:dyDescent="0.2">
      <c r="A253" s="329"/>
      <c r="B253" s="329"/>
      <c r="C253" s="329"/>
      <c r="D253" s="329"/>
      <c r="E253" s="329"/>
      <c r="F253" s="329"/>
      <c r="G253" s="329"/>
      <c r="H253" s="329"/>
      <c r="I253" s="329"/>
      <c r="J253" s="329"/>
      <c r="K253" s="329"/>
      <c r="L253" s="329"/>
      <c r="M253" s="329"/>
      <c r="N253" s="329"/>
      <c r="O253" s="329"/>
      <c r="P253" s="329"/>
    </row>
    <row r="254" spans="1:16" x14ac:dyDescent="0.2">
      <c r="A254" s="329"/>
      <c r="B254" s="329"/>
      <c r="C254" s="329"/>
      <c r="D254" s="329"/>
      <c r="E254" s="329"/>
      <c r="F254" s="329"/>
      <c r="G254" s="329"/>
      <c r="H254" s="329"/>
      <c r="I254" s="329"/>
      <c r="J254" s="329"/>
      <c r="K254" s="329"/>
      <c r="L254" s="329"/>
      <c r="M254" s="329"/>
      <c r="N254" s="329"/>
      <c r="O254" s="329"/>
      <c r="P254" s="329"/>
    </row>
    <row r="255" spans="1:16" x14ac:dyDescent="0.2">
      <c r="A255" s="329"/>
      <c r="B255" s="329"/>
      <c r="C255" s="329"/>
      <c r="D255" s="329"/>
      <c r="E255" s="329"/>
      <c r="F255" s="329"/>
      <c r="G255" s="329"/>
      <c r="H255" s="329"/>
      <c r="I255" s="329"/>
      <c r="J255" s="329"/>
      <c r="K255" s="329"/>
      <c r="L255" s="329"/>
      <c r="M255" s="329"/>
      <c r="N255" s="329"/>
      <c r="O255" s="329"/>
      <c r="P255" s="329"/>
    </row>
    <row r="256" spans="1:16" x14ac:dyDescent="0.2">
      <c r="A256" s="329"/>
      <c r="B256" s="329"/>
      <c r="C256" s="329"/>
      <c r="D256" s="329"/>
      <c r="E256" s="329"/>
      <c r="F256" s="329"/>
      <c r="G256" s="329"/>
      <c r="H256" s="329"/>
      <c r="I256" s="329"/>
      <c r="J256" s="329"/>
      <c r="K256" s="329"/>
      <c r="L256" s="329"/>
      <c r="M256" s="329"/>
      <c r="N256" s="329"/>
      <c r="O256" s="329"/>
      <c r="P256" s="329"/>
    </row>
    <row r="257" spans="1:16" x14ac:dyDescent="0.2">
      <c r="A257" s="329"/>
      <c r="B257" s="329"/>
      <c r="C257" s="329"/>
      <c r="D257" s="329"/>
      <c r="E257" s="329"/>
      <c r="F257" s="329"/>
      <c r="G257" s="329"/>
      <c r="H257" s="329"/>
      <c r="I257" s="329"/>
      <c r="J257" s="329"/>
      <c r="K257" s="329"/>
      <c r="L257" s="329"/>
      <c r="M257" s="329"/>
      <c r="N257" s="329"/>
      <c r="O257" s="329"/>
      <c r="P257" s="329"/>
    </row>
    <row r="258" spans="1:16" x14ac:dyDescent="0.2">
      <c r="A258" s="329"/>
      <c r="B258" s="329"/>
      <c r="C258" s="329"/>
      <c r="D258" s="329"/>
      <c r="E258" s="329"/>
      <c r="F258" s="329"/>
      <c r="G258" s="329"/>
      <c r="H258" s="329"/>
      <c r="I258" s="329"/>
      <c r="J258" s="329"/>
      <c r="K258" s="329"/>
      <c r="L258" s="329"/>
      <c r="M258" s="329"/>
      <c r="N258" s="329"/>
      <c r="O258" s="329"/>
      <c r="P258" s="329"/>
    </row>
    <row r="259" spans="1:16" x14ac:dyDescent="0.2">
      <c r="A259" s="329"/>
      <c r="B259" s="329"/>
      <c r="C259" s="329"/>
      <c r="D259" s="329"/>
      <c r="E259" s="329"/>
      <c r="F259" s="329"/>
      <c r="G259" s="329"/>
      <c r="H259" s="329"/>
      <c r="I259" s="329"/>
      <c r="J259" s="329"/>
      <c r="K259" s="329"/>
      <c r="L259" s="329"/>
      <c r="M259" s="329"/>
      <c r="N259" s="329"/>
      <c r="O259" s="329"/>
      <c r="P259" s="329"/>
    </row>
    <row r="260" spans="1:16" x14ac:dyDescent="0.2">
      <c r="A260" s="329"/>
      <c r="B260" s="329"/>
      <c r="C260" s="329"/>
      <c r="D260" s="329"/>
      <c r="E260" s="329"/>
      <c r="F260" s="329"/>
      <c r="G260" s="329"/>
      <c r="H260" s="329"/>
      <c r="I260" s="329"/>
      <c r="J260" s="329"/>
      <c r="K260" s="329"/>
      <c r="L260" s="329"/>
      <c r="M260" s="329"/>
      <c r="N260" s="329"/>
      <c r="O260" s="329"/>
      <c r="P260" s="329"/>
    </row>
    <row r="261" spans="1:16" x14ac:dyDescent="0.2">
      <c r="A261" s="329"/>
      <c r="B261" s="329"/>
      <c r="C261" s="329"/>
      <c r="D261" s="329"/>
      <c r="E261" s="329"/>
      <c r="F261" s="329"/>
      <c r="G261" s="329"/>
      <c r="H261" s="329"/>
      <c r="I261" s="329"/>
      <c r="J261" s="329"/>
      <c r="K261" s="329"/>
      <c r="L261" s="329"/>
      <c r="M261" s="329"/>
      <c r="N261" s="329"/>
      <c r="O261" s="329"/>
      <c r="P261" s="329"/>
    </row>
    <row r="262" spans="1:16" x14ac:dyDescent="0.2">
      <c r="A262" s="329"/>
      <c r="B262" s="329"/>
      <c r="C262" s="329"/>
      <c r="D262" s="329"/>
      <c r="E262" s="329"/>
      <c r="F262" s="329"/>
      <c r="G262" s="329"/>
      <c r="H262" s="329"/>
      <c r="I262" s="329"/>
      <c r="J262" s="329"/>
      <c r="K262" s="329"/>
      <c r="L262" s="329"/>
      <c r="M262" s="329"/>
      <c r="N262" s="329"/>
      <c r="O262" s="329"/>
      <c r="P262" s="329"/>
    </row>
    <row r="263" spans="1:16" x14ac:dyDescent="0.2">
      <c r="A263" s="329"/>
      <c r="B263" s="329"/>
      <c r="C263" s="329"/>
      <c r="D263" s="329"/>
      <c r="E263" s="329"/>
      <c r="F263" s="329"/>
      <c r="G263" s="329"/>
      <c r="H263" s="329"/>
      <c r="I263" s="329"/>
      <c r="J263" s="329"/>
      <c r="K263" s="329"/>
      <c r="L263" s="329"/>
      <c r="M263" s="329"/>
      <c r="N263" s="329"/>
      <c r="O263" s="329"/>
      <c r="P263" s="329"/>
    </row>
    <row r="264" spans="1:16" x14ac:dyDescent="0.2">
      <c r="A264" s="329"/>
      <c r="B264" s="329"/>
      <c r="C264" s="329"/>
      <c r="D264" s="329"/>
      <c r="E264" s="329"/>
      <c r="F264" s="329"/>
      <c r="G264" s="329"/>
      <c r="H264" s="329"/>
      <c r="I264" s="329"/>
      <c r="J264" s="329"/>
      <c r="K264" s="329"/>
      <c r="L264" s="329"/>
      <c r="M264" s="329"/>
      <c r="N264" s="329"/>
      <c r="O264" s="329"/>
      <c r="P264" s="329"/>
    </row>
    <row r="265" spans="1:16" x14ac:dyDescent="0.2">
      <c r="A265" s="329"/>
      <c r="B265" s="329"/>
      <c r="C265" s="329"/>
      <c r="D265" s="329"/>
      <c r="E265" s="329"/>
      <c r="F265" s="329"/>
      <c r="G265" s="329"/>
      <c r="H265" s="329"/>
      <c r="I265" s="329"/>
      <c r="J265" s="329"/>
      <c r="K265" s="329"/>
      <c r="L265" s="329"/>
      <c r="M265" s="329"/>
      <c r="N265" s="329"/>
      <c r="O265" s="329"/>
      <c r="P265" s="329"/>
    </row>
    <row r="266" spans="1:16" x14ac:dyDescent="0.2">
      <c r="A266" s="329"/>
      <c r="B266" s="329"/>
      <c r="C266" s="329"/>
      <c r="D266" s="329"/>
      <c r="E266" s="329"/>
      <c r="F266" s="329"/>
      <c r="G266" s="329"/>
      <c r="H266" s="329"/>
      <c r="I266" s="329"/>
      <c r="J266" s="329"/>
      <c r="K266" s="329"/>
      <c r="L266" s="329"/>
      <c r="M266" s="329"/>
      <c r="N266" s="329"/>
      <c r="O266" s="329"/>
      <c r="P266" s="329"/>
    </row>
    <row r="267" spans="1:16" x14ac:dyDescent="0.2">
      <c r="A267" s="329"/>
      <c r="B267" s="329"/>
      <c r="C267" s="329"/>
      <c r="D267" s="329"/>
      <c r="E267" s="329"/>
      <c r="F267" s="329"/>
      <c r="G267" s="329"/>
      <c r="H267" s="329"/>
      <c r="I267" s="329"/>
      <c r="J267" s="329"/>
      <c r="K267" s="329"/>
      <c r="L267" s="329"/>
      <c r="M267" s="329"/>
      <c r="N267" s="329"/>
      <c r="O267" s="329"/>
      <c r="P267" s="329"/>
    </row>
    <row r="268" spans="1:16" x14ac:dyDescent="0.2">
      <c r="A268" s="329"/>
      <c r="B268" s="329"/>
      <c r="C268" s="329"/>
      <c r="D268" s="329"/>
      <c r="E268" s="329"/>
      <c r="F268" s="329"/>
      <c r="G268" s="329"/>
      <c r="H268" s="329"/>
      <c r="I268" s="329"/>
      <c r="J268" s="329"/>
      <c r="K268" s="329"/>
      <c r="L268" s="329"/>
      <c r="M268" s="329"/>
      <c r="N268" s="329"/>
      <c r="O268" s="329"/>
      <c r="P268" s="329"/>
    </row>
    <row r="269" spans="1:16" x14ac:dyDescent="0.2">
      <c r="A269" s="329"/>
      <c r="B269" s="329"/>
      <c r="C269" s="329"/>
      <c r="D269" s="329"/>
      <c r="E269" s="329"/>
      <c r="F269" s="329"/>
      <c r="G269" s="329"/>
      <c r="H269" s="329"/>
      <c r="I269" s="329"/>
      <c r="J269" s="329"/>
      <c r="K269" s="329"/>
      <c r="L269" s="329"/>
      <c r="M269" s="329"/>
      <c r="N269" s="329"/>
      <c r="O269" s="329"/>
      <c r="P269" s="329"/>
    </row>
    <row r="270" spans="1:16" x14ac:dyDescent="0.2">
      <c r="A270" s="329"/>
      <c r="B270" s="329"/>
      <c r="C270" s="329"/>
      <c r="D270" s="329"/>
      <c r="E270" s="329"/>
      <c r="F270" s="329"/>
      <c r="G270" s="329"/>
      <c r="H270" s="329"/>
      <c r="I270" s="329"/>
      <c r="J270" s="329"/>
      <c r="K270" s="329"/>
      <c r="L270" s="329"/>
      <c r="M270" s="329"/>
      <c r="N270" s="329"/>
      <c r="O270" s="329"/>
      <c r="P270" s="329"/>
    </row>
    <row r="271" spans="1:16" x14ac:dyDescent="0.2">
      <c r="A271" s="329"/>
      <c r="B271" s="329"/>
      <c r="C271" s="329"/>
      <c r="D271" s="329"/>
      <c r="E271" s="329"/>
      <c r="F271" s="329"/>
      <c r="G271" s="329"/>
      <c r="H271" s="329"/>
      <c r="I271" s="329"/>
      <c r="J271" s="329"/>
      <c r="K271" s="329"/>
      <c r="L271" s="329"/>
      <c r="M271" s="329"/>
      <c r="N271" s="329"/>
      <c r="O271" s="329"/>
      <c r="P271" s="329"/>
    </row>
    <row r="272" spans="1:16" x14ac:dyDescent="0.2">
      <c r="A272" s="329"/>
      <c r="B272" s="329"/>
      <c r="C272" s="329"/>
      <c r="D272" s="329"/>
      <c r="E272" s="329"/>
      <c r="F272" s="329"/>
      <c r="G272" s="329"/>
      <c r="H272" s="329"/>
      <c r="I272" s="329"/>
      <c r="J272" s="329"/>
      <c r="K272" s="329"/>
      <c r="L272" s="329"/>
      <c r="M272" s="329"/>
      <c r="N272" s="329"/>
      <c r="O272" s="329"/>
      <c r="P272" s="329"/>
    </row>
    <row r="273" spans="1:16" x14ac:dyDescent="0.2">
      <c r="A273" s="329"/>
      <c r="B273" s="329"/>
      <c r="C273" s="329"/>
      <c r="D273" s="329"/>
      <c r="E273" s="329"/>
      <c r="F273" s="329"/>
      <c r="G273" s="329"/>
      <c r="H273" s="329"/>
      <c r="I273" s="329"/>
      <c r="J273" s="329"/>
      <c r="K273" s="329"/>
      <c r="L273" s="329"/>
      <c r="M273" s="329"/>
      <c r="N273" s="329"/>
      <c r="O273" s="329"/>
      <c r="P273" s="329"/>
    </row>
    <row r="274" spans="1:16" x14ac:dyDescent="0.2">
      <c r="A274" s="329"/>
      <c r="B274" s="329"/>
      <c r="C274" s="329"/>
      <c r="D274" s="329"/>
      <c r="E274" s="329"/>
      <c r="F274" s="329"/>
      <c r="G274" s="329"/>
      <c r="H274" s="329"/>
      <c r="I274" s="329"/>
      <c r="J274" s="329"/>
      <c r="K274" s="329"/>
      <c r="L274" s="329"/>
      <c r="M274" s="329"/>
      <c r="N274" s="329"/>
      <c r="O274" s="329"/>
      <c r="P274" s="329"/>
    </row>
    <row r="275" spans="1:16" x14ac:dyDescent="0.2">
      <c r="A275" s="329"/>
      <c r="B275" s="329"/>
      <c r="C275" s="329"/>
      <c r="D275" s="329"/>
      <c r="E275" s="329"/>
      <c r="F275" s="329"/>
      <c r="G275" s="329"/>
      <c r="H275" s="329"/>
      <c r="I275" s="329"/>
      <c r="J275" s="329"/>
      <c r="K275" s="329"/>
      <c r="L275" s="329"/>
      <c r="M275" s="329"/>
      <c r="N275" s="329"/>
      <c r="O275" s="329"/>
      <c r="P275" s="329"/>
    </row>
    <row r="276" spans="1:16" x14ac:dyDescent="0.2">
      <c r="A276" s="329"/>
      <c r="B276" s="329"/>
      <c r="C276" s="329"/>
      <c r="D276" s="329"/>
      <c r="E276" s="329"/>
      <c r="F276" s="329"/>
      <c r="G276" s="329"/>
      <c r="H276" s="329"/>
      <c r="I276" s="329"/>
      <c r="J276" s="329"/>
      <c r="K276" s="329"/>
      <c r="L276" s="329"/>
      <c r="M276" s="329"/>
      <c r="N276" s="329"/>
      <c r="O276" s="329"/>
      <c r="P276" s="329"/>
    </row>
    <row r="277" spans="1:16" x14ac:dyDescent="0.2">
      <c r="A277" s="329"/>
      <c r="B277" s="329"/>
      <c r="C277" s="329"/>
      <c r="D277" s="329"/>
      <c r="E277" s="329"/>
      <c r="F277" s="329"/>
      <c r="G277" s="329"/>
      <c r="H277" s="329"/>
      <c r="I277" s="329"/>
      <c r="J277" s="329"/>
      <c r="K277" s="329"/>
      <c r="L277" s="329"/>
      <c r="M277" s="329"/>
      <c r="N277" s="329"/>
      <c r="O277" s="329"/>
      <c r="P277" s="329"/>
    </row>
    <row r="278" spans="1:16" x14ac:dyDescent="0.2">
      <c r="A278" s="329"/>
      <c r="B278" s="329"/>
      <c r="C278" s="329"/>
      <c r="D278" s="329"/>
      <c r="E278" s="329"/>
      <c r="F278" s="329"/>
      <c r="G278" s="329"/>
      <c r="H278" s="329"/>
      <c r="I278" s="329"/>
      <c r="J278" s="329"/>
      <c r="K278" s="329"/>
      <c r="L278" s="329"/>
      <c r="M278" s="329"/>
      <c r="N278" s="329"/>
      <c r="O278" s="329"/>
      <c r="P278" s="329"/>
    </row>
    <row r="279" spans="1:16" x14ac:dyDescent="0.2">
      <c r="A279" s="329"/>
      <c r="B279" s="329"/>
      <c r="C279" s="329"/>
      <c r="D279" s="329"/>
      <c r="E279" s="329"/>
      <c r="F279" s="329"/>
      <c r="G279" s="329"/>
      <c r="H279" s="329"/>
      <c r="I279" s="329"/>
      <c r="J279" s="329"/>
      <c r="K279" s="329"/>
      <c r="L279" s="329"/>
      <c r="M279" s="329"/>
      <c r="N279" s="329"/>
      <c r="O279" s="329"/>
      <c r="P279" s="329"/>
    </row>
    <row r="280" spans="1:16" x14ac:dyDescent="0.2">
      <c r="A280" s="329"/>
      <c r="B280" s="329"/>
      <c r="C280" s="329"/>
      <c r="D280" s="329"/>
      <c r="E280" s="329"/>
      <c r="F280" s="329"/>
      <c r="G280" s="329"/>
      <c r="H280" s="329"/>
      <c r="I280" s="329"/>
      <c r="J280" s="329"/>
      <c r="K280" s="329"/>
      <c r="L280" s="329"/>
      <c r="M280" s="329"/>
      <c r="N280" s="329"/>
      <c r="O280" s="329"/>
      <c r="P280" s="329"/>
    </row>
    <row r="281" spans="1:16" x14ac:dyDescent="0.2">
      <c r="A281" s="329"/>
      <c r="B281" s="329"/>
      <c r="C281" s="329"/>
      <c r="D281" s="329"/>
      <c r="E281" s="329"/>
      <c r="F281" s="329"/>
      <c r="G281" s="329"/>
      <c r="H281" s="329"/>
      <c r="I281" s="329"/>
      <c r="J281" s="329"/>
      <c r="K281" s="329"/>
      <c r="L281" s="329"/>
      <c r="M281" s="329"/>
      <c r="N281" s="329"/>
      <c r="O281" s="329"/>
      <c r="P281" s="329"/>
    </row>
    <row r="282" spans="1:16" x14ac:dyDescent="0.2">
      <c r="A282" s="329"/>
      <c r="B282" s="329"/>
      <c r="C282" s="329"/>
      <c r="D282" s="329"/>
      <c r="E282" s="329"/>
      <c r="F282" s="329"/>
      <c r="G282" s="329"/>
      <c r="H282" s="329"/>
      <c r="I282" s="329"/>
      <c r="J282" s="329"/>
      <c r="K282" s="329"/>
      <c r="L282" s="329"/>
      <c r="M282" s="329"/>
      <c r="N282" s="329"/>
      <c r="O282" s="329"/>
      <c r="P282" s="329"/>
    </row>
    <row r="283" spans="1:16" x14ac:dyDescent="0.2">
      <c r="A283" s="329"/>
      <c r="B283" s="329"/>
      <c r="C283" s="329"/>
      <c r="D283" s="329"/>
      <c r="E283" s="329"/>
      <c r="F283" s="329"/>
      <c r="G283" s="329"/>
      <c r="H283" s="329"/>
      <c r="I283" s="329"/>
      <c r="J283" s="329"/>
      <c r="K283" s="329"/>
      <c r="L283" s="329"/>
      <c r="M283" s="329"/>
      <c r="N283" s="329"/>
      <c r="O283" s="329"/>
      <c r="P283" s="329"/>
    </row>
    <row r="284" spans="1:16" x14ac:dyDescent="0.2">
      <c r="A284" s="329"/>
      <c r="B284" s="329"/>
      <c r="C284" s="329"/>
      <c r="D284" s="329"/>
      <c r="E284" s="329"/>
      <c r="F284" s="329"/>
      <c r="G284" s="329"/>
      <c r="H284" s="329"/>
      <c r="I284" s="329"/>
      <c r="J284" s="329"/>
      <c r="K284" s="329"/>
      <c r="L284" s="329"/>
      <c r="M284" s="329"/>
      <c r="N284" s="329"/>
      <c r="O284" s="329"/>
      <c r="P284" s="329"/>
    </row>
    <row r="285" spans="1:16" x14ac:dyDescent="0.2">
      <c r="A285" s="329"/>
      <c r="B285" s="329"/>
      <c r="C285" s="329"/>
      <c r="D285" s="329"/>
      <c r="E285" s="329"/>
      <c r="F285" s="329"/>
      <c r="G285" s="329"/>
      <c r="H285" s="329"/>
      <c r="I285" s="329"/>
      <c r="J285" s="329"/>
      <c r="K285" s="329"/>
      <c r="L285" s="329"/>
      <c r="M285" s="329"/>
      <c r="N285" s="329"/>
      <c r="O285" s="329"/>
      <c r="P285" s="329"/>
    </row>
    <row r="286" spans="1:16" x14ac:dyDescent="0.2">
      <c r="A286" s="329"/>
      <c r="B286" s="329"/>
      <c r="C286" s="329"/>
      <c r="D286" s="329"/>
      <c r="E286" s="329"/>
      <c r="F286" s="329"/>
      <c r="G286" s="329"/>
      <c r="H286" s="329"/>
      <c r="I286" s="329"/>
      <c r="J286" s="329"/>
      <c r="K286" s="329"/>
      <c r="L286" s="329"/>
      <c r="M286" s="329"/>
      <c r="N286" s="329"/>
      <c r="O286" s="329"/>
      <c r="P286" s="329"/>
    </row>
    <row r="287" spans="1:16" x14ac:dyDescent="0.2">
      <c r="A287" s="329"/>
      <c r="B287" s="329"/>
      <c r="C287" s="329"/>
      <c r="D287" s="329"/>
      <c r="E287" s="329"/>
      <c r="F287" s="329"/>
      <c r="G287" s="329"/>
      <c r="H287" s="329"/>
      <c r="I287" s="329"/>
      <c r="J287" s="329"/>
      <c r="K287" s="329"/>
      <c r="L287" s="329"/>
      <c r="M287" s="329"/>
      <c r="N287" s="329"/>
      <c r="O287" s="329"/>
      <c r="P287" s="329"/>
    </row>
    <row r="288" spans="1:16" x14ac:dyDescent="0.2">
      <c r="A288" s="329"/>
      <c r="B288" s="329"/>
      <c r="C288" s="329"/>
      <c r="D288" s="329"/>
      <c r="E288" s="329"/>
      <c r="F288" s="329"/>
      <c r="G288" s="329"/>
      <c r="H288" s="329"/>
      <c r="I288" s="329"/>
      <c r="J288" s="329"/>
      <c r="K288" s="329"/>
      <c r="L288" s="329"/>
      <c r="M288" s="329"/>
      <c r="N288" s="329"/>
      <c r="O288" s="329"/>
      <c r="P288" s="329"/>
    </row>
    <row r="289" spans="1:16" x14ac:dyDescent="0.2">
      <c r="A289" s="329"/>
      <c r="B289" s="329"/>
      <c r="C289" s="329"/>
      <c r="D289" s="329"/>
      <c r="E289" s="329"/>
      <c r="F289" s="329"/>
      <c r="G289" s="329"/>
      <c r="H289" s="329"/>
      <c r="I289" s="329"/>
      <c r="J289" s="329"/>
      <c r="K289" s="329"/>
      <c r="L289" s="329"/>
      <c r="M289" s="329"/>
      <c r="N289" s="329"/>
      <c r="O289" s="329"/>
      <c r="P289" s="329"/>
    </row>
    <row r="290" spans="1:16" x14ac:dyDescent="0.2">
      <c r="A290" s="329"/>
      <c r="B290" s="329"/>
      <c r="C290" s="329"/>
      <c r="D290" s="329"/>
      <c r="E290" s="329"/>
      <c r="F290" s="329"/>
      <c r="G290" s="329"/>
      <c r="H290" s="329"/>
      <c r="I290" s="329"/>
      <c r="J290" s="329"/>
      <c r="K290" s="329"/>
      <c r="L290" s="329"/>
      <c r="M290" s="329"/>
      <c r="N290" s="329"/>
      <c r="O290" s="329"/>
      <c r="P290" s="329"/>
    </row>
    <row r="291" spans="1:16" x14ac:dyDescent="0.2">
      <c r="A291" s="329"/>
      <c r="B291" s="329"/>
      <c r="C291" s="329"/>
      <c r="D291" s="329"/>
      <c r="E291" s="329"/>
      <c r="F291" s="329"/>
      <c r="G291" s="329"/>
      <c r="H291" s="329"/>
      <c r="I291" s="329"/>
      <c r="J291" s="329"/>
      <c r="K291" s="329"/>
      <c r="L291" s="329"/>
      <c r="M291" s="329"/>
      <c r="N291" s="329"/>
      <c r="O291" s="329"/>
      <c r="P291" s="329"/>
    </row>
    <row r="292" spans="1:16" x14ac:dyDescent="0.2">
      <c r="A292" s="329"/>
      <c r="B292" s="329"/>
      <c r="C292" s="329"/>
      <c r="D292" s="329"/>
      <c r="E292" s="329"/>
      <c r="F292" s="329"/>
      <c r="G292" s="329"/>
      <c r="H292" s="329"/>
      <c r="I292" s="329"/>
      <c r="J292" s="329"/>
      <c r="K292" s="329"/>
      <c r="L292" s="329"/>
      <c r="M292" s="329"/>
      <c r="N292" s="329"/>
      <c r="O292" s="329"/>
      <c r="P292" s="329"/>
    </row>
    <row r="293" spans="1:16" x14ac:dyDescent="0.2">
      <c r="A293" s="329"/>
      <c r="B293" s="329"/>
      <c r="C293" s="329"/>
      <c r="D293" s="329"/>
      <c r="E293" s="329"/>
      <c r="F293" s="329"/>
      <c r="G293" s="329"/>
      <c r="H293" s="329"/>
      <c r="I293" s="329"/>
      <c r="J293" s="329"/>
      <c r="K293" s="329"/>
      <c r="L293" s="329"/>
      <c r="M293" s="329"/>
      <c r="N293" s="329"/>
      <c r="O293" s="329"/>
      <c r="P293" s="329"/>
    </row>
    <row r="294" spans="1:16" x14ac:dyDescent="0.2">
      <c r="A294" s="329"/>
      <c r="B294" s="329"/>
      <c r="C294" s="329"/>
      <c r="D294" s="329"/>
      <c r="E294" s="329"/>
      <c r="F294" s="329"/>
      <c r="G294" s="329"/>
      <c r="H294" s="329"/>
      <c r="I294" s="329"/>
      <c r="J294" s="329"/>
      <c r="K294" s="329"/>
      <c r="L294" s="329"/>
      <c r="M294" s="329"/>
      <c r="N294" s="329"/>
      <c r="O294" s="329"/>
      <c r="P294" s="329"/>
    </row>
    <row r="295" spans="1:16" x14ac:dyDescent="0.2">
      <c r="A295" s="329"/>
      <c r="B295" s="329"/>
      <c r="C295" s="329"/>
      <c r="D295" s="329"/>
      <c r="E295" s="329"/>
      <c r="F295" s="329"/>
      <c r="G295" s="329"/>
      <c r="H295" s="329"/>
      <c r="I295" s="329"/>
      <c r="J295" s="329"/>
      <c r="K295" s="329"/>
      <c r="L295" s="329"/>
      <c r="M295" s="329"/>
      <c r="N295" s="329"/>
      <c r="O295" s="329"/>
      <c r="P295" s="329"/>
    </row>
    <row r="296" spans="1:16" x14ac:dyDescent="0.2">
      <c r="A296" s="329"/>
      <c r="B296" s="329"/>
      <c r="C296" s="329"/>
      <c r="D296" s="329"/>
      <c r="E296" s="329"/>
      <c r="F296" s="329"/>
      <c r="G296" s="329"/>
      <c r="H296" s="329"/>
      <c r="I296" s="329"/>
      <c r="J296" s="329"/>
      <c r="K296" s="329"/>
      <c r="L296" s="329"/>
      <c r="M296" s="329"/>
      <c r="N296" s="329"/>
      <c r="O296" s="329"/>
      <c r="P296" s="329"/>
    </row>
    <row r="297" spans="1:16" x14ac:dyDescent="0.2">
      <c r="A297" s="329"/>
      <c r="B297" s="329"/>
      <c r="C297" s="329"/>
      <c r="D297" s="329"/>
      <c r="E297" s="329"/>
      <c r="F297" s="329"/>
      <c r="G297" s="329"/>
      <c r="H297" s="329"/>
      <c r="I297" s="329"/>
      <c r="J297" s="329"/>
      <c r="K297" s="329"/>
      <c r="L297" s="329"/>
      <c r="M297" s="329"/>
      <c r="N297" s="329"/>
      <c r="O297" s="329"/>
      <c r="P297" s="329"/>
    </row>
    <row r="298" spans="1:16" x14ac:dyDescent="0.2">
      <c r="A298" s="329"/>
      <c r="B298" s="329"/>
      <c r="C298" s="329"/>
      <c r="D298" s="329"/>
      <c r="E298" s="329"/>
      <c r="F298" s="329"/>
      <c r="G298" s="329"/>
      <c r="H298" s="329"/>
      <c r="I298" s="329"/>
      <c r="J298" s="329"/>
      <c r="K298" s="329"/>
      <c r="L298" s="329"/>
      <c r="M298" s="329"/>
      <c r="N298" s="329"/>
      <c r="O298" s="329"/>
      <c r="P298" s="329"/>
    </row>
    <row r="299" spans="1:16" x14ac:dyDescent="0.2">
      <c r="A299" s="329"/>
      <c r="B299" s="329"/>
      <c r="C299" s="329"/>
      <c r="D299" s="329"/>
      <c r="E299" s="329"/>
      <c r="F299" s="329"/>
      <c r="G299" s="329"/>
      <c r="H299" s="329"/>
      <c r="I299" s="329"/>
      <c r="J299" s="329"/>
      <c r="K299" s="329"/>
      <c r="L299" s="329"/>
      <c r="M299" s="329"/>
      <c r="N299" s="329"/>
      <c r="O299" s="329"/>
      <c r="P299" s="329"/>
    </row>
    <row r="300" spans="1:16" x14ac:dyDescent="0.2">
      <c r="A300" s="329"/>
      <c r="B300" s="329"/>
      <c r="C300" s="329"/>
      <c r="D300" s="329"/>
      <c r="E300" s="329"/>
      <c r="F300" s="329"/>
      <c r="G300" s="329"/>
      <c r="H300" s="329"/>
      <c r="I300" s="329"/>
      <c r="J300" s="329"/>
      <c r="K300" s="329"/>
      <c r="L300" s="329"/>
      <c r="M300" s="329"/>
      <c r="N300" s="329"/>
      <c r="O300" s="329"/>
      <c r="P300" s="329"/>
    </row>
    <row r="301" spans="1:16" x14ac:dyDescent="0.2">
      <c r="A301" s="329"/>
      <c r="B301" s="329"/>
      <c r="C301" s="329"/>
      <c r="D301" s="329"/>
      <c r="E301" s="329"/>
      <c r="F301" s="329"/>
      <c r="G301" s="329"/>
      <c r="H301" s="329"/>
      <c r="I301" s="329"/>
      <c r="J301" s="329"/>
      <c r="K301" s="329"/>
      <c r="L301" s="329"/>
      <c r="M301" s="329"/>
      <c r="N301" s="329"/>
      <c r="O301" s="329"/>
      <c r="P301" s="329"/>
    </row>
    <row r="302" spans="1:16" x14ac:dyDescent="0.2">
      <c r="A302" s="329"/>
      <c r="B302" s="329"/>
      <c r="C302" s="329"/>
      <c r="D302" s="329"/>
      <c r="E302" s="329"/>
      <c r="F302" s="329"/>
      <c r="G302" s="329"/>
      <c r="H302" s="329"/>
      <c r="I302" s="329"/>
      <c r="J302" s="329"/>
      <c r="K302" s="329"/>
      <c r="L302" s="329"/>
      <c r="M302" s="329"/>
      <c r="N302" s="329"/>
      <c r="O302" s="329"/>
      <c r="P302" s="329"/>
    </row>
    <row r="303" spans="1:16" x14ac:dyDescent="0.2">
      <c r="A303" s="329"/>
      <c r="B303" s="329"/>
      <c r="C303" s="329"/>
      <c r="D303" s="329"/>
      <c r="E303" s="329"/>
      <c r="F303" s="329"/>
      <c r="G303" s="329"/>
      <c r="H303" s="329"/>
      <c r="I303" s="329"/>
      <c r="J303" s="329"/>
      <c r="K303" s="329"/>
      <c r="L303" s="329"/>
      <c r="M303" s="329"/>
      <c r="N303" s="329"/>
      <c r="O303" s="329"/>
      <c r="P303" s="329"/>
    </row>
    <row r="304" spans="1:16" x14ac:dyDescent="0.2">
      <c r="A304" s="329"/>
      <c r="B304" s="329"/>
      <c r="C304" s="329"/>
      <c r="D304" s="329"/>
      <c r="E304" s="329"/>
      <c r="F304" s="329"/>
      <c r="G304" s="329"/>
      <c r="H304" s="329"/>
      <c r="I304" s="329"/>
      <c r="J304" s="329"/>
      <c r="K304" s="329"/>
      <c r="L304" s="329"/>
      <c r="M304" s="329"/>
      <c r="N304" s="329"/>
      <c r="O304" s="329"/>
      <c r="P304" s="329"/>
    </row>
    <row r="305" spans="1:16" x14ac:dyDescent="0.2">
      <c r="A305" s="329"/>
      <c r="B305" s="329"/>
      <c r="C305" s="329"/>
      <c r="D305" s="329"/>
      <c r="E305" s="329"/>
      <c r="F305" s="329"/>
      <c r="G305" s="329"/>
      <c r="H305" s="329"/>
      <c r="I305" s="329"/>
      <c r="J305" s="329"/>
      <c r="K305" s="329"/>
      <c r="L305" s="329"/>
      <c r="M305" s="329"/>
      <c r="N305" s="329"/>
      <c r="O305" s="329"/>
      <c r="P305" s="329"/>
    </row>
    <row r="306" spans="1:16" x14ac:dyDescent="0.2">
      <c r="A306" s="329"/>
      <c r="B306" s="329"/>
      <c r="C306" s="329"/>
      <c r="D306" s="329"/>
      <c r="E306" s="329"/>
      <c r="F306" s="329"/>
      <c r="G306" s="329"/>
      <c r="H306" s="329"/>
      <c r="I306" s="329"/>
      <c r="J306" s="329"/>
      <c r="K306" s="329"/>
      <c r="L306" s="329"/>
      <c r="M306" s="329"/>
      <c r="N306" s="329"/>
      <c r="O306" s="329"/>
      <c r="P306" s="329"/>
    </row>
    <row r="307" spans="1:16" x14ac:dyDescent="0.2">
      <c r="A307" s="329"/>
      <c r="B307" s="329"/>
      <c r="C307" s="329"/>
      <c r="D307" s="329"/>
      <c r="E307" s="329"/>
      <c r="F307" s="329"/>
      <c r="G307" s="329"/>
      <c r="H307" s="329"/>
      <c r="I307" s="329"/>
      <c r="J307" s="329"/>
      <c r="K307" s="329"/>
      <c r="L307" s="329"/>
      <c r="M307" s="329"/>
      <c r="N307" s="329"/>
      <c r="O307" s="329"/>
      <c r="P307" s="329"/>
    </row>
    <row r="308" spans="1:16" x14ac:dyDescent="0.2">
      <c r="A308" s="329"/>
      <c r="B308" s="329"/>
      <c r="C308" s="329"/>
      <c r="D308" s="329"/>
      <c r="E308" s="329"/>
      <c r="F308" s="329"/>
      <c r="G308" s="329"/>
      <c r="H308" s="329"/>
      <c r="I308" s="329"/>
      <c r="J308" s="329"/>
      <c r="K308" s="329"/>
      <c r="L308" s="329"/>
      <c r="M308" s="329"/>
      <c r="N308" s="329"/>
      <c r="O308" s="329"/>
      <c r="P308" s="329"/>
    </row>
    <row r="309" spans="1:16" x14ac:dyDescent="0.2">
      <c r="A309" s="329"/>
      <c r="B309" s="329"/>
      <c r="C309" s="329"/>
      <c r="D309" s="329"/>
      <c r="E309" s="329"/>
      <c r="F309" s="329"/>
      <c r="G309" s="329"/>
      <c r="H309" s="329"/>
      <c r="I309" s="329"/>
      <c r="J309" s="329"/>
      <c r="K309" s="329"/>
      <c r="L309" s="329"/>
      <c r="M309" s="329"/>
      <c r="N309" s="329"/>
      <c r="O309" s="329"/>
      <c r="P309" s="329"/>
    </row>
    <row r="310" spans="1:16" x14ac:dyDescent="0.2">
      <c r="A310" s="329"/>
      <c r="B310" s="329"/>
      <c r="C310" s="329"/>
      <c r="D310" s="329"/>
      <c r="E310" s="329"/>
      <c r="F310" s="329"/>
      <c r="G310" s="329"/>
      <c r="H310" s="329"/>
      <c r="I310" s="329"/>
      <c r="J310" s="329"/>
      <c r="K310" s="329"/>
      <c r="L310" s="329"/>
      <c r="M310" s="329"/>
      <c r="N310" s="329"/>
      <c r="O310" s="329"/>
      <c r="P310" s="329"/>
    </row>
    <row r="311" spans="1:16" x14ac:dyDescent="0.2">
      <c r="A311" s="329"/>
      <c r="B311" s="329"/>
      <c r="C311" s="329"/>
      <c r="D311" s="329"/>
      <c r="E311" s="329"/>
      <c r="F311" s="329"/>
      <c r="G311" s="329"/>
      <c r="H311" s="329"/>
      <c r="I311" s="329"/>
      <c r="J311" s="329"/>
      <c r="K311" s="329"/>
      <c r="L311" s="329"/>
      <c r="M311" s="329"/>
      <c r="N311" s="329"/>
      <c r="O311" s="329"/>
      <c r="P311" s="329"/>
    </row>
    <row r="312" spans="1:16" x14ac:dyDescent="0.2">
      <c r="A312" s="329"/>
      <c r="B312" s="329"/>
      <c r="C312" s="329"/>
      <c r="D312" s="329"/>
      <c r="E312" s="329"/>
      <c r="F312" s="329"/>
      <c r="G312" s="329"/>
      <c r="H312" s="329"/>
      <c r="I312" s="329"/>
      <c r="J312" s="329"/>
      <c r="K312" s="329"/>
      <c r="L312" s="329"/>
      <c r="M312" s="329"/>
      <c r="N312" s="329"/>
      <c r="O312" s="329"/>
      <c r="P312" s="329"/>
    </row>
    <row r="313" spans="1:16" x14ac:dyDescent="0.2">
      <c r="A313" s="329"/>
      <c r="B313" s="329"/>
      <c r="C313" s="329"/>
      <c r="D313" s="329"/>
      <c r="E313" s="329"/>
      <c r="F313" s="329"/>
      <c r="G313" s="329"/>
      <c r="H313" s="329"/>
      <c r="I313" s="329"/>
      <c r="J313" s="329"/>
      <c r="K313" s="329"/>
      <c r="L313" s="329"/>
      <c r="M313" s="329"/>
      <c r="N313" s="329"/>
      <c r="O313" s="329"/>
      <c r="P313" s="329"/>
    </row>
    <row r="314" spans="1:16" x14ac:dyDescent="0.2">
      <c r="A314" s="329"/>
      <c r="B314" s="329"/>
      <c r="C314" s="329"/>
      <c r="D314" s="329"/>
      <c r="E314" s="329"/>
      <c r="F314" s="329"/>
      <c r="G314" s="329"/>
      <c r="H314" s="329"/>
      <c r="I314" s="329"/>
      <c r="J314" s="329"/>
      <c r="K314" s="329"/>
      <c r="L314" s="329"/>
      <c r="M314" s="329"/>
      <c r="N314" s="329"/>
      <c r="O314" s="329"/>
      <c r="P314" s="329"/>
    </row>
    <row r="315" spans="1:16" x14ac:dyDescent="0.2">
      <c r="A315" s="329"/>
      <c r="B315" s="329"/>
      <c r="C315" s="329"/>
      <c r="D315" s="329"/>
      <c r="E315" s="329"/>
      <c r="F315" s="329"/>
      <c r="G315" s="329"/>
      <c r="H315" s="329"/>
      <c r="I315" s="329"/>
      <c r="J315" s="329"/>
      <c r="K315" s="329"/>
      <c r="L315" s="329"/>
      <c r="M315" s="329"/>
      <c r="N315" s="329"/>
      <c r="O315" s="329"/>
      <c r="P315" s="329"/>
    </row>
    <row r="316" spans="1:16" x14ac:dyDescent="0.2">
      <c r="A316" s="329"/>
      <c r="B316" s="329"/>
      <c r="C316" s="329"/>
      <c r="D316" s="329"/>
      <c r="E316" s="329"/>
      <c r="F316" s="329"/>
      <c r="G316" s="329"/>
      <c r="H316" s="329"/>
      <c r="I316" s="329"/>
      <c r="J316" s="329"/>
      <c r="K316" s="329"/>
      <c r="L316" s="329"/>
      <c r="M316" s="329"/>
      <c r="N316" s="329"/>
      <c r="O316" s="329"/>
      <c r="P316" s="329"/>
    </row>
    <row r="317" spans="1:16" ht="12.75" customHeight="1" x14ac:dyDescent="0.2">
      <c r="A317" s="329"/>
      <c r="B317" s="329"/>
      <c r="C317" s="329"/>
      <c r="D317" s="329"/>
      <c r="E317" s="329"/>
      <c r="F317" s="329"/>
      <c r="G317" s="329"/>
      <c r="H317" s="329"/>
      <c r="I317" s="329"/>
      <c r="J317" s="329"/>
      <c r="K317" s="329"/>
      <c r="L317" s="329"/>
      <c r="M317" s="329"/>
      <c r="N317" s="329"/>
      <c r="O317" s="329"/>
      <c r="P317" s="329"/>
    </row>
    <row r="318" spans="1:16" ht="12.75" customHeight="1" x14ac:dyDescent="0.2">
      <c r="A318" s="329"/>
      <c r="B318" s="329"/>
      <c r="C318" s="329"/>
      <c r="D318" s="329"/>
      <c r="E318" s="329"/>
      <c r="F318" s="329"/>
      <c r="G318" s="329"/>
      <c r="H318" s="329"/>
      <c r="I318" s="329"/>
      <c r="J318" s="329"/>
      <c r="K318" s="329"/>
      <c r="L318" s="329"/>
      <c r="M318" s="329"/>
      <c r="N318" s="329"/>
      <c r="O318" s="329"/>
      <c r="P318" s="329"/>
    </row>
    <row r="319" spans="1:16" ht="12.75" customHeight="1" x14ac:dyDescent="0.2">
      <c r="A319" s="329"/>
      <c r="B319" s="329"/>
      <c r="C319" s="329"/>
      <c r="D319" s="329"/>
      <c r="E319" s="329"/>
      <c r="F319" s="329"/>
      <c r="G319" s="329"/>
      <c r="H319" s="329"/>
      <c r="I319" s="329"/>
      <c r="J319" s="329"/>
      <c r="K319" s="329"/>
      <c r="L319" s="329"/>
      <c r="M319" s="329"/>
      <c r="N319" s="329"/>
      <c r="O319" s="329"/>
      <c r="P319" s="329"/>
    </row>
    <row r="320" spans="1:16" ht="12.75" customHeight="1" x14ac:dyDescent="0.2">
      <c r="A320" s="329"/>
      <c r="B320" s="329"/>
      <c r="C320" s="329"/>
      <c r="D320" s="329"/>
      <c r="E320" s="329"/>
      <c r="F320" s="329"/>
      <c r="G320" s="329"/>
      <c r="H320" s="329"/>
      <c r="I320" s="329"/>
      <c r="J320" s="329"/>
      <c r="K320" s="329"/>
      <c r="L320" s="329"/>
      <c r="M320" s="329"/>
      <c r="N320" s="329"/>
      <c r="O320" s="329"/>
      <c r="P320" s="329"/>
    </row>
    <row r="321" spans="1:16" ht="12.75" customHeight="1" x14ac:dyDescent="0.2">
      <c r="A321" s="329"/>
      <c r="B321" s="329"/>
      <c r="C321" s="329"/>
      <c r="D321" s="329"/>
      <c r="E321" s="329"/>
      <c r="F321" s="329"/>
      <c r="G321" s="329"/>
      <c r="H321" s="329"/>
      <c r="I321" s="329"/>
      <c r="J321" s="329"/>
      <c r="K321" s="329"/>
      <c r="L321" s="329"/>
      <c r="M321" s="329"/>
      <c r="N321" s="329"/>
      <c r="O321" s="329"/>
      <c r="P321" s="329"/>
    </row>
    <row r="322" spans="1:16" ht="12.75" customHeight="1" x14ac:dyDescent="0.2">
      <c r="A322" s="329"/>
      <c r="B322" s="329"/>
      <c r="C322" s="329"/>
      <c r="D322" s="329"/>
      <c r="E322" s="329"/>
      <c r="F322" s="329"/>
      <c r="G322" s="329"/>
      <c r="H322" s="329"/>
      <c r="I322" s="329"/>
      <c r="J322" s="329"/>
      <c r="K322" s="329"/>
      <c r="L322" s="329"/>
      <c r="M322" s="329"/>
      <c r="N322" s="329"/>
      <c r="O322" s="329"/>
      <c r="P322" s="329"/>
    </row>
    <row r="323" spans="1:16" ht="12.75" customHeight="1" x14ac:dyDescent="0.2">
      <c r="A323" s="329"/>
      <c r="B323" s="329"/>
      <c r="C323" s="329"/>
      <c r="D323" s="329"/>
      <c r="E323" s="329"/>
      <c r="F323" s="329"/>
      <c r="G323" s="329"/>
      <c r="H323" s="329"/>
      <c r="I323" s="329"/>
      <c r="J323" s="329"/>
      <c r="K323" s="329"/>
      <c r="L323" s="329"/>
      <c r="M323" s="329"/>
      <c r="N323" s="329"/>
      <c r="O323" s="329"/>
      <c r="P323" s="329"/>
    </row>
    <row r="324" spans="1:16" ht="12.75" customHeight="1" x14ac:dyDescent="0.2">
      <c r="A324" s="329"/>
      <c r="B324" s="329"/>
      <c r="C324" s="329"/>
      <c r="D324" s="329"/>
      <c r="E324" s="329"/>
      <c r="F324" s="329"/>
      <c r="G324" s="329"/>
      <c r="H324" s="329"/>
      <c r="I324" s="329"/>
      <c r="J324" s="329"/>
      <c r="K324" s="329"/>
      <c r="L324" s="329"/>
      <c r="M324" s="329"/>
      <c r="N324" s="329"/>
      <c r="O324" s="329"/>
      <c r="P324" s="329"/>
    </row>
    <row r="325" spans="1:16" ht="12.75" customHeight="1" x14ac:dyDescent="0.2">
      <c r="A325" s="329"/>
      <c r="B325" s="329"/>
      <c r="C325" s="329"/>
      <c r="D325" s="329"/>
      <c r="E325" s="329"/>
      <c r="F325" s="329"/>
      <c r="G325" s="329"/>
      <c r="H325" s="329"/>
      <c r="I325" s="329"/>
      <c r="J325" s="329"/>
      <c r="K325" s="329"/>
      <c r="L325" s="329"/>
      <c r="M325" s="329"/>
      <c r="N325" s="329"/>
      <c r="O325" s="329"/>
      <c r="P325" s="329"/>
    </row>
    <row r="326" spans="1:16" ht="12.75" customHeight="1" x14ac:dyDescent="0.2">
      <c r="A326" s="329"/>
      <c r="B326" s="329"/>
      <c r="C326" s="329"/>
      <c r="D326" s="329"/>
      <c r="E326" s="329"/>
      <c r="F326" s="329"/>
      <c r="G326" s="329"/>
      <c r="H326" s="329"/>
      <c r="I326" s="329"/>
      <c r="J326" s="329"/>
      <c r="K326" s="329"/>
      <c r="L326" s="329"/>
      <c r="M326" s="329"/>
      <c r="N326" s="329"/>
      <c r="O326" s="329"/>
      <c r="P326" s="329"/>
    </row>
    <row r="327" spans="1:16" ht="12.75" customHeight="1" x14ac:dyDescent="0.2">
      <c r="A327" s="329"/>
      <c r="B327" s="329"/>
      <c r="C327" s="329"/>
      <c r="D327" s="329"/>
      <c r="E327" s="329"/>
      <c r="F327" s="329"/>
      <c r="G327" s="329"/>
      <c r="H327" s="329"/>
      <c r="I327" s="329"/>
      <c r="J327" s="329"/>
      <c r="K327" s="329"/>
      <c r="L327" s="329"/>
      <c r="M327" s="329"/>
      <c r="N327" s="329"/>
      <c r="O327" s="329"/>
      <c r="P327" s="329"/>
    </row>
    <row r="328" spans="1:16" ht="12.75" customHeight="1" x14ac:dyDescent="0.2">
      <c r="A328" s="329"/>
      <c r="B328" s="329"/>
      <c r="C328" s="329"/>
      <c r="D328" s="329"/>
      <c r="E328" s="329"/>
      <c r="F328" s="329"/>
      <c r="G328" s="329"/>
      <c r="H328" s="329"/>
      <c r="I328" s="329"/>
      <c r="J328" s="329"/>
      <c r="K328" s="329"/>
      <c r="L328" s="329"/>
      <c r="M328" s="329"/>
      <c r="N328" s="329"/>
      <c r="O328" s="329"/>
      <c r="P328" s="329"/>
    </row>
    <row r="329" spans="1:16" ht="12.75" customHeight="1" x14ac:dyDescent="0.2">
      <c r="A329" s="329"/>
      <c r="B329" s="329"/>
      <c r="C329" s="329"/>
      <c r="D329" s="329"/>
      <c r="E329" s="329"/>
      <c r="F329" s="329"/>
      <c r="G329" s="329"/>
      <c r="H329" s="329"/>
      <c r="I329" s="329"/>
      <c r="J329" s="329"/>
      <c r="K329" s="329"/>
      <c r="L329" s="329"/>
      <c r="M329" s="329"/>
      <c r="N329" s="329"/>
      <c r="O329" s="329"/>
      <c r="P329" s="329"/>
    </row>
    <row r="330" spans="1:16" ht="12.75" customHeight="1" x14ac:dyDescent="0.2">
      <c r="A330" s="329"/>
      <c r="B330" s="329"/>
      <c r="C330" s="329"/>
      <c r="D330" s="329"/>
      <c r="E330" s="329"/>
      <c r="F330" s="329"/>
      <c r="G330" s="329"/>
      <c r="H330" s="329"/>
      <c r="I330" s="329"/>
      <c r="J330" s="329"/>
      <c r="K330" s="329"/>
      <c r="L330" s="329"/>
      <c r="M330" s="329"/>
      <c r="N330" s="329"/>
      <c r="O330" s="329"/>
      <c r="P330" s="329"/>
    </row>
    <row r="331" spans="1:16" ht="12.75" customHeight="1" x14ac:dyDescent="0.2">
      <c r="A331" s="329"/>
      <c r="B331" s="329"/>
      <c r="C331" s="329"/>
      <c r="D331" s="329"/>
      <c r="E331" s="329"/>
      <c r="F331" s="329"/>
      <c r="G331" s="329"/>
      <c r="H331" s="329"/>
      <c r="I331" s="329"/>
      <c r="J331" s="329"/>
      <c r="K331" s="329"/>
      <c r="L331" s="329"/>
      <c r="M331" s="329"/>
      <c r="N331" s="329"/>
      <c r="O331" s="329"/>
      <c r="P331" s="329"/>
    </row>
    <row r="332" spans="1:16" ht="12.75" customHeight="1" x14ac:dyDescent="0.2">
      <c r="A332" s="329"/>
      <c r="B332" s="329"/>
      <c r="C332" s="329"/>
      <c r="D332" s="329"/>
      <c r="E332" s="329"/>
      <c r="F332" s="329"/>
      <c r="G332" s="329"/>
      <c r="H332" s="329"/>
      <c r="I332" s="329"/>
      <c r="J332" s="329"/>
      <c r="K332" s="329"/>
      <c r="L332" s="329"/>
      <c r="M332" s="329"/>
      <c r="N332" s="329"/>
      <c r="O332" s="329"/>
      <c r="P332" s="329"/>
    </row>
    <row r="333" spans="1:16" ht="12.75" customHeight="1" x14ac:dyDescent="0.2">
      <c r="A333" s="329"/>
      <c r="B333" s="329"/>
      <c r="C333" s="329"/>
      <c r="D333" s="329"/>
      <c r="E333" s="329"/>
      <c r="F333" s="329"/>
      <c r="G333" s="329"/>
      <c r="H333" s="329"/>
      <c r="I333" s="329"/>
      <c r="J333" s="329"/>
      <c r="K333" s="329"/>
      <c r="L333" s="329"/>
      <c r="M333" s="329"/>
      <c r="N333" s="329"/>
      <c r="O333" s="329"/>
      <c r="P333" s="329"/>
    </row>
    <row r="334" spans="1:16" ht="12.75" customHeight="1" x14ac:dyDescent="0.2">
      <c r="A334" s="329"/>
      <c r="B334" s="329"/>
      <c r="C334" s="329"/>
      <c r="D334" s="329"/>
      <c r="E334" s="329"/>
      <c r="F334" s="329"/>
      <c r="G334" s="329"/>
      <c r="H334" s="329"/>
      <c r="I334" s="329"/>
      <c r="J334" s="329"/>
      <c r="K334" s="329"/>
      <c r="L334" s="329"/>
      <c r="M334" s="329"/>
      <c r="N334" s="329"/>
      <c r="O334" s="329"/>
      <c r="P334" s="329"/>
    </row>
    <row r="335" spans="1:16" ht="12.75" customHeight="1" x14ac:dyDescent="0.2">
      <c r="A335" s="329"/>
      <c r="B335" s="329"/>
      <c r="C335" s="329"/>
      <c r="D335" s="329"/>
      <c r="E335" s="329"/>
      <c r="F335" s="329"/>
      <c r="G335" s="329"/>
      <c r="H335" s="329"/>
      <c r="I335" s="329"/>
      <c r="J335" s="329"/>
      <c r="K335" s="329"/>
      <c r="L335" s="329"/>
      <c r="M335" s="329"/>
      <c r="N335" s="329"/>
      <c r="O335" s="329"/>
      <c r="P335" s="329"/>
    </row>
    <row r="336" spans="1:16" ht="12.75" customHeight="1" x14ac:dyDescent="0.2">
      <c r="A336" s="329"/>
      <c r="B336" s="329"/>
      <c r="C336" s="329"/>
      <c r="D336" s="329"/>
      <c r="E336" s="329"/>
      <c r="F336" s="329"/>
      <c r="G336" s="329"/>
      <c r="H336" s="329"/>
      <c r="I336" s="329"/>
      <c r="J336" s="329"/>
      <c r="K336" s="329"/>
      <c r="L336" s="329"/>
      <c r="M336" s="329"/>
      <c r="N336" s="329"/>
      <c r="O336" s="329"/>
      <c r="P336" s="329"/>
    </row>
    <row r="337" spans="1:16" ht="12.75" customHeight="1" x14ac:dyDescent="0.2">
      <c r="A337" s="329"/>
      <c r="B337" s="329"/>
      <c r="C337" s="329"/>
      <c r="D337" s="329"/>
      <c r="E337" s="329"/>
      <c r="F337" s="329"/>
      <c r="G337" s="329"/>
      <c r="H337" s="329"/>
      <c r="I337" s="329"/>
      <c r="J337" s="329"/>
      <c r="K337" s="329"/>
      <c r="L337" s="329"/>
      <c r="M337" s="329"/>
      <c r="N337" s="329"/>
      <c r="O337" s="329"/>
      <c r="P337" s="329"/>
    </row>
    <row r="338" spans="1:16" ht="12.75" customHeight="1" x14ac:dyDescent="0.2">
      <c r="A338" s="329"/>
      <c r="B338" s="329"/>
      <c r="C338" s="329"/>
      <c r="D338" s="329"/>
      <c r="E338" s="329"/>
      <c r="F338" s="329"/>
      <c r="G338" s="329"/>
      <c r="H338" s="329"/>
      <c r="I338" s="329"/>
      <c r="J338" s="329"/>
      <c r="K338" s="329"/>
      <c r="L338" s="329"/>
      <c r="M338" s="329"/>
      <c r="N338" s="329"/>
      <c r="O338" s="329"/>
      <c r="P338" s="329"/>
    </row>
    <row r="339" spans="1:16" ht="12.75" customHeight="1" x14ac:dyDescent="0.2">
      <c r="A339" s="329"/>
      <c r="B339" s="329"/>
      <c r="C339" s="329"/>
      <c r="D339" s="329"/>
      <c r="E339" s="329"/>
      <c r="F339" s="329"/>
      <c r="G339" s="329"/>
      <c r="H339" s="329"/>
      <c r="I339" s="329"/>
      <c r="J339" s="329"/>
      <c r="K339" s="329"/>
      <c r="L339" s="329"/>
      <c r="M339" s="329"/>
      <c r="N339" s="329"/>
      <c r="O339" s="329"/>
      <c r="P339" s="329"/>
    </row>
    <row r="340" spans="1:16" ht="12.75" customHeight="1" x14ac:dyDescent="0.2">
      <c r="A340" s="329"/>
      <c r="B340" s="329"/>
      <c r="C340" s="329"/>
      <c r="D340" s="329"/>
      <c r="E340" s="329"/>
      <c r="F340" s="329"/>
      <c r="G340" s="329"/>
      <c r="H340" s="329"/>
      <c r="I340" s="329"/>
      <c r="J340" s="329"/>
      <c r="K340" s="329"/>
      <c r="L340" s="329"/>
      <c r="M340" s="329"/>
      <c r="N340" s="329"/>
      <c r="O340" s="329"/>
      <c r="P340" s="329"/>
    </row>
    <row r="341" spans="1:16" ht="12.75" customHeight="1" x14ac:dyDescent="0.2">
      <c r="A341" s="329"/>
      <c r="B341" s="329"/>
      <c r="C341" s="329"/>
      <c r="D341" s="329"/>
      <c r="E341" s="329"/>
      <c r="F341" s="329"/>
      <c r="G341" s="329"/>
      <c r="H341" s="329"/>
      <c r="I341" s="329"/>
      <c r="J341" s="329"/>
      <c r="K341" s="329"/>
      <c r="L341" s="329"/>
      <c r="M341" s="329"/>
      <c r="N341" s="329"/>
      <c r="O341" s="329"/>
      <c r="P341" s="329"/>
    </row>
    <row r="342" spans="1:16" ht="12.75" customHeight="1" x14ac:dyDescent="0.2">
      <c r="A342" s="329"/>
      <c r="B342" s="329"/>
      <c r="C342" s="329"/>
      <c r="D342" s="329"/>
      <c r="E342" s="329"/>
      <c r="F342" s="329"/>
      <c r="G342" s="329"/>
      <c r="H342" s="329"/>
      <c r="I342" s="329"/>
      <c r="J342" s="329"/>
      <c r="K342" s="329"/>
      <c r="L342" s="329"/>
      <c r="M342" s="329"/>
      <c r="N342" s="329"/>
      <c r="O342" s="329"/>
      <c r="P342" s="329"/>
    </row>
    <row r="343" spans="1:16" ht="12.75" customHeight="1" x14ac:dyDescent="0.2">
      <c r="A343" s="329"/>
      <c r="B343" s="329"/>
      <c r="C343" s="329"/>
      <c r="D343" s="329"/>
      <c r="E343" s="329"/>
      <c r="F343" s="329"/>
      <c r="G343" s="329"/>
      <c r="H343" s="329"/>
      <c r="I343" s="329"/>
      <c r="J343" s="329"/>
      <c r="K343" s="329"/>
      <c r="L343" s="329"/>
      <c r="M343" s="329"/>
      <c r="N343" s="329"/>
      <c r="O343" s="329"/>
      <c r="P343" s="329"/>
    </row>
    <row r="344" spans="1:16" ht="12.75" customHeight="1" x14ac:dyDescent="0.2">
      <c r="A344" s="329"/>
      <c r="B344" s="329"/>
      <c r="C344" s="329"/>
      <c r="D344" s="329"/>
      <c r="E344" s="329"/>
      <c r="F344" s="329"/>
      <c r="G344" s="329"/>
      <c r="H344" s="329"/>
      <c r="I344" s="329"/>
      <c r="J344" s="329"/>
      <c r="K344" s="329"/>
      <c r="L344" s="329"/>
      <c r="M344" s="329"/>
      <c r="N344" s="329"/>
      <c r="O344" s="329"/>
      <c r="P344" s="329"/>
    </row>
    <row r="345" spans="1:16" ht="12.75" customHeight="1" x14ac:dyDescent="0.2">
      <c r="A345" s="329"/>
      <c r="B345" s="329"/>
      <c r="C345" s="329"/>
      <c r="D345" s="329"/>
      <c r="E345" s="329"/>
      <c r="F345" s="329"/>
      <c r="G345" s="329"/>
      <c r="H345" s="329"/>
      <c r="I345" s="329"/>
      <c r="J345" s="329"/>
      <c r="K345" s="329"/>
      <c r="L345" s="329"/>
      <c r="M345" s="329"/>
      <c r="N345" s="329"/>
      <c r="O345" s="329"/>
      <c r="P345" s="329"/>
    </row>
    <row r="346" spans="1:16" ht="12.75" customHeight="1" x14ac:dyDescent="0.2">
      <c r="A346" s="329"/>
      <c r="B346" s="329"/>
      <c r="C346" s="329"/>
      <c r="D346" s="329"/>
      <c r="E346" s="329"/>
      <c r="F346" s="329"/>
      <c r="G346" s="329"/>
      <c r="H346" s="329"/>
      <c r="I346" s="329"/>
      <c r="J346" s="329"/>
      <c r="K346" s="329"/>
      <c r="L346" s="329"/>
      <c r="M346" s="329"/>
      <c r="N346" s="329"/>
      <c r="O346" s="329"/>
      <c r="P346" s="329"/>
    </row>
    <row r="347" spans="1:16" ht="12.75" customHeight="1" x14ac:dyDescent="0.2">
      <c r="A347" s="329"/>
      <c r="B347" s="329"/>
      <c r="C347" s="329"/>
      <c r="D347" s="329"/>
      <c r="E347" s="329"/>
      <c r="F347" s="329"/>
      <c r="G347" s="329"/>
      <c r="H347" s="329"/>
      <c r="I347" s="329"/>
      <c r="J347" s="329"/>
      <c r="K347" s="329"/>
      <c r="L347" s="329"/>
      <c r="M347" s="329"/>
      <c r="N347" s="329"/>
      <c r="O347" s="329"/>
      <c r="P347" s="329"/>
    </row>
    <row r="348" spans="1:16" ht="12.75" customHeight="1" x14ac:dyDescent="0.2">
      <c r="A348" s="329"/>
      <c r="B348" s="329"/>
      <c r="C348" s="329"/>
      <c r="D348" s="329"/>
      <c r="E348" s="329"/>
      <c r="F348" s="329"/>
      <c r="G348" s="329"/>
      <c r="H348" s="329"/>
      <c r="I348" s="329"/>
      <c r="J348" s="329"/>
      <c r="K348" s="329"/>
      <c r="L348" s="329"/>
      <c r="M348" s="329"/>
      <c r="N348" s="329"/>
      <c r="O348" s="329"/>
      <c r="P348" s="329"/>
    </row>
    <row r="349" spans="1:16" ht="12.75" customHeight="1" x14ac:dyDescent="0.2">
      <c r="A349" s="329"/>
      <c r="B349" s="329"/>
      <c r="C349" s="329"/>
      <c r="D349" s="329"/>
      <c r="E349" s="329"/>
      <c r="F349" s="329"/>
      <c r="G349" s="329"/>
      <c r="H349" s="329"/>
      <c r="I349" s="329"/>
      <c r="J349" s="329"/>
      <c r="K349" s="329"/>
      <c r="L349" s="329"/>
      <c r="M349" s="329"/>
      <c r="N349" s="329"/>
      <c r="O349" s="329"/>
      <c r="P349" s="329"/>
    </row>
    <row r="350" spans="1:16" ht="12.75" customHeight="1" x14ac:dyDescent="0.2">
      <c r="A350" s="329"/>
      <c r="B350" s="329"/>
      <c r="C350" s="329"/>
      <c r="D350" s="329"/>
      <c r="E350" s="329"/>
      <c r="F350" s="329"/>
      <c r="G350" s="329"/>
      <c r="H350" s="329"/>
      <c r="I350" s="329"/>
      <c r="J350" s="329"/>
      <c r="K350" s="329"/>
      <c r="L350" s="329"/>
      <c r="M350" s="329"/>
      <c r="N350" s="329"/>
      <c r="O350" s="329"/>
      <c r="P350" s="329"/>
    </row>
    <row r="351" spans="1:16" ht="12.75" customHeight="1" x14ac:dyDescent="0.2">
      <c r="A351" s="329"/>
      <c r="B351" s="329"/>
      <c r="C351" s="329"/>
      <c r="D351" s="329"/>
      <c r="E351" s="329"/>
      <c r="F351" s="329"/>
      <c r="G351" s="329"/>
      <c r="H351" s="329"/>
      <c r="I351" s="329"/>
      <c r="J351" s="329"/>
      <c r="K351" s="329"/>
      <c r="L351" s="329"/>
      <c r="M351" s="329"/>
      <c r="N351" s="329"/>
      <c r="O351" s="329"/>
      <c r="P351" s="329"/>
    </row>
    <row r="352" spans="1:16" ht="12.75" customHeight="1" x14ac:dyDescent="0.2">
      <c r="A352" s="329"/>
      <c r="B352" s="329"/>
      <c r="C352" s="329"/>
      <c r="D352" s="329"/>
      <c r="E352" s="329"/>
      <c r="F352" s="329"/>
      <c r="G352" s="329"/>
      <c r="H352" s="329"/>
      <c r="I352" s="329"/>
      <c r="J352" s="329"/>
      <c r="K352" s="329"/>
      <c r="L352" s="329"/>
      <c r="M352" s="329"/>
      <c r="N352" s="329"/>
      <c r="O352" s="329"/>
      <c r="P352" s="329"/>
    </row>
    <row r="353" spans="1:16" ht="12.75" customHeight="1" x14ac:dyDescent="0.2">
      <c r="A353" s="329"/>
      <c r="B353" s="329"/>
      <c r="C353" s="329"/>
      <c r="D353" s="329"/>
      <c r="E353" s="329"/>
      <c r="F353" s="329"/>
      <c r="G353" s="329"/>
      <c r="H353" s="329"/>
      <c r="I353" s="329"/>
      <c r="J353" s="329"/>
      <c r="K353" s="329"/>
      <c r="L353" s="329"/>
      <c r="M353" s="329"/>
      <c r="N353" s="329"/>
      <c r="O353" s="329"/>
      <c r="P353" s="329"/>
    </row>
    <row r="354" spans="1:16" ht="12.75" customHeight="1" x14ac:dyDescent="0.2">
      <c r="A354" s="329"/>
      <c r="B354" s="329"/>
      <c r="C354" s="329"/>
      <c r="D354" s="329"/>
      <c r="E354" s="329"/>
      <c r="F354" s="329"/>
      <c r="G354" s="329"/>
      <c r="H354" s="329"/>
      <c r="I354" s="329"/>
      <c r="J354" s="329"/>
      <c r="K354" s="329"/>
      <c r="L354" s="329"/>
      <c r="M354" s="329"/>
      <c r="N354" s="329"/>
      <c r="O354" s="329"/>
      <c r="P354" s="329"/>
    </row>
    <row r="355" spans="1:16" ht="12.75" customHeight="1" x14ac:dyDescent="0.2">
      <c r="A355" s="329"/>
      <c r="B355" s="329"/>
      <c r="C355" s="329"/>
      <c r="D355" s="329"/>
      <c r="E355" s="329"/>
      <c r="F355" s="329"/>
      <c r="G355" s="329"/>
      <c r="H355" s="329"/>
      <c r="I355" s="329"/>
      <c r="J355" s="329"/>
      <c r="K355" s="329"/>
      <c r="L355" s="329"/>
      <c r="M355" s="329"/>
      <c r="N355" s="329"/>
      <c r="O355" s="329"/>
      <c r="P355" s="329"/>
    </row>
    <row r="356" spans="1:16" ht="12.75" customHeight="1" x14ac:dyDescent="0.2">
      <c r="A356" s="329"/>
      <c r="B356" s="329"/>
      <c r="C356" s="329"/>
      <c r="D356" s="329"/>
      <c r="E356" s="329"/>
      <c r="F356" s="329"/>
      <c r="G356" s="329"/>
      <c r="H356" s="329"/>
      <c r="I356" s="329"/>
      <c r="J356" s="329"/>
      <c r="K356" s="329"/>
      <c r="L356" s="329"/>
      <c r="M356" s="329"/>
      <c r="N356" s="329"/>
      <c r="O356" s="329"/>
      <c r="P356" s="329"/>
    </row>
    <row r="357" spans="1:16" ht="12.75" customHeight="1" x14ac:dyDescent="0.2">
      <c r="A357" s="329"/>
      <c r="B357" s="329"/>
      <c r="C357" s="329"/>
      <c r="D357" s="329"/>
      <c r="E357" s="329"/>
      <c r="F357" s="329"/>
      <c r="G357" s="329"/>
      <c r="H357" s="329"/>
      <c r="I357" s="329"/>
      <c r="J357" s="329"/>
      <c r="K357" s="329"/>
      <c r="L357" s="329"/>
      <c r="M357" s="329"/>
      <c r="N357" s="329"/>
      <c r="O357" s="329"/>
      <c r="P357" s="329"/>
    </row>
    <row r="358" spans="1:16" ht="12.75" customHeight="1" x14ac:dyDescent="0.2">
      <c r="A358" s="329"/>
      <c r="B358" s="329"/>
      <c r="C358" s="329"/>
      <c r="D358" s="329"/>
      <c r="E358" s="329"/>
      <c r="F358" s="329"/>
      <c r="G358" s="329"/>
      <c r="H358" s="329"/>
      <c r="I358" s="329"/>
      <c r="J358" s="329"/>
      <c r="K358" s="329"/>
      <c r="L358" s="329"/>
      <c r="M358" s="329"/>
      <c r="N358" s="329"/>
      <c r="O358" s="329"/>
      <c r="P358" s="329"/>
    </row>
    <row r="359" spans="1:16" ht="12.75" customHeight="1" x14ac:dyDescent="0.2">
      <c r="A359" s="329"/>
      <c r="B359" s="329"/>
      <c r="C359" s="329"/>
      <c r="D359" s="329"/>
      <c r="E359" s="329"/>
      <c r="F359" s="329"/>
      <c r="G359" s="329"/>
      <c r="H359" s="329"/>
      <c r="I359" s="329"/>
      <c r="J359" s="329"/>
      <c r="K359" s="329"/>
      <c r="L359" s="329"/>
      <c r="M359" s="329"/>
      <c r="N359" s="329"/>
      <c r="O359" s="329"/>
      <c r="P359" s="329"/>
    </row>
    <row r="360" spans="1:16" ht="12.75" customHeight="1" x14ac:dyDescent="0.2">
      <c r="A360" s="329"/>
      <c r="B360" s="329"/>
      <c r="C360" s="329"/>
      <c r="D360" s="329"/>
      <c r="E360" s="329"/>
      <c r="F360" s="329"/>
      <c r="G360" s="329"/>
      <c r="H360" s="329"/>
      <c r="I360" s="329"/>
      <c r="J360" s="329"/>
      <c r="K360" s="329"/>
      <c r="L360" s="329"/>
      <c r="M360" s="329"/>
      <c r="N360" s="329"/>
      <c r="O360" s="329"/>
      <c r="P360" s="329"/>
    </row>
    <row r="361" spans="1:16" ht="12.75" customHeight="1" x14ac:dyDescent="0.2">
      <c r="A361" s="329"/>
      <c r="B361" s="329"/>
      <c r="C361" s="329"/>
      <c r="D361" s="329"/>
      <c r="E361" s="329"/>
      <c r="F361" s="329"/>
      <c r="G361" s="329"/>
      <c r="H361" s="329"/>
      <c r="I361" s="329"/>
      <c r="J361" s="329"/>
      <c r="K361" s="329"/>
      <c r="L361" s="329"/>
      <c r="M361" s="329"/>
      <c r="N361" s="329"/>
      <c r="O361" s="329"/>
      <c r="P361" s="329"/>
    </row>
    <row r="362" spans="1:16" ht="12.75" customHeight="1" x14ac:dyDescent="0.2">
      <c r="A362" s="329"/>
      <c r="B362" s="329"/>
      <c r="C362" s="329"/>
      <c r="D362" s="329"/>
      <c r="E362" s="329"/>
      <c r="F362" s="329"/>
      <c r="G362" s="329"/>
      <c r="H362" s="329"/>
      <c r="I362" s="329"/>
      <c r="J362" s="329"/>
      <c r="K362" s="329"/>
      <c r="L362" s="329"/>
      <c r="M362" s="329"/>
      <c r="N362" s="329"/>
      <c r="O362" s="329"/>
      <c r="P362" s="329"/>
    </row>
    <row r="363" spans="1:16" ht="12.75" customHeight="1" x14ac:dyDescent="0.2">
      <c r="A363" s="329"/>
      <c r="B363" s="329"/>
      <c r="C363" s="329"/>
      <c r="D363" s="329"/>
      <c r="E363" s="329"/>
      <c r="F363" s="329"/>
      <c r="G363" s="329"/>
      <c r="H363" s="329"/>
      <c r="I363" s="329"/>
      <c r="J363" s="329"/>
      <c r="K363" s="329"/>
      <c r="L363" s="329"/>
      <c r="M363" s="329"/>
      <c r="N363" s="329"/>
      <c r="O363" s="329"/>
      <c r="P363" s="329"/>
    </row>
    <row r="364" spans="1:16" ht="12.75" customHeight="1" x14ac:dyDescent="0.2">
      <c r="A364" s="329"/>
      <c r="B364" s="329"/>
      <c r="C364" s="329"/>
      <c r="D364" s="329"/>
      <c r="E364" s="329"/>
      <c r="F364" s="329"/>
      <c r="G364" s="329"/>
      <c r="H364" s="329"/>
      <c r="I364" s="329"/>
      <c r="J364" s="329"/>
      <c r="K364" s="329"/>
      <c r="L364" s="329"/>
      <c r="M364" s="329"/>
      <c r="N364" s="329"/>
      <c r="O364" s="329"/>
      <c r="P364" s="329"/>
    </row>
    <row r="365" spans="1:16" ht="12.75" customHeight="1" x14ac:dyDescent="0.2">
      <c r="A365" s="329"/>
      <c r="B365" s="329"/>
      <c r="C365" s="329"/>
      <c r="D365" s="329"/>
      <c r="E365" s="329"/>
      <c r="F365" s="329"/>
      <c r="G365" s="329"/>
      <c r="H365" s="329"/>
      <c r="I365" s="329"/>
      <c r="J365" s="329"/>
      <c r="K365" s="329"/>
      <c r="L365" s="329"/>
      <c r="M365" s="329"/>
      <c r="N365" s="329"/>
      <c r="O365" s="329"/>
      <c r="P365" s="329"/>
    </row>
    <row r="366" spans="1:16" ht="12.75" customHeight="1" x14ac:dyDescent="0.2">
      <c r="A366" s="329"/>
      <c r="B366" s="329"/>
      <c r="C366" s="329"/>
      <c r="D366" s="329"/>
      <c r="E366" s="329"/>
      <c r="F366" s="329"/>
      <c r="G366" s="329"/>
      <c r="H366" s="329"/>
      <c r="I366" s="329"/>
      <c r="J366" s="329"/>
      <c r="K366" s="329"/>
      <c r="L366" s="329"/>
      <c r="M366" s="329"/>
      <c r="N366" s="329"/>
      <c r="O366" s="329"/>
      <c r="P366" s="329"/>
    </row>
    <row r="367" spans="1:16" ht="12.75" customHeight="1" x14ac:dyDescent="0.2">
      <c r="A367" s="329"/>
      <c r="B367" s="329"/>
      <c r="C367" s="329"/>
      <c r="D367" s="329"/>
      <c r="E367" s="329"/>
      <c r="F367" s="329"/>
      <c r="G367" s="329"/>
      <c r="H367" s="329"/>
      <c r="I367" s="329"/>
      <c r="J367" s="329"/>
      <c r="K367" s="329"/>
      <c r="L367" s="329"/>
      <c r="M367" s="329"/>
      <c r="N367" s="329"/>
      <c r="O367" s="329"/>
      <c r="P367" s="329"/>
    </row>
    <row r="368" spans="1:16" ht="12.75" customHeight="1" x14ac:dyDescent="0.2">
      <c r="A368" s="329"/>
      <c r="B368" s="329"/>
      <c r="C368" s="329"/>
      <c r="D368" s="329"/>
      <c r="E368" s="329"/>
      <c r="F368" s="329"/>
      <c r="G368" s="329"/>
      <c r="H368" s="329"/>
      <c r="I368" s="329"/>
      <c r="J368" s="329"/>
      <c r="K368" s="329"/>
      <c r="L368" s="329"/>
      <c r="M368" s="329"/>
      <c r="N368" s="329"/>
      <c r="O368" s="329"/>
      <c r="P368" s="329"/>
    </row>
    <row r="369" spans="1:16" ht="12.75" customHeight="1" x14ac:dyDescent="0.2">
      <c r="A369" s="329"/>
      <c r="B369" s="329"/>
      <c r="C369" s="329"/>
      <c r="D369" s="329"/>
      <c r="E369" s="329"/>
      <c r="F369" s="329"/>
      <c r="G369" s="329"/>
      <c r="H369" s="329"/>
      <c r="I369" s="329"/>
      <c r="J369" s="329"/>
      <c r="K369" s="329"/>
      <c r="L369" s="329"/>
      <c r="M369" s="329"/>
      <c r="N369" s="329"/>
      <c r="O369" s="329"/>
      <c r="P369" s="329"/>
    </row>
    <row r="370" spans="1:16" ht="12.75" customHeight="1" x14ac:dyDescent="0.2">
      <c r="A370" s="329"/>
      <c r="B370" s="329"/>
      <c r="C370" s="329"/>
      <c r="D370" s="329"/>
      <c r="E370" s="329"/>
      <c r="F370" s="329"/>
      <c r="G370" s="329"/>
      <c r="H370" s="329"/>
      <c r="I370" s="329"/>
      <c r="J370" s="329"/>
      <c r="K370" s="329"/>
      <c r="L370" s="329"/>
      <c r="M370" s="329"/>
      <c r="N370" s="329"/>
      <c r="O370" s="329"/>
      <c r="P370" s="329"/>
    </row>
    <row r="371" spans="1:16" ht="12.75" customHeight="1" x14ac:dyDescent="0.2">
      <c r="A371" s="329"/>
      <c r="B371" s="329"/>
      <c r="C371" s="329"/>
      <c r="D371" s="329"/>
      <c r="E371" s="329"/>
      <c r="F371" s="329"/>
      <c r="G371" s="329"/>
      <c r="H371" s="329"/>
      <c r="I371" s="329"/>
      <c r="J371" s="329"/>
      <c r="K371" s="329"/>
      <c r="L371" s="329"/>
      <c r="M371" s="329"/>
      <c r="N371" s="329"/>
      <c r="O371" s="329"/>
      <c r="P371" s="329"/>
    </row>
    <row r="372" spans="1:16" ht="12.75" customHeight="1" x14ac:dyDescent="0.2">
      <c r="A372" s="329"/>
      <c r="B372" s="329"/>
      <c r="C372" s="329"/>
      <c r="D372" s="329"/>
      <c r="E372" s="329"/>
      <c r="F372" s="329"/>
      <c r="G372" s="329"/>
      <c r="H372" s="329"/>
      <c r="I372" s="329"/>
      <c r="J372" s="329"/>
      <c r="K372" s="329"/>
      <c r="L372" s="329"/>
      <c r="M372" s="329"/>
      <c r="N372" s="329"/>
      <c r="O372" s="329"/>
      <c r="P372" s="329"/>
    </row>
    <row r="373" spans="1:16" ht="12.75" customHeight="1" x14ac:dyDescent="0.2">
      <c r="A373" s="329"/>
      <c r="B373" s="329"/>
      <c r="C373" s="329"/>
      <c r="D373" s="329"/>
      <c r="E373" s="329"/>
      <c r="F373" s="329"/>
      <c r="G373" s="329"/>
      <c r="H373" s="329"/>
      <c r="I373" s="329"/>
      <c r="J373" s="329"/>
      <c r="K373" s="329"/>
      <c r="L373" s="329"/>
      <c r="M373" s="329"/>
      <c r="N373" s="329"/>
      <c r="O373" s="329"/>
      <c r="P373" s="329"/>
    </row>
    <row r="374" spans="1:16" ht="12.75" customHeight="1" x14ac:dyDescent="0.2">
      <c r="A374" s="329"/>
      <c r="B374" s="329"/>
      <c r="C374" s="329"/>
      <c r="D374" s="329"/>
      <c r="E374" s="329"/>
      <c r="F374" s="329"/>
      <c r="G374" s="329"/>
      <c r="H374" s="329"/>
      <c r="I374" s="329"/>
      <c r="J374" s="329"/>
      <c r="K374" s="329"/>
      <c r="L374" s="329"/>
      <c r="M374" s="329"/>
      <c r="N374" s="329"/>
      <c r="O374" s="329"/>
      <c r="P374" s="329"/>
    </row>
    <row r="375" spans="1:16" ht="12.75" customHeight="1" x14ac:dyDescent="0.2">
      <c r="A375" s="329"/>
      <c r="B375" s="329"/>
      <c r="C375" s="329"/>
      <c r="D375" s="329"/>
      <c r="E375" s="329"/>
      <c r="F375" s="329"/>
      <c r="G375" s="329"/>
      <c r="H375" s="329"/>
      <c r="I375" s="329"/>
      <c r="J375" s="329"/>
      <c r="K375" s="329"/>
      <c r="L375" s="329"/>
      <c r="M375" s="329"/>
      <c r="N375" s="329"/>
      <c r="O375" s="329"/>
      <c r="P375" s="329"/>
    </row>
    <row r="376" spans="1:16" ht="12.75" customHeight="1" x14ac:dyDescent="0.2">
      <c r="A376" s="329"/>
      <c r="B376" s="329"/>
      <c r="C376" s="329"/>
      <c r="D376" s="329"/>
      <c r="E376" s="329"/>
      <c r="F376" s="329"/>
      <c r="G376" s="329"/>
      <c r="H376" s="329"/>
      <c r="I376" s="329"/>
      <c r="J376" s="329"/>
      <c r="K376" s="329"/>
      <c r="L376" s="329"/>
      <c r="M376" s="329"/>
      <c r="N376" s="329"/>
      <c r="O376" s="329"/>
      <c r="P376" s="329"/>
    </row>
    <row r="377" spans="1:16" ht="12.75" customHeight="1" x14ac:dyDescent="0.2">
      <c r="A377" s="329"/>
      <c r="B377" s="329"/>
      <c r="C377" s="329"/>
      <c r="D377" s="329"/>
      <c r="E377" s="329"/>
      <c r="F377" s="329"/>
      <c r="G377" s="329"/>
      <c r="H377" s="329"/>
      <c r="I377" s="329"/>
      <c r="J377" s="329"/>
      <c r="K377" s="329"/>
      <c r="L377" s="329"/>
      <c r="M377" s="329"/>
      <c r="N377" s="329"/>
      <c r="O377" s="329"/>
      <c r="P377" s="329"/>
    </row>
    <row r="378" spans="1:16" ht="12.75" customHeight="1" x14ac:dyDescent="0.2">
      <c r="A378" s="329"/>
      <c r="B378" s="329"/>
      <c r="C378" s="329"/>
      <c r="D378" s="329"/>
      <c r="E378" s="329"/>
      <c r="F378" s="329"/>
      <c r="G378" s="329"/>
      <c r="H378" s="329"/>
      <c r="I378" s="329"/>
      <c r="J378" s="329"/>
      <c r="K378" s="329"/>
      <c r="L378" s="329"/>
      <c r="M378" s="329"/>
      <c r="N378" s="329"/>
      <c r="O378" s="329"/>
      <c r="P378" s="329"/>
    </row>
    <row r="379" spans="1:16" ht="12.75" customHeight="1" x14ac:dyDescent="0.2">
      <c r="A379" s="329"/>
      <c r="B379" s="329"/>
      <c r="C379" s="329"/>
      <c r="D379" s="329"/>
      <c r="E379" s="329"/>
      <c r="F379" s="329"/>
      <c r="G379" s="329"/>
      <c r="H379" s="329"/>
      <c r="I379" s="329"/>
      <c r="J379" s="329"/>
      <c r="K379" s="329"/>
      <c r="L379" s="329"/>
      <c r="M379" s="329"/>
      <c r="N379" s="329"/>
      <c r="O379" s="329"/>
      <c r="P379" s="329"/>
    </row>
    <row r="380" spans="1:16" ht="12.75" customHeight="1" x14ac:dyDescent="0.2">
      <c r="A380" s="329"/>
      <c r="B380" s="329"/>
      <c r="C380" s="329"/>
      <c r="D380" s="329"/>
      <c r="E380" s="329"/>
      <c r="F380" s="329"/>
      <c r="G380" s="329"/>
      <c r="H380" s="329"/>
      <c r="I380" s="329"/>
      <c r="J380" s="329"/>
      <c r="K380" s="329"/>
      <c r="L380" s="329"/>
      <c r="M380" s="329"/>
      <c r="N380" s="329"/>
      <c r="O380" s="329"/>
      <c r="P380" s="329"/>
    </row>
    <row r="381" spans="1:16" ht="12.75" customHeight="1" x14ac:dyDescent="0.2">
      <c r="A381" s="329"/>
      <c r="B381" s="329"/>
      <c r="C381" s="329"/>
      <c r="D381" s="329"/>
      <c r="E381" s="329"/>
      <c r="F381" s="329"/>
      <c r="G381" s="329"/>
      <c r="H381" s="329"/>
      <c r="I381" s="329"/>
      <c r="J381" s="329"/>
      <c r="K381" s="329"/>
      <c r="L381" s="329"/>
      <c r="M381" s="329"/>
      <c r="N381" s="329"/>
      <c r="O381" s="329"/>
      <c r="P381" s="329"/>
    </row>
    <row r="382" spans="1:16" ht="12.75" customHeight="1" x14ac:dyDescent="0.2">
      <c r="A382" s="329"/>
      <c r="B382" s="329"/>
      <c r="C382" s="329"/>
      <c r="D382" s="329"/>
      <c r="E382" s="329"/>
      <c r="F382" s="329"/>
      <c r="G382" s="329"/>
      <c r="H382" s="329"/>
      <c r="I382" s="329"/>
      <c r="J382" s="329"/>
      <c r="K382" s="329"/>
      <c r="L382" s="329"/>
      <c r="M382" s="329"/>
      <c r="N382" s="329"/>
      <c r="O382" s="329"/>
      <c r="P382" s="329"/>
    </row>
    <row r="383" spans="1:16" ht="12.75" customHeight="1" x14ac:dyDescent="0.2">
      <c r="A383" s="329"/>
      <c r="B383" s="329"/>
      <c r="C383" s="329"/>
      <c r="D383" s="329"/>
      <c r="E383" s="329"/>
      <c r="F383" s="329"/>
      <c r="G383" s="329"/>
      <c r="H383" s="329"/>
      <c r="I383" s="329"/>
      <c r="J383" s="329"/>
      <c r="K383" s="329"/>
      <c r="L383" s="329"/>
      <c r="M383" s="329"/>
      <c r="N383" s="329"/>
      <c r="O383" s="329"/>
      <c r="P383" s="329"/>
    </row>
    <row r="384" spans="1:16" ht="12.75" customHeight="1" x14ac:dyDescent="0.2">
      <c r="A384" s="329"/>
      <c r="B384" s="329"/>
      <c r="C384" s="329"/>
      <c r="D384" s="329"/>
      <c r="E384" s="329"/>
      <c r="F384" s="329"/>
      <c r="G384" s="329"/>
      <c r="H384" s="329"/>
      <c r="I384" s="329"/>
      <c r="J384" s="329"/>
      <c r="K384" s="329"/>
      <c r="L384" s="329"/>
      <c r="M384" s="329"/>
      <c r="N384" s="329"/>
      <c r="O384" s="329"/>
      <c r="P384" s="329"/>
    </row>
    <row r="385" spans="1:16" ht="12.75" customHeight="1" x14ac:dyDescent="0.2">
      <c r="A385" s="329"/>
      <c r="B385" s="329"/>
      <c r="C385" s="329"/>
      <c r="D385" s="329"/>
      <c r="E385" s="329"/>
      <c r="F385" s="329"/>
      <c r="G385" s="329"/>
      <c r="H385" s="329"/>
      <c r="I385" s="329"/>
      <c r="J385" s="329"/>
      <c r="K385" s="329"/>
      <c r="L385" s="329"/>
      <c r="M385" s="329"/>
      <c r="N385" s="329"/>
      <c r="O385" s="329"/>
      <c r="P385" s="329"/>
    </row>
    <row r="386" spans="1:16" ht="12.75" customHeight="1" x14ac:dyDescent="0.2">
      <c r="A386" s="329"/>
      <c r="B386" s="329"/>
      <c r="C386" s="329"/>
      <c r="D386" s="329"/>
      <c r="E386" s="329"/>
      <c r="F386" s="329"/>
      <c r="G386" s="329"/>
      <c r="H386" s="329"/>
      <c r="I386" s="329"/>
      <c r="J386" s="329"/>
      <c r="K386" s="329"/>
      <c r="L386" s="329"/>
      <c r="M386" s="329"/>
      <c r="N386" s="329"/>
      <c r="O386" s="329"/>
      <c r="P386" s="329"/>
    </row>
    <row r="387" spans="1:16" ht="12.75" customHeight="1" x14ac:dyDescent="0.2">
      <c r="A387" s="329"/>
      <c r="B387" s="329"/>
      <c r="C387" s="329"/>
      <c r="D387" s="329"/>
      <c r="E387" s="329"/>
      <c r="F387" s="329"/>
      <c r="G387" s="329"/>
      <c r="H387" s="329"/>
      <c r="I387" s="329"/>
      <c r="J387" s="329"/>
      <c r="K387" s="329"/>
      <c r="L387" s="329"/>
      <c r="M387" s="329"/>
      <c r="N387" s="329"/>
      <c r="O387" s="329"/>
      <c r="P387" s="329"/>
    </row>
    <row r="388" spans="1:16" ht="12.75" customHeight="1" x14ac:dyDescent="0.2">
      <c r="A388" s="329"/>
      <c r="B388" s="329"/>
      <c r="C388" s="329"/>
      <c r="D388" s="329"/>
      <c r="E388" s="329"/>
      <c r="F388" s="329"/>
      <c r="G388" s="329"/>
      <c r="H388" s="329"/>
      <c r="I388" s="329"/>
      <c r="J388" s="329"/>
      <c r="K388" s="329"/>
      <c r="L388" s="329"/>
      <c r="M388" s="329"/>
      <c r="N388" s="329"/>
      <c r="O388" s="329"/>
      <c r="P388" s="329"/>
    </row>
    <row r="389" spans="1:16" ht="12.75" customHeight="1" x14ac:dyDescent="0.2">
      <c r="A389" s="329"/>
      <c r="B389" s="329"/>
      <c r="C389" s="329"/>
      <c r="D389" s="329"/>
      <c r="E389" s="329"/>
      <c r="F389" s="329"/>
      <c r="G389" s="329"/>
      <c r="H389" s="329"/>
      <c r="I389" s="329"/>
      <c r="J389" s="329"/>
      <c r="K389" s="329"/>
      <c r="L389" s="329"/>
      <c r="M389" s="329"/>
      <c r="N389" s="329"/>
      <c r="O389" s="329"/>
      <c r="P389" s="329"/>
    </row>
    <row r="390" spans="1:16" ht="12.75" customHeight="1" x14ac:dyDescent="0.2">
      <c r="A390" s="329"/>
      <c r="B390" s="329"/>
      <c r="C390" s="329"/>
      <c r="D390" s="329"/>
      <c r="E390" s="329"/>
      <c r="F390" s="329"/>
      <c r="G390" s="329"/>
      <c r="H390" s="329"/>
      <c r="I390" s="329"/>
      <c r="J390" s="329"/>
      <c r="K390" s="329"/>
      <c r="L390" s="329"/>
      <c r="M390" s="329"/>
      <c r="N390" s="329"/>
      <c r="O390" s="329"/>
      <c r="P390" s="329"/>
    </row>
    <row r="391" spans="1:16" ht="12.75" customHeight="1" x14ac:dyDescent="0.2">
      <c r="A391" s="329"/>
      <c r="B391" s="329"/>
      <c r="C391" s="329"/>
      <c r="D391" s="329"/>
      <c r="E391" s="329"/>
      <c r="F391" s="329"/>
      <c r="G391" s="329"/>
      <c r="H391" s="329"/>
      <c r="I391" s="329"/>
      <c r="J391" s="329"/>
      <c r="K391" s="329"/>
      <c r="L391" s="329"/>
      <c r="M391" s="329"/>
      <c r="N391" s="329"/>
      <c r="O391" s="329"/>
      <c r="P391" s="329"/>
    </row>
    <row r="392" spans="1:16" ht="12.75" customHeight="1" x14ac:dyDescent="0.2">
      <c r="A392" s="329"/>
      <c r="B392" s="329"/>
      <c r="C392" s="329"/>
      <c r="D392" s="329"/>
      <c r="E392" s="329"/>
      <c r="F392" s="329"/>
      <c r="G392" s="329"/>
      <c r="H392" s="329"/>
      <c r="I392" s="329"/>
      <c r="J392" s="329"/>
      <c r="K392" s="329"/>
      <c r="L392" s="329"/>
      <c r="M392" s="329"/>
      <c r="N392" s="329"/>
      <c r="O392" s="329"/>
      <c r="P392" s="329"/>
    </row>
    <row r="393" spans="1:16" ht="12.75" customHeight="1" x14ac:dyDescent="0.2">
      <c r="A393" s="329"/>
      <c r="B393" s="329"/>
      <c r="C393" s="329"/>
      <c r="D393" s="329"/>
      <c r="E393" s="329"/>
      <c r="F393" s="329"/>
      <c r="G393" s="329"/>
      <c r="H393" s="329"/>
      <c r="I393" s="329"/>
      <c r="J393" s="329"/>
      <c r="K393" s="329"/>
      <c r="L393" s="329"/>
      <c r="M393" s="329"/>
      <c r="N393" s="329"/>
      <c r="O393" s="329"/>
      <c r="P393" s="329"/>
    </row>
    <row r="394" spans="1:16" ht="12.75" customHeight="1" x14ac:dyDescent="0.2">
      <c r="A394" s="329"/>
      <c r="B394" s="329"/>
      <c r="C394" s="329"/>
      <c r="D394" s="329"/>
      <c r="E394" s="329"/>
      <c r="F394" s="329"/>
      <c r="G394" s="329"/>
      <c r="H394" s="329"/>
      <c r="I394" s="329"/>
      <c r="J394" s="329"/>
      <c r="K394" s="329"/>
      <c r="L394" s="329"/>
      <c r="M394" s="329"/>
      <c r="N394" s="329"/>
      <c r="O394" s="329"/>
      <c r="P394" s="329"/>
    </row>
    <row r="395" spans="1:16" ht="12.75" customHeight="1" x14ac:dyDescent="0.2">
      <c r="A395" s="329"/>
      <c r="B395" s="329"/>
      <c r="C395" s="329"/>
      <c r="D395" s="329"/>
      <c r="E395" s="329"/>
      <c r="F395" s="329"/>
      <c r="G395" s="329"/>
      <c r="H395" s="329"/>
      <c r="I395" s="329"/>
      <c r="J395" s="329"/>
      <c r="K395" s="329"/>
      <c r="L395" s="329"/>
      <c r="M395" s="329"/>
      <c r="N395" s="329"/>
      <c r="O395" s="329"/>
      <c r="P395" s="329"/>
    </row>
    <row r="396" spans="1:16" ht="12.75" customHeight="1" x14ac:dyDescent="0.2">
      <c r="A396" s="329"/>
      <c r="B396" s="329"/>
      <c r="C396" s="329"/>
      <c r="D396" s="329"/>
      <c r="E396" s="329"/>
      <c r="F396" s="329"/>
      <c r="G396" s="329"/>
      <c r="H396" s="329"/>
      <c r="I396" s="329"/>
      <c r="J396" s="329"/>
      <c r="K396" s="329"/>
      <c r="L396" s="329"/>
      <c r="M396" s="329"/>
      <c r="N396" s="329"/>
      <c r="O396" s="329"/>
      <c r="P396" s="329"/>
    </row>
    <row r="397" spans="1:16" ht="12.75" customHeight="1" x14ac:dyDescent="0.2">
      <c r="A397" s="329"/>
      <c r="B397" s="329"/>
      <c r="C397" s="329"/>
      <c r="D397" s="329"/>
      <c r="E397" s="329"/>
      <c r="F397" s="329"/>
      <c r="G397" s="329"/>
      <c r="H397" s="329"/>
      <c r="I397" s="329"/>
      <c r="J397" s="329"/>
      <c r="K397" s="329"/>
      <c r="L397" s="329"/>
      <c r="M397" s="329"/>
      <c r="N397" s="329"/>
      <c r="O397" s="329"/>
      <c r="P397" s="329"/>
    </row>
    <row r="398" spans="1:16" ht="12.75" customHeight="1" x14ac:dyDescent="0.2">
      <c r="A398" s="329"/>
      <c r="B398" s="329"/>
      <c r="C398" s="329"/>
      <c r="D398" s="329"/>
      <c r="E398" s="329"/>
      <c r="F398" s="329"/>
      <c r="G398" s="329"/>
      <c r="H398" s="329"/>
      <c r="I398" s="329"/>
      <c r="J398" s="329"/>
      <c r="K398" s="329"/>
      <c r="L398" s="329"/>
      <c r="M398" s="329"/>
      <c r="N398" s="329"/>
      <c r="O398" s="329"/>
      <c r="P398" s="329"/>
    </row>
    <row r="399" spans="1:16" ht="12.75" customHeight="1" x14ac:dyDescent="0.2">
      <c r="A399" s="329"/>
      <c r="B399" s="329"/>
      <c r="C399" s="329"/>
      <c r="D399" s="329"/>
      <c r="E399" s="329"/>
      <c r="F399" s="329"/>
      <c r="G399" s="329"/>
      <c r="H399" s="329"/>
      <c r="I399" s="329"/>
      <c r="J399" s="329"/>
      <c r="K399" s="329"/>
      <c r="L399" s="329"/>
      <c r="M399" s="329"/>
      <c r="N399" s="329"/>
      <c r="O399" s="329"/>
      <c r="P399" s="329"/>
    </row>
    <row r="400" spans="1:16" ht="12.75" customHeight="1" x14ac:dyDescent="0.2">
      <c r="A400" s="329"/>
      <c r="B400" s="329"/>
      <c r="C400" s="329"/>
      <c r="D400" s="329"/>
      <c r="E400" s="329"/>
      <c r="F400" s="329"/>
      <c r="G400" s="329"/>
      <c r="H400" s="329"/>
      <c r="I400" s="329"/>
      <c r="J400" s="329"/>
      <c r="K400" s="329"/>
      <c r="L400" s="329"/>
      <c r="M400" s="329"/>
      <c r="N400" s="329"/>
      <c r="O400" s="329"/>
      <c r="P400" s="329"/>
    </row>
    <row r="401" spans="1:16" ht="12.75" customHeight="1" x14ac:dyDescent="0.2">
      <c r="A401" s="329"/>
      <c r="B401" s="329"/>
      <c r="C401" s="329"/>
      <c r="D401" s="329"/>
      <c r="E401" s="329"/>
      <c r="F401" s="329"/>
      <c r="G401" s="329"/>
      <c r="H401" s="329"/>
      <c r="I401" s="329"/>
      <c r="J401" s="329"/>
      <c r="K401" s="329"/>
      <c r="L401" s="329"/>
      <c r="M401" s="329"/>
      <c r="N401" s="329"/>
      <c r="O401" s="329"/>
      <c r="P401" s="329"/>
    </row>
    <row r="402" spans="1:16" ht="12.75" customHeight="1" x14ac:dyDescent="0.2">
      <c r="A402" s="329"/>
      <c r="B402" s="329"/>
      <c r="C402" s="329"/>
      <c r="D402" s="329"/>
      <c r="E402" s="329"/>
      <c r="F402" s="329"/>
      <c r="G402" s="329"/>
      <c r="H402" s="329"/>
      <c r="I402" s="329"/>
      <c r="J402" s="329"/>
      <c r="K402" s="329"/>
      <c r="L402" s="329"/>
      <c r="M402" s="329"/>
      <c r="N402" s="329"/>
      <c r="O402" s="329"/>
      <c r="P402" s="329"/>
    </row>
    <row r="403" spans="1:16" ht="12.75" customHeight="1" x14ac:dyDescent="0.2">
      <c r="A403" s="329"/>
      <c r="B403" s="329"/>
      <c r="C403" s="329"/>
      <c r="D403" s="329"/>
      <c r="E403" s="329"/>
      <c r="F403" s="329"/>
      <c r="G403" s="329"/>
      <c r="H403" s="329"/>
      <c r="I403" s="329"/>
      <c r="J403" s="329"/>
      <c r="K403" s="329"/>
      <c r="L403" s="329"/>
      <c r="M403" s="329"/>
      <c r="N403" s="329"/>
      <c r="O403" s="329"/>
      <c r="P403" s="329"/>
    </row>
    <row r="404" spans="1:16" ht="12.75" customHeight="1" x14ac:dyDescent="0.2">
      <c r="A404" s="329"/>
      <c r="B404" s="329"/>
      <c r="C404" s="329"/>
      <c r="D404" s="329"/>
      <c r="E404" s="329"/>
      <c r="F404" s="329"/>
      <c r="G404" s="329"/>
      <c r="H404" s="329"/>
      <c r="I404" s="329"/>
      <c r="J404" s="329"/>
      <c r="K404" s="329"/>
      <c r="L404" s="329"/>
      <c r="M404" s="329"/>
      <c r="N404" s="329"/>
      <c r="O404" s="329"/>
      <c r="P404" s="329"/>
    </row>
    <row r="405" spans="1:16" ht="12.75" customHeight="1" x14ac:dyDescent="0.2">
      <c r="A405" s="329"/>
      <c r="B405" s="329"/>
      <c r="C405" s="329"/>
      <c r="D405" s="329"/>
      <c r="E405" s="329"/>
      <c r="F405" s="329"/>
      <c r="G405" s="329"/>
      <c r="H405" s="329"/>
      <c r="I405" s="329"/>
      <c r="J405" s="329"/>
      <c r="K405" s="329"/>
      <c r="L405" s="329"/>
      <c r="M405" s="329"/>
      <c r="N405" s="329"/>
      <c r="O405" s="329"/>
      <c r="P405" s="329"/>
    </row>
    <row r="406" spans="1:16" ht="12.75" customHeight="1" x14ac:dyDescent="0.2">
      <c r="A406" s="329"/>
      <c r="B406" s="329"/>
      <c r="C406" s="329"/>
      <c r="D406" s="329"/>
      <c r="E406" s="329"/>
      <c r="F406" s="329"/>
      <c r="G406" s="329"/>
      <c r="H406" s="329"/>
      <c r="I406" s="329"/>
      <c r="J406" s="329"/>
      <c r="K406" s="329"/>
      <c r="L406" s="329"/>
      <c r="M406" s="329"/>
      <c r="N406" s="329"/>
      <c r="O406" s="329"/>
      <c r="P406" s="329"/>
    </row>
    <row r="407" spans="1:16" ht="12.75" customHeight="1" x14ac:dyDescent="0.2">
      <c r="A407" s="329"/>
      <c r="B407" s="329"/>
      <c r="C407" s="329"/>
      <c r="D407" s="329"/>
      <c r="E407" s="329"/>
      <c r="F407" s="329"/>
      <c r="G407" s="329"/>
      <c r="H407" s="329"/>
      <c r="I407" s="329"/>
      <c r="J407" s="329"/>
      <c r="K407" s="329"/>
      <c r="L407" s="329"/>
      <c r="M407" s="329"/>
      <c r="N407" s="329"/>
      <c r="O407" s="329"/>
      <c r="P407" s="329"/>
    </row>
    <row r="408" spans="1:16" ht="12.75" customHeight="1" x14ac:dyDescent="0.2">
      <c r="A408" s="329"/>
      <c r="B408" s="329"/>
      <c r="C408" s="329"/>
      <c r="D408" s="329"/>
      <c r="E408" s="329"/>
      <c r="F408" s="329"/>
      <c r="G408" s="329"/>
      <c r="H408" s="329"/>
      <c r="I408" s="329"/>
      <c r="J408" s="329"/>
      <c r="K408" s="329"/>
      <c r="L408" s="329"/>
      <c r="M408" s="329"/>
      <c r="N408" s="329"/>
      <c r="O408" s="329"/>
      <c r="P408" s="329"/>
    </row>
    <row r="409" spans="1:16" ht="12.75" customHeight="1" x14ac:dyDescent="0.2">
      <c r="A409" s="329"/>
      <c r="B409" s="329"/>
      <c r="C409" s="329"/>
      <c r="D409" s="329"/>
      <c r="E409" s="329"/>
      <c r="F409" s="329"/>
      <c r="G409" s="329"/>
      <c r="H409" s="329"/>
      <c r="I409" s="329"/>
      <c r="J409" s="329"/>
      <c r="K409" s="329"/>
      <c r="L409" s="329"/>
      <c r="M409" s="329"/>
      <c r="N409" s="329"/>
      <c r="O409" s="329"/>
      <c r="P409" s="329"/>
    </row>
    <row r="410" spans="1:16" ht="12.75" customHeight="1" x14ac:dyDescent="0.2">
      <c r="A410" s="329"/>
      <c r="B410" s="329"/>
      <c r="C410" s="329"/>
      <c r="D410" s="329"/>
      <c r="E410" s="329"/>
      <c r="F410" s="329"/>
      <c r="G410" s="329"/>
      <c r="H410" s="329"/>
      <c r="I410" s="329"/>
      <c r="J410" s="329"/>
      <c r="K410" s="329"/>
      <c r="L410" s="329"/>
      <c r="M410" s="329"/>
      <c r="N410" s="329"/>
      <c r="O410" s="329"/>
      <c r="P410" s="329"/>
    </row>
    <row r="411" spans="1:16" ht="12.75" customHeight="1" x14ac:dyDescent="0.2">
      <c r="A411" s="329"/>
      <c r="B411" s="329"/>
      <c r="C411" s="329"/>
      <c r="D411" s="329"/>
      <c r="E411" s="329"/>
      <c r="F411" s="329"/>
      <c r="G411" s="329"/>
      <c r="H411" s="329"/>
      <c r="I411" s="329"/>
      <c r="J411" s="329"/>
      <c r="K411" s="329"/>
      <c r="L411" s="329"/>
      <c r="M411" s="329"/>
      <c r="N411" s="329"/>
      <c r="O411" s="329"/>
      <c r="P411" s="329"/>
    </row>
    <row r="412" spans="1:16" ht="12.75" customHeight="1" x14ac:dyDescent="0.2">
      <c r="A412" s="329"/>
      <c r="B412" s="329"/>
      <c r="C412" s="329"/>
      <c r="D412" s="329"/>
      <c r="E412" s="329"/>
      <c r="F412" s="329"/>
      <c r="G412" s="329"/>
      <c r="H412" s="329"/>
      <c r="I412" s="329"/>
      <c r="J412" s="329"/>
      <c r="K412" s="329"/>
      <c r="L412" s="329"/>
      <c r="M412" s="329"/>
      <c r="N412" s="329"/>
      <c r="O412" s="329"/>
      <c r="P412" s="329"/>
    </row>
    <row r="413" spans="1:16" ht="12.75" customHeight="1" x14ac:dyDescent="0.2">
      <c r="A413" s="329"/>
      <c r="B413" s="329"/>
      <c r="C413" s="329"/>
      <c r="D413" s="329"/>
      <c r="E413" s="329"/>
      <c r="F413" s="329"/>
      <c r="G413" s="329"/>
      <c r="H413" s="329"/>
      <c r="I413" s="329"/>
      <c r="J413" s="329"/>
      <c r="K413" s="329"/>
      <c r="L413" s="329"/>
      <c r="M413" s="329"/>
      <c r="N413" s="329"/>
      <c r="O413" s="329"/>
      <c r="P413" s="329"/>
    </row>
    <row r="414" spans="1:16" ht="12.75" customHeight="1" x14ac:dyDescent="0.2">
      <c r="A414" s="329"/>
      <c r="B414" s="329"/>
      <c r="C414" s="329"/>
      <c r="D414" s="329"/>
      <c r="E414" s="329"/>
      <c r="F414" s="329"/>
      <c r="G414" s="329"/>
      <c r="H414" s="329"/>
      <c r="I414" s="329"/>
      <c r="J414" s="329"/>
      <c r="K414" s="329"/>
      <c r="L414" s="329"/>
      <c r="M414" s="329"/>
      <c r="N414" s="329"/>
      <c r="O414" s="329"/>
      <c r="P414" s="329"/>
    </row>
    <row r="415" spans="1:16" ht="12.75" customHeight="1" x14ac:dyDescent="0.2">
      <c r="A415" s="329"/>
      <c r="B415" s="329"/>
      <c r="C415" s="329"/>
      <c r="D415" s="329"/>
      <c r="E415" s="329"/>
      <c r="F415" s="329"/>
      <c r="G415" s="329"/>
      <c r="H415" s="329"/>
      <c r="I415" s="329"/>
      <c r="J415" s="329"/>
      <c r="K415" s="329"/>
      <c r="L415" s="329"/>
      <c r="M415" s="329"/>
      <c r="N415" s="329"/>
      <c r="O415" s="329"/>
      <c r="P415" s="329"/>
    </row>
    <row r="416" spans="1:16" ht="12.75" customHeight="1" x14ac:dyDescent="0.2">
      <c r="A416" s="329"/>
      <c r="B416" s="329"/>
      <c r="C416" s="329"/>
      <c r="D416" s="329"/>
      <c r="E416" s="329"/>
      <c r="F416" s="329"/>
      <c r="G416" s="329"/>
      <c r="H416" s="329"/>
      <c r="I416" s="329"/>
      <c r="J416" s="329"/>
      <c r="K416" s="329"/>
      <c r="L416" s="329"/>
      <c r="M416" s="329"/>
      <c r="N416" s="329"/>
      <c r="O416" s="329"/>
      <c r="P416" s="329"/>
    </row>
    <row r="417" spans="1:16" ht="12.75" customHeight="1" x14ac:dyDescent="0.2">
      <c r="A417" s="329"/>
      <c r="B417" s="329"/>
      <c r="C417" s="329"/>
      <c r="D417" s="329"/>
      <c r="E417" s="329"/>
      <c r="F417" s="329"/>
      <c r="G417" s="329"/>
      <c r="H417" s="329"/>
      <c r="I417" s="329"/>
      <c r="J417" s="329"/>
      <c r="K417" s="329"/>
      <c r="L417" s="329"/>
      <c r="M417" s="329"/>
      <c r="N417" s="329"/>
      <c r="O417" s="329"/>
      <c r="P417" s="329"/>
    </row>
    <row r="418" spans="1:16" ht="12.75" customHeight="1" x14ac:dyDescent="0.2">
      <c r="A418" s="329"/>
      <c r="B418" s="329"/>
      <c r="C418" s="329"/>
      <c r="D418" s="329"/>
      <c r="E418" s="329"/>
      <c r="F418" s="329"/>
      <c r="G418" s="329"/>
      <c r="H418" s="329"/>
      <c r="I418" s="329"/>
      <c r="J418" s="329"/>
      <c r="K418" s="329"/>
      <c r="L418" s="329"/>
      <c r="M418" s="329"/>
      <c r="N418" s="329"/>
      <c r="O418" s="329"/>
      <c r="P418" s="329"/>
    </row>
    <row r="419" spans="1:16" ht="12.75" customHeight="1" x14ac:dyDescent="0.2">
      <c r="A419" s="329"/>
      <c r="B419" s="329"/>
      <c r="C419" s="329"/>
      <c r="D419" s="329"/>
      <c r="E419" s="329"/>
      <c r="F419" s="329"/>
      <c r="G419" s="329"/>
      <c r="H419" s="329"/>
      <c r="I419" s="329"/>
      <c r="J419" s="329"/>
      <c r="K419" s="329"/>
      <c r="L419" s="329"/>
      <c r="M419" s="329"/>
      <c r="N419" s="329"/>
      <c r="O419" s="329"/>
      <c r="P419" s="329"/>
    </row>
    <row r="420" spans="1:16" ht="12.75" customHeight="1" x14ac:dyDescent="0.2">
      <c r="A420" s="329"/>
      <c r="B420" s="329"/>
      <c r="C420" s="329"/>
      <c r="D420" s="329"/>
      <c r="E420" s="329"/>
      <c r="F420" s="329"/>
      <c r="G420" s="329"/>
      <c r="H420" s="329"/>
      <c r="I420" s="329"/>
      <c r="J420" s="329"/>
      <c r="K420" s="329"/>
      <c r="L420" s="329"/>
      <c r="M420" s="329"/>
      <c r="N420" s="329"/>
      <c r="O420" s="329"/>
      <c r="P420" s="329"/>
    </row>
    <row r="421" spans="1:16" ht="12.75" customHeight="1" x14ac:dyDescent="0.2">
      <c r="A421" s="329"/>
      <c r="B421" s="329"/>
      <c r="C421" s="329"/>
      <c r="D421" s="329"/>
      <c r="E421" s="329"/>
      <c r="F421" s="329"/>
      <c r="G421" s="329"/>
      <c r="H421" s="329"/>
      <c r="I421" s="329"/>
      <c r="J421" s="329"/>
      <c r="K421" s="329"/>
      <c r="L421" s="329"/>
      <c r="M421" s="329"/>
      <c r="N421" s="329"/>
      <c r="O421" s="329"/>
      <c r="P421" s="329"/>
    </row>
    <row r="422" spans="1:16" ht="12.75" customHeight="1" x14ac:dyDescent="0.2">
      <c r="A422" s="329"/>
      <c r="B422" s="329"/>
      <c r="C422" s="329"/>
      <c r="D422" s="329"/>
      <c r="E422" s="329"/>
      <c r="F422" s="329"/>
      <c r="G422" s="329"/>
      <c r="H422" s="329"/>
      <c r="I422" s="329"/>
      <c r="J422" s="329"/>
      <c r="K422" s="329"/>
      <c r="L422" s="329"/>
      <c r="M422" s="329"/>
      <c r="N422" s="329"/>
      <c r="O422" s="329"/>
      <c r="P422" s="329"/>
    </row>
    <row r="423" spans="1:16" ht="12.75" customHeight="1" x14ac:dyDescent="0.2">
      <c r="A423" s="329"/>
      <c r="B423" s="329"/>
      <c r="C423" s="329"/>
      <c r="D423" s="329"/>
      <c r="E423" s="329"/>
      <c r="F423" s="329"/>
      <c r="G423" s="329"/>
      <c r="H423" s="329"/>
      <c r="I423" s="329"/>
      <c r="J423" s="329"/>
      <c r="K423" s="329"/>
      <c r="L423" s="329"/>
      <c r="M423" s="329"/>
      <c r="N423" s="329"/>
      <c r="O423" s="329"/>
      <c r="P423" s="329"/>
    </row>
    <row r="424" spans="1:16" ht="12.75" customHeight="1" x14ac:dyDescent="0.2">
      <c r="A424" s="329"/>
      <c r="B424" s="329"/>
      <c r="C424" s="329"/>
      <c r="D424" s="329"/>
      <c r="E424" s="329"/>
      <c r="F424" s="329"/>
      <c r="G424" s="329"/>
      <c r="H424" s="329"/>
      <c r="I424" s="329"/>
      <c r="J424" s="329"/>
      <c r="K424" s="329"/>
      <c r="L424" s="329"/>
      <c r="M424" s="329"/>
      <c r="N424" s="329"/>
      <c r="O424" s="329"/>
      <c r="P424" s="329"/>
    </row>
    <row r="425" spans="1:16" ht="12.75" customHeight="1" x14ac:dyDescent="0.2">
      <c r="A425" s="329"/>
      <c r="B425" s="329"/>
      <c r="C425" s="329"/>
      <c r="D425" s="329"/>
      <c r="E425" s="329"/>
      <c r="F425" s="329"/>
      <c r="G425" s="329"/>
      <c r="H425" s="329"/>
      <c r="I425" s="329"/>
      <c r="J425" s="329"/>
      <c r="K425" s="329"/>
      <c r="L425" s="329"/>
      <c r="M425" s="329"/>
      <c r="N425" s="329"/>
      <c r="O425" s="329"/>
      <c r="P425" s="329"/>
    </row>
    <row r="426" spans="1:16" ht="12.75" customHeight="1" x14ac:dyDescent="0.2">
      <c r="A426" s="329"/>
      <c r="B426" s="329"/>
      <c r="C426" s="329"/>
      <c r="D426" s="329"/>
      <c r="E426" s="329"/>
      <c r="F426" s="329"/>
      <c r="G426" s="329"/>
      <c r="H426" s="329"/>
      <c r="I426" s="329"/>
      <c r="J426" s="329"/>
      <c r="K426" s="329"/>
      <c r="L426" s="329"/>
      <c r="M426" s="329"/>
      <c r="N426" s="329"/>
      <c r="O426" s="329"/>
      <c r="P426" s="329"/>
    </row>
    <row r="427" spans="1:16" ht="12.75" customHeight="1" x14ac:dyDescent="0.2">
      <c r="A427" s="329"/>
      <c r="B427" s="329"/>
      <c r="C427" s="329"/>
      <c r="D427" s="329"/>
      <c r="E427" s="329"/>
      <c r="F427" s="329"/>
      <c r="G427" s="329"/>
      <c r="H427" s="329"/>
      <c r="I427" s="329"/>
      <c r="J427" s="329"/>
      <c r="K427" s="329"/>
      <c r="L427" s="329"/>
      <c r="M427" s="329"/>
      <c r="N427" s="329"/>
      <c r="O427" s="329"/>
      <c r="P427" s="329"/>
    </row>
    <row r="428" spans="1:16" ht="12.75" customHeight="1" x14ac:dyDescent="0.2">
      <c r="A428" s="329"/>
      <c r="B428" s="329"/>
      <c r="C428" s="329"/>
      <c r="D428" s="329"/>
      <c r="E428" s="329"/>
      <c r="F428" s="329"/>
      <c r="G428" s="329"/>
      <c r="H428" s="329"/>
      <c r="I428" s="329"/>
      <c r="J428" s="329"/>
      <c r="K428" s="329"/>
      <c r="L428" s="329"/>
      <c r="M428" s="329"/>
      <c r="N428" s="329"/>
      <c r="O428" s="329"/>
      <c r="P428" s="329"/>
    </row>
    <row r="429" spans="1:16" ht="12.75" customHeight="1" x14ac:dyDescent="0.2">
      <c r="A429" s="329"/>
      <c r="B429" s="329"/>
      <c r="C429" s="329"/>
      <c r="D429" s="329"/>
      <c r="E429" s="329"/>
      <c r="F429" s="329"/>
      <c r="G429" s="329"/>
      <c r="H429" s="329"/>
      <c r="I429" s="329"/>
      <c r="J429" s="329"/>
      <c r="K429" s="329"/>
      <c r="L429" s="329"/>
      <c r="M429" s="329"/>
      <c r="N429" s="329"/>
      <c r="O429" s="329"/>
      <c r="P429" s="329"/>
    </row>
    <row r="430" spans="1:16" ht="12.75" customHeight="1" x14ac:dyDescent="0.2">
      <c r="A430" s="329"/>
      <c r="B430" s="329"/>
      <c r="C430" s="329"/>
      <c r="D430" s="329"/>
      <c r="E430" s="329"/>
      <c r="F430" s="329"/>
      <c r="G430" s="329"/>
      <c r="H430" s="329"/>
      <c r="I430" s="329"/>
      <c r="J430" s="329"/>
      <c r="K430" s="329"/>
      <c r="L430" s="329"/>
      <c r="M430" s="329"/>
      <c r="N430" s="329"/>
      <c r="O430" s="329"/>
      <c r="P430" s="329"/>
    </row>
    <row r="431" spans="1:16" ht="12.75" customHeight="1" x14ac:dyDescent="0.2">
      <c r="A431" s="329"/>
      <c r="B431" s="329"/>
      <c r="C431" s="329"/>
      <c r="D431" s="329"/>
      <c r="E431" s="329"/>
      <c r="F431" s="329"/>
      <c r="G431" s="329"/>
      <c r="H431" s="329"/>
      <c r="I431" s="329"/>
      <c r="J431" s="329"/>
      <c r="K431" s="329"/>
      <c r="L431" s="329"/>
      <c r="M431" s="329"/>
      <c r="N431" s="329"/>
      <c r="O431" s="329"/>
      <c r="P431" s="329"/>
    </row>
    <row r="432" spans="1:16" ht="12.75" customHeight="1" x14ac:dyDescent="0.2">
      <c r="A432" s="329"/>
      <c r="B432" s="329"/>
      <c r="C432" s="329"/>
      <c r="D432" s="329"/>
      <c r="E432" s="329"/>
      <c r="F432" s="329"/>
      <c r="G432" s="329"/>
      <c r="H432" s="329"/>
      <c r="I432" s="329"/>
      <c r="J432" s="329"/>
      <c r="K432" s="329"/>
      <c r="L432" s="329"/>
      <c r="M432" s="329"/>
      <c r="N432" s="329"/>
      <c r="O432" s="329"/>
      <c r="P432" s="329"/>
    </row>
    <row r="433" spans="1:16" ht="12.75" customHeight="1" x14ac:dyDescent="0.2">
      <c r="A433" s="329"/>
      <c r="B433" s="329"/>
      <c r="C433" s="329"/>
      <c r="D433" s="329"/>
      <c r="E433" s="329"/>
      <c r="F433" s="329"/>
      <c r="G433" s="329"/>
      <c r="H433" s="329"/>
      <c r="I433" s="329"/>
      <c r="J433" s="329"/>
      <c r="K433" s="329"/>
      <c r="L433" s="329"/>
      <c r="M433" s="329"/>
      <c r="N433" s="329"/>
      <c r="O433" s="329"/>
      <c r="P433" s="329"/>
    </row>
    <row r="434" spans="1:16" ht="12.75" customHeight="1" x14ac:dyDescent="0.2">
      <c r="A434" s="329"/>
      <c r="B434" s="329"/>
      <c r="C434" s="329"/>
      <c r="D434" s="329"/>
      <c r="E434" s="329"/>
      <c r="F434" s="329"/>
      <c r="G434" s="329"/>
      <c r="H434" s="329"/>
      <c r="I434" s="329"/>
      <c r="J434" s="329"/>
      <c r="K434" s="329"/>
      <c r="L434" s="329"/>
      <c r="M434" s="329"/>
      <c r="N434" s="329"/>
      <c r="O434" s="329"/>
      <c r="P434" s="329"/>
    </row>
    <row r="435" spans="1:16" ht="12.75" customHeight="1" x14ac:dyDescent="0.2">
      <c r="A435" s="329"/>
      <c r="B435" s="329"/>
      <c r="C435" s="329"/>
      <c r="D435" s="329"/>
      <c r="E435" s="329"/>
      <c r="F435" s="329"/>
      <c r="G435" s="329"/>
      <c r="H435" s="329"/>
      <c r="I435" s="329"/>
      <c r="J435" s="329"/>
      <c r="K435" s="329"/>
      <c r="L435" s="329"/>
      <c r="M435" s="329"/>
      <c r="N435" s="329"/>
      <c r="O435" s="329"/>
      <c r="P435" s="329"/>
    </row>
    <row r="436" spans="1:16" ht="12.75" customHeight="1" x14ac:dyDescent="0.2">
      <c r="A436" s="329"/>
      <c r="B436" s="329"/>
      <c r="C436" s="329"/>
      <c r="D436" s="329"/>
      <c r="E436" s="329"/>
      <c r="F436" s="329"/>
      <c r="G436" s="329"/>
      <c r="H436" s="329"/>
      <c r="I436" s="329"/>
      <c r="J436" s="329"/>
      <c r="K436" s="329"/>
      <c r="L436" s="329"/>
      <c r="M436" s="329"/>
      <c r="N436" s="329"/>
      <c r="O436" s="329"/>
      <c r="P436" s="329"/>
    </row>
    <row r="437" spans="1:16" ht="12.75" customHeight="1" x14ac:dyDescent="0.2">
      <c r="A437" s="329"/>
      <c r="B437" s="329"/>
      <c r="C437" s="329"/>
      <c r="D437" s="329"/>
      <c r="E437" s="329"/>
      <c r="F437" s="329"/>
      <c r="G437" s="329"/>
      <c r="H437" s="329"/>
      <c r="I437" s="329"/>
      <c r="J437" s="329"/>
      <c r="K437" s="329"/>
      <c r="L437" s="329"/>
      <c r="M437" s="329"/>
      <c r="N437" s="329"/>
      <c r="O437" s="329"/>
      <c r="P437" s="329"/>
    </row>
    <row r="438" spans="1:16" ht="12.75" customHeight="1" x14ac:dyDescent="0.2">
      <c r="A438" s="329"/>
      <c r="B438" s="329"/>
      <c r="C438" s="329"/>
      <c r="D438" s="329"/>
      <c r="E438" s="329"/>
      <c r="F438" s="329"/>
      <c r="G438" s="329"/>
      <c r="H438" s="329"/>
      <c r="I438" s="329"/>
      <c r="J438" s="329"/>
      <c r="K438" s="329"/>
      <c r="L438" s="329"/>
      <c r="M438" s="329"/>
      <c r="N438" s="329"/>
      <c r="O438" s="329"/>
      <c r="P438" s="329"/>
    </row>
    <row r="439" spans="1:16" ht="12.75" customHeight="1" x14ac:dyDescent="0.2">
      <c r="A439" s="329"/>
      <c r="B439" s="329"/>
      <c r="C439" s="329"/>
      <c r="D439" s="329"/>
      <c r="E439" s="329"/>
      <c r="F439" s="329"/>
      <c r="G439" s="329"/>
      <c r="H439" s="329"/>
      <c r="I439" s="329"/>
      <c r="J439" s="329"/>
      <c r="K439" s="329"/>
      <c r="L439" s="329"/>
      <c r="M439" s="329"/>
      <c r="N439" s="329"/>
      <c r="O439" s="329"/>
      <c r="P439" s="329"/>
    </row>
    <row r="440" spans="1:16" ht="12.75" customHeight="1" x14ac:dyDescent="0.2">
      <c r="A440" s="329"/>
      <c r="B440" s="329"/>
      <c r="C440" s="329"/>
      <c r="D440" s="329"/>
      <c r="E440" s="329"/>
      <c r="F440" s="329"/>
      <c r="G440" s="329"/>
      <c r="H440" s="329"/>
      <c r="I440" s="329"/>
      <c r="J440" s="329"/>
      <c r="K440" s="329"/>
      <c r="L440" s="329"/>
      <c r="M440" s="329"/>
      <c r="N440" s="329"/>
      <c r="O440" s="329"/>
      <c r="P440" s="329"/>
    </row>
    <row r="441" spans="1:16" ht="12.75" customHeight="1" x14ac:dyDescent="0.2">
      <c r="A441" s="329"/>
      <c r="B441" s="329"/>
      <c r="C441" s="329"/>
      <c r="D441" s="329"/>
      <c r="E441" s="329"/>
      <c r="F441" s="329"/>
      <c r="G441" s="329"/>
      <c r="H441" s="329"/>
      <c r="I441" s="329"/>
      <c r="J441" s="329"/>
      <c r="K441" s="329"/>
      <c r="L441" s="329"/>
      <c r="M441" s="329"/>
      <c r="N441" s="329"/>
      <c r="O441" s="329"/>
      <c r="P441" s="329"/>
    </row>
    <row r="442" spans="1:16" ht="12.75" customHeight="1" x14ac:dyDescent="0.2">
      <c r="A442" s="329"/>
      <c r="B442" s="329"/>
      <c r="C442" s="329"/>
      <c r="D442" s="329"/>
      <c r="E442" s="329"/>
      <c r="F442" s="329"/>
      <c r="G442" s="329"/>
      <c r="H442" s="329"/>
      <c r="I442" s="329"/>
      <c r="J442" s="329"/>
      <c r="K442" s="329"/>
      <c r="L442" s="329"/>
      <c r="M442" s="329"/>
      <c r="N442" s="329"/>
      <c r="O442" s="329"/>
      <c r="P442" s="329"/>
    </row>
    <row r="443" spans="1:16" ht="12.75" customHeight="1" x14ac:dyDescent="0.2">
      <c r="A443" s="329"/>
      <c r="B443" s="329"/>
      <c r="C443" s="329"/>
      <c r="D443" s="329"/>
      <c r="E443" s="329"/>
      <c r="F443" s="329"/>
      <c r="G443" s="329"/>
      <c r="H443" s="329"/>
      <c r="I443" s="329"/>
      <c r="J443" s="329"/>
      <c r="K443" s="329"/>
      <c r="L443" s="329"/>
      <c r="M443" s="329"/>
      <c r="N443" s="329"/>
      <c r="O443" s="329"/>
      <c r="P443" s="329"/>
    </row>
    <row r="444" spans="1:16" ht="12.75" customHeight="1" x14ac:dyDescent="0.2">
      <c r="A444" s="329"/>
      <c r="B444" s="329"/>
      <c r="C444" s="329"/>
      <c r="D444" s="329"/>
      <c r="E444" s="329"/>
      <c r="F444" s="329"/>
      <c r="G444" s="329"/>
      <c r="H444" s="329"/>
      <c r="I444" s="329"/>
      <c r="J444" s="329"/>
      <c r="K444" s="329"/>
      <c r="L444" s="329"/>
      <c r="M444" s="329"/>
      <c r="N444" s="329"/>
      <c r="O444" s="329"/>
      <c r="P444" s="329"/>
    </row>
    <row r="445" spans="1:16" ht="12.75" customHeight="1" x14ac:dyDescent="0.2">
      <c r="A445" s="329"/>
      <c r="B445" s="329"/>
      <c r="C445" s="329"/>
      <c r="D445" s="329"/>
      <c r="E445" s="329"/>
      <c r="F445" s="329"/>
      <c r="G445" s="329"/>
      <c r="H445" s="329"/>
      <c r="I445" s="329"/>
      <c r="J445" s="329"/>
      <c r="K445" s="329"/>
      <c r="L445" s="329"/>
      <c r="M445" s="329"/>
      <c r="N445" s="329"/>
      <c r="O445" s="329"/>
      <c r="P445" s="329"/>
    </row>
    <row r="446" spans="1:16" ht="12.75" customHeight="1" x14ac:dyDescent="0.2">
      <c r="A446" s="329"/>
      <c r="B446" s="329"/>
      <c r="C446" s="329"/>
      <c r="D446" s="329"/>
      <c r="E446" s="329"/>
      <c r="F446" s="329"/>
      <c r="G446" s="329"/>
      <c r="H446" s="329"/>
      <c r="I446" s="329"/>
      <c r="J446" s="329"/>
      <c r="K446" s="329"/>
      <c r="L446" s="329"/>
      <c r="M446" s="329"/>
      <c r="N446" s="329"/>
      <c r="O446" s="329"/>
      <c r="P446" s="329"/>
    </row>
    <row r="447" spans="1:16" ht="12.75" customHeight="1" x14ac:dyDescent="0.2">
      <c r="A447" s="329"/>
      <c r="B447" s="329"/>
      <c r="C447" s="329"/>
      <c r="D447" s="329"/>
      <c r="E447" s="329"/>
      <c r="F447" s="329"/>
      <c r="G447" s="329"/>
      <c r="H447" s="329"/>
      <c r="I447" s="329"/>
      <c r="J447" s="329"/>
      <c r="K447" s="329"/>
      <c r="L447" s="329"/>
      <c r="M447" s="329"/>
      <c r="N447" s="329"/>
      <c r="O447" s="329"/>
      <c r="P447" s="329"/>
    </row>
    <row r="448" spans="1:16" ht="12.75" customHeight="1" x14ac:dyDescent="0.2">
      <c r="A448" s="329"/>
      <c r="B448" s="329"/>
      <c r="C448" s="329"/>
      <c r="D448" s="329"/>
      <c r="E448" s="329"/>
      <c r="F448" s="329"/>
      <c r="G448" s="329"/>
      <c r="H448" s="329"/>
      <c r="I448" s="329"/>
      <c r="J448" s="329"/>
      <c r="K448" s="329"/>
      <c r="L448" s="329"/>
      <c r="M448" s="329"/>
      <c r="N448" s="329"/>
      <c r="O448" s="329"/>
      <c r="P448" s="329"/>
    </row>
    <row r="449" spans="1:16" ht="12.75" customHeight="1" x14ac:dyDescent="0.2">
      <c r="A449" s="329"/>
      <c r="B449" s="329"/>
      <c r="C449" s="329"/>
      <c r="D449" s="329"/>
      <c r="E449" s="329"/>
      <c r="F449" s="329"/>
      <c r="G449" s="329"/>
      <c r="H449" s="329"/>
      <c r="I449" s="329"/>
      <c r="J449" s="329"/>
      <c r="K449" s="329"/>
      <c r="L449" s="329"/>
      <c r="M449" s="329"/>
      <c r="N449" s="329"/>
      <c r="O449" s="329"/>
      <c r="P449" s="329"/>
    </row>
    <row r="450" spans="1:16" ht="12.75" customHeight="1" x14ac:dyDescent="0.2">
      <c r="A450" s="329"/>
      <c r="B450" s="329"/>
      <c r="C450" s="329"/>
      <c r="D450" s="329"/>
      <c r="E450" s="329"/>
      <c r="F450" s="329"/>
      <c r="G450" s="329"/>
      <c r="H450" s="329"/>
      <c r="I450" s="329"/>
      <c r="J450" s="329"/>
      <c r="K450" s="329"/>
      <c r="L450" s="329"/>
      <c r="M450" s="329"/>
      <c r="N450" s="329"/>
      <c r="O450" s="329"/>
      <c r="P450" s="329"/>
    </row>
    <row r="451" spans="1:16" ht="12.75" customHeight="1" x14ac:dyDescent="0.2">
      <c r="A451" s="329"/>
      <c r="B451" s="329"/>
      <c r="C451" s="329"/>
      <c r="D451" s="329"/>
      <c r="E451" s="329"/>
      <c r="F451" s="329"/>
      <c r="G451" s="329"/>
      <c r="H451" s="329"/>
      <c r="I451" s="329"/>
      <c r="J451" s="329"/>
      <c r="K451" s="329"/>
      <c r="L451" s="329"/>
      <c r="M451" s="329"/>
      <c r="N451" s="329"/>
      <c r="O451" s="329"/>
      <c r="P451" s="329"/>
    </row>
    <row r="452" spans="1:16" ht="12.75" customHeight="1" x14ac:dyDescent="0.2">
      <c r="A452" s="329"/>
      <c r="B452" s="329"/>
      <c r="C452" s="329"/>
      <c r="D452" s="329"/>
      <c r="E452" s="329"/>
      <c r="F452" s="329"/>
      <c r="G452" s="329"/>
      <c r="H452" s="329"/>
      <c r="I452" s="329"/>
      <c r="J452" s="329"/>
      <c r="K452" s="329"/>
      <c r="L452" s="329"/>
      <c r="M452" s="329"/>
      <c r="N452" s="329"/>
      <c r="O452" s="329"/>
      <c r="P452" s="329"/>
    </row>
    <row r="453" spans="1:16" ht="12.75" customHeight="1" x14ac:dyDescent="0.2">
      <c r="A453" s="329"/>
      <c r="B453" s="329"/>
      <c r="C453" s="329"/>
      <c r="D453" s="329"/>
      <c r="E453" s="329"/>
      <c r="F453" s="329"/>
      <c r="G453" s="329"/>
      <c r="H453" s="329"/>
      <c r="I453" s="329"/>
      <c r="J453" s="329"/>
      <c r="K453" s="329"/>
      <c r="L453" s="329"/>
      <c r="M453" s="329"/>
      <c r="N453" s="329"/>
      <c r="O453" s="329"/>
      <c r="P453" s="329"/>
    </row>
    <row r="454" spans="1:16" ht="12.75" customHeight="1" x14ac:dyDescent="0.2">
      <c r="A454" s="329"/>
      <c r="B454" s="329"/>
      <c r="C454" s="329"/>
      <c r="D454" s="329"/>
      <c r="E454" s="329"/>
      <c r="F454" s="329"/>
      <c r="G454" s="329"/>
      <c r="H454" s="329"/>
      <c r="I454" s="329"/>
      <c r="J454" s="329"/>
      <c r="K454" s="329"/>
      <c r="L454" s="329"/>
      <c r="M454" s="329"/>
      <c r="N454" s="329"/>
      <c r="O454" s="329"/>
      <c r="P454" s="329"/>
    </row>
    <row r="455" spans="1:16" ht="12.75" customHeight="1" x14ac:dyDescent="0.2">
      <c r="A455" s="329"/>
      <c r="B455" s="329"/>
      <c r="C455" s="329"/>
      <c r="D455" s="329"/>
      <c r="E455" s="329"/>
      <c r="F455" s="329"/>
      <c r="G455" s="329"/>
      <c r="H455" s="329"/>
      <c r="I455" s="329"/>
      <c r="J455" s="329"/>
      <c r="K455" s="329"/>
      <c r="L455" s="329"/>
      <c r="M455" s="329"/>
      <c r="N455" s="329"/>
      <c r="O455" s="329"/>
      <c r="P455" s="329"/>
    </row>
    <row r="456" spans="1:16" ht="12.75" customHeight="1" x14ac:dyDescent="0.2">
      <c r="A456" s="329"/>
      <c r="B456" s="329"/>
      <c r="C456" s="329"/>
      <c r="D456" s="329"/>
      <c r="E456" s="329"/>
      <c r="F456" s="329"/>
      <c r="G456" s="329"/>
      <c r="H456" s="329"/>
      <c r="I456" s="329"/>
      <c r="J456" s="329"/>
      <c r="K456" s="329"/>
      <c r="L456" s="329"/>
      <c r="M456" s="329"/>
      <c r="N456" s="329"/>
      <c r="O456" s="329"/>
      <c r="P456" s="329"/>
    </row>
    <row r="457" spans="1:16" ht="12.75" customHeight="1" x14ac:dyDescent="0.2">
      <c r="A457" s="329"/>
      <c r="B457" s="329"/>
      <c r="C457" s="329"/>
      <c r="D457" s="329"/>
      <c r="E457" s="329"/>
      <c r="F457" s="329"/>
      <c r="G457" s="329"/>
      <c r="H457" s="329"/>
      <c r="I457" s="329"/>
      <c r="J457" s="329"/>
      <c r="K457" s="329"/>
      <c r="L457" s="329"/>
      <c r="M457" s="329"/>
      <c r="N457" s="329"/>
      <c r="O457" s="329"/>
      <c r="P457" s="329"/>
    </row>
    <row r="458" spans="1:16" ht="12.75" customHeight="1" x14ac:dyDescent="0.2">
      <c r="A458" s="329"/>
      <c r="B458" s="329"/>
      <c r="C458" s="329"/>
      <c r="D458" s="329"/>
      <c r="E458" s="329"/>
      <c r="F458" s="329"/>
      <c r="G458" s="329"/>
      <c r="H458" s="329"/>
      <c r="I458" s="329"/>
      <c r="J458" s="329"/>
      <c r="K458" s="329"/>
      <c r="L458" s="329"/>
      <c r="M458" s="329"/>
      <c r="N458" s="329"/>
      <c r="O458" s="329"/>
      <c r="P458" s="329"/>
    </row>
    <row r="459" spans="1:16" ht="12.75" customHeight="1" x14ac:dyDescent="0.2">
      <c r="A459" s="329"/>
      <c r="B459" s="329"/>
      <c r="C459" s="329"/>
      <c r="D459" s="329"/>
      <c r="E459" s="329"/>
      <c r="F459" s="329"/>
      <c r="G459" s="329"/>
      <c r="H459" s="329"/>
      <c r="I459" s="329"/>
      <c r="J459" s="329"/>
      <c r="K459" s="329"/>
      <c r="L459" s="329"/>
      <c r="M459" s="329"/>
      <c r="N459" s="329"/>
      <c r="O459" s="329"/>
      <c r="P459" s="329"/>
    </row>
    <row r="460" spans="1:16" ht="12.75" customHeight="1" x14ac:dyDescent="0.2">
      <c r="A460" s="329"/>
      <c r="B460" s="329"/>
      <c r="C460" s="329"/>
      <c r="D460" s="329"/>
      <c r="E460" s="329"/>
      <c r="F460" s="329"/>
      <c r="G460" s="329"/>
      <c r="H460" s="329"/>
      <c r="I460" s="329"/>
      <c r="J460" s="329"/>
      <c r="K460" s="329"/>
      <c r="L460" s="329"/>
      <c r="M460" s="329"/>
      <c r="N460" s="329"/>
      <c r="O460" s="329"/>
      <c r="P460" s="329"/>
    </row>
    <row r="461" spans="1:16" ht="12.75" customHeight="1" x14ac:dyDescent="0.2">
      <c r="A461" s="329"/>
      <c r="B461" s="329"/>
      <c r="C461" s="329"/>
      <c r="D461" s="329"/>
      <c r="E461" s="329"/>
      <c r="F461" s="329"/>
      <c r="G461" s="329"/>
      <c r="H461" s="329"/>
      <c r="I461" s="329"/>
      <c r="J461" s="329"/>
      <c r="K461" s="329"/>
      <c r="L461" s="329"/>
      <c r="M461" s="329"/>
      <c r="N461" s="329"/>
      <c r="O461" s="329"/>
      <c r="P461" s="329"/>
    </row>
    <row r="462" spans="1:16" ht="12.75" customHeight="1" x14ac:dyDescent="0.2">
      <c r="A462" s="329"/>
      <c r="B462" s="329"/>
      <c r="C462" s="329"/>
      <c r="D462" s="329"/>
      <c r="E462" s="329"/>
      <c r="F462" s="329"/>
      <c r="G462" s="329"/>
      <c r="H462" s="329"/>
      <c r="I462" s="329"/>
      <c r="J462" s="329"/>
      <c r="K462" s="329"/>
      <c r="L462" s="329"/>
      <c r="M462" s="329"/>
      <c r="N462" s="329"/>
      <c r="O462" s="329"/>
      <c r="P462" s="329"/>
    </row>
    <row r="463" spans="1:16" ht="12.75" customHeight="1" x14ac:dyDescent="0.2">
      <c r="A463" s="329"/>
      <c r="B463" s="329"/>
      <c r="C463" s="329"/>
      <c r="D463" s="329"/>
      <c r="E463" s="329"/>
      <c r="F463" s="329"/>
      <c r="G463" s="329"/>
      <c r="H463" s="329"/>
      <c r="I463" s="329"/>
      <c r="J463" s="329"/>
      <c r="K463" s="329"/>
      <c r="L463" s="329"/>
      <c r="M463" s="329"/>
      <c r="N463" s="329"/>
      <c r="O463" s="329"/>
      <c r="P463" s="329"/>
    </row>
    <row r="464" spans="1:16" ht="12.75" customHeight="1" x14ac:dyDescent="0.2">
      <c r="A464" s="329"/>
      <c r="B464" s="329"/>
      <c r="C464" s="329"/>
      <c r="D464" s="329"/>
      <c r="E464" s="329"/>
      <c r="F464" s="329"/>
      <c r="G464" s="329"/>
      <c r="H464" s="329"/>
      <c r="I464" s="329"/>
      <c r="J464" s="329"/>
      <c r="K464" s="329"/>
      <c r="L464" s="329"/>
      <c r="M464" s="329"/>
      <c r="N464" s="329"/>
      <c r="O464" s="329"/>
      <c r="P464" s="329"/>
    </row>
    <row r="465" spans="1:16" ht="12.75" customHeight="1" x14ac:dyDescent="0.2">
      <c r="A465" s="329"/>
      <c r="B465" s="329"/>
      <c r="C465" s="329"/>
      <c r="D465" s="329"/>
      <c r="E465" s="329"/>
      <c r="F465" s="329"/>
      <c r="G465" s="329"/>
      <c r="H465" s="329"/>
      <c r="I465" s="329"/>
      <c r="J465" s="329"/>
      <c r="K465" s="329"/>
      <c r="L465" s="329"/>
      <c r="M465" s="329"/>
      <c r="N465" s="329"/>
      <c r="O465" s="329"/>
      <c r="P465" s="329"/>
    </row>
    <row r="466" spans="1:16" ht="12.75" customHeight="1" x14ac:dyDescent="0.2">
      <c r="A466" s="329"/>
      <c r="B466" s="329"/>
      <c r="C466" s="329"/>
      <c r="D466" s="329"/>
      <c r="E466" s="329"/>
      <c r="F466" s="329"/>
      <c r="G466" s="329"/>
      <c r="H466" s="329"/>
      <c r="I466" s="329"/>
      <c r="J466" s="329"/>
      <c r="K466" s="329"/>
      <c r="L466" s="329"/>
      <c r="M466" s="329"/>
      <c r="N466" s="329"/>
      <c r="O466" s="329"/>
      <c r="P466" s="329"/>
    </row>
    <row r="467" spans="1:16" ht="12.75" customHeight="1" x14ac:dyDescent="0.2">
      <c r="A467" s="329"/>
      <c r="B467" s="329"/>
      <c r="C467" s="329"/>
      <c r="D467" s="329"/>
      <c r="E467" s="329"/>
      <c r="F467" s="329"/>
      <c r="G467" s="329"/>
      <c r="H467" s="329"/>
      <c r="I467" s="329"/>
      <c r="J467" s="329"/>
      <c r="K467" s="329"/>
      <c r="L467" s="329"/>
      <c r="M467" s="329"/>
      <c r="N467" s="329"/>
      <c r="O467" s="329"/>
      <c r="P467" s="329"/>
    </row>
    <row r="468" spans="1:16" ht="12.75" customHeight="1" x14ac:dyDescent="0.2">
      <c r="A468" s="329"/>
      <c r="B468" s="329"/>
      <c r="C468" s="329"/>
      <c r="D468" s="329"/>
      <c r="E468" s="329"/>
      <c r="F468" s="329"/>
      <c r="G468" s="329"/>
      <c r="H468" s="329"/>
      <c r="I468" s="329"/>
      <c r="J468" s="329"/>
      <c r="K468" s="329"/>
      <c r="L468" s="329"/>
      <c r="M468" s="329"/>
      <c r="N468" s="329"/>
      <c r="O468" s="329"/>
      <c r="P468" s="329"/>
    </row>
    <row r="469" spans="1:16" ht="12.75" customHeight="1" x14ac:dyDescent="0.2">
      <c r="A469" s="329"/>
      <c r="B469" s="329"/>
      <c r="C469" s="329"/>
      <c r="D469" s="329"/>
      <c r="E469" s="329"/>
      <c r="F469" s="329"/>
      <c r="G469" s="329"/>
      <c r="H469" s="329"/>
      <c r="I469" s="329"/>
      <c r="J469" s="329"/>
      <c r="K469" s="329"/>
      <c r="L469" s="329"/>
      <c r="M469" s="329"/>
      <c r="N469" s="329"/>
      <c r="O469" s="329"/>
      <c r="P469" s="329"/>
    </row>
    <row r="470" spans="1:16" ht="12.75" customHeight="1" x14ac:dyDescent="0.2">
      <c r="A470" s="329"/>
      <c r="B470" s="329"/>
      <c r="C470" s="329"/>
      <c r="D470" s="329"/>
      <c r="E470" s="329"/>
      <c r="F470" s="329"/>
      <c r="G470" s="329"/>
      <c r="H470" s="329"/>
      <c r="I470" s="329"/>
      <c r="J470" s="329"/>
      <c r="K470" s="329"/>
      <c r="L470" s="329"/>
      <c r="M470" s="329"/>
      <c r="N470" s="329"/>
      <c r="O470" s="329"/>
      <c r="P470" s="329"/>
    </row>
    <row r="471" spans="1:16" ht="12.75" customHeight="1" x14ac:dyDescent="0.2">
      <c r="A471" s="329"/>
      <c r="B471" s="329"/>
      <c r="C471" s="329"/>
      <c r="D471" s="329"/>
      <c r="E471" s="329"/>
      <c r="F471" s="329"/>
      <c r="G471" s="329"/>
      <c r="H471" s="329"/>
      <c r="I471" s="329"/>
      <c r="J471" s="329"/>
      <c r="K471" s="329"/>
      <c r="L471" s="329"/>
      <c r="M471" s="329"/>
      <c r="N471" s="329"/>
      <c r="O471" s="329"/>
      <c r="P471" s="329"/>
    </row>
    <row r="472" spans="1:16" ht="12.75" customHeight="1" x14ac:dyDescent="0.2">
      <c r="A472" s="329"/>
      <c r="B472" s="329"/>
      <c r="C472" s="329"/>
      <c r="D472" s="329"/>
      <c r="E472" s="329"/>
      <c r="F472" s="329"/>
      <c r="G472" s="329"/>
      <c r="H472" s="329"/>
      <c r="I472" s="329"/>
      <c r="J472" s="329"/>
      <c r="K472" s="329"/>
      <c r="L472" s="329"/>
      <c r="M472" s="329"/>
      <c r="N472" s="329"/>
      <c r="O472" s="329"/>
      <c r="P472" s="329"/>
    </row>
    <row r="473" spans="1:16" ht="12.75" customHeight="1" x14ac:dyDescent="0.2">
      <c r="A473" s="329"/>
      <c r="B473" s="329"/>
      <c r="C473" s="329"/>
      <c r="D473" s="329"/>
      <c r="E473" s="329"/>
      <c r="F473" s="329"/>
      <c r="G473" s="329"/>
      <c r="H473" s="329"/>
      <c r="I473" s="329"/>
      <c r="J473" s="329"/>
      <c r="K473" s="329"/>
      <c r="L473" s="329"/>
      <c r="M473" s="329"/>
      <c r="N473" s="329"/>
      <c r="O473" s="329"/>
      <c r="P473" s="329"/>
    </row>
    <row r="474" spans="1:16" ht="12.75" customHeight="1" x14ac:dyDescent="0.2">
      <c r="A474" s="329"/>
      <c r="B474" s="329"/>
      <c r="C474" s="329"/>
      <c r="D474" s="329"/>
      <c r="E474" s="329"/>
      <c r="F474" s="329"/>
      <c r="G474" s="329"/>
      <c r="H474" s="329"/>
      <c r="I474" s="329"/>
      <c r="J474" s="329"/>
      <c r="K474" s="329"/>
      <c r="L474" s="329"/>
      <c r="M474" s="329"/>
      <c r="N474" s="329"/>
      <c r="O474" s="329"/>
      <c r="P474" s="329"/>
    </row>
    <row r="475" spans="1:16" ht="12.75" customHeight="1" x14ac:dyDescent="0.2">
      <c r="A475" s="329"/>
      <c r="B475" s="329"/>
      <c r="C475" s="329"/>
      <c r="D475" s="329"/>
      <c r="E475" s="329"/>
      <c r="F475" s="329"/>
      <c r="G475" s="329"/>
      <c r="H475" s="329"/>
      <c r="I475" s="329"/>
      <c r="J475" s="329"/>
      <c r="K475" s="329"/>
      <c r="L475" s="329"/>
      <c r="M475" s="329"/>
      <c r="N475" s="329"/>
      <c r="O475" s="329"/>
      <c r="P475" s="329"/>
    </row>
    <row r="476" spans="1:16" ht="12.75" customHeight="1" x14ac:dyDescent="0.2">
      <c r="A476" s="329"/>
      <c r="B476" s="329"/>
      <c r="C476" s="329"/>
      <c r="D476" s="329"/>
      <c r="E476" s="329"/>
      <c r="F476" s="329"/>
      <c r="G476" s="329"/>
      <c r="H476" s="329"/>
      <c r="I476" s="329"/>
      <c r="J476" s="329"/>
      <c r="K476" s="329"/>
      <c r="L476" s="329"/>
      <c r="M476" s="329"/>
      <c r="N476" s="329"/>
      <c r="O476" s="329"/>
      <c r="P476" s="329"/>
    </row>
    <row r="477" spans="1:16" ht="12.75" customHeight="1" x14ac:dyDescent="0.2">
      <c r="A477" s="329"/>
      <c r="B477" s="329"/>
      <c r="C477" s="329"/>
      <c r="D477" s="329"/>
      <c r="E477" s="329"/>
      <c r="F477" s="329"/>
      <c r="G477" s="329"/>
      <c r="H477" s="329"/>
      <c r="I477" s="329"/>
      <c r="J477" s="329"/>
      <c r="K477" s="329"/>
      <c r="L477" s="329"/>
      <c r="M477" s="329"/>
      <c r="N477" s="329"/>
      <c r="O477" s="329"/>
      <c r="P477" s="329"/>
    </row>
    <row r="478" spans="1:16" ht="12.75" customHeight="1" x14ac:dyDescent="0.2">
      <c r="A478" s="329"/>
      <c r="B478" s="329"/>
      <c r="C478" s="329"/>
      <c r="D478" s="329"/>
      <c r="E478" s="329"/>
      <c r="F478" s="329"/>
      <c r="G478" s="329"/>
      <c r="H478" s="329"/>
      <c r="I478" s="329"/>
      <c r="J478" s="329"/>
      <c r="K478" s="329"/>
      <c r="L478" s="329"/>
      <c r="M478" s="329"/>
      <c r="N478" s="329"/>
      <c r="O478" s="329"/>
      <c r="P478" s="329"/>
    </row>
    <row r="479" spans="1:16" ht="12.75" customHeight="1" x14ac:dyDescent="0.2">
      <c r="A479" s="329"/>
      <c r="B479" s="329"/>
      <c r="C479" s="329"/>
      <c r="D479" s="329"/>
      <c r="E479" s="329"/>
      <c r="F479" s="329"/>
      <c r="G479" s="329"/>
      <c r="H479" s="329"/>
      <c r="I479" s="329"/>
      <c r="J479" s="329"/>
      <c r="K479" s="329"/>
      <c r="L479" s="329"/>
      <c r="M479" s="329"/>
      <c r="N479" s="329"/>
      <c r="O479" s="329"/>
      <c r="P479" s="329"/>
    </row>
    <row r="480" spans="1:16" ht="12.75" customHeight="1" x14ac:dyDescent="0.2">
      <c r="A480" s="329"/>
      <c r="B480" s="329"/>
      <c r="C480" s="329"/>
      <c r="D480" s="329"/>
      <c r="E480" s="329"/>
      <c r="F480" s="329"/>
      <c r="G480" s="329"/>
      <c r="H480" s="329"/>
      <c r="I480" s="329"/>
      <c r="J480" s="329"/>
      <c r="K480" s="329"/>
      <c r="L480" s="329"/>
      <c r="M480" s="329"/>
      <c r="N480" s="329"/>
      <c r="O480" s="329"/>
      <c r="P480" s="329"/>
    </row>
    <row r="481" spans="1:16" ht="12.75" customHeight="1" x14ac:dyDescent="0.2">
      <c r="A481" s="329"/>
      <c r="B481" s="329"/>
      <c r="C481" s="329"/>
      <c r="D481" s="329"/>
      <c r="E481" s="329"/>
      <c r="F481" s="329"/>
      <c r="G481" s="329"/>
      <c r="H481" s="329"/>
      <c r="I481" s="329"/>
      <c r="J481" s="329"/>
      <c r="K481" s="329"/>
      <c r="L481" s="329"/>
      <c r="M481" s="329"/>
      <c r="N481" s="329"/>
      <c r="O481" s="329"/>
      <c r="P481" s="329"/>
    </row>
    <row r="482" spans="1:16" ht="12.75" customHeight="1" x14ac:dyDescent="0.2">
      <c r="A482" s="329"/>
      <c r="B482" s="329"/>
      <c r="C482" s="329"/>
      <c r="D482" s="329"/>
      <c r="E482" s="329"/>
      <c r="F482" s="329"/>
      <c r="G482" s="329"/>
      <c r="H482" s="329"/>
      <c r="I482" s="329"/>
      <c r="J482" s="329"/>
      <c r="K482" s="329"/>
      <c r="L482" s="329"/>
      <c r="M482" s="329"/>
      <c r="N482" s="329"/>
      <c r="O482" s="329"/>
      <c r="P482" s="329"/>
    </row>
    <row r="483" spans="1:16" ht="12.75" customHeight="1" x14ac:dyDescent="0.2">
      <c r="A483" s="329"/>
      <c r="B483" s="329"/>
      <c r="C483" s="329"/>
      <c r="D483" s="329"/>
      <c r="E483" s="329"/>
      <c r="F483" s="329"/>
      <c r="G483" s="329"/>
      <c r="H483" s="329"/>
      <c r="I483" s="329"/>
      <c r="J483" s="329"/>
      <c r="K483" s="329"/>
      <c r="L483" s="329"/>
      <c r="M483" s="329"/>
      <c r="N483" s="329"/>
      <c r="O483" s="329"/>
      <c r="P483" s="329"/>
    </row>
    <row r="484" spans="1:16" ht="12.75" customHeight="1" x14ac:dyDescent="0.2">
      <c r="A484" s="329"/>
      <c r="B484" s="329"/>
      <c r="C484" s="329"/>
      <c r="D484" s="329"/>
      <c r="E484" s="329"/>
      <c r="F484" s="329"/>
      <c r="G484" s="329"/>
      <c r="H484" s="329"/>
      <c r="I484" s="329"/>
      <c r="J484" s="329"/>
      <c r="K484" s="329"/>
      <c r="L484" s="329"/>
      <c r="M484" s="329"/>
      <c r="N484" s="329"/>
      <c r="O484" s="329"/>
      <c r="P484" s="329"/>
    </row>
    <row r="485" spans="1:16" ht="12.75" customHeight="1" x14ac:dyDescent="0.2">
      <c r="A485" s="329"/>
      <c r="B485" s="329"/>
      <c r="C485" s="329"/>
      <c r="D485" s="329"/>
      <c r="E485" s="329"/>
      <c r="F485" s="329"/>
      <c r="G485" s="329"/>
      <c r="H485" s="329"/>
      <c r="I485" s="329"/>
      <c r="J485" s="329"/>
      <c r="K485" s="329"/>
      <c r="L485" s="329"/>
      <c r="M485" s="329"/>
      <c r="N485" s="329"/>
      <c r="O485" s="329"/>
      <c r="P485" s="329"/>
    </row>
    <row r="486" spans="1:16" ht="12.75" customHeight="1" x14ac:dyDescent="0.2">
      <c r="A486" s="329"/>
      <c r="B486" s="329"/>
      <c r="C486" s="329"/>
      <c r="D486" s="329"/>
      <c r="E486" s="329"/>
      <c r="F486" s="329"/>
      <c r="G486" s="329"/>
      <c r="H486" s="329"/>
      <c r="I486" s="329"/>
      <c r="J486" s="329"/>
      <c r="K486" s="329"/>
      <c r="L486" s="329"/>
      <c r="M486" s="329"/>
      <c r="N486" s="329"/>
      <c r="O486" s="329"/>
      <c r="P486" s="329"/>
    </row>
    <row r="487" spans="1:16" ht="12.75" customHeight="1" x14ac:dyDescent="0.2">
      <c r="A487" s="329"/>
      <c r="B487" s="329"/>
      <c r="C487" s="329"/>
      <c r="D487" s="329"/>
      <c r="E487" s="329"/>
      <c r="F487" s="329"/>
      <c r="G487" s="329"/>
      <c r="H487" s="329"/>
      <c r="I487" s="329"/>
      <c r="J487" s="329"/>
      <c r="K487" s="329"/>
      <c r="L487" s="329"/>
      <c r="M487" s="329"/>
      <c r="N487" s="329"/>
      <c r="O487" s="329"/>
      <c r="P487" s="329"/>
    </row>
    <row r="488" spans="1:16" ht="12.75" customHeight="1" x14ac:dyDescent="0.2">
      <c r="A488" s="329"/>
      <c r="B488" s="329"/>
      <c r="C488" s="329"/>
      <c r="D488" s="329"/>
      <c r="E488" s="329"/>
      <c r="F488" s="329"/>
      <c r="G488" s="329"/>
      <c r="H488" s="329"/>
      <c r="I488" s="329"/>
      <c r="J488" s="329"/>
      <c r="K488" s="329"/>
      <c r="L488" s="329"/>
      <c r="M488" s="329"/>
      <c r="N488" s="329"/>
      <c r="O488" s="329"/>
      <c r="P488" s="329"/>
    </row>
    <row r="489" spans="1:16" ht="12.75" customHeight="1" x14ac:dyDescent="0.2">
      <c r="A489" s="329"/>
      <c r="B489" s="329"/>
      <c r="C489" s="329"/>
      <c r="D489" s="329"/>
      <c r="E489" s="329"/>
      <c r="F489" s="329"/>
      <c r="G489" s="329"/>
      <c r="H489" s="329"/>
      <c r="I489" s="329"/>
      <c r="J489" s="329"/>
      <c r="K489" s="329"/>
      <c r="L489" s="329"/>
      <c r="M489" s="329"/>
      <c r="N489" s="329"/>
      <c r="O489" s="329"/>
      <c r="P489" s="329"/>
    </row>
    <row r="490" spans="1:16" ht="12.75" customHeight="1" x14ac:dyDescent="0.2">
      <c r="A490" s="329"/>
      <c r="B490" s="329"/>
      <c r="C490" s="329"/>
      <c r="D490" s="329"/>
      <c r="E490" s="329"/>
      <c r="F490" s="329"/>
      <c r="G490" s="329"/>
      <c r="H490" s="329"/>
      <c r="I490" s="329"/>
      <c r="J490" s="329"/>
      <c r="K490" s="329"/>
      <c r="L490" s="329"/>
      <c r="M490" s="329"/>
      <c r="N490" s="329"/>
      <c r="O490" s="329"/>
      <c r="P490" s="329"/>
    </row>
    <row r="491" spans="1:16" ht="12.75" customHeight="1" x14ac:dyDescent="0.2">
      <c r="A491" s="329"/>
      <c r="B491" s="329"/>
      <c r="C491" s="329"/>
      <c r="D491" s="329"/>
      <c r="E491" s="329"/>
      <c r="F491" s="329"/>
      <c r="G491" s="329"/>
      <c r="H491" s="329"/>
      <c r="I491" s="329"/>
      <c r="J491" s="329"/>
      <c r="K491" s="329"/>
      <c r="L491" s="329"/>
      <c r="M491" s="329"/>
      <c r="N491" s="329"/>
      <c r="O491" s="329"/>
      <c r="P491" s="329"/>
    </row>
    <row r="492" spans="1:16" ht="12.75" customHeight="1" x14ac:dyDescent="0.2">
      <c r="A492" s="329"/>
      <c r="B492" s="329"/>
      <c r="C492" s="329"/>
      <c r="D492" s="329"/>
      <c r="E492" s="329"/>
      <c r="F492" s="329"/>
      <c r="G492" s="329"/>
      <c r="H492" s="329"/>
      <c r="I492" s="329"/>
      <c r="J492" s="329"/>
      <c r="K492" s="329"/>
      <c r="L492" s="329"/>
      <c r="M492" s="329"/>
      <c r="N492" s="329"/>
      <c r="O492" s="329"/>
      <c r="P492" s="329"/>
    </row>
    <row r="493" spans="1:16" ht="12.75" customHeight="1" x14ac:dyDescent="0.2">
      <c r="A493" s="329"/>
      <c r="B493" s="329"/>
      <c r="C493" s="329"/>
      <c r="D493" s="329"/>
      <c r="E493" s="329"/>
      <c r="F493" s="329"/>
      <c r="G493" s="329"/>
      <c r="H493" s="329"/>
      <c r="I493" s="329"/>
      <c r="J493" s="329"/>
      <c r="K493" s="329"/>
      <c r="L493" s="329"/>
      <c r="M493" s="329"/>
      <c r="N493" s="329"/>
      <c r="O493" s="329"/>
      <c r="P493" s="329"/>
    </row>
    <row r="494" spans="1:16" ht="12.75" customHeight="1" x14ac:dyDescent="0.2">
      <c r="A494" s="329"/>
      <c r="B494" s="329"/>
      <c r="C494" s="329"/>
      <c r="D494" s="329"/>
      <c r="E494" s="329"/>
      <c r="F494" s="329"/>
      <c r="G494" s="329"/>
      <c r="H494" s="329"/>
      <c r="I494" s="329"/>
      <c r="J494" s="329"/>
      <c r="K494" s="329"/>
      <c r="L494" s="329"/>
      <c r="M494" s="329"/>
      <c r="N494" s="329"/>
      <c r="O494" s="329"/>
      <c r="P494" s="329"/>
    </row>
    <row r="495" spans="1:16" ht="12.75" customHeight="1" x14ac:dyDescent="0.2">
      <c r="A495" s="329"/>
      <c r="B495" s="329"/>
      <c r="C495" s="329"/>
      <c r="D495" s="329"/>
      <c r="E495" s="329"/>
      <c r="F495" s="329"/>
      <c r="G495" s="329"/>
      <c r="H495" s="329"/>
      <c r="I495" s="329"/>
      <c r="J495" s="329"/>
      <c r="K495" s="329"/>
      <c r="L495" s="329"/>
      <c r="M495" s="329"/>
      <c r="N495" s="329"/>
      <c r="O495" s="329"/>
      <c r="P495" s="329"/>
    </row>
    <row r="496" spans="1:16" ht="12.75" customHeight="1" x14ac:dyDescent="0.2">
      <c r="A496" s="329"/>
      <c r="B496" s="329"/>
      <c r="C496" s="329"/>
      <c r="D496" s="329"/>
      <c r="E496" s="329"/>
      <c r="F496" s="329"/>
      <c r="G496" s="329"/>
      <c r="H496" s="329"/>
      <c r="I496" s="329"/>
      <c r="J496" s="329"/>
      <c r="K496" s="329"/>
      <c r="L496" s="329"/>
      <c r="M496" s="329"/>
      <c r="N496" s="329"/>
      <c r="O496" s="329"/>
      <c r="P496" s="329"/>
    </row>
    <row r="497" spans="1:16" ht="12.75" customHeight="1" x14ac:dyDescent="0.2">
      <c r="A497" s="329"/>
      <c r="B497" s="329"/>
      <c r="C497" s="329"/>
      <c r="D497" s="329"/>
      <c r="E497" s="329"/>
      <c r="F497" s="329"/>
      <c r="G497" s="329"/>
      <c r="H497" s="329"/>
      <c r="I497" s="329"/>
      <c r="J497" s="329"/>
      <c r="K497" s="329"/>
      <c r="L497" s="329"/>
      <c r="M497" s="329"/>
      <c r="N497" s="329"/>
      <c r="O497" s="329"/>
      <c r="P497" s="329"/>
    </row>
    <row r="498" spans="1:16" ht="12.75" customHeight="1" x14ac:dyDescent="0.2">
      <c r="A498" s="329"/>
      <c r="B498" s="329"/>
      <c r="C498" s="329"/>
      <c r="D498" s="329"/>
      <c r="E498" s="329"/>
      <c r="F498" s="329"/>
      <c r="G498" s="329"/>
      <c r="H498" s="329"/>
      <c r="I498" s="329"/>
      <c r="J498" s="329"/>
      <c r="K498" s="329"/>
      <c r="L498" s="329"/>
      <c r="M498" s="329"/>
      <c r="N498" s="329"/>
      <c r="O498" s="329"/>
      <c r="P498" s="329"/>
    </row>
    <row r="499" spans="1:16" ht="12.75" customHeight="1" x14ac:dyDescent="0.2">
      <c r="A499" s="329"/>
      <c r="B499" s="329"/>
      <c r="C499" s="329"/>
      <c r="D499" s="329"/>
      <c r="E499" s="329"/>
      <c r="F499" s="329"/>
      <c r="G499" s="329"/>
      <c r="H499" s="329"/>
      <c r="I499" s="329"/>
      <c r="J499" s="329"/>
      <c r="K499" s="329"/>
      <c r="L499" s="329"/>
      <c r="M499" s="329"/>
      <c r="N499" s="329"/>
      <c r="O499" s="329"/>
      <c r="P499" s="329"/>
    </row>
    <row r="500" spans="1:16" ht="12.75" customHeight="1" x14ac:dyDescent="0.2">
      <c r="A500" s="329"/>
      <c r="B500" s="329"/>
      <c r="C500" s="329"/>
      <c r="D500" s="329"/>
      <c r="E500" s="329"/>
      <c r="F500" s="329"/>
      <c r="G500" s="329"/>
      <c r="H500" s="329"/>
      <c r="I500" s="329"/>
      <c r="J500" s="329"/>
      <c r="K500" s="329"/>
      <c r="L500" s="329"/>
      <c r="M500" s="329"/>
      <c r="N500" s="329"/>
      <c r="O500" s="329"/>
      <c r="P500" s="329"/>
    </row>
    <row r="501" spans="1:16" ht="12.75" customHeight="1" x14ac:dyDescent="0.2">
      <c r="A501" s="329"/>
      <c r="B501" s="329"/>
      <c r="C501" s="329"/>
      <c r="D501" s="329"/>
      <c r="E501" s="329"/>
      <c r="F501" s="329"/>
      <c r="G501" s="329"/>
      <c r="H501" s="329"/>
      <c r="I501" s="329"/>
      <c r="J501" s="329"/>
      <c r="K501" s="329"/>
      <c r="L501" s="329"/>
      <c r="M501" s="329"/>
      <c r="N501" s="329"/>
      <c r="O501" s="329"/>
      <c r="P501" s="329"/>
    </row>
    <row r="502" spans="1:16" ht="12.75" customHeight="1" x14ac:dyDescent="0.2">
      <c r="A502" s="329"/>
      <c r="B502" s="329"/>
      <c r="C502" s="329"/>
      <c r="D502" s="329"/>
      <c r="E502" s="329"/>
      <c r="F502" s="329"/>
      <c r="G502" s="329"/>
      <c r="H502" s="329"/>
      <c r="I502" s="329"/>
      <c r="J502" s="329"/>
      <c r="K502" s="329"/>
      <c r="L502" s="329"/>
      <c r="M502" s="329"/>
      <c r="N502" s="329"/>
      <c r="O502" s="329"/>
      <c r="P502" s="329"/>
    </row>
    <row r="503" spans="1:16" ht="12.75" customHeight="1" x14ac:dyDescent="0.2">
      <c r="A503" s="329"/>
      <c r="B503" s="329"/>
      <c r="C503" s="329"/>
      <c r="D503" s="329"/>
      <c r="E503" s="329"/>
      <c r="F503" s="329"/>
      <c r="G503" s="329"/>
      <c r="H503" s="329"/>
      <c r="I503" s="329"/>
      <c r="J503" s="329"/>
      <c r="K503" s="329"/>
      <c r="L503" s="329"/>
      <c r="M503" s="329"/>
      <c r="N503" s="329"/>
      <c r="O503" s="329"/>
      <c r="P503" s="329"/>
    </row>
    <row r="504" spans="1:16" ht="12.75" customHeight="1" x14ac:dyDescent="0.2">
      <c r="A504" s="329"/>
      <c r="B504" s="329"/>
      <c r="C504" s="329"/>
      <c r="D504" s="329"/>
      <c r="E504" s="329"/>
      <c r="F504" s="329"/>
      <c r="G504" s="329"/>
      <c r="H504" s="329"/>
      <c r="I504" s="329"/>
      <c r="J504" s="329"/>
      <c r="K504" s="329"/>
      <c r="L504" s="329"/>
      <c r="M504" s="329"/>
      <c r="N504" s="329"/>
      <c r="O504" s="329"/>
      <c r="P504" s="329"/>
    </row>
    <row r="505" spans="1:16" ht="12.75" customHeight="1" x14ac:dyDescent="0.2">
      <c r="A505" s="329"/>
      <c r="B505" s="329"/>
      <c r="C505" s="329"/>
      <c r="D505" s="329"/>
      <c r="E505" s="329"/>
      <c r="F505" s="329"/>
      <c r="G505" s="329"/>
      <c r="H505" s="329"/>
      <c r="I505" s="329"/>
      <c r="J505" s="329"/>
      <c r="K505" s="329"/>
      <c r="L505" s="329"/>
      <c r="M505" s="329"/>
      <c r="N505" s="329"/>
      <c r="O505" s="329"/>
      <c r="P505" s="329"/>
    </row>
    <row r="506" spans="1:16" ht="12.75" customHeight="1" x14ac:dyDescent="0.2">
      <c r="A506" s="329"/>
      <c r="B506" s="329"/>
      <c r="C506" s="329"/>
      <c r="D506" s="329"/>
      <c r="E506" s="329"/>
      <c r="F506" s="329"/>
      <c r="G506" s="329"/>
      <c r="H506" s="329"/>
      <c r="I506" s="329"/>
      <c r="J506" s="329"/>
      <c r="K506" s="329"/>
      <c r="L506" s="329"/>
      <c r="M506" s="329"/>
      <c r="N506" s="329"/>
      <c r="O506" s="329"/>
      <c r="P506" s="329"/>
    </row>
    <row r="507" spans="1:16" ht="12.75" customHeight="1" x14ac:dyDescent="0.2">
      <c r="A507" s="329"/>
      <c r="B507" s="329"/>
      <c r="C507" s="329"/>
      <c r="D507" s="329"/>
      <c r="E507" s="329"/>
      <c r="F507" s="329"/>
      <c r="G507" s="329"/>
      <c r="H507" s="329"/>
      <c r="I507" s="329"/>
      <c r="J507" s="329"/>
      <c r="K507" s="329"/>
      <c r="L507" s="329"/>
      <c r="M507" s="329"/>
      <c r="N507" s="329"/>
      <c r="O507" s="329"/>
      <c r="P507" s="329"/>
    </row>
    <row r="508" spans="1:16" ht="12.75" customHeight="1" x14ac:dyDescent="0.2">
      <c r="A508" s="329"/>
      <c r="B508" s="329"/>
      <c r="C508" s="329"/>
      <c r="D508" s="329"/>
      <c r="E508" s="329"/>
      <c r="F508" s="329"/>
      <c r="G508" s="329"/>
      <c r="H508" s="329"/>
      <c r="I508" s="329"/>
      <c r="J508" s="329"/>
      <c r="K508" s="329"/>
      <c r="L508" s="329"/>
      <c r="M508" s="329"/>
      <c r="N508" s="329"/>
      <c r="O508" s="329"/>
      <c r="P508" s="329"/>
    </row>
    <row r="509" spans="1:16" ht="12.75" customHeight="1" x14ac:dyDescent="0.2">
      <c r="A509" s="329"/>
      <c r="B509" s="329"/>
      <c r="C509" s="329"/>
      <c r="D509" s="329"/>
      <c r="E509" s="329"/>
      <c r="F509" s="329"/>
      <c r="G509" s="329"/>
      <c r="H509" s="329"/>
      <c r="I509" s="329"/>
      <c r="J509" s="329"/>
      <c r="K509" s="329"/>
      <c r="L509" s="329"/>
      <c r="M509" s="329"/>
      <c r="N509" s="329"/>
      <c r="O509" s="329"/>
      <c r="P509" s="329"/>
    </row>
    <row r="510" spans="1:16" ht="12.75" customHeight="1" x14ac:dyDescent="0.2">
      <c r="A510" s="329"/>
      <c r="B510" s="329"/>
      <c r="C510" s="329"/>
      <c r="D510" s="329"/>
      <c r="E510" s="329"/>
      <c r="F510" s="329"/>
      <c r="G510" s="329"/>
      <c r="H510" s="329"/>
      <c r="I510" s="329"/>
      <c r="J510" s="329"/>
      <c r="K510" s="329"/>
      <c r="L510" s="329"/>
      <c r="M510" s="329"/>
      <c r="N510" s="329"/>
      <c r="O510" s="329"/>
      <c r="P510" s="329"/>
    </row>
    <row r="511" spans="1:16" ht="12.75" customHeight="1" x14ac:dyDescent="0.2">
      <c r="A511" s="329"/>
      <c r="B511" s="329"/>
      <c r="C511" s="329"/>
      <c r="D511" s="329"/>
      <c r="E511" s="329"/>
      <c r="F511" s="329"/>
      <c r="G511" s="329"/>
      <c r="H511" s="329"/>
      <c r="I511" s="329"/>
      <c r="J511" s="329"/>
      <c r="K511" s="329"/>
      <c r="L511" s="329"/>
      <c r="M511" s="329"/>
      <c r="N511" s="329"/>
      <c r="O511" s="329"/>
      <c r="P511" s="329"/>
    </row>
    <row r="512" spans="1:16" ht="12.75" customHeight="1" x14ac:dyDescent="0.2">
      <c r="A512" s="329"/>
      <c r="B512" s="329"/>
      <c r="C512" s="329"/>
      <c r="D512" s="329"/>
      <c r="E512" s="329"/>
      <c r="F512" s="329"/>
      <c r="G512" s="329"/>
      <c r="H512" s="329"/>
      <c r="I512" s="329"/>
      <c r="J512" s="329"/>
      <c r="K512" s="329"/>
      <c r="L512" s="329"/>
      <c r="M512" s="329"/>
      <c r="N512" s="329"/>
      <c r="O512" s="329"/>
      <c r="P512" s="329"/>
    </row>
    <row r="513" spans="1:16" ht="12.75" customHeight="1" x14ac:dyDescent="0.2">
      <c r="A513" s="329"/>
      <c r="B513" s="329"/>
      <c r="C513" s="329"/>
      <c r="D513" s="329"/>
      <c r="E513" s="329"/>
      <c r="F513" s="329"/>
      <c r="G513" s="329"/>
      <c r="H513" s="329"/>
      <c r="I513" s="329"/>
      <c r="J513" s="329"/>
      <c r="K513" s="329"/>
      <c r="L513" s="329"/>
      <c r="M513" s="329"/>
      <c r="N513" s="329"/>
      <c r="O513" s="329"/>
      <c r="P513" s="329"/>
    </row>
    <row r="514" spans="1:16" ht="12.75" customHeight="1" x14ac:dyDescent="0.2">
      <c r="A514" s="329"/>
      <c r="B514" s="329"/>
      <c r="C514" s="329"/>
      <c r="D514" s="329"/>
      <c r="E514" s="329"/>
      <c r="F514" s="329"/>
      <c r="G514" s="329"/>
      <c r="H514" s="329"/>
      <c r="I514" s="329"/>
      <c r="J514" s="329"/>
      <c r="K514" s="329"/>
      <c r="L514" s="329"/>
      <c r="M514" s="329"/>
      <c r="N514" s="329"/>
      <c r="O514" s="329"/>
      <c r="P514" s="329"/>
    </row>
    <row r="515" spans="1:16" ht="12.75" customHeight="1" x14ac:dyDescent="0.2">
      <c r="A515" s="329"/>
      <c r="B515" s="329"/>
      <c r="C515" s="329"/>
      <c r="D515" s="329"/>
      <c r="E515" s="329"/>
      <c r="F515" s="329"/>
      <c r="G515" s="329"/>
      <c r="H515" s="329"/>
      <c r="I515" s="329"/>
      <c r="J515" s="329"/>
      <c r="K515" s="329"/>
      <c r="L515" s="329"/>
      <c r="M515" s="329"/>
      <c r="N515" s="329"/>
      <c r="O515" s="329"/>
      <c r="P515" s="329"/>
    </row>
    <row r="516" spans="1:16" ht="12.75" customHeight="1" x14ac:dyDescent="0.2">
      <c r="A516" s="329"/>
      <c r="B516" s="329"/>
      <c r="C516" s="329"/>
      <c r="D516" s="329"/>
      <c r="E516" s="329"/>
      <c r="F516" s="329"/>
      <c r="G516" s="329"/>
      <c r="H516" s="329"/>
      <c r="I516" s="329"/>
      <c r="J516" s="329"/>
      <c r="K516" s="329"/>
      <c r="L516" s="329"/>
      <c r="M516" s="329"/>
      <c r="N516" s="329"/>
      <c r="O516" s="329"/>
      <c r="P516" s="329"/>
    </row>
    <row r="517" spans="1:16" ht="12.75" customHeight="1" x14ac:dyDescent="0.2">
      <c r="A517" s="329"/>
      <c r="B517" s="329"/>
      <c r="C517" s="329"/>
      <c r="D517" s="329"/>
      <c r="E517" s="329"/>
      <c r="F517" s="329"/>
      <c r="G517" s="329"/>
      <c r="H517" s="329"/>
      <c r="I517" s="329"/>
      <c r="J517" s="329"/>
      <c r="K517" s="329"/>
      <c r="L517" s="329"/>
      <c r="M517" s="329"/>
      <c r="N517" s="329"/>
      <c r="O517" s="329"/>
      <c r="P517" s="329"/>
    </row>
    <row r="518" spans="1:16" ht="12.75" customHeight="1" x14ac:dyDescent="0.2">
      <c r="A518" s="329"/>
      <c r="B518" s="329"/>
      <c r="C518" s="329"/>
      <c r="D518" s="329"/>
      <c r="E518" s="329"/>
      <c r="F518" s="329"/>
      <c r="G518" s="329"/>
      <c r="H518" s="329"/>
      <c r="I518" s="329"/>
      <c r="J518" s="329"/>
      <c r="K518" s="329"/>
      <c r="L518" s="329"/>
      <c r="M518" s="329"/>
      <c r="N518" s="329"/>
      <c r="O518" s="329"/>
      <c r="P518" s="329"/>
    </row>
    <row r="519" spans="1:16" ht="12.75" customHeight="1" x14ac:dyDescent="0.2">
      <c r="A519" s="329"/>
      <c r="B519" s="329"/>
      <c r="C519" s="329"/>
      <c r="D519" s="329"/>
      <c r="E519" s="329"/>
      <c r="F519" s="329"/>
      <c r="G519" s="329"/>
      <c r="H519" s="329"/>
      <c r="I519" s="329"/>
      <c r="J519" s="329"/>
      <c r="K519" s="329"/>
      <c r="L519" s="329"/>
      <c r="M519" s="329"/>
      <c r="N519" s="329"/>
      <c r="O519" s="329"/>
      <c r="P519" s="329"/>
    </row>
    <row r="520" spans="1:16" ht="12.75" customHeight="1" x14ac:dyDescent="0.2">
      <c r="A520" s="329"/>
      <c r="B520" s="329"/>
      <c r="C520" s="329"/>
      <c r="D520" s="329"/>
      <c r="E520" s="329"/>
      <c r="F520" s="329"/>
      <c r="G520" s="329"/>
      <c r="H520" s="329"/>
      <c r="I520" s="329"/>
      <c r="J520" s="329"/>
      <c r="K520" s="329"/>
      <c r="L520" s="329"/>
      <c r="M520" s="329"/>
      <c r="N520" s="329"/>
      <c r="O520" s="329"/>
      <c r="P520" s="329"/>
    </row>
    <row r="521" spans="1:16" ht="12.75" customHeight="1" x14ac:dyDescent="0.2">
      <c r="A521" s="329"/>
      <c r="B521" s="329"/>
      <c r="C521" s="329"/>
      <c r="D521" s="329"/>
      <c r="E521" s="329"/>
      <c r="F521" s="329"/>
      <c r="G521" s="329"/>
      <c r="H521" s="329"/>
      <c r="I521" s="329"/>
      <c r="J521" s="329"/>
      <c r="K521" s="329"/>
      <c r="L521" s="329"/>
      <c r="M521" s="329"/>
      <c r="N521" s="329"/>
      <c r="O521" s="329"/>
      <c r="P521" s="329"/>
    </row>
    <row r="522" spans="1:16" ht="12.75" customHeight="1" x14ac:dyDescent="0.2">
      <c r="A522" s="329"/>
      <c r="B522" s="329"/>
      <c r="C522" s="329"/>
      <c r="D522" s="329"/>
      <c r="E522" s="329"/>
      <c r="F522" s="329"/>
      <c r="G522" s="329"/>
      <c r="H522" s="329"/>
      <c r="I522" s="329"/>
      <c r="J522" s="329"/>
      <c r="K522" s="329"/>
      <c r="L522" s="329"/>
      <c r="M522" s="329"/>
      <c r="N522" s="329"/>
      <c r="O522" s="329"/>
      <c r="P522" s="329"/>
    </row>
    <row r="523" spans="1:16" ht="12.75" customHeight="1" x14ac:dyDescent="0.2">
      <c r="A523" s="329"/>
      <c r="B523" s="329"/>
      <c r="C523" s="329"/>
      <c r="D523" s="329"/>
      <c r="E523" s="329"/>
      <c r="F523" s="329"/>
      <c r="G523" s="329"/>
      <c r="H523" s="329"/>
      <c r="I523" s="329"/>
      <c r="J523" s="329"/>
      <c r="K523" s="329"/>
      <c r="L523" s="329"/>
      <c r="M523" s="329"/>
      <c r="N523" s="329"/>
      <c r="O523" s="329"/>
      <c r="P523" s="329"/>
    </row>
    <row r="524" spans="1:16" ht="12.75" customHeight="1" x14ac:dyDescent="0.2">
      <c r="A524" s="329"/>
      <c r="B524" s="329"/>
      <c r="C524" s="329"/>
      <c r="D524" s="329"/>
      <c r="E524" s="329"/>
      <c r="F524" s="329"/>
      <c r="G524" s="329"/>
      <c r="H524" s="329"/>
      <c r="I524" s="329"/>
      <c r="J524" s="329"/>
      <c r="K524" s="329"/>
      <c r="L524" s="329"/>
      <c r="M524" s="329"/>
      <c r="N524" s="329"/>
      <c r="O524" s="329"/>
      <c r="P524" s="329"/>
    </row>
    <row r="525" spans="1:16" ht="12.75" customHeight="1" x14ac:dyDescent="0.2">
      <c r="A525" s="329"/>
      <c r="B525" s="329"/>
      <c r="C525" s="329"/>
      <c r="D525" s="329"/>
      <c r="E525" s="329"/>
      <c r="F525" s="329"/>
      <c r="G525" s="329"/>
      <c r="H525" s="329"/>
      <c r="I525" s="329"/>
      <c r="J525" s="329"/>
      <c r="K525" s="329"/>
      <c r="L525" s="329"/>
      <c r="M525" s="329"/>
      <c r="N525" s="329"/>
      <c r="O525" s="329"/>
      <c r="P525" s="329"/>
    </row>
    <row r="526" spans="1:16" ht="12.75" customHeight="1" x14ac:dyDescent="0.2">
      <c r="A526" s="329"/>
      <c r="B526" s="329"/>
      <c r="C526" s="329"/>
      <c r="D526" s="329"/>
      <c r="E526" s="329"/>
      <c r="F526" s="329"/>
      <c r="G526" s="329"/>
      <c r="H526" s="329"/>
      <c r="I526" s="329"/>
      <c r="J526" s="329"/>
      <c r="K526" s="329"/>
      <c r="L526" s="329"/>
      <c r="M526" s="329"/>
      <c r="N526" s="329"/>
      <c r="O526" s="329"/>
      <c r="P526" s="329"/>
    </row>
    <row r="527" spans="1:16" ht="12.75" customHeight="1" x14ac:dyDescent="0.2">
      <c r="A527" s="329"/>
      <c r="B527" s="329"/>
      <c r="C527" s="329"/>
      <c r="D527" s="329"/>
      <c r="E527" s="329"/>
      <c r="F527" s="329"/>
      <c r="G527" s="329"/>
      <c r="H527" s="329"/>
      <c r="I527" s="329"/>
      <c r="J527" s="329"/>
      <c r="K527" s="329"/>
      <c r="L527" s="329"/>
      <c r="M527" s="329"/>
      <c r="N527" s="329"/>
      <c r="O527" s="329"/>
      <c r="P527" s="329"/>
    </row>
    <row r="528" spans="1:16" ht="12.75" customHeight="1" x14ac:dyDescent="0.2">
      <c r="A528" s="329"/>
      <c r="B528" s="329"/>
      <c r="C528" s="329"/>
      <c r="D528" s="329"/>
      <c r="E528" s="329"/>
      <c r="F528" s="329"/>
      <c r="G528" s="329"/>
      <c r="H528" s="329"/>
      <c r="I528" s="329"/>
      <c r="J528" s="329"/>
      <c r="K528" s="329"/>
      <c r="L528" s="329"/>
      <c r="M528" s="329"/>
      <c r="N528" s="329"/>
      <c r="O528" s="329"/>
      <c r="P528" s="329"/>
    </row>
    <row r="529" spans="1:16" ht="12.75" customHeight="1" x14ac:dyDescent="0.2">
      <c r="A529" s="329"/>
      <c r="B529" s="329"/>
      <c r="C529" s="329"/>
      <c r="D529" s="329"/>
      <c r="E529" s="329"/>
      <c r="F529" s="329"/>
      <c r="G529" s="329"/>
      <c r="H529" s="329"/>
      <c r="I529" s="329"/>
      <c r="J529" s="329"/>
      <c r="K529" s="329"/>
      <c r="L529" s="329"/>
      <c r="M529" s="329"/>
      <c r="N529" s="329"/>
      <c r="O529" s="329"/>
      <c r="P529" s="329"/>
    </row>
    <row r="530" spans="1:16" ht="12.75" customHeight="1" x14ac:dyDescent="0.2">
      <c r="A530" s="329"/>
      <c r="B530" s="329"/>
      <c r="C530" s="329"/>
      <c r="D530" s="329"/>
      <c r="E530" s="329"/>
      <c r="F530" s="329"/>
      <c r="G530" s="329"/>
      <c r="H530" s="329"/>
      <c r="I530" s="329"/>
      <c r="J530" s="329"/>
      <c r="K530" s="329"/>
      <c r="L530" s="329"/>
      <c r="M530" s="329"/>
      <c r="N530" s="329"/>
      <c r="O530" s="329"/>
      <c r="P530" s="329"/>
    </row>
    <row r="531" spans="1:16" ht="12.75" customHeight="1" x14ac:dyDescent="0.2">
      <c r="A531" s="329"/>
      <c r="B531" s="329"/>
      <c r="C531" s="329"/>
      <c r="D531" s="329"/>
      <c r="E531" s="329"/>
      <c r="F531" s="329"/>
      <c r="G531" s="329"/>
      <c r="H531" s="329"/>
      <c r="I531" s="329"/>
      <c r="J531" s="329"/>
      <c r="K531" s="329"/>
      <c r="L531" s="329"/>
      <c r="M531" s="329"/>
      <c r="N531" s="329"/>
      <c r="O531" s="329"/>
      <c r="P531" s="329"/>
    </row>
    <row r="532" spans="1:16" ht="12.75" customHeight="1" x14ac:dyDescent="0.2">
      <c r="A532" s="329"/>
      <c r="B532" s="329"/>
      <c r="C532" s="329"/>
      <c r="D532" s="329"/>
      <c r="E532" s="329"/>
      <c r="F532" s="329"/>
      <c r="G532" s="329"/>
      <c r="H532" s="329"/>
      <c r="I532" s="329"/>
      <c r="J532" s="329"/>
      <c r="K532" s="329"/>
      <c r="L532" s="329"/>
      <c r="M532" s="329"/>
      <c r="N532" s="329"/>
      <c r="O532" s="329"/>
      <c r="P532" s="329"/>
    </row>
    <row r="533" spans="1:16" ht="12.75" customHeight="1" x14ac:dyDescent="0.2">
      <c r="A533" s="329"/>
      <c r="B533" s="329"/>
      <c r="C533" s="329"/>
      <c r="D533" s="329"/>
      <c r="E533" s="329"/>
      <c r="F533" s="329"/>
      <c r="G533" s="329"/>
      <c r="H533" s="329"/>
      <c r="I533" s="329"/>
      <c r="J533" s="329"/>
      <c r="K533" s="329"/>
      <c r="L533" s="329"/>
      <c r="M533" s="329"/>
      <c r="N533" s="329"/>
      <c r="O533" s="329"/>
      <c r="P533" s="329"/>
    </row>
    <row r="534" spans="1:16" ht="12.75" customHeight="1" x14ac:dyDescent="0.2">
      <c r="A534" s="329"/>
      <c r="B534" s="329"/>
      <c r="C534" s="329"/>
      <c r="D534" s="329"/>
      <c r="E534" s="329"/>
      <c r="F534" s="329"/>
      <c r="G534" s="329"/>
      <c r="H534" s="329"/>
      <c r="I534" s="329"/>
      <c r="J534" s="329"/>
      <c r="K534" s="329"/>
      <c r="L534" s="329"/>
      <c r="M534" s="329"/>
      <c r="N534" s="329"/>
      <c r="O534" s="329"/>
      <c r="P534" s="329"/>
    </row>
    <row r="535" spans="1:16" ht="12.75" customHeight="1" x14ac:dyDescent="0.2">
      <c r="A535" s="329"/>
      <c r="B535" s="329"/>
      <c r="C535" s="329"/>
      <c r="D535" s="329"/>
      <c r="E535" s="329"/>
      <c r="F535" s="329"/>
      <c r="G535" s="329"/>
      <c r="H535" s="329"/>
      <c r="I535" s="329"/>
      <c r="J535" s="329"/>
      <c r="K535" s="329"/>
      <c r="L535" s="329"/>
      <c r="M535" s="329"/>
      <c r="N535" s="329"/>
      <c r="O535" s="329"/>
      <c r="P535" s="329"/>
    </row>
    <row r="536" spans="1:16" ht="12.75" customHeight="1" x14ac:dyDescent="0.2">
      <c r="A536" s="329"/>
      <c r="B536" s="329"/>
      <c r="C536" s="329"/>
      <c r="D536" s="329"/>
      <c r="E536" s="329"/>
      <c r="F536" s="329"/>
      <c r="G536" s="329"/>
      <c r="H536" s="329"/>
      <c r="I536" s="329"/>
      <c r="J536" s="329"/>
      <c r="K536" s="329"/>
      <c r="L536" s="329"/>
      <c r="M536" s="329"/>
      <c r="N536" s="329"/>
      <c r="O536" s="329"/>
      <c r="P536" s="329"/>
    </row>
    <row r="537" spans="1:16" ht="12.75" customHeight="1" x14ac:dyDescent="0.2">
      <c r="A537" s="329"/>
      <c r="B537" s="329"/>
      <c r="C537" s="329"/>
      <c r="D537" s="329"/>
      <c r="E537" s="329"/>
      <c r="F537" s="329"/>
      <c r="G537" s="329"/>
      <c r="H537" s="329"/>
      <c r="I537" s="329"/>
      <c r="J537" s="329"/>
      <c r="K537" s="329"/>
      <c r="L537" s="329"/>
      <c r="M537" s="329"/>
      <c r="N537" s="329"/>
      <c r="O537" s="329"/>
      <c r="P537" s="329"/>
    </row>
    <row r="538" spans="1:16" ht="12.75" customHeight="1" x14ac:dyDescent="0.2">
      <c r="A538" s="329"/>
      <c r="B538" s="329"/>
      <c r="C538" s="329"/>
      <c r="D538" s="329"/>
      <c r="E538" s="329"/>
      <c r="F538" s="329"/>
      <c r="G538" s="329"/>
      <c r="H538" s="329"/>
      <c r="I538" s="329"/>
      <c r="J538" s="329"/>
      <c r="K538" s="329"/>
      <c r="L538" s="329"/>
      <c r="M538" s="329"/>
      <c r="N538" s="329"/>
      <c r="O538" s="329"/>
      <c r="P538" s="329"/>
    </row>
    <row r="539" spans="1:16" ht="12.75" customHeight="1" x14ac:dyDescent="0.2">
      <c r="A539" s="329"/>
      <c r="B539" s="329"/>
      <c r="C539" s="329"/>
      <c r="D539" s="329"/>
      <c r="E539" s="329"/>
      <c r="F539" s="329"/>
      <c r="G539" s="329"/>
      <c r="H539" s="329"/>
      <c r="I539" s="329"/>
      <c r="J539" s="329"/>
      <c r="K539" s="329"/>
      <c r="L539" s="329"/>
      <c r="M539" s="329"/>
      <c r="N539" s="329"/>
      <c r="O539" s="329"/>
      <c r="P539" s="329"/>
    </row>
    <row r="540" spans="1:16" ht="12.75" customHeight="1" x14ac:dyDescent="0.2">
      <c r="A540" s="329"/>
      <c r="B540" s="329"/>
      <c r="C540" s="329"/>
      <c r="D540" s="329"/>
      <c r="E540" s="329"/>
      <c r="F540" s="329"/>
      <c r="G540" s="329"/>
      <c r="H540" s="329"/>
      <c r="I540" s="329"/>
      <c r="J540" s="329"/>
      <c r="K540" s="329"/>
      <c r="L540" s="329"/>
      <c r="M540" s="329"/>
      <c r="N540" s="329"/>
      <c r="O540" s="329"/>
      <c r="P540" s="329"/>
    </row>
    <row r="541" spans="1:16" ht="12.75" customHeight="1" x14ac:dyDescent="0.2">
      <c r="A541" s="329"/>
      <c r="B541" s="329"/>
      <c r="C541" s="329"/>
      <c r="D541" s="329"/>
      <c r="E541" s="329"/>
      <c r="F541" s="329"/>
      <c r="G541" s="329"/>
      <c r="H541" s="329"/>
      <c r="I541" s="329"/>
      <c r="J541" s="329"/>
      <c r="K541" s="329"/>
      <c r="L541" s="329"/>
      <c r="M541" s="329"/>
      <c r="N541" s="329"/>
      <c r="O541" s="329"/>
      <c r="P541" s="329"/>
    </row>
    <row r="542" spans="1:16" ht="12.75" customHeight="1" x14ac:dyDescent="0.2">
      <c r="A542" s="329"/>
      <c r="B542" s="329"/>
      <c r="C542" s="329"/>
      <c r="D542" s="329"/>
      <c r="E542" s="329"/>
      <c r="F542" s="329"/>
      <c r="G542" s="329"/>
      <c r="H542" s="329"/>
      <c r="I542" s="329"/>
      <c r="J542" s="329"/>
      <c r="K542" s="329"/>
      <c r="L542" s="329"/>
      <c r="M542" s="329"/>
      <c r="N542" s="329"/>
      <c r="O542" s="329"/>
      <c r="P542" s="329"/>
    </row>
    <row r="543" spans="1:16" ht="12.75" customHeight="1" x14ac:dyDescent="0.2">
      <c r="A543" s="329"/>
      <c r="B543" s="329"/>
      <c r="C543" s="329"/>
      <c r="D543" s="329"/>
      <c r="E543" s="329"/>
      <c r="F543" s="329"/>
      <c r="G543" s="329"/>
      <c r="H543" s="329"/>
      <c r="I543" s="329"/>
      <c r="J543" s="329"/>
      <c r="K543" s="329"/>
      <c r="L543" s="329"/>
      <c r="M543" s="329"/>
      <c r="N543" s="329"/>
      <c r="O543" s="329"/>
      <c r="P543" s="329"/>
    </row>
    <row r="544" spans="1:16" ht="12.75" customHeight="1" x14ac:dyDescent="0.2">
      <c r="A544" s="329"/>
      <c r="B544" s="329"/>
      <c r="C544" s="329"/>
      <c r="D544" s="329"/>
      <c r="E544" s="329"/>
      <c r="F544" s="329"/>
      <c r="G544" s="329"/>
      <c r="H544" s="329"/>
      <c r="I544" s="329"/>
      <c r="J544" s="329"/>
      <c r="K544" s="329"/>
      <c r="L544" s="329"/>
      <c r="M544" s="329"/>
      <c r="N544" s="329"/>
      <c r="O544" s="329"/>
      <c r="P544" s="329"/>
    </row>
    <row r="545" spans="1:16" ht="12.75" customHeight="1" x14ac:dyDescent="0.2">
      <c r="A545" s="329"/>
      <c r="B545" s="329"/>
      <c r="C545" s="329"/>
      <c r="D545" s="329"/>
      <c r="E545" s="329"/>
      <c r="F545" s="329"/>
      <c r="G545" s="329"/>
      <c r="H545" s="329"/>
      <c r="I545" s="329"/>
      <c r="J545" s="329"/>
      <c r="K545" s="329"/>
      <c r="L545" s="329"/>
      <c r="M545" s="329"/>
      <c r="N545" s="329"/>
      <c r="O545" s="329"/>
      <c r="P545" s="329"/>
    </row>
    <row r="546" spans="1:16" ht="12.75" customHeight="1" x14ac:dyDescent="0.2">
      <c r="A546" s="329"/>
      <c r="B546" s="329"/>
      <c r="C546" s="329"/>
      <c r="D546" s="329"/>
      <c r="E546" s="329"/>
      <c r="F546" s="329"/>
      <c r="G546" s="329"/>
      <c r="H546" s="329"/>
      <c r="I546" s="329"/>
      <c r="J546" s="329"/>
      <c r="K546" s="329"/>
      <c r="L546" s="329"/>
      <c r="M546" s="329"/>
      <c r="N546" s="329"/>
      <c r="O546" s="329"/>
      <c r="P546" s="329"/>
    </row>
    <row r="547" spans="1:16" ht="12.75" customHeight="1" x14ac:dyDescent="0.2">
      <c r="A547" s="329"/>
      <c r="B547" s="329"/>
      <c r="C547" s="329"/>
      <c r="D547" s="329"/>
      <c r="E547" s="329"/>
      <c r="F547" s="329"/>
      <c r="G547" s="329"/>
      <c r="H547" s="329"/>
      <c r="I547" s="329"/>
      <c r="J547" s="329"/>
      <c r="K547" s="329"/>
      <c r="L547" s="329"/>
      <c r="M547" s="329"/>
      <c r="N547" s="329"/>
      <c r="O547" s="329"/>
      <c r="P547" s="329"/>
    </row>
    <row r="548" spans="1:16" ht="12.75" customHeight="1" x14ac:dyDescent="0.2">
      <c r="A548" s="329"/>
      <c r="B548" s="329"/>
      <c r="C548" s="329"/>
      <c r="D548" s="329"/>
      <c r="E548" s="329"/>
      <c r="F548" s="329"/>
      <c r="G548" s="329"/>
      <c r="H548" s="329"/>
      <c r="I548" s="329"/>
      <c r="J548" s="329"/>
      <c r="K548" s="329"/>
      <c r="L548" s="329"/>
      <c r="M548" s="329"/>
      <c r="N548" s="329"/>
      <c r="O548" s="329"/>
      <c r="P548" s="329"/>
    </row>
    <row r="549" spans="1:16" ht="12.75" customHeight="1" x14ac:dyDescent="0.2">
      <c r="A549" s="329"/>
      <c r="B549" s="329"/>
      <c r="C549" s="329"/>
      <c r="D549" s="329"/>
      <c r="E549" s="329"/>
      <c r="F549" s="329"/>
      <c r="G549" s="329"/>
      <c r="H549" s="329"/>
      <c r="I549" s="329"/>
      <c r="J549" s="329"/>
      <c r="K549" s="329"/>
      <c r="L549" s="329"/>
      <c r="M549" s="329"/>
      <c r="N549" s="329"/>
      <c r="O549" s="329"/>
      <c r="P549" s="329"/>
    </row>
    <row r="550" spans="1:16" ht="12.75" customHeight="1" x14ac:dyDescent="0.2">
      <c r="A550" s="329"/>
      <c r="B550" s="329"/>
      <c r="C550" s="329"/>
      <c r="D550" s="329"/>
      <c r="E550" s="329"/>
      <c r="F550" s="329"/>
      <c r="G550" s="329"/>
      <c r="H550" s="329"/>
      <c r="I550" s="329"/>
      <c r="J550" s="329"/>
      <c r="K550" s="329"/>
      <c r="L550" s="329"/>
      <c r="M550" s="329"/>
      <c r="N550" s="329"/>
      <c r="O550" s="329"/>
      <c r="P550" s="329"/>
    </row>
    <row r="551" spans="1:16" ht="12.75" customHeight="1" x14ac:dyDescent="0.2">
      <c r="A551" s="329"/>
      <c r="B551" s="329"/>
      <c r="C551" s="329"/>
      <c r="D551" s="329"/>
      <c r="E551" s="329"/>
      <c r="F551" s="329"/>
      <c r="G551" s="329"/>
      <c r="H551" s="329"/>
      <c r="I551" s="329"/>
      <c r="J551" s="329"/>
      <c r="K551" s="329"/>
      <c r="L551" s="329"/>
      <c r="M551" s="329"/>
      <c r="N551" s="329"/>
      <c r="O551" s="329"/>
      <c r="P551" s="329"/>
    </row>
    <row r="552" spans="1:16" ht="12.75" customHeight="1" x14ac:dyDescent="0.2">
      <c r="A552" s="329"/>
      <c r="B552" s="329"/>
      <c r="C552" s="329"/>
      <c r="D552" s="329"/>
      <c r="E552" s="329"/>
      <c r="F552" s="329"/>
      <c r="G552" s="329"/>
      <c r="H552" s="329"/>
      <c r="I552" s="329"/>
      <c r="J552" s="329"/>
      <c r="K552" s="329"/>
      <c r="L552" s="329"/>
      <c r="M552" s="329"/>
      <c r="N552" s="329"/>
      <c r="O552" s="329"/>
      <c r="P552" s="329"/>
    </row>
    <row r="553" spans="1:16" ht="12.75" customHeight="1" x14ac:dyDescent="0.2">
      <c r="A553" s="329"/>
      <c r="B553" s="329"/>
      <c r="C553" s="329"/>
      <c r="D553" s="329"/>
      <c r="E553" s="329"/>
      <c r="F553" s="329"/>
      <c r="G553" s="329"/>
      <c r="H553" s="329"/>
      <c r="I553" s="329"/>
      <c r="J553" s="329"/>
      <c r="K553" s="329"/>
      <c r="L553" s="329"/>
      <c r="M553" s="329"/>
      <c r="N553" s="329"/>
      <c r="O553" s="329"/>
      <c r="P553" s="329"/>
    </row>
    <row r="554" spans="1:16" ht="12.75" customHeight="1" x14ac:dyDescent="0.2">
      <c r="A554" s="329"/>
      <c r="B554" s="329"/>
      <c r="C554" s="329"/>
      <c r="D554" s="329"/>
      <c r="E554" s="329"/>
      <c r="F554" s="329"/>
      <c r="G554" s="329"/>
      <c r="H554" s="329"/>
      <c r="I554" s="329"/>
      <c r="J554" s="329"/>
      <c r="K554" s="329"/>
      <c r="L554" s="329"/>
      <c r="M554" s="329"/>
      <c r="N554" s="329"/>
      <c r="O554" s="329"/>
      <c r="P554" s="329"/>
    </row>
    <row r="555" spans="1:16" ht="12.75" customHeight="1" x14ac:dyDescent="0.2">
      <c r="A555" s="329"/>
      <c r="B555" s="329"/>
      <c r="C555" s="329"/>
      <c r="D555" s="329"/>
      <c r="E555" s="329"/>
      <c r="F555" s="329"/>
      <c r="G555" s="329"/>
      <c r="H555" s="329"/>
      <c r="I555" s="329"/>
      <c r="J555" s="329"/>
      <c r="K555" s="329"/>
      <c r="L555" s="329"/>
      <c r="M555" s="329"/>
      <c r="N555" s="329"/>
      <c r="O555" s="329"/>
      <c r="P555" s="329"/>
    </row>
    <row r="556" spans="1:16" ht="12.75" customHeight="1" x14ac:dyDescent="0.2">
      <c r="A556" s="329"/>
      <c r="B556" s="329"/>
      <c r="C556" s="329"/>
      <c r="D556" s="329"/>
      <c r="E556" s="329"/>
      <c r="F556" s="329"/>
      <c r="G556" s="329"/>
      <c r="H556" s="329"/>
      <c r="I556" s="329"/>
      <c r="J556" s="329"/>
      <c r="K556" s="329"/>
      <c r="L556" s="329"/>
      <c r="M556" s="329"/>
      <c r="N556" s="329"/>
      <c r="O556" s="329"/>
      <c r="P556" s="329"/>
    </row>
    <row r="557" spans="1:16" ht="12.75" customHeight="1" x14ac:dyDescent="0.2">
      <c r="A557" s="329"/>
      <c r="B557" s="329"/>
      <c r="C557" s="329"/>
      <c r="D557" s="329"/>
      <c r="E557" s="329"/>
      <c r="F557" s="329"/>
      <c r="G557" s="329"/>
      <c r="H557" s="329"/>
      <c r="I557" s="329"/>
      <c r="J557" s="329"/>
      <c r="K557" s="329"/>
      <c r="L557" s="329"/>
      <c r="M557" s="329"/>
      <c r="N557" s="329"/>
      <c r="O557" s="329"/>
      <c r="P557" s="329"/>
    </row>
    <row r="558" spans="1:16" ht="12.75" customHeight="1" x14ac:dyDescent="0.2">
      <c r="A558" s="329"/>
      <c r="B558" s="329"/>
      <c r="C558" s="329"/>
      <c r="D558" s="329"/>
      <c r="E558" s="329"/>
      <c r="F558" s="329"/>
      <c r="G558" s="329"/>
      <c r="H558" s="329"/>
      <c r="I558" s="329"/>
      <c r="J558" s="329"/>
      <c r="K558" s="329"/>
      <c r="L558" s="329"/>
      <c r="M558" s="329"/>
      <c r="N558" s="329"/>
      <c r="O558" s="329"/>
      <c r="P558" s="329"/>
    </row>
    <row r="559" spans="1:16" ht="12.75" customHeight="1" x14ac:dyDescent="0.2">
      <c r="A559" s="329"/>
      <c r="B559" s="329"/>
      <c r="C559" s="329"/>
      <c r="D559" s="329"/>
      <c r="E559" s="329"/>
      <c r="F559" s="329"/>
      <c r="G559" s="329"/>
      <c r="H559" s="329"/>
      <c r="I559" s="329"/>
      <c r="J559" s="329"/>
      <c r="K559" s="329"/>
      <c r="L559" s="329"/>
      <c r="M559" s="329"/>
      <c r="N559" s="329"/>
      <c r="O559" s="329"/>
      <c r="P559" s="329"/>
    </row>
    <row r="560" spans="1:16" ht="12.75" customHeight="1" x14ac:dyDescent="0.2">
      <c r="A560" s="329"/>
      <c r="B560" s="329"/>
      <c r="C560" s="329"/>
      <c r="D560" s="329"/>
      <c r="E560" s="329"/>
      <c r="F560" s="329"/>
      <c r="G560" s="329"/>
      <c r="H560" s="329"/>
      <c r="I560" s="329"/>
      <c r="J560" s="329"/>
      <c r="K560" s="329"/>
      <c r="L560" s="329"/>
      <c r="M560" s="329"/>
      <c r="N560" s="329"/>
      <c r="O560" s="329"/>
      <c r="P560" s="329"/>
    </row>
    <row r="561" spans="1:16" ht="12.75" customHeight="1" x14ac:dyDescent="0.2">
      <c r="A561" s="329"/>
      <c r="B561" s="329"/>
      <c r="C561" s="329"/>
      <c r="D561" s="329"/>
      <c r="E561" s="329"/>
      <c r="F561" s="329"/>
      <c r="G561" s="329"/>
      <c r="H561" s="329"/>
      <c r="I561" s="329"/>
      <c r="J561" s="329"/>
      <c r="K561" s="329"/>
      <c r="L561" s="329"/>
      <c r="M561" s="329"/>
      <c r="N561" s="329"/>
      <c r="O561" s="329"/>
      <c r="P561" s="329"/>
    </row>
    <row r="562" spans="1:16" ht="12.75" customHeight="1" x14ac:dyDescent="0.2">
      <c r="A562" s="329"/>
      <c r="B562" s="329"/>
      <c r="C562" s="329"/>
      <c r="D562" s="329"/>
      <c r="E562" s="329"/>
      <c r="F562" s="329"/>
      <c r="G562" s="329"/>
      <c r="H562" s="329"/>
      <c r="I562" s="329"/>
      <c r="J562" s="329"/>
      <c r="K562" s="329"/>
      <c r="L562" s="329"/>
      <c r="M562" s="329"/>
      <c r="N562" s="329"/>
      <c r="O562" s="329"/>
      <c r="P562" s="329"/>
    </row>
    <row r="563" spans="1:16" ht="12.75" customHeight="1" x14ac:dyDescent="0.2">
      <c r="A563" s="329"/>
      <c r="B563" s="329"/>
      <c r="C563" s="329"/>
      <c r="D563" s="329"/>
      <c r="E563" s="329"/>
      <c r="F563" s="329"/>
      <c r="G563" s="329"/>
      <c r="H563" s="329"/>
      <c r="I563" s="329"/>
      <c r="J563" s="329"/>
      <c r="K563" s="329"/>
      <c r="L563" s="329"/>
      <c r="M563" s="329"/>
      <c r="N563" s="329"/>
      <c r="O563" s="329"/>
      <c r="P563" s="329"/>
    </row>
    <row r="564" spans="1:16" ht="12.75" customHeight="1" x14ac:dyDescent="0.2">
      <c r="A564" s="329"/>
      <c r="B564" s="329"/>
      <c r="C564" s="329"/>
      <c r="D564" s="329"/>
      <c r="E564" s="329"/>
      <c r="F564" s="329"/>
      <c r="G564" s="329"/>
      <c r="H564" s="329"/>
      <c r="I564" s="329"/>
      <c r="J564" s="329"/>
      <c r="K564" s="329"/>
      <c r="L564" s="329"/>
      <c r="M564" s="329"/>
      <c r="N564" s="329"/>
      <c r="O564" s="329"/>
      <c r="P564" s="329"/>
    </row>
    <row r="565" spans="1:16" ht="12.75" customHeight="1" x14ac:dyDescent="0.2">
      <c r="A565" s="329"/>
      <c r="B565" s="329"/>
      <c r="C565" s="329"/>
      <c r="D565" s="329"/>
      <c r="E565" s="329"/>
      <c r="F565" s="329"/>
      <c r="G565" s="329"/>
      <c r="H565" s="329"/>
      <c r="I565" s="329"/>
      <c r="J565" s="329"/>
      <c r="K565" s="329"/>
      <c r="L565" s="329"/>
      <c r="M565" s="329"/>
      <c r="N565" s="329"/>
      <c r="O565" s="329"/>
      <c r="P565" s="329"/>
    </row>
    <row r="566" spans="1:16" ht="12.75" customHeight="1" x14ac:dyDescent="0.2">
      <c r="A566" s="329"/>
      <c r="B566" s="329"/>
      <c r="C566" s="329"/>
      <c r="D566" s="329"/>
      <c r="E566" s="329"/>
      <c r="F566" s="329"/>
      <c r="G566" s="329"/>
      <c r="H566" s="329"/>
      <c r="I566" s="329"/>
      <c r="J566" s="329"/>
      <c r="K566" s="329"/>
      <c r="L566" s="329"/>
      <c r="M566" s="329"/>
      <c r="N566" s="329"/>
      <c r="O566" s="329"/>
      <c r="P566" s="329"/>
    </row>
    <row r="567" spans="1:16" ht="12.75" customHeight="1" x14ac:dyDescent="0.2">
      <c r="A567" s="329"/>
      <c r="B567" s="329"/>
      <c r="C567" s="329"/>
      <c r="D567" s="329"/>
      <c r="E567" s="329"/>
      <c r="F567" s="329"/>
      <c r="G567" s="329"/>
      <c r="H567" s="329"/>
      <c r="I567" s="329"/>
      <c r="J567" s="329"/>
      <c r="K567" s="329"/>
      <c r="L567" s="329"/>
      <c r="M567" s="329"/>
      <c r="N567" s="329"/>
      <c r="O567" s="329"/>
      <c r="P567" s="329"/>
    </row>
    <row r="568" spans="1:16" ht="12.75" customHeight="1" x14ac:dyDescent="0.2">
      <c r="A568" s="329"/>
      <c r="B568" s="329"/>
      <c r="C568" s="329"/>
      <c r="D568" s="329"/>
      <c r="E568" s="329"/>
      <c r="F568" s="329"/>
      <c r="G568" s="329"/>
      <c r="H568" s="329"/>
      <c r="I568" s="329"/>
      <c r="J568" s="329"/>
      <c r="K568" s="329"/>
      <c r="L568" s="329"/>
      <c r="M568" s="329"/>
      <c r="N568" s="329"/>
      <c r="O568" s="329"/>
      <c r="P568" s="329"/>
    </row>
    <row r="569" spans="1:16" ht="12.75" customHeight="1" x14ac:dyDescent="0.2">
      <c r="A569" s="329"/>
      <c r="B569" s="329"/>
      <c r="C569" s="329"/>
      <c r="D569" s="329"/>
      <c r="E569" s="329"/>
      <c r="F569" s="329"/>
      <c r="G569" s="329"/>
      <c r="H569" s="329"/>
      <c r="I569" s="329"/>
      <c r="J569" s="329"/>
      <c r="K569" s="329"/>
      <c r="L569" s="329"/>
      <c r="M569" s="329"/>
      <c r="N569" s="329"/>
      <c r="O569" s="329"/>
      <c r="P569" s="329"/>
    </row>
    <row r="570" spans="1:16" ht="12.75" customHeight="1" x14ac:dyDescent="0.2">
      <c r="A570" s="329"/>
      <c r="B570" s="329"/>
      <c r="C570" s="329"/>
      <c r="D570" s="329"/>
      <c r="E570" s="329"/>
      <c r="F570" s="329"/>
      <c r="G570" s="329"/>
      <c r="H570" s="329"/>
      <c r="I570" s="329"/>
      <c r="J570" s="329"/>
      <c r="K570" s="329"/>
      <c r="L570" s="329"/>
      <c r="M570" s="329"/>
      <c r="N570" s="329"/>
      <c r="O570" s="329"/>
      <c r="P570" s="329"/>
    </row>
    <row r="571" spans="1:16" ht="12.75" customHeight="1" x14ac:dyDescent="0.2">
      <c r="A571" s="329"/>
      <c r="B571" s="329"/>
      <c r="C571" s="329"/>
      <c r="D571" s="329"/>
      <c r="E571" s="329"/>
      <c r="F571" s="329"/>
      <c r="G571" s="329"/>
      <c r="H571" s="329"/>
      <c r="I571" s="329"/>
      <c r="J571" s="329"/>
      <c r="K571" s="329"/>
      <c r="L571" s="329"/>
      <c r="M571" s="329"/>
      <c r="N571" s="329"/>
      <c r="O571" s="329"/>
      <c r="P571" s="329"/>
    </row>
    <row r="572" spans="1:16" ht="12.75" customHeight="1" x14ac:dyDescent="0.2">
      <c r="A572" s="329"/>
      <c r="B572" s="329"/>
      <c r="C572" s="329"/>
      <c r="D572" s="329"/>
      <c r="E572" s="329"/>
      <c r="F572" s="329"/>
      <c r="G572" s="329"/>
      <c r="H572" s="329"/>
      <c r="I572" s="329"/>
      <c r="J572" s="329"/>
      <c r="K572" s="329"/>
      <c r="L572" s="329"/>
      <c r="M572" s="329"/>
      <c r="N572" s="329"/>
      <c r="O572" s="329"/>
      <c r="P572" s="329"/>
    </row>
    <row r="573" spans="1:16" ht="12.75" customHeight="1" x14ac:dyDescent="0.2">
      <c r="A573" s="329"/>
      <c r="B573" s="329"/>
      <c r="C573" s="329"/>
      <c r="D573" s="329"/>
      <c r="E573" s="329"/>
      <c r="F573" s="329"/>
      <c r="G573" s="329"/>
      <c r="H573" s="329"/>
      <c r="I573" s="329"/>
      <c r="J573" s="329"/>
      <c r="K573" s="329"/>
      <c r="L573" s="329"/>
      <c r="M573" s="329"/>
      <c r="N573" s="329"/>
      <c r="O573" s="329"/>
      <c r="P573" s="329"/>
    </row>
    <row r="574" spans="1:16" ht="12.75" customHeight="1" x14ac:dyDescent="0.2">
      <c r="A574" s="329"/>
      <c r="B574" s="329"/>
      <c r="C574" s="329"/>
      <c r="D574" s="329"/>
      <c r="E574" s="329"/>
      <c r="F574" s="329"/>
      <c r="G574" s="329"/>
      <c r="H574" s="329"/>
      <c r="I574" s="329"/>
      <c r="J574" s="329"/>
      <c r="K574" s="329"/>
      <c r="L574" s="329"/>
      <c r="M574" s="329"/>
      <c r="N574" s="329"/>
      <c r="O574" s="329"/>
      <c r="P574" s="329"/>
    </row>
    <row r="575" spans="1:16" ht="12.75" customHeight="1" x14ac:dyDescent="0.2">
      <c r="A575" s="329"/>
      <c r="B575" s="329"/>
      <c r="C575" s="329"/>
      <c r="D575" s="329"/>
      <c r="E575" s="329"/>
      <c r="F575" s="329"/>
      <c r="G575" s="329"/>
      <c r="H575" s="329"/>
      <c r="I575" s="329"/>
      <c r="J575" s="329"/>
      <c r="K575" s="329"/>
      <c r="L575" s="329"/>
      <c r="M575" s="329"/>
      <c r="N575" s="329"/>
      <c r="O575" s="329"/>
      <c r="P575" s="329"/>
    </row>
    <row r="576" spans="1:16" ht="12.75" customHeight="1" x14ac:dyDescent="0.2">
      <c r="A576" s="329"/>
      <c r="B576" s="329"/>
      <c r="C576" s="329"/>
      <c r="D576" s="329"/>
      <c r="E576" s="329"/>
      <c r="F576" s="329"/>
      <c r="G576" s="329"/>
      <c r="H576" s="329"/>
      <c r="I576" s="329"/>
      <c r="J576" s="329"/>
      <c r="K576" s="329"/>
      <c r="L576" s="329"/>
      <c r="M576" s="329"/>
      <c r="N576" s="329"/>
      <c r="O576" s="329"/>
      <c r="P576" s="329"/>
    </row>
    <row r="577" spans="1:16" ht="12.75" customHeight="1" x14ac:dyDescent="0.2">
      <c r="A577" s="329"/>
      <c r="B577" s="329"/>
      <c r="C577" s="329"/>
      <c r="D577" s="329"/>
      <c r="E577" s="329"/>
      <c r="F577" s="329"/>
      <c r="G577" s="329"/>
      <c r="H577" s="329"/>
      <c r="I577" s="329"/>
      <c r="J577" s="329"/>
      <c r="K577" s="329"/>
      <c r="L577" s="329"/>
      <c r="M577" s="329"/>
      <c r="N577" s="329"/>
      <c r="O577" s="329"/>
      <c r="P577" s="329"/>
    </row>
    <row r="578" spans="1:16" ht="12.75" customHeight="1" x14ac:dyDescent="0.2">
      <c r="A578" s="329"/>
      <c r="B578" s="329"/>
      <c r="C578" s="329"/>
      <c r="D578" s="329"/>
      <c r="E578" s="329"/>
      <c r="F578" s="329"/>
      <c r="G578" s="329"/>
      <c r="H578" s="329"/>
      <c r="I578" s="329"/>
      <c r="J578" s="329"/>
      <c r="K578" s="329"/>
      <c r="L578" s="329"/>
      <c r="M578" s="329"/>
      <c r="N578" s="329"/>
      <c r="O578" s="329"/>
      <c r="P578" s="329"/>
    </row>
    <row r="579" spans="1:16" ht="12.75" customHeight="1" x14ac:dyDescent="0.2">
      <c r="A579" s="329"/>
      <c r="B579" s="329"/>
      <c r="C579" s="329"/>
      <c r="D579" s="329"/>
      <c r="E579" s="329"/>
      <c r="F579" s="329"/>
      <c r="G579" s="329"/>
      <c r="H579" s="329"/>
      <c r="I579" s="329"/>
      <c r="J579" s="329"/>
      <c r="K579" s="329"/>
      <c r="L579" s="329"/>
      <c r="M579" s="329"/>
      <c r="N579" s="329"/>
      <c r="O579" s="329"/>
      <c r="P579" s="329"/>
    </row>
    <row r="580" spans="1:16" ht="12.75" customHeight="1" x14ac:dyDescent="0.2">
      <c r="A580" s="329"/>
      <c r="B580" s="329"/>
      <c r="C580" s="329"/>
      <c r="D580" s="329"/>
      <c r="E580" s="329"/>
      <c r="F580" s="329"/>
      <c r="G580" s="329"/>
      <c r="H580" s="329"/>
      <c r="I580" s="329"/>
      <c r="J580" s="329"/>
      <c r="K580" s="329"/>
      <c r="L580" s="329"/>
      <c r="M580" s="329"/>
      <c r="N580" s="329"/>
      <c r="O580" s="329"/>
      <c r="P580" s="329"/>
    </row>
    <row r="581" spans="1:16" ht="12.75" customHeight="1" x14ac:dyDescent="0.2">
      <c r="A581" s="329"/>
      <c r="B581" s="329"/>
      <c r="C581" s="329"/>
      <c r="D581" s="329"/>
      <c r="E581" s="329"/>
      <c r="F581" s="329"/>
      <c r="G581" s="329"/>
      <c r="H581" s="329"/>
      <c r="I581" s="329"/>
      <c r="J581" s="329"/>
      <c r="K581" s="329"/>
      <c r="L581" s="329"/>
      <c r="M581" s="329"/>
      <c r="N581" s="329"/>
      <c r="O581" s="329"/>
      <c r="P581" s="329"/>
    </row>
    <row r="582" spans="1:16" ht="12.75" customHeight="1" x14ac:dyDescent="0.2">
      <c r="A582" s="329"/>
      <c r="B582" s="329"/>
      <c r="C582" s="329"/>
      <c r="D582" s="329"/>
      <c r="E582" s="329"/>
      <c r="F582" s="329"/>
      <c r="G582" s="329"/>
      <c r="H582" s="329"/>
      <c r="I582" s="329"/>
      <c r="J582" s="329"/>
      <c r="K582" s="329"/>
      <c r="L582" s="329"/>
      <c r="M582" s="329"/>
      <c r="N582" s="329"/>
      <c r="O582" s="329"/>
      <c r="P582" s="329"/>
    </row>
    <row r="583" spans="1:16" ht="12.75" customHeight="1" x14ac:dyDescent="0.2">
      <c r="A583" s="329"/>
      <c r="B583" s="329"/>
      <c r="C583" s="329"/>
      <c r="D583" s="329"/>
      <c r="E583" s="329"/>
      <c r="F583" s="329"/>
      <c r="G583" s="329"/>
      <c r="H583" s="329"/>
      <c r="I583" s="329"/>
      <c r="J583" s="329"/>
      <c r="K583" s="329"/>
      <c r="L583" s="329"/>
      <c r="M583" s="329"/>
      <c r="N583" s="329"/>
      <c r="O583" s="329"/>
      <c r="P583" s="329"/>
    </row>
    <row r="584" spans="1:16" ht="12.75" customHeight="1" x14ac:dyDescent="0.2">
      <c r="A584" s="329"/>
      <c r="B584" s="329"/>
      <c r="C584" s="329"/>
      <c r="D584" s="329"/>
      <c r="E584" s="329"/>
      <c r="F584" s="329"/>
      <c r="G584" s="329"/>
      <c r="H584" s="329"/>
      <c r="I584" s="329"/>
      <c r="J584" s="329"/>
      <c r="K584" s="329"/>
      <c r="L584" s="329"/>
      <c r="M584" s="329"/>
      <c r="N584" s="329"/>
      <c r="O584" s="329"/>
      <c r="P584" s="329"/>
    </row>
    <row r="585" spans="1:16" ht="12.75" customHeight="1" x14ac:dyDescent="0.2">
      <c r="A585" s="329"/>
      <c r="B585" s="329"/>
      <c r="C585" s="329"/>
      <c r="D585" s="329"/>
      <c r="E585" s="329"/>
      <c r="F585" s="329"/>
      <c r="G585" s="329"/>
      <c r="H585" s="329"/>
      <c r="I585" s="329"/>
      <c r="J585" s="329"/>
      <c r="K585" s="329"/>
      <c r="L585" s="329"/>
      <c r="M585" s="329"/>
      <c r="N585" s="329"/>
      <c r="O585" s="329"/>
      <c r="P585" s="329"/>
    </row>
    <row r="586" spans="1:16" ht="12.75" customHeight="1" x14ac:dyDescent="0.2">
      <c r="A586" s="329"/>
      <c r="B586" s="329"/>
      <c r="C586" s="329"/>
      <c r="D586" s="329"/>
      <c r="E586" s="329"/>
      <c r="F586" s="329"/>
      <c r="G586" s="329"/>
      <c r="H586" s="329"/>
      <c r="I586" s="329"/>
      <c r="J586" s="329"/>
      <c r="K586" s="329"/>
      <c r="L586" s="329"/>
      <c r="M586" s="329"/>
      <c r="N586" s="329"/>
      <c r="O586" s="329"/>
      <c r="P586" s="329"/>
    </row>
    <row r="587" spans="1:16" ht="12.75" customHeight="1" x14ac:dyDescent="0.2">
      <c r="A587" s="329"/>
      <c r="B587" s="329"/>
      <c r="C587" s="329"/>
      <c r="D587" s="329"/>
      <c r="E587" s="329"/>
      <c r="F587" s="329"/>
      <c r="G587" s="329"/>
      <c r="H587" s="329"/>
      <c r="I587" s="329"/>
      <c r="J587" s="329"/>
      <c r="K587" s="329"/>
      <c r="L587" s="329"/>
      <c r="M587" s="329"/>
      <c r="N587" s="329"/>
      <c r="O587" s="329"/>
      <c r="P587" s="329"/>
    </row>
    <row r="588" spans="1:16" ht="12.75" customHeight="1" x14ac:dyDescent="0.2">
      <c r="A588" s="329"/>
      <c r="B588" s="329"/>
      <c r="C588" s="329"/>
      <c r="D588" s="329"/>
      <c r="E588" s="329"/>
      <c r="F588" s="329"/>
      <c r="G588" s="329"/>
      <c r="H588" s="329"/>
      <c r="I588" s="329"/>
      <c r="J588" s="329"/>
      <c r="K588" s="329"/>
      <c r="L588" s="329"/>
      <c r="M588" s="329"/>
      <c r="N588" s="329"/>
      <c r="O588" s="329"/>
      <c r="P588" s="329"/>
    </row>
    <row r="589" spans="1:16" ht="12.75" customHeight="1" x14ac:dyDescent="0.2">
      <c r="A589" s="329"/>
      <c r="B589" s="329"/>
      <c r="C589" s="329"/>
      <c r="D589" s="329"/>
      <c r="E589" s="329"/>
      <c r="F589" s="329"/>
      <c r="G589" s="329"/>
      <c r="H589" s="329"/>
      <c r="I589" s="329"/>
      <c r="J589" s="329"/>
      <c r="K589" s="329"/>
      <c r="L589" s="329"/>
      <c r="M589" s="329"/>
      <c r="N589" s="329"/>
      <c r="O589" s="329"/>
      <c r="P589" s="329"/>
    </row>
    <row r="590" spans="1:16" ht="12.75" customHeight="1" x14ac:dyDescent="0.2">
      <c r="A590" s="329"/>
      <c r="B590" s="329"/>
      <c r="C590" s="329"/>
      <c r="D590" s="329"/>
      <c r="E590" s="329"/>
      <c r="F590" s="329"/>
      <c r="G590" s="329"/>
      <c r="H590" s="329"/>
      <c r="I590" s="329"/>
      <c r="J590" s="329"/>
      <c r="K590" s="329"/>
      <c r="L590" s="329"/>
      <c r="M590" s="329"/>
      <c r="N590" s="329"/>
      <c r="O590" s="329"/>
      <c r="P590" s="329"/>
    </row>
    <row r="591" spans="1:16" ht="12.75" customHeight="1" x14ac:dyDescent="0.2">
      <c r="A591" s="329"/>
      <c r="B591" s="329"/>
      <c r="C591" s="329"/>
      <c r="D591" s="329"/>
      <c r="E591" s="329"/>
      <c r="F591" s="329"/>
      <c r="G591" s="329"/>
      <c r="H591" s="329"/>
      <c r="I591" s="329"/>
      <c r="J591" s="329"/>
      <c r="K591" s="329"/>
      <c r="L591" s="329"/>
      <c r="M591" s="329"/>
      <c r="N591" s="329"/>
      <c r="O591" s="329"/>
      <c r="P591" s="329"/>
    </row>
    <row r="592" spans="1:16" ht="12.75" customHeight="1" x14ac:dyDescent="0.2">
      <c r="A592" s="329"/>
      <c r="B592" s="329"/>
      <c r="C592" s="329"/>
      <c r="D592" s="329"/>
      <c r="E592" s="329"/>
      <c r="F592" s="329"/>
      <c r="G592" s="329"/>
      <c r="H592" s="329"/>
      <c r="I592" s="329"/>
      <c r="J592" s="329"/>
      <c r="K592" s="329"/>
      <c r="L592" s="329"/>
      <c r="M592" s="329"/>
      <c r="N592" s="329"/>
      <c r="O592" s="329"/>
      <c r="P592" s="329"/>
    </row>
    <row r="593" spans="1:16" ht="12.75" customHeight="1" x14ac:dyDescent="0.2">
      <c r="A593" s="329"/>
      <c r="B593" s="329"/>
      <c r="C593" s="329"/>
      <c r="D593" s="329"/>
      <c r="E593" s="329"/>
      <c r="F593" s="329"/>
      <c r="G593" s="329"/>
      <c r="H593" s="329"/>
      <c r="I593" s="329"/>
      <c r="J593" s="329"/>
      <c r="K593" s="329"/>
      <c r="L593" s="329"/>
      <c r="M593" s="329"/>
      <c r="N593" s="329"/>
      <c r="O593" s="329"/>
      <c r="P593" s="329"/>
    </row>
    <row r="594" spans="1:16" ht="12.75" customHeight="1" x14ac:dyDescent="0.2">
      <c r="A594" s="329"/>
      <c r="B594" s="329"/>
      <c r="C594" s="329"/>
      <c r="D594" s="329"/>
      <c r="E594" s="329"/>
      <c r="F594" s="329"/>
      <c r="G594" s="329"/>
      <c r="H594" s="329"/>
      <c r="I594" s="329"/>
      <c r="J594" s="329"/>
      <c r="K594" s="329"/>
      <c r="L594" s="329"/>
      <c r="M594" s="329"/>
      <c r="N594" s="329"/>
      <c r="O594" s="329"/>
      <c r="P594" s="329"/>
    </row>
    <row r="595" spans="1:16" ht="12.75" customHeight="1" x14ac:dyDescent="0.2">
      <c r="A595" s="329"/>
      <c r="B595" s="329"/>
      <c r="C595" s="329"/>
      <c r="D595" s="329"/>
      <c r="E595" s="329"/>
      <c r="F595" s="329"/>
      <c r="G595" s="329"/>
      <c r="H595" s="329"/>
      <c r="I595" s="329"/>
      <c r="J595" s="329"/>
      <c r="K595" s="329"/>
      <c r="L595" s="329"/>
      <c r="M595" s="329"/>
      <c r="N595" s="329"/>
      <c r="O595" s="329"/>
      <c r="P595" s="329"/>
    </row>
    <row r="596" spans="1:16" ht="12.75" customHeight="1" x14ac:dyDescent="0.2">
      <c r="A596" s="329"/>
      <c r="B596" s="329"/>
      <c r="C596" s="329"/>
      <c r="D596" s="329"/>
      <c r="E596" s="329"/>
      <c r="F596" s="329"/>
      <c r="G596" s="329"/>
      <c r="H596" s="329"/>
      <c r="I596" s="329"/>
      <c r="J596" s="329"/>
      <c r="K596" s="329"/>
      <c r="L596" s="329"/>
      <c r="M596" s="329"/>
      <c r="N596" s="329"/>
      <c r="O596" s="329"/>
      <c r="P596" s="329"/>
    </row>
    <row r="597" spans="1:16" ht="12.75" customHeight="1" x14ac:dyDescent="0.2">
      <c r="A597" s="329"/>
      <c r="B597" s="329"/>
      <c r="C597" s="329"/>
      <c r="D597" s="329"/>
      <c r="E597" s="329"/>
      <c r="F597" s="329"/>
      <c r="G597" s="329"/>
      <c r="H597" s="329"/>
      <c r="I597" s="329"/>
      <c r="J597" s="329"/>
      <c r="K597" s="329"/>
      <c r="L597" s="329"/>
      <c r="M597" s="329"/>
      <c r="N597" s="329"/>
      <c r="O597" s="329"/>
      <c r="P597" s="329"/>
    </row>
    <row r="598" spans="1:16" ht="12.75" customHeight="1" x14ac:dyDescent="0.2">
      <c r="A598" s="329"/>
      <c r="B598" s="329"/>
      <c r="C598" s="329"/>
      <c r="D598" s="329"/>
      <c r="E598" s="329"/>
      <c r="F598" s="329"/>
      <c r="G598" s="329"/>
      <c r="H598" s="329"/>
      <c r="I598" s="329"/>
      <c r="J598" s="329"/>
      <c r="K598" s="329"/>
      <c r="L598" s="329"/>
      <c r="M598" s="329"/>
      <c r="N598" s="329"/>
      <c r="O598" s="329"/>
      <c r="P598" s="329"/>
    </row>
    <row r="599" spans="1:16" ht="12.75" customHeight="1" x14ac:dyDescent="0.2">
      <c r="A599" s="329"/>
      <c r="B599" s="329"/>
      <c r="C599" s="329"/>
      <c r="D599" s="329"/>
      <c r="E599" s="329"/>
      <c r="F599" s="329"/>
      <c r="G599" s="329"/>
      <c r="H599" s="329"/>
      <c r="I599" s="329"/>
      <c r="J599" s="329"/>
      <c r="K599" s="329"/>
      <c r="L599" s="329"/>
      <c r="M599" s="329"/>
      <c r="N599" s="329"/>
      <c r="O599" s="329"/>
      <c r="P599" s="329"/>
    </row>
    <row r="600" spans="1:16" ht="12.75" customHeight="1" x14ac:dyDescent="0.2">
      <c r="A600" s="329"/>
      <c r="B600" s="329"/>
      <c r="C600" s="329"/>
      <c r="D600" s="329"/>
      <c r="E600" s="329"/>
      <c r="F600" s="329"/>
      <c r="G600" s="329"/>
      <c r="H600" s="329"/>
      <c r="I600" s="329"/>
      <c r="J600" s="329"/>
      <c r="K600" s="329"/>
      <c r="L600" s="329"/>
      <c r="M600" s="329"/>
      <c r="N600" s="329"/>
      <c r="O600" s="329"/>
      <c r="P600" s="329"/>
    </row>
    <row r="601" spans="1:16" ht="12.75" customHeight="1" x14ac:dyDescent="0.2">
      <c r="A601" s="329"/>
      <c r="B601" s="329"/>
      <c r="C601" s="329"/>
      <c r="D601" s="329"/>
      <c r="E601" s="329"/>
      <c r="F601" s="329"/>
      <c r="G601" s="329"/>
      <c r="H601" s="329"/>
      <c r="I601" s="329"/>
      <c r="J601" s="329"/>
      <c r="K601" s="329"/>
      <c r="L601" s="329"/>
      <c r="M601" s="329"/>
      <c r="N601" s="329"/>
      <c r="O601" s="329"/>
      <c r="P601" s="329"/>
    </row>
    <row r="602" spans="1:16" ht="12.75" customHeight="1" x14ac:dyDescent="0.2">
      <c r="A602" s="329"/>
      <c r="B602" s="329"/>
      <c r="C602" s="329"/>
      <c r="D602" s="329"/>
      <c r="E602" s="329"/>
      <c r="F602" s="329"/>
      <c r="G602" s="329"/>
      <c r="H602" s="329"/>
      <c r="I602" s="329"/>
      <c r="J602" s="329"/>
      <c r="K602" s="329"/>
      <c r="L602" s="329"/>
      <c r="M602" s="329"/>
      <c r="N602" s="329"/>
      <c r="O602" s="329"/>
      <c r="P602" s="329"/>
    </row>
    <row r="603" spans="1:16" ht="12.75" customHeight="1" x14ac:dyDescent="0.2">
      <c r="A603" s="329"/>
      <c r="B603" s="329"/>
      <c r="C603" s="329"/>
      <c r="D603" s="329"/>
      <c r="E603" s="329"/>
      <c r="F603" s="329"/>
      <c r="G603" s="329"/>
      <c r="H603" s="329"/>
      <c r="I603" s="329"/>
      <c r="J603" s="329"/>
      <c r="K603" s="329"/>
      <c r="L603" s="329"/>
      <c r="M603" s="329"/>
      <c r="N603" s="329"/>
      <c r="O603" s="329"/>
      <c r="P603" s="329"/>
    </row>
    <row r="604" spans="1:16" ht="12.75" customHeight="1" x14ac:dyDescent="0.2">
      <c r="A604" s="329"/>
      <c r="B604" s="329"/>
      <c r="C604" s="329"/>
      <c r="D604" s="329"/>
      <c r="E604" s="329"/>
      <c r="F604" s="329"/>
      <c r="G604" s="329"/>
      <c r="H604" s="329"/>
      <c r="I604" s="329"/>
      <c r="J604" s="329"/>
      <c r="K604" s="329"/>
      <c r="L604" s="329"/>
      <c r="M604" s="329"/>
      <c r="N604" s="329"/>
      <c r="O604" s="329"/>
      <c r="P604" s="329"/>
    </row>
    <row r="605" spans="1:16" ht="12.75" customHeight="1" x14ac:dyDescent="0.2">
      <c r="A605" s="329"/>
      <c r="B605" s="329"/>
      <c r="C605" s="329"/>
      <c r="D605" s="329"/>
      <c r="E605" s="329"/>
      <c r="F605" s="329"/>
      <c r="G605" s="329"/>
      <c r="H605" s="329"/>
      <c r="I605" s="329"/>
      <c r="J605" s="329"/>
      <c r="K605" s="329"/>
      <c r="L605" s="329"/>
      <c r="M605" s="329"/>
      <c r="N605" s="329"/>
      <c r="O605" s="329"/>
      <c r="P605" s="329"/>
    </row>
    <row r="606" spans="1:16" ht="12.75" customHeight="1" x14ac:dyDescent="0.2">
      <c r="A606" s="329"/>
      <c r="B606" s="329"/>
      <c r="C606" s="329"/>
      <c r="D606" s="329"/>
      <c r="E606" s="329"/>
      <c r="F606" s="329"/>
      <c r="G606" s="329"/>
      <c r="H606" s="329"/>
      <c r="I606" s="329"/>
      <c r="J606" s="329"/>
      <c r="K606" s="329"/>
      <c r="L606" s="329"/>
      <c r="M606" s="329"/>
      <c r="N606" s="329"/>
      <c r="O606" s="329"/>
      <c r="P606" s="329"/>
    </row>
    <row r="607" spans="1:16" ht="12.75" customHeight="1" x14ac:dyDescent="0.2">
      <c r="A607" s="329"/>
      <c r="B607" s="329"/>
      <c r="C607" s="329"/>
      <c r="D607" s="329"/>
      <c r="E607" s="329"/>
      <c r="F607" s="329"/>
      <c r="G607" s="329"/>
      <c r="H607" s="329"/>
      <c r="I607" s="329"/>
      <c r="J607" s="329"/>
      <c r="K607" s="329"/>
      <c r="L607" s="329"/>
      <c r="M607" s="329"/>
      <c r="N607" s="329"/>
      <c r="O607" s="329"/>
      <c r="P607" s="329"/>
    </row>
    <row r="608" spans="1:16" ht="12.75" customHeight="1" x14ac:dyDescent="0.2">
      <c r="A608" s="329"/>
      <c r="B608" s="329"/>
      <c r="C608" s="329"/>
      <c r="D608" s="329"/>
      <c r="E608" s="329"/>
      <c r="F608" s="329"/>
      <c r="G608" s="329"/>
      <c r="H608" s="329"/>
      <c r="I608" s="329"/>
      <c r="J608" s="329"/>
      <c r="K608" s="329"/>
      <c r="L608" s="329"/>
      <c r="M608" s="329"/>
      <c r="N608" s="329"/>
      <c r="O608" s="329"/>
      <c r="P608" s="329"/>
    </row>
    <row r="609" spans="1:16" ht="12.75" customHeight="1" x14ac:dyDescent="0.2">
      <c r="A609" s="329"/>
      <c r="B609" s="329"/>
      <c r="C609" s="329"/>
      <c r="D609" s="329"/>
      <c r="E609" s="329"/>
      <c r="F609" s="329"/>
      <c r="G609" s="329"/>
      <c r="H609" s="329"/>
      <c r="I609" s="329"/>
      <c r="J609" s="329"/>
      <c r="K609" s="329"/>
      <c r="L609" s="329"/>
      <c r="M609" s="329"/>
      <c r="N609" s="329"/>
      <c r="O609" s="329"/>
      <c r="P609" s="329"/>
    </row>
    <row r="610" spans="1:16" ht="12.75" customHeight="1" x14ac:dyDescent="0.2">
      <c r="A610" s="329"/>
      <c r="B610" s="329"/>
      <c r="C610" s="329"/>
      <c r="D610" s="329"/>
      <c r="E610" s="329"/>
      <c r="F610" s="329"/>
      <c r="G610" s="329"/>
      <c r="H610" s="329"/>
      <c r="I610" s="329"/>
      <c r="J610" s="329"/>
      <c r="K610" s="329"/>
      <c r="L610" s="329"/>
      <c r="M610" s="329"/>
      <c r="N610" s="329"/>
      <c r="O610" s="329"/>
      <c r="P610" s="329"/>
    </row>
    <row r="611" spans="1:16" ht="12.75" customHeight="1" x14ac:dyDescent="0.2">
      <c r="A611" s="329"/>
      <c r="B611" s="329"/>
      <c r="C611" s="329"/>
      <c r="D611" s="329"/>
      <c r="E611" s="329"/>
      <c r="F611" s="329"/>
      <c r="G611" s="329"/>
      <c r="H611" s="329"/>
      <c r="I611" s="329"/>
      <c r="J611" s="329"/>
      <c r="K611" s="329"/>
      <c r="L611" s="329"/>
      <c r="M611" s="329"/>
      <c r="N611" s="329"/>
      <c r="O611" s="329"/>
      <c r="P611" s="329"/>
    </row>
    <row r="612" spans="1:16" ht="12.75" customHeight="1" x14ac:dyDescent="0.2">
      <c r="A612" s="329"/>
      <c r="B612" s="329"/>
      <c r="C612" s="329"/>
      <c r="D612" s="329"/>
      <c r="E612" s="329"/>
      <c r="F612" s="329"/>
      <c r="G612" s="329"/>
      <c r="H612" s="329"/>
      <c r="I612" s="329"/>
      <c r="J612" s="329"/>
      <c r="K612" s="329"/>
      <c r="L612" s="329"/>
      <c r="M612" s="329"/>
      <c r="N612" s="329"/>
      <c r="O612" s="329"/>
      <c r="P612" s="329"/>
    </row>
    <row r="613" spans="1:16" ht="12.75" customHeight="1" x14ac:dyDescent="0.2">
      <c r="A613" s="329"/>
      <c r="B613" s="329"/>
      <c r="C613" s="329"/>
      <c r="D613" s="329"/>
      <c r="E613" s="329"/>
      <c r="F613" s="329"/>
      <c r="G613" s="329"/>
      <c r="H613" s="329"/>
      <c r="I613" s="329"/>
      <c r="J613" s="329"/>
      <c r="K613" s="329"/>
      <c r="L613" s="329"/>
      <c r="M613" s="329"/>
      <c r="N613" s="329"/>
      <c r="O613" s="329"/>
      <c r="P613" s="329"/>
    </row>
    <row r="614" spans="1:16" ht="12.75" customHeight="1" x14ac:dyDescent="0.2">
      <c r="A614" s="329"/>
      <c r="B614" s="329"/>
      <c r="C614" s="329"/>
      <c r="D614" s="329"/>
      <c r="E614" s="329"/>
      <c r="F614" s="329"/>
      <c r="G614" s="329"/>
      <c r="H614" s="329"/>
      <c r="I614" s="329"/>
      <c r="J614" s="329"/>
      <c r="K614" s="329"/>
      <c r="L614" s="329"/>
      <c r="M614" s="329"/>
      <c r="N614" s="329"/>
      <c r="O614" s="329"/>
      <c r="P614" s="329"/>
    </row>
    <row r="615" spans="1:16" ht="12.75" customHeight="1" x14ac:dyDescent="0.2">
      <c r="A615" s="329"/>
      <c r="B615" s="329"/>
      <c r="C615" s="329"/>
      <c r="D615" s="329"/>
      <c r="E615" s="329"/>
      <c r="F615" s="329"/>
      <c r="G615" s="329"/>
      <c r="H615" s="329"/>
      <c r="I615" s="329"/>
      <c r="J615" s="329"/>
      <c r="K615" s="329"/>
      <c r="L615" s="329"/>
      <c r="M615" s="329"/>
      <c r="N615" s="329"/>
      <c r="O615" s="329"/>
      <c r="P615" s="329"/>
    </row>
    <row r="616" spans="1:16" ht="12.75" customHeight="1" x14ac:dyDescent="0.2">
      <c r="A616" s="329"/>
      <c r="B616" s="329"/>
      <c r="C616" s="329"/>
      <c r="D616" s="329"/>
      <c r="E616" s="329"/>
      <c r="F616" s="329"/>
      <c r="G616" s="329"/>
      <c r="H616" s="329"/>
      <c r="I616" s="329"/>
      <c r="J616" s="329"/>
      <c r="K616" s="329"/>
      <c r="L616" s="329"/>
      <c r="M616" s="329"/>
      <c r="N616" s="329"/>
      <c r="O616" s="329"/>
      <c r="P616" s="329"/>
    </row>
    <row r="617" spans="1:16" ht="12.75" customHeight="1" x14ac:dyDescent="0.2">
      <c r="A617" s="329"/>
      <c r="B617" s="329"/>
      <c r="C617" s="329"/>
      <c r="D617" s="329"/>
      <c r="E617" s="329"/>
      <c r="F617" s="329"/>
      <c r="G617" s="329"/>
      <c r="H617" s="329"/>
      <c r="I617" s="329"/>
      <c r="J617" s="329"/>
      <c r="K617" s="329"/>
      <c r="L617" s="329"/>
      <c r="M617" s="329"/>
      <c r="N617" s="329"/>
      <c r="O617" s="329"/>
      <c r="P617" s="329"/>
    </row>
    <row r="618" spans="1:16" ht="12.75" customHeight="1" x14ac:dyDescent="0.2">
      <c r="A618" s="329"/>
      <c r="B618" s="329"/>
      <c r="C618" s="329"/>
      <c r="D618" s="329"/>
      <c r="E618" s="329"/>
      <c r="F618" s="329"/>
      <c r="G618" s="329"/>
      <c r="H618" s="329"/>
      <c r="I618" s="329"/>
      <c r="J618" s="329"/>
      <c r="K618" s="329"/>
      <c r="L618" s="329"/>
      <c r="M618" s="329"/>
      <c r="N618" s="329"/>
      <c r="O618" s="329"/>
      <c r="P618" s="329"/>
    </row>
    <row r="619" spans="1:16" ht="12.75" customHeight="1" x14ac:dyDescent="0.2">
      <c r="A619" s="329"/>
      <c r="B619" s="329"/>
      <c r="C619" s="329"/>
      <c r="D619" s="329"/>
      <c r="E619" s="329"/>
      <c r="F619" s="329"/>
      <c r="G619" s="329"/>
      <c r="H619" s="329"/>
      <c r="I619" s="329"/>
      <c r="J619" s="329"/>
      <c r="K619" s="329"/>
      <c r="L619" s="329"/>
      <c r="M619" s="329"/>
      <c r="N619" s="329"/>
      <c r="O619" s="329"/>
      <c r="P619" s="329"/>
    </row>
    <row r="620" spans="1:16" ht="12.75" customHeight="1" x14ac:dyDescent="0.2">
      <c r="A620" s="329"/>
      <c r="B620" s="329"/>
      <c r="C620" s="329"/>
      <c r="D620" s="329"/>
      <c r="E620" s="329"/>
      <c r="F620" s="329"/>
      <c r="G620" s="329"/>
      <c r="H620" s="329"/>
      <c r="I620" s="329"/>
      <c r="J620" s="329"/>
      <c r="K620" s="329"/>
      <c r="L620" s="329"/>
      <c r="M620" s="329"/>
      <c r="N620" s="329"/>
      <c r="O620" s="329"/>
      <c r="P620" s="329"/>
    </row>
    <row r="621" spans="1:16" ht="12.75" customHeight="1" x14ac:dyDescent="0.2">
      <c r="A621" s="329"/>
      <c r="B621" s="329"/>
      <c r="C621" s="329"/>
      <c r="D621" s="329"/>
      <c r="E621" s="329"/>
      <c r="F621" s="329"/>
      <c r="G621" s="329"/>
      <c r="H621" s="329"/>
      <c r="I621" s="329"/>
      <c r="J621" s="329"/>
      <c r="K621" s="329"/>
      <c r="L621" s="329"/>
      <c r="M621" s="329"/>
      <c r="N621" s="329"/>
      <c r="O621" s="329"/>
      <c r="P621" s="329"/>
    </row>
    <row r="622" spans="1:16" ht="12.75" customHeight="1" x14ac:dyDescent="0.2">
      <c r="A622" s="329"/>
      <c r="B622" s="329"/>
      <c r="C622" s="329"/>
      <c r="D622" s="329"/>
      <c r="E622" s="329"/>
      <c r="F622" s="329"/>
      <c r="G622" s="329"/>
      <c r="H622" s="329"/>
      <c r="I622" s="329"/>
      <c r="J622" s="329"/>
      <c r="K622" s="329"/>
      <c r="L622" s="329"/>
      <c r="M622" s="329"/>
      <c r="N622" s="329"/>
      <c r="O622" s="329"/>
      <c r="P622" s="329"/>
    </row>
    <row r="623" spans="1:16" ht="12.75" customHeight="1" x14ac:dyDescent="0.2">
      <c r="A623" s="329"/>
      <c r="B623" s="329"/>
      <c r="C623" s="329"/>
      <c r="D623" s="329"/>
      <c r="E623" s="329"/>
      <c r="F623" s="329"/>
      <c r="G623" s="329"/>
      <c r="H623" s="329"/>
      <c r="I623" s="329"/>
      <c r="J623" s="329"/>
      <c r="K623" s="329"/>
      <c r="L623" s="329"/>
      <c r="M623" s="329"/>
      <c r="N623" s="329"/>
      <c r="O623" s="329"/>
      <c r="P623" s="329"/>
    </row>
    <row r="624" spans="1:16" ht="12.75" customHeight="1" x14ac:dyDescent="0.2">
      <c r="A624" s="329"/>
      <c r="B624" s="329"/>
      <c r="C624" s="329"/>
      <c r="D624" s="329"/>
      <c r="E624" s="329"/>
      <c r="F624" s="329"/>
      <c r="G624" s="329"/>
      <c r="H624" s="329"/>
      <c r="I624" s="329"/>
      <c r="J624" s="329"/>
      <c r="K624" s="329"/>
      <c r="L624" s="329"/>
      <c r="M624" s="329"/>
      <c r="N624" s="329"/>
      <c r="O624" s="329"/>
      <c r="P624" s="329"/>
    </row>
    <row r="625" spans="1:16" ht="12.75" customHeight="1" x14ac:dyDescent="0.2">
      <c r="A625" s="329"/>
      <c r="B625" s="329"/>
      <c r="C625" s="329"/>
      <c r="D625" s="329"/>
      <c r="E625" s="329"/>
      <c r="F625" s="329"/>
      <c r="G625" s="329"/>
      <c r="H625" s="329"/>
      <c r="I625" s="329"/>
      <c r="J625" s="329"/>
      <c r="K625" s="329"/>
      <c r="L625" s="329"/>
      <c r="M625" s="329"/>
      <c r="N625" s="329"/>
      <c r="O625" s="329"/>
      <c r="P625" s="329"/>
    </row>
    <row r="626" spans="1:16" ht="12.75" customHeight="1" x14ac:dyDescent="0.2">
      <c r="A626" s="329"/>
      <c r="B626" s="329"/>
      <c r="C626" s="329"/>
      <c r="D626" s="329"/>
      <c r="E626" s="329"/>
      <c r="F626" s="329"/>
      <c r="G626" s="329"/>
      <c r="H626" s="329"/>
      <c r="I626" s="329"/>
      <c r="J626" s="329"/>
      <c r="K626" s="329"/>
      <c r="L626" s="329"/>
      <c r="M626" s="329"/>
      <c r="N626" s="329"/>
      <c r="O626" s="329"/>
      <c r="P626" s="329"/>
    </row>
    <row r="627" spans="1:16" ht="12.75" customHeight="1" x14ac:dyDescent="0.2">
      <c r="A627" s="329"/>
      <c r="B627" s="329"/>
      <c r="C627" s="329"/>
      <c r="D627" s="329"/>
      <c r="E627" s="329"/>
      <c r="F627" s="329"/>
      <c r="G627" s="329"/>
      <c r="H627" s="329"/>
      <c r="I627" s="329"/>
      <c r="J627" s="329"/>
      <c r="K627" s="329"/>
      <c r="L627" s="329"/>
      <c r="M627" s="329"/>
      <c r="N627" s="329"/>
      <c r="O627" s="329"/>
      <c r="P627" s="329"/>
    </row>
    <row r="628" spans="1:16" ht="12.75" customHeight="1" x14ac:dyDescent="0.2">
      <c r="A628" s="329"/>
      <c r="B628" s="329"/>
      <c r="C628" s="329"/>
      <c r="D628" s="329"/>
      <c r="E628" s="329"/>
      <c r="F628" s="329"/>
      <c r="G628" s="329"/>
      <c r="H628" s="329"/>
      <c r="I628" s="329"/>
      <c r="J628" s="329"/>
      <c r="K628" s="329"/>
      <c r="L628" s="329"/>
      <c r="M628" s="329"/>
      <c r="N628" s="329"/>
      <c r="O628" s="329"/>
      <c r="P628" s="329"/>
    </row>
    <row r="629" spans="1:16" ht="12.75" customHeight="1" x14ac:dyDescent="0.2">
      <c r="A629" s="329"/>
      <c r="B629" s="329"/>
      <c r="C629" s="329"/>
      <c r="D629" s="329"/>
      <c r="E629" s="329"/>
      <c r="F629" s="329"/>
      <c r="G629" s="329"/>
      <c r="H629" s="329"/>
      <c r="I629" s="329"/>
      <c r="J629" s="329"/>
      <c r="K629" s="329"/>
      <c r="L629" s="329"/>
      <c r="M629" s="329"/>
      <c r="N629" s="329"/>
      <c r="O629" s="329"/>
      <c r="P629" s="329"/>
    </row>
    <row r="630" spans="1:16" ht="12.75" customHeight="1" x14ac:dyDescent="0.2">
      <c r="A630" s="329"/>
      <c r="B630" s="329"/>
      <c r="C630" s="329"/>
      <c r="D630" s="329"/>
      <c r="E630" s="329"/>
      <c r="F630" s="329"/>
      <c r="G630" s="329"/>
      <c r="H630" s="329"/>
      <c r="I630" s="329"/>
      <c r="J630" s="329"/>
      <c r="K630" s="329"/>
      <c r="L630" s="329"/>
      <c r="M630" s="329"/>
      <c r="N630" s="329"/>
      <c r="O630" s="329"/>
      <c r="P630" s="329"/>
    </row>
    <row r="631" spans="1:16" ht="12.75" customHeight="1" x14ac:dyDescent="0.2">
      <c r="A631" s="329"/>
      <c r="B631" s="329"/>
      <c r="C631" s="329"/>
      <c r="D631" s="329"/>
      <c r="E631" s="329"/>
      <c r="F631" s="329"/>
      <c r="G631" s="329"/>
      <c r="H631" s="329"/>
      <c r="I631" s="329"/>
      <c r="J631" s="329"/>
      <c r="K631" s="329"/>
      <c r="L631" s="329"/>
      <c r="M631" s="329"/>
      <c r="N631" s="329"/>
      <c r="O631" s="329"/>
      <c r="P631" s="329"/>
    </row>
    <row r="632" spans="1:16" ht="12.75" customHeight="1" x14ac:dyDescent="0.2">
      <c r="A632" s="329"/>
      <c r="B632" s="329"/>
      <c r="C632" s="329"/>
      <c r="D632" s="329"/>
      <c r="E632" s="329"/>
      <c r="F632" s="329"/>
      <c r="G632" s="329"/>
      <c r="H632" s="329"/>
      <c r="I632" s="329"/>
      <c r="J632" s="329"/>
      <c r="K632" s="329"/>
      <c r="L632" s="329"/>
      <c r="M632" s="329"/>
      <c r="N632" s="329"/>
      <c r="O632" s="329"/>
      <c r="P632" s="329"/>
    </row>
    <row r="633" spans="1:16" ht="12.75" customHeight="1" x14ac:dyDescent="0.2">
      <c r="A633" s="329"/>
      <c r="B633" s="329"/>
      <c r="C633" s="329"/>
      <c r="D633" s="329"/>
      <c r="E633" s="329"/>
      <c r="F633" s="329"/>
      <c r="G633" s="329"/>
      <c r="H633" s="329"/>
      <c r="I633" s="329"/>
      <c r="J633" s="329"/>
      <c r="K633" s="329"/>
      <c r="L633" s="329"/>
      <c r="M633" s="329"/>
      <c r="N633" s="329"/>
      <c r="O633" s="329"/>
      <c r="P633" s="329"/>
    </row>
    <row r="634" spans="1:16" ht="12.75" customHeight="1" x14ac:dyDescent="0.2">
      <c r="A634" s="329"/>
      <c r="B634" s="329"/>
      <c r="C634" s="329"/>
      <c r="D634" s="329"/>
      <c r="E634" s="329"/>
      <c r="F634" s="329"/>
      <c r="G634" s="329"/>
      <c r="H634" s="329"/>
      <c r="I634" s="329"/>
      <c r="J634" s="329"/>
      <c r="K634" s="329"/>
      <c r="L634" s="329"/>
      <c r="M634" s="329"/>
      <c r="N634" s="329"/>
      <c r="O634" s="329"/>
      <c r="P634" s="329"/>
    </row>
    <row r="635" spans="1:16" ht="12.75" customHeight="1" x14ac:dyDescent="0.2">
      <c r="A635" s="329"/>
      <c r="B635" s="329"/>
      <c r="C635" s="329"/>
      <c r="D635" s="329"/>
      <c r="E635" s="329"/>
      <c r="F635" s="329"/>
      <c r="G635" s="329"/>
      <c r="H635" s="329"/>
      <c r="I635" s="329"/>
      <c r="J635" s="329"/>
      <c r="K635" s="329"/>
      <c r="L635" s="329"/>
      <c r="M635" s="329"/>
      <c r="N635" s="329"/>
      <c r="O635" s="329"/>
      <c r="P635" s="329"/>
    </row>
    <row r="636" spans="1:16" ht="12.75" customHeight="1" x14ac:dyDescent="0.2">
      <c r="A636" s="329"/>
      <c r="B636" s="329"/>
      <c r="C636" s="329"/>
      <c r="D636" s="329"/>
      <c r="E636" s="329"/>
      <c r="F636" s="329"/>
      <c r="G636" s="329"/>
      <c r="H636" s="329"/>
      <c r="I636" s="329"/>
      <c r="J636" s="329"/>
      <c r="K636" s="329"/>
      <c r="L636" s="329"/>
      <c r="M636" s="329"/>
      <c r="N636" s="329"/>
      <c r="O636" s="329"/>
      <c r="P636" s="329"/>
    </row>
    <row r="637" spans="1:16" ht="12.75" customHeight="1" x14ac:dyDescent="0.2">
      <c r="A637" s="329"/>
      <c r="B637" s="329"/>
      <c r="C637" s="329"/>
      <c r="D637" s="329"/>
      <c r="E637" s="329"/>
      <c r="F637" s="329"/>
      <c r="G637" s="329"/>
      <c r="H637" s="329"/>
      <c r="I637" s="329"/>
      <c r="J637" s="329"/>
      <c r="K637" s="329"/>
      <c r="L637" s="329"/>
      <c r="M637" s="329"/>
      <c r="N637" s="329"/>
      <c r="O637" s="329"/>
      <c r="P637" s="329"/>
    </row>
    <row r="638" spans="1:16" ht="12.75" customHeight="1" x14ac:dyDescent="0.2">
      <c r="A638" s="329"/>
      <c r="B638" s="329"/>
      <c r="C638" s="329"/>
      <c r="D638" s="329"/>
      <c r="E638" s="329"/>
      <c r="F638" s="329"/>
      <c r="G638" s="329"/>
      <c r="H638" s="329"/>
      <c r="I638" s="329"/>
      <c r="J638" s="329"/>
      <c r="K638" s="329"/>
      <c r="L638" s="329"/>
      <c r="M638" s="329"/>
      <c r="N638" s="329"/>
      <c r="O638" s="329"/>
      <c r="P638" s="329"/>
    </row>
    <row r="639" spans="1:16" ht="12.75" customHeight="1" x14ac:dyDescent="0.2">
      <c r="A639" s="329"/>
      <c r="B639" s="329"/>
      <c r="C639" s="329"/>
      <c r="D639" s="329"/>
      <c r="E639" s="329"/>
      <c r="F639" s="329"/>
      <c r="G639" s="329"/>
      <c r="H639" s="329"/>
      <c r="I639" s="329"/>
      <c r="J639" s="329"/>
      <c r="K639" s="329"/>
      <c r="L639" s="329"/>
      <c r="M639" s="329"/>
      <c r="N639" s="329"/>
      <c r="O639" s="329"/>
      <c r="P639" s="329"/>
    </row>
    <row r="640" spans="1:16" ht="12.75" customHeight="1" x14ac:dyDescent="0.2">
      <c r="A640" s="329"/>
      <c r="B640" s="329"/>
      <c r="C640" s="329"/>
      <c r="D640" s="329"/>
      <c r="E640" s="329"/>
      <c r="F640" s="329"/>
      <c r="G640" s="329"/>
      <c r="H640" s="329"/>
      <c r="I640" s="329"/>
      <c r="J640" s="329"/>
      <c r="K640" s="329"/>
      <c r="L640" s="329"/>
      <c r="M640" s="329"/>
      <c r="N640" s="329"/>
      <c r="O640" s="329"/>
      <c r="P640" s="329"/>
    </row>
    <row r="641" spans="1:16" ht="12.75" customHeight="1" x14ac:dyDescent="0.2">
      <c r="A641" s="329"/>
      <c r="B641" s="329"/>
      <c r="C641" s="329"/>
      <c r="D641" s="329"/>
      <c r="E641" s="329"/>
      <c r="F641" s="329"/>
      <c r="G641" s="329"/>
      <c r="H641" s="329"/>
      <c r="I641" s="329"/>
      <c r="J641" s="329"/>
      <c r="K641" s="329"/>
      <c r="L641" s="329"/>
      <c r="M641" s="329"/>
      <c r="N641" s="329"/>
      <c r="O641" s="329"/>
      <c r="P641" s="329"/>
    </row>
    <row r="642" spans="1:16" ht="12.75" customHeight="1" x14ac:dyDescent="0.2">
      <c r="A642" s="329"/>
      <c r="B642" s="329"/>
      <c r="C642" s="329"/>
      <c r="D642" s="329"/>
      <c r="E642" s="329"/>
      <c r="F642" s="329"/>
      <c r="G642" s="329"/>
      <c r="H642" s="329"/>
      <c r="I642" s="329"/>
      <c r="J642" s="329"/>
      <c r="K642" s="329"/>
      <c r="L642" s="329"/>
      <c r="M642" s="329"/>
      <c r="N642" s="329"/>
      <c r="O642" s="329"/>
      <c r="P642" s="329"/>
    </row>
    <row r="643" spans="1:16" ht="12.75" customHeight="1" x14ac:dyDescent="0.2">
      <c r="A643" s="329"/>
      <c r="B643" s="329"/>
      <c r="C643" s="329"/>
      <c r="D643" s="329"/>
      <c r="E643" s="329"/>
      <c r="F643" s="329"/>
      <c r="G643" s="329"/>
      <c r="H643" s="329"/>
      <c r="I643" s="329"/>
      <c r="J643" s="329"/>
      <c r="K643" s="329"/>
      <c r="L643" s="329"/>
      <c r="M643" s="329"/>
      <c r="N643" s="329"/>
      <c r="O643" s="329"/>
      <c r="P643" s="329"/>
    </row>
    <row r="644" spans="1:16" ht="12.75" customHeight="1" x14ac:dyDescent="0.2">
      <c r="A644" s="329"/>
      <c r="B644" s="329"/>
      <c r="C644" s="329"/>
      <c r="D644" s="329"/>
      <c r="E644" s="329"/>
      <c r="F644" s="329"/>
      <c r="G644" s="329"/>
      <c r="H644" s="329"/>
      <c r="I644" s="329"/>
      <c r="J644" s="329"/>
      <c r="K644" s="329"/>
      <c r="L644" s="329"/>
      <c r="M644" s="329"/>
      <c r="N644" s="329"/>
      <c r="O644" s="329"/>
      <c r="P644" s="329"/>
    </row>
    <row r="645" spans="1:16" ht="12.75" customHeight="1" x14ac:dyDescent="0.2">
      <c r="A645" s="329"/>
      <c r="B645" s="329"/>
      <c r="C645" s="329"/>
      <c r="D645" s="329"/>
      <c r="E645" s="329"/>
      <c r="F645" s="329"/>
      <c r="G645" s="329"/>
      <c r="H645" s="329"/>
      <c r="I645" s="329"/>
      <c r="J645" s="329"/>
      <c r="K645" s="329"/>
      <c r="L645" s="329"/>
      <c r="M645" s="329"/>
      <c r="N645" s="329"/>
      <c r="O645" s="329"/>
      <c r="P645" s="329"/>
    </row>
    <row r="646" spans="1:16" ht="12.75" customHeight="1" x14ac:dyDescent="0.2">
      <c r="A646" s="329"/>
      <c r="B646" s="329"/>
      <c r="C646" s="329"/>
      <c r="D646" s="329"/>
      <c r="E646" s="329"/>
      <c r="F646" s="329"/>
      <c r="G646" s="329"/>
      <c r="H646" s="329"/>
      <c r="I646" s="329"/>
      <c r="J646" s="329"/>
      <c r="K646" s="329"/>
      <c r="L646" s="329"/>
      <c r="M646" s="329"/>
      <c r="N646" s="329"/>
      <c r="O646" s="329"/>
      <c r="P646" s="329"/>
    </row>
    <row r="647" spans="1:16" ht="12.75" customHeight="1" x14ac:dyDescent="0.2">
      <c r="A647" s="329"/>
      <c r="B647" s="329"/>
      <c r="C647" s="329"/>
      <c r="D647" s="329"/>
      <c r="E647" s="329"/>
      <c r="F647" s="329"/>
      <c r="G647" s="329"/>
      <c r="H647" s="329"/>
      <c r="I647" s="329"/>
      <c r="J647" s="329"/>
      <c r="K647" s="329"/>
      <c r="L647" s="329"/>
      <c r="M647" s="329"/>
      <c r="N647" s="329"/>
      <c r="O647" s="329"/>
      <c r="P647" s="329"/>
    </row>
    <row r="648" spans="1:16" ht="12.75" customHeight="1" x14ac:dyDescent="0.2">
      <c r="A648" s="329"/>
      <c r="B648" s="329"/>
      <c r="C648" s="329"/>
      <c r="D648" s="329"/>
      <c r="E648" s="329"/>
      <c r="F648" s="329"/>
      <c r="G648" s="329"/>
      <c r="H648" s="329"/>
      <c r="I648" s="329"/>
      <c r="J648" s="329"/>
      <c r="K648" s="329"/>
      <c r="L648" s="329"/>
      <c r="M648" s="329"/>
      <c r="N648" s="329"/>
      <c r="O648" s="329"/>
      <c r="P648" s="329"/>
    </row>
    <row r="649" spans="1:16" ht="12.75" customHeight="1" x14ac:dyDescent="0.2">
      <c r="A649" s="329"/>
      <c r="B649" s="329"/>
      <c r="C649" s="329"/>
      <c r="D649" s="329"/>
      <c r="E649" s="329"/>
      <c r="F649" s="329"/>
      <c r="G649" s="329"/>
      <c r="H649" s="329"/>
      <c r="I649" s="329"/>
      <c r="J649" s="329"/>
      <c r="K649" s="329"/>
      <c r="L649" s="329"/>
      <c r="M649" s="329"/>
      <c r="N649" s="329"/>
      <c r="O649" s="329"/>
      <c r="P649" s="329"/>
    </row>
    <row r="650" spans="1:16" ht="12.75" customHeight="1" x14ac:dyDescent="0.2">
      <c r="A650" s="329"/>
      <c r="B650" s="329"/>
      <c r="C650" s="329"/>
      <c r="D650" s="329"/>
      <c r="E650" s="329"/>
      <c r="F650" s="329"/>
      <c r="G650" s="329"/>
      <c r="H650" s="329"/>
      <c r="I650" s="329"/>
      <c r="J650" s="329"/>
      <c r="K650" s="329"/>
      <c r="L650" s="329"/>
      <c r="M650" s="329"/>
      <c r="N650" s="329"/>
      <c r="O650" s="329"/>
      <c r="P650" s="329"/>
    </row>
    <row r="651" spans="1:16" ht="12.75" customHeight="1" x14ac:dyDescent="0.2">
      <c r="A651" s="329"/>
      <c r="B651" s="329"/>
      <c r="C651" s="329"/>
      <c r="D651" s="329"/>
      <c r="E651" s="329"/>
      <c r="F651" s="329"/>
      <c r="G651" s="329"/>
      <c r="H651" s="329"/>
      <c r="I651" s="329"/>
      <c r="J651" s="329"/>
      <c r="K651" s="329"/>
      <c r="L651" s="329"/>
      <c r="M651" s="329"/>
      <c r="N651" s="329"/>
      <c r="O651" s="329"/>
      <c r="P651" s="329"/>
    </row>
    <row r="652" spans="1:16" ht="12.75" customHeight="1" x14ac:dyDescent="0.2">
      <c r="A652" s="329"/>
      <c r="B652" s="329"/>
      <c r="C652" s="329"/>
      <c r="D652" s="329"/>
      <c r="E652" s="329"/>
      <c r="F652" s="329"/>
      <c r="G652" s="329"/>
      <c r="H652" s="329"/>
      <c r="I652" s="329"/>
      <c r="J652" s="329"/>
      <c r="K652" s="329"/>
      <c r="L652" s="329"/>
      <c r="M652" s="329"/>
      <c r="N652" s="329"/>
      <c r="O652" s="329"/>
      <c r="P652" s="329"/>
    </row>
    <row r="653" spans="1:16" ht="12.75" customHeight="1" x14ac:dyDescent="0.2">
      <c r="A653" s="329"/>
      <c r="B653" s="329"/>
      <c r="C653" s="329"/>
      <c r="D653" s="329"/>
      <c r="E653" s="329"/>
      <c r="F653" s="329"/>
      <c r="G653" s="329"/>
      <c r="H653" s="329"/>
      <c r="I653" s="329"/>
      <c r="J653" s="329"/>
      <c r="K653" s="329"/>
      <c r="L653" s="329"/>
      <c r="M653" s="329"/>
      <c r="N653" s="329"/>
      <c r="O653" s="329"/>
      <c r="P653" s="329"/>
    </row>
    <row r="654" spans="1:16" ht="12.75" customHeight="1" x14ac:dyDescent="0.2">
      <c r="A654" s="329"/>
      <c r="B654" s="329"/>
      <c r="C654" s="329"/>
      <c r="D654" s="329"/>
      <c r="E654" s="329"/>
      <c r="F654" s="329"/>
      <c r="G654" s="329"/>
      <c r="H654" s="329"/>
      <c r="I654" s="329"/>
      <c r="J654" s="329"/>
      <c r="K654" s="329"/>
      <c r="L654" s="329"/>
      <c r="M654" s="329"/>
      <c r="N654" s="329"/>
      <c r="O654" s="329"/>
      <c r="P654" s="329"/>
    </row>
    <row r="655" spans="1:16" ht="12.75" customHeight="1" x14ac:dyDescent="0.2">
      <c r="A655" s="329"/>
      <c r="B655" s="329"/>
      <c r="C655" s="329"/>
      <c r="D655" s="329"/>
      <c r="E655" s="329"/>
      <c r="F655" s="329"/>
      <c r="G655" s="329"/>
      <c r="H655" s="329"/>
      <c r="I655" s="329"/>
      <c r="J655" s="329"/>
      <c r="K655" s="329"/>
      <c r="L655" s="329"/>
      <c r="M655" s="329"/>
      <c r="N655" s="329"/>
      <c r="O655" s="329"/>
      <c r="P655" s="329"/>
    </row>
    <row r="656" spans="1:16" ht="12.75" customHeight="1" x14ac:dyDescent="0.2">
      <c r="A656" s="329"/>
      <c r="B656" s="329"/>
      <c r="C656" s="329"/>
      <c r="D656" s="329"/>
      <c r="E656" s="329"/>
      <c r="F656" s="329"/>
      <c r="G656" s="329"/>
      <c r="H656" s="329"/>
      <c r="I656" s="329"/>
      <c r="J656" s="329"/>
      <c r="K656" s="329"/>
      <c r="L656" s="329"/>
      <c r="M656" s="329"/>
      <c r="N656" s="329"/>
      <c r="O656" s="329"/>
      <c r="P656" s="329"/>
    </row>
    <row r="657" spans="1:16" ht="12.75" customHeight="1" x14ac:dyDescent="0.2">
      <c r="A657" s="329"/>
      <c r="B657" s="329"/>
      <c r="C657" s="329"/>
      <c r="D657" s="329"/>
      <c r="E657" s="329"/>
      <c r="F657" s="329"/>
      <c r="G657" s="329"/>
      <c r="H657" s="329"/>
      <c r="I657" s="329"/>
      <c r="J657" s="329"/>
      <c r="K657" s="329"/>
      <c r="L657" s="329"/>
      <c r="M657" s="329"/>
      <c r="N657" s="329"/>
      <c r="O657" s="329"/>
      <c r="P657" s="329"/>
    </row>
    <row r="658" spans="1:16" ht="12.75" customHeight="1" x14ac:dyDescent="0.2">
      <c r="A658" s="329"/>
      <c r="B658" s="329"/>
      <c r="C658" s="329"/>
      <c r="D658" s="329"/>
      <c r="E658" s="329"/>
      <c r="F658" s="329"/>
      <c r="G658" s="329"/>
      <c r="H658" s="329"/>
      <c r="I658" s="329"/>
      <c r="J658" s="329"/>
      <c r="K658" s="329"/>
      <c r="L658" s="329"/>
      <c r="M658" s="329"/>
      <c r="N658" s="329"/>
      <c r="O658" s="329"/>
      <c r="P658" s="329"/>
    </row>
    <row r="659" spans="1:16" ht="12.75" customHeight="1" x14ac:dyDescent="0.2">
      <c r="A659" s="329"/>
      <c r="B659" s="329"/>
      <c r="C659" s="329"/>
      <c r="D659" s="329"/>
      <c r="E659" s="329"/>
      <c r="F659" s="329"/>
      <c r="G659" s="329"/>
      <c r="H659" s="329"/>
      <c r="I659" s="329"/>
      <c r="J659" s="329"/>
      <c r="K659" s="329"/>
      <c r="L659" s="329"/>
      <c r="M659" s="329"/>
      <c r="N659" s="329"/>
      <c r="O659" s="329"/>
      <c r="P659" s="329"/>
    </row>
    <row r="660" spans="1:16" ht="12.75" customHeight="1" x14ac:dyDescent="0.2">
      <c r="A660" s="329"/>
      <c r="B660" s="329"/>
      <c r="C660" s="329"/>
      <c r="D660" s="329"/>
      <c r="E660" s="329"/>
      <c r="F660" s="329"/>
      <c r="G660" s="329"/>
      <c r="H660" s="329"/>
      <c r="I660" s="329"/>
      <c r="J660" s="329"/>
      <c r="K660" s="329"/>
      <c r="L660" s="329"/>
      <c r="M660" s="329"/>
      <c r="N660" s="329"/>
      <c r="O660" s="329"/>
      <c r="P660" s="329"/>
    </row>
    <row r="661" spans="1:16" ht="12.75" customHeight="1" x14ac:dyDescent="0.2">
      <c r="A661" s="329"/>
      <c r="B661" s="329"/>
      <c r="C661" s="329"/>
      <c r="D661" s="329"/>
      <c r="E661" s="329"/>
      <c r="F661" s="329"/>
      <c r="G661" s="329"/>
      <c r="H661" s="329"/>
      <c r="I661" s="329"/>
      <c r="J661" s="329"/>
      <c r="K661" s="329"/>
      <c r="L661" s="329"/>
      <c r="M661" s="329"/>
      <c r="N661" s="329"/>
      <c r="O661" s="329"/>
      <c r="P661" s="329"/>
    </row>
    <row r="662" spans="1:16" ht="12.75" customHeight="1" x14ac:dyDescent="0.2">
      <c r="A662" s="329"/>
      <c r="B662" s="329"/>
      <c r="C662" s="329"/>
      <c r="D662" s="329"/>
      <c r="E662" s="329"/>
      <c r="F662" s="329"/>
      <c r="G662" s="329"/>
      <c r="H662" s="329"/>
      <c r="I662" s="329"/>
      <c r="J662" s="329"/>
      <c r="K662" s="329"/>
      <c r="L662" s="329"/>
      <c r="M662" s="329"/>
      <c r="N662" s="329"/>
      <c r="O662" s="329"/>
      <c r="P662" s="329"/>
    </row>
    <row r="663" spans="1:16" ht="12.75" customHeight="1" x14ac:dyDescent="0.2">
      <c r="A663" s="329"/>
      <c r="B663" s="329"/>
      <c r="C663" s="329"/>
      <c r="D663" s="329"/>
      <c r="E663" s="329"/>
      <c r="F663" s="329"/>
      <c r="G663" s="329"/>
      <c r="H663" s="329"/>
      <c r="I663" s="329"/>
      <c r="J663" s="329"/>
      <c r="K663" s="329"/>
      <c r="L663" s="329"/>
      <c r="M663" s="329"/>
      <c r="N663" s="329"/>
      <c r="O663" s="329"/>
      <c r="P663" s="329"/>
    </row>
    <row r="664" spans="1:16" ht="12.75" customHeight="1" x14ac:dyDescent="0.2">
      <c r="A664" s="329"/>
      <c r="B664" s="329"/>
      <c r="C664" s="329"/>
      <c r="D664" s="329"/>
      <c r="E664" s="329"/>
      <c r="F664" s="329"/>
      <c r="G664" s="329"/>
      <c r="H664" s="329"/>
      <c r="I664" s="329"/>
      <c r="J664" s="329"/>
      <c r="K664" s="329"/>
      <c r="L664" s="329"/>
      <c r="M664" s="329"/>
      <c r="N664" s="329"/>
      <c r="O664" s="329"/>
      <c r="P664" s="329"/>
    </row>
    <row r="665" spans="1:16" ht="12.75" customHeight="1" x14ac:dyDescent="0.2">
      <c r="A665" s="329"/>
      <c r="B665" s="329"/>
      <c r="C665" s="329"/>
      <c r="D665" s="329"/>
      <c r="E665" s="329"/>
      <c r="F665" s="329"/>
      <c r="G665" s="329"/>
      <c r="H665" s="329"/>
      <c r="I665" s="329"/>
      <c r="J665" s="329"/>
      <c r="K665" s="329"/>
      <c r="L665" s="329"/>
      <c r="M665" s="329"/>
      <c r="N665" s="329"/>
      <c r="O665" s="329"/>
      <c r="P665" s="329"/>
    </row>
    <row r="666" spans="1:16" ht="12.75" customHeight="1" x14ac:dyDescent="0.2">
      <c r="A666" s="329"/>
      <c r="B666" s="329"/>
      <c r="C666" s="329"/>
      <c r="D666" s="329"/>
      <c r="E666" s="329"/>
      <c r="F666" s="329"/>
      <c r="G666" s="329"/>
      <c r="H666" s="329"/>
      <c r="I666" s="329"/>
      <c r="J666" s="329"/>
      <c r="K666" s="329"/>
      <c r="L666" s="329"/>
      <c r="M666" s="329"/>
      <c r="N666" s="329"/>
      <c r="O666" s="329"/>
      <c r="P666" s="329"/>
    </row>
    <row r="667" spans="1:16" ht="12.75" customHeight="1" x14ac:dyDescent="0.2">
      <c r="A667" s="329"/>
      <c r="B667" s="329"/>
      <c r="C667" s="329"/>
      <c r="D667" s="329"/>
      <c r="E667" s="329"/>
      <c r="F667" s="329"/>
      <c r="G667" s="329"/>
      <c r="H667" s="329"/>
      <c r="I667" s="329"/>
      <c r="J667" s="329"/>
      <c r="K667" s="329"/>
      <c r="L667" s="329"/>
      <c r="M667" s="329"/>
      <c r="N667" s="329"/>
      <c r="O667" s="329"/>
      <c r="P667" s="329"/>
    </row>
    <row r="668" spans="1:16" ht="12.75" customHeight="1" x14ac:dyDescent="0.2">
      <c r="A668" s="329"/>
      <c r="B668" s="329"/>
      <c r="C668" s="329"/>
      <c r="D668" s="329"/>
      <c r="E668" s="329"/>
      <c r="F668" s="329"/>
      <c r="G668" s="329"/>
      <c r="H668" s="329"/>
      <c r="I668" s="329"/>
      <c r="J668" s="329"/>
      <c r="K668" s="329"/>
      <c r="L668" s="329"/>
      <c r="M668" s="329"/>
      <c r="N668" s="329"/>
      <c r="O668" s="329"/>
      <c r="P668" s="329"/>
    </row>
    <row r="669" spans="1:16" ht="12.75" customHeight="1" x14ac:dyDescent="0.2">
      <c r="A669" s="329"/>
      <c r="B669" s="329"/>
      <c r="C669" s="329"/>
      <c r="D669" s="329"/>
      <c r="E669" s="329"/>
      <c r="F669" s="329"/>
      <c r="G669" s="329"/>
      <c r="H669" s="329"/>
      <c r="I669" s="329"/>
      <c r="J669" s="329"/>
      <c r="K669" s="329"/>
      <c r="L669" s="329"/>
      <c r="M669" s="329"/>
      <c r="N669" s="329"/>
      <c r="O669" s="329"/>
      <c r="P669" s="329"/>
    </row>
    <row r="670" spans="1:16" ht="12.75" customHeight="1" x14ac:dyDescent="0.2">
      <c r="A670" s="329"/>
      <c r="B670" s="329"/>
      <c r="C670" s="329"/>
      <c r="D670" s="329"/>
      <c r="E670" s="329"/>
      <c r="F670" s="329"/>
      <c r="G670" s="329"/>
      <c r="H670" s="329"/>
      <c r="I670" s="329"/>
      <c r="J670" s="329"/>
      <c r="K670" s="329"/>
      <c r="L670" s="329"/>
      <c r="M670" s="329"/>
      <c r="N670" s="329"/>
      <c r="O670" s="329"/>
      <c r="P670" s="329"/>
    </row>
    <row r="671" spans="1:16" ht="12.75" customHeight="1" x14ac:dyDescent="0.2">
      <c r="A671" s="329"/>
      <c r="B671" s="329"/>
      <c r="C671" s="329"/>
      <c r="D671" s="329"/>
      <c r="E671" s="329"/>
      <c r="F671" s="329"/>
      <c r="G671" s="329"/>
      <c r="H671" s="329"/>
      <c r="I671" s="329"/>
      <c r="J671" s="329"/>
      <c r="K671" s="329"/>
      <c r="L671" s="329"/>
      <c r="M671" s="329"/>
      <c r="N671" s="329"/>
      <c r="O671" s="329"/>
      <c r="P671" s="329"/>
    </row>
    <row r="672" spans="1:16" ht="12.75" customHeight="1" x14ac:dyDescent="0.2">
      <c r="A672" s="329"/>
      <c r="B672" s="329"/>
      <c r="C672" s="329"/>
      <c r="D672" s="329"/>
      <c r="E672" s="329"/>
      <c r="F672" s="329"/>
      <c r="G672" s="329"/>
      <c r="H672" s="329"/>
      <c r="I672" s="329"/>
      <c r="J672" s="329"/>
      <c r="K672" s="329"/>
      <c r="L672" s="329"/>
      <c r="M672" s="329"/>
      <c r="N672" s="329"/>
      <c r="O672" s="329"/>
      <c r="P672" s="329"/>
    </row>
    <row r="673" spans="1:16" ht="12.75" customHeight="1" x14ac:dyDescent="0.2">
      <c r="A673" s="329"/>
      <c r="B673" s="329"/>
      <c r="C673" s="329"/>
      <c r="D673" s="329"/>
      <c r="E673" s="329"/>
      <c r="F673" s="329"/>
      <c r="G673" s="329"/>
      <c r="H673" s="329"/>
      <c r="I673" s="329"/>
      <c r="J673" s="329"/>
      <c r="K673" s="329"/>
      <c r="L673" s="329"/>
      <c r="M673" s="329"/>
      <c r="N673" s="329"/>
      <c r="O673" s="329"/>
      <c r="P673" s="329"/>
    </row>
    <row r="674" spans="1:16" ht="12.75" customHeight="1" x14ac:dyDescent="0.2">
      <c r="A674" s="329"/>
      <c r="B674" s="329"/>
      <c r="C674" s="329"/>
      <c r="D674" s="329"/>
      <c r="E674" s="329"/>
      <c r="F674" s="329"/>
      <c r="G674" s="329"/>
      <c r="H674" s="329"/>
      <c r="I674" s="329"/>
      <c r="J674" s="329"/>
      <c r="K674" s="329"/>
      <c r="L674" s="329"/>
      <c r="M674" s="329"/>
      <c r="N674" s="329"/>
      <c r="O674" s="329"/>
      <c r="P674" s="329"/>
    </row>
    <row r="675" spans="1:16" ht="12.75" customHeight="1" x14ac:dyDescent="0.2">
      <c r="A675" s="329"/>
      <c r="B675" s="329"/>
      <c r="C675" s="329"/>
      <c r="D675" s="329"/>
      <c r="E675" s="329"/>
      <c r="F675" s="329"/>
      <c r="G675" s="329"/>
      <c r="H675" s="329"/>
      <c r="I675" s="329"/>
      <c r="J675" s="329"/>
      <c r="K675" s="329"/>
      <c r="L675" s="329"/>
      <c r="M675" s="329"/>
      <c r="N675" s="329"/>
      <c r="O675" s="329"/>
      <c r="P675" s="329"/>
    </row>
    <row r="676" spans="1:16" ht="12.75" customHeight="1" x14ac:dyDescent="0.2">
      <c r="A676" s="329"/>
      <c r="B676" s="329"/>
      <c r="C676" s="329"/>
      <c r="D676" s="329"/>
      <c r="E676" s="329"/>
      <c r="F676" s="329"/>
      <c r="G676" s="329"/>
      <c r="H676" s="329"/>
      <c r="I676" s="329"/>
      <c r="J676" s="329"/>
      <c r="K676" s="329"/>
      <c r="L676" s="329"/>
      <c r="M676" s="329"/>
      <c r="N676" s="329"/>
      <c r="O676" s="329"/>
      <c r="P676" s="329"/>
    </row>
    <row r="677" spans="1:16" ht="12.75" customHeight="1" x14ac:dyDescent="0.2">
      <c r="A677" s="329"/>
      <c r="B677" s="329"/>
      <c r="C677" s="329"/>
      <c r="D677" s="329"/>
      <c r="E677" s="329"/>
      <c r="F677" s="329"/>
      <c r="G677" s="329"/>
      <c r="H677" s="329"/>
      <c r="I677" s="329"/>
      <c r="J677" s="329"/>
      <c r="K677" s="329"/>
      <c r="L677" s="329"/>
      <c r="M677" s="329"/>
      <c r="N677" s="329"/>
      <c r="O677" s="329"/>
      <c r="P677" s="329"/>
    </row>
    <row r="678" spans="1:16" ht="12.75" customHeight="1" x14ac:dyDescent="0.2">
      <c r="A678" s="329"/>
      <c r="B678" s="329"/>
      <c r="C678" s="329"/>
      <c r="D678" s="329"/>
      <c r="E678" s="329"/>
      <c r="F678" s="329"/>
      <c r="G678" s="329"/>
      <c r="H678" s="329"/>
      <c r="I678" s="329"/>
      <c r="J678" s="329"/>
      <c r="K678" s="329"/>
      <c r="L678" s="329"/>
      <c r="M678" s="329"/>
      <c r="N678" s="329"/>
      <c r="O678" s="329"/>
      <c r="P678" s="329"/>
    </row>
    <row r="679" spans="1:16" ht="12.75" customHeight="1" x14ac:dyDescent="0.2">
      <c r="A679" s="329"/>
      <c r="B679" s="329"/>
      <c r="C679" s="329"/>
      <c r="D679" s="329"/>
      <c r="E679" s="329"/>
      <c r="F679" s="329"/>
      <c r="G679" s="329"/>
      <c r="H679" s="329"/>
      <c r="I679" s="329"/>
      <c r="J679" s="329"/>
      <c r="K679" s="329"/>
      <c r="L679" s="329"/>
      <c r="M679" s="329"/>
      <c r="N679" s="329"/>
      <c r="O679" s="329"/>
      <c r="P679" s="329"/>
    </row>
    <row r="680" spans="1:16" ht="12.75" customHeight="1" x14ac:dyDescent="0.2">
      <c r="A680" s="329"/>
      <c r="B680" s="329"/>
      <c r="C680" s="329"/>
      <c r="D680" s="329"/>
      <c r="E680" s="329"/>
      <c r="F680" s="329"/>
      <c r="G680" s="329"/>
      <c r="H680" s="329"/>
      <c r="I680" s="329"/>
      <c r="J680" s="329"/>
      <c r="K680" s="329"/>
      <c r="L680" s="329"/>
      <c r="M680" s="329"/>
      <c r="N680" s="329"/>
      <c r="O680" s="329"/>
      <c r="P680" s="329"/>
    </row>
    <row r="681" spans="1:16" ht="12.75" customHeight="1" x14ac:dyDescent="0.2">
      <c r="A681" s="329"/>
      <c r="B681" s="329"/>
      <c r="C681" s="329"/>
      <c r="D681" s="329"/>
      <c r="E681" s="329"/>
      <c r="F681" s="329"/>
      <c r="G681" s="329"/>
      <c r="H681" s="329"/>
      <c r="I681" s="329"/>
      <c r="J681" s="329"/>
      <c r="K681" s="329"/>
      <c r="L681" s="329"/>
      <c r="M681" s="329"/>
      <c r="N681" s="329"/>
      <c r="O681" s="329"/>
      <c r="P681" s="329"/>
    </row>
    <row r="682" spans="1:16" ht="12.75" customHeight="1" x14ac:dyDescent="0.2">
      <c r="A682" s="329"/>
      <c r="B682" s="329"/>
      <c r="C682" s="329"/>
      <c r="D682" s="329"/>
      <c r="E682" s="329"/>
      <c r="F682" s="329"/>
      <c r="G682" s="329"/>
      <c r="H682" s="329"/>
      <c r="I682" s="329"/>
      <c r="J682" s="329"/>
      <c r="K682" s="329"/>
      <c r="L682" s="329"/>
      <c r="M682" s="329"/>
      <c r="N682" s="329"/>
      <c r="O682" s="329"/>
      <c r="P682" s="329"/>
    </row>
    <row r="683" spans="1:16" ht="12.75" customHeight="1" x14ac:dyDescent="0.2">
      <c r="A683" s="329"/>
      <c r="B683" s="329"/>
      <c r="C683" s="329"/>
      <c r="D683" s="329"/>
      <c r="E683" s="329"/>
      <c r="F683" s="329"/>
      <c r="G683" s="329"/>
      <c r="H683" s="329"/>
      <c r="I683" s="329"/>
      <c r="J683" s="329"/>
      <c r="K683" s="329"/>
      <c r="L683" s="329"/>
      <c r="M683" s="329"/>
      <c r="N683" s="329"/>
      <c r="O683" s="329"/>
      <c r="P683" s="329"/>
    </row>
    <row r="684" spans="1:16" ht="12.75" customHeight="1" x14ac:dyDescent="0.2">
      <c r="A684" s="329"/>
      <c r="B684" s="329"/>
      <c r="C684" s="329"/>
      <c r="D684" s="329"/>
      <c r="E684" s="329"/>
      <c r="F684" s="329"/>
      <c r="G684" s="329"/>
      <c r="H684" s="329"/>
      <c r="I684" s="329"/>
      <c r="J684" s="329"/>
      <c r="K684" s="329"/>
      <c r="L684" s="329"/>
      <c r="M684" s="329"/>
      <c r="N684" s="329"/>
      <c r="O684" s="329"/>
      <c r="P684" s="329"/>
    </row>
    <row r="685" spans="1:16" ht="12.75" customHeight="1" x14ac:dyDescent="0.2">
      <c r="A685" s="329"/>
      <c r="B685" s="329"/>
      <c r="C685" s="329"/>
      <c r="D685" s="329"/>
      <c r="E685" s="329"/>
      <c r="F685" s="329"/>
      <c r="G685" s="329"/>
      <c r="H685" s="329"/>
      <c r="I685" s="329"/>
      <c r="J685" s="329"/>
      <c r="K685" s="329"/>
      <c r="L685" s="329"/>
      <c r="M685" s="329"/>
      <c r="N685" s="329"/>
      <c r="O685" s="329"/>
      <c r="P685" s="329"/>
    </row>
    <row r="686" spans="1:16" ht="12.75" customHeight="1" x14ac:dyDescent="0.2">
      <c r="A686" s="329"/>
      <c r="B686" s="329"/>
      <c r="C686" s="329"/>
      <c r="D686" s="329"/>
      <c r="E686" s="329"/>
      <c r="F686" s="329"/>
      <c r="G686" s="329"/>
      <c r="H686" s="329"/>
      <c r="I686" s="329"/>
      <c r="J686" s="329"/>
      <c r="K686" s="329"/>
      <c r="L686" s="329"/>
      <c r="M686" s="329"/>
      <c r="N686" s="329"/>
      <c r="O686" s="329"/>
      <c r="P686" s="329"/>
    </row>
    <row r="687" spans="1:16" ht="12.75" customHeight="1" x14ac:dyDescent="0.2">
      <c r="A687" s="329"/>
      <c r="B687" s="329"/>
      <c r="C687" s="329"/>
      <c r="D687" s="329"/>
      <c r="E687" s="329"/>
      <c r="F687" s="329"/>
      <c r="G687" s="329"/>
      <c r="H687" s="329"/>
      <c r="I687" s="329"/>
      <c r="J687" s="329"/>
      <c r="K687" s="329"/>
      <c r="L687" s="329"/>
      <c r="M687" s="329"/>
      <c r="N687" s="329"/>
      <c r="O687" s="329"/>
      <c r="P687" s="329"/>
    </row>
    <row r="688" spans="1:16" ht="12.75" customHeight="1" x14ac:dyDescent="0.2">
      <c r="A688" s="329"/>
      <c r="B688" s="329"/>
      <c r="C688" s="329"/>
      <c r="D688" s="329"/>
      <c r="E688" s="329"/>
      <c r="F688" s="329"/>
      <c r="G688" s="329"/>
      <c r="H688" s="329"/>
      <c r="I688" s="329"/>
      <c r="J688" s="329"/>
      <c r="K688" s="329"/>
      <c r="L688" s="329"/>
      <c r="M688" s="329"/>
      <c r="N688" s="329"/>
      <c r="O688" s="329"/>
      <c r="P688" s="329"/>
    </row>
    <row r="689" spans="1:16" ht="12.75" customHeight="1" x14ac:dyDescent="0.2">
      <c r="A689" s="329"/>
      <c r="B689" s="329"/>
      <c r="C689" s="329"/>
      <c r="D689" s="329"/>
      <c r="E689" s="329"/>
      <c r="F689" s="329"/>
      <c r="G689" s="329"/>
      <c r="H689" s="329"/>
      <c r="I689" s="329"/>
      <c r="J689" s="329"/>
      <c r="K689" s="329"/>
      <c r="L689" s="329"/>
      <c r="M689" s="329"/>
      <c r="N689" s="329"/>
      <c r="O689" s="329"/>
      <c r="P689" s="329"/>
    </row>
    <row r="690" spans="1:16" ht="12.75" customHeight="1" x14ac:dyDescent="0.2">
      <c r="A690" s="329"/>
      <c r="B690" s="329"/>
      <c r="C690" s="329"/>
      <c r="D690" s="329"/>
      <c r="E690" s="329"/>
      <c r="F690" s="329"/>
      <c r="G690" s="329"/>
      <c r="H690" s="329"/>
      <c r="I690" s="329"/>
      <c r="J690" s="329"/>
      <c r="K690" s="329"/>
      <c r="L690" s="329"/>
      <c r="M690" s="329"/>
      <c r="N690" s="329"/>
      <c r="O690" s="329"/>
      <c r="P690" s="329"/>
    </row>
    <row r="691" spans="1:16" ht="12.75" customHeight="1" x14ac:dyDescent="0.2">
      <c r="A691" s="329"/>
      <c r="B691" s="329"/>
      <c r="C691" s="329"/>
      <c r="D691" s="329"/>
      <c r="E691" s="329"/>
      <c r="F691" s="329"/>
      <c r="G691" s="329"/>
      <c r="H691" s="329"/>
      <c r="I691" s="329"/>
      <c r="J691" s="329"/>
      <c r="K691" s="329"/>
      <c r="L691" s="329"/>
      <c r="M691" s="329"/>
      <c r="N691" s="329"/>
      <c r="O691" s="329"/>
      <c r="P691" s="329"/>
    </row>
    <row r="692" spans="1:16" ht="12.75" customHeight="1" x14ac:dyDescent="0.2">
      <c r="A692" s="329"/>
      <c r="B692" s="329"/>
      <c r="C692" s="329"/>
      <c r="D692" s="329"/>
      <c r="E692" s="329"/>
      <c r="F692" s="329"/>
      <c r="G692" s="329"/>
      <c r="H692" s="329"/>
      <c r="I692" s="329"/>
      <c r="J692" s="329"/>
      <c r="K692" s="329"/>
      <c r="L692" s="329"/>
      <c r="M692" s="329"/>
      <c r="N692" s="329"/>
      <c r="O692" s="329"/>
      <c r="P692" s="329"/>
    </row>
    <row r="693" spans="1:16" ht="12.75" customHeight="1" x14ac:dyDescent="0.2">
      <c r="A693" s="329"/>
      <c r="B693" s="329"/>
      <c r="C693" s="329"/>
      <c r="D693" s="329"/>
      <c r="E693" s="329"/>
      <c r="F693" s="329"/>
      <c r="G693" s="329"/>
      <c r="H693" s="329"/>
      <c r="I693" s="329"/>
      <c r="J693" s="329"/>
      <c r="K693" s="329"/>
      <c r="L693" s="329"/>
      <c r="M693" s="329"/>
      <c r="N693" s="329"/>
      <c r="O693" s="329"/>
      <c r="P693" s="329"/>
    </row>
    <row r="694" spans="1:16" ht="12.75" customHeight="1" x14ac:dyDescent="0.2">
      <c r="A694" s="329"/>
      <c r="B694" s="329"/>
      <c r="C694" s="329"/>
      <c r="D694" s="329"/>
      <c r="E694" s="329"/>
      <c r="F694" s="329"/>
      <c r="G694" s="329"/>
      <c r="H694" s="329"/>
      <c r="I694" s="329"/>
      <c r="J694" s="329"/>
      <c r="K694" s="329"/>
      <c r="L694" s="329"/>
      <c r="M694" s="329"/>
      <c r="N694" s="329"/>
      <c r="O694" s="329"/>
      <c r="P694" s="329"/>
    </row>
    <row r="695" spans="1:16" ht="12.75" customHeight="1" x14ac:dyDescent="0.2">
      <c r="A695" s="329"/>
      <c r="B695" s="329"/>
      <c r="C695" s="329"/>
      <c r="D695" s="329"/>
      <c r="E695" s="329"/>
      <c r="F695" s="329"/>
      <c r="G695" s="329"/>
      <c r="H695" s="329"/>
      <c r="I695" s="329"/>
      <c r="J695" s="329"/>
      <c r="K695" s="329"/>
      <c r="L695" s="329"/>
      <c r="M695" s="329"/>
      <c r="N695" s="329"/>
      <c r="O695" s="329"/>
      <c r="P695" s="329"/>
    </row>
    <row r="696" spans="1:16" ht="12.75" customHeight="1" x14ac:dyDescent="0.2">
      <c r="A696" s="329"/>
      <c r="B696" s="329"/>
      <c r="C696" s="329"/>
      <c r="D696" s="329"/>
      <c r="E696" s="329"/>
      <c r="F696" s="329"/>
      <c r="G696" s="329"/>
      <c r="H696" s="329"/>
      <c r="I696" s="329"/>
      <c r="J696" s="329"/>
      <c r="K696" s="329"/>
      <c r="L696" s="329"/>
      <c r="M696" s="329"/>
      <c r="N696" s="329"/>
      <c r="O696" s="329"/>
      <c r="P696" s="329"/>
    </row>
    <row r="697" spans="1:16" ht="12.75" customHeight="1" x14ac:dyDescent="0.2">
      <c r="A697" s="329"/>
      <c r="B697" s="329"/>
      <c r="C697" s="329"/>
      <c r="D697" s="329"/>
      <c r="E697" s="329"/>
      <c r="F697" s="329"/>
      <c r="G697" s="329"/>
      <c r="H697" s="329"/>
      <c r="I697" s="329"/>
      <c r="J697" s="329"/>
      <c r="K697" s="329"/>
      <c r="L697" s="329"/>
      <c r="M697" s="329"/>
      <c r="N697" s="329"/>
      <c r="O697" s="329"/>
      <c r="P697" s="329"/>
    </row>
    <row r="698" spans="1:16" ht="12.75" customHeight="1" x14ac:dyDescent="0.2">
      <c r="A698" s="329"/>
      <c r="B698" s="329"/>
      <c r="C698" s="329"/>
      <c r="D698" s="329"/>
      <c r="E698" s="329"/>
      <c r="F698" s="329"/>
      <c r="G698" s="329"/>
      <c r="H698" s="329"/>
      <c r="I698" s="329"/>
      <c r="J698" s="329"/>
      <c r="K698" s="329"/>
      <c r="L698" s="329"/>
      <c r="M698" s="329"/>
      <c r="N698" s="329"/>
      <c r="O698" s="329"/>
      <c r="P698" s="329"/>
    </row>
    <row r="699" spans="1:16" ht="12.75" customHeight="1" x14ac:dyDescent="0.2">
      <c r="A699" s="329"/>
      <c r="B699" s="329"/>
      <c r="C699" s="329"/>
      <c r="D699" s="329"/>
      <c r="E699" s="329"/>
      <c r="F699" s="329"/>
      <c r="G699" s="329"/>
      <c r="H699" s="329"/>
      <c r="I699" s="329"/>
      <c r="J699" s="329"/>
      <c r="K699" s="329"/>
      <c r="L699" s="329"/>
      <c r="M699" s="329"/>
      <c r="N699" s="329"/>
      <c r="O699" s="329"/>
      <c r="P699" s="329"/>
    </row>
    <row r="700" spans="1:16" ht="12.75" customHeight="1" x14ac:dyDescent="0.2">
      <c r="A700" s="329"/>
      <c r="B700" s="329"/>
      <c r="C700" s="329"/>
      <c r="D700" s="329"/>
      <c r="E700" s="329"/>
      <c r="F700" s="329"/>
      <c r="G700" s="329"/>
      <c r="H700" s="329"/>
      <c r="I700" s="329"/>
      <c r="J700" s="329"/>
      <c r="K700" s="329"/>
      <c r="L700" s="329"/>
      <c r="M700" s="329"/>
      <c r="N700" s="329"/>
      <c r="O700" s="329"/>
      <c r="P700" s="329"/>
    </row>
    <row r="701" spans="1:16" ht="12.75" customHeight="1" x14ac:dyDescent="0.2">
      <c r="A701" s="329"/>
      <c r="B701" s="329"/>
      <c r="C701" s="329"/>
      <c r="D701" s="329"/>
      <c r="E701" s="329"/>
      <c r="F701" s="329"/>
      <c r="G701" s="329"/>
      <c r="H701" s="329"/>
      <c r="I701" s="329"/>
      <c r="J701" s="329"/>
      <c r="K701" s="329"/>
      <c r="L701" s="329"/>
      <c r="M701" s="329"/>
      <c r="N701" s="329"/>
      <c r="O701" s="329"/>
      <c r="P701" s="329"/>
    </row>
    <row r="702" spans="1:16" ht="12.75" customHeight="1" x14ac:dyDescent="0.2">
      <c r="A702" s="329"/>
      <c r="B702" s="329"/>
      <c r="C702" s="329"/>
      <c r="D702" s="329"/>
      <c r="E702" s="329"/>
      <c r="F702" s="329"/>
      <c r="G702" s="329"/>
      <c r="H702" s="329"/>
      <c r="I702" s="329"/>
      <c r="J702" s="329"/>
      <c r="K702" s="329"/>
      <c r="L702" s="329"/>
      <c r="M702" s="329"/>
      <c r="N702" s="329"/>
      <c r="O702" s="329"/>
      <c r="P702" s="329"/>
    </row>
    <row r="703" spans="1:16" ht="12.75" customHeight="1" x14ac:dyDescent="0.2">
      <c r="A703" s="329"/>
      <c r="B703" s="329"/>
      <c r="C703" s="329"/>
      <c r="D703" s="329"/>
      <c r="E703" s="329"/>
      <c r="F703" s="329"/>
      <c r="G703" s="329"/>
      <c r="H703" s="329"/>
      <c r="I703" s="329"/>
      <c r="J703" s="329"/>
      <c r="K703" s="329"/>
      <c r="L703" s="329"/>
      <c r="M703" s="329"/>
      <c r="N703" s="329"/>
      <c r="O703" s="329"/>
      <c r="P703" s="329"/>
    </row>
    <row r="704" spans="1:16" ht="12.75" customHeight="1" x14ac:dyDescent="0.2">
      <c r="A704" s="329"/>
      <c r="B704" s="329"/>
      <c r="C704" s="329"/>
      <c r="D704" s="329"/>
      <c r="E704" s="329"/>
      <c r="F704" s="329"/>
      <c r="G704" s="329"/>
      <c r="H704" s="329"/>
      <c r="I704" s="329"/>
      <c r="J704" s="329"/>
      <c r="K704" s="329"/>
      <c r="L704" s="329"/>
      <c r="M704" s="329"/>
      <c r="N704" s="329"/>
      <c r="O704" s="329"/>
      <c r="P704" s="329"/>
    </row>
    <row r="705" spans="1:16" ht="12.75" customHeight="1" x14ac:dyDescent="0.2">
      <c r="A705" s="329"/>
      <c r="B705" s="329"/>
      <c r="C705" s="329"/>
      <c r="D705" s="329"/>
      <c r="E705" s="329"/>
      <c r="F705" s="329"/>
      <c r="G705" s="329"/>
      <c r="H705" s="329"/>
      <c r="I705" s="329"/>
      <c r="J705" s="329"/>
      <c r="K705" s="329"/>
      <c r="L705" s="329"/>
      <c r="M705" s="329"/>
      <c r="N705" s="329"/>
      <c r="O705" s="329"/>
      <c r="P705" s="329"/>
    </row>
    <row r="706" spans="1:16" ht="12.75" customHeight="1" x14ac:dyDescent="0.2">
      <c r="A706" s="329"/>
      <c r="B706" s="329"/>
      <c r="C706" s="329"/>
      <c r="D706" s="329"/>
      <c r="E706" s="329"/>
      <c r="F706" s="329"/>
      <c r="G706" s="329"/>
      <c r="H706" s="329"/>
      <c r="I706" s="329"/>
      <c r="J706" s="329"/>
      <c r="K706" s="329"/>
      <c r="L706" s="329"/>
      <c r="M706" s="329"/>
      <c r="N706" s="329"/>
      <c r="O706" s="329"/>
      <c r="P706" s="329"/>
    </row>
    <row r="707" spans="1:16" ht="12.75" customHeight="1" x14ac:dyDescent="0.2">
      <c r="A707" s="329"/>
      <c r="B707" s="329"/>
      <c r="C707" s="329"/>
      <c r="D707" s="329"/>
      <c r="E707" s="329"/>
      <c r="F707" s="329"/>
      <c r="G707" s="329"/>
      <c r="H707" s="329"/>
      <c r="I707" s="329"/>
      <c r="J707" s="329"/>
      <c r="K707" s="329"/>
      <c r="L707" s="329"/>
      <c r="M707" s="329"/>
      <c r="N707" s="329"/>
      <c r="O707" s="329"/>
      <c r="P707" s="329"/>
    </row>
    <row r="708" spans="1:16" ht="12.75" customHeight="1" x14ac:dyDescent="0.2">
      <c r="A708" s="329"/>
      <c r="B708" s="329"/>
      <c r="C708" s="329"/>
      <c r="D708" s="329"/>
      <c r="E708" s="329"/>
      <c r="F708" s="329"/>
      <c r="G708" s="329"/>
      <c r="H708" s="329"/>
      <c r="I708" s="329"/>
      <c r="J708" s="329"/>
      <c r="K708" s="329"/>
      <c r="L708" s="329"/>
      <c r="M708" s="329"/>
      <c r="N708" s="329"/>
      <c r="O708" s="329"/>
      <c r="P708" s="329"/>
    </row>
    <row r="709" spans="1:16" ht="12.75" customHeight="1" x14ac:dyDescent="0.2">
      <c r="A709" s="329"/>
      <c r="B709" s="329"/>
      <c r="C709" s="329"/>
      <c r="D709" s="329"/>
      <c r="E709" s="329"/>
      <c r="F709" s="329"/>
      <c r="G709" s="329"/>
      <c r="H709" s="329"/>
      <c r="I709" s="329"/>
      <c r="J709" s="329"/>
      <c r="K709" s="329"/>
      <c r="L709" s="329"/>
      <c r="M709" s="329"/>
      <c r="N709" s="329"/>
      <c r="O709" s="329"/>
      <c r="P709" s="329"/>
    </row>
    <row r="710" spans="1:16" ht="12.75" customHeight="1" x14ac:dyDescent="0.2">
      <c r="A710" s="329"/>
      <c r="B710" s="329"/>
      <c r="C710" s="329"/>
      <c r="D710" s="329"/>
      <c r="E710" s="329"/>
      <c r="F710" s="329"/>
      <c r="G710" s="329"/>
      <c r="H710" s="329"/>
      <c r="I710" s="329"/>
      <c r="J710" s="329"/>
      <c r="K710" s="329"/>
      <c r="L710" s="329"/>
      <c r="M710" s="329"/>
      <c r="N710" s="329"/>
      <c r="O710" s="329"/>
      <c r="P710" s="329"/>
    </row>
    <row r="711" spans="1:16" ht="12.75" customHeight="1" x14ac:dyDescent="0.2">
      <c r="A711" s="329"/>
      <c r="B711" s="329"/>
      <c r="C711" s="329"/>
      <c r="D711" s="329"/>
      <c r="E711" s="329"/>
      <c r="F711" s="329"/>
      <c r="G711" s="329"/>
      <c r="H711" s="329"/>
      <c r="I711" s="329"/>
      <c r="J711" s="329"/>
      <c r="K711" s="329"/>
      <c r="L711" s="329"/>
      <c r="M711" s="329"/>
      <c r="N711" s="329"/>
      <c r="O711" s="329"/>
      <c r="P711" s="329"/>
    </row>
    <row r="712" spans="1:16" ht="12.75" customHeight="1" x14ac:dyDescent="0.2">
      <c r="A712" s="329"/>
      <c r="B712" s="329"/>
      <c r="C712" s="329"/>
      <c r="D712" s="329"/>
      <c r="E712" s="329"/>
      <c r="F712" s="329"/>
      <c r="G712" s="329"/>
      <c r="H712" s="329"/>
      <c r="I712" s="329"/>
      <c r="J712" s="329"/>
      <c r="K712" s="329"/>
      <c r="L712" s="329"/>
      <c r="M712" s="329"/>
      <c r="N712" s="329"/>
      <c r="O712" s="329"/>
      <c r="P712" s="329"/>
    </row>
    <row r="713" spans="1:16" ht="12.75" customHeight="1" x14ac:dyDescent="0.2">
      <c r="A713" s="329"/>
      <c r="B713" s="329"/>
      <c r="C713" s="329"/>
      <c r="D713" s="329"/>
      <c r="E713" s="329"/>
      <c r="F713" s="329"/>
      <c r="G713" s="329"/>
      <c r="H713" s="329"/>
      <c r="I713" s="329"/>
      <c r="J713" s="329"/>
      <c r="K713" s="329"/>
      <c r="L713" s="329"/>
      <c r="M713" s="329"/>
      <c r="N713" s="329"/>
      <c r="O713" s="329"/>
      <c r="P713" s="329"/>
    </row>
    <row r="714" spans="1:16" ht="12.75" customHeight="1" x14ac:dyDescent="0.2">
      <c r="A714" s="329"/>
      <c r="B714" s="329"/>
      <c r="C714" s="329"/>
      <c r="D714" s="329"/>
      <c r="E714" s="329"/>
      <c r="F714" s="329"/>
      <c r="G714" s="329"/>
      <c r="H714" s="329"/>
      <c r="I714" s="329"/>
      <c r="J714" s="329"/>
      <c r="K714" s="329"/>
      <c r="L714" s="329"/>
      <c r="M714" s="329"/>
      <c r="N714" s="329"/>
      <c r="O714" s="329"/>
      <c r="P714" s="329"/>
    </row>
    <row r="715" spans="1:16" ht="12.75" customHeight="1" x14ac:dyDescent="0.2">
      <c r="A715" s="329"/>
      <c r="B715" s="329"/>
      <c r="C715" s="329"/>
      <c r="D715" s="329"/>
      <c r="E715" s="329"/>
      <c r="F715" s="329"/>
      <c r="G715" s="329"/>
      <c r="H715" s="329"/>
      <c r="I715" s="329"/>
      <c r="J715" s="329"/>
      <c r="K715" s="329"/>
      <c r="L715" s="329"/>
      <c r="M715" s="329"/>
      <c r="N715" s="329"/>
      <c r="O715" s="329"/>
      <c r="P715" s="329"/>
    </row>
    <row r="716" spans="1:16" ht="12.75" customHeight="1" x14ac:dyDescent="0.2">
      <c r="A716" s="329"/>
      <c r="B716" s="329"/>
      <c r="C716" s="329"/>
      <c r="D716" s="329"/>
      <c r="E716" s="329"/>
      <c r="F716" s="329"/>
      <c r="G716" s="329"/>
      <c r="H716" s="329"/>
      <c r="I716" s="329"/>
      <c r="J716" s="329"/>
      <c r="K716" s="329"/>
      <c r="L716" s="329"/>
      <c r="M716" s="329"/>
      <c r="N716" s="329"/>
      <c r="O716" s="329"/>
      <c r="P716" s="329"/>
    </row>
    <row r="717" spans="1:16" ht="12.75" customHeight="1" x14ac:dyDescent="0.2">
      <c r="A717" s="329"/>
      <c r="B717" s="329"/>
      <c r="C717" s="329"/>
      <c r="D717" s="329"/>
      <c r="E717" s="329"/>
      <c r="F717" s="329"/>
      <c r="G717" s="329"/>
      <c r="H717" s="329"/>
      <c r="I717" s="329"/>
      <c r="J717" s="329"/>
      <c r="K717" s="329"/>
      <c r="L717" s="329"/>
      <c r="M717" s="329"/>
      <c r="N717" s="329"/>
      <c r="O717" s="329"/>
      <c r="P717" s="329"/>
    </row>
    <row r="718" spans="1:16" ht="12.75" customHeight="1" x14ac:dyDescent="0.2">
      <c r="A718" s="329"/>
      <c r="B718" s="329"/>
      <c r="C718" s="329"/>
      <c r="D718" s="329"/>
      <c r="E718" s="329"/>
      <c r="F718" s="329"/>
      <c r="G718" s="329"/>
      <c r="H718" s="329"/>
      <c r="I718" s="329"/>
      <c r="J718" s="329"/>
      <c r="K718" s="329"/>
      <c r="L718" s="329"/>
      <c r="M718" s="329"/>
      <c r="N718" s="329"/>
      <c r="O718" s="329"/>
      <c r="P718" s="329"/>
    </row>
    <row r="719" spans="1:16" ht="12.75" customHeight="1" x14ac:dyDescent="0.2">
      <c r="A719" s="329"/>
      <c r="B719" s="329"/>
      <c r="C719" s="329"/>
      <c r="D719" s="329"/>
      <c r="E719" s="329"/>
      <c r="F719" s="329"/>
      <c r="G719" s="329"/>
      <c r="H719" s="329"/>
      <c r="I719" s="329"/>
      <c r="J719" s="329"/>
      <c r="K719" s="329"/>
      <c r="L719" s="329"/>
      <c r="M719" s="329"/>
      <c r="N719" s="329"/>
      <c r="O719" s="329"/>
      <c r="P719" s="329"/>
    </row>
    <row r="720" spans="1:16" ht="12.75" customHeight="1" x14ac:dyDescent="0.2">
      <c r="A720" s="329"/>
      <c r="B720" s="329"/>
      <c r="C720" s="329"/>
      <c r="D720" s="329"/>
      <c r="E720" s="329"/>
      <c r="F720" s="329"/>
      <c r="G720" s="329"/>
      <c r="H720" s="329"/>
      <c r="I720" s="329"/>
      <c r="J720" s="329"/>
      <c r="K720" s="329"/>
      <c r="L720" s="329"/>
      <c r="M720" s="329"/>
      <c r="N720" s="329"/>
      <c r="O720" s="329"/>
      <c r="P720" s="329"/>
    </row>
    <row r="721" spans="1:16" ht="12.75" customHeight="1" x14ac:dyDescent="0.2">
      <c r="A721" s="329"/>
      <c r="B721" s="329"/>
      <c r="C721" s="329"/>
      <c r="D721" s="329"/>
      <c r="E721" s="329"/>
      <c r="F721" s="329"/>
      <c r="G721" s="329"/>
      <c r="H721" s="329"/>
      <c r="I721" s="329"/>
      <c r="J721" s="329"/>
      <c r="K721" s="329"/>
      <c r="L721" s="329"/>
      <c r="M721" s="329"/>
      <c r="N721" s="329"/>
      <c r="O721" s="329"/>
      <c r="P721" s="329"/>
    </row>
    <row r="722" spans="1:16" ht="12.75" customHeight="1" x14ac:dyDescent="0.2">
      <c r="A722" s="329"/>
      <c r="B722" s="329"/>
      <c r="C722" s="329"/>
      <c r="D722" s="329"/>
      <c r="E722" s="329"/>
      <c r="F722" s="329"/>
      <c r="G722" s="329"/>
      <c r="H722" s="329"/>
      <c r="I722" s="329"/>
      <c r="J722" s="329"/>
      <c r="K722" s="329"/>
      <c r="L722" s="329"/>
      <c r="M722" s="329"/>
      <c r="N722" s="329"/>
      <c r="O722" s="329"/>
      <c r="P722" s="329"/>
    </row>
    <row r="723" spans="1:16" ht="12.75" customHeight="1" x14ac:dyDescent="0.2">
      <c r="A723" s="329"/>
      <c r="B723" s="329"/>
      <c r="C723" s="329"/>
      <c r="D723" s="329"/>
      <c r="E723" s="329"/>
      <c r="F723" s="329"/>
      <c r="G723" s="329"/>
      <c r="H723" s="329"/>
      <c r="I723" s="329"/>
      <c r="J723" s="329"/>
      <c r="K723" s="329"/>
      <c r="L723" s="329"/>
      <c r="M723" s="329"/>
      <c r="N723" s="329"/>
      <c r="O723" s="329"/>
      <c r="P723" s="329"/>
    </row>
    <row r="724" spans="1:16" ht="12.75" customHeight="1" x14ac:dyDescent="0.2">
      <c r="A724" s="329"/>
      <c r="B724" s="329"/>
      <c r="C724" s="329"/>
      <c r="D724" s="329"/>
      <c r="E724" s="329"/>
      <c r="F724" s="329"/>
      <c r="G724" s="329"/>
      <c r="H724" s="329"/>
      <c r="I724" s="329"/>
      <c r="J724" s="329"/>
      <c r="K724" s="329"/>
      <c r="L724" s="329"/>
      <c r="M724" s="329"/>
      <c r="N724" s="329"/>
      <c r="O724" s="329"/>
      <c r="P724" s="329"/>
    </row>
    <row r="725" spans="1:16" ht="12.75" customHeight="1" x14ac:dyDescent="0.2">
      <c r="A725" s="329"/>
      <c r="B725" s="329"/>
      <c r="C725" s="329"/>
      <c r="D725" s="329"/>
      <c r="E725" s="329"/>
      <c r="F725" s="329"/>
      <c r="G725" s="329"/>
      <c r="H725" s="329"/>
      <c r="I725" s="329"/>
      <c r="J725" s="329"/>
      <c r="K725" s="329"/>
      <c r="L725" s="329"/>
      <c r="M725" s="329"/>
      <c r="N725" s="329"/>
      <c r="O725" s="329"/>
      <c r="P725" s="329"/>
    </row>
    <row r="726" spans="1:16" ht="12.75" customHeight="1" x14ac:dyDescent="0.2">
      <c r="A726" s="329"/>
      <c r="B726" s="329"/>
      <c r="C726" s="329"/>
      <c r="D726" s="329"/>
      <c r="E726" s="329"/>
      <c r="F726" s="329"/>
      <c r="G726" s="329"/>
      <c r="H726" s="329"/>
      <c r="I726" s="329"/>
      <c r="J726" s="329"/>
      <c r="K726" s="329"/>
      <c r="L726" s="329"/>
      <c r="M726" s="329"/>
      <c r="N726" s="329"/>
      <c r="O726" s="329"/>
      <c r="P726" s="329"/>
    </row>
    <row r="727" spans="1:16" ht="12.75" customHeight="1" x14ac:dyDescent="0.2">
      <c r="A727" s="329"/>
      <c r="B727" s="329"/>
      <c r="C727" s="329"/>
      <c r="D727" s="329"/>
      <c r="E727" s="329"/>
      <c r="F727" s="329"/>
      <c r="G727" s="329"/>
      <c r="H727" s="329"/>
      <c r="I727" s="329"/>
      <c r="J727" s="329"/>
      <c r="K727" s="329"/>
      <c r="L727" s="329"/>
      <c r="M727" s="329"/>
      <c r="N727" s="329"/>
      <c r="O727" s="329"/>
      <c r="P727" s="329"/>
    </row>
    <row r="728" spans="1:16" ht="12.75" customHeight="1" x14ac:dyDescent="0.2">
      <c r="A728" s="329"/>
      <c r="B728" s="329"/>
      <c r="C728" s="329"/>
      <c r="D728" s="329"/>
      <c r="E728" s="329"/>
      <c r="F728" s="329"/>
      <c r="G728" s="329"/>
      <c r="H728" s="329"/>
      <c r="I728" s="329"/>
      <c r="J728" s="329"/>
      <c r="K728" s="329"/>
      <c r="L728" s="329"/>
      <c r="M728" s="329"/>
      <c r="N728" s="329"/>
      <c r="O728" s="329"/>
      <c r="P728" s="329"/>
    </row>
    <row r="729" spans="1:16" ht="12.75" customHeight="1" x14ac:dyDescent="0.2">
      <c r="A729" s="329"/>
      <c r="B729" s="329"/>
      <c r="C729" s="329"/>
      <c r="D729" s="329"/>
      <c r="E729" s="329"/>
      <c r="F729" s="329"/>
      <c r="G729" s="329"/>
      <c r="H729" s="329"/>
      <c r="I729" s="329"/>
      <c r="J729" s="329"/>
      <c r="K729" s="329"/>
      <c r="L729" s="329"/>
      <c r="M729" s="329"/>
      <c r="N729" s="329"/>
      <c r="O729" s="329"/>
      <c r="P729" s="329"/>
    </row>
    <row r="730" spans="1:16" ht="12.75" customHeight="1" x14ac:dyDescent="0.2">
      <c r="A730" s="329"/>
      <c r="B730" s="329"/>
      <c r="C730" s="329"/>
      <c r="D730" s="329"/>
      <c r="E730" s="329"/>
      <c r="F730" s="329"/>
      <c r="G730" s="329"/>
      <c r="H730" s="329"/>
      <c r="I730" s="329"/>
      <c r="J730" s="329"/>
      <c r="K730" s="329"/>
      <c r="L730" s="329"/>
      <c r="M730" s="329"/>
      <c r="N730" s="329"/>
      <c r="O730" s="329"/>
      <c r="P730" s="329"/>
    </row>
    <row r="731" spans="1:16" ht="12.75" customHeight="1" x14ac:dyDescent="0.2">
      <c r="A731" s="329"/>
      <c r="B731" s="329"/>
      <c r="C731" s="329"/>
      <c r="D731" s="329"/>
      <c r="E731" s="329"/>
      <c r="F731" s="329"/>
      <c r="G731" s="329"/>
      <c r="H731" s="329"/>
      <c r="I731" s="329"/>
      <c r="J731" s="329"/>
      <c r="K731" s="329"/>
      <c r="L731" s="329"/>
      <c r="M731" s="329"/>
      <c r="N731" s="329"/>
      <c r="O731" s="329"/>
      <c r="P731" s="329"/>
    </row>
    <row r="732" spans="1:16" ht="12.75" customHeight="1" x14ac:dyDescent="0.2">
      <c r="A732" s="329"/>
      <c r="B732" s="329"/>
      <c r="C732" s="329"/>
      <c r="D732" s="329"/>
      <c r="E732" s="329"/>
      <c r="F732" s="329"/>
      <c r="G732" s="329"/>
      <c r="H732" s="329"/>
      <c r="I732" s="329"/>
      <c r="J732" s="329"/>
      <c r="K732" s="329"/>
      <c r="L732" s="329"/>
      <c r="M732" s="329"/>
      <c r="N732" s="329"/>
      <c r="O732" s="329"/>
      <c r="P732" s="329"/>
    </row>
    <row r="733" spans="1:16" ht="12.75" customHeight="1" x14ac:dyDescent="0.2">
      <c r="A733" s="329"/>
      <c r="B733" s="329"/>
      <c r="C733" s="329"/>
      <c r="D733" s="329"/>
      <c r="E733" s="329"/>
      <c r="F733" s="329"/>
      <c r="G733" s="329"/>
      <c r="H733" s="329"/>
      <c r="I733" s="329"/>
      <c r="J733" s="329"/>
      <c r="K733" s="329"/>
      <c r="L733" s="329"/>
      <c r="M733" s="329"/>
      <c r="N733" s="329"/>
      <c r="O733" s="329"/>
      <c r="P733" s="329"/>
    </row>
    <row r="734" spans="1:16" ht="12.75" customHeight="1" x14ac:dyDescent="0.2">
      <c r="A734" s="329"/>
      <c r="B734" s="329"/>
      <c r="C734" s="329"/>
      <c r="D734" s="329"/>
      <c r="E734" s="329"/>
      <c r="F734" s="329"/>
      <c r="G734" s="329"/>
      <c r="H734" s="329"/>
      <c r="I734" s="329"/>
      <c r="J734" s="329"/>
      <c r="K734" s="329"/>
      <c r="L734" s="329"/>
      <c r="M734" s="329"/>
      <c r="N734" s="329"/>
      <c r="O734" s="329"/>
      <c r="P734" s="329"/>
    </row>
    <row r="735" spans="1:16" ht="12.75" customHeight="1" x14ac:dyDescent="0.2">
      <c r="A735" s="329"/>
      <c r="B735" s="329"/>
      <c r="C735" s="329"/>
      <c r="D735" s="329"/>
      <c r="E735" s="329"/>
      <c r="F735" s="329"/>
      <c r="G735" s="329"/>
      <c r="H735" s="329"/>
      <c r="I735" s="329"/>
      <c r="J735" s="329"/>
      <c r="K735" s="329"/>
      <c r="L735" s="329"/>
      <c r="M735" s="329"/>
      <c r="N735" s="329"/>
      <c r="O735" s="329"/>
      <c r="P735" s="329"/>
    </row>
    <row r="736" spans="1:16" ht="12.75" customHeight="1" x14ac:dyDescent="0.2">
      <c r="A736" s="329"/>
      <c r="B736" s="329"/>
      <c r="C736" s="329"/>
      <c r="D736" s="329"/>
      <c r="E736" s="329"/>
      <c r="F736" s="329"/>
      <c r="G736" s="329"/>
      <c r="H736" s="329"/>
      <c r="I736" s="329"/>
      <c r="J736" s="329"/>
      <c r="K736" s="329"/>
      <c r="L736" s="329"/>
      <c r="M736" s="329"/>
      <c r="N736" s="329"/>
      <c r="O736" s="329"/>
      <c r="P736" s="329"/>
    </row>
    <row r="737" spans="1:16" ht="12.75" customHeight="1" x14ac:dyDescent="0.2">
      <c r="A737" s="329"/>
      <c r="B737" s="329"/>
      <c r="C737" s="329"/>
      <c r="D737" s="329"/>
      <c r="E737" s="329"/>
      <c r="F737" s="329"/>
      <c r="G737" s="329"/>
      <c r="H737" s="329"/>
      <c r="I737" s="329"/>
      <c r="J737" s="329"/>
      <c r="K737" s="329"/>
      <c r="L737" s="329"/>
      <c r="M737" s="329"/>
      <c r="N737" s="329"/>
      <c r="O737" s="329"/>
      <c r="P737" s="329"/>
    </row>
    <row r="738" spans="1:16" ht="12.75" customHeight="1" x14ac:dyDescent="0.2">
      <c r="A738" s="329"/>
      <c r="B738" s="329"/>
      <c r="C738" s="329"/>
      <c r="D738" s="329"/>
      <c r="E738" s="329"/>
      <c r="F738" s="329"/>
      <c r="G738" s="329"/>
      <c r="H738" s="329"/>
      <c r="I738" s="329"/>
      <c r="J738" s="329"/>
      <c r="K738" s="329"/>
      <c r="L738" s="329"/>
      <c r="M738" s="329"/>
      <c r="N738" s="329"/>
      <c r="O738" s="329"/>
      <c r="P738" s="329"/>
    </row>
    <row r="739" spans="1:16" ht="12.75" customHeight="1" x14ac:dyDescent="0.2">
      <c r="A739" s="329"/>
      <c r="B739" s="329"/>
      <c r="C739" s="329"/>
      <c r="D739" s="329"/>
      <c r="E739" s="329"/>
      <c r="F739" s="329"/>
      <c r="G739" s="329"/>
      <c r="H739" s="329"/>
      <c r="I739" s="329"/>
      <c r="J739" s="329"/>
      <c r="K739" s="329"/>
      <c r="L739" s="329"/>
      <c r="M739" s="329"/>
      <c r="N739" s="329"/>
      <c r="O739" s="329"/>
      <c r="P739" s="329"/>
    </row>
    <row r="740" spans="1:16" ht="12.75" customHeight="1" x14ac:dyDescent="0.2">
      <c r="A740" s="329"/>
      <c r="B740" s="329"/>
      <c r="C740" s="329"/>
      <c r="D740" s="329"/>
      <c r="E740" s="329"/>
      <c r="F740" s="329"/>
      <c r="G740" s="329"/>
      <c r="H740" s="329"/>
      <c r="I740" s="329"/>
      <c r="J740" s="329"/>
      <c r="K740" s="329"/>
      <c r="L740" s="329"/>
      <c r="M740" s="329"/>
      <c r="N740" s="329"/>
      <c r="O740" s="329"/>
      <c r="P740" s="329"/>
    </row>
    <row r="741" spans="1:16" ht="12.75" customHeight="1" x14ac:dyDescent="0.2">
      <c r="A741" s="329"/>
      <c r="B741" s="329"/>
      <c r="C741" s="329"/>
      <c r="D741" s="329"/>
      <c r="E741" s="329"/>
      <c r="F741" s="329"/>
      <c r="G741" s="329"/>
      <c r="H741" s="329"/>
      <c r="I741" s="329"/>
      <c r="J741" s="329"/>
      <c r="K741" s="329"/>
      <c r="L741" s="329"/>
      <c r="M741" s="329"/>
      <c r="N741" s="329"/>
      <c r="O741" s="329"/>
      <c r="P741" s="329"/>
    </row>
    <row r="742" spans="1:16" ht="12.75" customHeight="1" x14ac:dyDescent="0.2">
      <c r="A742" s="329"/>
      <c r="B742" s="329"/>
      <c r="C742" s="329"/>
      <c r="D742" s="329"/>
      <c r="E742" s="329"/>
      <c r="F742" s="329"/>
      <c r="G742" s="329"/>
      <c r="H742" s="329"/>
      <c r="I742" s="329"/>
      <c r="J742" s="329"/>
      <c r="K742" s="329"/>
      <c r="L742" s="329"/>
      <c r="M742" s="329"/>
      <c r="N742" s="329"/>
      <c r="O742" s="329"/>
      <c r="P742" s="329"/>
    </row>
    <row r="743" spans="1:16" ht="12.75" customHeight="1" x14ac:dyDescent="0.2">
      <c r="A743" s="329"/>
      <c r="B743" s="329"/>
      <c r="C743" s="329"/>
      <c r="D743" s="329"/>
      <c r="E743" s="329"/>
      <c r="F743" s="329"/>
      <c r="G743" s="329"/>
      <c r="H743" s="329"/>
      <c r="I743" s="329"/>
      <c r="J743" s="329"/>
      <c r="K743" s="329"/>
      <c r="L743" s="329"/>
      <c r="M743" s="329"/>
      <c r="N743" s="329"/>
      <c r="O743" s="329"/>
      <c r="P743" s="329"/>
    </row>
    <row r="744" spans="1:16" ht="12.75" customHeight="1" x14ac:dyDescent="0.2">
      <c r="A744" s="329"/>
      <c r="B744" s="329"/>
      <c r="C744" s="329"/>
      <c r="D744" s="329"/>
      <c r="E744" s="329"/>
      <c r="F744" s="329"/>
      <c r="G744" s="329"/>
      <c r="H744" s="329"/>
      <c r="I744" s="329"/>
      <c r="J744" s="329"/>
      <c r="K744" s="329"/>
      <c r="L744" s="329"/>
      <c r="M744" s="329"/>
      <c r="N744" s="329"/>
      <c r="O744" s="329"/>
      <c r="P744" s="329"/>
    </row>
    <row r="745" spans="1:16" ht="12.75" customHeight="1" x14ac:dyDescent="0.2">
      <c r="A745" s="329"/>
      <c r="B745" s="329"/>
      <c r="C745" s="329"/>
      <c r="D745" s="329"/>
      <c r="E745" s="329"/>
      <c r="F745" s="329"/>
      <c r="G745" s="329"/>
      <c r="H745" s="329"/>
      <c r="I745" s="329"/>
      <c r="J745" s="329"/>
      <c r="K745" s="329"/>
      <c r="L745" s="329"/>
      <c r="M745" s="329"/>
      <c r="N745" s="329"/>
      <c r="O745" s="329"/>
      <c r="P745" s="329"/>
    </row>
    <row r="746" spans="1:16" ht="12.75" customHeight="1" x14ac:dyDescent="0.2">
      <c r="A746" s="329"/>
      <c r="B746" s="329"/>
      <c r="C746" s="329"/>
      <c r="D746" s="329"/>
      <c r="E746" s="329"/>
      <c r="F746" s="329"/>
      <c r="G746" s="329"/>
      <c r="H746" s="329"/>
      <c r="I746" s="329"/>
      <c r="J746" s="329"/>
      <c r="K746" s="329"/>
      <c r="L746" s="329"/>
      <c r="M746" s="329"/>
      <c r="N746" s="329"/>
      <c r="O746" s="329"/>
      <c r="P746" s="329"/>
    </row>
    <row r="747" spans="1:16" ht="12.75" customHeight="1" x14ac:dyDescent="0.2">
      <c r="A747" s="329"/>
      <c r="B747" s="329"/>
      <c r="C747" s="329"/>
      <c r="D747" s="329"/>
      <c r="E747" s="329"/>
      <c r="F747" s="329"/>
      <c r="G747" s="329"/>
      <c r="H747" s="329"/>
      <c r="I747" s="329"/>
      <c r="J747" s="329"/>
      <c r="K747" s="329"/>
      <c r="L747" s="329"/>
      <c r="M747" s="329"/>
      <c r="N747" s="329"/>
      <c r="O747" s="329"/>
      <c r="P747" s="329"/>
    </row>
    <row r="748" spans="1:16" ht="12.75" customHeight="1" x14ac:dyDescent="0.2">
      <c r="A748" s="329"/>
      <c r="B748" s="329"/>
      <c r="C748" s="329"/>
      <c r="D748" s="329"/>
      <c r="E748" s="329"/>
      <c r="F748" s="329"/>
      <c r="G748" s="329"/>
      <c r="H748" s="329"/>
      <c r="I748" s="329"/>
      <c r="J748" s="329"/>
      <c r="K748" s="329"/>
      <c r="L748" s="329"/>
      <c r="M748" s="329"/>
      <c r="N748" s="329"/>
      <c r="O748" s="329"/>
      <c r="P748" s="329"/>
    </row>
    <row r="749" spans="1:16" ht="12.75" customHeight="1" x14ac:dyDescent="0.2">
      <c r="A749" s="329"/>
      <c r="B749" s="329"/>
      <c r="C749" s="329"/>
      <c r="D749" s="329"/>
      <c r="E749" s="329"/>
      <c r="F749" s="329"/>
      <c r="G749" s="329"/>
      <c r="H749" s="329"/>
      <c r="I749" s="329"/>
      <c r="J749" s="329"/>
      <c r="K749" s="329"/>
      <c r="L749" s="329"/>
      <c r="M749" s="329"/>
      <c r="N749" s="329"/>
      <c r="O749" s="329"/>
      <c r="P749" s="329"/>
    </row>
    <row r="750" spans="1:16" ht="12.75" customHeight="1" x14ac:dyDescent="0.2">
      <c r="A750" s="329"/>
      <c r="B750" s="329"/>
      <c r="C750" s="329"/>
      <c r="D750" s="329"/>
      <c r="E750" s="329"/>
      <c r="F750" s="329"/>
      <c r="G750" s="329"/>
      <c r="H750" s="329"/>
      <c r="I750" s="329"/>
      <c r="J750" s="329"/>
      <c r="K750" s="329"/>
      <c r="L750" s="329"/>
      <c r="M750" s="329"/>
      <c r="N750" s="329"/>
      <c r="O750" s="329"/>
      <c r="P750" s="329"/>
    </row>
    <row r="751" spans="1:16" ht="12.75" customHeight="1" x14ac:dyDescent="0.2">
      <c r="A751" s="329"/>
      <c r="B751" s="329"/>
      <c r="C751" s="329"/>
      <c r="D751" s="329"/>
      <c r="E751" s="329"/>
      <c r="F751" s="329"/>
      <c r="G751" s="329"/>
      <c r="H751" s="329"/>
      <c r="I751" s="329"/>
      <c r="J751" s="329"/>
      <c r="K751" s="329"/>
      <c r="L751" s="329"/>
      <c r="M751" s="329"/>
      <c r="N751" s="329"/>
      <c r="O751" s="329"/>
      <c r="P751" s="329"/>
    </row>
    <row r="752" spans="1:16" ht="12.75" customHeight="1" x14ac:dyDescent="0.2">
      <c r="A752" s="329"/>
      <c r="B752" s="329"/>
      <c r="C752" s="329"/>
      <c r="D752" s="329"/>
      <c r="E752" s="329"/>
      <c r="F752" s="329"/>
      <c r="G752" s="329"/>
      <c r="H752" s="329"/>
      <c r="I752" s="329"/>
      <c r="J752" s="329"/>
      <c r="K752" s="329"/>
      <c r="L752" s="329"/>
      <c r="M752" s="329"/>
      <c r="N752" s="329"/>
      <c r="O752" s="329"/>
      <c r="P752" s="329"/>
    </row>
    <row r="753" spans="1:16" ht="12.75" customHeight="1" x14ac:dyDescent="0.2">
      <c r="A753" s="329"/>
      <c r="B753" s="329"/>
      <c r="C753" s="329"/>
      <c r="D753" s="329"/>
      <c r="E753" s="329"/>
      <c r="F753" s="329"/>
      <c r="G753" s="329"/>
      <c r="H753" s="329"/>
      <c r="I753" s="329"/>
      <c r="J753" s="329"/>
      <c r="K753" s="329"/>
      <c r="L753" s="329"/>
      <c r="M753" s="329"/>
      <c r="N753" s="329"/>
      <c r="O753" s="329"/>
      <c r="P753" s="329"/>
    </row>
    <row r="754" spans="1:16" ht="12.75" customHeight="1" x14ac:dyDescent="0.2">
      <c r="A754" s="329"/>
      <c r="B754" s="329"/>
      <c r="C754" s="329"/>
      <c r="D754" s="329"/>
      <c r="E754" s="329"/>
      <c r="F754" s="329"/>
      <c r="G754" s="329"/>
      <c r="H754" s="329"/>
      <c r="I754" s="329"/>
      <c r="J754" s="329"/>
      <c r="K754" s="329"/>
      <c r="L754" s="329"/>
      <c r="M754" s="329"/>
      <c r="N754" s="329"/>
      <c r="O754" s="329"/>
      <c r="P754" s="329"/>
    </row>
    <row r="755" spans="1:16" ht="12.75" customHeight="1" x14ac:dyDescent="0.2">
      <c r="A755" s="329"/>
      <c r="B755" s="329"/>
      <c r="C755" s="329"/>
      <c r="D755" s="329"/>
      <c r="E755" s="329"/>
      <c r="F755" s="329"/>
      <c r="G755" s="329"/>
      <c r="H755" s="329"/>
      <c r="I755" s="329"/>
      <c r="J755" s="329"/>
      <c r="K755" s="329"/>
      <c r="L755" s="329"/>
      <c r="M755" s="329"/>
      <c r="N755" s="329"/>
      <c r="O755" s="329"/>
      <c r="P755" s="329"/>
    </row>
    <row r="756" spans="1:16" ht="12.75" customHeight="1" x14ac:dyDescent="0.2">
      <c r="A756" s="329"/>
      <c r="B756" s="329"/>
      <c r="C756" s="329"/>
      <c r="D756" s="329"/>
      <c r="E756" s="329"/>
      <c r="F756" s="329"/>
      <c r="G756" s="329"/>
      <c r="H756" s="329"/>
      <c r="I756" s="329"/>
      <c r="J756" s="329"/>
      <c r="K756" s="329"/>
      <c r="L756" s="329"/>
      <c r="M756" s="329"/>
      <c r="N756" s="329"/>
      <c r="O756" s="329"/>
      <c r="P756" s="329"/>
    </row>
    <row r="757" spans="1:16" ht="12.75" customHeight="1" x14ac:dyDescent="0.2">
      <c r="A757" s="329"/>
      <c r="B757" s="329"/>
      <c r="C757" s="329"/>
      <c r="D757" s="329"/>
      <c r="E757" s="329"/>
      <c r="F757" s="329"/>
      <c r="G757" s="329"/>
      <c r="H757" s="329"/>
      <c r="I757" s="329"/>
      <c r="J757" s="329"/>
      <c r="K757" s="329"/>
      <c r="L757" s="329"/>
      <c r="M757" s="329"/>
      <c r="N757" s="329"/>
      <c r="O757" s="329"/>
      <c r="P757" s="329"/>
    </row>
    <row r="758" spans="1:16" ht="12.75" customHeight="1" x14ac:dyDescent="0.2">
      <c r="A758" s="329"/>
      <c r="B758" s="329"/>
      <c r="C758" s="329"/>
      <c r="D758" s="329"/>
      <c r="E758" s="329"/>
      <c r="F758" s="329"/>
      <c r="G758" s="329"/>
      <c r="H758" s="329"/>
      <c r="I758" s="329"/>
      <c r="J758" s="329"/>
      <c r="K758" s="329"/>
      <c r="L758" s="329"/>
      <c r="M758" s="329"/>
      <c r="N758" s="329"/>
      <c r="O758" s="329"/>
      <c r="P758" s="329"/>
    </row>
    <row r="759" spans="1:16" ht="12.75" customHeight="1" x14ac:dyDescent="0.2">
      <c r="A759" s="329"/>
      <c r="B759" s="329"/>
      <c r="C759" s="329"/>
      <c r="D759" s="329"/>
      <c r="E759" s="329"/>
      <c r="F759" s="329"/>
      <c r="G759" s="329"/>
      <c r="H759" s="329"/>
      <c r="I759" s="329"/>
      <c r="J759" s="329"/>
      <c r="K759" s="329"/>
      <c r="L759" s="329"/>
      <c r="M759" s="329"/>
      <c r="N759" s="329"/>
      <c r="O759" s="329"/>
      <c r="P759" s="329"/>
    </row>
    <row r="760" spans="1:16" ht="12.75" customHeight="1" x14ac:dyDescent="0.2">
      <c r="A760" s="329"/>
      <c r="B760" s="329"/>
      <c r="C760" s="329"/>
      <c r="D760" s="329"/>
      <c r="E760" s="329"/>
      <c r="F760" s="329"/>
      <c r="G760" s="329"/>
      <c r="H760" s="329"/>
      <c r="I760" s="329"/>
      <c r="J760" s="329"/>
      <c r="K760" s="329"/>
      <c r="L760" s="329"/>
      <c r="M760" s="329"/>
      <c r="N760" s="329"/>
      <c r="O760" s="329"/>
      <c r="P760" s="329"/>
    </row>
    <row r="761" spans="1:16" ht="12.75" customHeight="1" x14ac:dyDescent="0.2">
      <c r="A761" s="329"/>
      <c r="B761" s="329"/>
      <c r="C761" s="329"/>
      <c r="D761" s="329"/>
      <c r="E761" s="329"/>
      <c r="F761" s="329"/>
      <c r="G761" s="329"/>
      <c r="H761" s="329"/>
      <c r="I761" s="329"/>
      <c r="J761" s="329"/>
      <c r="K761" s="329"/>
      <c r="L761" s="329"/>
      <c r="M761" s="329"/>
      <c r="N761" s="329"/>
      <c r="O761" s="329"/>
      <c r="P761" s="329"/>
    </row>
    <row r="762" spans="1:16" ht="12.75" customHeight="1" x14ac:dyDescent="0.2">
      <c r="A762" s="329"/>
      <c r="B762" s="329"/>
      <c r="C762" s="329"/>
      <c r="D762" s="329"/>
      <c r="E762" s="329"/>
      <c r="F762" s="329"/>
      <c r="G762" s="329"/>
      <c r="H762" s="329"/>
      <c r="I762" s="329"/>
      <c r="J762" s="329"/>
      <c r="K762" s="329"/>
      <c r="L762" s="329"/>
      <c r="M762" s="329"/>
      <c r="N762" s="329"/>
      <c r="O762" s="329"/>
      <c r="P762" s="329"/>
    </row>
    <row r="763" spans="1:16" ht="12.75" customHeight="1" x14ac:dyDescent="0.2">
      <c r="A763" s="329"/>
      <c r="B763" s="329"/>
      <c r="C763" s="329"/>
      <c r="D763" s="329"/>
      <c r="E763" s="329"/>
      <c r="F763" s="329"/>
      <c r="G763" s="329"/>
      <c r="H763" s="329"/>
      <c r="I763" s="329"/>
      <c r="J763" s="329"/>
      <c r="K763" s="329"/>
      <c r="L763" s="329"/>
      <c r="M763" s="329"/>
      <c r="N763" s="329"/>
      <c r="O763" s="329"/>
      <c r="P763" s="329"/>
    </row>
    <row r="764" spans="1:16" ht="12.75" customHeight="1" x14ac:dyDescent="0.2">
      <c r="A764" s="329"/>
      <c r="B764" s="329"/>
      <c r="C764" s="329"/>
      <c r="D764" s="329"/>
      <c r="E764" s="329"/>
      <c r="F764" s="329"/>
      <c r="G764" s="329"/>
      <c r="H764" s="329"/>
      <c r="I764" s="329"/>
      <c r="J764" s="329"/>
      <c r="K764" s="329"/>
      <c r="L764" s="329"/>
      <c r="M764" s="329"/>
      <c r="N764" s="329"/>
      <c r="O764" s="329"/>
      <c r="P764" s="329"/>
    </row>
    <row r="765" spans="1:16" ht="12.75" customHeight="1" x14ac:dyDescent="0.2">
      <c r="A765" s="329"/>
      <c r="B765" s="329"/>
      <c r="C765" s="329"/>
      <c r="D765" s="329"/>
      <c r="E765" s="329"/>
      <c r="F765" s="329"/>
      <c r="G765" s="329"/>
      <c r="H765" s="329"/>
      <c r="I765" s="329"/>
      <c r="J765" s="329"/>
      <c r="K765" s="329"/>
      <c r="L765" s="329"/>
      <c r="M765" s="329"/>
      <c r="N765" s="329"/>
      <c r="O765" s="329"/>
      <c r="P765" s="329"/>
    </row>
    <row r="766" spans="1:16" ht="12.75" customHeight="1" x14ac:dyDescent="0.2">
      <c r="A766" s="329"/>
      <c r="B766" s="329"/>
      <c r="C766" s="329"/>
      <c r="D766" s="329"/>
      <c r="E766" s="329"/>
      <c r="F766" s="329"/>
      <c r="G766" s="329"/>
      <c r="H766" s="329"/>
      <c r="I766" s="329"/>
      <c r="J766" s="329"/>
      <c r="K766" s="329"/>
      <c r="L766" s="329"/>
      <c r="M766" s="329"/>
      <c r="N766" s="329"/>
      <c r="O766" s="329"/>
      <c r="P766" s="329"/>
    </row>
    <row r="767" spans="1:16" ht="12.75" customHeight="1" x14ac:dyDescent="0.2">
      <c r="A767" s="329"/>
      <c r="B767" s="329"/>
      <c r="C767" s="329"/>
      <c r="D767" s="329"/>
      <c r="E767" s="329"/>
      <c r="F767" s="329"/>
      <c r="G767" s="329"/>
      <c r="H767" s="329"/>
      <c r="I767" s="329"/>
      <c r="J767" s="329"/>
      <c r="K767" s="329"/>
      <c r="L767" s="329"/>
      <c r="M767" s="329"/>
      <c r="N767" s="329"/>
      <c r="O767" s="329"/>
      <c r="P767" s="329"/>
    </row>
    <row r="768" spans="1:16" ht="12.75" customHeight="1" x14ac:dyDescent="0.2">
      <c r="A768" s="329"/>
      <c r="B768" s="329"/>
      <c r="C768" s="329"/>
      <c r="D768" s="329"/>
      <c r="E768" s="329"/>
      <c r="F768" s="329"/>
      <c r="G768" s="329"/>
      <c r="H768" s="329"/>
      <c r="I768" s="329"/>
      <c r="J768" s="329"/>
      <c r="K768" s="329"/>
      <c r="L768" s="329"/>
      <c r="M768" s="329"/>
      <c r="N768" s="329"/>
      <c r="O768" s="329"/>
      <c r="P768" s="329"/>
    </row>
    <row r="769" spans="1:16" ht="12.75" customHeight="1" x14ac:dyDescent="0.2">
      <c r="A769" s="329"/>
      <c r="B769" s="329"/>
      <c r="C769" s="329"/>
      <c r="D769" s="329"/>
      <c r="E769" s="329"/>
      <c r="F769" s="329"/>
      <c r="G769" s="329"/>
      <c r="H769" s="329"/>
      <c r="I769" s="329"/>
      <c r="J769" s="329"/>
      <c r="K769" s="329"/>
      <c r="L769" s="329"/>
      <c r="M769" s="329"/>
      <c r="N769" s="329"/>
      <c r="O769" s="329"/>
      <c r="P769" s="329"/>
    </row>
    <row r="770" spans="1:16" ht="12.75" customHeight="1" x14ac:dyDescent="0.2">
      <c r="A770" s="329"/>
      <c r="B770" s="329"/>
      <c r="C770" s="329"/>
      <c r="D770" s="329"/>
      <c r="E770" s="329"/>
      <c r="F770" s="329"/>
      <c r="G770" s="329"/>
      <c r="H770" s="329"/>
      <c r="I770" s="329"/>
      <c r="J770" s="329"/>
      <c r="K770" s="329"/>
      <c r="L770" s="329"/>
      <c r="M770" s="329"/>
      <c r="N770" s="329"/>
      <c r="O770" s="329"/>
      <c r="P770" s="329"/>
    </row>
    <row r="771" spans="1:16" ht="12.75" customHeight="1" x14ac:dyDescent="0.2">
      <c r="A771" s="329"/>
      <c r="B771" s="329"/>
      <c r="C771" s="329"/>
      <c r="D771" s="329"/>
      <c r="E771" s="329"/>
      <c r="F771" s="329"/>
      <c r="G771" s="329"/>
      <c r="H771" s="329"/>
      <c r="I771" s="329"/>
      <c r="J771" s="329"/>
      <c r="K771" s="329"/>
      <c r="L771" s="329"/>
      <c r="M771" s="329"/>
      <c r="N771" s="329"/>
      <c r="O771" s="329"/>
      <c r="P771" s="329"/>
    </row>
    <row r="772" spans="1:16" ht="12.75" customHeight="1" x14ac:dyDescent="0.2">
      <c r="A772" s="329"/>
      <c r="B772" s="329"/>
      <c r="C772" s="329"/>
      <c r="D772" s="329"/>
      <c r="E772" s="329"/>
      <c r="F772" s="329"/>
      <c r="G772" s="329"/>
      <c r="H772" s="329"/>
      <c r="I772" s="329"/>
      <c r="J772" s="329"/>
      <c r="K772" s="329"/>
      <c r="L772" s="329"/>
      <c r="M772" s="329"/>
      <c r="N772" s="329"/>
      <c r="O772" s="329"/>
      <c r="P772" s="329"/>
    </row>
    <row r="773" spans="1:16" ht="12.75" customHeight="1" x14ac:dyDescent="0.2">
      <c r="A773" s="329"/>
      <c r="B773" s="329"/>
      <c r="C773" s="329"/>
      <c r="D773" s="329"/>
      <c r="E773" s="329"/>
      <c r="F773" s="329"/>
      <c r="G773" s="329"/>
      <c r="H773" s="329"/>
      <c r="I773" s="329"/>
      <c r="J773" s="329"/>
      <c r="K773" s="329"/>
      <c r="L773" s="329"/>
      <c r="M773" s="329"/>
      <c r="N773" s="329"/>
      <c r="O773" s="329"/>
      <c r="P773" s="329"/>
    </row>
    <row r="774" spans="1:16" ht="12.75" customHeight="1" x14ac:dyDescent="0.2">
      <c r="A774" s="329"/>
      <c r="B774" s="329"/>
      <c r="C774" s="329"/>
      <c r="D774" s="329"/>
      <c r="E774" s="329"/>
      <c r="F774" s="329"/>
      <c r="G774" s="329"/>
      <c r="H774" s="329"/>
      <c r="I774" s="329"/>
      <c r="J774" s="329"/>
      <c r="K774" s="329"/>
      <c r="L774" s="329"/>
      <c r="M774" s="329"/>
      <c r="N774" s="329"/>
      <c r="O774" s="329"/>
      <c r="P774" s="329"/>
    </row>
    <row r="775" spans="1:16" ht="12.75" customHeight="1" x14ac:dyDescent="0.2">
      <c r="A775" s="329"/>
      <c r="B775" s="329"/>
      <c r="C775" s="329"/>
      <c r="D775" s="329"/>
      <c r="E775" s="329"/>
      <c r="F775" s="329"/>
      <c r="G775" s="329"/>
      <c r="H775" s="329"/>
      <c r="I775" s="329"/>
      <c r="J775" s="329"/>
      <c r="K775" s="329"/>
      <c r="L775" s="329"/>
      <c r="M775" s="329"/>
      <c r="N775" s="329"/>
      <c r="O775" s="329"/>
      <c r="P775" s="329"/>
    </row>
    <row r="776" spans="1:16" ht="12.75" customHeight="1" x14ac:dyDescent="0.2">
      <c r="A776" s="329"/>
      <c r="B776" s="329"/>
      <c r="C776" s="329"/>
      <c r="D776" s="329"/>
      <c r="E776" s="329"/>
      <c r="F776" s="329"/>
      <c r="G776" s="329"/>
      <c r="H776" s="329"/>
      <c r="I776" s="329"/>
      <c r="J776" s="329"/>
      <c r="K776" s="329"/>
      <c r="L776" s="329"/>
      <c r="M776" s="329"/>
      <c r="N776" s="329"/>
      <c r="O776" s="329"/>
      <c r="P776" s="329"/>
    </row>
    <row r="777" spans="1:16" ht="12.75" customHeight="1" x14ac:dyDescent="0.2">
      <c r="A777" s="329"/>
      <c r="B777" s="329"/>
      <c r="C777" s="329"/>
      <c r="D777" s="329"/>
      <c r="E777" s="329"/>
      <c r="F777" s="329"/>
      <c r="G777" s="329"/>
      <c r="H777" s="329"/>
      <c r="I777" s="329"/>
      <c r="J777" s="329"/>
      <c r="K777" s="329"/>
      <c r="L777" s="329"/>
      <c r="M777" s="329"/>
      <c r="N777" s="329"/>
      <c r="O777" s="329"/>
      <c r="P777" s="329"/>
    </row>
    <row r="778" spans="1:16" ht="12.75" customHeight="1" x14ac:dyDescent="0.2">
      <c r="A778" s="329"/>
      <c r="B778" s="329"/>
      <c r="C778" s="329"/>
      <c r="D778" s="329"/>
      <c r="E778" s="329"/>
      <c r="F778" s="329"/>
      <c r="G778" s="329"/>
      <c r="H778" s="329"/>
      <c r="I778" s="329"/>
      <c r="J778" s="329"/>
      <c r="K778" s="329"/>
      <c r="L778" s="329"/>
      <c r="M778" s="329"/>
      <c r="N778" s="329"/>
      <c r="O778" s="329"/>
      <c r="P778" s="329"/>
    </row>
    <row r="779" spans="1:16" ht="12.75" customHeight="1" x14ac:dyDescent="0.2">
      <c r="A779" s="329"/>
      <c r="B779" s="329"/>
      <c r="C779" s="329"/>
      <c r="D779" s="329"/>
      <c r="E779" s="329"/>
      <c r="F779" s="329"/>
      <c r="G779" s="329"/>
      <c r="H779" s="329"/>
      <c r="I779" s="329"/>
      <c r="J779" s="329"/>
      <c r="K779" s="329"/>
      <c r="L779" s="329"/>
      <c r="M779" s="329"/>
      <c r="N779" s="329"/>
      <c r="O779" s="329"/>
      <c r="P779" s="329"/>
    </row>
    <row r="780" spans="1:16" ht="12.75" customHeight="1" x14ac:dyDescent="0.2">
      <c r="A780" s="329"/>
      <c r="B780" s="329"/>
      <c r="C780" s="329"/>
      <c r="D780" s="329"/>
      <c r="E780" s="329"/>
      <c r="F780" s="329"/>
      <c r="G780" s="329"/>
      <c r="H780" s="329"/>
      <c r="I780" s="329"/>
      <c r="J780" s="329"/>
      <c r="K780" s="329"/>
      <c r="L780" s="329"/>
      <c r="M780" s="329"/>
      <c r="N780" s="329"/>
      <c r="O780" s="329"/>
      <c r="P780" s="329"/>
    </row>
    <row r="781" spans="1:16" ht="12.75" customHeight="1" x14ac:dyDescent="0.2">
      <c r="A781" s="329"/>
      <c r="B781" s="329"/>
      <c r="C781" s="329"/>
      <c r="D781" s="329"/>
      <c r="E781" s="329"/>
      <c r="F781" s="329"/>
      <c r="G781" s="329"/>
      <c r="H781" s="329"/>
      <c r="I781" s="329"/>
      <c r="J781" s="329"/>
      <c r="K781" s="329"/>
      <c r="L781" s="329"/>
      <c r="M781" s="329"/>
      <c r="N781" s="329"/>
      <c r="O781" s="329"/>
      <c r="P781" s="329"/>
    </row>
    <row r="782" spans="1:16" ht="12.75" customHeight="1" x14ac:dyDescent="0.2">
      <c r="A782" s="329"/>
      <c r="B782" s="329"/>
      <c r="C782" s="329"/>
      <c r="D782" s="329"/>
      <c r="E782" s="329"/>
      <c r="F782" s="329"/>
      <c r="G782" s="329"/>
      <c r="H782" s="329"/>
      <c r="I782" s="329"/>
      <c r="J782" s="329"/>
      <c r="K782" s="329"/>
      <c r="L782" s="329"/>
      <c r="M782" s="329"/>
      <c r="N782" s="329"/>
      <c r="O782" s="329"/>
      <c r="P782" s="329"/>
    </row>
    <row r="783" spans="1:16" ht="12.75" customHeight="1" x14ac:dyDescent="0.2">
      <c r="A783" s="329"/>
      <c r="B783" s="329"/>
      <c r="C783" s="329"/>
      <c r="D783" s="329"/>
      <c r="E783" s="329"/>
      <c r="F783" s="329"/>
      <c r="G783" s="329"/>
      <c r="H783" s="329"/>
      <c r="I783" s="329"/>
      <c r="J783" s="329"/>
      <c r="K783" s="329"/>
      <c r="L783" s="329"/>
      <c r="M783" s="329"/>
      <c r="N783" s="329"/>
      <c r="O783" s="329"/>
      <c r="P783" s="329"/>
    </row>
    <row r="784" spans="1:16" ht="12.75" customHeight="1" x14ac:dyDescent="0.2">
      <c r="A784" s="329"/>
      <c r="B784" s="329"/>
      <c r="C784" s="329"/>
      <c r="D784" s="329"/>
      <c r="E784" s="329"/>
      <c r="F784" s="329"/>
      <c r="G784" s="329"/>
      <c r="H784" s="329"/>
      <c r="I784" s="329"/>
      <c r="J784" s="329"/>
      <c r="K784" s="329"/>
      <c r="L784" s="329"/>
      <c r="M784" s="329"/>
      <c r="N784" s="329"/>
      <c r="O784" s="329"/>
      <c r="P784" s="329"/>
    </row>
    <row r="785" spans="1:16" ht="12.75" customHeight="1" x14ac:dyDescent="0.2">
      <c r="A785" s="329"/>
      <c r="B785" s="329"/>
      <c r="C785" s="329"/>
      <c r="D785" s="329"/>
      <c r="E785" s="329"/>
      <c r="F785" s="329"/>
      <c r="G785" s="329"/>
      <c r="H785" s="329"/>
      <c r="I785" s="329"/>
      <c r="J785" s="329"/>
      <c r="K785" s="329"/>
      <c r="L785" s="329"/>
      <c r="M785" s="329"/>
      <c r="N785" s="329"/>
      <c r="O785" s="329"/>
      <c r="P785" s="329"/>
    </row>
    <row r="786" spans="1:16" ht="12.75" customHeight="1" x14ac:dyDescent="0.2">
      <c r="A786" s="329"/>
      <c r="B786" s="329"/>
      <c r="C786" s="329"/>
      <c r="D786" s="329"/>
      <c r="E786" s="329"/>
      <c r="F786" s="329"/>
      <c r="G786" s="329"/>
      <c r="H786" s="329"/>
      <c r="I786" s="329"/>
      <c r="J786" s="329"/>
      <c r="K786" s="329"/>
      <c r="L786" s="329"/>
      <c r="M786" s="329"/>
      <c r="N786" s="329"/>
      <c r="O786" s="329"/>
      <c r="P786" s="329"/>
    </row>
    <row r="787" spans="1:16" ht="12.75" customHeight="1" x14ac:dyDescent="0.2">
      <c r="A787" s="329"/>
      <c r="B787" s="329"/>
      <c r="C787" s="329"/>
      <c r="D787" s="329"/>
      <c r="E787" s="329"/>
      <c r="F787" s="329"/>
      <c r="G787" s="329"/>
      <c r="H787" s="329"/>
      <c r="I787" s="329"/>
      <c r="J787" s="329"/>
      <c r="K787" s="329"/>
      <c r="L787" s="329"/>
      <c r="M787" s="329"/>
      <c r="N787" s="329"/>
      <c r="O787" s="329"/>
      <c r="P787" s="329"/>
    </row>
    <row r="788" spans="1:16" ht="12.75" customHeight="1" x14ac:dyDescent="0.2">
      <c r="A788" s="329"/>
      <c r="B788" s="329"/>
      <c r="C788" s="329"/>
      <c r="D788" s="329"/>
      <c r="E788" s="329"/>
      <c r="F788" s="329"/>
      <c r="G788" s="329"/>
      <c r="H788" s="329"/>
      <c r="I788" s="329"/>
      <c r="J788" s="329"/>
      <c r="K788" s="329"/>
      <c r="L788" s="329"/>
      <c r="M788" s="329"/>
      <c r="N788" s="329"/>
      <c r="O788" s="329"/>
      <c r="P788" s="329"/>
    </row>
    <row r="789" spans="1:16" ht="12.75" customHeight="1" x14ac:dyDescent="0.2">
      <c r="A789" s="329"/>
      <c r="B789" s="329"/>
      <c r="C789" s="329"/>
      <c r="D789" s="329"/>
      <c r="E789" s="329"/>
      <c r="F789" s="329"/>
      <c r="G789" s="329"/>
      <c r="H789" s="329"/>
      <c r="I789" s="329"/>
      <c r="J789" s="329"/>
      <c r="K789" s="329"/>
      <c r="L789" s="329"/>
      <c r="M789" s="329"/>
      <c r="N789" s="329"/>
      <c r="O789" s="329"/>
      <c r="P789" s="329"/>
    </row>
    <row r="790" spans="1:16" ht="12.75" customHeight="1" x14ac:dyDescent="0.2">
      <c r="A790" s="329"/>
      <c r="B790" s="329"/>
      <c r="C790" s="329"/>
      <c r="D790" s="329"/>
      <c r="E790" s="329"/>
      <c r="F790" s="329"/>
      <c r="G790" s="329"/>
      <c r="H790" s="329"/>
      <c r="I790" s="329"/>
      <c r="J790" s="329"/>
      <c r="K790" s="329"/>
      <c r="L790" s="329"/>
      <c r="M790" s="329"/>
      <c r="N790" s="329"/>
      <c r="O790" s="329"/>
      <c r="P790" s="329"/>
    </row>
    <row r="791" spans="1:16" ht="12.75" customHeight="1" x14ac:dyDescent="0.2">
      <c r="A791" s="329"/>
      <c r="B791" s="329"/>
      <c r="C791" s="329"/>
      <c r="D791" s="329"/>
      <c r="E791" s="329"/>
      <c r="F791" s="329"/>
      <c r="G791" s="329"/>
      <c r="H791" s="329"/>
      <c r="I791" s="329"/>
      <c r="J791" s="329"/>
      <c r="K791" s="329"/>
      <c r="L791" s="329"/>
      <c r="M791" s="329"/>
      <c r="N791" s="329"/>
      <c r="O791" s="329"/>
      <c r="P791" s="329"/>
    </row>
    <row r="792" spans="1:16" ht="12.75" customHeight="1" x14ac:dyDescent="0.2">
      <c r="A792" s="329"/>
      <c r="B792" s="329"/>
      <c r="C792" s="329"/>
      <c r="D792" s="329"/>
      <c r="E792" s="329"/>
      <c r="F792" s="329"/>
      <c r="G792" s="329"/>
      <c r="H792" s="329"/>
      <c r="I792" s="329"/>
      <c r="J792" s="329"/>
      <c r="K792" s="329"/>
      <c r="L792" s="329"/>
      <c r="M792" s="329"/>
      <c r="N792" s="329"/>
      <c r="O792" s="329"/>
      <c r="P792" s="329"/>
    </row>
    <row r="793" spans="1:16" ht="12.75" customHeight="1" x14ac:dyDescent="0.2">
      <c r="A793" s="329"/>
      <c r="B793" s="329"/>
      <c r="C793" s="329"/>
      <c r="D793" s="329"/>
      <c r="E793" s="329"/>
      <c r="F793" s="329"/>
      <c r="G793" s="329"/>
      <c r="H793" s="329"/>
      <c r="I793" s="329"/>
      <c r="J793" s="329"/>
      <c r="K793" s="329"/>
      <c r="L793" s="329"/>
      <c r="M793" s="329"/>
      <c r="N793" s="329"/>
      <c r="O793" s="329"/>
      <c r="P793" s="329"/>
    </row>
    <row r="794" spans="1:16" ht="12.75" customHeight="1" x14ac:dyDescent="0.2">
      <c r="A794" s="329"/>
      <c r="B794" s="329"/>
      <c r="C794" s="329"/>
      <c r="D794" s="329"/>
      <c r="E794" s="329"/>
      <c r="F794" s="329"/>
      <c r="G794" s="329"/>
      <c r="H794" s="329"/>
      <c r="I794" s="329"/>
      <c r="J794" s="329"/>
      <c r="K794" s="329"/>
      <c r="L794" s="329"/>
      <c r="M794" s="329"/>
      <c r="N794" s="329"/>
      <c r="O794" s="329"/>
      <c r="P794" s="329"/>
    </row>
    <row r="795" spans="1:16" ht="12.75" customHeight="1" x14ac:dyDescent="0.2">
      <c r="A795" s="329"/>
      <c r="B795" s="329"/>
      <c r="C795" s="329"/>
      <c r="D795" s="329"/>
      <c r="E795" s="329"/>
      <c r="F795" s="329"/>
      <c r="G795" s="329"/>
      <c r="H795" s="329"/>
      <c r="I795" s="329"/>
      <c r="J795" s="329"/>
      <c r="K795" s="329"/>
      <c r="L795" s="329"/>
      <c r="M795" s="329"/>
      <c r="N795" s="329"/>
      <c r="O795" s="329"/>
      <c r="P795" s="329"/>
    </row>
    <row r="796" spans="1:16" ht="12.75" customHeight="1" x14ac:dyDescent="0.2">
      <c r="A796" s="329"/>
      <c r="B796" s="329"/>
      <c r="C796" s="329"/>
      <c r="D796" s="329"/>
      <c r="E796" s="329"/>
      <c r="F796" s="329"/>
      <c r="G796" s="329"/>
      <c r="H796" s="329"/>
      <c r="I796" s="329"/>
      <c r="J796" s="329"/>
      <c r="K796" s="329"/>
      <c r="L796" s="329"/>
      <c r="M796" s="329"/>
      <c r="N796" s="329"/>
      <c r="O796" s="329"/>
      <c r="P796" s="329"/>
    </row>
    <row r="797" spans="1:16" ht="12.75" customHeight="1" x14ac:dyDescent="0.2">
      <c r="A797" s="329"/>
      <c r="B797" s="329"/>
      <c r="C797" s="329"/>
      <c r="D797" s="329"/>
      <c r="E797" s="329"/>
      <c r="F797" s="329"/>
      <c r="G797" s="329"/>
      <c r="H797" s="329"/>
      <c r="I797" s="329"/>
      <c r="J797" s="329"/>
      <c r="K797" s="329"/>
      <c r="L797" s="329"/>
      <c r="M797" s="329"/>
      <c r="N797" s="329"/>
      <c r="O797" s="329"/>
      <c r="P797" s="329"/>
    </row>
    <row r="798" spans="1:16" ht="12.75" customHeight="1" x14ac:dyDescent="0.2">
      <c r="A798" s="329"/>
      <c r="B798" s="329"/>
      <c r="C798" s="329"/>
      <c r="D798" s="329"/>
      <c r="E798" s="329"/>
      <c r="F798" s="329"/>
      <c r="G798" s="329"/>
      <c r="H798" s="329"/>
      <c r="I798" s="329"/>
      <c r="J798" s="329"/>
      <c r="K798" s="329"/>
      <c r="L798" s="329"/>
      <c r="M798" s="329"/>
      <c r="N798" s="329"/>
      <c r="O798" s="329"/>
      <c r="P798" s="329"/>
    </row>
    <row r="799" spans="1:16" ht="12.75" customHeight="1" x14ac:dyDescent="0.2">
      <c r="A799" s="329"/>
      <c r="B799" s="329"/>
      <c r="C799" s="329"/>
      <c r="D799" s="329"/>
      <c r="E799" s="329"/>
      <c r="F799" s="329"/>
      <c r="G799" s="329"/>
      <c r="H799" s="329"/>
      <c r="I799" s="329"/>
      <c r="J799" s="329"/>
      <c r="K799" s="329"/>
      <c r="L799" s="329"/>
      <c r="M799" s="329"/>
      <c r="N799" s="329"/>
      <c r="O799" s="329"/>
      <c r="P799" s="329"/>
    </row>
    <row r="800" spans="1:16" ht="12.75" customHeight="1" x14ac:dyDescent="0.2">
      <c r="A800" s="329"/>
      <c r="B800" s="329"/>
      <c r="C800" s="329"/>
      <c r="D800" s="329"/>
      <c r="E800" s="329"/>
      <c r="F800" s="329"/>
      <c r="G800" s="329"/>
      <c r="H800" s="329"/>
      <c r="I800" s="329"/>
      <c r="J800" s="329"/>
      <c r="K800" s="329"/>
      <c r="L800" s="329"/>
      <c r="M800" s="329"/>
      <c r="N800" s="329"/>
      <c r="O800" s="329"/>
      <c r="P800" s="329"/>
    </row>
    <row r="801" spans="1:16" ht="12.75" customHeight="1" x14ac:dyDescent="0.2">
      <c r="A801" s="329"/>
      <c r="B801" s="329"/>
      <c r="C801" s="329"/>
      <c r="D801" s="329"/>
      <c r="E801" s="329"/>
      <c r="F801" s="329"/>
      <c r="G801" s="329"/>
      <c r="H801" s="329"/>
      <c r="I801" s="329"/>
      <c r="J801" s="329"/>
      <c r="K801" s="329"/>
      <c r="L801" s="329"/>
      <c r="M801" s="329"/>
      <c r="N801" s="329"/>
      <c r="O801" s="329"/>
      <c r="P801" s="329"/>
    </row>
    <row r="802" spans="1:16" ht="12.75" customHeight="1" x14ac:dyDescent="0.2">
      <c r="A802" s="329"/>
      <c r="B802" s="329"/>
      <c r="C802" s="329"/>
      <c r="D802" s="329"/>
      <c r="E802" s="329"/>
      <c r="F802" s="329"/>
      <c r="G802" s="329"/>
      <c r="H802" s="329"/>
      <c r="I802" s="329"/>
      <c r="J802" s="329"/>
      <c r="K802" s="329"/>
      <c r="L802" s="329"/>
      <c r="M802" s="329"/>
      <c r="N802" s="329"/>
      <c r="O802" s="329"/>
      <c r="P802" s="329"/>
    </row>
    <row r="803" spans="1:16" ht="12.75" customHeight="1" x14ac:dyDescent="0.2">
      <c r="A803" s="329"/>
      <c r="B803" s="329"/>
      <c r="C803" s="329"/>
      <c r="D803" s="329"/>
      <c r="E803" s="329"/>
      <c r="F803" s="329"/>
      <c r="G803" s="329"/>
      <c r="H803" s="329"/>
      <c r="I803" s="329"/>
      <c r="J803" s="329"/>
      <c r="K803" s="329"/>
      <c r="L803" s="329"/>
      <c r="M803" s="329"/>
      <c r="N803" s="329"/>
      <c r="O803" s="329"/>
      <c r="P803" s="329"/>
    </row>
    <row r="804" spans="1:16" ht="12.75" customHeight="1" x14ac:dyDescent="0.2">
      <c r="A804" s="329"/>
      <c r="B804" s="329"/>
      <c r="C804" s="329"/>
      <c r="D804" s="329"/>
      <c r="E804" s="329"/>
      <c r="F804" s="329"/>
      <c r="G804" s="329"/>
      <c r="H804" s="329"/>
      <c r="I804" s="329"/>
      <c r="J804" s="329"/>
      <c r="K804" s="329"/>
      <c r="L804" s="329"/>
      <c r="M804" s="329"/>
      <c r="N804" s="329"/>
      <c r="O804" s="329"/>
      <c r="P804" s="329"/>
    </row>
    <row r="805" spans="1:16" ht="12.75" customHeight="1" x14ac:dyDescent="0.2">
      <c r="A805" s="329"/>
      <c r="B805" s="329"/>
      <c r="C805" s="329"/>
      <c r="D805" s="329"/>
      <c r="E805" s="329"/>
      <c r="F805" s="329"/>
      <c r="G805" s="329"/>
      <c r="H805" s="329"/>
      <c r="I805" s="329"/>
      <c r="J805" s="329"/>
      <c r="K805" s="329"/>
      <c r="L805" s="329"/>
      <c r="M805" s="329"/>
      <c r="N805" s="329"/>
      <c r="O805" s="329"/>
      <c r="P805" s="329"/>
    </row>
    <row r="806" spans="1:16" ht="12.75" customHeight="1" x14ac:dyDescent="0.2">
      <c r="A806" s="329"/>
      <c r="B806" s="329"/>
      <c r="C806" s="329"/>
      <c r="D806" s="329"/>
      <c r="E806" s="329"/>
      <c r="F806" s="329"/>
      <c r="G806" s="329"/>
      <c r="H806" s="329"/>
      <c r="I806" s="329"/>
      <c r="J806" s="329"/>
      <c r="K806" s="329"/>
      <c r="L806" s="329"/>
      <c r="M806" s="329"/>
      <c r="N806" s="329"/>
      <c r="O806" s="329"/>
      <c r="P806" s="329"/>
    </row>
    <row r="807" spans="1:16" ht="12.75" customHeight="1" x14ac:dyDescent="0.2">
      <c r="A807" s="329"/>
      <c r="B807" s="329"/>
      <c r="C807" s="329"/>
      <c r="D807" s="329"/>
      <c r="E807" s="329"/>
      <c r="F807" s="329"/>
      <c r="G807" s="329"/>
      <c r="H807" s="329"/>
      <c r="I807" s="329"/>
      <c r="J807" s="329"/>
      <c r="K807" s="329"/>
      <c r="L807" s="329"/>
      <c r="M807" s="329"/>
      <c r="N807" s="329"/>
      <c r="O807" s="329"/>
      <c r="P807" s="329"/>
    </row>
    <row r="808" spans="1:16" ht="12.75" customHeight="1" x14ac:dyDescent="0.2">
      <c r="A808" s="329"/>
      <c r="B808" s="329"/>
      <c r="C808" s="329"/>
      <c r="D808" s="329"/>
      <c r="E808" s="329"/>
      <c r="F808" s="329"/>
      <c r="G808" s="329"/>
      <c r="H808" s="329"/>
      <c r="I808" s="329"/>
      <c r="J808" s="329"/>
      <c r="K808" s="329"/>
      <c r="L808" s="329"/>
      <c r="M808" s="329"/>
      <c r="N808" s="329"/>
      <c r="O808" s="329"/>
      <c r="P808" s="329"/>
    </row>
    <row r="809" spans="1:16" ht="12.75" customHeight="1" x14ac:dyDescent="0.2">
      <c r="A809" s="329"/>
      <c r="B809" s="329"/>
      <c r="C809" s="329"/>
      <c r="D809" s="329"/>
      <c r="E809" s="329"/>
      <c r="F809" s="329"/>
      <c r="G809" s="329"/>
      <c r="H809" s="329"/>
      <c r="I809" s="329"/>
      <c r="J809" s="329"/>
      <c r="K809" s="329"/>
      <c r="L809" s="329"/>
      <c r="M809" s="329"/>
      <c r="N809" s="329"/>
      <c r="O809" s="329"/>
      <c r="P809" s="329"/>
    </row>
    <row r="810" spans="1:16" ht="12.75" customHeight="1" x14ac:dyDescent="0.2">
      <c r="A810" s="329"/>
      <c r="B810" s="329"/>
      <c r="C810" s="329"/>
      <c r="D810" s="329"/>
      <c r="E810" s="329"/>
      <c r="F810" s="329"/>
      <c r="G810" s="329"/>
      <c r="H810" s="329"/>
      <c r="I810" s="329"/>
      <c r="J810" s="329"/>
      <c r="K810" s="329"/>
      <c r="L810" s="329"/>
      <c r="M810" s="329"/>
      <c r="N810" s="329"/>
      <c r="O810" s="329"/>
      <c r="P810" s="329"/>
    </row>
    <row r="811" spans="1:16" ht="12.75" customHeight="1" x14ac:dyDescent="0.2">
      <c r="A811" s="329"/>
      <c r="B811" s="329"/>
      <c r="C811" s="329"/>
      <c r="D811" s="329"/>
      <c r="E811" s="329"/>
      <c r="F811" s="329"/>
      <c r="G811" s="329"/>
      <c r="H811" s="329"/>
      <c r="I811" s="329"/>
      <c r="J811" s="329"/>
      <c r="K811" s="329"/>
      <c r="L811" s="329"/>
      <c r="M811" s="329"/>
      <c r="N811" s="329"/>
      <c r="O811" s="329"/>
      <c r="P811" s="329"/>
    </row>
    <row r="812" spans="1:16" ht="12.75" customHeight="1" x14ac:dyDescent="0.2">
      <c r="A812" s="329"/>
      <c r="B812" s="329"/>
      <c r="C812" s="329"/>
      <c r="D812" s="329"/>
      <c r="E812" s="329"/>
      <c r="F812" s="329"/>
      <c r="G812" s="329"/>
      <c r="H812" s="329"/>
      <c r="I812" s="329"/>
      <c r="J812" s="329"/>
      <c r="K812" s="329"/>
      <c r="L812" s="329"/>
      <c r="M812" s="329"/>
      <c r="N812" s="329"/>
      <c r="O812" s="329"/>
      <c r="P812" s="329"/>
    </row>
    <row r="813" spans="1:16" ht="12.75" customHeight="1" x14ac:dyDescent="0.2">
      <c r="A813" s="329"/>
      <c r="B813" s="329"/>
      <c r="C813" s="329"/>
      <c r="D813" s="329"/>
      <c r="E813" s="329"/>
      <c r="F813" s="329"/>
      <c r="G813" s="329"/>
      <c r="H813" s="329"/>
      <c r="I813" s="329"/>
      <c r="J813" s="329"/>
      <c r="K813" s="329"/>
      <c r="L813" s="329"/>
      <c r="M813" s="329"/>
      <c r="N813" s="329"/>
      <c r="O813" s="329"/>
      <c r="P813" s="329"/>
    </row>
    <row r="814" spans="1:16" ht="12.75" customHeight="1" x14ac:dyDescent="0.2">
      <c r="A814" s="329"/>
      <c r="B814" s="329"/>
      <c r="C814" s="329"/>
      <c r="D814" s="329"/>
      <c r="E814" s="329"/>
      <c r="F814" s="329"/>
      <c r="G814" s="329"/>
      <c r="H814" s="329"/>
      <c r="I814" s="329"/>
      <c r="J814" s="329"/>
      <c r="K814" s="329"/>
      <c r="L814" s="329"/>
      <c r="M814" s="329"/>
      <c r="N814" s="329"/>
      <c r="O814" s="329"/>
      <c r="P814" s="329"/>
    </row>
    <row r="815" spans="1:16" ht="12.75" customHeight="1" x14ac:dyDescent="0.2">
      <c r="A815" s="329"/>
      <c r="B815" s="329"/>
      <c r="C815" s="329"/>
      <c r="D815" s="329"/>
      <c r="E815" s="329"/>
      <c r="F815" s="329"/>
      <c r="G815" s="329"/>
      <c r="H815" s="329"/>
      <c r="I815" s="329"/>
      <c r="J815" s="329"/>
      <c r="K815" s="329"/>
      <c r="L815" s="329"/>
      <c r="M815" s="329"/>
      <c r="N815" s="329"/>
      <c r="O815" s="329"/>
      <c r="P815" s="329"/>
    </row>
    <row r="816" spans="1:16" ht="12.75" customHeight="1" x14ac:dyDescent="0.2">
      <c r="A816" s="329"/>
      <c r="B816" s="329"/>
      <c r="C816" s="329"/>
      <c r="D816" s="329"/>
      <c r="E816" s="329"/>
      <c r="F816" s="329"/>
      <c r="G816" s="329"/>
      <c r="H816" s="329"/>
      <c r="I816" s="329"/>
      <c r="J816" s="329"/>
      <c r="K816" s="329"/>
      <c r="L816" s="329"/>
      <c r="M816" s="329"/>
      <c r="N816" s="329"/>
      <c r="O816" s="329"/>
      <c r="P816" s="329"/>
    </row>
    <row r="817" spans="1:16" ht="12.75" customHeight="1" x14ac:dyDescent="0.2">
      <c r="A817" s="329"/>
      <c r="B817" s="329"/>
      <c r="C817" s="329"/>
      <c r="D817" s="329"/>
      <c r="E817" s="329"/>
      <c r="F817" s="329"/>
      <c r="G817" s="329"/>
      <c r="H817" s="329"/>
      <c r="I817" s="329"/>
      <c r="J817" s="329"/>
      <c r="K817" s="329"/>
      <c r="L817" s="329"/>
      <c r="M817" s="329"/>
      <c r="N817" s="329"/>
      <c r="O817" s="329"/>
      <c r="P817" s="329"/>
    </row>
    <row r="818" spans="1:16" ht="12.75" customHeight="1" x14ac:dyDescent="0.2">
      <c r="A818" s="329"/>
      <c r="B818" s="329"/>
      <c r="C818" s="329"/>
      <c r="D818" s="329"/>
      <c r="E818" s="329"/>
      <c r="F818" s="329"/>
      <c r="G818" s="329"/>
      <c r="H818" s="329"/>
      <c r="I818" s="329"/>
      <c r="J818" s="329"/>
      <c r="K818" s="329"/>
      <c r="L818" s="329"/>
      <c r="M818" s="329"/>
      <c r="N818" s="329"/>
      <c r="O818" s="329"/>
      <c r="P818" s="329"/>
    </row>
    <row r="819" spans="1:16" ht="12.75" customHeight="1" x14ac:dyDescent="0.2">
      <c r="A819" s="329"/>
      <c r="B819" s="329"/>
      <c r="C819" s="329"/>
      <c r="D819" s="329"/>
      <c r="E819" s="329"/>
      <c r="F819" s="329"/>
      <c r="G819" s="329"/>
      <c r="H819" s="329"/>
      <c r="I819" s="329"/>
      <c r="J819" s="329"/>
      <c r="K819" s="329"/>
      <c r="L819" s="329"/>
      <c r="M819" s="329"/>
      <c r="N819" s="329"/>
      <c r="O819" s="329"/>
      <c r="P819" s="329"/>
    </row>
    <row r="820" spans="1:16" ht="12.75" customHeight="1" x14ac:dyDescent="0.2">
      <c r="A820" s="329"/>
      <c r="B820" s="329"/>
      <c r="C820" s="329"/>
      <c r="D820" s="329"/>
      <c r="E820" s="329"/>
      <c r="F820" s="329"/>
      <c r="G820" s="329"/>
      <c r="H820" s="329"/>
      <c r="I820" s="329"/>
      <c r="J820" s="329"/>
      <c r="K820" s="329"/>
      <c r="L820" s="329"/>
      <c r="M820" s="329"/>
      <c r="N820" s="329"/>
      <c r="O820" s="329"/>
      <c r="P820" s="329"/>
    </row>
    <row r="821" spans="1:16" ht="12.75" customHeight="1" x14ac:dyDescent="0.2">
      <c r="A821" s="329"/>
      <c r="B821" s="329"/>
      <c r="C821" s="329"/>
      <c r="D821" s="329"/>
      <c r="E821" s="329"/>
      <c r="F821" s="329"/>
      <c r="G821" s="329"/>
      <c r="H821" s="329"/>
      <c r="I821" s="329"/>
      <c r="J821" s="329"/>
      <c r="K821" s="329"/>
      <c r="L821" s="329"/>
      <c r="M821" s="329"/>
      <c r="N821" s="329"/>
      <c r="O821" s="329"/>
      <c r="P821" s="329"/>
    </row>
    <row r="822" spans="1:16" ht="12.75" customHeight="1" x14ac:dyDescent="0.2">
      <c r="A822" s="329"/>
      <c r="B822" s="329"/>
      <c r="C822" s="329"/>
      <c r="D822" s="329"/>
      <c r="E822" s="329"/>
      <c r="F822" s="329"/>
      <c r="G822" s="329"/>
      <c r="H822" s="329"/>
      <c r="I822" s="329"/>
      <c r="J822" s="329"/>
      <c r="K822" s="329"/>
      <c r="L822" s="329"/>
      <c r="M822" s="329"/>
      <c r="N822" s="329"/>
      <c r="O822" s="329"/>
      <c r="P822" s="329"/>
    </row>
    <row r="823" spans="1:16" ht="12.75" customHeight="1" x14ac:dyDescent="0.2">
      <c r="A823" s="329"/>
      <c r="B823" s="329"/>
      <c r="C823" s="329"/>
      <c r="D823" s="329"/>
      <c r="E823" s="329"/>
      <c r="F823" s="329"/>
      <c r="G823" s="329"/>
      <c r="H823" s="329"/>
      <c r="I823" s="329"/>
      <c r="J823" s="329"/>
      <c r="K823" s="329"/>
      <c r="L823" s="329"/>
      <c r="M823" s="329"/>
      <c r="N823" s="329"/>
      <c r="O823" s="329"/>
      <c r="P823" s="329"/>
    </row>
    <row r="824" spans="1:16" ht="12.75" customHeight="1" x14ac:dyDescent="0.2">
      <c r="A824" s="329"/>
      <c r="B824" s="329"/>
      <c r="C824" s="329"/>
      <c r="D824" s="329"/>
      <c r="E824" s="329"/>
      <c r="F824" s="329"/>
      <c r="G824" s="329"/>
      <c r="H824" s="329"/>
      <c r="I824" s="329"/>
      <c r="J824" s="329"/>
      <c r="K824" s="329"/>
      <c r="L824" s="329"/>
      <c r="M824" s="329"/>
      <c r="N824" s="329"/>
      <c r="O824" s="329"/>
      <c r="P824" s="329"/>
    </row>
    <row r="825" spans="1:16" ht="12.75" customHeight="1" x14ac:dyDescent="0.2">
      <c r="A825" s="329"/>
      <c r="B825" s="329"/>
      <c r="C825" s="329"/>
      <c r="D825" s="329"/>
      <c r="E825" s="329"/>
      <c r="F825" s="329"/>
      <c r="G825" s="329"/>
      <c r="H825" s="329"/>
      <c r="I825" s="329"/>
      <c r="J825" s="329"/>
      <c r="K825" s="329"/>
      <c r="L825" s="329"/>
      <c r="M825" s="329"/>
      <c r="N825" s="329"/>
      <c r="O825" s="329"/>
      <c r="P825" s="329"/>
    </row>
    <row r="826" spans="1:16" ht="12.75" customHeight="1" x14ac:dyDescent="0.2">
      <c r="A826" s="329"/>
      <c r="B826" s="329"/>
      <c r="C826" s="329"/>
      <c r="D826" s="329"/>
      <c r="E826" s="329"/>
      <c r="F826" s="329"/>
      <c r="G826" s="329"/>
      <c r="H826" s="329"/>
      <c r="I826" s="329"/>
      <c r="J826" s="329"/>
      <c r="K826" s="329"/>
      <c r="L826" s="329"/>
      <c r="M826" s="329"/>
      <c r="N826" s="329"/>
      <c r="O826" s="329"/>
      <c r="P826" s="329"/>
    </row>
    <row r="827" spans="1:16" ht="12.75" customHeight="1" x14ac:dyDescent="0.2">
      <c r="A827" s="329"/>
      <c r="B827" s="329"/>
      <c r="C827" s="329"/>
      <c r="D827" s="329"/>
      <c r="E827" s="329"/>
      <c r="F827" s="329"/>
      <c r="G827" s="329"/>
      <c r="H827" s="329"/>
      <c r="I827" s="329"/>
      <c r="J827" s="329"/>
      <c r="K827" s="329"/>
      <c r="L827" s="329"/>
      <c r="M827" s="329"/>
      <c r="N827" s="329"/>
      <c r="O827" s="329"/>
      <c r="P827" s="329"/>
    </row>
    <row r="828" spans="1:16" ht="12.75" customHeight="1" x14ac:dyDescent="0.2">
      <c r="A828" s="329"/>
      <c r="B828" s="329"/>
      <c r="C828" s="329"/>
      <c r="D828" s="329"/>
      <c r="E828" s="329"/>
      <c r="F828" s="329"/>
      <c r="G828" s="329"/>
      <c r="H828" s="329"/>
      <c r="I828" s="329"/>
      <c r="J828" s="329"/>
      <c r="K828" s="329"/>
      <c r="L828" s="329"/>
      <c r="M828" s="329"/>
      <c r="N828" s="329"/>
      <c r="O828" s="329"/>
      <c r="P828" s="329"/>
    </row>
    <row r="829" spans="1:16" ht="12.75" customHeight="1" x14ac:dyDescent="0.2">
      <c r="A829" s="329"/>
      <c r="B829" s="329"/>
      <c r="C829" s="329"/>
      <c r="D829" s="329"/>
      <c r="E829" s="329"/>
      <c r="F829" s="329"/>
      <c r="G829" s="329"/>
      <c r="H829" s="329"/>
      <c r="I829" s="329"/>
      <c r="J829" s="329"/>
      <c r="K829" s="329"/>
      <c r="L829" s="329"/>
      <c r="M829" s="329"/>
      <c r="N829" s="329"/>
      <c r="O829" s="329"/>
      <c r="P829" s="329"/>
    </row>
    <row r="830" spans="1:16" ht="12.75" customHeight="1" x14ac:dyDescent="0.2">
      <c r="A830" s="329"/>
      <c r="B830" s="329"/>
      <c r="C830" s="329"/>
      <c r="D830" s="329"/>
      <c r="E830" s="329"/>
      <c r="F830" s="329"/>
      <c r="G830" s="329"/>
      <c r="H830" s="329"/>
      <c r="I830" s="329"/>
      <c r="J830" s="329"/>
      <c r="K830" s="329"/>
      <c r="L830" s="329"/>
      <c r="M830" s="329"/>
      <c r="N830" s="329"/>
      <c r="O830" s="329"/>
      <c r="P830" s="329"/>
    </row>
    <row r="831" spans="1:16" ht="12.75" customHeight="1" x14ac:dyDescent="0.2">
      <c r="A831" s="329"/>
      <c r="B831" s="329"/>
      <c r="C831" s="329"/>
      <c r="D831" s="329"/>
      <c r="E831" s="329"/>
      <c r="F831" s="329"/>
      <c r="G831" s="329"/>
      <c r="H831" s="329"/>
      <c r="I831" s="329"/>
      <c r="J831" s="329"/>
      <c r="K831" s="329"/>
      <c r="L831" s="329"/>
      <c r="M831" s="329"/>
      <c r="N831" s="329"/>
      <c r="O831" s="329"/>
      <c r="P831" s="329"/>
    </row>
    <row r="832" spans="1:16" ht="12.75" customHeight="1" x14ac:dyDescent="0.2">
      <c r="A832" s="329"/>
      <c r="B832" s="329"/>
      <c r="C832" s="329"/>
      <c r="D832" s="329"/>
      <c r="E832" s="329"/>
      <c r="F832" s="329"/>
      <c r="G832" s="329"/>
      <c r="H832" s="329"/>
      <c r="I832" s="329"/>
      <c r="J832" s="329"/>
      <c r="K832" s="329"/>
      <c r="L832" s="329"/>
      <c r="M832" s="329"/>
      <c r="N832" s="329"/>
      <c r="O832" s="329"/>
      <c r="P832" s="329"/>
    </row>
    <row r="833" spans="1:16" ht="12.75" customHeight="1" x14ac:dyDescent="0.2">
      <c r="A833" s="329"/>
      <c r="B833" s="329"/>
      <c r="C833" s="329"/>
      <c r="D833" s="329"/>
      <c r="E833" s="329"/>
      <c r="F833" s="329"/>
      <c r="G833" s="329"/>
      <c r="H833" s="329"/>
      <c r="I833" s="329"/>
      <c r="J833" s="329"/>
      <c r="K833" s="329"/>
      <c r="L833" s="329"/>
      <c r="M833" s="329"/>
      <c r="N833" s="329"/>
      <c r="O833" s="329"/>
      <c r="P833" s="329"/>
    </row>
    <row r="834" spans="1:16" ht="12.75" customHeight="1" x14ac:dyDescent="0.2">
      <c r="A834" s="329"/>
      <c r="B834" s="329"/>
      <c r="C834" s="329"/>
      <c r="D834" s="329"/>
      <c r="E834" s="329"/>
      <c r="F834" s="329"/>
      <c r="G834" s="329"/>
      <c r="H834" s="329"/>
      <c r="I834" s="329"/>
      <c r="J834" s="329"/>
      <c r="K834" s="329"/>
      <c r="L834" s="329"/>
      <c r="M834" s="329"/>
      <c r="N834" s="329"/>
      <c r="O834" s="329"/>
      <c r="P834" s="329"/>
    </row>
    <row r="835" spans="1:16" ht="12.75" customHeight="1" x14ac:dyDescent="0.2">
      <c r="A835" s="329"/>
      <c r="B835" s="329"/>
      <c r="C835" s="329"/>
      <c r="D835" s="329"/>
      <c r="E835" s="329"/>
      <c r="F835" s="329"/>
      <c r="G835" s="329"/>
      <c r="H835" s="329"/>
      <c r="I835" s="329"/>
      <c r="J835" s="329"/>
      <c r="K835" s="329"/>
      <c r="L835" s="329"/>
      <c r="M835" s="329"/>
      <c r="N835" s="329"/>
      <c r="O835" s="329"/>
      <c r="P835" s="329"/>
    </row>
    <row r="836" spans="1:16" ht="12.75" customHeight="1" x14ac:dyDescent="0.2">
      <c r="A836" s="329"/>
      <c r="B836" s="329"/>
      <c r="C836" s="329"/>
      <c r="D836" s="329"/>
      <c r="E836" s="329"/>
      <c r="F836" s="329"/>
      <c r="G836" s="329"/>
      <c r="H836" s="329"/>
      <c r="I836" s="329"/>
      <c r="J836" s="329"/>
      <c r="K836" s="329"/>
      <c r="L836" s="329"/>
      <c r="M836" s="329"/>
      <c r="N836" s="329"/>
      <c r="O836" s="329"/>
      <c r="P836" s="329"/>
    </row>
    <row r="837" spans="1:16" ht="12.75" customHeight="1" x14ac:dyDescent="0.2">
      <c r="A837" s="329"/>
      <c r="B837" s="329"/>
      <c r="C837" s="329"/>
      <c r="D837" s="329"/>
      <c r="E837" s="329"/>
      <c r="F837" s="329"/>
      <c r="G837" s="329"/>
      <c r="H837" s="329"/>
      <c r="I837" s="329"/>
      <c r="J837" s="329"/>
      <c r="K837" s="329"/>
      <c r="L837" s="329"/>
      <c r="M837" s="329"/>
      <c r="N837" s="329"/>
      <c r="O837" s="329"/>
      <c r="P837" s="329"/>
    </row>
    <row r="838" spans="1:16" ht="12.75" customHeight="1" x14ac:dyDescent="0.2">
      <c r="A838" s="329"/>
      <c r="B838" s="329"/>
      <c r="C838" s="329"/>
      <c r="D838" s="329"/>
      <c r="E838" s="329"/>
      <c r="F838" s="329"/>
      <c r="G838" s="329"/>
      <c r="H838" s="329"/>
      <c r="I838" s="329"/>
      <c r="J838" s="329"/>
      <c r="K838" s="329"/>
      <c r="L838" s="329"/>
      <c r="M838" s="329"/>
      <c r="N838" s="329"/>
      <c r="O838" s="329"/>
      <c r="P838" s="329"/>
    </row>
    <row r="839" spans="1:16" ht="12.75" customHeight="1" x14ac:dyDescent="0.2">
      <c r="A839" s="329"/>
      <c r="B839" s="329"/>
      <c r="C839" s="329"/>
      <c r="D839" s="329"/>
      <c r="E839" s="329"/>
      <c r="F839" s="329"/>
      <c r="G839" s="329"/>
      <c r="H839" s="329"/>
      <c r="I839" s="329"/>
      <c r="J839" s="329"/>
      <c r="K839" s="329"/>
      <c r="L839" s="329"/>
      <c r="M839" s="329"/>
      <c r="N839" s="329"/>
      <c r="O839" s="329"/>
      <c r="P839" s="329"/>
    </row>
    <row r="840" spans="1:16" ht="12.75" customHeight="1" x14ac:dyDescent="0.2">
      <c r="A840" s="329"/>
      <c r="B840" s="329"/>
      <c r="C840" s="329"/>
      <c r="D840" s="329"/>
      <c r="E840" s="329"/>
      <c r="F840" s="329"/>
      <c r="G840" s="329"/>
      <c r="H840" s="329"/>
      <c r="I840" s="329"/>
      <c r="J840" s="329"/>
      <c r="K840" s="329"/>
      <c r="L840" s="329"/>
      <c r="M840" s="329"/>
      <c r="N840" s="329"/>
      <c r="O840" s="329"/>
      <c r="P840" s="329"/>
    </row>
    <row r="841" spans="1:16" ht="12.75" customHeight="1" x14ac:dyDescent="0.2">
      <c r="A841" s="329"/>
      <c r="B841" s="329"/>
      <c r="C841" s="329"/>
      <c r="D841" s="329"/>
      <c r="E841" s="329"/>
      <c r="F841" s="329"/>
      <c r="G841" s="329"/>
      <c r="H841" s="329"/>
      <c r="I841" s="329"/>
      <c r="J841" s="329"/>
      <c r="K841" s="329"/>
      <c r="L841" s="329"/>
      <c r="M841" s="329"/>
      <c r="N841" s="329"/>
      <c r="O841" s="329"/>
      <c r="P841" s="329"/>
    </row>
    <row r="842" spans="1:16" ht="12.75" customHeight="1" x14ac:dyDescent="0.2">
      <c r="A842" s="329"/>
      <c r="B842" s="329"/>
      <c r="C842" s="329"/>
      <c r="D842" s="329"/>
      <c r="E842" s="329"/>
      <c r="F842" s="329"/>
      <c r="G842" s="329"/>
      <c r="H842" s="329"/>
      <c r="I842" s="329"/>
      <c r="J842" s="329"/>
      <c r="K842" s="329"/>
      <c r="L842" s="329"/>
      <c r="M842" s="329"/>
      <c r="N842" s="329"/>
      <c r="O842" s="329"/>
      <c r="P842" s="329"/>
    </row>
    <row r="843" spans="1:16" ht="12.75" customHeight="1" x14ac:dyDescent="0.2">
      <c r="A843" s="329"/>
      <c r="B843" s="329"/>
      <c r="C843" s="329"/>
      <c r="D843" s="329"/>
      <c r="E843" s="329"/>
      <c r="F843" s="329"/>
      <c r="G843" s="329"/>
      <c r="H843" s="329"/>
      <c r="I843" s="329"/>
      <c r="J843" s="329"/>
      <c r="K843" s="329"/>
      <c r="L843" s="329"/>
      <c r="M843" s="329"/>
      <c r="N843" s="329"/>
      <c r="O843" s="329"/>
      <c r="P843" s="329"/>
    </row>
    <row r="844" spans="1:16" ht="12.75" customHeight="1" x14ac:dyDescent="0.2">
      <c r="A844" s="329"/>
      <c r="B844" s="329"/>
      <c r="C844" s="329"/>
      <c r="D844" s="329"/>
      <c r="E844" s="329"/>
      <c r="F844" s="329"/>
      <c r="G844" s="329"/>
      <c r="H844" s="329"/>
      <c r="I844" s="329"/>
      <c r="J844" s="329"/>
      <c r="K844" s="329"/>
      <c r="L844" s="329"/>
      <c r="M844" s="329"/>
      <c r="N844" s="329"/>
      <c r="O844" s="329"/>
      <c r="P844" s="329"/>
    </row>
    <row r="845" spans="1:16" ht="12.75" customHeight="1" x14ac:dyDescent="0.2">
      <c r="A845" s="329"/>
      <c r="B845" s="329"/>
      <c r="C845" s="329"/>
      <c r="D845" s="329"/>
      <c r="E845" s="329"/>
      <c r="F845" s="329"/>
      <c r="G845" s="329"/>
      <c r="H845" s="329"/>
      <c r="I845" s="329"/>
      <c r="J845" s="329"/>
      <c r="K845" s="329"/>
      <c r="L845" s="329"/>
      <c r="M845" s="329"/>
      <c r="N845" s="329"/>
      <c r="O845" s="329"/>
      <c r="P845" s="329"/>
    </row>
    <row r="846" spans="1:16" ht="12.75" customHeight="1" x14ac:dyDescent="0.2">
      <c r="A846" s="329"/>
      <c r="B846" s="329"/>
      <c r="C846" s="329"/>
      <c r="D846" s="329"/>
      <c r="E846" s="329"/>
      <c r="F846" s="329"/>
      <c r="G846" s="329"/>
      <c r="H846" s="329"/>
      <c r="I846" s="329"/>
      <c r="J846" s="329"/>
      <c r="K846" s="329"/>
      <c r="L846" s="329"/>
      <c r="M846" s="329"/>
      <c r="N846" s="329"/>
      <c r="O846" s="329"/>
      <c r="P846" s="329"/>
    </row>
    <row r="847" spans="1:16" ht="12.75" customHeight="1" x14ac:dyDescent="0.2">
      <c r="A847" s="329"/>
      <c r="B847" s="329"/>
      <c r="C847" s="329"/>
      <c r="D847" s="329"/>
      <c r="E847" s="329"/>
      <c r="F847" s="329"/>
      <c r="G847" s="329"/>
      <c r="H847" s="329"/>
      <c r="I847" s="329"/>
      <c r="J847" s="329"/>
      <c r="K847" s="329"/>
      <c r="L847" s="329"/>
      <c r="M847" s="329"/>
      <c r="N847" s="329"/>
      <c r="O847" s="329"/>
      <c r="P847" s="329"/>
    </row>
    <row r="848" spans="1:16" ht="12.75" customHeight="1" x14ac:dyDescent="0.2">
      <c r="A848" s="329"/>
      <c r="B848" s="329"/>
      <c r="C848" s="329"/>
      <c r="D848" s="329"/>
      <c r="E848" s="329"/>
      <c r="F848" s="329"/>
      <c r="G848" s="329"/>
      <c r="H848" s="329"/>
      <c r="I848" s="329"/>
      <c r="J848" s="329"/>
      <c r="K848" s="329"/>
      <c r="L848" s="329"/>
      <c r="M848" s="329"/>
      <c r="N848" s="329"/>
      <c r="O848" s="329"/>
      <c r="P848" s="329"/>
    </row>
    <row r="849" spans="1:16" ht="12.75" customHeight="1" x14ac:dyDescent="0.2">
      <c r="A849" s="329"/>
      <c r="B849" s="329"/>
      <c r="C849" s="329"/>
      <c r="D849" s="329"/>
      <c r="E849" s="329"/>
      <c r="F849" s="329"/>
      <c r="G849" s="329"/>
      <c r="H849" s="329"/>
      <c r="I849" s="329"/>
      <c r="J849" s="329"/>
      <c r="K849" s="329"/>
      <c r="L849" s="329"/>
      <c r="M849" s="329"/>
      <c r="N849" s="329"/>
      <c r="O849" s="329"/>
      <c r="P849" s="329"/>
    </row>
    <row r="850" spans="1:16" ht="12.75" customHeight="1" x14ac:dyDescent="0.2">
      <c r="A850" s="329"/>
      <c r="B850" s="329"/>
      <c r="C850" s="329"/>
      <c r="D850" s="329"/>
      <c r="E850" s="329"/>
      <c r="F850" s="329"/>
      <c r="G850" s="329"/>
      <c r="H850" s="329"/>
      <c r="I850" s="329"/>
      <c r="J850" s="329"/>
      <c r="K850" s="329"/>
      <c r="L850" s="329"/>
      <c r="M850" s="329"/>
      <c r="N850" s="329"/>
      <c r="O850" s="329"/>
      <c r="P850" s="329"/>
    </row>
    <row r="851" spans="1:16" ht="12.75" customHeight="1" x14ac:dyDescent="0.2">
      <c r="A851" s="329"/>
      <c r="B851" s="329"/>
      <c r="C851" s="329"/>
      <c r="D851" s="329"/>
      <c r="E851" s="329"/>
      <c r="F851" s="329"/>
      <c r="G851" s="329"/>
      <c r="H851" s="329"/>
      <c r="I851" s="329"/>
      <c r="J851" s="329"/>
      <c r="K851" s="329"/>
      <c r="L851" s="329"/>
      <c r="M851" s="329"/>
      <c r="N851" s="329"/>
      <c r="O851" s="329"/>
      <c r="P851" s="329"/>
    </row>
    <row r="852" spans="1:16" ht="12.75" customHeight="1" x14ac:dyDescent="0.2">
      <c r="A852" s="329"/>
      <c r="B852" s="329"/>
      <c r="C852" s="329"/>
      <c r="D852" s="329"/>
      <c r="E852" s="329"/>
      <c r="F852" s="329"/>
      <c r="G852" s="329"/>
      <c r="H852" s="329"/>
      <c r="I852" s="329"/>
      <c r="J852" s="329"/>
      <c r="K852" s="329"/>
      <c r="L852" s="329"/>
      <c r="M852" s="329"/>
      <c r="N852" s="329"/>
      <c r="O852" s="329"/>
      <c r="P852" s="329"/>
    </row>
    <row r="853" spans="1:16" ht="12.75" customHeight="1" x14ac:dyDescent="0.2">
      <c r="A853" s="329"/>
      <c r="B853" s="329"/>
      <c r="C853" s="329"/>
      <c r="D853" s="329"/>
      <c r="E853" s="329"/>
      <c r="F853" s="329"/>
      <c r="G853" s="329"/>
      <c r="H853" s="329"/>
      <c r="I853" s="329"/>
      <c r="J853" s="329"/>
      <c r="K853" s="329"/>
      <c r="L853" s="329"/>
      <c r="M853" s="329"/>
      <c r="N853" s="329"/>
      <c r="O853" s="329"/>
      <c r="P853" s="329"/>
    </row>
    <row r="854" spans="1:16" ht="12.75" customHeight="1" x14ac:dyDescent="0.2">
      <c r="A854" s="329"/>
      <c r="B854" s="329"/>
      <c r="C854" s="329"/>
      <c r="D854" s="329"/>
      <c r="E854" s="329"/>
      <c r="F854" s="329"/>
      <c r="G854" s="329"/>
      <c r="H854" s="329"/>
      <c r="I854" s="329"/>
      <c r="J854" s="329"/>
      <c r="K854" s="329"/>
      <c r="L854" s="329"/>
      <c r="M854" s="329"/>
      <c r="N854" s="329"/>
      <c r="O854" s="329"/>
      <c r="P854" s="329"/>
    </row>
    <row r="855" spans="1:16" ht="12.75" customHeight="1" x14ac:dyDescent="0.2">
      <c r="A855" s="329"/>
      <c r="B855" s="329"/>
      <c r="C855" s="329"/>
      <c r="D855" s="329"/>
      <c r="E855" s="329"/>
      <c r="F855" s="329"/>
      <c r="G855" s="329"/>
      <c r="H855" s="329"/>
      <c r="I855" s="329"/>
      <c r="J855" s="329"/>
      <c r="K855" s="329"/>
      <c r="L855" s="329"/>
      <c r="M855" s="329"/>
      <c r="N855" s="329"/>
      <c r="O855" s="329"/>
      <c r="P855" s="329"/>
    </row>
    <row r="856" spans="1:16" ht="12.75" customHeight="1" x14ac:dyDescent="0.2">
      <c r="A856" s="329"/>
      <c r="B856" s="329"/>
      <c r="C856" s="329"/>
      <c r="D856" s="329"/>
      <c r="E856" s="329"/>
      <c r="F856" s="329"/>
      <c r="G856" s="329"/>
      <c r="H856" s="329"/>
      <c r="I856" s="329"/>
      <c r="J856" s="329"/>
      <c r="K856" s="329"/>
      <c r="L856" s="329"/>
      <c r="M856" s="329"/>
      <c r="N856" s="329"/>
      <c r="O856" s="329"/>
      <c r="P856" s="329"/>
    </row>
    <row r="857" spans="1:16" ht="12.75" customHeight="1" x14ac:dyDescent="0.2">
      <c r="A857" s="329"/>
      <c r="B857" s="329"/>
      <c r="C857" s="329"/>
      <c r="D857" s="329"/>
      <c r="E857" s="329"/>
      <c r="F857" s="329"/>
      <c r="G857" s="329"/>
      <c r="H857" s="329"/>
      <c r="I857" s="329"/>
      <c r="J857" s="329"/>
      <c r="K857" s="329"/>
      <c r="L857" s="329"/>
      <c r="M857" s="329"/>
      <c r="N857" s="329"/>
      <c r="O857" s="329"/>
      <c r="P857" s="329"/>
    </row>
    <row r="858" spans="1:16" ht="12.75" customHeight="1" x14ac:dyDescent="0.2">
      <c r="A858" s="329"/>
      <c r="B858" s="329"/>
      <c r="C858" s="329"/>
      <c r="D858" s="329"/>
      <c r="E858" s="329"/>
      <c r="F858" s="329"/>
      <c r="G858" s="329"/>
      <c r="H858" s="329"/>
      <c r="I858" s="329"/>
      <c r="J858" s="329"/>
      <c r="K858" s="329"/>
      <c r="L858" s="329"/>
      <c r="M858" s="329"/>
      <c r="N858" s="329"/>
      <c r="O858" s="329"/>
      <c r="P858" s="329"/>
    </row>
    <row r="859" spans="1:16" ht="12.75" customHeight="1" x14ac:dyDescent="0.2">
      <c r="A859" s="329"/>
      <c r="B859" s="329"/>
      <c r="C859" s="329"/>
      <c r="D859" s="329"/>
      <c r="E859" s="329"/>
      <c r="F859" s="329"/>
      <c r="G859" s="329"/>
      <c r="H859" s="329"/>
      <c r="I859" s="329"/>
      <c r="J859" s="329"/>
      <c r="K859" s="329"/>
      <c r="L859" s="329"/>
      <c r="M859" s="329"/>
      <c r="N859" s="329"/>
      <c r="O859" s="329"/>
      <c r="P859" s="329"/>
    </row>
    <row r="860" spans="1:16" ht="12.75" customHeight="1" x14ac:dyDescent="0.2">
      <c r="A860" s="329"/>
      <c r="B860" s="329"/>
      <c r="C860" s="329"/>
      <c r="D860" s="329"/>
      <c r="E860" s="329"/>
      <c r="F860" s="329"/>
      <c r="G860" s="329"/>
      <c r="H860" s="329"/>
      <c r="I860" s="329"/>
      <c r="J860" s="329"/>
      <c r="K860" s="329"/>
      <c r="L860" s="329"/>
      <c r="M860" s="329"/>
      <c r="N860" s="329"/>
      <c r="O860" s="329"/>
      <c r="P860" s="329"/>
    </row>
    <row r="861" spans="1:16" ht="12.75" customHeight="1" x14ac:dyDescent="0.2">
      <c r="A861" s="329"/>
      <c r="B861" s="329"/>
      <c r="C861" s="329"/>
      <c r="D861" s="329"/>
      <c r="E861" s="329"/>
      <c r="F861" s="329"/>
      <c r="G861" s="329"/>
      <c r="H861" s="329"/>
      <c r="I861" s="329"/>
      <c r="J861" s="329"/>
      <c r="K861" s="329"/>
      <c r="L861" s="329"/>
      <c r="M861" s="329"/>
      <c r="N861" s="329"/>
      <c r="O861" s="329"/>
      <c r="P861" s="329"/>
    </row>
    <row r="862" spans="1:16" ht="12.75" customHeight="1" x14ac:dyDescent="0.2">
      <c r="A862" s="329"/>
      <c r="B862" s="329"/>
      <c r="C862" s="329"/>
      <c r="D862" s="329"/>
      <c r="E862" s="329"/>
      <c r="F862" s="329"/>
      <c r="G862" s="329"/>
      <c r="H862" s="329"/>
      <c r="I862" s="329"/>
      <c r="J862" s="329"/>
      <c r="K862" s="329"/>
      <c r="L862" s="329"/>
      <c r="M862" s="329"/>
      <c r="N862" s="329"/>
      <c r="O862" s="329"/>
      <c r="P862" s="329"/>
    </row>
    <row r="863" spans="1:16" ht="12.75" customHeight="1" x14ac:dyDescent="0.2">
      <c r="A863" s="329"/>
      <c r="B863" s="329"/>
      <c r="C863" s="329"/>
      <c r="D863" s="329"/>
      <c r="E863" s="329"/>
      <c r="F863" s="329"/>
      <c r="G863" s="329"/>
      <c r="H863" s="329"/>
      <c r="I863" s="329"/>
      <c r="J863" s="329"/>
      <c r="K863" s="329"/>
      <c r="L863" s="329"/>
      <c r="M863" s="329"/>
      <c r="N863" s="329"/>
      <c r="O863" s="329"/>
      <c r="P863" s="329"/>
    </row>
    <row r="864" spans="1:16" ht="12.75" customHeight="1" x14ac:dyDescent="0.2">
      <c r="A864" s="329"/>
      <c r="B864" s="329"/>
      <c r="C864" s="329"/>
      <c r="D864" s="329"/>
      <c r="E864" s="329"/>
      <c r="F864" s="329"/>
      <c r="G864" s="329"/>
      <c r="H864" s="329"/>
      <c r="I864" s="329"/>
      <c r="J864" s="329"/>
      <c r="K864" s="329"/>
      <c r="L864" s="329"/>
      <c r="M864" s="329"/>
      <c r="N864" s="329"/>
      <c r="O864" s="329"/>
      <c r="P864" s="329"/>
    </row>
    <row r="865" spans="1:16" ht="12.75" customHeight="1" x14ac:dyDescent="0.2">
      <c r="A865" s="329"/>
      <c r="B865" s="329"/>
      <c r="C865" s="329"/>
      <c r="D865" s="329"/>
      <c r="E865" s="329"/>
      <c r="F865" s="329"/>
      <c r="G865" s="329"/>
      <c r="H865" s="329"/>
      <c r="I865" s="329"/>
      <c r="J865" s="329"/>
      <c r="K865" s="329"/>
      <c r="L865" s="329"/>
      <c r="M865" s="329"/>
      <c r="N865" s="329"/>
      <c r="O865" s="329"/>
      <c r="P865" s="329"/>
    </row>
    <row r="866" spans="1:16" ht="12.75" customHeight="1" x14ac:dyDescent="0.2">
      <c r="A866" s="329"/>
      <c r="B866" s="329"/>
      <c r="C866" s="329"/>
      <c r="D866" s="329"/>
      <c r="E866" s="329"/>
      <c r="F866" s="329"/>
      <c r="G866" s="329"/>
      <c r="H866" s="329"/>
      <c r="I866" s="329"/>
      <c r="J866" s="329"/>
      <c r="K866" s="329"/>
      <c r="L866" s="329"/>
      <c r="M866" s="329"/>
      <c r="N866" s="329"/>
      <c r="O866" s="329"/>
      <c r="P866" s="329"/>
    </row>
    <row r="867" spans="1:16" ht="12.75" customHeight="1" x14ac:dyDescent="0.2">
      <c r="A867" s="329"/>
      <c r="B867" s="329"/>
      <c r="C867" s="329"/>
      <c r="D867" s="329"/>
      <c r="E867" s="329"/>
      <c r="F867" s="329"/>
      <c r="G867" s="329"/>
      <c r="H867" s="329"/>
      <c r="I867" s="329"/>
      <c r="J867" s="329"/>
      <c r="K867" s="329"/>
      <c r="L867" s="329"/>
      <c r="M867" s="329"/>
      <c r="N867" s="329"/>
      <c r="O867" s="329"/>
      <c r="P867" s="329"/>
    </row>
    <row r="868" spans="1:16" ht="12.75" customHeight="1" x14ac:dyDescent="0.2">
      <c r="A868" s="329"/>
      <c r="B868" s="329"/>
      <c r="C868" s="329"/>
      <c r="D868" s="329"/>
      <c r="E868" s="329"/>
      <c r="F868" s="329"/>
      <c r="G868" s="329"/>
      <c r="H868" s="329"/>
      <c r="I868" s="329"/>
      <c r="J868" s="329"/>
      <c r="K868" s="329"/>
      <c r="L868" s="329"/>
      <c r="M868" s="329"/>
      <c r="N868" s="329"/>
      <c r="O868" s="329"/>
      <c r="P868" s="329"/>
    </row>
    <row r="869" spans="1:16" ht="12.75" customHeight="1" x14ac:dyDescent="0.2">
      <c r="A869" s="329"/>
      <c r="B869" s="329"/>
      <c r="C869" s="329"/>
      <c r="D869" s="329"/>
      <c r="E869" s="329"/>
      <c r="F869" s="329"/>
      <c r="G869" s="329"/>
      <c r="H869" s="329"/>
      <c r="I869" s="329"/>
      <c r="J869" s="329"/>
      <c r="K869" s="329"/>
      <c r="L869" s="329"/>
      <c r="M869" s="329"/>
      <c r="N869" s="329"/>
      <c r="O869" s="329"/>
      <c r="P869" s="329"/>
    </row>
    <row r="870" spans="1:16" ht="12.75" customHeight="1" x14ac:dyDescent="0.2">
      <c r="A870" s="329"/>
      <c r="B870" s="329"/>
      <c r="C870" s="329"/>
      <c r="D870" s="329"/>
      <c r="E870" s="329"/>
      <c r="F870" s="329"/>
      <c r="G870" s="329"/>
      <c r="H870" s="329"/>
      <c r="I870" s="329"/>
      <c r="J870" s="329"/>
      <c r="K870" s="329"/>
      <c r="L870" s="329"/>
      <c r="M870" s="329"/>
      <c r="N870" s="329"/>
      <c r="O870" s="329"/>
      <c r="P870" s="329"/>
    </row>
    <row r="871" spans="1:16" ht="12.75" customHeight="1" x14ac:dyDescent="0.2">
      <c r="A871" s="329"/>
      <c r="B871" s="329"/>
      <c r="C871" s="329"/>
      <c r="D871" s="329"/>
      <c r="E871" s="329"/>
      <c r="F871" s="329"/>
      <c r="G871" s="329"/>
      <c r="H871" s="329"/>
      <c r="I871" s="329"/>
      <c r="J871" s="329"/>
      <c r="K871" s="329"/>
      <c r="L871" s="329"/>
      <c r="M871" s="329"/>
      <c r="N871" s="329"/>
      <c r="O871" s="329"/>
      <c r="P871" s="329"/>
    </row>
    <row r="872" spans="1:16" ht="12.75" customHeight="1" x14ac:dyDescent="0.2">
      <c r="A872" s="329"/>
      <c r="B872" s="329"/>
      <c r="C872" s="329"/>
      <c r="D872" s="329"/>
      <c r="E872" s="329"/>
      <c r="F872" s="329"/>
      <c r="G872" s="329"/>
      <c r="H872" s="329"/>
      <c r="I872" s="329"/>
      <c r="J872" s="329"/>
      <c r="K872" s="329"/>
      <c r="L872" s="329"/>
      <c r="M872" s="329"/>
      <c r="N872" s="329"/>
      <c r="O872" s="329"/>
      <c r="P872" s="329"/>
    </row>
    <row r="873" spans="1:16" ht="12.75" customHeight="1" x14ac:dyDescent="0.2">
      <c r="A873" s="329"/>
      <c r="B873" s="329"/>
      <c r="C873" s="329"/>
      <c r="D873" s="329"/>
      <c r="E873" s="329"/>
      <c r="F873" s="329"/>
      <c r="G873" s="329"/>
      <c r="H873" s="329"/>
      <c r="I873" s="329"/>
      <c r="J873" s="329"/>
      <c r="K873" s="329"/>
      <c r="L873" s="329"/>
      <c r="M873" s="329"/>
      <c r="N873" s="329"/>
      <c r="O873" s="329"/>
      <c r="P873" s="329"/>
    </row>
    <row r="874" spans="1:16" ht="12.75" customHeight="1" x14ac:dyDescent="0.2">
      <c r="A874" s="329"/>
      <c r="B874" s="329"/>
      <c r="C874" s="329"/>
      <c r="D874" s="329"/>
      <c r="E874" s="329"/>
      <c r="F874" s="329"/>
      <c r="G874" s="329"/>
      <c r="H874" s="329"/>
      <c r="I874" s="329"/>
      <c r="J874" s="329"/>
      <c r="K874" s="329"/>
      <c r="L874" s="329"/>
      <c r="M874" s="329"/>
      <c r="N874" s="329"/>
      <c r="O874" s="329"/>
      <c r="P874" s="329"/>
    </row>
    <row r="875" spans="1:16" ht="12.75" customHeight="1" x14ac:dyDescent="0.2">
      <c r="A875" s="329"/>
      <c r="B875" s="329"/>
      <c r="C875" s="329"/>
      <c r="D875" s="329"/>
      <c r="E875" s="329"/>
      <c r="F875" s="329"/>
      <c r="G875" s="329"/>
      <c r="H875" s="329"/>
      <c r="I875" s="329"/>
      <c r="J875" s="329"/>
      <c r="K875" s="329"/>
      <c r="L875" s="329"/>
      <c r="M875" s="329"/>
      <c r="N875" s="329"/>
      <c r="O875" s="329"/>
      <c r="P875" s="329"/>
    </row>
    <row r="876" spans="1:16" ht="12.75" customHeight="1" x14ac:dyDescent="0.2">
      <c r="A876" s="329"/>
      <c r="B876" s="329"/>
      <c r="C876" s="329"/>
      <c r="D876" s="329"/>
      <c r="E876" s="329"/>
      <c r="F876" s="329"/>
      <c r="G876" s="329"/>
      <c r="H876" s="329"/>
      <c r="I876" s="329"/>
      <c r="J876" s="329"/>
      <c r="K876" s="329"/>
      <c r="L876" s="329"/>
      <c r="M876" s="329"/>
      <c r="N876" s="329"/>
      <c r="O876" s="329"/>
      <c r="P876" s="329"/>
    </row>
    <row r="877" spans="1:16" ht="12.75" customHeight="1" x14ac:dyDescent="0.2">
      <c r="A877" s="329"/>
      <c r="B877" s="329"/>
      <c r="C877" s="329"/>
      <c r="D877" s="329"/>
      <c r="E877" s="329"/>
      <c r="F877" s="329"/>
      <c r="G877" s="329"/>
      <c r="H877" s="329"/>
      <c r="I877" s="329"/>
      <c r="J877" s="329"/>
      <c r="K877" s="329"/>
      <c r="L877" s="329"/>
      <c r="M877" s="329"/>
      <c r="N877" s="329"/>
      <c r="O877" s="329"/>
      <c r="P877" s="329"/>
    </row>
    <row r="878" spans="1:16" ht="12.75" customHeight="1" x14ac:dyDescent="0.2">
      <c r="A878" s="329"/>
      <c r="B878" s="329"/>
      <c r="C878" s="329"/>
      <c r="D878" s="329"/>
      <c r="E878" s="329"/>
      <c r="F878" s="329"/>
      <c r="G878" s="329"/>
      <c r="H878" s="329"/>
      <c r="I878" s="329"/>
      <c r="J878" s="329"/>
      <c r="K878" s="329"/>
      <c r="L878" s="329"/>
      <c r="M878" s="329"/>
      <c r="N878" s="329"/>
      <c r="O878" s="329"/>
      <c r="P878" s="329"/>
    </row>
    <row r="879" spans="1:16" ht="12.75" customHeight="1" x14ac:dyDescent="0.2">
      <c r="A879" s="329"/>
      <c r="B879" s="329"/>
      <c r="C879" s="329"/>
      <c r="D879" s="329"/>
      <c r="E879" s="329"/>
      <c r="F879" s="329"/>
      <c r="G879" s="329"/>
      <c r="H879" s="329"/>
      <c r="I879" s="329"/>
      <c r="J879" s="329"/>
      <c r="K879" s="329"/>
      <c r="L879" s="329"/>
      <c r="M879" s="329"/>
      <c r="N879" s="329"/>
      <c r="O879" s="329"/>
      <c r="P879" s="329"/>
    </row>
    <row r="880" spans="1:16" ht="12.75" customHeight="1" x14ac:dyDescent="0.2">
      <c r="A880" s="329"/>
      <c r="B880" s="329"/>
      <c r="C880" s="329"/>
      <c r="D880" s="329"/>
      <c r="E880" s="329"/>
      <c r="F880" s="329"/>
      <c r="G880" s="329"/>
      <c r="H880" s="329"/>
      <c r="I880" s="329"/>
      <c r="J880" s="329"/>
      <c r="K880" s="329"/>
      <c r="L880" s="329"/>
      <c r="M880" s="329"/>
      <c r="N880" s="329"/>
      <c r="O880" s="329"/>
      <c r="P880" s="329"/>
    </row>
    <row r="881" spans="1:16" ht="12.75" customHeight="1" x14ac:dyDescent="0.2">
      <c r="A881" s="329"/>
      <c r="B881" s="329"/>
      <c r="C881" s="329"/>
      <c r="D881" s="329"/>
      <c r="E881" s="329"/>
      <c r="F881" s="329"/>
      <c r="G881" s="329"/>
      <c r="H881" s="329"/>
      <c r="I881" s="329"/>
      <c r="J881" s="329"/>
      <c r="K881" s="329"/>
      <c r="L881" s="329"/>
      <c r="M881" s="329"/>
      <c r="N881" s="329"/>
      <c r="O881" s="329"/>
      <c r="P881" s="329"/>
    </row>
    <row r="882" spans="1:16" ht="12.75" customHeight="1" x14ac:dyDescent="0.2">
      <c r="A882" s="329"/>
      <c r="B882" s="329"/>
      <c r="C882" s="329"/>
      <c r="D882" s="329"/>
      <c r="E882" s="329"/>
      <c r="F882" s="329"/>
      <c r="G882" s="329"/>
      <c r="H882" s="329"/>
      <c r="I882" s="329"/>
      <c r="J882" s="329"/>
      <c r="K882" s="329"/>
      <c r="L882" s="329"/>
      <c r="M882" s="329"/>
      <c r="N882" s="329"/>
      <c r="O882" s="329"/>
      <c r="P882" s="329"/>
    </row>
    <row r="883" spans="1:16" ht="12.75" customHeight="1" x14ac:dyDescent="0.2">
      <c r="A883" s="329"/>
      <c r="B883" s="329"/>
      <c r="C883" s="329"/>
      <c r="D883" s="329"/>
      <c r="E883" s="329"/>
      <c r="F883" s="329"/>
      <c r="G883" s="329"/>
      <c r="H883" s="329"/>
      <c r="I883" s="329"/>
      <c r="J883" s="329"/>
      <c r="K883" s="329"/>
      <c r="L883" s="329"/>
      <c r="M883" s="329"/>
      <c r="N883" s="329"/>
      <c r="O883" s="329"/>
      <c r="P883" s="329"/>
    </row>
    <row r="884" spans="1:16" ht="12.75" customHeight="1" x14ac:dyDescent="0.2">
      <c r="A884" s="329"/>
      <c r="B884" s="329"/>
      <c r="C884" s="329"/>
      <c r="D884" s="329"/>
      <c r="E884" s="329"/>
      <c r="F884" s="329"/>
      <c r="G884" s="329"/>
      <c r="H884" s="329"/>
      <c r="I884" s="329"/>
      <c r="J884" s="329"/>
      <c r="K884" s="329"/>
      <c r="L884" s="329"/>
      <c r="M884" s="329"/>
      <c r="N884" s="329"/>
      <c r="O884" s="329"/>
      <c r="P884" s="329"/>
    </row>
    <row r="885" spans="1:16" ht="12.75" customHeight="1" x14ac:dyDescent="0.2">
      <c r="A885" s="329"/>
      <c r="B885" s="329"/>
      <c r="C885" s="329"/>
      <c r="D885" s="329"/>
      <c r="E885" s="329"/>
      <c r="F885" s="329"/>
      <c r="G885" s="329"/>
      <c r="H885" s="329"/>
      <c r="I885" s="329"/>
      <c r="J885" s="329"/>
      <c r="K885" s="329"/>
      <c r="L885" s="329"/>
      <c r="M885" s="329"/>
      <c r="N885" s="329"/>
      <c r="O885" s="329"/>
      <c r="P885" s="329"/>
    </row>
    <row r="886" spans="1:16" ht="12.75" customHeight="1" x14ac:dyDescent="0.2">
      <c r="A886" s="329"/>
      <c r="B886" s="329"/>
      <c r="C886" s="329"/>
      <c r="D886" s="329"/>
      <c r="E886" s="329"/>
      <c r="F886" s="329"/>
      <c r="G886" s="329"/>
      <c r="H886" s="329"/>
      <c r="I886" s="329"/>
      <c r="J886" s="329"/>
      <c r="K886" s="329"/>
      <c r="L886" s="329"/>
      <c r="M886" s="329"/>
      <c r="N886" s="329"/>
      <c r="O886" s="329"/>
      <c r="P886" s="329"/>
    </row>
    <row r="887" spans="1:16" ht="12.75" customHeight="1" x14ac:dyDescent="0.2">
      <c r="A887" s="329"/>
      <c r="B887" s="329"/>
      <c r="C887" s="329"/>
      <c r="D887" s="329"/>
      <c r="E887" s="329"/>
      <c r="F887" s="329"/>
      <c r="G887" s="329"/>
      <c r="H887" s="329"/>
      <c r="I887" s="329"/>
      <c r="J887" s="329"/>
      <c r="K887" s="329"/>
      <c r="L887" s="329"/>
      <c r="M887" s="329"/>
      <c r="N887" s="329"/>
      <c r="O887" s="329"/>
      <c r="P887" s="329"/>
    </row>
    <row r="888" spans="1:16" ht="12.75" customHeight="1" x14ac:dyDescent="0.2">
      <c r="A888" s="329"/>
      <c r="B888" s="329"/>
      <c r="C888" s="329"/>
      <c r="D888" s="329"/>
      <c r="E888" s="329"/>
      <c r="F888" s="329"/>
      <c r="G888" s="329"/>
      <c r="H888" s="329"/>
      <c r="I888" s="329"/>
      <c r="J888" s="329"/>
      <c r="K888" s="329"/>
      <c r="L888" s="329"/>
      <c r="M888" s="329"/>
      <c r="N888" s="329"/>
      <c r="O888" s="329"/>
      <c r="P888" s="329"/>
    </row>
    <row r="889" spans="1:16" ht="12.75" customHeight="1" x14ac:dyDescent="0.2">
      <c r="A889" s="329"/>
      <c r="B889" s="329"/>
      <c r="C889" s="329"/>
      <c r="D889" s="329"/>
      <c r="E889" s="329"/>
      <c r="F889" s="329"/>
      <c r="G889" s="329"/>
      <c r="H889" s="329"/>
      <c r="I889" s="329"/>
      <c r="J889" s="329"/>
      <c r="K889" s="329"/>
      <c r="L889" s="329"/>
      <c r="M889" s="329"/>
      <c r="N889" s="329"/>
      <c r="O889" s="329"/>
      <c r="P889" s="329"/>
    </row>
    <row r="890" spans="1:16" ht="12.75" customHeight="1" x14ac:dyDescent="0.2">
      <c r="A890" s="329"/>
      <c r="B890" s="329"/>
      <c r="C890" s="329"/>
      <c r="D890" s="329"/>
      <c r="E890" s="329"/>
      <c r="F890" s="329"/>
      <c r="G890" s="329"/>
      <c r="H890" s="329"/>
      <c r="I890" s="329"/>
      <c r="J890" s="329"/>
      <c r="K890" s="329"/>
      <c r="L890" s="329"/>
      <c r="M890" s="329"/>
      <c r="N890" s="329"/>
      <c r="O890" s="329"/>
      <c r="P890" s="329"/>
    </row>
    <row r="891" spans="1:16" ht="12.75" customHeight="1" x14ac:dyDescent="0.2">
      <c r="A891" s="329"/>
      <c r="B891" s="329"/>
      <c r="C891" s="329"/>
      <c r="D891" s="329"/>
      <c r="E891" s="329"/>
      <c r="F891" s="329"/>
      <c r="G891" s="329"/>
      <c r="H891" s="329"/>
      <c r="I891" s="329"/>
      <c r="J891" s="329"/>
      <c r="K891" s="329"/>
      <c r="L891" s="329"/>
      <c r="M891" s="329"/>
      <c r="N891" s="329"/>
      <c r="O891" s="329"/>
      <c r="P891" s="329"/>
    </row>
    <row r="892" spans="1:16" ht="12.75" customHeight="1" x14ac:dyDescent="0.2">
      <c r="A892" s="329"/>
      <c r="B892" s="329"/>
      <c r="C892" s="329"/>
      <c r="D892" s="329"/>
      <c r="E892" s="329"/>
      <c r="F892" s="329"/>
      <c r="G892" s="329"/>
      <c r="H892" s="329"/>
      <c r="I892" s="329"/>
      <c r="J892" s="329"/>
      <c r="K892" s="329"/>
      <c r="L892" s="329"/>
      <c r="M892" s="329"/>
      <c r="N892" s="329"/>
      <c r="O892" s="329"/>
      <c r="P892" s="329"/>
    </row>
    <row r="893" spans="1:16" ht="12.75" customHeight="1" x14ac:dyDescent="0.2">
      <c r="A893" s="329"/>
      <c r="B893" s="329"/>
      <c r="C893" s="329"/>
      <c r="D893" s="329"/>
      <c r="E893" s="329"/>
      <c r="F893" s="329"/>
      <c r="G893" s="329"/>
      <c r="H893" s="329"/>
      <c r="I893" s="329"/>
      <c r="J893" s="329"/>
      <c r="K893" s="329"/>
      <c r="L893" s="329"/>
      <c r="M893" s="329"/>
      <c r="N893" s="329"/>
      <c r="O893" s="329"/>
      <c r="P893" s="329"/>
    </row>
    <row r="894" spans="1:16" ht="12.75" customHeight="1" x14ac:dyDescent="0.2">
      <c r="A894" s="329"/>
      <c r="B894" s="329"/>
      <c r="C894" s="329"/>
      <c r="D894" s="329"/>
      <c r="E894" s="329"/>
      <c r="F894" s="329"/>
      <c r="G894" s="329"/>
      <c r="H894" s="329"/>
      <c r="I894" s="329"/>
      <c r="J894" s="329"/>
      <c r="K894" s="329"/>
      <c r="L894" s="329"/>
      <c r="M894" s="329"/>
      <c r="N894" s="329"/>
      <c r="O894" s="329"/>
      <c r="P894" s="329"/>
    </row>
    <row r="895" spans="1:16" ht="12.75" customHeight="1" x14ac:dyDescent="0.2">
      <c r="A895" s="329"/>
      <c r="B895" s="329"/>
      <c r="C895" s="329"/>
      <c r="D895" s="329"/>
      <c r="E895" s="329"/>
      <c r="F895" s="329"/>
      <c r="G895" s="329"/>
      <c r="H895" s="329"/>
      <c r="I895" s="329"/>
      <c r="J895" s="329"/>
      <c r="K895" s="329"/>
      <c r="L895" s="329"/>
      <c r="M895" s="329"/>
      <c r="N895" s="329"/>
      <c r="O895" s="329"/>
      <c r="P895" s="329"/>
    </row>
    <row r="896" spans="1:16" ht="12.75" customHeight="1" x14ac:dyDescent="0.2">
      <c r="A896" s="329"/>
      <c r="B896" s="329"/>
      <c r="C896" s="329"/>
      <c r="D896" s="329"/>
      <c r="E896" s="329"/>
      <c r="F896" s="329"/>
      <c r="G896" s="329"/>
      <c r="H896" s="329"/>
      <c r="I896" s="329"/>
      <c r="J896" s="329"/>
      <c r="K896" s="329"/>
      <c r="L896" s="329"/>
      <c r="M896" s="329"/>
      <c r="N896" s="329"/>
      <c r="O896" s="329"/>
      <c r="P896" s="329"/>
    </row>
    <row r="897" spans="1:16" ht="12.75" customHeight="1" x14ac:dyDescent="0.2">
      <c r="A897" s="329"/>
      <c r="B897" s="329"/>
      <c r="C897" s="329"/>
      <c r="D897" s="329"/>
      <c r="E897" s="329"/>
      <c r="F897" s="329"/>
      <c r="G897" s="329"/>
      <c r="H897" s="329"/>
      <c r="I897" s="329"/>
      <c r="J897" s="329"/>
      <c r="K897" s="329"/>
      <c r="L897" s="329"/>
      <c r="M897" s="329"/>
      <c r="N897" s="329"/>
      <c r="O897" s="329"/>
      <c r="P897" s="329"/>
    </row>
    <row r="898" spans="1:16" ht="12.75" customHeight="1" x14ac:dyDescent="0.2">
      <c r="A898" s="329"/>
      <c r="B898" s="329"/>
      <c r="C898" s="329"/>
      <c r="D898" s="329"/>
      <c r="E898" s="329"/>
      <c r="F898" s="329"/>
      <c r="G898" s="329"/>
      <c r="H898" s="329"/>
      <c r="I898" s="329"/>
      <c r="J898" s="329"/>
      <c r="K898" s="329"/>
      <c r="L898" s="329"/>
      <c r="M898" s="329"/>
      <c r="N898" s="329"/>
      <c r="O898" s="329"/>
      <c r="P898" s="329"/>
    </row>
    <row r="899" spans="1:16" ht="12.75" customHeight="1" x14ac:dyDescent="0.2">
      <c r="A899" s="329"/>
      <c r="B899" s="329"/>
      <c r="C899" s="329"/>
      <c r="D899" s="329"/>
      <c r="E899" s="329"/>
      <c r="F899" s="329"/>
      <c r="G899" s="329"/>
      <c r="H899" s="329"/>
      <c r="I899" s="329"/>
      <c r="J899" s="329"/>
      <c r="K899" s="329"/>
      <c r="L899" s="329"/>
      <c r="M899" s="329"/>
      <c r="N899" s="329"/>
      <c r="O899" s="329"/>
      <c r="P899" s="329"/>
    </row>
    <row r="900" spans="1:16" ht="12.75" customHeight="1" x14ac:dyDescent="0.2">
      <c r="A900" s="329"/>
      <c r="B900" s="329"/>
      <c r="C900" s="329"/>
      <c r="D900" s="329"/>
      <c r="E900" s="329"/>
      <c r="F900" s="329"/>
      <c r="G900" s="329"/>
      <c r="H900" s="329"/>
      <c r="I900" s="329"/>
      <c r="J900" s="329"/>
      <c r="K900" s="329"/>
      <c r="L900" s="329"/>
      <c r="M900" s="329"/>
      <c r="N900" s="329"/>
      <c r="O900" s="329"/>
      <c r="P900" s="329"/>
    </row>
    <row r="901" spans="1:16" ht="12.75" customHeight="1" x14ac:dyDescent="0.2">
      <c r="A901" s="329"/>
      <c r="B901" s="329"/>
      <c r="C901" s="329"/>
      <c r="D901" s="329"/>
      <c r="E901" s="329"/>
      <c r="F901" s="329"/>
      <c r="G901" s="329"/>
      <c r="H901" s="329"/>
      <c r="I901" s="329"/>
      <c r="J901" s="329"/>
      <c r="K901" s="329"/>
      <c r="L901" s="329"/>
      <c r="M901" s="329"/>
      <c r="N901" s="329"/>
      <c r="O901" s="329"/>
      <c r="P901" s="329"/>
    </row>
    <row r="902" spans="1:16" ht="12.75" customHeight="1" x14ac:dyDescent="0.2">
      <c r="A902" s="329"/>
      <c r="B902" s="329"/>
      <c r="C902" s="329"/>
      <c r="D902" s="329"/>
      <c r="E902" s="329"/>
      <c r="F902" s="329"/>
      <c r="G902" s="329"/>
      <c r="H902" s="329"/>
      <c r="I902" s="329"/>
      <c r="J902" s="329"/>
      <c r="K902" s="329"/>
      <c r="L902" s="329"/>
      <c r="M902" s="329"/>
      <c r="N902" s="329"/>
      <c r="O902" s="329"/>
      <c r="P902" s="329"/>
    </row>
    <row r="903" spans="1:16" ht="12.75" customHeight="1" x14ac:dyDescent="0.2">
      <c r="A903" s="329"/>
      <c r="B903" s="329"/>
      <c r="C903" s="329"/>
      <c r="D903" s="329"/>
      <c r="E903" s="329"/>
      <c r="F903" s="329"/>
      <c r="G903" s="329"/>
      <c r="H903" s="329"/>
      <c r="I903" s="329"/>
      <c r="J903" s="329"/>
      <c r="K903" s="329"/>
      <c r="L903" s="329"/>
      <c r="M903" s="329"/>
      <c r="N903" s="329"/>
      <c r="O903" s="329"/>
      <c r="P903" s="329"/>
    </row>
    <row r="904" spans="1:16" ht="12.75" customHeight="1" x14ac:dyDescent="0.2">
      <c r="A904" s="329"/>
      <c r="B904" s="329"/>
      <c r="C904" s="329"/>
      <c r="D904" s="329"/>
      <c r="E904" s="329"/>
      <c r="F904" s="329"/>
      <c r="G904" s="329"/>
      <c r="H904" s="329"/>
      <c r="I904" s="329"/>
      <c r="J904" s="329"/>
      <c r="K904" s="329"/>
      <c r="L904" s="329"/>
      <c r="M904" s="329"/>
      <c r="N904" s="329"/>
      <c r="O904" s="329"/>
      <c r="P904" s="329"/>
    </row>
    <row r="905" spans="1:16" ht="12.75" customHeight="1" x14ac:dyDescent="0.2">
      <c r="A905" s="329"/>
      <c r="B905" s="329"/>
      <c r="C905" s="329"/>
      <c r="D905" s="329"/>
      <c r="E905" s="329"/>
      <c r="F905" s="329"/>
      <c r="G905" s="329"/>
      <c r="H905" s="329"/>
      <c r="I905" s="329"/>
      <c r="J905" s="329"/>
      <c r="K905" s="329"/>
      <c r="L905" s="329"/>
      <c r="M905" s="329"/>
      <c r="N905" s="329"/>
      <c r="O905" s="329"/>
      <c r="P905" s="329"/>
    </row>
    <row r="906" spans="1:16" ht="12.75" customHeight="1" x14ac:dyDescent="0.2">
      <c r="A906" s="329"/>
      <c r="B906" s="329"/>
      <c r="C906" s="329"/>
      <c r="D906" s="329"/>
      <c r="E906" s="329"/>
      <c r="F906" s="329"/>
      <c r="G906" s="329"/>
      <c r="H906" s="329"/>
      <c r="I906" s="329"/>
      <c r="J906" s="329"/>
      <c r="K906" s="329"/>
      <c r="L906" s="329"/>
      <c r="M906" s="329"/>
      <c r="N906" s="329"/>
      <c r="O906" s="329"/>
      <c r="P906" s="329"/>
    </row>
    <row r="907" spans="1:16" ht="12.75" customHeight="1" x14ac:dyDescent="0.2">
      <c r="A907" s="329"/>
      <c r="B907" s="329"/>
      <c r="C907" s="329"/>
      <c r="D907" s="329"/>
      <c r="E907" s="329"/>
      <c r="F907" s="329"/>
      <c r="G907" s="329"/>
      <c r="H907" s="329"/>
      <c r="I907" s="329"/>
      <c r="J907" s="329"/>
      <c r="K907" s="329"/>
      <c r="L907" s="329"/>
      <c r="M907" s="329"/>
      <c r="N907" s="329"/>
      <c r="O907" s="329"/>
      <c r="P907" s="329"/>
    </row>
    <row r="908" spans="1:16" ht="12.75" customHeight="1" x14ac:dyDescent="0.2">
      <c r="A908" s="329"/>
      <c r="B908" s="329"/>
      <c r="C908" s="329"/>
      <c r="D908" s="329"/>
      <c r="E908" s="329"/>
      <c r="F908" s="329"/>
      <c r="G908" s="329"/>
      <c r="H908" s="329"/>
      <c r="I908" s="329"/>
      <c r="J908" s="329"/>
      <c r="K908" s="329"/>
      <c r="L908" s="329"/>
      <c r="M908" s="329"/>
      <c r="N908" s="329"/>
      <c r="O908" s="329"/>
      <c r="P908" s="329"/>
    </row>
    <row r="909" spans="1:16" ht="12.75" customHeight="1" x14ac:dyDescent="0.2">
      <c r="A909" s="329"/>
      <c r="B909" s="329"/>
      <c r="C909" s="329"/>
      <c r="D909" s="329"/>
      <c r="E909" s="329"/>
      <c r="F909" s="329"/>
      <c r="G909" s="329"/>
      <c r="H909" s="329"/>
      <c r="I909" s="329"/>
      <c r="J909" s="329"/>
      <c r="K909" s="329"/>
      <c r="L909" s="329"/>
      <c r="M909" s="329"/>
      <c r="N909" s="329"/>
      <c r="O909" s="329"/>
      <c r="P909" s="329"/>
    </row>
    <row r="910" spans="1:16" ht="12.75" customHeight="1" x14ac:dyDescent="0.2">
      <c r="A910" s="329"/>
      <c r="B910" s="329"/>
      <c r="C910" s="329"/>
      <c r="D910" s="329"/>
      <c r="E910" s="329"/>
      <c r="F910" s="329"/>
      <c r="G910" s="329"/>
      <c r="H910" s="329"/>
      <c r="I910" s="329"/>
      <c r="J910" s="329"/>
      <c r="K910" s="329"/>
      <c r="L910" s="329"/>
      <c r="M910" s="329"/>
      <c r="N910" s="329"/>
      <c r="O910" s="329"/>
      <c r="P910" s="329"/>
    </row>
    <row r="911" spans="1:16" ht="12.75" customHeight="1" x14ac:dyDescent="0.2">
      <c r="A911" s="329"/>
      <c r="B911" s="329"/>
      <c r="C911" s="329"/>
      <c r="D911" s="329"/>
      <c r="E911" s="329"/>
      <c r="F911" s="329"/>
      <c r="G911" s="329"/>
      <c r="H911" s="329"/>
      <c r="I911" s="329"/>
      <c r="J911" s="329"/>
      <c r="K911" s="329"/>
      <c r="L911" s="329"/>
      <c r="M911" s="329"/>
      <c r="N911" s="329"/>
      <c r="O911" s="329"/>
      <c r="P911" s="329"/>
    </row>
    <row r="912" spans="1:16" ht="12.75" customHeight="1" x14ac:dyDescent="0.2">
      <c r="A912" s="329"/>
      <c r="B912" s="329"/>
      <c r="C912" s="329"/>
      <c r="D912" s="329"/>
      <c r="E912" s="329"/>
      <c r="F912" s="329"/>
      <c r="G912" s="329"/>
      <c r="H912" s="329"/>
      <c r="I912" s="329"/>
      <c r="J912" s="329"/>
      <c r="K912" s="329"/>
      <c r="L912" s="329"/>
      <c r="M912" s="329"/>
      <c r="N912" s="329"/>
      <c r="O912" s="329"/>
      <c r="P912" s="329"/>
    </row>
    <row r="913" spans="1:16" ht="12.75" customHeight="1" x14ac:dyDescent="0.2">
      <c r="A913" s="329"/>
      <c r="B913" s="329"/>
      <c r="C913" s="329"/>
      <c r="D913" s="329"/>
      <c r="E913" s="329"/>
      <c r="F913" s="329"/>
      <c r="G913" s="329"/>
      <c r="H913" s="329"/>
      <c r="I913" s="329"/>
      <c r="J913" s="329"/>
      <c r="K913" s="329"/>
      <c r="L913" s="329"/>
      <c r="M913" s="329"/>
      <c r="N913" s="329"/>
      <c r="O913" s="329"/>
      <c r="P913" s="329"/>
    </row>
    <row r="914" spans="1:16" ht="12.75" customHeight="1" x14ac:dyDescent="0.2">
      <c r="A914" s="329"/>
      <c r="B914" s="329"/>
      <c r="C914" s="329"/>
      <c r="D914" s="329"/>
      <c r="E914" s="329"/>
      <c r="F914" s="329"/>
      <c r="G914" s="329"/>
      <c r="H914" s="329"/>
      <c r="I914" s="329"/>
      <c r="J914" s="329"/>
      <c r="K914" s="329"/>
      <c r="L914" s="329"/>
      <c r="M914" s="329"/>
      <c r="N914" s="329"/>
      <c r="O914" s="329"/>
      <c r="P914" s="329"/>
    </row>
    <row r="915" spans="1:16" ht="12.75" customHeight="1" x14ac:dyDescent="0.2">
      <c r="A915" s="329"/>
      <c r="B915" s="329"/>
      <c r="C915" s="329"/>
      <c r="D915" s="329"/>
      <c r="E915" s="329"/>
      <c r="F915" s="329"/>
      <c r="G915" s="329"/>
      <c r="H915" s="329"/>
      <c r="I915" s="329"/>
      <c r="J915" s="329"/>
      <c r="K915" s="329"/>
      <c r="L915" s="329"/>
      <c r="M915" s="329"/>
      <c r="N915" s="329"/>
      <c r="O915" s="329"/>
      <c r="P915" s="329"/>
    </row>
    <row r="916" spans="1:16" ht="12.75" customHeight="1" x14ac:dyDescent="0.2">
      <c r="A916" s="329"/>
      <c r="B916" s="329"/>
      <c r="C916" s="329"/>
      <c r="D916" s="329"/>
      <c r="E916" s="329"/>
      <c r="F916" s="329"/>
      <c r="G916" s="329"/>
      <c r="H916" s="329"/>
      <c r="I916" s="329"/>
      <c r="J916" s="329"/>
      <c r="K916" s="329"/>
      <c r="L916" s="329"/>
      <c r="M916" s="329"/>
      <c r="N916" s="329"/>
      <c r="O916" s="329"/>
      <c r="P916" s="329"/>
    </row>
    <row r="917" spans="1:16" ht="12.75" customHeight="1" x14ac:dyDescent="0.2">
      <c r="A917" s="329"/>
      <c r="B917" s="329"/>
      <c r="C917" s="329"/>
      <c r="D917" s="329"/>
      <c r="E917" s="329"/>
      <c r="F917" s="329"/>
      <c r="G917" s="329"/>
      <c r="H917" s="329"/>
      <c r="I917" s="329"/>
      <c r="J917" s="329"/>
      <c r="K917" s="329"/>
      <c r="L917" s="329"/>
      <c r="M917" s="329"/>
      <c r="N917" s="329"/>
      <c r="O917" s="329"/>
      <c r="P917" s="329"/>
    </row>
    <row r="918" spans="1:16" ht="12.75" customHeight="1" x14ac:dyDescent="0.2">
      <c r="A918" s="329"/>
      <c r="B918" s="329"/>
      <c r="C918" s="329"/>
      <c r="D918" s="329"/>
      <c r="E918" s="329"/>
      <c r="F918" s="329"/>
      <c r="G918" s="329"/>
      <c r="H918" s="329"/>
      <c r="I918" s="329"/>
      <c r="J918" s="329"/>
      <c r="K918" s="329"/>
      <c r="L918" s="329"/>
      <c r="M918" s="329"/>
      <c r="N918" s="329"/>
      <c r="O918" s="329"/>
      <c r="P918" s="329"/>
    </row>
    <row r="919" spans="1:16" ht="12.75" customHeight="1" x14ac:dyDescent="0.2">
      <c r="A919" s="329"/>
      <c r="B919" s="329"/>
      <c r="C919" s="329"/>
      <c r="D919" s="329"/>
      <c r="E919" s="329"/>
      <c r="F919" s="329"/>
      <c r="G919" s="329"/>
      <c r="H919" s="329"/>
      <c r="I919" s="329"/>
      <c r="J919" s="329"/>
      <c r="K919" s="329"/>
      <c r="L919" s="329"/>
      <c r="M919" s="329"/>
      <c r="N919" s="329"/>
      <c r="O919" s="329"/>
      <c r="P919" s="329"/>
    </row>
    <row r="920" spans="1:16" ht="12.75" customHeight="1" x14ac:dyDescent="0.2">
      <c r="A920" s="329"/>
      <c r="B920" s="329"/>
      <c r="C920" s="329"/>
      <c r="D920" s="329"/>
      <c r="E920" s="329"/>
      <c r="F920" s="329"/>
      <c r="G920" s="329"/>
      <c r="H920" s="329"/>
      <c r="I920" s="329"/>
      <c r="J920" s="329"/>
      <c r="K920" s="329"/>
      <c r="L920" s="329"/>
      <c r="M920" s="329"/>
      <c r="N920" s="329"/>
      <c r="O920" s="329"/>
      <c r="P920" s="329"/>
    </row>
    <row r="921" spans="1:16" ht="12.75" customHeight="1" x14ac:dyDescent="0.2">
      <c r="A921" s="329"/>
      <c r="B921" s="329"/>
      <c r="C921" s="329"/>
      <c r="D921" s="329"/>
      <c r="E921" s="329"/>
      <c r="F921" s="329"/>
      <c r="G921" s="329"/>
      <c r="H921" s="329"/>
      <c r="I921" s="329"/>
      <c r="J921" s="329"/>
      <c r="K921" s="329"/>
      <c r="L921" s="329"/>
      <c r="M921" s="329"/>
      <c r="N921" s="329"/>
      <c r="O921" s="329"/>
      <c r="P921" s="329"/>
    </row>
    <row r="922" spans="1:16" ht="12.75" customHeight="1" x14ac:dyDescent="0.2">
      <c r="A922" s="329"/>
      <c r="B922" s="329"/>
      <c r="C922" s="329"/>
      <c r="D922" s="329"/>
      <c r="E922" s="329"/>
      <c r="F922" s="329"/>
      <c r="G922" s="329"/>
      <c r="H922" s="329"/>
      <c r="I922" s="329"/>
      <c r="J922" s="329"/>
      <c r="K922" s="329"/>
      <c r="L922" s="329"/>
      <c r="M922" s="329"/>
      <c r="N922" s="329"/>
      <c r="O922" s="329"/>
      <c r="P922" s="329"/>
    </row>
    <row r="923" spans="1:16" ht="12.75" customHeight="1" x14ac:dyDescent="0.2">
      <c r="A923" s="329"/>
      <c r="B923" s="329"/>
      <c r="C923" s="329"/>
      <c r="D923" s="329"/>
      <c r="E923" s="329"/>
      <c r="F923" s="329"/>
      <c r="G923" s="329"/>
      <c r="H923" s="329"/>
      <c r="I923" s="329"/>
      <c r="J923" s="329"/>
      <c r="K923" s="329"/>
      <c r="L923" s="329"/>
      <c r="M923" s="329"/>
      <c r="N923" s="329"/>
      <c r="O923" s="329"/>
      <c r="P923" s="329"/>
    </row>
    <row r="924" spans="1:16" ht="12.75" customHeight="1" x14ac:dyDescent="0.2">
      <c r="A924" s="329"/>
      <c r="B924" s="329"/>
      <c r="C924" s="329"/>
      <c r="D924" s="329"/>
      <c r="E924" s="329"/>
      <c r="F924" s="329"/>
      <c r="G924" s="329"/>
      <c r="H924" s="329"/>
      <c r="I924" s="329"/>
      <c r="J924" s="329"/>
      <c r="K924" s="329"/>
      <c r="L924" s="329"/>
      <c r="M924" s="329"/>
      <c r="N924" s="329"/>
      <c r="O924" s="329"/>
      <c r="P924" s="329"/>
    </row>
    <row r="925" spans="1:16" ht="12.75" customHeight="1" x14ac:dyDescent="0.2">
      <c r="A925" s="329"/>
      <c r="B925" s="329"/>
      <c r="C925" s="329"/>
      <c r="D925" s="329"/>
      <c r="E925" s="329"/>
      <c r="F925" s="329"/>
      <c r="G925" s="329"/>
      <c r="H925" s="329"/>
      <c r="I925" s="329"/>
      <c r="J925" s="329"/>
      <c r="K925" s="329"/>
      <c r="L925" s="329"/>
      <c r="M925" s="329"/>
      <c r="N925" s="329"/>
      <c r="O925" s="329"/>
      <c r="P925" s="329"/>
    </row>
    <row r="926" spans="1:16" ht="12.75" customHeight="1" x14ac:dyDescent="0.2">
      <c r="A926" s="329"/>
      <c r="B926" s="329"/>
      <c r="C926" s="329"/>
      <c r="D926" s="329"/>
      <c r="E926" s="329"/>
      <c r="F926" s="329"/>
      <c r="G926" s="329"/>
      <c r="H926" s="329"/>
      <c r="I926" s="329"/>
      <c r="J926" s="329"/>
      <c r="K926" s="329"/>
      <c r="L926" s="329"/>
      <c r="M926" s="329"/>
      <c r="N926" s="329"/>
      <c r="O926" s="329"/>
      <c r="P926" s="329"/>
    </row>
    <row r="927" spans="1:16" ht="12.75" customHeight="1" x14ac:dyDescent="0.2">
      <c r="A927" s="329"/>
      <c r="B927" s="329"/>
      <c r="C927" s="329"/>
      <c r="D927" s="329"/>
      <c r="E927" s="329"/>
      <c r="F927" s="329"/>
      <c r="G927" s="329"/>
      <c r="H927" s="329"/>
      <c r="I927" s="329"/>
      <c r="J927" s="329"/>
      <c r="K927" s="329"/>
      <c r="L927" s="329"/>
      <c r="M927" s="329"/>
      <c r="N927" s="329"/>
      <c r="O927" s="329"/>
      <c r="P927" s="329"/>
    </row>
    <row r="928" spans="1:16" ht="12.75" customHeight="1" x14ac:dyDescent="0.2">
      <c r="A928" s="329"/>
      <c r="B928" s="329"/>
      <c r="C928" s="329"/>
      <c r="D928" s="329"/>
      <c r="E928" s="329"/>
      <c r="F928" s="329"/>
      <c r="G928" s="329"/>
      <c r="H928" s="329"/>
      <c r="I928" s="329"/>
      <c r="J928" s="329"/>
      <c r="K928" s="329"/>
      <c r="L928" s="329"/>
      <c r="M928" s="329"/>
      <c r="N928" s="329"/>
      <c r="O928" s="329"/>
      <c r="P928" s="329"/>
    </row>
    <row r="929" spans="1:16" ht="12.75" customHeight="1" x14ac:dyDescent="0.2">
      <c r="A929" s="329"/>
      <c r="B929" s="329"/>
      <c r="C929" s="329"/>
      <c r="D929" s="329"/>
      <c r="E929" s="329"/>
      <c r="F929" s="329"/>
      <c r="G929" s="329"/>
      <c r="H929" s="329"/>
      <c r="I929" s="329"/>
      <c r="J929" s="329"/>
      <c r="K929" s="329"/>
      <c r="L929" s="329"/>
      <c r="M929" s="329"/>
      <c r="N929" s="329"/>
      <c r="O929" s="329"/>
      <c r="P929" s="329"/>
    </row>
    <row r="930" spans="1:16" ht="12.75" customHeight="1" x14ac:dyDescent="0.2">
      <c r="A930" s="329"/>
      <c r="B930" s="329"/>
      <c r="C930" s="329"/>
      <c r="D930" s="329"/>
      <c r="E930" s="329"/>
      <c r="F930" s="329"/>
      <c r="G930" s="329"/>
      <c r="H930" s="329"/>
      <c r="I930" s="329"/>
      <c r="J930" s="329"/>
      <c r="K930" s="329"/>
      <c r="L930" s="329"/>
      <c r="M930" s="329"/>
      <c r="N930" s="329"/>
      <c r="O930" s="329"/>
      <c r="P930" s="329"/>
    </row>
    <row r="931" spans="1:16" ht="12.75" customHeight="1" x14ac:dyDescent="0.2">
      <c r="A931" s="329"/>
      <c r="B931" s="329"/>
      <c r="C931" s="329"/>
      <c r="D931" s="329"/>
      <c r="E931" s="329"/>
      <c r="F931" s="329"/>
      <c r="G931" s="329"/>
      <c r="H931" s="329"/>
      <c r="I931" s="329"/>
      <c r="J931" s="329"/>
      <c r="K931" s="329"/>
      <c r="L931" s="329"/>
      <c r="M931" s="329"/>
      <c r="N931" s="329"/>
      <c r="O931" s="329"/>
      <c r="P931" s="329"/>
    </row>
    <row r="932" spans="1:16" ht="12.75" customHeight="1" x14ac:dyDescent="0.2">
      <c r="A932" s="329"/>
      <c r="B932" s="329"/>
      <c r="C932" s="329"/>
      <c r="D932" s="329"/>
      <c r="E932" s="329"/>
      <c r="F932" s="329"/>
      <c r="G932" s="329"/>
      <c r="H932" s="329"/>
      <c r="I932" s="329"/>
      <c r="J932" s="329"/>
      <c r="K932" s="329"/>
      <c r="L932" s="329"/>
      <c r="M932" s="329"/>
      <c r="N932" s="329"/>
      <c r="O932" s="329"/>
      <c r="P932" s="329"/>
    </row>
    <row r="933" spans="1:16" ht="12.75" customHeight="1" x14ac:dyDescent="0.2">
      <c r="A933" s="329"/>
      <c r="B933" s="329"/>
      <c r="C933" s="329"/>
      <c r="D933" s="329"/>
      <c r="E933" s="329"/>
      <c r="F933" s="329"/>
      <c r="G933" s="329"/>
      <c r="H933" s="329"/>
      <c r="I933" s="329"/>
      <c r="J933" s="329"/>
      <c r="K933" s="329"/>
      <c r="L933" s="329"/>
      <c r="M933" s="329"/>
      <c r="N933" s="329"/>
      <c r="O933" s="329"/>
      <c r="P933" s="329"/>
    </row>
    <row r="934" spans="1:16" ht="12.75" customHeight="1" x14ac:dyDescent="0.2">
      <c r="A934" s="329"/>
      <c r="B934" s="329"/>
      <c r="C934" s="329"/>
      <c r="D934" s="329"/>
      <c r="E934" s="329"/>
      <c r="F934" s="329"/>
      <c r="G934" s="329"/>
      <c r="H934" s="329"/>
      <c r="I934" s="329"/>
      <c r="J934" s="329"/>
      <c r="K934" s="329"/>
      <c r="L934" s="329"/>
      <c r="M934" s="329"/>
      <c r="N934" s="329"/>
      <c r="O934" s="329"/>
      <c r="P934" s="329"/>
    </row>
    <row r="935" spans="1:16" ht="12.75" customHeight="1" x14ac:dyDescent="0.2">
      <c r="A935" s="329"/>
      <c r="B935" s="329"/>
      <c r="C935" s="329"/>
      <c r="D935" s="329"/>
      <c r="E935" s="329"/>
      <c r="F935" s="329"/>
      <c r="G935" s="329"/>
      <c r="H935" s="329"/>
      <c r="I935" s="329"/>
      <c r="J935" s="329"/>
      <c r="K935" s="329"/>
      <c r="L935" s="329"/>
      <c r="M935" s="329"/>
      <c r="N935" s="329"/>
      <c r="O935" s="329"/>
      <c r="P935" s="329"/>
    </row>
    <row r="936" spans="1:16" ht="12.75" customHeight="1" x14ac:dyDescent="0.2">
      <c r="A936" s="329"/>
      <c r="B936" s="329"/>
      <c r="C936" s="329"/>
      <c r="D936" s="329"/>
      <c r="E936" s="329"/>
      <c r="F936" s="329"/>
      <c r="G936" s="329"/>
      <c r="H936" s="329"/>
      <c r="I936" s="329"/>
      <c r="J936" s="329"/>
      <c r="K936" s="329"/>
      <c r="L936" s="329"/>
      <c r="M936" s="329"/>
      <c r="N936" s="329"/>
      <c r="O936" s="329"/>
      <c r="P936" s="329"/>
    </row>
    <row r="937" spans="1:16" ht="12.75" customHeight="1" x14ac:dyDescent="0.2">
      <c r="A937" s="329"/>
      <c r="B937" s="329"/>
      <c r="C937" s="329"/>
      <c r="D937" s="329"/>
      <c r="E937" s="329"/>
      <c r="F937" s="329"/>
      <c r="G937" s="329"/>
      <c r="H937" s="329"/>
      <c r="I937" s="329"/>
      <c r="J937" s="329"/>
      <c r="K937" s="329"/>
      <c r="L937" s="329"/>
      <c r="M937" s="329"/>
      <c r="N937" s="329"/>
      <c r="O937" s="329"/>
      <c r="P937" s="329"/>
    </row>
    <row r="938" spans="1:16" ht="12.75" customHeight="1" x14ac:dyDescent="0.2">
      <c r="A938" s="329"/>
      <c r="B938" s="329"/>
      <c r="C938" s="329"/>
      <c r="D938" s="329"/>
      <c r="E938" s="329"/>
      <c r="F938" s="329"/>
      <c r="G938" s="329"/>
      <c r="H938" s="329"/>
      <c r="I938" s="329"/>
      <c r="J938" s="329"/>
      <c r="K938" s="329"/>
      <c r="L938" s="329"/>
      <c r="M938" s="329"/>
      <c r="N938" s="329"/>
      <c r="O938" s="329"/>
      <c r="P938" s="329"/>
    </row>
    <row r="939" spans="1:16" ht="12.75" customHeight="1" x14ac:dyDescent="0.2">
      <c r="A939" s="329"/>
      <c r="B939" s="329"/>
      <c r="C939" s="329"/>
      <c r="D939" s="329"/>
      <c r="E939" s="329"/>
      <c r="F939" s="329"/>
      <c r="G939" s="329"/>
      <c r="H939" s="329"/>
      <c r="I939" s="329"/>
      <c r="J939" s="329"/>
      <c r="K939" s="329"/>
      <c r="L939" s="329"/>
      <c r="M939" s="329"/>
      <c r="N939" s="329"/>
      <c r="O939" s="329"/>
      <c r="P939" s="329"/>
    </row>
    <row r="940" spans="1:16" ht="12.75" customHeight="1" x14ac:dyDescent="0.2">
      <c r="A940" s="329"/>
      <c r="B940" s="329"/>
      <c r="C940" s="329"/>
      <c r="D940" s="329"/>
      <c r="E940" s="329"/>
      <c r="F940" s="329"/>
      <c r="G940" s="329"/>
      <c r="H940" s="329"/>
      <c r="I940" s="329"/>
      <c r="J940" s="329"/>
      <c r="K940" s="329"/>
      <c r="L940" s="329"/>
      <c r="M940" s="329"/>
      <c r="N940" s="329"/>
      <c r="O940" s="329"/>
      <c r="P940" s="329"/>
    </row>
    <row r="941" spans="1:16" ht="12.75" customHeight="1" x14ac:dyDescent="0.2">
      <c r="A941" s="329"/>
      <c r="B941" s="329"/>
      <c r="C941" s="329"/>
      <c r="D941" s="329"/>
      <c r="E941" s="329"/>
      <c r="F941" s="329"/>
      <c r="G941" s="329"/>
      <c r="H941" s="329"/>
      <c r="I941" s="329"/>
      <c r="J941" s="329"/>
      <c r="K941" s="329"/>
      <c r="L941" s="329"/>
      <c r="M941" s="329"/>
      <c r="N941" s="329"/>
      <c r="O941" s="329"/>
      <c r="P941" s="329"/>
    </row>
    <row r="942" spans="1:16" ht="12.75" customHeight="1" x14ac:dyDescent="0.2">
      <c r="A942" s="329"/>
      <c r="B942" s="329"/>
      <c r="C942" s="329"/>
      <c r="D942" s="329"/>
      <c r="E942" s="329"/>
      <c r="F942" s="329"/>
      <c r="G942" s="329"/>
      <c r="H942" s="329"/>
      <c r="I942" s="329"/>
      <c r="J942" s="329"/>
      <c r="K942" s="329"/>
      <c r="L942" s="329"/>
      <c r="M942" s="329"/>
      <c r="N942" s="329"/>
      <c r="O942" s="329"/>
      <c r="P942" s="329"/>
    </row>
    <row r="943" spans="1:16" ht="12.75" customHeight="1" x14ac:dyDescent="0.2">
      <c r="A943" s="329"/>
      <c r="B943" s="329"/>
      <c r="C943" s="329"/>
      <c r="D943" s="329"/>
      <c r="E943" s="329"/>
      <c r="F943" s="329"/>
      <c r="G943" s="329"/>
      <c r="H943" s="329"/>
      <c r="I943" s="329"/>
      <c r="J943" s="329"/>
      <c r="K943" s="329"/>
      <c r="L943" s="329"/>
      <c r="M943" s="329"/>
      <c r="N943" s="329"/>
      <c r="O943" s="329"/>
      <c r="P943" s="329"/>
    </row>
    <row r="944" spans="1:16" ht="12.75" customHeight="1" x14ac:dyDescent="0.2">
      <c r="A944" s="329"/>
      <c r="B944" s="329"/>
      <c r="C944" s="329"/>
      <c r="D944" s="329"/>
      <c r="E944" s="329"/>
      <c r="F944" s="329"/>
      <c r="G944" s="329"/>
      <c r="H944" s="329"/>
      <c r="I944" s="329"/>
      <c r="J944" s="329"/>
      <c r="K944" s="329"/>
      <c r="L944" s="329"/>
      <c r="M944" s="329"/>
      <c r="N944" s="329"/>
      <c r="O944" s="329"/>
      <c r="P944" s="329"/>
    </row>
    <row r="945" spans="1:16" ht="12.75" customHeight="1" x14ac:dyDescent="0.2">
      <c r="A945" s="329"/>
      <c r="B945" s="329"/>
      <c r="C945" s="329"/>
      <c r="D945" s="329"/>
      <c r="E945" s="329"/>
      <c r="F945" s="329"/>
      <c r="G945" s="329"/>
      <c r="H945" s="329"/>
      <c r="I945" s="329"/>
      <c r="J945" s="329"/>
      <c r="K945" s="329"/>
      <c r="L945" s="329"/>
      <c r="M945" s="329"/>
      <c r="N945" s="329"/>
      <c r="O945" s="329"/>
      <c r="P945" s="329"/>
    </row>
    <row r="946" spans="1:16" ht="12.75" customHeight="1" x14ac:dyDescent="0.2">
      <c r="A946" s="329"/>
      <c r="B946" s="329"/>
      <c r="C946" s="329"/>
      <c r="D946" s="329"/>
      <c r="E946" s="329"/>
      <c r="F946" s="329"/>
      <c r="G946" s="329"/>
      <c r="H946" s="329"/>
      <c r="I946" s="329"/>
      <c r="J946" s="329"/>
      <c r="K946" s="329"/>
      <c r="L946" s="329"/>
      <c r="M946" s="329"/>
      <c r="N946" s="329"/>
      <c r="O946" s="329"/>
      <c r="P946" s="329"/>
    </row>
    <row r="947" spans="1:16" ht="12.75" customHeight="1" x14ac:dyDescent="0.2">
      <c r="A947" s="329"/>
      <c r="B947" s="329"/>
      <c r="C947" s="329"/>
      <c r="D947" s="329"/>
      <c r="E947" s="329"/>
      <c r="F947" s="329"/>
      <c r="G947" s="329"/>
      <c r="H947" s="329"/>
      <c r="I947" s="329"/>
      <c r="J947" s="329"/>
      <c r="K947" s="329"/>
      <c r="L947" s="329"/>
      <c r="M947" s="329"/>
      <c r="N947" s="329"/>
      <c r="O947" s="329"/>
      <c r="P947" s="329"/>
    </row>
    <row r="948" spans="1:16" ht="12.75" customHeight="1" x14ac:dyDescent="0.2">
      <c r="A948" s="329"/>
      <c r="B948" s="329"/>
      <c r="C948" s="329"/>
      <c r="D948" s="329"/>
      <c r="E948" s="329"/>
      <c r="F948" s="329"/>
      <c r="G948" s="329"/>
      <c r="H948" s="329"/>
      <c r="I948" s="329"/>
      <c r="J948" s="329"/>
      <c r="K948" s="329"/>
      <c r="L948" s="329"/>
      <c r="M948" s="329"/>
      <c r="N948" s="329"/>
      <c r="O948" s="329"/>
      <c r="P948" s="329"/>
    </row>
    <row r="949" spans="1:16" ht="12.75" customHeight="1" x14ac:dyDescent="0.2">
      <c r="A949" s="329"/>
      <c r="B949" s="329"/>
      <c r="C949" s="329"/>
      <c r="D949" s="329"/>
      <c r="E949" s="329"/>
      <c r="F949" s="329"/>
      <c r="G949" s="329"/>
      <c r="H949" s="329"/>
      <c r="I949" s="329"/>
      <c r="J949" s="329"/>
      <c r="K949" s="329"/>
      <c r="L949" s="329"/>
      <c r="M949" s="329"/>
      <c r="N949" s="329"/>
      <c r="O949" s="329"/>
      <c r="P949" s="329"/>
    </row>
    <row r="950" spans="1:16" ht="12.75" customHeight="1" x14ac:dyDescent="0.2">
      <c r="A950" s="329"/>
      <c r="B950" s="329"/>
      <c r="C950" s="329"/>
      <c r="D950" s="329"/>
      <c r="E950" s="329"/>
      <c r="F950" s="329"/>
      <c r="G950" s="329"/>
      <c r="H950" s="329"/>
      <c r="I950" s="329"/>
      <c r="J950" s="329"/>
      <c r="K950" s="329"/>
      <c r="L950" s="329"/>
      <c r="M950" s="329"/>
      <c r="N950" s="329"/>
      <c r="O950" s="329"/>
      <c r="P950" s="329"/>
    </row>
    <row r="951" spans="1:16" ht="12.75" customHeight="1" x14ac:dyDescent="0.2">
      <c r="A951" s="329"/>
      <c r="B951" s="329"/>
      <c r="C951" s="329"/>
      <c r="D951" s="329"/>
      <c r="E951" s="329"/>
      <c r="F951" s="329"/>
      <c r="G951" s="329"/>
      <c r="H951" s="329"/>
      <c r="I951" s="329"/>
      <c r="J951" s="329"/>
      <c r="K951" s="329"/>
      <c r="L951" s="329"/>
      <c r="M951" s="329"/>
      <c r="N951" s="329"/>
      <c r="O951" s="329"/>
      <c r="P951" s="329"/>
    </row>
    <row r="952" spans="1:16" ht="12.75" customHeight="1" x14ac:dyDescent="0.2">
      <c r="A952" s="329"/>
      <c r="B952" s="329"/>
      <c r="C952" s="329"/>
      <c r="D952" s="329"/>
      <c r="E952" s="329"/>
      <c r="F952" s="329"/>
      <c r="G952" s="329"/>
      <c r="H952" s="329"/>
      <c r="I952" s="329"/>
      <c r="J952" s="329"/>
      <c r="K952" s="329"/>
      <c r="L952" s="329"/>
      <c r="M952" s="329"/>
      <c r="N952" s="329"/>
      <c r="O952" s="329"/>
      <c r="P952" s="329"/>
    </row>
    <row r="953" spans="1:16" ht="12.75" customHeight="1" x14ac:dyDescent="0.2">
      <c r="A953" s="329"/>
      <c r="B953" s="329"/>
      <c r="C953" s="329"/>
      <c r="D953" s="329"/>
      <c r="E953" s="329"/>
      <c r="F953" s="329"/>
      <c r="G953" s="329"/>
      <c r="H953" s="329"/>
      <c r="I953" s="329"/>
      <c r="J953" s="329"/>
      <c r="K953" s="329"/>
      <c r="L953" s="329"/>
      <c r="M953" s="329"/>
      <c r="N953" s="329"/>
      <c r="O953" s="329"/>
      <c r="P953" s="329"/>
    </row>
    <row r="954" spans="1:16" ht="12.75" customHeight="1" x14ac:dyDescent="0.2">
      <c r="A954" s="329"/>
      <c r="B954" s="329"/>
      <c r="C954" s="329"/>
      <c r="D954" s="329"/>
      <c r="E954" s="329"/>
      <c r="F954" s="329"/>
      <c r="G954" s="329"/>
      <c r="H954" s="329"/>
      <c r="I954" s="329"/>
      <c r="J954" s="329"/>
      <c r="K954" s="329"/>
      <c r="L954" s="329"/>
      <c r="M954" s="329"/>
      <c r="N954" s="329"/>
      <c r="O954" s="329"/>
      <c r="P954" s="329"/>
    </row>
    <row r="955" spans="1:16" ht="12.75" customHeight="1" x14ac:dyDescent="0.2">
      <c r="A955" s="329"/>
      <c r="B955" s="329"/>
      <c r="C955" s="329"/>
      <c r="D955" s="329"/>
      <c r="E955" s="329"/>
      <c r="F955" s="329"/>
      <c r="G955" s="329"/>
      <c r="H955" s="329"/>
      <c r="I955" s="329"/>
      <c r="J955" s="329"/>
      <c r="K955" s="329"/>
      <c r="L955" s="329"/>
      <c r="M955" s="329"/>
      <c r="N955" s="329"/>
      <c r="O955" s="329"/>
      <c r="P955" s="329"/>
    </row>
    <row r="956" spans="1:16" ht="12.75" customHeight="1" x14ac:dyDescent="0.2">
      <c r="A956" s="329"/>
      <c r="B956" s="329"/>
      <c r="C956" s="329"/>
      <c r="D956" s="329"/>
      <c r="E956" s="329"/>
      <c r="F956" s="329"/>
      <c r="G956" s="329"/>
      <c r="H956" s="329"/>
      <c r="I956" s="329"/>
      <c r="J956" s="329"/>
      <c r="K956" s="329"/>
      <c r="L956" s="329"/>
      <c r="M956" s="329"/>
      <c r="N956" s="329"/>
      <c r="O956" s="329"/>
      <c r="P956" s="329"/>
    </row>
    <row r="957" spans="1:16" ht="12.75" customHeight="1" x14ac:dyDescent="0.2">
      <c r="A957" s="329"/>
      <c r="B957" s="329"/>
      <c r="C957" s="329"/>
      <c r="D957" s="329"/>
      <c r="E957" s="329"/>
      <c r="F957" s="329"/>
      <c r="G957" s="329"/>
      <c r="H957" s="329"/>
      <c r="I957" s="329"/>
      <c r="J957" s="329"/>
      <c r="K957" s="329"/>
      <c r="L957" s="329"/>
      <c r="M957" s="329"/>
      <c r="N957" s="329"/>
      <c r="O957" s="329"/>
      <c r="P957" s="329"/>
    </row>
    <row r="958" spans="1:16" ht="12.75" customHeight="1" x14ac:dyDescent="0.2">
      <c r="A958" s="329"/>
      <c r="B958" s="329"/>
      <c r="C958" s="329"/>
      <c r="D958" s="329"/>
      <c r="E958" s="329"/>
      <c r="F958" s="329"/>
      <c r="G958" s="329"/>
      <c r="H958" s="329"/>
      <c r="I958" s="329"/>
      <c r="J958" s="329"/>
      <c r="K958" s="329"/>
      <c r="L958" s="329"/>
      <c r="M958" s="329"/>
      <c r="N958" s="329"/>
      <c r="O958" s="329"/>
      <c r="P958" s="329"/>
    </row>
    <row r="959" spans="1:16" ht="12.75" customHeight="1" x14ac:dyDescent="0.2">
      <c r="A959" s="329"/>
      <c r="B959" s="329"/>
      <c r="C959" s="329"/>
      <c r="D959" s="329"/>
      <c r="E959" s="329"/>
      <c r="F959" s="329"/>
      <c r="G959" s="329"/>
      <c r="H959" s="329"/>
      <c r="I959" s="329"/>
      <c r="J959" s="329"/>
      <c r="K959" s="329"/>
      <c r="L959" s="329"/>
      <c r="M959" s="329"/>
      <c r="N959" s="329"/>
      <c r="O959" s="329"/>
      <c r="P959" s="329"/>
    </row>
    <row r="960" spans="1:16" ht="12.75" customHeight="1" x14ac:dyDescent="0.2">
      <c r="A960" s="329"/>
      <c r="B960" s="329"/>
      <c r="C960" s="329"/>
      <c r="D960" s="329"/>
      <c r="E960" s="329"/>
      <c r="F960" s="329"/>
      <c r="G960" s="329"/>
      <c r="H960" s="329"/>
      <c r="I960" s="329"/>
      <c r="J960" s="329"/>
      <c r="K960" s="329"/>
      <c r="L960" s="329"/>
      <c r="M960" s="329"/>
      <c r="N960" s="329"/>
      <c r="O960" s="329"/>
      <c r="P960" s="329"/>
    </row>
    <row r="961" spans="1:16" ht="12.75" customHeight="1" x14ac:dyDescent="0.2">
      <c r="A961" s="329"/>
      <c r="B961" s="329"/>
      <c r="C961" s="329"/>
      <c r="D961" s="329"/>
      <c r="E961" s="329"/>
      <c r="F961" s="329"/>
      <c r="G961" s="329"/>
      <c r="H961" s="329"/>
      <c r="I961" s="329"/>
      <c r="J961" s="329"/>
      <c r="K961" s="329"/>
      <c r="L961" s="329"/>
      <c r="M961" s="329"/>
      <c r="N961" s="329"/>
      <c r="O961" s="329"/>
      <c r="P961" s="329"/>
    </row>
    <row r="962" spans="1:16" ht="12.75" customHeight="1" x14ac:dyDescent="0.2">
      <c r="A962" s="329"/>
      <c r="B962" s="329"/>
      <c r="C962" s="329"/>
      <c r="D962" s="329"/>
      <c r="E962" s="329"/>
      <c r="F962" s="329"/>
      <c r="G962" s="329"/>
      <c r="H962" s="329"/>
      <c r="I962" s="329"/>
      <c r="J962" s="329"/>
      <c r="K962" s="329"/>
      <c r="L962" s="329"/>
      <c r="M962" s="329"/>
      <c r="N962" s="329"/>
      <c r="O962" s="329"/>
      <c r="P962" s="329"/>
    </row>
    <row r="963" spans="1:16" ht="12.75" customHeight="1" x14ac:dyDescent="0.2">
      <c r="A963" s="329"/>
      <c r="B963" s="329"/>
      <c r="C963" s="329"/>
      <c r="D963" s="329"/>
      <c r="E963" s="329"/>
      <c r="F963" s="329"/>
      <c r="G963" s="329"/>
      <c r="H963" s="329"/>
      <c r="I963" s="329"/>
      <c r="J963" s="329"/>
      <c r="K963" s="329"/>
      <c r="L963" s="329"/>
      <c r="M963" s="329"/>
      <c r="N963" s="329"/>
      <c r="O963" s="329"/>
      <c r="P963" s="329"/>
    </row>
    <row r="964" spans="1:16" ht="12.75" customHeight="1" x14ac:dyDescent="0.2">
      <c r="A964" s="329"/>
      <c r="B964" s="329"/>
      <c r="C964" s="329"/>
      <c r="D964" s="329"/>
      <c r="E964" s="329"/>
      <c r="F964" s="329"/>
      <c r="G964" s="329"/>
      <c r="H964" s="329"/>
      <c r="I964" s="329"/>
      <c r="J964" s="329"/>
      <c r="K964" s="329"/>
      <c r="L964" s="329"/>
      <c r="M964" s="329"/>
      <c r="N964" s="329"/>
      <c r="O964" s="329"/>
      <c r="P964" s="329"/>
    </row>
    <row r="965" spans="1:16" ht="12.75" customHeight="1" x14ac:dyDescent="0.2">
      <c r="A965" s="329"/>
      <c r="B965" s="329"/>
      <c r="C965" s="329"/>
      <c r="D965" s="329"/>
      <c r="E965" s="329"/>
      <c r="F965" s="329"/>
      <c r="G965" s="329"/>
      <c r="H965" s="329"/>
      <c r="I965" s="329"/>
      <c r="J965" s="329"/>
      <c r="K965" s="329"/>
      <c r="L965" s="329"/>
      <c r="M965" s="329"/>
      <c r="N965" s="329"/>
      <c r="O965" s="329"/>
      <c r="P965" s="329"/>
    </row>
    <row r="966" spans="1:16" ht="12.75" customHeight="1" x14ac:dyDescent="0.2">
      <c r="A966" s="329"/>
      <c r="B966" s="329"/>
      <c r="C966" s="329"/>
      <c r="D966" s="329"/>
      <c r="E966" s="329"/>
      <c r="F966" s="329"/>
      <c r="G966" s="329"/>
      <c r="H966" s="329"/>
      <c r="I966" s="329"/>
      <c r="J966" s="329"/>
      <c r="K966" s="329"/>
      <c r="L966" s="329"/>
      <c r="M966" s="329"/>
      <c r="N966" s="329"/>
      <c r="O966" s="329"/>
      <c r="P966" s="329"/>
    </row>
    <row r="967" spans="1:16" ht="12.75" customHeight="1" x14ac:dyDescent="0.2">
      <c r="A967" s="329"/>
      <c r="B967" s="329"/>
      <c r="C967" s="329"/>
      <c r="D967" s="329"/>
      <c r="E967" s="329"/>
      <c r="F967" s="329"/>
      <c r="G967" s="329"/>
      <c r="H967" s="329"/>
      <c r="I967" s="329"/>
      <c r="J967" s="329"/>
      <c r="K967" s="329"/>
      <c r="L967" s="329"/>
      <c r="M967" s="329"/>
      <c r="N967" s="329"/>
      <c r="O967" s="329"/>
      <c r="P967" s="329"/>
    </row>
    <row r="968" spans="1:16" ht="12.75" customHeight="1" x14ac:dyDescent="0.2">
      <c r="A968" s="329"/>
      <c r="B968" s="329"/>
      <c r="C968" s="329"/>
      <c r="D968" s="329"/>
      <c r="E968" s="329"/>
      <c r="F968" s="329"/>
      <c r="G968" s="329"/>
      <c r="H968" s="329"/>
      <c r="I968" s="329"/>
      <c r="J968" s="329"/>
      <c r="K968" s="329"/>
      <c r="L968" s="329"/>
      <c r="M968" s="329"/>
      <c r="N968" s="329"/>
      <c r="O968" s="329"/>
      <c r="P968" s="329"/>
    </row>
    <row r="969" spans="1:16" ht="12.75" customHeight="1" x14ac:dyDescent="0.2">
      <c r="A969" s="329"/>
      <c r="B969" s="329"/>
      <c r="C969" s="329"/>
      <c r="D969" s="329"/>
      <c r="E969" s="329"/>
      <c r="F969" s="329"/>
      <c r="G969" s="329"/>
      <c r="H969" s="329"/>
      <c r="I969" s="329"/>
      <c r="J969" s="329"/>
      <c r="K969" s="329"/>
      <c r="L969" s="329"/>
      <c r="M969" s="329"/>
      <c r="N969" s="329"/>
      <c r="O969" s="329"/>
      <c r="P969" s="329"/>
    </row>
    <row r="970" spans="1:16" ht="12.75" customHeight="1" x14ac:dyDescent="0.2">
      <c r="A970" s="329"/>
      <c r="B970" s="329"/>
      <c r="C970" s="329"/>
      <c r="D970" s="329"/>
      <c r="E970" s="329"/>
      <c r="F970" s="329"/>
      <c r="G970" s="329"/>
      <c r="H970" s="329"/>
      <c r="I970" s="329"/>
      <c r="J970" s="329"/>
      <c r="K970" s="329"/>
      <c r="L970" s="329"/>
      <c r="M970" s="329"/>
      <c r="N970" s="329"/>
      <c r="O970" s="329"/>
      <c r="P970" s="329"/>
    </row>
    <row r="971" spans="1:16" ht="12.75" customHeight="1" x14ac:dyDescent="0.2">
      <c r="A971" s="329"/>
      <c r="B971" s="329"/>
      <c r="C971" s="329"/>
      <c r="D971" s="329"/>
      <c r="E971" s="329"/>
      <c r="F971" s="329"/>
      <c r="G971" s="329"/>
      <c r="H971" s="329"/>
      <c r="I971" s="329"/>
      <c r="J971" s="329"/>
      <c r="K971" s="329"/>
      <c r="L971" s="329"/>
      <c r="M971" s="329"/>
      <c r="N971" s="329"/>
      <c r="O971" s="329"/>
      <c r="P971" s="329"/>
    </row>
    <row r="972" spans="1:16" ht="12.75" customHeight="1" x14ac:dyDescent="0.2">
      <c r="A972" s="329"/>
      <c r="B972" s="329"/>
      <c r="C972" s="329"/>
      <c r="D972" s="329"/>
      <c r="E972" s="329"/>
      <c r="F972" s="329"/>
      <c r="G972" s="329"/>
      <c r="H972" s="329"/>
      <c r="I972" s="329"/>
      <c r="J972" s="329"/>
      <c r="K972" s="329"/>
      <c r="L972" s="329"/>
      <c r="M972" s="329"/>
      <c r="N972" s="329"/>
      <c r="O972" s="329"/>
      <c r="P972" s="329"/>
    </row>
    <row r="973" spans="1:16" ht="12.75" customHeight="1" x14ac:dyDescent="0.2">
      <c r="A973" s="329"/>
      <c r="B973" s="329"/>
      <c r="C973" s="329"/>
      <c r="D973" s="329"/>
      <c r="E973" s="329"/>
      <c r="F973" s="329"/>
      <c r="G973" s="329"/>
      <c r="H973" s="329"/>
      <c r="I973" s="329"/>
      <c r="J973" s="329"/>
      <c r="K973" s="329"/>
      <c r="L973" s="329"/>
      <c r="M973" s="329"/>
      <c r="N973" s="329"/>
      <c r="O973" s="329"/>
      <c r="P973" s="329"/>
    </row>
    <row r="974" spans="1:16" ht="12.75" customHeight="1" x14ac:dyDescent="0.2">
      <c r="A974" s="329"/>
      <c r="B974" s="329"/>
      <c r="C974" s="329"/>
      <c r="D974" s="329"/>
      <c r="E974" s="329"/>
      <c r="F974" s="329"/>
      <c r="G974" s="329"/>
      <c r="H974" s="329"/>
      <c r="I974" s="329"/>
      <c r="J974" s="329"/>
      <c r="K974" s="329"/>
      <c r="L974" s="329"/>
      <c r="M974" s="329"/>
      <c r="N974" s="329"/>
      <c r="O974" s="329"/>
      <c r="P974" s="329"/>
    </row>
    <row r="975" spans="1:16" ht="12.75" customHeight="1" x14ac:dyDescent="0.2">
      <c r="A975" s="329"/>
      <c r="B975" s="329"/>
      <c r="C975" s="329"/>
      <c r="D975" s="329"/>
      <c r="E975" s="329"/>
      <c r="F975" s="329"/>
      <c r="G975" s="329"/>
      <c r="H975" s="329"/>
      <c r="I975" s="329"/>
      <c r="J975" s="329"/>
      <c r="K975" s="329"/>
      <c r="L975" s="329"/>
      <c r="M975" s="329"/>
      <c r="N975" s="329"/>
      <c r="O975" s="329"/>
      <c r="P975" s="329"/>
    </row>
    <row r="976" spans="1:16" ht="12.75" customHeight="1" x14ac:dyDescent="0.2">
      <c r="A976" s="329"/>
      <c r="B976" s="329"/>
      <c r="C976" s="329"/>
      <c r="D976" s="329"/>
      <c r="E976" s="329"/>
      <c r="F976" s="329"/>
      <c r="G976" s="329"/>
      <c r="H976" s="329"/>
      <c r="I976" s="329"/>
      <c r="J976" s="329"/>
      <c r="K976" s="329"/>
      <c r="L976" s="329"/>
      <c r="M976" s="329"/>
      <c r="N976" s="329"/>
      <c r="O976" s="329"/>
      <c r="P976" s="329"/>
    </row>
    <row r="977" spans="1:16" ht="12.75" customHeight="1" x14ac:dyDescent="0.2">
      <c r="A977" s="329"/>
      <c r="B977" s="329"/>
      <c r="C977" s="329"/>
      <c r="D977" s="329"/>
      <c r="E977" s="329"/>
      <c r="F977" s="329"/>
      <c r="G977" s="329"/>
      <c r="H977" s="329"/>
      <c r="I977" s="329"/>
      <c r="J977" s="329"/>
      <c r="K977" s="329"/>
      <c r="L977" s="329"/>
      <c r="M977" s="329"/>
      <c r="N977" s="329"/>
      <c r="O977" s="329"/>
      <c r="P977" s="329"/>
    </row>
    <row r="978" spans="1:16" ht="12.75" customHeight="1" x14ac:dyDescent="0.2">
      <c r="A978" s="329"/>
      <c r="B978" s="329"/>
      <c r="C978" s="329"/>
      <c r="D978" s="329"/>
      <c r="E978" s="329"/>
      <c r="F978" s="329"/>
      <c r="G978" s="329"/>
      <c r="H978" s="329"/>
      <c r="I978" s="329"/>
      <c r="J978" s="329"/>
      <c r="K978" s="329"/>
      <c r="L978" s="329"/>
      <c r="M978" s="329"/>
      <c r="N978" s="329"/>
      <c r="O978" s="329"/>
      <c r="P978" s="329"/>
    </row>
    <row r="979" spans="1:16" ht="12.75" customHeight="1" x14ac:dyDescent="0.2">
      <c r="A979" s="329"/>
      <c r="B979" s="329"/>
      <c r="C979" s="329"/>
      <c r="D979" s="329"/>
      <c r="E979" s="329"/>
      <c r="F979" s="329"/>
      <c r="G979" s="329"/>
      <c r="H979" s="329"/>
      <c r="I979" s="329"/>
      <c r="J979" s="329"/>
      <c r="K979" s="329"/>
      <c r="L979" s="329"/>
      <c r="M979" s="329"/>
      <c r="N979" s="329"/>
      <c r="O979" s="329"/>
      <c r="P979" s="329"/>
    </row>
    <row r="980" spans="1:16" ht="12.75" customHeight="1" x14ac:dyDescent="0.2">
      <c r="A980" s="329"/>
      <c r="B980" s="329"/>
      <c r="C980" s="329"/>
      <c r="D980" s="329"/>
      <c r="E980" s="329"/>
      <c r="F980" s="329"/>
      <c r="G980" s="329"/>
      <c r="H980" s="329"/>
      <c r="I980" s="329"/>
      <c r="J980" s="329"/>
      <c r="K980" s="329"/>
      <c r="L980" s="329"/>
      <c r="M980" s="329"/>
      <c r="N980" s="329"/>
      <c r="O980" s="329"/>
      <c r="P980" s="329"/>
    </row>
    <row r="981" spans="1:16" ht="12.75" customHeight="1" x14ac:dyDescent="0.2">
      <c r="A981" s="329"/>
      <c r="B981" s="329"/>
      <c r="C981" s="329"/>
      <c r="D981" s="329"/>
      <c r="E981" s="329"/>
      <c r="F981" s="329"/>
      <c r="G981" s="329"/>
      <c r="H981" s="329"/>
      <c r="I981" s="329"/>
      <c r="J981" s="329"/>
      <c r="K981" s="329"/>
      <c r="L981" s="329"/>
      <c r="M981" s="329"/>
      <c r="N981" s="329"/>
      <c r="O981" s="329"/>
      <c r="P981" s="329"/>
    </row>
    <row r="982" spans="1:16" ht="12.75" customHeight="1" x14ac:dyDescent="0.2">
      <c r="A982" s="329"/>
      <c r="B982" s="329"/>
      <c r="C982" s="329"/>
      <c r="D982" s="329"/>
      <c r="E982" s="329"/>
      <c r="F982" s="329"/>
      <c r="G982" s="329"/>
      <c r="H982" s="329"/>
      <c r="I982" s="329"/>
      <c r="J982" s="329"/>
      <c r="K982" s="329"/>
      <c r="L982" s="329"/>
      <c r="M982" s="329"/>
      <c r="N982" s="329"/>
      <c r="O982" s="329"/>
      <c r="P982" s="329"/>
    </row>
    <row r="983" spans="1:16" ht="12.75" customHeight="1" x14ac:dyDescent="0.2">
      <c r="A983" s="329"/>
      <c r="B983" s="329"/>
      <c r="C983" s="329"/>
      <c r="D983" s="329"/>
      <c r="E983" s="329"/>
      <c r="F983" s="329"/>
      <c r="G983" s="329"/>
      <c r="H983" s="329"/>
      <c r="I983" s="329"/>
      <c r="J983" s="329"/>
      <c r="K983" s="329"/>
      <c r="L983" s="329"/>
      <c r="M983" s="329"/>
      <c r="N983" s="329"/>
      <c r="O983" s="329"/>
      <c r="P983" s="329"/>
    </row>
    <row r="984" spans="1:16" ht="12.75" customHeight="1" x14ac:dyDescent="0.2">
      <c r="A984" s="329"/>
      <c r="B984" s="329"/>
      <c r="C984" s="329"/>
      <c r="D984" s="329"/>
      <c r="E984" s="329"/>
      <c r="F984" s="329"/>
      <c r="G984" s="329"/>
      <c r="H984" s="329"/>
      <c r="I984" s="329"/>
      <c r="J984" s="329"/>
      <c r="K984" s="329"/>
      <c r="L984" s="329"/>
      <c r="M984" s="329"/>
      <c r="N984" s="329"/>
      <c r="O984" s="329"/>
      <c r="P984" s="329"/>
    </row>
    <row r="985" spans="1:16" ht="12.75" customHeight="1" x14ac:dyDescent="0.2">
      <c r="A985" s="329"/>
      <c r="B985" s="329"/>
      <c r="C985" s="329"/>
      <c r="D985" s="329"/>
      <c r="E985" s="329"/>
      <c r="F985" s="329"/>
      <c r="G985" s="329"/>
      <c r="H985" s="329"/>
      <c r="I985" s="329"/>
      <c r="J985" s="329"/>
      <c r="K985" s="329"/>
      <c r="L985" s="329"/>
      <c r="M985" s="329"/>
      <c r="N985" s="329"/>
      <c r="O985" s="329"/>
      <c r="P985" s="329"/>
    </row>
    <row r="986" spans="1:16" ht="12.75" customHeight="1" x14ac:dyDescent="0.2">
      <c r="A986" s="329"/>
      <c r="B986" s="329"/>
      <c r="C986" s="329"/>
      <c r="D986" s="329"/>
      <c r="E986" s="329"/>
      <c r="F986" s="329"/>
      <c r="G986" s="329"/>
      <c r="H986" s="329"/>
      <c r="I986" s="329"/>
      <c r="J986" s="329"/>
      <c r="K986" s="329"/>
      <c r="L986" s="329"/>
      <c r="M986" s="329"/>
      <c r="N986" s="329"/>
      <c r="O986" s="329"/>
      <c r="P986" s="329"/>
    </row>
    <row r="987" spans="1:16" ht="12.75" customHeight="1" x14ac:dyDescent="0.2">
      <c r="A987" s="329"/>
      <c r="B987" s="329"/>
      <c r="C987" s="329"/>
      <c r="D987" s="329"/>
      <c r="E987" s="329"/>
      <c r="F987" s="329"/>
      <c r="G987" s="329"/>
      <c r="H987" s="329"/>
      <c r="I987" s="329"/>
      <c r="J987" s="329"/>
      <c r="K987" s="329"/>
      <c r="L987" s="329"/>
      <c r="M987" s="329"/>
      <c r="N987" s="329"/>
      <c r="O987" s="329"/>
      <c r="P987" s="329"/>
    </row>
    <row r="988" spans="1:16" ht="12.75" customHeight="1" x14ac:dyDescent="0.2">
      <c r="A988" s="329"/>
      <c r="B988" s="329"/>
      <c r="C988" s="329"/>
      <c r="D988" s="329"/>
      <c r="E988" s="329"/>
      <c r="F988" s="329"/>
      <c r="G988" s="329"/>
      <c r="H988" s="329"/>
      <c r="I988" s="329"/>
      <c r="J988" s="329"/>
      <c r="K988" s="329"/>
      <c r="L988" s="329"/>
      <c r="M988" s="329"/>
      <c r="N988" s="329"/>
      <c r="O988" s="329"/>
      <c r="P988" s="329"/>
    </row>
    <row r="989" spans="1:16" ht="12.75" customHeight="1" x14ac:dyDescent="0.2">
      <c r="A989" s="329"/>
      <c r="B989" s="329"/>
      <c r="C989" s="329"/>
      <c r="D989" s="329"/>
      <c r="E989" s="329"/>
      <c r="F989" s="329"/>
      <c r="G989" s="329"/>
      <c r="H989" s="329"/>
      <c r="I989" s="329"/>
      <c r="J989" s="329"/>
      <c r="K989" s="329"/>
      <c r="L989" s="329"/>
      <c r="M989" s="329"/>
      <c r="N989" s="329"/>
      <c r="O989" s="329"/>
      <c r="P989" s="329"/>
    </row>
    <row r="990" spans="1:16" ht="12.75" customHeight="1" x14ac:dyDescent="0.2">
      <c r="A990" s="329"/>
      <c r="B990" s="329"/>
      <c r="C990" s="329"/>
      <c r="D990" s="329"/>
      <c r="E990" s="329"/>
      <c r="F990" s="329"/>
      <c r="G990" s="329"/>
      <c r="H990" s="329"/>
      <c r="I990" s="329"/>
      <c r="J990" s="329"/>
      <c r="K990" s="329"/>
      <c r="L990" s="329"/>
      <c r="M990" s="329"/>
      <c r="N990" s="329"/>
      <c r="O990" s="329"/>
      <c r="P990" s="329"/>
    </row>
    <row r="991" spans="1:16" ht="12.75" customHeight="1" x14ac:dyDescent="0.2">
      <c r="A991" s="329"/>
      <c r="B991" s="329"/>
      <c r="C991" s="329"/>
      <c r="D991" s="329"/>
      <c r="E991" s="329"/>
      <c r="F991" s="329"/>
      <c r="G991" s="329"/>
      <c r="H991" s="329"/>
      <c r="I991" s="329"/>
      <c r="J991" s="329"/>
      <c r="K991" s="329"/>
      <c r="L991" s="329"/>
      <c r="M991" s="329"/>
      <c r="N991" s="329"/>
      <c r="O991" s="329"/>
      <c r="P991" s="329"/>
    </row>
    <row r="992" spans="1:16" ht="12.75" customHeight="1" x14ac:dyDescent="0.2">
      <c r="A992" s="329"/>
      <c r="B992" s="329"/>
      <c r="C992" s="329"/>
      <c r="D992" s="329"/>
      <c r="E992" s="329"/>
      <c r="F992" s="329"/>
      <c r="G992" s="329"/>
      <c r="H992" s="329"/>
      <c r="I992" s="329"/>
      <c r="J992" s="329"/>
      <c r="K992" s="329"/>
      <c r="L992" s="329"/>
      <c r="M992" s="329"/>
      <c r="N992" s="329"/>
      <c r="O992" s="329"/>
      <c r="P992" s="329"/>
    </row>
    <row r="993" spans="1:16" ht="12.75" customHeight="1" x14ac:dyDescent="0.2">
      <c r="A993" s="329"/>
      <c r="B993" s="329"/>
      <c r="C993" s="329"/>
      <c r="D993" s="329"/>
      <c r="E993" s="329"/>
      <c r="F993" s="329"/>
      <c r="G993" s="329"/>
      <c r="H993" s="329"/>
      <c r="I993" s="329"/>
      <c r="J993" s="329"/>
      <c r="K993" s="329"/>
      <c r="L993" s="329"/>
      <c r="M993" s="329"/>
      <c r="N993" s="329"/>
      <c r="O993" s="329"/>
      <c r="P993" s="329"/>
    </row>
    <row r="994" spans="1:16" ht="12.75" customHeight="1" x14ac:dyDescent="0.2">
      <c r="A994" s="329"/>
      <c r="B994" s="329"/>
      <c r="C994" s="329"/>
      <c r="D994" s="329"/>
      <c r="E994" s="329"/>
      <c r="F994" s="329"/>
      <c r="G994" s="329"/>
      <c r="H994" s="329"/>
      <c r="I994" s="329"/>
      <c r="J994" s="329"/>
      <c r="K994" s="329"/>
      <c r="L994" s="329"/>
      <c r="M994" s="329"/>
      <c r="N994" s="329"/>
      <c r="O994" s="329"/>
      <c r="P994" s="329"/>
    </row>
    <row r="995" spans="1:16" ht="12.75" customHeight="1" x14ac:dyDescent="0.2">
      <c r="A995" s="329"/>
      <c r="B995" s="329"/>
      <c r="C995" s="329"/>
      <c r="D995" s="329"/>
      <c r="E995" s="329"/>
      <c r="F995" s="329"/>
      <c r="G995" s="329"/>
      <c r="H995" s="329"/>
      <c r="I995" s="329"/>
      <c r="J995" s="329"/>
      <c r="K995" s="329"/>
      <c r="L995" s="329"/>
      <c r="M995" s="329"/>
      <c r="N995" s="329"/>
      <c r="O995" s="329"/>
      <c r="P995" s="329"/>
    </row>
    <row r="996" spans="1:16" ht="12.75" customHeight="1" x14ac:dyDescent="0.2">
      <c r="A996" s="329"/>
      <c r="B996" s="329"/>
      <c r="C996" s="329"/>
      <c r="D996" s="329"/>
      <c r="E996" s="329"/>
      <c r="F996" s="329"/>
      <c r="G996" s="329"/>
      <c r="H996" s="329"/>
      <c r="I996" s="329"/>
      <c r="J996" s="329"/>
      <c r="K996" s="329"/>
      <c r="L996" s="329"/>
      <c r="M996" s="329"/>
      <c r="N996" s="329"/>
      <c r="O996" s="329"/>
      <c r="P996" s="329"/>
    </row>
    <row r="997" spans="1:16" ht="12.75" customHeight="1" x14ac:dyDescent="0.2">
      <c r="A997" s="329"/>
      <c r="B997" s="329"/>
      <c r="C997" s="329"/>
      <c r="D997" s="329"/>
      <c r="E997" s="329"/>
      <c r="F997" s="329"/>
      <c r="G997" s="329"/>
      <c r="H997" s="329"/>
      <c r="I997" s="329"/>
      <c r="J997" s="329"/>
      <c r="K997" s="329"/>
      <c r="L997" s="329"/>
      <c r="M997" s="329"/>
      <c r="N997" s="329"/>
      <c r="O997" s="329"/>
      <c r="P997" s="329"/>
    </row>
    <row r="998" spans="1:16" ht="12.75" customHeight="1" x14ac:dyDescent="0.2">
      <c r="A998" s="329"/>
      <c r="B998" s="329"/>
      <c r="C998" s="329"/>
      <c r="D998" s="329"/>
      <c r="E998" s="329"/>
      <c r="F998" s="329"/>
      <c r="G998" s="329"/>
      <c r="H998" s="329"/>
      <c r="I998" s="329"/>
      <c r="J998" s="329"/>
      <c r="K998" s="329"/>
      <c r="L998" s="329"/>
      <c r="M998" s="329"/>
      <c r="N998" s="329"/>
      <c r="O998" s="329"/>
      <c r="P998" s="329"/>
    </row>
    <row r="999" spans="1:16" ht="12.75" customHeight="1" x14ac:dyDescent="0.2">
      <c r="A999" s="329"/>
      <c r="B999" s="329"/>
      <c r="C999" s="329"/>
      <c r="D999" s="329"/>
      <c r="E999" s="329"/>
      <c r="F999" s="329"/>
      <c r="G999" s="329"/>
      <c r="H999" s="329"/>
      <c r="I999" s="329"/>
      <c r="J999" s="329"/>
      <c r="K999" s="329"/>
      <c r="L999" s="329"/>
      <c r="M999" s="329"/>
      <c r="N999" s="329"/>
      <c r="O999" s="329"/>
      <c r="P999" s="329"/>
    </row>
    <row r="1000" spans="1:16" ht="12.75" customHeight="1" x14ac:dyDescent="0.2">
      <c r="A1000" s="329"/>
      <c r="B1000" s="329"/>
      <c r="C1000" s="329"/>
      <c r="D1000" s="329"/>
      <c r="E1000" s="329"/>
      <c r="F1000" s="329"/>
      <c r="G1000" s="329"/>
      <c r="H1000" s="329"/>
      <c r="I1000" s="329"/>
      <c r="J1000" s="329"/>
      <c r="K1000" s="329"/>
      <c r="L1000" s="329"/>
      <c r="M1000" s="329"/>
      <c r="N1000" s="329"/>
      <c r="O1000" s="329"/>
      <c r="P1000" s="329"/>
    </row>
    <row r="1001" spans="1:16" ht="12.75" customHeight="1" x14ac:dyDescent="0.2">
      <c r="A1001" s="329"/>
      <c r="B1001" s="329"/>
      <c r="C1001" s="329"/>
      <c r="D1001" s="329"/>
      <c r="E1001" s="329"/>
      <c r="F1001" s="329"/>
      <c r="G1001" s="329"/>
      <c r="H1001" s="329"/>
      <c r="I1001" s="329"/>
      <c r="J1001" s="329"/>
      <c r="K1001" s="329"/>
      <c r="L1001" s="329"/>
      <c r="M1001" s="329"/>
      <c r="N1001" s="329"/>
      <c r="O1001" s="329"/>
      <c r="P1001" s="329"/>
    </row>
    <row r="1002" spans="1:16" ht="12.75" customHeight="1" x14ac:dyDescent="0.2">
      <c r="A1002" s="329"/>
      <c r="B1002" s="329"/>
      <c r="C1002" s="329"/>
      <c r="D1002" s="329"/>
      <c r="E1002" s="329"/>
      <c r="F1002" s="329"/>
      <c r="G1002" s="329"/>
      <c r="H1002" s="329"/>
      <c r="I1002" s="329"/>
      <c r="J1002" s="329"/>
      <c r="K1002" s="329"/>
      <c r="L1002" s="329"/>
      <c r="M1002" s="329"/>
      <c r="N1002" s="329"/>
      <c r="O1002" s="329"/>
      <c r="P1002" s="329"/>
    </row>
    <row r="1003" spans="1:16" ht="12.75" customHeight="1" x14ac:dyDescent="0.2">
      <c r="A1003" s="329"/>
      <c r="B1003" s="329"/>
      <c r="C1003" s="329"/>
      <c r="D1003" s="329"/>
      <c r="E1003" s="329"/>
      <c r="F1003" s="329"/>
      <c r="G1003" s="329"/>
      <c r="H1003" s="329"/>
      <c r="I1003" s="329"/>
      <c r="J1003" s="329"/>
      <c r="K1003" s="329"/>
      <c r="L1003" s="329"/>
      <c r="M1003" s="329"/>
      <c r="N1003" s="329"/>
      <c r="O1003" s="329"/>
      <c r="P1003" s="329"/>
    </row>
    <row r="1004" spans="1:16" ht="12.75" customHeight="1" x14ac:dyDescent="0.2">
      <c r="A1004" s="329"/>
      <c r="B1004" s="329"/>
      <c r="C1004" s="329"/>
      <c r="D1004" s="329"/>
      <c r="E1004" s="329"/>
      <c r="F1004" s="329"/>
      <c r="G1004" s="329"/>
      <c r="H1004" s="329"/>
      <c r="I1004" s="329"/>
      <c r="J1004" s="329"/>
      <c r="K1004" s="329"/>
      <c r="L1004" s="329"/>
      <c r="M1004" s="329"/>
      <c r="N1004" s="329"/>
      <c r="O1004" s="329"/>
      <c r="P1004" s="329"/>
    </row>
    <row r="1005" spans="1:16" ht="12.75" customHeight="1" x14ac:dyDescent="0.2">
      <c r="A1005" s="329"/>
      <c r="B1005" s="329"/>
      <c r="C1005" s="329"/>
      <c r="D1005" s="329"/>
      <c r="E1005" s="329"/>
      <c r="F1005" s="329"/>
      <c r="G1005" s="329"/>
      <c r="H1005" s="329"/>
      <c r="I1005" s="329"/>
      <c r="J1005" s="329"/>
      <c r="K1005" s="329"/>
      <c r="L1005" s="329"/>
      <c r="M1005" s="329"/>
      <c r="N1005" s="329"/>
      <c r="O1005" s="329"/>
      <c r="P1005" s="329"/>
    </row>
    <row r="1006" spans="1:16" ht="12.75" customHeight="1" x14ac:dyDescent="0.2">
      <c r="A1006" s="329"/>
      <c r="B1006" s="329"/>
      <c r="C1006" s="329"/>
      <c r="D1006" s="329"/>
      <c r="E1006" s="329"/>
      <c r="F1006" s="329"/>
      <c r="G1006" s="329"/>
      <c r="H1006" s="329"/>
      <c r="I1006" s="329"/>
      <c r="J1006" s="329"/>
      <c r="K1006" s="329"/>
      <c r="L1006" s="329"/>
      <c r="M1006" s="329"/>
      <c r="N1006" s="329"/>
      <c r="O1006" s="329"/>
      <c r="P1006" s="329"/>
    </row>
    <row r="1007" spans="1:16" ht="12.75" customHeight="1" x14ac:dyDescent="0.2">
      <c r="A1007" s="329"/>
      <c r="B1007" s="329"/>
      <c r="C1007" s="329"/>
      <c r="D1007" s="329"/>
      <c r="E1007" s="329"/>
      <c r="F1007" s="329"/>
      <c r="G1007" s="329"/>
      <c r="H1007" s="329"/>
      <c r="I1007" s="329"/>
      <c r="J1007" s="329"/>
      <c r="K1007" s="329"/>
      <c r="L1007" s="329"/>
      <c r="M1007" s="329"/>
      <c r="N1007" s="329"/>
      <c r="O1007" s="329"/>
      <c r="P1007" s="329"/>
    </row>
    <row r="1008" spans="1:16" ht="12.75" customHeight="1" x14ac:dyDescent="0.2">
      <c r="A1008" s="329"/>
      <c r="B1008" s="329"/>
      <c r="C1008" s="329"/>
      <c r="D1008" s="329"/>
      <c r="E1008" s="329"/>
      <c r="F1008" s="329"/>
      <c r="G1008" s="329"/>
      <c r="H1008" s="329"/>
      <c r="I1008" s="329"/>
      <c r="J1008" s="329"/>
      <c r="K1008" s="329"/>
      <c r="L1008" s="329"/>
      <c r="M1008" s="329"/>
      <c r="N1008" s="329"/>
      <c r="O1008" s="329"/>
      <c r="P1008" s="329"/>
    </row>
    <row r="1009" spans="1:16" ht="12.75" customHeight="1" x14ac:dyDescent="0.2">
      <c r="A1009" s="329"/>
      <c r="B1009" s="329"/>
      <c r="C1009" s="329"/>
      <c r="D1009" s="329"/>
      <c r="E1009" s="329"/>
      <c r="F1009" s="329"/>
      <c r="G1009" s="329"/>
      <c r="H1009" s="329"/>
      <c r="I1009" s="329"/>
      <c r="J1009" s="329"/>
      <c r="K1009" s="329"/>
      <c r="L1009" s="329"/>
      <c r="M1009" s="329"/>
      <c r="N1009" s="329"/>
      <c r="O1009" s="329"/>
      <c r="P1009" s="329"/>
    </row>
    <row r="1010" spans="1:16" ht="12.75" customHeight="1" x14ac:dyDescent="0.2">
      <c r="A1010" s="329"/>
      <c r="B1010" s="329"/>
      <c r="C1010" s="329"/>
      <c r="D1010" s="329"/>
      <c r="E1010" s="329"/>
      <c r="F1010" s="329"/>
      <c r="G1010" s="329"/>
      <c r="H1010" s="329"/>
      <c r="I1010" s="329"/>
      <c r="J1010" s="329"/>
      <c r="K1010" s="329"/>
      <c r="L1010" s="329"/>
      <c r="M1010" s="329"/>
      <c r="N1010" s="329"/>
      <c r="O1010" s="329"/>
      <c r="P1010" s="329"/>
    </row>
    <row r="1011" spans="1:16" ht="12.75" customHeight="1" x14ac:dyDescent="0.2">
      <c r="A1011" s="329"/>
      <c r="B1011" s="329"/>
      <c r="C1011" s="329"/>
      <c r="D1011" s="329"/>
      <c r="E1011" s="329"/>
      <c r="F1011" s="329"/>
      <c r="G1011" s="329"/>
      <c r="H1011" s="329"/>
      <c r="I1011" s="329"/>
      <c r="J1011" s="329"/>
      <c r="K1011" s="329"/>
      <c r="L1011" s="329"/>
      <c r="M1011" s="329"/>
      <c r="N1011" s="329"/>
      <c r="O1011" s="329"/>
      <c r="P1011" s="329"/>
    </row>
    <row r="1012" spans="1:16" ht="12.75" customHeight="1" x14ac:dyDescent="0.2">
      <c r="A1012" s="329"/>
      <c r="B1012" s="329"/>
      <c r="C1012" s="329"/>
      <c r="D1012" s="329"/>
      <c r="E1012" s="329"/>
      <c r="F1012" s="329"/>
      <c r="G1012" s="329"/>
      <c r="H1012" s="329"/>
      <c r="I1012" s="329"/>
      <c r="J1012" s="329"/>
      <c r="K1012" s="329"/>
      <c r="L1012" s="329"/>
      <c r="M1012" s="329"/>
      <c r="N1012" s="329"/>
      <c r="O1012" s="329"/>
      <c r="P1012" s="329"/>
    </row>
    <row r="1013" spans="1:16" ht="12.75" customHeight="1" x14ac:dyDescent="0.2">
      <c r="A1013" s="329"/>
      <c r="B1013" s="329"/>
      <c r="C1013" s="329"/>
      <c r="D1013" s="329"/>
      <c r="E1013" s="329"/>
      <c r="F1013" s="329"/>
      <c r="G1013" s="329"/>
      <c r="H1013" s="329"/>
      <c r="I1013" s="329"/>
      <c r="J1013" s="329"/>
      <c r="K1013" s="329"/>
      <c r="L1013" s="329"/>
      <c r="M1013" s="329"/>
      <c r="N1013" s="329"/>
      <c r="O1013" s="329"/>
      <c r="P1013" s="329"/>
    </row>
    <row r="1014" spans="1:16" ht="12.75" customHeight="1" x14ac:dyDescent="0.2">
      <c r="A1014" s="329"/>
      <c r="B1014" s="329"/>
      <c r="C1014" s="329"/>
      <c r="D1014" s="329"/>
      <c r="E1014" s="329"/>
      <c r="F1014" s="329"/>
      <c r="G1014" s="329"/>
      <c r="H1014" s="329"/>
      <c r="I1014" s="329"/>
      <c r="J1014" s="329"/>
      <c r="K1014" s="329"/>
      <c r="L1014" s="329"/>
      <c r="M1014" s="329"/>
      <c r="N1014" s="329"/>
      <c r="O1014" s="329"/>
      <c r="P1014" s="329"/>
    </row>
    <row r="1015" spans="1:16" ht="12.75" customHeight="1" x14ac:dyDescent="0.2">
      <c r="A1015" s="329"/>
      <c r="B1015" s="329"/>
      <c r="C1015" s="329"/>
      <c r="D1015" s="329"/>
      <c r="E1015" s="329"/>
      <c r="F1015" s="329"/>
      <c r="G1015" s="329"/>
      <c r="H1015" s="329"/>
      <c r="I1015" s="329"/>
      <c r="J1015" s="329"/>
      <c r="K1015" s="329"/>
      <c r="L1015" s="329"/>
      <c r="M1015" s="329"/>
      <c r="N1015" s="329"/>
      <c r="O1015" s="329"/>
      <c r="P1015" s="329"/>
    </row>
    <row r="1016" spans="1:16" ht="12.75" customHeight="1" x14ac:dyDescent="0.2">
      <c r="A1016" s="329"/>
      <c r="B1016" s="329"/>
      <c r="C1016" s="329"/>
      <c r="D1016" s="329"/>
      <c r="E1016" s="329"/>
      <c r="F1016" s="329"/>
      <c r="G1016" s="329"/>
      <c r="H1016" s="329"/>
      <c r="I1016" s="329"/>
      <c r="J1016" s="329"/>
      <c r="K1016" s="329"/>
      <c r="L1016" s="329"/>
      <c r="M1016" s="329"/>
      <c r="N1016" s="329"/>
      <c r="O1016" s="329"/>
      <c r="P1016" s="329"/>
    </row>
    <row r="1017" spans="1:16" ht="12.75" customHeight="1" x14ac:dyDescent="0.2">
      <c r="A1017" s="329"/>
      <c r="B1017" s="329"/>
      <c r="C1017" s="329"/>
      <c r="D1017" s="329"/>
      <c r="E1017" s="329"/>
      <c r="F1017" s="329"/>
      <c r="G1017" s="329"/>
      <c r="H1017" s="329"/>
      <c r="I1017" s="329"/>
      <c r="J1017" s="329"/>
      <c r="K1017" s="329"/>
      <c r="L1017" s="329"/>
      <c r="M1017" s="329"/>
      <c r="N1017" s="329"/>
      <c r="O1017" s="329"/>
      <c r="P1017" s="329"/>
    </row>
    <row r="1018" spans="1:16" ht="12.75" customHeight="1" x14ac:dyDescent="0.2">
      <c r="A1018" s="329"/>
      <c r="B1018" s="329"/>
      <c r="C1018" s="329"/>
      <c r="D1018" s="329"/>
      <c r="E1018" s="329"/>
      <c r="F1018" s="329"/>
      <c r="G1018" s="329"/>
      <c r="H1018" s="329"/>
      <c r="I1018" s="329"/>
      <c r="J1018" s="329"/>
      <c r="K1018" s="329"/>
      <c r="L1018" s="329"/>
      <c r="M1018" s="329"/>
      <c r="N1018" s="329"/>
      <c r="O1018" s="329"/>
      <c r="P1018" s="329"/>
    </row>
  </sheetData>
  <sheetProtection algorithmName="SHA-512" hashValue="H5rz9YlPqOhbcm4zL1n/OyabZIjGCn+JjZip+D6oNf5A5gTb8vhts1dD8j1PLHdS+x0Dzxkz0KIxQ7y7VYrqtQ==" saltValue="pQFVA+gshEKOdyCSWXJK6A==" spinCount="100000" sheet="1" objects="1" scenarios="1"/>
  <mergeCells count="20">
    <mergeCell ref="C81:E81"/>
    <mergeCell ref="F81:L81"/>
    <mergeCell ref="A5:B5"/>
    <mergeCell ref="D6:H6"/>
    <mergeCell ref="I6:M6"/>
    <mergeCell ref="D32:H32"/>
    <mergeCell ref="D59:H59"/>
    <mergeCell ref="I59:M59"/>
    <mergeCell ref="A31:M31"/>
    <mergeCell ref="I32:M32"/>
    <mergeCell ref="A58:M58"/>
    <mergeCell ref="A1:K1"/>
    <mergeCell ref="A4:M4"/>
    <mergeCell ref="O49:S49"/>
    <mergeCell ref="C56:E56"/>
    <mergeCell ref="F56:J56"/>
    <mergeCell ref="C28:E28"/>
    <mergeCell ref="F28:L28"/>
    <mergeCell ref="A2:B2"/>
    <mergeCell ref="E2:G2"/>
  </mergeCells>
  <pageMargins left="0.23622047244094491" right="0.23622047244094491" top="0.74803149606299213" bottom="0.74803149606299213" header="0.31496062992125984" footer="0.31496062992125984"/>
  <pageSetup paperSize="8" scale="47"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43390B898A29E348A454F3923AE14E74" ma:contentTypeVersion="12" ma:contentTypeDescription="Een nieuw document maken." ma:contentTypeScope="" ma:versionID="54e9a0ed879d26958f9497740de99c49">
  <xsd:schema xmlns:xsd="http://www.w3.org/2001/XMLSchema" xmlns:xs="http://www.w3.org/2001/XMLSchema" xmlns:p="http://schemas.microsoft.com/office/2006/metadata/properties" xmlns:ns2="dc5dceac-8e71-43a2-a130-7571f4da97b3" xmlns:ns3="586d9e74-91af-427c-b321-d04c74341d15" targetNamespace="http://schemas.microsoft.com/office/2006/metadata/properties" ma:root="true" ma:fieldsID="0f016fda338d85b0f8ec072b560acfb7" ns2:_="" ns3:_="">
    <xsd:import namespace="dc5dceac-8e71-43a2-a130-7571f4da97b3"/>
    <xsd:import namespace="586d9e74-91af-427c-b321-d04c74341d15"/>
    <xsd:element name="properties">
      <xsd:complexType>
        <xsd:sequence>
          <xsd:element name="documentManagement">
            <xsd:complexType>
              <xsd:all>
                <xsd:element ref="ns2:MediaServiceMetadata" minOccurs="0"/>
                <xsd:element ref="ns2:MediaServiceFastMetadata" minOccurs="0"/>
                <xsd:element ref="ns2:MediaServiceEventHashCode" minOccurs="0"/>
                <xsd:element ref="ns2:MediaServiceGenerationTime" minOccurs="0"/>
                <xsd:element ref="ns3:SharedWithUsers" minOccurs="0"/>
                <xsd:element ref="ns3:SharedWithDetails" minOccurs="0"/>
                <xsd:element ref="ns2:MediaServiceAutoTags" minOccurs="0"/>
                <xsd:element ref="ns2:MediaServiceOCR" minOccurs="0"/>
                <xsd:element ref="ns2:MediaServiceAutoKeyPoints" minOccurs="0"/>
                <xsd:element ref="ns2:MediaServiceKeyPoints" minOccurs="0"/>
                <xsd:element ref="ns2:MediaServiceDateTaken"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c5dceac-8e71-43a2-a130-7571f4da97b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EventHashCode" ma:index="10" nillable="true" ma:displayName="MediaServiceEventHashCode" ma:hidden="true" ma:internalName="MediaServiceEventHashCode"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86d9e74-91af-427c-b321-d04c74341d15" elementFormDefault="qualified">
    <xsd:import namespace="http://schemas.microsoft.com/office/2006/documentManagement/types"/>
    <xsd:import namespace="http://schemas.microsoft.com/office/infopath/2007/PartnerControls"/>
    <xsd:element name="SharedWithUsers" ma:index="1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19551FA8-B46D-4C31-9DAB-A7EC290E4C13}">
  <ds:schemaRefs>
    <ds:schemaRef ds:uri="http://schemas.microsoft.com/sharepoint/v3/contenttype/forms"/>
  </ds:schemaRefs>
</ds:datastoreItem>
</file>

<file path=customXml/itemProps2.xml><?xml version="1.0" encoding="utf-8"?>
<ds:datastoreItem xmlns:ds="http://schemas.openxmlformats.org/officeDocument/2006/customXml" ds:itemID="{255996B1-01E7-47E1-9673-256E744D02B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c5dceac-8e71-43a2-a130-7571f4da97b3"/>
    <ds:schemaRef ds:uri="586d9e74-91af-427c-b321-d04c74341d1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8E71A39-8744-411A-AD08-1446EB6D5695}">
  <ds:schemaRefs>
    <ds:schemaRef ds:uri="http://purl.org/dc/terms/"/>
    <ds:schemaRef ds:uri="http://schemas.openxmlformats.org/package/2006/metadata/core-properties"/>
    <ds:schemaRef ds:uri="dc5dceac-8e71-43a2-a130-7571f4da97b3"/>
    <ds:schemaRef ds:uri="http://purl.org/dc/dcmitype/"/>
    <ds:schemaRef ds:uri="http://schemas.microsoft.com/office/infopath/2007/PartnerControls"/>
    <ds:schemaRef ds:uri="http://schemas.microsoft.com/office/2006/documentManagement/types"/>
    <ds:schemaRef ds:uri="http://purl.org/dc/elements/1.1/"/>
    <ds:schemaRef ds:uri="http://schemas.microsoft.com/office/2006/metadata/properties"/>
    <ds:schemaRef ds:uri="586d9e74-91af-427c-b321-d04c74341d15"/>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17</vt:i4>
      </vt:variant>
      <vt:variant>
        <vt:lpstr>Benoemde bereiken</vt:lpstr>
      </vt:variant>
      <vt:variant>
        <vt:i4>2</vt:i4>
      </vt:variant>
    </vt:vector>
  </HeadingPairs>
  <TitlesOfParts>
    <vt:vector size="19" baseType="lpstr">
      <vt:lpstr>0. Leeswijzer</vt:lpstr>
      <vt:lpstr>1a. cao Rijk-salarisschalen</vt:lpstr>
      <vt:lpstr>1b. IBBAD-salarisschalen</vt:lpstr>
      <vt:lpstr>2a. LSF cao Rijk</vt:lpstr>
      <vt:lpstr>2b. LSF Defensie</vt:lpstr>
      <vt:lpstr> 2c. Toelichting LSF</vt:lpstr>
      <vt:lpstr>3a Tariefstellingsblad cao Rijk</vt:lpstr>
      <vt:lpstr>3b Tariefstellingsblad Defensie</vt:lpstr>
      <vt:lpstr>4. Kostenfactoren</vt:lpstr>
      <vt:lpstr>5. Puntenscore &amp; ondertekening</vt:lpstr>
      <vt:lpstr>2a NVT Uitzenden fase A - Rg I </vt:lpstr>
      <vt:lpstr>2b NVT Detacheren fase A - Rg I</vt:lpstr>
      <vt:lpstr>2c NVT Detacheren fase B,C-Rg I</vt:lpstr>
      <vt:lpstr>2d NVT Uitzenden fase A - Rg II</vt:lpstr>
      <vt:lpstr>2e NVT  Detacheren fase A-Rg II</vt:lpstr>
      <vt:lpstr>2f NVT Detacheren fase B,C-RgII</vt:lpstr>
      <vt:lpstr>3 Gewogen gemiddelde ORF</vt:lpstr>
      <vt:lpstr>'2a NVT Uitzenden fase A - Rg I '!Afdrukbereik</vt:lpstr>
      <vt:lpstr>'4. Kostenfactoren'!Afdrukbereik</vt:lpstr>
    </vt:vector>
  </TitlesOfParts>
  <Manager/>
  <Company>Agentschap NL</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klav0002</dc:creator>
  <cp:keywords/>
  <dc:description/>
  <cp:lastModifiedBy>Sluis, Mijke</cp:lastModifiedBy>
  <cp:revision/>
  <cp:lastPrinted>2025-05-01T09:18:31Z</cp:lastPrinted>
  <dcterms:created xsi:type="dcterms:W3CDTF">2012-02-07T16:40:05Z</dcterms:created>
  <dcterms:modified xsi:type="dcterms:W3CDTF">2025-06-18T11:51:55Z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ContentTypeId">
    <vt:lpwstr>0x01010043390B898A29E348A454F3923AE14E74</vt:lpwstr>
  </property>
</Properties>
</file>