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Mijn Documenten\1. Categorie UZKA\Aanbestedingen\RSO\Bijlagen\"/>
    </mc:Choice>
  </mc:AlternateContent>
  <bookViews>
    <workbookView xWindow="28680" yWindow="-120" windowWidth="29040" windowHeight="15840" activeTab="4"/>
  </bookViews>
  <sheets>
    <sheet name="1. Scorecard" sheetId="1" r:id="rId1"/>
    <sheet name="2. Definities" sheetId="16" r:id="rId2"/>
    <sheet name="3. Data" sheetId="3" r:id="rId3"/>
    <sheet name="4. Waardetabel" sheetId="15" r:id="rId4"/>
    <sheet name="5. Aanvullende informatie" sheetId="17" r:id="rId5"/>
  </sheets>
  <externalReferences>
    <externalReference r:id="rId6"/>
  </externalReferences>
  <definedNames>
    <definedName name="_xlnm._FilterDatabase" localSheetId="2" hidden="1">'3. Data'!$A$4:$O$7</definedName>
    <definedName name="Perceel">'4. Waardetabel'!$H$5:$H$1048576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7" l="1"/>
  <c r="C11" i="1" l="1" a="1"/>
  <c r="C11" i="1" s="1"/>
  <c r="N46" i="1" l="1" a="1"/>
  <c r="N46" i="1" s="1"/>
  <c r="C45" i="1" a="1"/>
  <c r="C45" i="1" s="1"/>
  <c r="C44" i="1" a="1"/>
  <c r="C44" i="1" s="1"/>
  <c r="N43" i="1" a="1"/>
  <c r="N43" i="1" s="1"/>
  <c r="C43" i="1" a="1"/>
  <c r="C43" i="1" s="1"/>
  <c r="C33" i="1" a="1"/>
  <c r="C33" i="1" s="1"/>
  <c r="C32" i="1" a="1"/>
  <c r="C32" i="1" s="1"/>
  <c r="C31" i="1" a="1"/>
  <c r="C31" i="1" s="1"/>
  <c r="D31" i="1" s="1"/>
  <c r="C29" i="1" a="1"/>
  <c r="C29" i="1" s="1"/>
  <c r="C28" i="1" a="1"/>
  <c r="C28" i="1" s="1"/>
  <c r="C27" i="1" a="1"/>
  <c r="C27" i="1" s="1"/>
  <c r="H31" i="1" l="1"/>
  <c r="J31" i="1"/>
  <c r="F31" i="1"/>
  <c r="F34" i="1" l="1"/>
  <c r="L33" i="1"/>
  <c r="L32" i="1"/>
  <c r="J34" i="1"/>
  <c r="H34" i="1"/>
  <c r="L31" i="1"/>
  <c r="D34" i="1"/>
  <c r="C41" i="1" a="1"/>
  <c r="C41" i="1" s="1"/>
  <c r="C40" i="1" a="1"/>
  <c r="C40" i="1" s="1"/>
  <c r="C39" i="1" a="1"/>
  <c r="C39" i="1" s="1"/>
  <c r="J39" i="1" l="1"/>
  <c r="J43" i="1" s="1"/>
  <c r="F39" i="1"/>
  <c r="F43" i="1" s="1"/>
  <c r="H39" i="1"/>
  <c r="H43" i="1" s="1"/>
  <c r="D39" i="1"/>
  <c r="D43" i="1" s="1"/>
  <c r="L34" i="1"/>
  <c r="L43" i="1" l="1"/>
  <c r="J42" i="1"/>
  <c r="H42" i="1"/>
  <c r="L40" i="1"/>
  <c r="F42" i="1"/>
  <c r="D42" i="1"/>
  <c r="L39" i="1"/>
  <c r="L41" i="1"/>
  <c r="L42" i="1" l="1"/>
  <c r="D11" i="1" l="1"/>
  <c r="D27" i="1" s="1"/>
  <c r="H11" i="1" l="1"/>
  <c r="H27" i="1" s="1"/>
  <c r="J11" i="1"/>
  <c r="J27" i="1" s="1"/>
  <c r="F11" i="1"/>
  <c r="F27" i="1" s="1"/>
  <c r="C37" i="1" a="1"/>
  <c r="C37" i="1" s="1"/>
  <c r="C36" i="1" a="1"/>
  <c r="C36" i="1" s="1"/>
  <c r="C35" i="1" a="1"/>
  <c r="C35" i="1" s="1"/>
  <c r="C25" i="1" a="1"/>
  <c r="C25" i="1" s="1"/>
  <c r="C24" i="1" a="1"/>
  <c r="C24" i="1" s="1"/>
  <c r="C23" i="1" a="1"/>
  <c r="C23" i="1" s="1"/>
  <c r="C21" i="1" a="1"/>
  <c r="C21" i="1" s="1"/>
  <c r="C20" i="1" a="1"/>
  <c r="C20" i="1" s="1"/>
  <c r="C19" i="1" a="1"/>
  <c r="C19" i="1" s="1"/>
  <c r="C17" i="1" a="1"/>
  <c r="C17" i="1" s="1"/>
  <c r="C16" i="1" a="1"/>
  <c r="C16" i="1" s="1"/>
  <c r="C15" i="1" a="1"/>
  <c r="C15" i="1" s="1"/>
  <c r="C13" i="1" a="1"/>
  <c r="C13" i="1" s="1"/>
  <c r="C12" i="1" a="1"/>
  <c r="C12" i="1" s="1"/>
  <c r="J35" i="1" l="1"/>
  <c r="F35" i="1"/>
  <c r="H35" i="1"/>
  <c r="D35" i="1"/>
  <c r="L11" i="1"/>
  <c r="L27" i="1" s="1"/>
  <c r="H12" i="1"/>
  <c r="F12" i="1"/>
  <c r="J12" i="1"/>
  <c r="D12" i="1"/>
  <c r="J13" i="1"/>
  <c r="D13" i="1"/>
  <c r="F13" i="1"/>
  <c r="H13" i="1"/>
  <c r="F15" i="1"/>
  <c r="H15" i="1"/>
  <c r="J15" i="1"/>
  <c r="D15" i="1"/>
  <c r="H16" i="1"/>
  <c r="J16" i="1"/>
  <c r="K16" i="1" s="1"/>
  <c r="D16" i="1"/>
  <c r="F16" i="1"/>
  <c r="J17" i="1"/>
  <c r="D17" i="1"/>
  <c r="F17" i="1"/>
  <c r="H17" i="1"/>
  <c r="I17" i="1" s="1"/>
  <c r="F19" i="1"/>
  <c r="H19" i="1"/>
  <c r="J19" i="1"/>
  <c r="D19" i="1"/>
  <c r="H20" i="1"/>
  <c r="J20" i="1"/>
  <c r="K20" i="1" s="1"/>
  <c r="D20" i="1"/>
  <c r="F20" i="1"/>
  <c r="J21" i="1"/>
  <c r="D21" i="1"/>
  <c r="F21" i="1"/>
  <c r="H21" i="1"/>
  <c r="I21" i="1" s="1"/>
  <c r="F23" i="1"/>
  <c r="H23" i="1"/>
  <c r="J23" i="1"/>
  <c r="D23" i="1"/>
  <c r="H24" i="1"/>
  <c r="J24" i="1"/>
  <c r="K24" i="1" s="1"/>
  <c r="D24" i="1"/>
  <c r="F24" i="1"/>
  <c r="J25" i="1"/>
  <c r="D25" i="1"/>
  <c r="F25" i="1"/>
  <c r="H25" i="1"/>
  <c r="I25" i="1" s="1"/>
  <c r="L35" i="1" l="1"/>
  <c r="D38" i="1"/>
  <c r="F38" i="1"/>
  <c r="H38" i="1"/>
  <c r="J38" i="1"/>
  <c r="I13" i="1"/>
  <c r="K12" i="1"/>
  <c r="L24" i="1"/>
  <c r="L16" i="1"/>
  <c r="L23" i="1"/>
  <c r="L15" i="1"/>
  <c r="L25" i="1"/>
  <c r="L17" i="1"/>
  <c r="L38" i="1" l="1"/>
  <c r="L21" i="1" l="1"/>
  <c r="L20" i="1"/>
  <c r="L19" i="1"/>
  <c r="L12" i="1"/>
  <c r="L13" i="1"/>
  <c r="L28" i="1" l="1"/>
  <c r="L29" i="1"/>
  <c r="D18" i="1" l="1"/>
  <c r="D14" i="1"/>
  <c r="L18" i="1"/>
  <c r="F14" i="1"/>
  <c r="H14" i="1"/>
  <c r="I11" i="1" s="1"/>
  <c r="H18" i="1"/>
  <c r="I15" i="1" s="1"/>
  <c r="L14" i="1"/>
  <c r="J18" i="1"/>
  <c r="J22" i="1"/>
  <c r="J26" i="1"/>
  <c r="K25" i="1" s="1"/>
  <c r="D22" i="1"/>
  <c r="L22" i="1"/>
  <c r="D26" i="1"/>
  <c r="L26" i="1"/>
  <c r="J14" i="1"/>
  <c r="K13" i="1" s="1"/>
  <c r="F18" i="1"/>
  <c r="F22" i="1"/>
  <c r="F26" i="1"/>
  <c r="H22" i="1"/>
  <c r="H26" i="1"/>
  <c r="K19" i="1" l="1"/>
  <c r="K21" i="1"/>
  <c r="K15" i="1"/>
  <c r="K17" i="1"/>
  <c r="I20" i="1"/>
  <c r="I19" i="1"/>
  <c r="I24" i="1"/>
  <c r="I23" i="1"/>
  <c r="J30" i="1"/>
  <c r="K11" i="1"/>
  <c r="K14" i="1" s="1"/>
  <c r="K23" i="1"/>
  <c r="K26" i="1" s="1"/>
  <c r="I16" i="1"/>
  <c r="I18" i="1" s="1"/>
  <c r="H30" i="1"/>
  <c r="I12" i="1"/>
  <c r="I14" i="1" s="1"/>
  <c r="G23" i="1"/>
  <c r="G25" i="1"/>
  <c r="G24" i="1"/>
  <c r="M23" i="1"/>
  <c r="M24" i="1"/>
  <c r="M25" i="1"/>
  <c r="M15" i="1"/>
  <c r="M17" i="1"/>
  <c r="M16" i="1"/>
  <c r="E25" i="1"/>
  <c r="E23" i="1"/>
  <c r="E24" i="1"/>
  <c r="G11" i="1"/>
  <c r="G13" i="1"/>
  <c r="G12" i="1"/>
  <c r="M20" i="1"/>
  <c r="M21" i="1"/>
  <c r="M19" i="1"/>
  <c r="G20" i="1"/>
  <c r="G21" i="1"/>
  <c r="G19" i="1"/>
  <c r="E21" i="1"/>
  <c r="E19" i="1"/>
  <c r="E20" i="1"/>
  <c r="E11" i="1"/>
  <c r="E12" i="1"/>
  <c r="E13" i="1"/>
  <c r="G15" i="1"/>
  <c r="G16" i="1"/>
  <c r="G17" i="1"/>
  <c r="M13" i="1"/>
  <c r="M12" i="1"/>
  <c r="M11" i="1"/>
  <c r="E17" i="1"/>
  <c r="E15" i="1"/>
  <c r="E16" i="1"/>
  <c r="F30" i="1"/>
  <c r="D30" i="1"/>
  <c r="L30" i="1"/>
  <c r="K22" i="1" l="1"/>
  <c r="K18" i="1"/>
  <c r="I22" i="1"/>
  <c r="I26" i="1"/>
  <c r="E26" i="1"/>
  <c r="E18" i="1"/>
  <c r="G22" i="1"/>
  <c r="E22" i="1"/>
  <c r="G26" i="1"/>
  <c r="M26" i="1"/>
  <c r="M22" i="1"/>
  <c r="G18" i="1"/>
  <c r="M18" i="1"/>
  <c r="M14" i="1"/>
  <c r="G14" i="1"/>
  <c r="E14" i="1"/>
</calcChain>
</file>

<file path=xl/comments1.xml><?xml version="1.0" encoding="utf-8"?>
<comments xmlns="http://schemas.openxmlformats.org/spreadsheetml/2006/main">
  <authors>
    <author>Gootjes, Rasmin</author>
  </authors>
  <commentList>
    <comment ref="C11" authorId="0" shapeId="0">
      <text>
        <r>
          <rPr>
            <b/>
            <sz val="9"/>
            <color indexed="81"/>
            <rFont val="Tahoma"/>
            <family val="2"/>
          </rPr>
          <t>Gootjes, Rasmin:</t>
        </r>
        <r>
          <rPr>
            <sz val="9"/>
            <color indexed="81"/>
            <rFont val="Tahoma"/>
            <family val="2"/>
          </rPr>
          <t xml:space="preserve">
GEBRUIK CTRL+SHIFT+ENTER om matrixformule te bevestigen</t>
        </r>
      </text>
    </comment>
  </commentList>
</comments>
</file>

<file path=xl/connections.xml><?xml version="1.0" encoding="utf-8"?>
<connections xmlns="http://schemas.openxmlformats.org/spreadsheetml/2006/main">
  <connection id="1" odcFile="C:\Users\MGiessen\OneDrive - Actief Werkt!\Documenten\Mijn gegevensbronnen\svr-db004.actiefwerkt.nl Commercieel Model Commercieel.odc" keepAlive="1" name="svr-db004.actiefwerkt.nl Commercieel Model Commercieel" type="5" refreshedVersion="7" background="1">
    <dbPr connection="Provider=MSOLAP.8;Integrated Security=SSPI;Persist Security Info=True;Initial Catalog=Commercieel Model;Data Source=svr-db004.actiefwerkt.nl;MDX Compatibility=1;Safety Options=2;MDX Missing Member Mode=Error;Update Isolation Level=2" command="Commercieel" commandType="1"/>
    <olapPr sendLocale="1" rowDrillCount="1000"/>
  </connection>
</connections>
</file>

<file path=xl/sharedStrings.xml><?xml version="1.0" encoding="utf-8"?>
<sst xmlns="http://schemas.openxmlformats.org/spreadsheetml/2006/main" count="178" uniqueCount="95">
  <si>
    <t>Q1</t>
  </si>
  <si>
    <t>Q2</t>
  </si>
  <si>
    <t>Q3</t>
  </si>
  <si>
    <t>Q4</t>
  </si>
  <si>
    <t>TOTAAL</t>
  </si>
  <si>
    <t>Uren</t>
  </si>
  <si>
    <t>Totaal</t>
  </si>
  <si>
    <t>Omzet vergoedingen</t>
  </si>
  <si>
    <t>Ziekte %</t>
  </si>
  <si>
    <t>KPI
Indicatoren</t>
  </si>
  <si>
    <t>Definitie</t>
  </si>
  <si>
    <t>Omschrijving</t>
  </si>
  <si>
    <t>Factuurbedrag totaal</t>
  </si>
  <si>
    <t>Ziekte%</t>
  </si>
  <si>
    <t>Perceel</t>
  </si>
  <si>
    <t>Leverancier</t>
  </si>
  <si>
    <t>Kwartaal</t>
  </si>
  <si>
    <t>Totaal overzicht</t>
  </si>
  <si>
    <t>Overzicht van alle afgesproken KPI's verdeeld naar de diverse onderdelen</t>
  </si>
  <si>
    <t>Leverancier 1</t>
  </si>
  <si>
    <t>Leverancier 2</t>
  </si>
  <si>
    <t>Leverancier 3</t>
  </si>
  <si>
    <t>TARGET</t>
  </si>
  <si>
    <t>Leveranciers</t>
  </si>
  <si>
    <t>n.v.t.</t>
  </si>
  <si>
    <t>Ziekteuren</t>
  </si>
  <si>
    <t>Jaar</t>
  </si>
  <si>
    <t>Raamovereenkomst</t>
  </si>
  <si>
    <t>Deelnemer</t>
  </si>
  <si>
    <t>Omzet uren</t>
  </si>
  <si>
    <t>Voorbeeld/toelichting</t>
  </si>
  <si>
    <t>Methodiek opleveren (dataregel)</t>
  </si>
  <si>
    <t>Zie voorbeelden</t>
  </si>
  <si>
    <t>Toeslag onregelmatige dienst (TOD), terugwerkende kracht verrekeningen (TWK), dienstreizen  etc.</t>
  </si>
  <si>
    <t xml:space="preserve">Het ziektepercentage in het desbetreffende kwartaal. 
Let op: dit wordt aangeleverd o.b.v. het totaal aantal ziekte uren dat verwerkt is in desbetreffende kwartaal. </t>
  </si>
  <si>
    <t>Stel je hebt 2 medewerkers, waarvan ieder normaliter 32 uur per week werken. 1 van de medewerkers is de hele week ziek (32 uur) en de andere werkt de volle 32 uur.
Wanneer je de ziekte uren zou delen door de gefactureerde uren (32/32) kom je uit op 100% ziekte. Dat is niet correct.
De berekening is als volgt:
32 ziekteuren / (32 gefactureerde uren + 32 ziekteuren)
= 50% ziekte</t>
  </si>
  <si>
    <t>Rapportdefinities Scorecard</t>
  </si>
  <si>
    <t>Het totaal aantal ziekte uren gedeeld door het totaal aantal gefactureerde uren + het aantal ziekteuren in het desbetreffende kwartaal.</t>
  </si>
  <si>
    <t>Factuurbedrag 
totaal</t>
  </si>
  <si>
    <t>Omzet 
vergoeding</t>
  </si>
  <si>
    <t>Omzet 
uren</t>
  </si>
  <si>
    <t>RSO Schoonmaakpersoneel 2026</t>
  </si>
  <si>
    <t>Rijksschoonmaakorganisatie</t>
  </si>
  <si>
    <t>KPI Scorecard inhuur flexibele arbeidskrachten</t>
  </si>
  <si>
    <t>Bijlage O Format KPI scorecard</t>
  </si>
  <si>
    <t>OP DE INGEVULDE DATA DIENT VÓÓR OPLEVERING ALTIJD EERST EEN ZORGVULDIGHEIDSCHECK GEDAAN TE WORDEN.</t>
  </si>
  <si>
    <t>DIT DOE JE DOOR DE DATA EXACT IN TE VULLEN VOLGEND DE BIJBEHORENDE DEFINITIES/METHODIEK (TABBLAD 2).</t>
  </si>
  <si>
    <t>TEST HET TABBLAD 'SCORECARD' (TABBLAD 1) ALTIJD EERST ALVORENS DE DATAREGEL AAN CATEGORIEMANAGEMENT WORDT OPGELEVERD.</t>
  </si>
  <si>
    <t>LET OP: DE DATA DIENT ALTIJD EXACT OVEREEN TE KOMEN MET DE WAARDETABEL (TABBLAD 4)</t>
  </si>
  <si>
    <t xml:space="preserve">Goed voorbeeld: </t>
  </si>
  <si>
    <t>Fout voorbeeld:</t>
  </si>
  <si>
    <t>Conclusie:</t>
  </si>
  <si>
    <t>Perceel 1</t>
  </si>
  <si>
    <t>Perceel' ontbreekt</t>
  </si>
  <si>
    <t>Selecteer Raamovereenkomst</t>
  </si>
  <si>
    <t>Selecteer Deelnemer</t>
  </si>
  <si>
    <t>Selecteer Perceel</t>
  </si>
  <si>
    <t>Selecteer Jaar</t>
  </si>
  <si>
    <t xml:space="preserve">Het totaal aantal in het desbetreffende kwartaal gefactureerde uren. Dit betreft normale uren, overwerk uren en ploeguren (mits de ploeguren niet al zijn meegeteld in de normale uren).  </t>
  </si>
  <si>
    <t xml:space="preserve">Het omzettotaal van het in het desbetreffende kwartaal totaal aantal gefactureerde uren, exclusief btw. </t>
  </si>
  <si>
    <t>Het omzettotaal van het totaal aantal gefactureerde vergoedingen in het desbetreffende kwartaal, exclusief btw.</t>
  </si>
  <si>
    <t>De som van omzet uren en omzet vergoedingen, excl. btw.</t>
  </si>
  <si>
    <t>Inclusief een motivering. De motivering wordt aangegeven in tab 5. Aanvullende informatie.</t>
  </si>
  <si>
    <r>
      <t xml:space="preserve">Stel een flexkracht heeft in een week in totaal voor 8 uur recht op een ploegentoeslag van 25%. Het is dan afhankelijk van hoe je dit in het verloningssysteem verwerkt of je dit uur wel of niet mee telt: 
Voorbeeld 1:
8 x Normaal uur 100%+
8 x Ploegentoeslag 25%
Dan dien je alleen het normale uur en </t>
    </r>
    <r>
      <rPr>
        <u/>
        <sz val="9"/>
        <rFont val="Verdana"/>
        <family val="2"/>
      </rPr>
      <t>niet</t>
    </r>
    <r>
      <rPr>
        <sz val="9"/>
        <rFont val="Verdana"/>
        <family val="2"/>
      </rPr>
      <t xml:space="preserve"> de ploegentoeslaguren mee te tellen;
Voorbeeld 2:
8 x 125% ploegentoeslag
Dan dien je de ploegentoeslaguren </t>
    </r>
    <r>
      <rPr>
        <u/>
        <sz val="9"/>
        <rFont val="Verdana"/>
        <family val="2"/>
      </rPr>
      <t>wel</t>
    </r>
    <r>
      <rPr>
        <sz val="9"/>
        <rFont val="Verdana"/>
        <family val="2"/>
      </rPr>
      <t xml:space="preserve"> mee te tellen.</t>
    </r>
  </si>
  <si>
    <r>
      <rPr>
        <b/>
        <sz val="9"/>
        <rFont val="Verdana"/>
        <family val="2"/>
      </rPr>
      <t xml:space="preserve">Voorbeeld: 
</t>
    </r>
    <r>
      <rPr>
        <sz val="9"/>
        <rFont val="Verdana"/>
        <family val="2"/>
      </rPr>
      <t xml:space="preserve">Er wordt 1 aanvraag voor 10 Diensten ingetrokken, dan dient men dit als 10 ingetrokken Diensten te tellen. Indien men de aanvraag aanpast naar bijvoorbeeld 8 Diensten, dan worden er 2 Diensten ingetrokken. </t>
    </r>
  </si>
  <si>
    <r>
      <t>1) Te specifieke eisen om kandidaat binnen overeengekomen</t>
    </r>
    <r>
      <rPr>
        <sz val="9"/>
        <rFont val="Verdana"/>
        <family val="2"/>
      </rPr>
      <t xml:space="preserve"> termijn in </t>
    </r>
    <r>
      <rPr>
        <sz val="9"/>
        <color theme="1"/>
        <rFont val="Verdana"/>
        <family val="2"/>
      </rPr>
      <t>te zetten;</t>
    </r>
  </si>
  <si>
    <r>
      <t>2) Geen geschikt</t>
    </r>
    <r>
      <rPr>
        <sz val="9"/>
        <rFont val="Verdana"/>
        <family val="2"/>
      </rPr>
      <t xml:space="preserve">e Uitzendkracht gekoppeld aan de dienst </t>
    </r>
    <r>
      <rPr>
        <sz val="9"/>
        <color theme="1"/>
        <rFont val="Verdana"/>
        <family val="2"/>
      </rPr>
      <t>binnen overeengekomen termijn;</t>
    </r>
  </si>
  <si>
    <r>
      <t>3) Uitzendk</t>
    </r>
    <r>
      <rPr>
        <sz val="9"/>
        <rFont val="Verdana"/>
        <family val="2"/>
      </rPr>
      <t xml:space="preserve">racht komt niet opdagen bij de dienst; </t>
    </r>
  </si>
  <si>
    <r>
      <t xml:space="preserve">5) </t>
    </r>
    <r>
      <rPr>
        <sz val="9"/>
        <rFont val="Verdana"/>
        <family val="2"/>
      </rPr>
      <t>Overig;</t>
    </r>
  </si>
  <si>
    <r>
      <t>4)</t>
    </r>
    <r>
      <rPr>
        <sz val="9"/>
        <rFont val="Verdana"/>
        <family val="2"/>
      </rPr>
      <t xml:space="preserve"> Niet kunnen tonen van een VOG en/of geldig identiteitsbewijs (zie eis 2.6 Programma van Eisen);</t>
    </r>
  </si>
  <si>
    <t>Niet-geleverde Diensten 2026</t>
  </si>
  <si>
    <t>Niet-geleverde Diensten 2027</t>
  </si>
  <si>
    <t>Niet-geleverde Diensten 2028</t>
  </si>
  <si>
    <t>Niet-geleverde Diensten 2029</t>
  </si>
  <si>
    <t>KPI Opkomstpercentage</t>
  </si>
  <si>
    <t>Het totaal behaalde Opkomstpercentage in het desbetreffende kwartaal. Dit percentage geeft de verhouding weer tussen:
a) het netto aantal uitgevraagde Diensten en 
b) het aantal geleverde Diensten.</t>
  </si>
  <si>
    <r>
      <rPr>
        <b/>
        <sz val="9"/>
        <rFont val="Verdana"/>
        <family val="2"/>
      </rPr>
      <t>Voorbeeld</t>
    </r>
    <r>
      <rPr>
        <sz val="9"/>
        <rFont val="Verdana"/>
        <family val="2"/>
      </rPr>
      <t>:
Er worden 750 Diensten uitgevraagd. Daarvan worden er 20 ingetrokken, dan is er een netto aantal uit te voeren Diensten van 730. Daarvan worden 700 Diensten geleverd, dan is de score 96%.
Er is sprake van een niet-levering wanneer Opdrachtnemer geen Diensten aan kan bieden binnen de gestelde opleveringsquote/termijn (een ingetrokken dienst telt niet mee voor de KPI Opkomstpercentage). Zie onderstaande lijst 'motiveringen' die behoren bij een no-show:
Oorzaken no show:
1) Te specifieke eisen om kandidaat binnen overeengekomen opleveringstermijn in te zetten;
2) Geen geschikte Uitzendkracht gekoppeld aan de dienst binnen overeengekomen termijn;
3) Uitzendkracht komt niet opdagen bij de dienst; 
4) Niet kunnen tonen van een VOG en/of geldig identiteitsbewijs (zie eis 2.6 Programma van Eisen);
5) Overig.</t>
    </r>
  </si>
  <si>
    <t>Aantal niet-geleverde 
Diensten</t>
  </si>
  <si>
    <t xml:space="preserve">Ingetrokken Diensten </t>
  </si>
  <si>
    <t>Aangevraagde Diensten 
(Bruto)</t>
  </si>
  <si>
    <t>Aangevraagde Diensten 
(Netto)</t>
  </si>
  <si>
    <t>Aangevraagde Diensten (bruto)</t>
  </si>
  <si>
    <t>Ingetrokken Diensten</t>
  </si>
  <si>
    <t>Aangevraade Diensten (netto)</t>
  </si>
  <si>
    <t>Het totaal aantal aangevraagde Diensten in het desbetreffende kwartaal.</t>
  </si>
  <si>
    <r>
      <t xml:space="preserve">Het totaal aantal </t>
    </r>
    <r>
      <rPr>
        <u/>
        <sz val="9"/>
        <rFont val="Verdana"/>
        <family val="2"/>
      </rPr>
      <t>door Deelnemer</t>
    </r>
    <r>
      <rPr>
        <sz val="9"/>
        <rFont val="Verdana"/>
        <family val="2"/>
      </rPr>
      <t xml:space="preserve"> aangevraagde en vervolgens ingetrokken Diensten in het desbetreffende kwartaal. 
</t>
    </r>
  </si>
  <si>
    <t xml:space="preserve">Het totaal aantal ingetrokken Diensten. </t>
  </si>
  <si>
    <r>
      <t xml:space="preserve">Het verschil van het totaal aantal bruto aangevraagde Diensten minus het totaal aantal </t>
    </r>
    <r>
      <rPr>
        <b/>
        <sz val="9"/>
        <rFont val="Verdana"/>
        <family val="2"/>
      </rPr>
      <t>ingetrokken regulier Diensten</t>
    </r>
    <r>
      <rPr>
        <sz val="9"/>
        <rFont val="Verdana"/>
        <family val="2"/>
      </rPr>
      <t>; in het desbetreffende kwartaal.</t>
    </r>
  </si>
  <si>
    <t xml:space="preserve">De KPI scores worden berekend over het netto aantal Diensten. </t>
  </si>
  <si>
    <t xml:space="preserve">Het verschil van het bruto aantal bruto aangevraagde Diensten minus het totaalaantaal ingetrokken Diensten in het desbetreffende kwartaal. </t>
  </si>
  <si>
    <t xml:space="preserve">Opkomst Diensten  </t>
  </si>
  <si>
    <r>
      <t xml:space="preserve">Het totaal aantal </t>
    </r>
    <r>
      <rPr>
        <u/>
        <sz val="9"/>
        <rFont val="Verdana"/>
        <family val="2"/>
      </rPr>
      <t>door Opdrachtnemer</t>
    </r>
    <r>
      <rPr>
        <sz val="9"/>
        <rFont val="Verdana"/>
        <family val="2"/>
      </rPr>
      <t xml:space="preserve"> geleverde aangevraagde Diensten in het desbetreffende kwartaal. 
</t>
    </r>
  </si>
  <si>
    <t>Let op: je levert alleen het totaal aantal geleverde aangevraagde Diensten op, dus niet het percentage!</t>
  </si>
  <si>
    <t>Europese aanbesteding Inhuur Flexibele arbeidskrachten op basis van een uitzendovereenkomst ten behoeve van 
de Rijksschoonmaakorganisatie (IFA RSO 2026). Kenmerk IUC DJI/INEA/LS/2025</t>
  </si>
  <si>
    <t>Europese aanbesteding Inhuur flexibele arbeidskrachten op basis van een uitzendovereenkomst ten behoeve van de Rijksschoonmaakorganisatie (IFA RSO 2026)
Kenmerk IUC DJI/INEA/LS/2025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</si>
</sst>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quot;€&quot;\ * #,##0.00_ ;_ &quot;€&quot;\ * \-#,##0.00_ ;_ &quot;€&quot;\ * &quot;-&quot;??_ ;_ @_ "/>
    <numFmt numFmtId="43" formatCode="_ * #,##0.00_ ;_ * \-#,##0.00_ ;_ * &quot;-&quot;??_ ;_ @_ "/>
    <numFmt numFmtId="164" formatCode="_-* #,##0_-;_-* #,##0\-;_-* &quot;-&quot;??_-;_-@_-"/>
    <numFmt numFmtId="165" formatCode="_-&quot;€&quot;\ * #,##0_-;_-&quot;€&quot;\ * #,##0\-;_-&quot;€&quot;\ * &quot;-&quot;??_-;_-@_-"/>
    <numFmt numFmtId="166" formatCode="_ &quot;€&quot;\ * #,##0_ ;_ &quot;€&quot;\ * \-#,##0_ ;_ &quot;€&quot;\ * &quot;-&quot;??_ ;_ @_ "/>
    <numFmt numFmtId="167" formatCode="#,##0.00_ ;\-#,##0.00\ "/>
  </numFmts>
  <fonts count="35" x14ac:knownFonts="1">
    <font>
      <sz val="11"/>
      <color theme="1"/>
      <name val="Calibri"/>
      <family val="2"/>
      <scheme val="minor"/>
    </font>
    <font>
      <sz val="11"/>
      <color theme="1"/>
      <name val="Calibri"/>
      <family val="2"/>
      <scheme val="minor"/>
    </font>
    <font>
      <sz val="10"/>
      <color rgb="FF756C63"/>
      <name val="Arial"/>
      <family val="2"/>
    </font>
    <font>
      <sz val="10.5"/>
      <name val="Arial"/>
      <family val="2"/>
    </font>
    <font>
      <sz val="10"/>
      <color rgb="FFFF0000"/>
      <name val="Arial"/>
      <family val="2"/>
    </font>
    <font>
      <sz val="10"/>
      <name val="Arial"/>
      <family val="2"/>
    </font>
    <font>
      <b/>
      <sz val="11"/>
      <color theme="1"/>
      <name val="Calibri"/>
      <family val="2"/>
      <scheme val="minor"/>
    </font>
    <font>
      <sz val="14"/>
      <color rgb="FF756C63"/>
      <name val="Arial"/>
      <family val="2"/>
    </font>
    <font>
      <sz val="10"/>
      <color theme="1"/>
      <name val="Tahoma"/>
      <family val="2"/>
    </font>
    <font>
      <sz val="10"/>
      <color rgb="FF000000"/>
      <name val="Arial"/>
      <family val="2"/>
    </font>
    <font>
      <sz val="11"/>
      <name val="Calibri"/>
      <family val="2"/>
      <scheme val="minor"/>
    </font>
    <font>
      <sz val="9"/>
      <color indexed="81"/>
      <name val="Tahoma"/>
      <family val="2"/>
    </font>
    <font>
      <b/>
      <sz val="9"/>
      <color indexed="81"/>
      <name val="Tahoma"/>
      <family val="2"/>
    </font>
    <font>
      <b/>
      <sz val="11"/>
      <color rgb="FFFF0000"/>
      <name val="Calibri"/>
      <family val="2"/>
      <scheme val="minor"/>
    </font>
    <font>
      <sz val="14"/>
      <color rgb="FFFF0000"/>
      <name val="Calibri"/>
      <family val="2"/>
      <scheme val="minor"/>
    </font>
    <font>
      <sz val="8"/>
      <color theme="1"/>
      <name val="Verdana"/>
      <family val="2"/>
    </font>
    <font>
      <sz val="11"/>
      <color theme="1"/>
      <name val="Verdana"/>
      <family val="2"/>
    </font>
    <font>
      <b/>
      <sz val="11"/>
      <color theme="1"/>
      <name val="Verdana"/>
      <family val="2"/>
    </font>
    <font>
      <sz val="10"/>
      <color rgb="FF756C63"/>
      <name val="Verdana"/>
      <family val="2"/>
    </font>
    <font>
      <sz val="11"/>
      <name val="Verdana"/>
      <family val="2"/>
    </font>
    <font>
      <sz val="9"/>
      <color rgb="FF756C63"/>
      <name val="Verdana"/>
      <family val="2"/>
    </font>
    <font>
      <b/>
      <sz val="16"/>
      <name val="Verdana"/>
      <family val="2"/>
    </font>
    <font>
      <b/>
      <sz val="10"/>
      <color rgb="FF756C63"/>
      <name val="Verdana"/>
      <family val="2"/>
    </font>
    <font>
      <b/>
      <sz val="9"/>
      <color theme="0"/>
      <name val="Verdana"/>
      <family val="2"/>
    </font>
    <font>
      <b/>
      <sz val="9"/>
      <color rgb="FF756C63"/>
      <name val="Verdana"/>
      <family val="2"/>
    </font>
    <font>
      <sz val="9"/>
      <color theme="1"/>
      <name val="Verdana"/>
      <family val="2"/>
    </font>
    <font>
      <sz val="9"/>
      <color rgb="FFFF0000"/>
      <name val="Verdana"/>
      <family val="2"/>
    </font>
    <font>
      <b/>
      <sz val="8"/>
      <color theme="1"/>
      <name val="Verdana"/>
      <family val="2"/>
    </font>
    <font>
      <b/>
      <sz val="11"/>
      <name val="Verdana"/>
      <family val="2"/>
    </font>
    <font>
      <sz val="10"/>
      <name val="Verdana"/>
      <family val="2"/>
    </font>
    <font>
      <b/>
      <sz val="9"/>
      <color theme="1"/>
      <name val="Verdana"/>
      <family val="2"/>
    </font>
    <font>
      <b/>
      <sz val="9"/>
      <color rgb="FFFF0000"/>
      <name val="Verdana"/>
      <family val="2"/>
    </font>
    <font>
      <b/>
      <sz val="9"/>
      <name val="Verdana"/>
      <family val="2"/>
    </font>
    <font>
      <sz val="9"/>
      <name val="Verdana"/>
      <family val="2"/>
    </font>
    <font>
      <u/>
      <sz val="9"/>
      <name val="Verdana"/>
      <family val="2"/>
    </font>
  </fonts>
  <fills count="14">
    <fill>
      <patternFill patternType="none"/>
    </fill>
    <fill>
      <patternFill patternType="gray125"/>
    </fill>
    <fill>
      <patternFill patternType="solid">
        <fgColor rgb="FF756C6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0"/>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2"/>
        <bgColor indexed="64"/>
      </patternFill>
    </fill>
    <fill>
      <patternFill patternType="solid">
        <fgColor theme="8" tint="0.79998168889431442"/>
        <bgColor indexed="64"/>
      </patternFill>
    </fill>
  </fills>
  <borders count="3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5" fillId="0" borderId="0"/>
    <xf numFmtId="0" fontId="8" fillId="0" borderId="0"/>
    <xf numFmtId="0" fontId="9"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35">
    <xf numFmtId="0" fontId="0" fillId="0" borderId="0" xfId="0"/>
    <xf numFmtId="0" fontId="2" fillId="0" borderId="0" xfId="0" applyFont="1" applyAlignment="1">
      <alignment vertical="center"/>
    </xf>
    <xf numFmtId="0" fontId="2" fillId="0" borderId="0" xfId="0" applyFont="1" applyBorder="1" applyAlignment="1">
      <alignment vertical="center"/>
    </xf>
    <xf numFmtId="0" fontId="3" fillId="0" borderId="0" xfId="0" applyFont="1" applyAlignment="1">
      <alignment vertical="center"/>
    </xf>
    <xf numFmtId="0" fontId="4" fillId="0" borderId="0" xfId="0" applyFont="1" applyAlignment="1">
      <alignment vertical="top"/>
    </xf>
    <xf numFmtId="0" fontId="7" fillId="0" borderId="0" xfId="0" applyFont="1" applyAlignment="1">
      <alignment vertical="center"/>
    </xf>
    <xf numFmtId="0" fontId="0" fillId="9" borderId="0" xfId="0" applyFill="1"/>
    <xf numFmtId="0" fontId="0" fillId="7" borderId="0" xfId="0" applyFill="1"/>
    <xf numFmtId="9" fontId="0" fillId="7" borderId="0" xfId="0" applyNumberFormat="1" applyFill="1"/>
    <xf numFmtId="0" fontId="0" fillId="9" borderId="0" xfId="0" applyFill="1"/>
    <xf numFmtId="9" fontId="10" fillId="7" borderId="0" xfId="0" applyNumberFormat="1" applyFont="1" applyFill="1"/>
    <xf numFmtId="0" fontId="6" fillId="0" borderId="0" xfId="0" applyFont="1" applyAlignment="1">
      <alignment vertical="top" wrapText="1"/>
    </xf>
    <xf numFmtId="0" fontId="10" fillId="7" borderId="0" xfId="0" applyFont="1" applyFill="1"/>
    <xf numFmtId="0" fontId="6" fillId="0" borderId="0" xfId="0" applyFont="1" applyFill="1" applyAlignment="1">
      <alignment vertical="top" wrapText="1"/>
    </xf>
    <xf numFmtId="0" fontId="6" fillId="12" borderId="13" xfId="0" applyFont="1" applyFill="1" applyBorder="1" applyAlignment="1">
      <alignment vertical="top" wrapText="1"/>
    </xf>
    <xf numFmtId="3" fontId="6" fillId="12" borderId="13" xfId="0" applyNumberFormat="1" applyFont="1" applyFill="1" applyBorder="1" applyAlignment="1">
      <alignment vertical="top" wrapText="1"/>
    </xf>
    <xf numFmtId="3" fontId="6" fillId="12" borderId="13" xfId="2" applyNumberFormat="1" applyFont="1" applyFill="1" applyBorder="1" applyAlignment="1">
      <alignment vertical="top" wrapText="1"/>
    </xf>
    <xf numFmtId="1" fontId="6" fillId="12" borderId="13" xfId="3" applyNumberFormat="1" applyFont="1" applyFill="1" applyBorder="1" applyAlignment="1">
      <alignment vertical="top" wrapText="1"/>
    </xf>
    <xf numFmtId="1" fontId="13" fillId="12" borderId="13" xfId="3" applyNumberFormat="1" applyFont="1" applyFill="1" applyBorder="1" applyAlignment="1">
      <alignment vertical="top" wrapText="1"/>
    </xf>
    <xf numFmtId="0" fontId="0" fillId="0" borderId="13" xfId="0" applyFill="1" applyBorder="1" applyAlignment="1">
      <alignment horizontal="left"/>
    </xf>
    <xf numFmtId="1" fontId="0" fillId="0" borderId="13" xfId="3" applyNumberFormat="1" applyFont="1" applyFill="1" applyBorder="1" applyAlignment="1">
      <alignment horizontal="left"/>
    </xf>
    <xf numFmtId="3" fontId="0" fillId="0" borderId="13" xfId="0" applyNumberFormat="1" applyFill="1" applyBorder="1" applyAlignment="1">
      <alignment horizontal="left"/>
    </xf>
    <xf numFmtId="0" fontId="0" fillId="0" borderId="13" xfId="0" applyFill="1" applyBorder="1" applyAlignment="1"/>
    <xf numFmtId="166" fontId="0" fillId="0" borderId="13" xfId="2" applyNumberFormat="1" applyFont="1" applyFill="1" applyBorder="1" applyAlignment="1"/>
    <xf numFmtId="44" fontId="0" fillId="0" borderId="13" xfId="2" applyFont="1" applyFill="1" applyBorder="1" applyAlignment="1"/>
    <xf numFmtId="0" fontId="0" fillId="0" borderId="0" xfId="0" applyAlignment="1"/>
    <xf numFmtId="0" fontId="14" fillId="0" borderId="0" xfId="0" applyFont="1" applyAlignment="1"/>
    <xf numFmtId="166" fontId="0" fillId="0" borderId="0" xfId="2" applyNumberFormat="1" applyFont="1" applyAlignment="1"/>
    <xf numFmtId="44" fontId="0" fillId="0" borderId="0" xfId="2" applyFont="1" applyAlignment="1"/>
    <xf numFmtId="1" fontId="0" fillId="0" borderId="0" xfId="3" applyNumberFormat="1" applyFont="1" applyAlignment="1"/>
    <xf numFmtId="0" fontId="15" fillId="0" borderId="0" xfId="0" applyFont="1"/>
    <xf numFmtId="0" fontId="15" fillId="0" borderId="0" xfId="0" applyFont="1" applyAlignment="1">
      <alignment vertical="center"/>
    </xf>
    <xf numFmtId="0" fontId="17" fillId="6" borderId="0" xfId="0" applyFont="1" applyFill="1"/>
    <xf numFmtId="0" fontId="18" fillId="0" borderId="0" xfId="0" applyFont="1" applyAlignment="1">
      <alignment vertical="center"/>
    </xf>
    <xf numFmtId="0" fontId="19" fillId="6" borderId="0" xfId="0" applyFont="1" applyFill="1"/>
    <xf numFmtId="0" fontId="20" fillId="0" borderId="0" xfId="0" applyFont="1" applyAlignment="1">
      <alignment vertical="center"/>
    </xf>
    <xf numFmtId="0" fontId="23" fillId="2" borderId="1" xfId="0" applyFont="1" applyFill="1" applyBorder="1" applyAlignment="1">
      <alignment vertical="center" wrapText="1"/>
    </xf>
    <xf numFmtId="0" fontId="23" fillId="2" borderId="2" xfId="0" applyFont="1" applyFill="1" applyBorder="1" applyAlignment="1">
      <alignment vertical="center" wrapText="1"/>
    </xf>
    <xf numFmtId="0" fontId="23" fillId="2" borderId="3" xfId="0" applyFont="1" applyFill="1" applyBorder="1" applyAlignment="1">
      <alignment vertical="center"/>
    </xf>
    <xf numFmtId="0" fontId="20" fillId="0" borderId="7" xfId="0" applyFont="1" applyFill="1" applyBorder="1" applyAlignment="1">
      <alignment vertical="center"/>
    </xf>
    <xf numFmtId="164" fontId="20" fillId="3" borderId="8" xfId="1" applyNumberFormat="1" applyFont="1" applyFill="1" applyBorder="1" applyAlignment="1">
      <alignment vertical="center"/>
    </xf>
    <xf numFmtId="9" fontId="20" fillId="4" borderId="9" xfId="3" applyFont="1" applyFill="1" applyBorder="1" applyAlignment="1">
      <alignment vertical="center"/>
    </xf>
    <xf numFmtId="0" fontId="20" fillId="0" borderId="12" xfId="0" applyFont="1" applyFill="1" applyBorder="1" applyAlignment="1">
      <alignment vertical="center"/>
    </xf>
    <xf numFmtId="164" fontId="20" fillId="3" borderId="11" xfId="1" applyNumberFormat="1" applyFont="1" applyFill="1" applyBorder="1" applyAlignment="1">
      <alignment vertical="center"/>
    </xf>
    <xf numFmtId="9" fontId="20" fillId="4" borderId="12" xfId="3" applyFont="1" applyFill="1" applyBorder="1" applyAlignment="1">
      <alignment vertical="center"/>
    </xf>
    <xf numFmtId="0" fontId="24" fillId="4" borderId="16" xfId="0" applyFont="1" applyFill="1" applyBorder="1" applyAlignment="1">
      <alignment vertical="center"/>
    </xf>
    <xf numFmtId="164" fontId="24" fillId="4" borderId="14" xfId="1" applyNumberFormat="1" applyFont="1" applyFill="1" applyBorder="1" applyAlignment="1">
      <alignment vertical="center"/>
    </xf>
    <xf numFmtId="9" fontId="24" fillId="4" borderId="17" xfId="3" applyFont="1" applyFill="1" applyBorder="1" applyAlignment="1">
      <alignment vertical="center"/>
    </xf>
    <xf numFmtId="9" fontId="24" fillId="4" borderId="15" xfId="3" applyFont="1" applyFill="1" applyBorder="1" applyAlignment="1">
      <alignment vertical="center"/>
    </xf>
    <xf numFmtId="166" fontId="20" fillId="3" borderId="8" xfId="2" applyNumberFormat="1" applyFont="1" applyFill="1" applyBorder="1" applyAlignment="1">
      <alignment vertical="center"/>
    </xf>
    <xf numFmtId="165" fontId="20" fillId="3" borderId="11" xfId="2" applyNumberFormat="1" applyFont="1" applyFill="1" applyBorder="1" applyAlignment="1">
      <alignment vertical="center"/>
    </xf>
    <xf numFmtId="166" fontId="20" fillId="3" borderId="11" xfId="2" applyNumberFormat="1" applyFont="1" applyFill="1" applyBorder="1" applyAlignment="1">
      <alignment vertical="center"/>
    </xf>
    <xf numFmtId="165" fontId="24" fillId="4" borderId="14" xfId="2" applyNumberFormat="1" applyFont="1" applyFill="1" applyBorder="1" applyAlignment="1">
      <alignment vertical="center"/>
    </xf>
    <xf numFmtId="0" fontId="25" fillId="6" borderId="0" xfId="0" applyFont="1" applyFill="1"/>
    <xf numFmtId="166" fontId="25" fillId="6" borderId="0" xfId="2" applyNumberFormat="1" applyFont="1" applyFill="1"/>
    <xf numFmtId="44" fontId="25" fillId="6" borderId="0" xfId="2" applyFont="1" applyFill="1"/>
    <xf numFmtId="1" fontId="25" fillId="6" borderId="0" xfId="3" applyNumberFormat="1" applyFont="1" applyFill="1"/>
    <xf numFmtId="0" fontId="26" fillId="6" borderId="0" xfId="0" applyFont="1" applyFill="1"/>
    <xf numFmtId="0" fontId="16" fillId="6" borderId="0" xfId="0" applyFont="1" applyFill="1"/>
    <xf numFmtId="166" fontId="16" fillId="6" borderId="0" xfId="2" applyNumberFormat="1" applyFont="1" applyFill="1"/>
    <xf numFmtId="44" fontId="16" fillId="6" borderId="0" xfId="2" applyFont="1" applyFill="1"/>
    <xf numFmtId="1" fontId="16" fillId="6" borderId="0" xfId="3" applyNumberFormat="1" applyFont="1" applyFill="1"/>
    <xf numFmtId="0" fontId="28" fillId="6" borderId="0" xfId="5" applyFont="1" applyFill="1" applyProtection="1"/>
    <xf numFmtId="0" fontId="29" fillId="6" borderId="0" xfId="5" applyFont="1" applyFill="1" applyProtection="1"/>
    <xf numFmtId="0" fontId="30" fillId="6" borderId="0" xfId="0" applyFont="1" applyFill="1" applyAlignment="1">
      <alignment horizontal="left" vertical="top" wrapText="1"/>
    </xf>
    <xf numFmtId="0" fontId="30" fillId="9" borderId="13" xfId="0" quotePrefix="1" applyFont="1" applyFill="1" applyBorder="1"/>
    <xf numFmtId="0" fontId="25" fillId="9" borderId="13" xfId="0" applyFont="1" applyFill="1" applyBorder="1"/>
    <xf numFmtId="0" fontId="30" fillId="7" borderId="13" xfId="0" applyFont="1" applyFill="1" applyBorder="1"/>
    <xf numFmtId="0" fontId="30" fillId="7" borderId="13" xfId="0" quotePrefix="1" applyFont="1" applyFill="1" applyBorder="1"/>
    <xf numFmtId="0" fontId="31" fillId="7" borderId="13" xfId="0" applyFont="1" applyFill="1" applyBorder="1"/>
    <xf numFmtId="0" fontId="25" fillId="7" borderId="13" xfId="0" applyFont="1" applyFill="1" applyBorder="1"/>
    <xf numFmtId="9" fontId="30" fillId="7" borderId="13" xfId="0" applyNumberFormat="1" applyFont="1" applyFill="1" applyBorder="1"/>
    <xf numFmtId="0" fontId="29" fillId="0" borderId="0" xfId="5" applyFont="1" applyProtection="1"/>
    <xf numFmtId="0" fontId="32" fillId="5" borderId="13" xfId="5" applyFont="1" applyFill="1" applyBorder="1" applyAlignment="1" applyProtection="1">
      <alignment horizontal="left" vertical="center" wrapText="1" readingOrder="1"/>
    </xf>
    <xf numFmtId="0" fontId="29" fillId="0" borderId="0" xfId="5" applyFont="1" applyAlignment="1" applyProtection="1">
      <alignment vertical="center"/>
    </xf>
    <xf numFmtId="0" fontId="32" fillId="6" borderId="13" xfId="5" applyFont="1" applyFill="1" applyBorder="1" applyAlignment="1" applyProtection="1">
      <alignment vertical="center" wrapText="1"/>
    </xf>
    <xf numFmtId="0" fontId="33" fillId="6" borderId="13" xfId="5" applyFont="1" applyFill="1" applyBorder="1" applyAlignment="1" applyProtection="1">
      <alignment vertical="center" wrapText="1"/>
    </xf>
    <xf numFmtId="0" fontId="33" fillId="0" borderId="13" xfId="5" applyFont="1" applyBorder="1" applyAlignment="1" applyProtection="1">
      <alignment vertical="center"/>
    </xf>
    <xf numFmtId="0" fontId="33" fillId="0" borderId="13" xfId="5" applyFont="1" applyFill="1" applyBorder="1" applyAlignment="1" applyProtection="1">
      <alignment vertical="center" wrapText="1"/>
    </xf>
    <xf numFmtId="0" fontId="28" fillId="6" borderId="0" xfId="5" applyFont="1" applyFill="1" applyBorder="1" applyProtection="1"/>
    <xf numFmtId="0" fontId="16" fillId="6" borderId="0" xfId="0" applyFont="1" applyFill="1" applyBorder="1"/>
    <xf numFmtId="0" fontId="29" fillId="0" borderId="0" xfId="5" applyFont="1" applyBorder="1" applyProtection="1"/>
    <xf numFmtId="0" fontId="29" fillId="0" borderId="0" xfId="5" applyFont="1" applyBorder="1" applyAlignment="1" applyProtection="1">
      <alignment vertical="center"/>
    </xf>
    <xf numFmtId="0" fontId="0" fillId="0" borderId="0" xfId="0" applyBorder="1"/>
    <xf numFmtId="0" fontId="0" fillId="7" borderId="13" xfId="0" applyFill="1" applyBorder="1"/>
    <xf numFmtId="9" fontId="0" fillId="7" borderId="13" xfId="0" applyNumberFormat="1" applyFill="1" applyBorder="1"/>
    <xf numFmtId="167" fontId="0" fillId="0" borderId="13" xfId="1" applyNumberFormat="1" applyFont="1" applyFill="1" applyBorder="1" applyAlignment="1"/>
    <xf numFmtId="1" fontId="0" fillId="0" borderId="13" xfId="0" applyNumberFormat="1" applyFill="1" applyBorder="1" applyAlignment="1">
      <alignment horizontal="left"/>
    </xf>
    <xf numFmtId="0" fontId="30" fillId="13" borderId="13" xfId="0" applyFont="1" applyFill="1" applyBorder="1"/>
    <xf numFmtId="0" fontId="25" fillId="6" borderId="13" xfId="0" applyFont="1" applyFill="1" applyBorder="1"/>
    <xf numFmtId="0" fontId="25" fillId="6" borderId="0" xfId="0" applyFont="1" applyFill="1" applyBorder="1"/>
    <xf numFmtId="9" fontId="20" fillId="3" borderId="21" xfId="3" applyNumberFormat="1" applyFont="1" applyFill="1" applyBorder="1" applyAlignment="1">
      <alignment horizontal="center" vertical="center"/>
    </xf>
    <xf numFmtId="9" fontId="20" fillId="3" borderId="22" xfId="3" applyNumberFormat="1" applyFont="1" applyFill="1" applyBorder="1" applyAlignment="1">
      <alignment horizontal="center" vertical="center"/>
    </xf>
    <xf numFmtId="0" fontId="20"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xf>
    <xf numFmtId="164" fontId="20" fillId="3" borderId="21" xfId="1" applyNumberFormat="1" applyFont="1" applyFill="1" applyBorder="1" applyAlignment="1">
      <alignment horizontal="center" vertical="center"/>
    </xf>
    <xf numFmtId="164" fontId="20" fillId="3" borderId="22" xfId="1" applyNumberFormat="1" applyFont="1" applyFill="1" applyBorder="1" applyAlignment="1">
      <alignment horizontal="center" vertical="center"/>
    </xf>
    <xf numFmtId="9" fontId="20" fillId="3" borderId="25" xfId="3" applyFont="1" applyFill="1" applyBorder="1" applyAlignment="1">
      <alignment horizontal="right" vertical="center"/>
    </xf>
    <xf numFmtId="9" fontId="20" fillId="3" borderId="26" xfId="3" applyFont="1" applyFill="1" applyBorder="1" applyAlignment="1">
      <alignment horizontal="right" vertical="center"/>
    </xf>
    <xf numFmtId="9" fontId="20" fillId="3" borderId="21" xfId="3" applyFont="1" applyFill="1" applyBorder="1" applyAlignment="1">
      <alignment horizontal="right" vertical="center"/>
    </xf>
    <xf numFmtId="9" fontId="20" fillId="3" borderId="22" xfId="3" applyFont="1" applyFill="1" applyBorder="1" applyAlignment="1">
      <alignment horizontal="right" vertical="center"/>
    </xf>
    <xf numFmtId="9" fontId="24" fillId="4" borderId="23" xfId="3" applyFont="1" applyFill="1" applyBorder="1" applyAlignment="1">
      <alignment horizontal="right" vertical="center"/>
    </xf>
    <xf numFmtId="9" fontId="24" fillId="4" borderId="24" xfId="3" applyFont="1" applyFill="1" applyBorder="1" applyAlignment="1">
      <alignment horizontal="right" vertical="center"/>
    </xf>
    <xf numFmtId="164" fontId="20" fillId="3" borderId="25" xfId="1" applyNumberFormat="1" applyFont="1" applyFill="1" applyBorder="1" applyAlignment="1">
      <alignment horizontal="center" vertical="center"/>
    </xf>
    <xf numFmtId="164" fontId="20" fillId="3" borderId="26" xfId="1" applyNumberFormat="1" applyFont="1" applyFill="1" applyBorder="1" applyAlignment="1">
      <alignment horizontal="center" vertical="center"/>
    </xf>
    <xf numFmtId="9" fontId="20" fillId="3" borderId="25" xfId="3" applyNumberFormat="1" applyFont="1" applyFill="1" applyBorder="1" applyAlignment="1">
      <alignment horizontal="center" vertical="center"/>
    </xf>
    <xf numFmtId="9" fontId="20" fillId="3" borderId="26" xfId="3" applyNumberFormat="1" applyFont="1" applyFill="1" applyBorder="1" applyAlignment="1">
      <alignment horizontal="center" vertical="center"/>
    </xf>
    <xf numFmtId="164" fontId="20" fillId="3" borderId="11" xfId="1" applyNumberFormat="1" applyFont="1" applyFill="1" applyBorder="1" applyAlignment="1">
      <alignment horizontal="center" vertical="center"/>
    </xf>
    <xf numFmtId="164" fontId="20" fillId="3" borderId="12" xfId="1" applyNumberFormat="1" applyFont="1" applyFill="1" applyBorder="1" applyAlignment="1">
      <alignment horizontal="center" vertical="center"/>
    </xf>
    <xf numFmtId="0" fontId="22" fillId="11" borderId="13" xfId="0" applyFont="1" applyFill="1" applyBorder="1" applyAlignment="1">
      <alignment horizontal="center" vertical="center"/>
    </xf>
    <xf numFmtId="0" fontId="20" fillId="0" borderId="14" xfId="0" applyFont="1" applyBorder="1" applyAlignment="1">
      <alignment horizontal="center" vertical="center"/>
    </xf>
    <xf numFmtId="0" fontId="22" fillId="8" borderId="27" xfId="0" applyFont="1" applyFill="1" applyBorder="1" applyAlignment="1">
      <alignment horizontal="center" vertical="center"/>
    </xf>
    <xf numFmtId="0" fontId="22" fillId="8" borderId="28" xfId="0" applyFont="1" applyFill="1" applyBorder="1" applyAlignment="1">
      <alignment horizontal="center" vertical="center"/>
    </xf>
    <xf numFmtId="0" fontId="22" fillId="8" borderId="29" xfId="0" applyFont="1" applyFill="1" applyBorder="1" applyAlignment="1">
      <alignment horizontal="center" vertical="center"/>
    </xf>
    <xf numFmtId="0" fontId="20" fillId="7" borderId="30" xfId="0" applyFont="1" applyFill="1" applyBorder="1" applyAlignment="1">
      <alignment horizontal="center" vertical="center"/>
    </xf>
    <xf numFmtId="0" fontId="22" fillId="10" borderId="27" xfId="0" applyFont="1" applyFill="1" applyBorder="1" applyAlignment="1">
      <alignment horizontal="center" vertical="center"/>
    </xf>
    <xf numFmtId="0" fontId="22" fillId="10" borderId="28" xfId="0" applyFont="1" applyFill="1" applyBorder="1" applyAlignment="1">
      <alignment horizontal="center" vertical="center"/>
    </xf>
    <xf numFmtId="0" fontId="22" fillId="10" borderId="29"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7" xfId="0" applyFont="1" applyFill="1" applyBorder="1" applyAlignment="1">
      <alignment horizontal="center" vertical="center"/>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9" xfId="0" applyFont="1" applyBorder="1" applyAlignment="1">
      <alignment horizontal="center" vertical="center"/>
    </xf>
    <xf numFmtId="0" fontId="20" fillId="0" borderId="20" xfId="0" applyFont="1" applyBorder="1" applyAlignment="1">
      <alignment horizontal="center" vertical="center"/>
    </xf>
    <xf numFmtId="164" fontId="24" fillId="4" borderId="23" xfId="1" applyNumberFormat="1" applyFont="1" applyFill="1" applyBorder="1" applyAlignment="1">
      <alignment horizontal="center" vertical="center"/>
    </xf>
    <xf numFmtId="164" fontId="24" fillId="4" borderId="24" xfId="1" applyNumberFormat="1" applyFont="1" applyFill="1" applyBorder="1" applyAlignment="1">
      <alignment horizontal="center" vertical="center"/>
    </xf>
    <xf numFmtId="0" fontId="27" fillId="6" borderId="0" xfId="0" applyFont="1" applyFill="1" applyAlignment="1">
      <alignment horizontal="left" vertical="top" wrapText="1"/>
    </xf>
    <xf numFmtId="0" fontId="21" fillId="0" borderId="0" xfId="0" applyFont="1" applyAlignment="1">
      <alignment horizontal="center" vertical="center"/>
    </xf>
    <xf numFmtId="0" fontId="19" fillId="0" borderId="0" xfId="0" applyFont="1" applyAlignment="1">
      <alignment horizontal="center" vertical="center"/>
    </xf>
    <xf numFmtId="0" fontId="30" fillId="6" borderId="0" xfId="0" applyFont="1" applyFill="1" applyAlignment="1">
      <alignment horizontal="left" vertical="top" wrapText="1"/>
    </xf>
    <xf numFmtId="0" fontId="21" fillId="0" borderId="0" xfId="5" applyFont="1" applyBorder="1" applyAlignment="1" applyProtection="1">
      <alignment horizontal="center" vertical="center"/>
    </xf>
    <xf numFmtId="0" fontId="19" fillId="0" borderId="31" xfId="5" applyFont="1" applyBorder="1" applyAlignment="1" applyProtection="1">
      <alignment horizontal="center" vertical="center"/>
    </xf>
  </cellXfs>
  <cellStyles count="13">
    <cellStyle name="Komma" xfId="1" builtinId="3"/>
    <cellStyle name="Komma 2" xfId="9"/>
    <cellStyle name="Komma 3" xfId="11"/>
    <cellStyle name="Normal 2" xfId="5"/>
    <cellStyle name="Normal 3" xfId="7"/>
    <cellStyle name="Normal 4" xfId="8"/>
    <cellStyle name="Procent" xfId="3" builtinId="5"/>
    <cellStyle name="Standaard" xfId="0" builtinId="0"/>
    <cellStyle name="Standaard 2" xfId="6"/>
    <cellStyle name="Standaard 4" xfId="4"/>
    <cellStyle name="Valuta" xfId="2" builtinId="4"/>
    <cellStyle name="Valuta 2" xfId="10"/>
    <cellStyle name="Valuta 3"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35719</xdr:colOff>
      <xdr:row>8</xdr:row>
      <xdr:rowOff>23812</xdr:rowOff>
    </xdr:from>
    <xdr:to>
      <xdr:col>5</xdr:col>
      <xdr:colOff>2905125</xdr:colOff>
      <xdr:row>11</xdr:row>
      <xdr:rowOff>119062</xdr:rowOff>
    </xdr:to>
    <xdr:sp macro="" textlink="">
      <xdr:nvSpPr>
        <xdr:cNvPr id="2" name="Tekstvak 1"/>
        <xdr:cNvSpPr txBox="1"/>
      </xdr:nvSpPr>
      <xdr:spPr>
        <a:xfrm>
          <a:off x="188119" y="3119437"/>
          <a:ext cx="8251031" cy="5238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b="1">
              <a:latin typeface="Verdana" panose="020B0604030504040204" pitchFamily="34" charset="0"/>
              <a:ea typeface="Verdana" panose="020B0604030504040204" pitchFamily="34" charset="0"/>
              <a:cs typeface="Verdana" panose="020B0604030504040204" pitchFamily="34" charset="0"/>
            </a:rPr>
            <a:t>In dit data-blad zijn fictieve getallen weergegeven (kolom G t/m V) ter controle van de goede werking van de KPI Scorecard. Deze gegevens eerst verwijderen voordat het tabblad 3. Data wordt gevuld met de actuele gegevens.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ijn%20Documenten/1.%20Categorie%20UZKA/Aanbestedingen/DUO/Bijlagen%20definitief/Bijlage%20O%20Format%20KPI%20scorec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corecard"/>
      <sheetName val="2. Definities"/>
      <sheetName val="3. Data"/>
      <sheetName val="4. Waardetabel"/>
      <sheetName val="5. Aanvullende informatie"/>
    </sheetNames>
    <sheetDataSet>
      <sheetData sheetId="0">
        <row r="1">
          <cell r="A1" t="str">
            <v>Bijlage O Format KPI scorecard</v>
          </cell>
        </row>
      </sheetData>
      <sheetData sheetId="1"/>
      <sheetData sheetId="2"/>
      <sheetData sheetId="3"/>
      <sheetData sheetId="4"/>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1"/>
  <sheetViews>
    <sheetView showGridLines="0" zoomScaleNormal="100" workbookViewId="0">
      <selection activeCell="A4" sqref="A4"/>
    </sheetView>
  </sheetViews>
  <sheetFormatPr defaultColWidth="9" defaultRowHeight="12.75" x14ac:dyDescent="0.25"/>
  <cols>
    <col min="1" max="1" width="2.28515625" style="1" customWidth="1"/>
    <col min="2" max="2" width="20.28515625" style="1" customWidth="1"/>
    <col min="3" max="3" width="19.42578125" style="1" customWidth="1"/>
    <col min="4" max="4" width="14" style="1" customWidth="1"/>
    <col min="5" max="5" width="7" style="1" customWidth="1"/>
    <col min="6" max="6" width="14" style="1" customWidth="1"/>
    <col min="7" max="7" width="7" style="1" customWidth="1"/>
    <col min="8" max="8" width="14" style="1" customWidth="1"/>
    <col min="9" max="9" width="7" style="1" customWidth="1"/>
    <col min="10" max="10" width="14" style="1" customWidth="1"/>
    <col min="11" max="11" width="7" style="1" customWidth="1"/>
    <col min="12" max="12" width="14" style="1" customWidth="1"/>
    <col min="13" max="13" width="7" style="1" customWidth="1"/>
    <col min="14" max="14" width="12.85546875" style="1" customWidth="1"/>
    <col min="15" max="16384" width="9" style="1"/>
  </cols>
  <sheetData>
    <row r="1" spans="1:14" s="33" customFormat="1" ht="14.25" x14ac:dyDescent="0.2">
      <c r="A1" s="32" t="s">
        <v>44</v>
      </c>
      <c r="B1" s="32"/>
    </row>
    <row r="2" spans="1:14" s="33" customFormat="1" x14ac:dyDescent="0.25"/>
    <row r="3" spans="1:14" s="34" customFormat="1" ht="22.5" customHeight="1" x14ac:dyDescent="0.2">
      <c r="A3" s="129" t="s">
        <v>94</v>
      </c>
      <c r="B3" s="129"/>
      <c r="C3" s="129"/>
      <c r="D3" s="129"/>
      <c r="E3" s="129"/>
      <c r="F3" s="129"/>
      <c r="G3" s="129"/>
      <c r="H3" s="129"/>
      <c r="I3" s="129"/>
      <c r="J3" s="129"/>
      <c r="K3" s="129"/>
      <c r="L3" s="129"/>
      <c r="M3" s="129"/>
      <c r="N3" s="129"/>
    </row>
    <row r="4" spans="1:14" s="35" customFormat="1" ht="19.5" x14ac:dyDescent="0.25">
      <c r="B4" s="130" t="s">
        <v>43</v>
      </c>
      <c r="C4" s="130"/>
      <c r="D4" s="130"/>
      <c r="E4" s="130"/>
      <c r="F4" s="130"/>
      <c r="G4" s="130"/>
      <c r="H4" s="130"/>
      <c r="I4" s="130"/>
      <c r="J4" s="130"/>
      <c r="K4" s="130"/>
      <c r="L4" s="130"/>
      <c r="M4" s="130"/>
      <c r="N4" s="130"/>
    </row>
    <row r="5" spans="1:14" s="35" customFormat="1" ht="14.25" x14ac:dyDescent="0.25">
      <c r="B5" s="131" t="s">
        <v>17</v>
      </c>
      <c r="C5" s="131"/>
      <c r="D5" s="131"/>
      <c r="E5" s="131"/>
      <c r="F5" s="131"/>
      <c r="G5" s="131"/>
      <c r="H5" s="131"/>
      <c r="I5" s="131"/>
      <c r="J5" s="131"/>
      <c r="K5" s="131"/>
      <c r="L5" s="131"/>
      <c r="M5" s="131"/>
      <c r="N5" s="131"/>
    </row>
    <row r="6" spans="1:14" s="5" customFormat="1" ht="18" x14ac:dyDescent="0.25">
      <c r="B6" s="110">
        <v>2026</v>
      </c>
      <c r="C6" s="110"/>
      <c r="D6" s="110"/>
      <c r="E6" s="110"/>
      <c r="F6" s="110"/>
      <c r="G6" s="110"/>
      <c r="H6" s="110"/>
      <c r="I6" s="110"/>
      <c r="J6" s="110"/>
      <c r="K6" s="110"/>
      <c r="L6" s="110"/>
      <c r="M6" s="110"/>
      <c r="N6" s="110"/>
    </row>
    <row r="7" spans="1:14" s="5" customFormat="1" ht="18" x14ac:dyDescent="0.25">
      <c r="B7" s="116" t="s">
        <v>41</v>
      </c>
      <c r="C7" s="117"/>
      <c r="D7" s="117"/>
      <c r="E7" s="117"/>
      <c r="F7" s="117"/>
      <c r="G7" s="117"/>
      <c r="H7" s="117"/>
      <c r="I7" s="117"/>
      <c r="J7" s="117"/>
      <c r="K7" s="117"/>
      <c r="L7" s="117"/>
      <c r="M7" s="117"/>
      <c r="N7" s="118"/>
    </row>
    <row r="8" spans="1:14" x14ac:dyDescent="0.25">
      <c r="B8" s="112" t="s">
        <v>42</v>
      </c>
      <c r="C8" s="113"/>
      <c r="D8" s="113"/>
      <c r="E8" s="113"/>
      <c r="F8" s="113"/>
      <c r="G8" s="113"/>
      <c r="H8" s="113"/>
      <c r="I8" s="113"/>
      <c r="J8" s="113"/>
      <c r="K8" s="113"/>
      <c r="L8" s="113"/>
      <c r="M8" s="113"/>
      <c r="N8" s="114"/>
    </row>
    <row r="9" spans="1:14" ht="13.5" thickBot="1" x14ac:dyDescent="0.3">
      <c r="B9" s="115" t="s">
        <v>24</v>
      </c>
      <c r="C9" s="115"/>
      <c r="D9" s="115"/>
      <c r="E9" s="115"/>
      <c r="F9" s="115"/>
      <c r="G9" s="115"/>
      <c r="H9" s="115"/>
      <c r="I9" s="115"/>
      <c r="J9" s="115"/>
      <c r="K9" s="115"/>
      <c r="L9" s="115"/>
      <c r="M9" s="115"/>
      <c r="N9" s="115"/>
    </row>
    <row r="10" spans="1:14" ht="40.5" customHeight="1" thickBot="1" x14ac:dyDescent="0.3">
      <c r="B10" s="36" t="s">
        <v>9</v>
      </c>
      <c r="C10" s="38" t="s">
        <v>23</v>
      </c>
      <c r="D10" s="119" t="s">
        <v>0</v>
      </c>
      <c r="E10" s="120"/>
      <c r="F10" s="119" t="s">
        <v>1</v>
      </c>
      <c r="G10" s="120"/>
      <c r="H10" s="119" t="s">
        <v>2</v>
      </c>
      <c r="I10" s="121"/>
      <c r="J10" s="122" t="s">
        <v>3</v>
      </c>
      <c r="K10" s="120"/>
      <c r="L10" s="119" t="s">
        <v>4</v>
      </c>
      <c r="M10" s="120"/>
      <c r="N10" s="37" t="s">
        <v>22</v>
      </c>
    </row>
    <row r="11" spans="1:14" ht="21" customHeight="1" x14ac:dyDescent="0.25">
      <c r="B11" s="93" t="s">
        <v>5</v>
      </c>
      <c r="C11" s="39" t="str">
        <f t="array" ref="C11">IFERROR(INDEX('4. Waardetabel'!F:K,MATCH(1,('4. Waardetabel'!F:F=$B$7)*('4. Waardetabel'!G:G=$B$8)*('4. Waardetabel'!H:H=$B$9),0),4),"")</f>
        <v>Leverancier 1</v>
      </c>
      <c r="D11" s="40">
        <f>SUMIFS('3. Data'!$G:$G,'3. Data'!$A:$A,$C11,'3. Data'!$B:$B,$B$7,'3. Data'!$C:$C,$B$6,'3. Data'!$D:$D,D$10,'3. Data'!$E:$E,$B$9,'3. Data'!$F:$F,$B$8)</f>
        <v>0</v>
      </c>
      <c r="E11" s="41" t="str">
        <f>IF(D11=0,"",(D11/D$14))</f>
        <v/>
      </c>
      <c r="F11" s="40">
        <f>SUMIFS('3. Data'!$G:$G,'3. Data'!$A:$A,$C11,'3. Data'!$B:$B,$B$7,'3. Data'!$C:$C,$B$6,'3. Data'!$D:$D,F$10,'3. Data'!$E:$E,$B$9,'3. Data'!$F:$F,$B$8)</f>
        <v>5000</v>
      </c>
      <c r="G11" s="41">
        <f>IF(F11=0,"",(F11/F$14))</f>
        <v>1</v>
      </c>
      <c r="H11" s="40">
        <f>SUMIFS('3. Data'!$G:$G,'3. Data'!$A:$A,$C11,'3. Data'!$B:$B,$B$7,'3. Data'!$C:$C,$B$6,'3. Data'!$D:$D,H$10,'3. Data'!$E:$E,$B$9,'3. Data'!$F:$F,$B$8)</f>
        <v>3000</v>
      </c>
      <c r="I11" s="41">
        <f>IF(H11=0,"",(H11/H$14))</f>
        <v>1</v>
      </c>
      <c r="J11" s="40">
        <f>SUMIFS('3. Data'!$G:$G,'3. Data'!$A:$A,$C11,'3. Data'!$B:$B,$B$7,'3. Data'!$C:$C,$B$6,'3. Data'!$D:$D,J$10,'3. Data'!$E:$E,$B$9,'3. Data'!$F:$F,$B$8)</f>
        <v>8000</v>
      </c>
      <c r="K11" s="41">
        <f>IF(J11=0,"",(J11/J$14))</f>
        <v>1</v>
      </c>
      <c r="L11" s="40">
        <f>IFERROR(SUM(D11+F11+H11+J11),0)</f>
        <v>16000</v>
      </c>
      <c r="M11" s="41">
        <f>IF(L11=0,"",(L11/L$14))</f>
        <v>1</v>
      </c>
      <c r="N11" s="41"/>
    </row>
    <row r="12" spans="1:14" ht="21" customHeight="1" x14ac:dyDescent="0.25">
      <c r="B12" s="94"/>
      <c r="C12" s="42" t="str">
        <f t="array" ref="C12">IFERROR(INDEX('4. Waardetabel'!F:K,MATCH(1,('4. Waardetabel'!F:F=$B$7)*('4. Waardetabel'!G:G=$B$8)*('4. Waardetabel'!H:H=$B$9),0),5),"")</f>
        <v>n.v.t.</v>
      </c>
      <c r="D12" s="43">
        <f>SUMIFS('3. Data'!$G:$G,'3. Data'!$A:$A,$C12,'3. Data'!$B:$B,$B$7,'3. Data'!$C:$C,$B$6,'3. Data'!$D:$D,D$10,'3. Data'!$E:$E,$B$9,'3. Data'!$F:$F,$B$8)</f>
        <v>0</v>
      </c>
      <c r="E12" s="44" t="str">
        <f>IF(D12=0,"",(D12/D$14))</f>
        <v/>
      </c>
      <c r="F12" s="43">
        <f>SUMIFS('3. Data'!$G:$G,'3. Data'!$A:$A,$C12,'3. Data'!$B:$B,$B$7,'3. Data'!$C:$C,$B$6,'3. Data'!$D:$D,F$10,'3. Data'!$E:$E,$B$9,'3. Data'!$F:$F,$B$8)</f>
        <v>0</v>
      </c>
      <c r="G12" s="44" t="str">
        <f>IF(F12=0,"",(F12/F$14))</f>
        <v/>
      </c>
      <c r="H12" s="43">
        <f>SUMIFS('3. Data'!$G:$G,'3. Data'!$A:$A,$C12,'3. Data'!$B:$B,$B$7,'3. Data'!$C:$C,$B$6,'3. Data'!$D:$D,H$10,'3. Data'!$E:$E,$B$9,'3. Data'!$F:$F,$B$8)</f>
        <v>0</v>
      </c>
      <c r="I12" s="44" t="str">
        <f>IF(H12=0,"",(H12/H$14))</f>
        <v/>
      </c>
      <c r="J12" s="43">
        <f>SUMIFS('3. Data'!$G:$G,'3. Data'!$A:$A,$C12,'3. Data'!$B:$B,$B$7,'3. Data'!$C:$C,$B$6,'3. Data'!$D:$D,J$10,'3. Data'!$E:$E,$B$9,'3. Data'!$F:$F,$B$8)</f>
        <v>0</v>
      </c>
      <c r="K12" s="44" t="str">
        <f>IF(J12=0,"",(J12/J$14))</f>
        <v/>
      </c>
      <c r="L12" s="43">
        <f t="shared" ref="L12:L17" si="0">IFERROR(SUM(D12+F12+H12+J12),0)</f>
        <v>0</v>
      </c>
      <c r="M12" s="44" t="str">
        <f>IF(L12=0,"",(L12/L$14))</f>
        <v/>
      </c>
      <c r="N12" s="44"/>
    </row>
    <row r="13" spans="1:14" ht="21" customHeight="1" x14ac:dyDescent="0.25">
      <c r="B13" s="95"/>
      <c r="C13" s="42" t="str">
        <f t="array" ref="C13">IFERROR(INDEX('4. Waardetabel'!F:K,MATCH(1,('4. Waardetabel'!F:F=$B$7)*('4. Waardetabel'!G:G=$B$8)*('4. Waardetabel'!H:H=$B$9),0),6),"")</f>
        <v>n.v.t.</v>
      </c>
      <c r="D13" s="43">
        <f>SUMIFS('3. Data'!$G:$G,'3. Data'!$A:$A,$C13,'3. Data'!$B:$B,$B$7,'3. Data'!$C:$C,$B$6,'3. Data'!$D:$D,D$10,'3. Data'!$E:$E,$B$9,'3. Data'!$F:$F,$B$8)</f>
        <v>0</v>
      </c>
      <c r="E13" s="44" t="str">
        <f>IF(D13=0,"",(D13/D$14))</f>
        <v/>
      </c>
      <c r="F13" s="43">
        <f>SUMIFS('3. Data'!$G:$G,'3. Data'!$A:$A,$C13,'3. Data'!$B:$B,$B$7,'3. Data'!$C:$C,$B$6,'3. Data'!$D:$D,F$10,'3. Data'!$E:$E,$B$9,'3. Data'!$F:$F,$B$8)</f>
        <v>0</v>
      </c>
      <c r="G13" s="44" t="str">
        <f>IF(F13=0,"",(F13/F$14))</f>
        <v/>
      </c>
      <c r="H13" s="43">
        <f>SUMIFS('3. Data'!$G:$G,'3. Data'!$A:$A,$C13,'3. Data'!$B:$B,$B$7,'3. Data'!$C:$C,$B$6,'3. Data'!$D:$D,H$10,'3. Data'!$E:$E,$B$9,'3. Data'!$F:$F,$B$8)</f>
        <v>0</v>
      </c>
      <c r="I13" s="44" t="str">
        <f>IF(H13=0,"",(H13/H$14))</f>
        <v/>
      </c>
      <c r="J13" s="43">
        <f>SUMIFS('3. Data'!$G:$G,'3. Data'!$A:$A,$C13,'3. Data'!$B:$B,$B$7,'3. Data'!$C:$C,$B$6,'3. Data'!$D:$D,J$10,'3. Data'!$E:$E,$B$9,'3. Data'!$F:$F,$B$8)</f>
        <v>0</v>
      </c>
      <c r="K13" s="44" t="str">
        <f>IF(J13=0,"",(J13/J$14))</f>
        <v/>
      </c>
      <c r="L13" s="43">
        <f t="shared" si="0"/>
        <v>0</v>
      </c>
      <c r="M13" s="44" t="str">
        <f>IF(L13=0,"",(L13/L$14))</f>
        <v/>
      </c>
      <c r="N13" s="44"/>
    </row>
    <row r="14" spans="1:14" ht="21" customHeight="1" thickBot="1" x14ac:dyDescent="0.3">
      <c r="B14" s="111"/>
      <c r="C14" s="45" t="s">
        <v>6</v>
      </c>
      <c r="D14" s="46">
        <f>SUM(D11:D13)</f>
        <v>0</v>
      </c>
      <c r="E14" s="47" t="str">
        <f>IF(D14=0,"",(SUM(E11:E13)))</f>
        <v/>
      </c>
      <c r="F14" s="46">
        <f>SUM(F11:F13)</f>
        <v>5000</v>
      </c>
      <c r="G14" s="47">
        <f>IF(F14=0,"",(SUM(G11:G13)))</f>
        <v>1</v>
      </c>
      <c r="H14" s="46">
        <f>SUM(H11:H13)</f>
        <v>3000</v>
      </c>
      <c r="I14" s="48">
        <f>IF(H14=0,"",(SUM(I11:I13)))</f>
        <v>1</v>
      </c>
      <c r="J14" s="46">
        <f>SUM(J11:J13)</f>
        <v>8000</v>
      </c>
      <c r="K14" s="47">
        <f>IF(J14=0,"",(SUM(K11:K13)))</f>
        <v>1</v>
      </c>
      <c r="L14" s="46">
        <f>SUM(L11:L13)</f>
        <v>16000</v>
      </c>
      <c r="M14" s="47">
        <f>IF(L14=0,"",(SUM(M11:M13)))</f>
        <v>1</v>
      </c>
      <c r="N14" s="47"/>
    </row>
    <row r="15" spans="1:14" ht="21" customHeight="1" x14ac:dyDescent="0.25">
      <c r="B15" s="123" t="s">
        <v>29</v>
      </c>
      <c r="C15" s="39" t="str">
        <f t="array" ref="C15">IFERROR(INDEX('4. Waardetabel'!F:K,MATCH(1,('4. Waardetabel'!F:F=$B$7)*('4. Waardetabel'!G:G=$B$8)*('4. Waardetabel'!H:H=$B$9),0),4),"")</f>
        <v>Leverancier 1</v>
      </c>
      <c r="D15" s="49">
        <f>SUMIFS('3. Data'!$H:$H,'3. Data'!$A:$A,$C15,'3. Data'!$B:$B,$B$7,'3. Data'!$C:$C,$B$6,'3. Data'!$D:$D,D$10,'3. Data'!$E:$E,$B$9,'3. Data'!$F:$F,$B$8)</f>
        <v>0</v>
      </c>
      <c r="E15" s="41" t="str">
        <f>IF(D15=0,"",(D15/D$18))</f>
        <v/>
      </c>
      <c r="F15" s="49">
        <f>SUMIFS('3. Data'!$H:$H,'3. Data'!$A:$A,$C15,'3. Data'!$B:$B,$B$7,'3. Data'!$C:$C,$B$6,'3. Data'!$D:$D,F$10,'3. Data'!$E:$E,$B$9,'3. Data'!$F:$F,$B$8)</f>
        <v>250000</v>
      </c>
      <c r="G15" s="41">
        <f>IF(F15=0,"",(F15/F$18))</f>
        <v>1</v>
      </c>
      <c r="H15" s="49">
        <f>SUMIFS('3. Data'!$H:$H,'3. Data'!$A:$A,$C15,'3. Data'!$B:$B,$B$7,'3. Data'!$C:$C,$B$6,'3. Data'!$D:$D,H$10,'3. Data'!$E:$E,$B$9,'3. Data'!$F:$F,$B$8)</f>
        <v>150000</v>
      </c>
      <c r="I15" s="41">
        <f>IF(H15=0,"",(H15/H$18))</f>
        <v>1</v>
      </c>
      <c r="J15" s="49">
        <f>SUMIFS('3. Data'!$H:$H,'3. Data'!$A:$A,$C15,'3. Data'!$B:$B,$B$7,'3. Data'!$C:$C,$B$6,'3. Data'!$D:$D,J$10,'3. Data'!$E:$E,$B$9,'3. Data'!$F:$F,$B$8)</f>
        <v>425000</v>
      </c>
      <c r="K15" s="41">
        <f>IF(J15=0,"",(J15/J$18))</f>
        <v>1</v>
      </c>
      <c r="L15" s="49">
        <f>IFERROR(SUM(D15+F15+H15+J15),0)</f>
        <v>825000</v>
      </c>
      <c r="M15" s="41">
        <f>IF(L15=0,"",(L15/L$18))</f>
        <v>1</v>
      </c>
      <c r="N15" s="41"/>
    </row>
    <row r="16" spans="1:14" ht="21" customHeight="1" x14ac:dyDescent="0.25">
      <c r="B16" s="124"/>
      <c r="C16" s="42" t="str">
        <f t="array" ref="C16">IFERROR(INDEX('4. Waardetabel'!F:K,MATCH(1,('4. Waardetabel'!F:F=$B$7)*('4. Waardetabel'!G:G=$B$8)*('4. Waardetabel'!H:H=$B$9),0),5),"")</f>
        <v>n.v.t.</v>
      </c>
      <c r="D16" s="50">
        <f>SUMIFS('3. Data'!$H:$H,'3. Data'!$A:$A,$C16,'3. Data'!$B:$B,$B$7,'3. Data'!$C:$C,$B$6,'3. Data'!$D:$D,D$10,'3. Data'!$E:$E,$B$9,'3. Data'!$F:$F,$B$8)</f>
        <v>0</v>
      </c>
      <c r="E16" s="44" t="str">
        <f>IF(D16=0,"",(D16/D$18))</f>
        <v/>
      </c>
      <c r="F16" s="50">
        <f>SUMIFS('3. Data'!$H:$H,'3. Data'!$A:$A,$C16,'3. Data'!$B:$B,$B$7,'3. Data'!$C:$C,$B$6,'3. Data'!$D:$D,F$10,'3. Data'!$E:$E,$B$9,'3. Data'!$F:$F,$B$8)</f>
        <v>0</v>
      </c>
      <c r="G16" s="44" t="str">
        <f>IF(F16=0,"",(F16/F$18))</f>
        <v/>
      </c>
      <c r="H16" s="50">
        <f>SUMIFS('3. Data'!$H:$H,'3. Data'!$A:$A,$C16,'3. Data'!$B:$B,$B$7,'3. Data'!$C:$C,$B$6,'3. Data'!$D:$D,H$10,'3. Data'!$E:$E,$B$9,'3. Data'!$F:$F,$B$8)</f>
        <v>0</v>
      </c>
      <c r="I16" s="44" t="str">
        <f>IF(H16=0,"",(H16/H$18))</f>
        <v/>
      </c>
      <c r="J16" s="50">
        <f>SUMIFS('3. Data'!$H:$H,'3. Data'!$A:$A,$C16,'3. Data'!$B:$B,$B$7,'3. Data'!$C:$C,$B$6,'3. Data'!$D:$D,J$10,'3. Data'!$E:$E,$B$9,'3. Data'!$F:$F,$B$8)</f>
        <v>0</v>
      </c>
      <c r="K16" s="44" t="str">
        <f>IF(J16=0,"",(J16/J$18))</f>
        <v/>
      </c>
      <c r="L16" s="51">
        <f t="shared" si="0"/>
        <v>0</v>
      </c>
      <c r="M16" s="44" t="str">
        <f>IF(L16=0,"",(L16/L$18))</f>
        <v/>
      </c>
      <c r="N16" s="44"/>
    </row>
    <row r="17" spans="2:14" ht="21" customHeight="1" x14ac:dyDescent="0.25">
      <c r="B17" s="125"/>
      <c r="C17" s="42" t="str">
        <f t="array" ref="C17">IFERROR(INDEX('4. Waardetabel'!F:K,MATCH(1,('4. Waardetabel'!F:F=$B$7)*('4. Waardetabel'!G:G=$B$8)*('4. Waardetabel'!H:H=$B$9),0),6),"")</f>
        <v>n.v.t.</v>
      </c>
      <c r="D17" s="50">
        <f>SUMIFS('3. Data'!$H:$H,'3. Data'!$A:$A,$C17,'3. Data'!$B:$B,$B$7,'3. Data'!$C:$C,$B$6,'3. Data'!$D:$D,D$10,'3. Data'!$E:$E,$B$9,'3. Data'!$F:$F,$B$8)</f>
        <v>0</v>
      </c>
      <c r="E17" s="44" t="str">
        <f>IF(D17=0,"",(D17/D$18))</f>
        <v/>
      </c>
      <c r="F17" s="50">
        <f>SUMIFS('3. Data'!$H:$H,'3. Data'!$A:$A,$C17,'3. Data'!$B:$B,$B$7,'3. Data'!$C:$C,$B$6,'3. Data'!$D:$D,F$10,'3. Data'!$E:$E,$B$9,'3. Data'!$F:$F,$B$8)</f>
        <v>0</v>
      </c>
      <c r="G17" s="44" t="str">
        <f>IF(F17=0,"",(F17/F$18))</f>
        <v/>
      </c>
      <c r="H17" s="50">
        <f>SUMIFS('3. Data'!$H:$H,'3. Data'!$A:$A,$C17,'3. Data'!$B:$B,$B$7,'3. Data'!$C:$C,$B$6,'3. Data'!$D:$D,H$10,'3. Data'!$E:$E,$B$9,'3. Data'!$F:$F,$B$8)</f>
        <v>0</v>
      </c>
      <c r="I17" s="44" t="str">
        <f>IF(H17=0,"",(H17/H$18))</f>
        <v/>
      </c>
      <c r="J17" s="50">
        <f>SUMIFS('3. Data'!$H:$H,'3. Data'!$A:$A,$C17,'3. Data'!$B:$B,$B$7,'3. Data'!$C:$C,$B$6,'3. Data'!$D:$D,J$10,'3. Data'!$E:$E,$B$9,'3. Data'!$F:$F,$B$8)</f>
        <v>0</v>
      </c>
      <c r="K17" s="44" t="str">
        <f>IF(J17=0,"",(J17/J$18))</f>
        <v/>
      </c>
      <c r="L17" s="51">
        <f t="shared" si="0"/>
        <v>0</v>
      </c>
      <c r="M17" s="44" t="str">
        <f>IF(L17=0,"",(L17/L$18))</f>
        <v/>
      </c>
      <c r="N17" s="44"/>
    </row>
    <row r="18" spans="2:14" ht="21" customHeight="1" thickBot="1" x14ac:dyDescent="0.3">
      <c r="B18" s="126"/>
      <c r="C18" s="45" t="s">
        <v>6</v>
      </c>
      <c r="D18" s="52">
        <f>SUM(D15:D17)</f>
        <v>0</v>
      </c>
      <c r="E18" s="47" t="str">
        <f>IF(D18=0,"",(SUM(E15:E17)))</f>
        <v/>
      </c>
      <c r="F18" s="52">
        <f>SUM(F15:F17)</f>
        <v>250000</v>
      </c>
      <c r="G18" s="47">
        <f>IF(F18=0,"",(SUM(G15:G17)))</f>
        <v>1</v>
      </c>
      <c r="H18" s="52">
        <f>SUM(H15:H17)</f>
        <v>150000</v>
      </c>
      <c r="I18" s="48">
        <f>IF(H18=0,"",(SUM(I15:I17)))</f>
        <v>1</v>
      </c>
      <c r="J18" s="52">
        <f>SUM(J15:J17)</f>
        <v>425000</v>
      </c>
      <c r="K18" s="47">
        <f>IF(J18=0,"",(SUM(K15:K17)))</f>
        <v>1</v>
      </c>
      <c r="L18" s="52">
        <f>SUM(L15:L17)</f>
        <v>825000</v>
      </c>
      <c r="M18" s="47">
        <f>IF(L18=0,"",(SUM(M15:M17)))</f>
        <v>1</v>
      </c>
      <c r="N18" s="47"/>
    </row>
    <row r="19" spans="2:14" ht="21" customHeight="1" x14ac:dyDescent="0.25">
      <c r="B19" s="93" t="s">
        <v>7</v>
      </c>
      <c r="C19" s="39" t="str">
        <f t="array" ref="C19">IFERROR(INDEX('4. Waardetabel'!F:K,MATCH(1,('4. Waardetabel'!F:F=$B$7)*('4. Waardetabel'!G:G=$B$8)*('4. Waardetabel'!H:H=$B$9),0),4),"")</f>
        <v>Leverancier 1</v>
      </c>
      <c r="D19" s="49">
        <f>SUMIFS('3. Data'!$I:$I,'3. Data'!$A:$A,$C19,'3. Data'!$B:$B,$B$7,'3. Data'!$C:$C,$B$6,'3. Data'!$D:$D,D$10,'3. Data'!$E:$E,$B$9,'3. Data'!$F:$F,$B$8)</f>
        <v>0</v>
      </c>
      <c r="E19" s="41" t="str">
        <f>IF(D19=0,"",(D19/D$22))</f>
        <v/>
      </c>
      <c r="F19" s="49">
        <f>SUMIFS('3. Data'!$I:$I,'3. Data'!$A:$A,$C19,'3. Data'!$B:$B,$B$7,'3. Data'!$C:$C,$B$6,'3. Data'!$D:$D,F$10,'3. Data'!$E:$E,$B$9,'3. Data'!$F:$F,$B$8)</f>
        <v>500.15</v>
      </c>
      <c r="G19" s="41">
        <f>IF(F19=0,"",(F19/F$22))</f>
        <v>1</v>
      </c>
      <c r="H19" s="49">
        <f>SUMIFS('3. Data'!$I:$I,'3. Data'!$A:$A,$C19,'3. Data'!$B:$B,$B$7,'3. Data'!$C:$C,$B$6,'3. Data'!$D:$D,H$10,'3. Data'!$E:$E,$B$9,'3. Data'!$F:$F,$B$8)</f>
        <v>25014.3</v>
      </c>
      <c r="I19" s="41">
        <f>IF(H19=0,"",(H19/H$22))</f>
        <v>1</v>
      </c>
      <c r="J19" s="49">
        <f>SUMIFS('3. Data'!$I:$I,'3. Data'!$A:$A,$C19,'3. Data'!$B:$B,$B$7,'3. Data'!$C:$C,$B$6,'3. Data'!$D:$D,J$10,'3. Data'!$E:$E,$B$9,'3. Data'!$F:$F,$B$8)</f>
        <v>14272.01</v>
      </c>
      <c r="K19" s="41">
        <f>IF(J19=0,"",(J19/J$22))</f>
        <v>1</v>
      </c>
      <c r="L19" s="49">
        <f>IFERROR(SUM(D19+F19+H19+J19),0)</f>
        <v>39786.46</v>
      </c>
      <c r="M19" s="41">
        <f>IF(L19=0,"",(L19/L$22))</f>
        <v>1</v>
      </c>
      <c r="N19" s="41"/>
    </row>
    <row r="20" spans="2:14" ht="21" customHeight="1" x14ac:dyDescent="0.25">
      <c r="B20" s="94"/>
      <c r="C20" s="42" t="str">
        <f t="array" ref="C20">IFERROR(INDEX('4. Waardetabel'!F:K,MATCH(1,('4. Waardetabel'!F:F=$B$7)*('4. Waardetabel'!G:G=$B$8)*('4. Waardetabel'!H:H=$B$9),0),5),"")</f>
        <v>n.v.t.</v>
      </c>
      <c r="D20" s="50">
        <f>SUMIFS('3. Data'!$I:$I,'3. Data'!$A:$A,$C20,'3. Data'!$B:$B,$B$7,'3. Data'!$C:$C,$B$6,'3. Data'!$D:$D,D$10,'3. Data'!$E:$E,$B$9,'3. Data'!$F:$F,$B$8)</f>
        <v>0</v>
      </c>
      <c r="E20" s="44" t="str">
        <f>IF(D20=0,"",(D20/D$22))</f>
        <v/>
      </c>
      <c r="F20" s="50">
        <f>SUMIFS('3. Data'!$I:$I,'3. Data'!$A:$A,$C20,'3. Data'!$B:$B,$B$7,'3. Data'!$C:$C,$B$6,'3. Data'!$D:$D,F$10,'3. Data'!$E:$E,$B$9,'3. Data'!$F:$F,$B$8)</f>
        <v>0</v>
      </c>
      <c r="G20" s="44" t="str">
        <f>IF(F20=0,"",(F20/F$22))</f>
        <v/>
      </c>
      <c r="H20" s="50">
        <f>SUMIFS('3. Data'!$I:$I,'3. Data'!$A:$A,$C20,'3. Data'!$B:$B,$B$7,'3. Data'!$C:$C,$B$6,'3. Data'!$D:$D,H$10,'3. Data'!$E:$E,$B$9,'3. Data'!$F:$F,$B$8)</f>
        <v>0</v>
      </c>
      <c r="I20" s="44" t="str">
        <f>IF(H20=0,"",(H20/H$22))</f>
        <v/>
      </c>
      <c r="J20" s="50">
        <f>SUMIFS('3. Data'!$I:$I,'3. Data'!$A:$A,$C20,'3. Data'!$B:$B,$B$7,'3. Data'!$C:$C,$B$6,'3. Data'!$D:$D,J$10,'3. Data'!$E:$E,$B$9,'3. Data'!$F:$F,$B$8)</f>
        <v>0</v>
      </c>
      <c r="K20" s="44" t="str">
        <f>IF(J20=0,"",(J20/J$22))</f>
        <v/>
      </c>
      <c r="L20" s="51">
        <f t="shared" ref="L20:L21" si="1">IFERROR(SUM(D20+F20+H20+J20),0)</f>
        <v>0</v>
      </c>
      <c r="M20" s="44" t="str">
        <f>IF(L20=0,"",(L20/L$22))</f>
        <v/>
      </c>
      <c r="N20" s="44"/>
    </row>
    <row r="21" spans="2:14" ht="21" customHeight="1" x14ac:dyDescent="0.25">
      <c r="B21" s="95"/>
      <c r="C21" s="42" t="str">
        <f t="array" ref="C21">IFERROR(INDEX('4. Waardetabel'!F:K,MATCH(1,('4. Waardetabel'!F:F=$B$7)*('4. Waardetabel'!G:G=$B$8)*('4. Waardetabel'!H:H=$B$9),0),6),"")</f>
        <v>n.v.t.</v>
      </c>
      <c r="D21" s="50">
        <f>SUMIFS('3. Data'!$I:$I,'3. Data'!$A:$A,$C21,'3. Data'!$B:$B,$B$7,'3. Data'!$C:$C,$B$6,'3. Data'!$D:$D,D$10,'3. Data'!$E:$E,$B$9,'3. Data'!$F:$F,$B$8)</f>
        <v>0</v>
      </c>
      <c r="E21" s="44" t="str">
        <f>IF(D21=0,"",(D21/D$22))</f>
        <v/>
      </c>
      <c r="F21" s="50">
        <f>SUMIFS('3. Data'!$I:$I,'3. Data'!$A:$A,$C21,'3. Data'!$B:$B,$B$7,'3. Data'!$C:$C,$B$6,'3. Data'!$D:$D,F$10,'3. Data'!$E:$E,$B$9,'3. Data'!$F:$F,$B$8)</f>
        <v>0</v>
      </c>
      <c r="G21" s="44" t="str">
        <f>IF(F21=0,"",(F21/F$22))</f>
        <v/>
      </c>
      <c r="H21" s="50">
        <f>SUMIFS('3. Data'!$I:$I,'3. Data'!$A:$A,$C21,'3. Data'!$B:$B,$B$7,'3. Data'!$C:$C,$B$6,'3. Data'!$D:$D,H$10,'3. Data'!$E:$E,$B$9,'3. Data'!$F:$F,$B$8)</f>
        <v>0</v>
      </c>
      <c r="I21" s="44" t="str">
        <f>IF(H21=0,"",(H21/H$22))</f>
        <v/>
      </c>
      <c r="J21" s="50">
        <f>SUMIFS('3. Data'!$I:$I,'3. Data'!$A:$A,$C21,'3. Data'!$B:$B,$B$7,'3. Data'!$C:$C,$B$6,'3. Data'!$D:$D,J$10,'3. Data'!$E:$E,$B$9,'3. Data'!$F:$F,$B$8)</f>
        <v>0</v>
      </c>
      <c r="K21" s="44" t="str">
        <f>IF(J21=0,"",(J21/J$22))</f>
        <v/>
      </c>
      <c r="L21" s="51">
        <f t="shared" si="1"/>
        <v>0</v>
      </c>
      <c r="M21" s="44" t="str">
        <f>IF(L21=0,"",(L21/L$22))</f>
        <v/>
      </c>
      <c r="N21" s="44"/>
    </row>
    <row r="22" spans="2:14" ht="21" customHeight="1" thickBot="1" x14ac:dyDescent="0.3">
      <c r="B22" s="111"/>
      <c r="C22" s="45" t="s">
        <v>6</v>
      </c>
      <c r="D22" s="52">
        <f>SUM(D19:D21)</f>
        <v>0</v>
      </c>
      <c r="E22" s="47" t="str">
        <f>IF(D22=0,"",(SUM(E19:E21)))</f>
        <v/>
      </c>
      <c r="F22" s="52">
        <f>SUM(F19:F21)</f>
        <v>500.15</v>
      </c>
      <c r="G22" s="47">
        <f>IF(F22=0,"",(SUM(G19:G21)))</f>
        <v>1</v>
      </c>
      <c r="H22" s="52">
        <f>SUM(H19:H21)</f>
        <v>25014.3</v>
      </c>
      <c r="I22" s="48">
        <f>IF(H22=0,"",(SUM(I19:I21)))</f>
        <v>1</v>
      </c>
      <c r="J22" s="52">
        <f>SUM(J19:J21)</f>
        <v>14272.01</v>
      </c>
      <c r="K22" s="47">
        <f>IF(J22=0,"",(SUM(K19:K21)))</f>
        <v>1</v>
      </c>
      <c r="L22" s="52">
        <f>SUM(L19:L21)</f>
        <v>39786.46</v>
      </c>
      <c r="M22" s="47">
        <f>IF(L22=0,"",(SUM(M19:M21)))</f>
        <v>1</v>
      </c>
      <c r="N22" s="47"/>
    </row>
    <row r="23" spans="2:14" ht="21" customHeight="1" x14ac:dyDescent="0.25">
      <c r="B23" s="93" t="s">
        <v>12</v>
      </c>
      <c r="C23" s="39" t="str">
        <f t="array" ref="C23">IFERROR(INDEX('4. Waardetabel'!F:K,MATCH(1,('4. Waardetabel'!F:F=$B$7)*('4. Waardetabel'!G:G=$B$8)*('4. Waardetabel'!H:H=$B$9),0),4),"")</f>
        <v>Leverancier 1</v>
      </c>
      <c r="D23" s="49">
        <f>SUMIFS('3. Data'!$J:$J,'3. Data'!$A:$A,$C23,'3. Data'!$B:$B,$B$7,'3. Data'!$C:$C,$B$6,'3. Data'!$D:$D,D$10,'3. Data'!$E:$E,$B$9,'3. Data'!$F:$F,$B$8)</f>
        <v>0</v>
      </c>
      <c r="E23" s="41" t="str">
        <f>IF(D23=0,"",(D23/D$26))</f>
        <v/>
      </c>
      <c r="F23" s="49">
        <f>SUMIFS('3. Data'!$J:$J,'3. Data'!$A:$A,$C23,'3. Data'!$B:$B,$B$7,'3. Data'!$C:$C,$B$6,'3. Data'!$D:$D,F$10,'3. Data'!$E:$E,$B$9,'3. Data'!$F:$F,$B$8)</f>
        <v>250500.15</v>
      </c>
      <c r="G23" s="41">
        <f>IF(F23=0,"",(F23/F$26))</f>
        <v>1</v>
      </c>
      <c r="H23" s="49">
        <f>SUMIFS('3. Data'!$J:$J,'3. Data'!$A:$A,$C23,'3. Data'!$B:$B,$B$7,'3. Data'!$C:$C,$B$6,'3. Data'!$D:$D,H$10,'3. Data'!$E:$E,$B$9,'3. Data'!$F:$F,$B$8)</f>
        <v>175014.3</v>
      </c>
      <c r="I23" s="41">
        <f>IF(H23=0,"",(H23/H$26))</f>
        <v>1</v>
      </c>
      <c r="J23" s="49">
        <f>SUMIFS('3. Data'!$J:$J,'3. Data'!$A:$A,$C23,'3. Data'!$B:$B,$B$7,'3. Data'!$C:$C,$B$6,'3. Data'!$D:$D,J$10,'3. Data'!$E:$E,$B$9,'3. Data'!$F:$F,$B$8)</f>
        <v>439272.01</v>
      </c>
      <c r="K23" s="41">
        <f>IF(J23=0,"",(J23/J$26))</f>
        <v>1</v>
      </c>
      <c r="L23" s="49">
        <f>IFERROR(SUM(D23+F23+H23+J23),0)</f>
        <v>864786.46</v>
      </c>
      <c r="M23" s="41">
        <f>IF(L23=0,"",(L23/L$26))</f>
        <v>1</v>
      </c>
      <c r="N23" s="41"/>
    </row>
    <row r="24" spans="2:14" ht="21" customHeight="1" x14ac:dyDescent="0.25">
      <c r="B24" s="94"/>
      <c r="C24" s="42" t="str">
        <f t="array" ref="C24">IFERROR(INDEX('4. Waardetabel'!F:K,MATCH(1,('4. Waardetabel'!F:F=$B$7)*('4. Waardetabel'!G:G=$B$8)*('4. Waardetabel'!H:H=$B$9),0),5),"")</f>
        <v>n.v.t.</v>
      </c>
      <c r="D24" s="50">
        <f>SUMIFS('3. Data'!$J:$J,'3. Data'!$A:$A,$C24,'3. Data'!$B:$B,$B$7,'3. Data'!$C:$C,$B$6,'3. Data'!$D:$D,D$10,'3. Data'!$E:$E,$B$9,'3. Data'!$F:$F,$B$8)</f>
        <v>0</v>
      </c>
      <c r="E24" s="44" t="str">
        <f>IF(D24=0,"",(D24/D$26))</f>
        <v/>
      </c>
      <c r="F24" s="50">
        <f>SUMIFS('3. Data'!$J:$J,'3. Data'!$A:$A,$C24,'3. Data'!$B:$B,$B$7,'3. Data'!$C:$C,$B$6,'3. Data'!$D:$D,F$10,'3. Data'!$E:$E,$B$9,'3. Data'!$F:$F,$B$8)</f>
        <v>0</v>
      </c>
      <c r="G24" s="44" t="str">
        <f>IF(F24=0,"",(F24/F$26))</f>
        <v/>
      </c>
      <c r="H24" s="50">
        <f>SUMIFS('3. Data'!$J:$J,'3. Data'!$A:$A,$C24,'3. Data'!$B:$B,$B$7,'3. Data'!$C:$C,$B$6,'3. Data'!$D:$D,H$10,'3. Data'!$E:$E,$B$9,'3. Data'!$F:$F,$B$8)</f>
        <v>0</v>
      </c>
      <c r="I24" s="44" t="str">
        <f>IF(H24=0,"",(H24/H$26))</f>
        <v/>
      </c>
      <c r="J24" s="50">
        <f>SUMIFS('3. Data'!$J:$J,'3. Data'!$A:$A,$C24,'3. Data'!$B:$B,$B$7,'3. Data'!$C:$C,$B$6,'3. Data'!$D:$D,J$10,'3. Data'!$E:$E,$B$9,'3. Data'!$F:$F,$B$8)</f>
        <v>0</v>
      </c>
      <c r="K24" s="44" t="str">
        <f>IF(J24=0,"",(J24/J$26))</f>
        <v/>
      </c>
      <c r="L24" s="51">
        <f t="shared" ref="L24:L25" si="2">IFERROR(SUM(D24+F24+H24+J24),0)</f>
        <v>0</v>
      </c>
      <c r="M24" s="44" t="str">
        <f>IF(L24=0,"",(L24/L$26))</f>
        <v/>
      </c>
      <c r="N24" s="44"/>
    </row>
    <row r="25" spans="2:14" ht="21" customHeight="1" x14ac:dyDescent="0.25">
      <c r="B25" s="95"/>
      <c r="C25" s="42" t="str">
        <f t="array" ref="C25">IFERROR(INDEX('4. Waardetabel'!F:K,MATCH(1,('4. Waardetabel'!F:F=$B$7)*('4. Waardetabel'!G:G=$B$8)*('4. Waardetabel'!H:H=$B$9),0),6),"")</f>
        <v>n.v.t.</v>
      </c>
      <c r="D25" s="50">
        <f>SUMIFS('3. Data'!$J:$J,'3. Data'!$A:$A,$C25,'3. Data'!$B:$B,$B$7,'3. Data'!$C:$C,$B$6,'3. Data'!$D:$D,D$10,'3. Data'!$E:$E,$B$9,'3. Data'!$F:$F,$B$8)</f>
        <v>0</v>
      </c>
      <c r="E25" s="44" t="str">
        <f>IF(D25=0,"",(D25/D$26))</f>
        <v/>
      </c>
      <c r="F25" s="50">
        <f>SUMIFS('3. Data'!$J:$J,'3. Data'!$A:$A,$C25,'3. Data'!$B:$B,$B$7,'3. Data'!$C:$C,$B$6,'3. Data'!$D:$D,F$10,'3. Data'!$E:$E,$B$9,'3. Data'!$F:$F,$B$8)</f>
        <v>0</v>
      </c>
      <c r="G25" s="44" t="str">
        <f>IF(F25=0,"",(F25/F$26))</f>
        <v/>
      </c>
      <c r="H25" s="50">
        <f>SUMIFS('3. Data'!$J:$J,'3. Data'!$A:$A,$C25,'3. Data'!$B:$B,$B$7,'3. Data'!$C:$C,$B$6,'3. Data'!$D:$D,H$10,'3. Data'!$E:$E,$B$9,'3. Data'!$F:$F,$B$8)</f>
        <v>0</v>
      </c>
      <c r="I25" s="44" t="str">
        <f>IF(H25=0,"",(H25/H$26))</f>
        <v/>
      </c>
      <c r="J25" s="50">
        <f>SUMIFS('3. Data'!$J:$J,'3. Data'!$A:$A,$C25,'3. Data'!$B:$B,$B$7,'3. Data'!$C:$C,$B$6,'3. Data'!$D:$D,J$10,'3. Data'!$E:$E,$B$9,'3. Data'!$F:$F,$B$8)</f>
        <v>0</v>
      </c>
      <c r="K25" s="44" t="str">
        <f>IF(J25=0,"",(J25/J$26))</f>
        <v/>
      </c>
      <c r="L25" s="51">
        <f t="shared" si="2"/>
        <v>0</v>
      </c>
      <c r="M25" s="44" t="str">
        <f>IF(L25=0,"",(L25/L$26))</f>
        <v/>
      </c>
      <c r="N25" s="44"/>
    </row>
    <row r="26" spans="2:14" ht="21" customHeight="1" thickBot="1" x14ac:dyDescent="0.3">
      <c r="B26" s="111"/>
      <c r="C26" s="45" t="s">
        <v>6</v>
      </c>
      <c r="D26" s="52">
        <f>SUM(D23:D25)</f>
        <v>0</v>
      </c>
      <c r="E26" s="47" t="str">
        <f>IF(D26=0,"",(SUM(E23:E25)))</f>
        <v/>
      </c>
      <c r="F26" s="52">
        <f>SUM(F23:F25)</f>
        <v>250500.15</v>
      </c>
      <c r="G26" s="47">
        <f>IF(F26=0,"",(SUM(G23:G25)))</f>
        <v>1</v>
      </c>
      <c r="H26" s="52">
        <f>SUM(H23:H25)</f>
        <v>175014.3</v>
      </c>
      <c r="I26" s="48">
        <f>IF(H26=0,"",(SUM(I23:I25)))</f>
        <v>1</v>
      </c>
      <c r="J26" s="52">
        <f>SUM(J23:J25)</f>
        <v>439272.01</v>
      </c>
      <c r="K26" s="47">
        <f>IF(J26=0,"",(SUM(K23:K25)))</f>
        <v>1</v>
      </c>
      <c r="L26" s="52">
        <f>SUM(L23:L25)</f>
        <v>864786.46</v>
      </c>
      <c r="M26" s="47">
        <f>IF(L26=0,"",(SUM(M23:M25)))</f>
        <v>1</v>
      </c>
      <c r="N26" s="47"/>
    </row>
    <row r="27" spans="2:14" ht="21" customHeight="1" x14ac:dyDescent="0.25">
      <c r="B27" s="93" t="s">
        <v>8</v>
      </c>
      <c r="C27" s="39" t="str">
        <f t="array" ref="C27">IFERROR(INDEX('4. Waardetabel'!F:K,MATCH(1,('4. Waardetabel'!F:F=$B$7)*('4. Waardetabel'!G:G=$B$8)*('4. Waardetabel'!H:H=$B$9),0),4),"")</f>
        <v>Leverancier 1</v>
      </c>
      <c r="D27" s="98" t="str">
        <f>IFERROR(SUM(SUMIFS('3. Data'!$K:$K,'3. Data'!$A:$A,$C27,'3. Data'!$B:$B,$B$7,'3. Data'!$C:$C,$B$6,'3. Data'!$D:$D,D$10,'3. Data'!$E:$E,$B$9,'3. Data'!F:F,$B$8)/D11),"")</f>
        <v/>
      </c>
      <c r="E27" s="99"/>
      <c r="F27" s="98">
        <f>IFERROR(SUM(SUMIFS('3. Data'!$K:$K,'3. Data'!$A:$A,$C27,'3. Data'!$B:$B,$B$7,'3. Data'!$C:$C,$B$6,'3. Data'!$D:$D,F$10,'3. Data'!$E:$E,$B$9,'3. Data'!F:F,$B$8)/F11),"")</f>
        <v>2.5999999999999999E-3</v>
      </c>
      <c r="G27" s="99"/>
      <c r="H27" s="98">
        <f>IFERROR(SUM(SUMIFS('3. Data'!$K:$K,'3. Data'!$A:$A,$C27,'3. Data'!$B:$B,$B$7,'3. Data'!$C:$C,$B$6,'3. Data'!$D:$D,H$10,'3. Data'!$E:$E,$B$9,'3. Data'!F:F,$B$8)/H11),"")</f>
        <v>3.3333333333333335E-3</v>
      </c>
      <c r="I27" s="99"/>
      <c r="J27" s="98">
        <f>IFERROR(SUM(SUMIFS('3. Data'!$K:$K,'3. Data'!$A:$A,$C27,'3. Data'!$B:$B,$B$7,'3. Data'!$C:$C,$B$6,'3. Data'!$D:$D,J$10,'3. Data'!$E:$E,$B$9,'3. Data'!F:F,$B$8)/J11),"")</f>
        <v>5.1250000000000002E-3</v>
      </c>
      <c r="K27" s="99"/>
      <c r="L27" s="98">
        <f>IFERROR(SUM(SUMIFS('3. Data'!$K:$K,'3. Data'!$A:$A,$C27,'3. Data'!$B:$B,$B$7,'3. Data'!$C:$C,$B$6,'3. Data'!$E:$E,$B$9,'3. Data'!$F:$F,$B$8)/L11),0)</f>
        <v>4.0000000000000001E-3</v>
      </c>
      <c r="M27" s="99"/>
      <c r="N27" s="41"/>
    </row>
    <row r="28" spans="2:14" ht="21" customHeight="1" x14ac:dyDescent="0.25">
      <c r="B28" s="94"/>
      <c r="C28" s="42" t="str">
        <f t="array" ref="C28">IFERROR(INDEX('4. Waardetabel'!F:K,MATCH(1,('4. Waardetabel'!F:F=$B$7)*('4. Waardetabel'!G:G=$B$8)*('4. Waardetabel'!H:H=$B$9),0),5),"")</f>
        <v>n.v.t.</v>
      </c>
      <c r="D28" s="100"/>
      <c r="E28" s="101"/>
      <c r="F28" s="100"/>
      <c r="G28" s="101"/>
      <c r="H28" s="100"/>
      <c r="I28" s="101"/>
      <c r="J28" s="100"/>
      <c r="K28" s="101"/>
      <c r="L28" s="100">
        <f>IFERROR(SUM(SUMIFS('3. Data'!$K:$K,'3. Data'!$A:$A,$C28,'3. Data'!$B:$B,$B$7,'3. Data'!$C:$C,$B$6,'3. Data'!$E:$E,$B$9,'3. Data'!$F:$F,$B$8)/L12),0)</f>
        <v>0</v>
      </c>
      <c r="M28" s="101"/>
      <c r="N28" s="44"/>
    </row>
    <row r="29" spans="2:14" ht="21" customHeight="1" x14ac:dyDescent="0.25">
      <c r="B29" s="95"/>
      <c r="C29" s="42" t="str">
        <f t="array" ref="C29">IFERROR(INDEX('4. Waardetabel'!F:K,MATCH(1,('4. Waardetabel'!F:F=$B$7)*('4. Waardetabel'!G:G=$B$8)*('4. Waardetabel'!H:H=$B$9),0),6),"")</f>
        <v>n.v.t.</v>
      </c>
      <c r="D29" s="100"/>
      <c r="E29" s="101"/>
      <c r="F29" s="100"/>
      <c r="G29" s="101"/>
      <c r="H29" s="100"/>
      <c r="I29" s="101"/>
      <c r="J29" s="100"/>
      <c r="K29" s="101"/>
      <c r="L29" s="100">
        <f>IFERROR(SUM(SUMIFS('3. Data'!$K:$K,'3. Data'!$A:$A,$C29,'3. Data'!$B:$B,$B$7,'3. Data'!$C:$C,$B$6,'3. Data'!$E:$E,$B$9,'3. Data'!$F:$F,$B$8)/L13),0)</f>
        <v>0</v>
      </c>
      <c r="M29" s="101"/>
      <c r="N29" s="44"/>
    </row>
    <row r="30" spans="2:14" ht="21" customHeight="1" thickBot="1" x14ac:dyDescent="0.3">
      <c r="B30" s="95"/>
      <c r="C30" s="45" t="s">
        <v>6</v>
      </c>
      <c r="D30" s="102" t="str">
        <f>IFERROR(SUM((SUMIFS('3. Data'!$K:$K,'3. Data'!$A:$A,$C27,'3. Data'!$B:$B,$B$7,'3. Data'!$C:$C,$B$6,'3. Data'!$D:$D,D$10,'3. Data'!$E:$E,$B$9,'3. Data'!$F:$F,$B$8)+SUMIFS('3. Data'!$K:$K,'3. Data'!$A:$A,$C28,'3. Data'!$B:$B,$B$7,'3. Data'!$C:$C,$B$6,'3. Data'!$D:$D,D$10,'3. Data'!$E:$E,$B$9,'3. Data'!$F:$F,$B$8)+SUMIFS('3. Data'!$K:$K,'3. Data'!$A:$A,$C29,'3. Data'!$B:$B,$B$7,'3. Data'!$C:$C,$B$6,'3. Data'!$D:$D,D$10,'3. Data'!$E:$E,$B$9,'3. Data'!$F:$F,$B$8))/D14),"")</f>
        <v/>
      </c>
      <c r="E30" s="103"/>
      <c r="F30" s="102">
        <f>IFERROR(SUM((SUMIFS('3. Data'!$K:$K,'3. Data'!$A:$A,$C27,'3. Data'!$B:$B,$B$7,'3. Data'!$C:$C,$B$6,'3. Data'!$D:$D,F$10,'3. Data'!$E:$E,$B$9,'3. Data'!$F:$F,$B$8)+SUMIFS('3. Data'!$K:$K,'3. Data'!$A:$A,$C28,'3. Data'!$B:$B,$B$7,'3. Data'!$C:$C,$B$6,'3. Data'!$D:$D,F$10,'3. Data'!$E:$E,$B$9,'3. Data'!$F:$F,$B$8)+SUMIFS('3. Data'!$K:$K,'3. Data'!$A:$A,$C29,'3. Data'!$B:$B,$B$7,'3. Data'!$C:$C,$B$6,'3. Data'!$D:$D,F$10,'3. Data'!$E:$E,$B$9,'3. Data'!$F:$F,$B$8))/F14),"")</f>
        <v>2.5999999999999999E-3</v>
      </c>
      <c r="G30" s="103"/>
      <c r="H30" s="102">
        <f>IFERROR(SUM((SUMIFS('3. Data'!$K:$K,'3. Data'!$A:$A,$C27,'3. Data'!$B:$B,$B$7,'3. Data'!$C:$C,$B$6,'3. Data'!$D:$D,H$10,'3. Data'!$E:$E,$B$9,'3. Data'!$F:$F,$B$8)+SUMIFS('3. Data'!$K:$K,'3. Data'!$A:$A,$C28,'3. Data'!$B:$B,$B$7,'3. Data'!$C:$C,$B$6,'3. Data'!$D:$D,H$10,'3. Data'!$E:$E,$B$9,'3. Data'!$F:$F,$B$8)+SUMIFS('3. Data'!$K:$K,'3. Data'!$A:$A,$C29,'3. Data'!$B:$B,$B$7,'3. Data'!$C:$C,$B$6,'3. Data'!$D:$D,H$10,'3. Data'!$E:$E,$B$9,'3. Data'!$F:$F,$B$8))/H14),"")</f>
        <v>3.3333333333333335E-3</v>
      </c>
      <c r="I30" s="103"/>
      <c r="J30" s="102">
        <f>IFERROR(SUM((SUMIFS('3. Data'!$K:$K,'3. Data'!$A:$A,$C27,'3. Data'!$B:$B,$B$7,'3. Data'!$C:$C,$B$6,'3. Data'!$D:$D,J$10,'3. Data'!$E:$E,$B$9,'3. Data'!$F:$F,$B$8)+SUMIFS('3. Data'!$K:$K,'3. Data'!$A:$A,$C28,'3. Data'!$B:$B,$B$7,'3. Data'!$C:$C,$B$6,'3. Data'!$D:$D,J$10,'3. Data'!$E:$E,$B$9,'3. Data'!$F:$F,$B$8)+SUMIFS('3. Data'!$K:$K,'3. Data'!$A:$A,$C29,'3. Data'!$B:$B,$B$7,'3. Data'!$C:$C,$B$6,'3. Data'!$D:$D,J$10,'3. Data'!$E:$E,$B$9,'3. Data'!$F:$F,$B$8))/J14),"")</f>
        <v>5.1250000000000002E-3</v>
      </c>
      <c r="K30" s="103"/>
      <c r="L30" s="102">
        <f>IFERROR(SUM((SUMIFS('3. Data'!$K:$K,'3. Data'!$A:$A,$C27,'3. Data'!$B:$B,$B$7,'3. Data'!$E:$E,$B$9,'3. Data'!$F:$F,$B$8)+SUMIFS('3. Data'!$K:$K,'3. Data'!$A:$A,$C28,'3. Data'!$B:$B,$B$7,'3. Data'!$E:$E,$B$9,'3. Data'!$F:$F,$B$8)+SUMIFS('3. Data'!$K:$K,'3. Data'!$A:$A,$C29,'3. Data'!$B:$B,$B$7,'3. Data'!$E:$E,$B$9,'3. Data'!$F:$F,$B$8))/L14),"")</f>
        <v>4.0000000000000001E-3</v>
      </c>
      <c r="M30" s="103"/>
      <c r="N30" s="47"/>
    </row>
    <row r="31" spans="2:14" ht="21" customHeight="1" x14ac:dyDescent="0.25">
      <c r="B31" s="93" t="s">
        <v>81</v>
      </c>
      <c r="C31" s="39" t="str">
        <f t="array" ref="C31">IFERROR(INDEX('4. Waardetabel'!F:K,MATCH(1,('4. Waardetabel'!F:F=$B$7)*('4. Waardetabel'!G:G=$B$8)*('4. Waardetabel'!H:H=$B$9),0),4),"")</f>
        <v>Leverancier 1</v>
      </c>
      <c r="D31" s="104">
        <f>SUMIFS('3. Data'!$L:$L,'3. Data'!$A:$A,$C31,'3. Data'!$B:$B,$B$7,'3. Data'!$C:$C,$B$6,'3. Data'!$D:$D,D$10,'3. Data'!$E:$E,$B$9,'3. Data'!$F:$F,$B$8)</f>
        <v>0</v>
      </c>
      <c r="E31" s="105"/>
      <c r="F31" s="104">
        <f>SUMIFS('3. Data'!$L:$L,'3. Data'!$A:$A,$C31,'3. Data'!$B:$B,$B$7,'3. Data'!$C:$C,$B$6,'3. Data'!$D:$D,F$10,'3. Data'!$E:$E,$B$9,'3. Data'!$F:$F,$B$8)</f>
        <v>1600</v>
      </c>
      <c r="G31" s="105"/>
      <c r="H31" s="104">
        <f>SUMIFS('3. Data'!$L:$L,'3. Data'!$A:$A,$C31,'3. Data'!$B:$B,$B$7,'3. Data'!$C:$C,$B$6,'3. Data'!$D:$D,H$10,'3. Data'!$E:$E,$B$9,'3. Data'!$F:$F,$B$8)</f>
        <v>2000</v>
      </c>
      <c r="I31" s="105"/>
      <c r="J31" s="104">
        <f>SUMIFS('3. Data'!$L:$L,'3. Data'!$A:$A,$C31,'3. Data'!$B:$B,$B$7,'3. Data'!$C:$C,$B$6,'3. Data'!$D:$D,J$10,'3. Data'!$E:$E,$B$9,'3. Data'!$F:$F,$B$8)</f>
        <v>2400</v>
      </c>
      <c r="K31" s="105"/>
      <c r="L31" s="104">
        <f>IFERROR(SUM(D31+F31+H31+J31),0)</f>
        <v>6000</v>
      </c>
      <c r="M31" s="105"/>
      <c r="N31" s="41"/>
    </row>
    <row r="32" spans="2:14" ht="21" customHeight="1" x14ac:dyDescent="0.25">
      <c r="B32" s="94"/>
      <c r="C32" s="42" t="str">
        <f t="array" ref="C32">IFERROR(INDEX('4. Waardetabel'!F:K,MATCH(1,('4. Waardetabel'!F:F=$B$7)*('4. Waardetabel'!G:G=$B$8)*('4. Waardetabel'!H:H=$B$9),0),5),"")</f>
        <v>n.v.t.</v>
      </c>
      <c r="D32" s="108"/>
      <c r="E32" s="109"/>
      <c r="F32" s="108"/>
      <c r="G32" s="109"/>
      <c r="H32" s="108"/>
      <c r="I32" s="109"/>
      <c r="J32" s="108"/>
      <c r="K32" s="109"/>
      <c r="L32" s="96">
        <f t="shared" ref="L32:L33" si="3">IFERROR(SUM(D32+F32+H32+J32),0)</f>
        <v>0</v>
      </c>
      <c r="M32" s="97"/>
      <c r="N32" s="44"/>
    </row>
    <row r="33" spans="2:14" ht="21" customHeight="1" x14ac:dyDescent="0.25">
      <c r="B33" s="95"/>
      <c r="C33" s="42" t="str">
        <f t="array" ref="C33">IFERROR(INDEX('4. Waardetabel'!F:K,MATCH(1,('4. Waardetabel'!F:F=$B$7)*('4. Waardetabel'!G:G=$B$8)*('4. Waardetabel'!H:H=$B$9),0),6),"")</f>
        <v>n.v.t.</v>
      </c>
      <c r="D33" s="108"/>
      <c r="E33" s="109"/>
      <c r="F33" s="108"/>
      <c r="G33" s="109"/>
      <c r="H33" s="108"/>
      <c r="I33" s="109"/>
      <c r="J33" s="108"/>
      <c r="K33" s="109"/>
      <c r="L33" s="96">
        <f t="shared" si="3"/>
        <v>0</v>
      </c>
      <c r="M33" s="97"/>
      <c r="N33" s="44"/>
    </row>
    <row r="34" spans="2:14" ht="21" customHeight="1" thickBot="1" x14ac:dyDescent="0.3">
      <c r="B34" s="95"/>
      <c r="C34" s="45" t="s">
        <v>6</v>
      </c>
      <c r="D34" s="127">
        <f>(MAX(D31:D33))</f>
        <v>0</v>
      </c>
      <c r="E34" s="128"/>
      <c r="F34" s="127">
        <f>(MAX(F31:F33))</f>
        <v>1600</v>
      </c>
      <c r="G34" s="128"/>
      <c r="H34" s="127">
        <f>(MAX(H31:H33))</f>
        <v>2000</v>
      </c>
      <c r="I34" s="128"/>
      <c r="J34" s="127">
        <f>(MAX(J31:J33))</f>
        <v>2400</v>
      </c>
      <c r="K34" s="128"/>
      <c r="L34" s="127">
        <f>(MAX(L31:L33))</f>
        <v>6000</v>
      </c>
      <c r="M34" s="128"/>
      <c r="N34" s="47"/>
    </row>
    <row r="35" spans="2:14" ht="21" customHeight="1" x14ac:dyDescent="0.25">
      <c r="B35" s="93" t="s">
        <v>82</v>
      </c>
      <c r="C35" s="39" t="str">
        <f t="array" ref="C35">IFERROR(INDEX('4. Waardetabel'!F:K,MATCH(1,('4. Waardetabel'!F:F=$B$7)*('4. Waardetabel'!G:G=$B$8)*('4. Waardetabel'!H:H=$B$9),0),4),"")</f>
        <v>Leverancier 1</v>
      </c>
      <c r="D35" s="104">
        <f>SUMIFS('3. Data'!$M:$M,'3. Data'!$A:$A,$C35,'3. Data'!$B:$B,$B$7,'3. Data'!$C:$C,$B$6,'3. Data'!$D:$D,D$10,'3. Data'!$E:$E,$B$9,'3. Data'!$F:$F,$B$8)</f>
        <v>0</v>
      </c>
      <c r="E35" s="105"/>
      <c r="F35" s="104">
        <f>SUMIFS('3. Data'!$M:$M,'3. Data'!$A:$A,$C35,'3. Data'!$B:$B,$B$7,'3. Data'!$C:$C,$B$6,'3. Data'!$D:$D,F$10,'3. Data'!$E:$E,$B$9,'3. Data'!$F:$F,$B$8)</f>
        <v>50</v>
      </c>
      <c r="G35" s="105"/>
      <c r="H35" s="104">
        <f>SUMIFS('3. Data'!$M:$M,'3. Data'!$A:$A,$C35,'3. Data'!$B:$B,$B$7,'3. Data'!$C:$C,$B$6,'3. Data'!$D:$D,H$10,'3. Data'!$E:$E,$B$9,'3. Data'!$F:$F,$B$8)</f>
        <v>65</v>
      </c>
      <c r="I35" s="105"/>
      <c r="J35" s="104">
        <f>SUMIFS('3. Data'!$M:$M,'3. Data'!$A:$A,$C35,'3. Data'!$B:$B,$B$7,'3. Data'!$C:$C,$B$6,'3. Data'!$D:$D,J$10,'3. Data'!$E:$E,$B$9,'3. Data'!$F:$F,$B$8)</f>
        <v>90</v>
      </c>
      <c r="K35" s="105"/>
      <c r="L35" s="104">
        <f>IFERROR(SUM(D35+F35+H35+J35),0)</f>
        <v>205</v>
      </c>
      <c r="M35" s="105"/>
      <c r="N35" s="41"/>
    </row>
    <row r="36" spans="2:14" ht="21" customHeight="1" x14ac:dyDescent="0.25">
      <c r="B36" s="94"/>
      <c r="C36" s="42" t="str">
        <f t="array" ref="C36">IFERROR(INDEX('4. Waardetabel'!F:K,MATCH(1,('4. Waardetabel'!F:F=$B$7)*('4. Waardetabel'!G:G=$B$8)*('4. Waardetabel'!H:H=$B$9),0),5),"")</f>
        <v>n.v.t.</v>
      </c>
      <c r="D36" s="108"/>
      <c r="E36" s="109"/>
      <c r="F36" s="108"/>
      <c r="G36" s="109"/>
      <c r="H36" s="108"/>
      <c r="I36" s="109"/>
      <c r="J36" s="108"/>
      <c r="K36" s="109"/>
      <c r="L36" s="96"/>
      <c r="M36" s="97"/>
      <c r="N36" s="44"/>
    </row>
    <row r="37" spans="2:14" ht="21" customHeight="1" x14ac:dyDescent="0.25">
      <c r="B37" s="95"/>
      <c r="C37" s="42" t="str">
        <f t="array" ref="C37">IFERROR(INDEX('4. Waardetabel'!F:K,MATCH(1,('4. Waardetabel'!F:F=$B$7)*('4. Waardetabel'!G:G=$B$8)*('4. Waardetabel'!H:H=$B$9),0),6),"")</f>
        <v>n.v.t.</v>
      </c>
      <c r="D37" s="108"/>
      <c r="E37" s="109"/>
      <c r="F37" s="108"/>
      <c r="G37" s="109"/>
      <c r="H37" s="108"/>
      <c r="I37" s="109"/>
      <c r="J37" s="108"/>
      <c r="K37" s="109"/>
      <c r="L37" s="96"/>
      <c r="M37" s="97"/>
      <c r="N37" s="44"/>
    </row>
    <row r="38" spans="2:14" ht="21" customHeight="1" thickBot="1" x14ac:dyDescent="0.3">
      <c r="B38" s="95"/>
      <c r="C38" s="45" t="s">
        <v>6</v>
      </c>
      <c r="D38" s="127">
        <f>(MAX(D35:D37))</f>
        <v>0</v>
      </c>
      <c r="E38" s="128"/>
      <c r="F38" s="127">
        <f>(MAX(F35:F37))</f>
        <v>50</v>
      </c>
      <c r="G38" s="128"/>
      <c r="H38" s="127">
        <f>(MAX(H35:H37))</f>
        <v>65</v>
      </c>
      <c r="I38" s="128"/>
      <c r="J38" s="127">
        <f>(MAX(J35:J37))</f>
        <v>90</v>
      </c>
      <c r="K38" s="128"/>
      <c r="L38" s="127">
        <f>(MAX(L35:L37))</f>
        <v>205</v>
      </c>
      <c r="M38" s="128"/>
      <c r="N38" s="47"/>
    </row>
    <row r="39" spans="2:14" ht="21" customHeight="1" x14ac:dyDescent="0.25">
      <c r="B39" s="93" t="s">
        <v>83</v>
      </c>
      <c r="C39" s="39" t="str">
        <f t="array" ref="C39">IFERROR(INDEX('4. Waardetabel'!F:K,MATCH(1,('4. Waardetabel'!F:F=$B$7)*('4. Waardetabel'!G:G=$B$8)*('4. Waardetabel'!H:H=$B$9),0),4),"")</f>
        <v>Leverancier 1</v>
      </c>
      <c r="D39" s="104">
        <f>SUMIFS('3. Data'!$N:$N,'3. Data'!$A:$A,$C39,'3. Data'!$B:$B,$B$7,'3. Data'!$C:$C,$B$6,'3. Data'!$D:$D,D$10,'3. Data'!$E:$E,$B$9,'3. Data'!$F:$F,$B$8)</f>
        <v>0</v>
      </c>
      <c r="E39" s="105"/>
      <c r="F39" s="104">
        <f>SUMIFS('3. Data'!$N:$N,'3. Data'!$A:$A,$C39,'3. Data'!$B:$B,$B$7,'3. Data'!$C:$C,$B$6,'3. Data'!$D:$D,F$10,'3. Data'!$E:$E,$B$9,'3. Data'!$F:$F,$B$8)</f>
        <v>1550</v>
      </c>
      <c r="G39" s="105"/>
      <c r="H39" s="104">
        <f>SUMIFS('3. Data'!$N:$N,'3. Data'!$A:$A,$C39,'3. Data'!$B:$B,$B$7,'3. Data'!$C:$C,$B$6,'3. Data'!$D:$D,H$10,'3. Data'!$E:$E,$B$9,'3. Data'!$F:$F,$B$8)</f>
        <v>1935</v>
      </c>
      <c r="I39" s="105"/>
      <c r="J39" s="104">
        <f>SUMIFS('3. Data'!$N:$N,'3. Data'!$A:$A,$C39,'3. Data'!$B:$B,$B$7,'3. Data'!$C:$C,$B$6,'3. Data'!$D:$D,J$10,'3. Data'!$E:$E,$B$9,'3. Data'!$F:$F,$B$8)</f>
        <v>2310</v>
      </c>
      <c r="K39" s="105"/>
      <c r="L39" s="96">
        <f t="shared" ref="L39:L41" si="4">IFERROR(SUM(D39+F39+H39+J39),0)</f>
        <v>5795</v>
      </c>
      <c r="M39" s="97"/>
      <c r="N39" s="41"/>
    </row>
    <row r="40" spans="2:14" ht="21" customHeight="1" x14ac:dyDescent="0.25">
      <c r="B40" s="94"/>
      <c r="C40" s="42" t="str">
        <f t="array" ref="C40">IFERROR(INDEX('4. Waardetabel'!F:K,MATCH(1,('4. Waardetabel'!F:F=$B$7)*('4. Waardetabel'!G:G=$B$8)*('4. Waardetabel'!H:H=$B$9),0),5),"")</f>
        <v>n.v.t.</v>
      </c>
      <c r="D40" s="96"/>
      <c r="E40" s="97"/>
      <c r="F40" s="96"/>
      <c r="G40" s="97"/>
      <c r="H40" s="96"/>
      <c r="I40" s="97"/>
      <c r="J40" s="96"/>
      <c r="K40" s="97"/>
      <c r="L40" s="96">
        <f t="shared" si="4"/>
        <v>0</v>
      </c>
      <c r="M40" s="97"/>
      <c r="N40" s="44"/>
    </row>
    <row r="41" spans="2:14" ht="21" customHeight="1" x14ac:dyDescent="0.25">
      <c r="B41" s="95"/>
      <c r="C41" s="42" t="str">
        <f t="array" ref="C41">IFERROR(INDEX('4. Waardetabel'!F:K,MATCH(1,('4. Waardetabel'!F:F=$B$7)*('4. Waardetabel'!G:G=$B$8)*('4. Waardetabel'!H:H=$B$9),0),6),"")</f>
        <v>n.v.t.</v>
      </c>
      <c r="D41" s="96"/>
      <c r="E41" s="97"/>
      <c r="F41" s="96"/>
      <c r="G41" s="97"/>
      <c r="H41" s="96"/>
      <c r="I41" s="97"/>
      <c r="J41" s="96"/>
      <c r="K41" s="97"/>
      <c r="L41" s="96">
        <f t="shared" si="4"/>
        <v>0</v>
      </c>
      <c r="M41" s="97"/>
      <c r="N41" s="44"/>
    </row>
    <row r="42" spans="2:14" ht="21" customHeight="1" thickBot="1" x14ac:dyDescent="0.3">
      <c r="B42" s="95"/>
      <c r="C42" s="45" t="s">
        <v>6</v>
      </c>
      <c r="D42" s="127">
        <f>SUM(D39:E41)</f>
        <v>0</v>
      </c>
      <c r="E42" s="128"/>
      <c r="F42" s="127">
        <f>SUM(F39:G41)</f>
        <v>1550</v>
      </c>
      <c r="G42" s="128"/>
      <c r="H42" s="127">
        <f>SUM(H39:I41)</f>
        <v>1935</v>
      </c>
      <c r="I42" s="128"/>
      <c r="J42" s="127">
        <f>SUM(J39:K41)</f>
        <v>2310</v>
      </c>
      <c r="K42" s="128"/>
      <c r="L42" s="127">
        <f>SUM(L39:M41)</f>
        <v>5795</v>
      </c>
      <c r="M42" s="128"/>
      <c r="N42" s="47"/>
    </row>
    <row r="43" spans="2:14" ht="21" customHeight="1" x14ac:dyDescent="0.25">
      <c r="B43" s="93" t="s">
        <v>74</v>
      </c>
      <c r="C43" s="39" t="str">
        <f t="array" ref="C43">IFERROR(INDEX('4. Waardetabel'!F:K,MATCH(1,('4. Waardetabel'!F:F=$B$7)*('4. Waardetabel'!G:G=$B$8)*('4. Waardetabel'!H:H=$B$9),0),4),"")</f>
        <v>Leverancier 1</v>
      </c>
      <c r="D43" s="106" t="str">
        <f>IFERROR(SUMIFS('3. Data'!$O:$O,'3. Data'!$A:$A,$C43,'3. Data'!$B:$B,$B$7,'3. Data'!$C:$C,$B$6,'3. Data'!$D:$D,D$10,'3. Data'!$E:$E,$B$9,'3. Data'!$F:$F,$B$8)/D39,"")</f>
        <v/>
      </c>
      <c r="E43" s="107"/>
      <c r="F43" s="106">
        <f>IFERROR(SUMIFS('3. Data'!$O:$O,'3. Data'!$A:$A,$C43,'3. Data'!$B:$B,$B$7,'3. Data'!$C:$C,$B$6,'3. Data'!$D:$D,F$10,'3. Data'!$E:$E,$B$9,'3. Data'!$F:$F,$B$8)/F39,"")</f>
        <v>0.98064516129032253</v>
      </c>
      <c r="G43" s="107"/>
      <c r="H43" s="106">
        <f>IFERROR(SUMIFS('3. Data'!$O:$O,'3. Data'!$A:$A,$C43,'3. Data'!$B:$B,$B$7,'3. Data'!$C:$C,$B$6,'3. Data'!$D:$D,H$10,'3. Data'!$E:$E,$B$9,'3. Data'!$F:$F,$B$8)/H39,"")</f>
        <v>0.98139534883720925</v>
      </c>
      <c r="I43" s="107"/>
      <c r="J43" s="106">
        <f>IFERROR(SUMIFS('3. Data'!$O:$O,'3. Data'!$A:$A,$C43,'3. Data'!$B:$B,$B$7,'3. Data'!$C:$C,$B$6,'3. Data'!$D:$D,J$10,'3. Data'!$E:$E,$B$9,'3. Data'!$F:$F,$B$8)/J39,"")</f>
        <v>0.99437229437229435</v>
      </c>
      <c r="K43" s="107"/>
      <c r="L43" s="106">
        <f>AVERAGE(D43:K43)</f>
        <v>0.98547093483327541</v>
      </c>
      <c r="M43" s="107"/>
      <c r="N43" s="41">
        <f t="array" ref="N43">IFERROR(INDEX('4. Waardetabel'!G:L,MATCH(1,('4. Waardetabel'!G:G=$B$8)*('4. Waardetabel'!H:H=$B$9),0),6),"")</f>
        <v>0.95</v>
      </c>
    </row>
    <row r="44" spans="2:14" ht="21" customHeight="1" x14ac:dyDescent="0.25">
      <c r="B44" s="94"/>
      <c r="C44" s="42" t="str">
        <f t="array" ref="C44">IFERROR(INDEX('4. Waardetabel'!F:K,MATCH(1,('4. Waardetabel'!F:F=$B$7)*('4. Waardetabel'!G:G=$B$8)*('4. Waardetabel'!H:H=$B$9),0),5),"")</f>
        <v>n.v.t.</v>
      </c>
      <c r="D44" s="91"/>
      <c r="E44" s="92"/>
      <c r="F44" s="91"/>
      <c r="G44" s="92"/>
      <c r="H44" s="91"/>
      <c r="I44" s="92"/>
      <c r="J44" s="91"/>
      <c r="K44" s="92"/>
      <c r="L44" s="91"/>
      <c r="M44" s="92"/>
      <c r="N44" s="44"/>
    </row>
    <row r="45" spans="2:14" ht="21" customHeight="1" x14ac:dyDescent="0.25">
      <c r="B45" s="95"/>
      <c r="C45" s="42" t="str">
        <f t="array" ref="C45">IFERROR(INDEX('4. Waardetabel'!F:K,MATCH(1,('4. Waardetabel'!F:F=$B$7)*('4. Waardetabel'!G:G=$B$8)*('4. Waardetabel'!H:H=$B$9),0),6),"")</f>
        <v>n.v.t.</v>
      </c>
      <c r="D45" s="91"/>
      <c r="E45" s="92"/>
      <c r="F45" s="91"/>
      <c r="G45" s="92"/>
      <c r="H45" s="91"/>
      <c r="I45" s="92"/>
      <c r="J45" s="91"/>
      <c r="K45" s="92"/>
      <c r="L45" s="91"/>
      <c r="M45" s="92"/>
      <c r="N45" s="44"/>
    </row>
    <row r="46" spans="2:14" ht="21" customHeight="1" thickBot="1" x14ac:dyDescent="0.3">
      <c r="B46" s="95"/>
      <c r="C46" s="45" t="s">
        <v>6</v>
      </c>
      <c r="D46" s="127"/>
      <c r="E46" s="128"/>
      <c r="F46" s="127"/>
      <c r="G46" s="128"/>
      <c r="H46" s="127"/>
      <c r="I46" s="128"/>
      <c r="J46" s="127"/>
      <c r="K46" s="128"/>
      <c r="L46" s="127"/>
      <c r="M46" s="128"/>
      <c r="N46" s="47">
        <f t="array" ref="N46">IFERROR(INDEX('4. Waardetabel'!G:L,MATCH(1,('4. Waardetabel'!G:G=$B$8)*('4. Waardetabel'!H:H=$B$9),0),6),"")</f>
        <v>0.95</v>
      </c>
    </row>
    <row r="47" spans="2:14" x14ac:dyDescent="0.25">
      <c r="B47" s="4"/>
      <c r="C47" s="2"/>
      <c r="D47" s="2"/>
      <c r="E47" s="2"/>
      <c r="F47" s="2"/>
      <c r="G47" s="2"/>
      <c r="H47" s="2"/>
      <c r="I47" s="2"/>
      <c r="J47" s="2"/>
      <c r="K47" s="2"/>
      <c r="L47" s="2"/>
      <c r="M47" s="2"/>
    </row>
    <row r="48" spans="2:14" x14ac:dyDescent="0.25">
      <c r="C48" s="2"/>
      <c r="D48" s="2"/>
      <c r="E48" s="2"/>
      <c r="F48" s="2"/>
      <c r="G48" s="2"/>
      <c r="H48" s="2"/>
      <c r="I48" s="2"/>
      <c r="J48" s="2"/>
      <c r="K48" s="2"/>
      <c r="L48" s="2"/>
      <c r="M48" s="2"/>
    </row>
    <row r="49" spans="3:13" ht="42" customHeight="1" x14ac:dyDescent="0.25">
      <c r="C49" s="2"/>
      <c r="D49" s="2"/>
      <c r="E49" s="2"/>
      <c r="F49" s="2"/>
      <c r="G49" s="2"/>
      <c r="H49" s="2"/>
      <c r="I49" s="2"/>
      <c r="J49" s="2"/>
      <c r="K49" s="2"/>
      <c r="L49" s="2"/>
      <c r="M49" s="2"/>
    </row>
    <row r="51" spans="3:13" ht="13.5" x14ac:dyDescent="0.25">
      <c r="F51" s="3"/>
    </row>
  </sheetData>
  <mergeCells count="121">
    <mergeCell ref="A3:N3"/>
    <mergeCell ref="B4:N4"/>
    <mergeCell ref="B5:N5"/>
    <mergeCell ref="L33:M33"/>
    <mergeCell ref="L34:M34"/>
    <mergeCell ref="L39:M39"/>
    <mergeCell ref="L42:M42"/>
    <mergeCell ref="F34:G34"/>
    <mergeCell ref="H31:I31"/>
    <mergeCell ref="H32:I32"/>
    <mergeCell ref="H33:I33"/>
    <mergeCell ref="H34:I34"/>
    <mergeCell ref="J31:K31"/>
    <mergeCell ref="J32:K32"/>
    <mergeCell ref="J33:K33"/>
    <mergeCell ref="J34:K34"/>
    <mergeCell ref="J42:K42"/>
    <mergeCell ref="J46:K46"/>
    <mergeCell ref="L46:M46"/>
    <mergeCell ref="L35:M35"/>
    <mergeCell ref="D36:E36"/>
    <mergeCell ref="F36:G36"/>
    <mergeCell ref="H36:I36"/>
    <mergeCell ref="J36:K36"/>
    <mergeCell ref="L36:M36"/>
    <mergeCell ref="J35:K35"/>
    <mergeCell ref="H37:I37"/>
    <mergeCell ref="D37:E37"/>
    <mergeCell ref="F37:G37"/>
    <mergeCell ref="L45:M45"/>
    <mergeCell ref="D46:E46"/>
    <mergeCell ref="F46:G46"/>
    <mergeCell ref="H46:I46"/>
    <mergeCell ref="L41:M41"/>
    <mergeCell ref="D42:E42"/>
    <mergeCell ref="F42:G42"/>
    <mergeCell ref="H42:I42"/>
    <mergeCell ref="F28:G28"/>
    <mergeCell ref="F29:G29"/>
    <mergeCell ref="H27:I27"/>
    <mergeCell ref="H28:I28"/>
    <mergeCell ref="H29:I29"/>
    <mergeCell ref="J44:K44"/>
    <mergeCell ref="L44:M44"/>
    <mergeCell ref="F43:G43"/>
    <mergeCell ref="H43:I43"/>
    <mergeCell ref="L30:M30"/>
    <mergeCell ref="F30:G30"/>
    <mergeCell ref="F40:G40"/>
    <mergeCell ref="H40:I40"/>
    <mergeCell ref="J40:K40"/>
    <mergeCell ref="L40:M40"/>
    <mergeCell ref="L37:M37"/>
    <mergeCell ref="F38:G38"/>
    <mergeCell ref="H38:I38"/>
    <mergeCell ref="J38:K38"/>
    <mergeCell ref="L38:M38"/>
    <mergeCell ref="J37:K37"/>
    <mergeCell ref="J39:K39"/>
    <mergeCell ref="L31:M31"/>
    <mergeCell ref="L32:M32"/>
    <mergeCell ref="F33:G33"/>
    <mergeCell ref="D43:E43"/>
    <mergeCell ref="B6:N6"/>
    <mergeCell ref="B23:B26"/>
    <mergeCell ref="L27:M27"/>
    <mergeCell ref="L28:M28"/>
    <mergeCell ref="L29:M29"/>
    <mergeCell ref="F32:G32"/>
    <mergeCell ref="H30:I30"/>
    <mergeCell ref="D27:E27"/>
    <mergeCell ref="D28:E28"/>
    <mergeCell ref="B8:N8"/>
    <mergeCell ref="B9:N9"/>
    <mergeCell ref="B7:N7"/>
    <mergeCell ref="D10:E10"/>
    <mergeCell ref="F10:G10"/>
    <mergeCell ref="H10:I10"/>
    <mergeCell ref="J10:K10"/>
    <mergeCell ref="L10:M10"/>
    <mergeCell ref="B11:B14"/>
    <mergeCell ref="B15:B18"/>
    <mergeCell ref="B19:B22"/>
    <mergeCell ref="L43:M43"/>
    <mergeCell ref="F27:G27"/>
    <mergeCell ref="D39:E39"/>
    <mergeCell ref="D41:E41"/>
    <mergeCell ref="B35:B38"/>
    <mergeCell ref="D35:E35"/>
    <mergeCell ref="B27:B30"/>
    <mergeCell ref="B31:B34"/>
    <mergeCell ref="D31:E31"/>
    <mergeCell ref="D32:E32"/>
    <mergeCell ref="D33:E33"/>
    <mergeCell ref="D40:E40"/>
    <mergeCell ref="D34:E34"/>
    <mergeCell ref="D38:E38"/>
    <mergeCell ref="H44:I44"/>
    <mergeCell ref="D44:E44"/>
    <mergeCell ref="J45:K45"/>
    <mergeCell ref="B43:B46"/>
    <mergeCell ref="J41:K41"/>
    <mergeCell ref="B39:B42"/>
    <mergeCell ref="J27:K27"/>
    <mergeCell ref="J28:K28"/>
    <mergeCell ref="J29:K29"/>
    <mergeCell ref="J30:K30"/>
    <mergeCell ref="H45:I45"/>
    <mergeCell ref="F39:G39"/>
    <mergeCell ref="H39:I39"/>
    <mergeCell ref="F41:G41"/>
    <mergeCell ref="H41:I41"/>
    <mergeCell ref="F35:G35"/>
    <mergeCell ref="H35:I35"/>
    <mergeCell ref="D45:E45"/>
    <mergeCell ref="F45:G45"/>
    <mergeCell ref="J43:K43"/>
    <mergeCell ref="F31:G31"/>
    <mergeCell ref="F44:G44"/>
    <mergeCell ref="D29:E29"/>
    <mergeCell ref="D30:E30"/>
  </mergeCells>
  <dataValidations count="1">
    <dataValidation type="list" allowBlank="1" showInputMessage="1" showErrorMessage="1" sqref="C9:N9">
      <formula1>$C:$C</formula1>
    </dataValidation>
  </dataValidations>
  <pageMargins left="0.7" right="0.7" top="0.75" bottom="0.75" header="0.3" footer="0.3"/>
  <pageSetup paperSize="9" scale="58" orientation="portrait" r:id="rId1"/>
  <ignoredErrors>
    <ignoredError sqref="D42 F42 H42 J42 L42" formula="1"/>
  </ignoredError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'4. Waardetabel'!$C:$C</xm:f>
          </x14:formula1>
          <xm:sqref>B9</xm:sqref>
        </x14:dataValidation>
        <x14:dataValidation type="list" allowBlank="1" showInputMessage="1" showErrorMessage="1">
          <x14:formula1>
            <xm:f>'4. Waardetabel'!$B:$B</xm:f>
          </x14:formula1>
          <xm:sqref>B8:N8</xm:sqref>
        </x14:dataValidation>
        <x14:dataValidation type="list" allowBlank="1" showInputMessage="1" showErrorMessage="1">
          <x14:formula1>
            <xm:f>'4. Waardetabel'!$D:D</xm:f>
          </x14:formula1>
          <xm:sqref>B6</xm:sqref>
        </x14:dataValidation>
        <x14:dataValidation type="list" allowBlank="1" showInputMessage="1" showErrorMessage="1">
          <x14:formula1>
            <xm:f>'4. Waardetabel'!$D:F</xm:f>
          </x14:formula1>
          <xm:sqref>C6:N6</xm:sqref>
        </x14:dataValidation>
        <x14:dataValidation type="list" allowBlank="1" showInputMessage="1" showErrorMessage="1">
          <x14:formula1>
            <xm:f>'4. Waardetabel'!$A:A</xm:f>
          </x14:formula1>
          <xm:sqref>B7</xm:sqref>
        </x14:dataValidation>
        <x14:dataValidation type="list" allowBlank="1" showInputMessage="1" showErrorMessage="1">
          <x14:formula1>
            <xm:f>'4. Waardetabel'!$A:C</xm:f>
          </x14:formula1>
          <xm:sqref>C7:N7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zoomScaleNormal="100" workbookViewId="0">
      <selection activeCell="A4" sqref="A4"/>
    </sheetView>
  </sheetViews>
  <sheetFormatPr defaultColWidth="5.28515625" defaultRowHeight="15" x14ac:dyDescent="0.25"/>
  <cols>
    <col min="1" max="1" width="3.5703125" style="83" customWidth="1"/>
    <col min="2" max="2" width="24.7109375" bestFit="1" customWidth="1"/>
    <col min="3" max="3" width="84.140625" customWidth="1"/>
    <col min="4" max="4" width="43" customWidth="1"/>
    <col min="5" max="5" width="36" customWidth="1"/>
  </cols>
  <sheetData>
    <row r="1" spans="1:15" s="33" customFormat="1" ht="14.25" x14ac:dyDescent="0.2">
      <c r="A1" s="79" t="s">
        <v>44</v>
      </c>
      <c r="B1" s="58"/>
      <c r="C1" s="63"/>
      <c r="D1" s="63"/>
      <c r="E1" s="63"/>
      <c r="F1" s="63"/>
      <c r="G1" s="63"/>
      <c r="H1" s="63"/>
      <c r="I1" s="63"/>
      <c r="J1" s="63"/>
      <c r="K1" s="63"/>
      <c r="L1" s="63"/>
      <c r="M1" s="63"/>
      <c r="N1" s="63"/>
      <c r="O1" s="63"/>
    </row>
    <row r="2" spans="1:15" s="33" customFormat="1" ht="14.25" x14ac:dyDescent="0.2">
      <c r="A2" s="80"/>
      <c r="B2" s="63"/>
      <c r="C2" s="63"/>
      <c r="D2" s="63"/>
      <c r="E2" s="63"/>
      <c r="F2" s="63"/>
      <c r="G2" s="63"/>
      <c r="H2" s="63"/>
      <c r="I2" s="63"/>
      <c r="J2" s="63"/>
      <c r="K2" s="63"/>
      <c r="L2" s="63"/>
      <c r="M2" s="63"/>
      <c r="N2" s="63"/>
      <c r="O2" s="63"/>
    </row>
    <row r="3" spans="1:15" s="34" customFormat="1" ht="30" customHeight="1" x14ac:dyDescent="0.2">
      <c r="A3" s="132" t="s">
        <v>94</v>
      </c>
      <c r="B3" s="132"/>
      <c r="C3" s="132"/>
      <c r="D3" s="132"/>
      <c r="E3" s="132"/>
      <c r="F3" s="132"/>
      <c r="G3" s="132"/>
      <c r="H3" s="132"/>
      <c r="I3" s="132"/>
      <c r="J3" s="132"/>
      <c r="K3" s="132"/>
      <c r="L3" s="132"/>
      <c r="M3" s="132"/>
      <c r="N3" s="132"/>
      <c r="O3" s="132"/>
    </row>
    <row r="4" spans="1:15" s="72" customFormat="1" ht="19.5" x14ac:dyDescent="0.2">
      <c r="A4" s="81"/>
      <c r="B4" s="133" t="s">
        <v>36</v>
      </c>
      <c r="C4" s="133"/>
      <c r="D4" s="133"/>
      <c r="E4" s="133"/>
    </row>
    <row r="5" spans="1:15" s="72" customFormat="1" ht="14.25" x14ac:dyDescent="0.2">
      <c r="A5" s="81"/>
      <c r="B5" s="134" t="s">
        <v>18</v>
      </c>
      <c r="C5" s="134"/>
      <c r="D5" s="134"/>
      <c r="E5" s="134"/>
    </row>
    <row r="6" spans="1:15" s="72" customFormat="1" ht="22.5" x14ac:dyDescent="0.2">
      <c r="A6" s="81"/>
      <c r="B6" s="73" t="s">
        <v>10</v>
      </c>
      <c r="C6" s="73" t="s">
        <v>11</v>
      </c>
      <c r="D6" s="73" t="s">
        <v>30</v>
      </c>
      <c r="E6" s="73" t="s">
        <v>31</v>
      </c>
    </row>
    <row r="7" spans="1:15" ht="191.25" x14ac:dyDescent="0.25">
      <c r="A7" s="82"/>
      <c r="B7" s="75" t="s">
        <v>5</v>
      </c>
      <c r="C7" s="76" t="s">
        <v>58</v>
      </c>
      <c r="D7" s="76" t="s">
        <v>63</v>
      </c>
      <c r="E7" s="76" t="s">
        <v>32</v>
      </c>
      <c r="F7" s="74"/>
      <c r="G7" s="74"/>
      <c r="H7" s="74"/>
      <c r="I7" s="74"/>
      <c r="J7" s="74"/>
      <c r="K7" s="74"/>
      <c r="L7" s="74"/>
      <c r="M7" s="74"/>
      <c r="N7" s="74"/>
      <c r="O7" s="74"/>
    </row>
    <row r="8" spans="1:15" ht="22.5" x14ac:dyDescent="0.25">
      <c r="A8" s="82"/>
      <c r="B8" s="75" t="s">
        <v>29</v>
      </c>
      <c r="C8" s="76" t="s">
        <v>59</v>
      </c>
      <c r="D8" s="76"/>
      <c r="E8" s="77"/>
      <c r="F8" s="74"/>
      <c r="G8" s="74"/>
      <c r="H8" s="74"/>
      <c r="I8" s="74"/>
      <c r="J8" s="74"/>
      <c r="K8" s="74"/>
      <c r="L8" s="74"/>
      <c r="M8" s="74"/>
      <c r="N8" s="74"/>
      <c r="O8" s="74"/>
    </row>
    <row r="9" spans="1:15" ht="33.75" x14ac:dyDescent="0.25">
      <c r="A9" s="82"/>
      <c r="B9" s="75" t="s">
        <v>7</v>
      </c>
      <c r="C9" s="76" t="s">
        <v>60</v>
      </c>
      <c r="D9" s="76" t="s">
        <v>33</v>
      </c>
      <c r="E9" s="77"/>
      <c r="F9" s="74"/>
      <c r="G9" s="74"/>
      <c r="H9" s="74"/>
      <c r="I9" s="74"/>
      <c r="J9" s="74"/>
      <c r="K9" s="74"/>
      <c r="L9" s="74"/>
      <c r="M9" s="74"/>
      <c r="N9" s="74"/>
      <c r="O9" s="74"/>
    </row>
    <row r="10" spans="1:15" x14ac:dyDescent="0.25">
      <c r="A10" s="82"/>
      <c r="B10" s="75" t="s">
        <v>12</v>
      </c>
      <c r="C10" s="76" t="s">
        <v>61</v>
      </c>
      <c r="D10" s="76"/>
      <c r="E10" s="77"/>
      <c r="F10" s="74"/>
      <c r="G10" s="74"/>
      <c r="H10" s="74"/>
      <c r="I10" s="74"/>
      <c r="J10" s="74"/>
      <c r="K10" s="74"/>
      <c r="L10" s="74"/>
      <c r="M10" s="74"/>
      <c r="N10" s="74"/>
      <c r="O10" s="74"/>
    </row>
    <row r="11" spans="1:15" ht="146.25" x14ac:dyDescent="0.25">
      <c r="A11" s="82"/>
      <c r="B11" s="75" t="s">
        <v>13</v>
      </c>
      <c r="C11" s="76" t="s">
        <v>34</v>
      </c>
      <c r="D11" s="76" t="s">
        <v>35</v>
      </c>
      <c r="E11" s="78" t="s">
        <v>37</v>
      </c>
      <c r="F11" s="74"/>
      <c r="G11" s="74"/>
      <c r="H11" s="74"/>
      <c r="I11" s="74"/>
      <c r="J11" s="74"/>
      <c r="K11" s="74"/>
      <c r="L11" s="74"/>
      <c r="M11" s="74"/>
      <c r="N11" s="74"/>
      <c r="O11" s="74"/>
    </row>
    <row r="12" spans="1:15" ht="22.5" x14ac:dyDescent="0.25">
      <c r="A12" s="82"/>
      <c r="B12" s="75" t="s">
        <v>79</v>
      </c>
      <c r="C12" s="76" t="s">
        <v>84</v>
      </c>
      <c r="D12" s="76"/>
      <c r="E12" s="76"/>
      <c r="F12" s="74"/>
      <c r="G12" s="74"/>
      <c r="H12" s="74"/>
      <c r="I12" s="74"/>
      <c r="J12" s="74"/>
      <c r="K12" s="74"/>
      <c r="L12" s="74"/>
      <c r="M12" s="74"/>
      <c r="N12" s="74"/>
      <c r="O12" s="74"/>
    </row>
    <row r="13" spans="1:15" ht="78.75" x14ac:dyDescent="0.25">
      <c r="A13" s="82"/>
      <c r="B13" s="75" t="s">
        <v>78</v>
      </c>
      <c r="C13" s="76" t="s">
        <v>85</v>
      </c>
      <c r="D13" s="76" t="s">
        <v>64</v>
      </c>
      <c r="E13" s="76" t="s">
        <v>86</v>
      </c>
      <c r="F13" s="74"/>
      <c r="G13" s="74"/>
      <c r="H13" s="74"/>
      <c r="I13" s="74"/>
      <c r="J13" s="74"/>
      <c r="K13" s="74"/>
      <c r="L13" s="74"/>
      <c r="M13" s="74"/>
      <c r="N13" s="74"/>
      <c r="O13" s="74"/>
    </row>
    <row r="14" spans="1:15" ht="56.25" x14ac:dyDescent="0.25">
      <c r="A14" s="82"/>
      <c r="B14" s="75" t="s">
        <v>80</v>
      </c>
      <c r="C14" s="76" t="s">
        <v>87</v>
      </c>
      <c r="D14" s="76" t="s">
        <v>88</v>
      </c>
      <c r="E14" s="76" t="s">
        <v>89</v>
      </c>
      <c r="F14" s="74"/>
      <c r="G14" s="74"/>
      <c r="H14" s="74"/>
      <c r="I14" s="74"/>
      <c r="J14" s="74"/>
      <c r="K14" s="74"/>
      <c r="L14" s="74"/>
      <c r="M14" s="74"/>
      <c r="N14" s="74"/>
      <c r="O14" s="74"/>
    </row>
    <row r="15" spans="1:15" ht="45" x14ac:dyDescent="0.25">
      <c r="A15" s="82"/>
      <c r="B15" s="75" t="s">
        <v>90</v>
      </c>
      <c r="C15" s="76" t="s">
        <v>91</v>
      </c>
      <c r="D15" s="76"/>
      <c r="E15" s="78" t="s">
        <v>92</v>
      </c>
      <c r="F15" s="74"/>
      <c r="G15" s="74"/>
      <c r="H15" s="74"/>
      <c r="I15" s="74"/>
      <c r="J15" s="74"/>
      <c r="K15" s="74"/>
      <c r="L15" s="74"/>
      <c r="M15" s="74"/>
      <c r="N15" s="74"/>
      <c r="O15" s="74"/>
    </row>
    <row r="16" spans="1:15" ht="315" x14ac:dyDescent="0.25">
      <c r="A16" s="81"/>
      <c r="B16" s="75" t="s">
        <v>74</v>
      </c>
      <c r="C16" s="76" t="s">
        <v>75</v>
      </c>
      <c r="D16" s="78" t="s">
        <v>76</v>
      </c>
      <c r="E16" s="78" t="s">
        <v>62</v>
      </c>
      <c r="F16" s="72"/>
      <c r="G16" s="72"/>
      <c r="H16" s="72"/>
      <c r="I16" s="72"/>
      <c r="J16" s="72"/>
      <c r="K16" s="72"/>
      <c r="L16" s="72"/>
      <c r="M16" s="72"/>
      <c r="N16" s="72"/>
      <c r="O16" s="72"/>
    </row>
  </sheetData>
  <mergeCells count="3">
    <mergeCell ref="A3:O3"/>
    <mergeCell ref="B4:E4"/>
    <mergeCell ref="B5: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80" zoomScaleNormal="80" workbookViewId="0">
      <selection activeCell="A4" sqref="A4"/>
    </sheetView>
  </sheetViews>
  <sheetFormatPr defaultRowHeight="15" x14ac:dyDescent="0.25"/>
  <cols>
    <col min="1" max="1" width="14.28515625" style="25" bestFit="1" customWidth="1"/>
    <col min="2" max="2" width="33.5703125" style="25" bestFit="1" customWidth="1"/>
    <col min="3" max="3" width="7.7109375" style="25" bestFit="1" customWidth="1"/>
    <col min="4" max="4" width="12.140625" style="25" bestFit="1" customWidth="1"/>
    <col min="5" max="5" width="10.5703125" style="25" bestFit="1" customWidth="1"/>
    <col min="6" max="6" width="36.5703125" style="25" bestFit="1" customWidth="1"/>
    <col min="7" max="7" width="10.85546875" style="25" bestFit="1" customWidth="1"/>
    <col min="8" max="8" width="10.85546875" style="27" bestFit="1" customWidth="1"/>
    <col min="9" max="9" width="13.85546875" style="28" bestFit="1" customWidth="1"/>
    <col min="10" max="10" width="16.7109375" style="28" bestFit="1" customWidth="1"/>
    <col min="11" max="11" width="13.5703125" style="29" bestFit="1" customWidth="1"/>
    <col min="12" max="12" width="25.5703125" style="29" bestFit="1" customWidth="1"/>
    <col min="13" max="13" width="23.42578125" style="29" bestFit="1" customWidth="1"/>
    <col min="14" max="14" width="25.5703125" style="25" bestFit="1" customWidth="1"/>
    <col min="15" max="15" width="18.42578125" style="25" customWidth="1"/>
    <col min="16" max="16" width="20.7109375" style="25" bestFit="1" customWidth="1"/>
    <col min="17" max="16384" width="9.140625" style="25"/>
  </cols>
  <sheetData>
    <row r="1" spans="1:16" s="33" customFormat="1" ht="14.25" x14ac:dyDescent="0.2">
      <c r="A1" s="62" t="s">
        <v>44</v>
      </c>
      <c r="B1" s="58"/>
      <c r="C1" s="63"/>
      <c r="D1" s="63"/>
      <c r="E1" s="63"/>
      <c r="F1" s="63"/>
      <c r="G1" s="63"/>
      <c r="H1" s="63"/>
      <c r="I1" s="63"/>
      <c r="J1" s="63"/>
      <c r="K1" s="63"/>
      <c r="L1" s="63"/>
      <c r="M1" s="63"/>
    </row>
    <row r="2" spans="1:16" s="33" customFormat="1" ht="14.25" x14ac:dyDescent="0.2">
      <c r="A2" s="58"/>
      <c r="B2" s="63"/>
      <c r="C2" s="63"/>
      <c r="D2" s="63"/>
      <c r="E2" s="63"/>
      <c r="F2" s="63"/>
      <c r="G2" s="63"/>
      <c r="H2" s="63"/>
      <c r="I2" s="63"/>
      <c r="J2" s="63"/>
      <c r="K2" s="63"/>
      <c r="L2" s="63"/>
      <c r="M2" s="63"/>
    </row>
    <row r="3" spans="1:16" s="34" customFormat="1" ht="37.5" customHeight="1" x14ac:dyDescent="0.2">
      <c r="A3" s="132" t="s">
        <v>94</v>
      </c>
      <c r="B3" s="132"/>
      <c r="C3" s="132"/>
      <c r="D3" s="132"/>
      <c r="E3" s="132"/>
      <c r="F3" s="132"/>
      <c r="G3" s="132"/>
      <c r="H3" s="132"/>
      <c r="I3" s="132"/>
      <c r="J3" s="132"/>
      <c r="K3" s="132"/>
      <c r="L3" s="132"/>
      <c r="M3" s="132"/>
    </row>
    <row r="4" spans="1:16" s="11" customFormat="1" ht="45" x14ac:dyDescent="0.25">
      <c r="A4" s="14" t="s">
        <v>15</v>
      </c>
      <c r="B4" s="14" t="s">
        <v>27</v>
      </c>
      <c r="C4" s="14" t="s">
        <v>26</v>
      </c>
      <c r="D4" s="14" t="s">
        <v>16</v>
      </c>
      <c r="E4" s="14" t="s">
        <v>14</v>
      </c>
      <c r="F4" s="14" t="s">
        <v>28</v>
      </c>
      <c r="G4" s="15" t="s">
        <v>5</v>
      </c>
      <c r="H4" s="16" t="s">
        <v>40</v>
      </c>
      <c r="I4" s="16" t="s">
        <v>39</v>
      </c>
      <c r="J4" s="16" t="s">
        <v>38</v>
      </c>
      <c r="K4" s="17" t="s">
        <v>25</v>
      </c>
      <c r="L4" s="18" t="s">
        <v>79</v>
      </c>
      <c r="M4" s="18" t="s">
        <v>78</v>
      </c>
      <c r="N4" s="18" t="s">
        <v>80</v>
      </c>
      <c r="O4" s="14" t="s">
        <v>90</v>
      </c>
      <c r="P4" s="14" t="s">
        <v>77</v>
      </c>
    </row>
    <row r="5" spans="1:16" s="13" customFormat="1" x14ac:dyDescent="0.25">
      <c r="A5" s="22" t="s">
        <v>19</v>
      </c>
      <c r="B5" s="22" t="s">
        <v>41</v>
      </c>
      <c r="C5" s="22">
        <v>2026</v>
      </c>
      <c r="D5" s="22" t="s">
        <v>1</v>
      </c>
      <c r="E5" s="22" t="s">
        <v>24</v>
      </c>
      <c r="F5" s="22" t="s">
        <v>42</v>
      </c>
      <c r="G5" s="86">
        <v>5000</v>
      </c>
      <c r="H5" s="23">
        <v>250000</v>
      </c>
      <c r="I5" s="24">
        <v>500.15</v>
      </c>
      <c r="J5" s="24">
        <v>250500.15</v>
      </c>
      <c r="K5" s="20">
        <v>13</v>
      </c>
      <c r="L5" s="20">
        <v>1600</v>
      </c>
      <c r="M5" s="19">
        <v>50</v>
      </c>
      <c r="N5" s="87">
        <v>1550</v>
      </c>
      <c r="O5" s="19">
        <v>1520</v>
      </c>
      <c r="P5" s="21">
        <v>30</v>
      </c>
    </row>
    <row r="6" spans="1:16" s="13" customFormat="1" x14ac:dyDescent="0.25">
      <c r="A6" s="22" t="s">
        <v>19</v>
      </c>
      <c r="B6" s="22" t="s">
        <v>41</v>
      </c>
      <c r="C6" s="22">
        <v>2026</v>
      </c>
      <c r="D6" s="22" t="s">
        <v>2</v>
      </c>
      <c r="E6" s="22" t="s">
        <v>24</v>
      </c>
      <c r="F6" s="22" t="s">
        <v>42</v>
      </c>
      <c r="G6" s="86">
        <v>3000</v>
      </c>
      <c r="H6" s="23">
        <v>150000</v>
      </c>
      <c r="I6" s="24">
        <v>25014.3</v>
      </c>
      <c r="J6" s="24">
        <v>175014.3</v>
      </c>
      <c r="K6" s="20">
        <v>10</v>
      </c>
      <c r="L6" s="20">
        <v>2000</v>
      </c>
      <c r="M6" s="19">
        <v>65</v>
      </c>
      <c r="N6" s="87">
        <v>1935</v>
      </c>
      <c r="O6" s="19">
        <v>1899</v>
      </c>
      <c r="P6" s="19">
        <v>36</v>
      </c>
    </row>
    <row r="7" spans="1:16" s="13" customFormat="1" x14ac:dyDescent="0.25">
      <c r="A7" s="22" t="s">
        <v>19</v>
      </c>
      <c r="B7" s="22" t="s">
        <v>41</v>
      </c>
      <c r="C7" s="22">
        <v>2026</v>
      </c>
      <c r="D7" s="22" t="s">
        <v>3</v>
      </c>
      <c r="E7" s="22" t="s">
        <v>24</v>
      </c>
      <c r="F7" s="22" t="s">
        <v>42</v>
      </c>
      <c r="G7" s="86">
        <v>8000</v>
      </c>
      <c r="H7" s="23">
        <v>425000</v>
      </c>
      <c r="I7" s="24">
        <v>14272.01</v>
      </c>
      <c r="J7" s="24">
        <v>439272.01</v>
      </c>
      <c r="K7" s="20">
        <v>41</v>
      </c>
      <c r="L7" s="20">
        <v>2400</v>
      </c>
      <c r="M7" s="19">
        <v>90</v>
      </c>
      <c r="N7" s="87">
        <v>2310</v>
      </c>
      <c r="O7" s="19">
        <v>2297</v>
      </c>
      <c r="P7" s="19">
        <v>13</v>
      </c>
    </row>
    <row r="9" spans="1:16" s="53" customFormat="1" ht="11.25" x14ac:dyDescent="0.15">
      <c r="I9" s="54"/>
      <c r="J9" s="55"/>
      <c r="K9" s="55"/>
      <c r="M9" s="56"/>
    </row>
    <row r="10" spans="1:16" s="53" customFormat="1" ht="11.25" x14ac:dyDescent="0.15">
      <c r="I10" s="54"/>
      <c r="J10" s="55"/>
      <c r="K10" s="55"/>
      <c r="M10" s="56"/>
    </row>
    <row r="11" spans="1:16" s="53" customFormat="1" ht="11.25" x14ac:dyDescent="0.15">
      <c r="I11" s="54"/>
      <c r="J11" s="55"/>
      <c r="K11" s="55"/>
      <c r="M11" s="56"/>
    </row>
    <row r="12" spans="1:16" s="53" customFormat="1" ht="11.25" x14ac:dyDescent="0.15">
      <c r="I12" s="54"/>
      <c r="J12" s="55"/>
      <c r="K12" s="55"/>
      <c r="M12" s="56"/>
    </row>
    <row r="13" spans="1:16" s="53" customFormat="1" ht="11.25" x14ac:dyDescent="0.15">
      <c r="I13" s="54"/>
      <c r="J13" s="55"/>
      <c r="K13" s="55"/>
      <c r="M13" s="56"/>
    </row>
    <row r="14" spans="1:16" s="53" customFormat="1" ht="11.25" x14ac:dyDescent="0.15">
      <c r="A14" s="57" t="s">
        <v>45</v>
      </c>
      <c r="I14" s="54"/>
      <c r="J14" s="55"/>
      <c r="K14" s="55"/>
      <c r="M14" s="56"/>
    </row>
    <row r="15" spans="1:16" s="53" customFormat="1" ht="11.25" x14ac:dyDescent="0.15">
      <c r="A15" s="57" t="s">
        <v>46</v>
      </c>
      <c r="I15" s="54"/>
      <c r="J15" s="55"/>
      <c r="K15" s="55"/>
      <c r="M15" s="56"/>
    </row>
    <row r="16" spans="1:16" s="53" customFormat="1" ht="11.25" x14ac:dyDescent="0.15">
      <c r="A16" s="57" t="s">
        <v>47</v>
      </c>
      <c r="I16" s="54"/>
      <c r="J16" s="55"/>
      <c r="K16" s="55"/>
      <c r="M16" s="56"/>
    </row>
    <row r="17" spans="1:13" s="53" customFormat="1" ht="11.25" x14ac:dyDescent="0.15">
      <c r="A17" s="57" t="s">
        <v>48</v>
      </c>
      <c r="I17" s="54"/>
      <c r="J17" s="55"/>
      <c r="K17" s="55"/>
      <c r="M17" s="56"/>
    </row>
    <row r="18" spans="1:13" s="53" customFormat="1" ht="11.25" x14ac:dyDescent="0.15">
      <c r="I18" s="54"/>
      <c r="J18" s="55"/>
      <c r="K18" s="55"/>
      <c r="M18" s="56"/>
    </row>
    <row r="19" spans="1:13" s="53" customFormat="1" ht="11.25" x14ac:dyDescent="0.15">
      <c r="A19" s="57" t="s">
        <v>49</v>
      </c>
      <c r="C19" s="57" t="s">
        <v>50</v>
      </c>
      <c r="F19" s="57" t="s">
        <v>51</v>
      </c>
      <c r="I19" s="54"/>
      <c r="J19" s="55"/>
      <c r="K19" s="55"/>
      <c r="M19" s="56"/>
    </row>
    <row r="20" spans="1:13" s="53" customFormat="1" ht="11.25" x14ac:dyDescent="0.15">
      <c r="A20" s="57" t="s">
        <v>52</v>
      </c>
      <c r="C20" s="57">
        <v>1</v>
      </c>
      <c r="F20" s="57" t="s">
        <v>53</v>
      </c>
      <c r="I20" s="54"/>
      <c r="J20" s="55"/>
      <c r="K20" s="55"/>
      <c r="M20" s="56"/>
    </row>
    <row r="21" spans="1:13" s="58" customFormat="1" ht="14.25" x14ac:dyDescent="0.2">
      <c r="I21" s="59"/>
      <c r="J21" s="60"/>
      <c r="K21" s="60"/>
      <c r="M21" s="61"/>
    </row>
    <row r="23" spans="1:13" ht="18.75" x14ac:dyDescent="0.3">
      <c r="A23" s="26"/>
    </row>
    <row r="26" spans="1:13" x14ac:dyDescent="0.25">
      <c r="F26" s="30"/>
    </row>
    <row r="27" spans="1:13" x14ac:dyDescent="0.25">
      <c r="F27" s="31"/>
    </row>
    <row r="28" spans="1:13" x14ac:dyDescent="0.25">
      <c r="F28" s="31"/>
    </row>
    <row r="29" spans="1:13" x14ac:dyDescent="0.25">
      <c r="F29" s="31"/>
    </row>
    <row r="33" spans="6:6" x14ac:dyDescent="0.25">
      <c r="F33" s="31"/>
    </row>
  </sheetData>
  <autoFilter ref="A4:O7"/>
  <mergeCells count="1">
    <mergeCell ref="A3:M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zoomScaleNormal="100" workbookViewId="0">
      <selection activeCell="A4" sqref="A4"/>
    </sheetView>
  </sheetViews>
  <sheetFormatPr defaultRowHeight="15" x14ac:dyDescent="0.25"/>
  <cols>
    <col min="1" max="1" width="31" style="6" bestFit="1" customWidth="1"/>
    <col min="2" max="2" width="32.28515625" style="6" bestFit="1" customWidth="1"/>
    <col min="3" max="3" width="19.5703125" style="6" bestFit="1" customWidth="1"/>
    <col min="4" max="4" width="18.7109375" style="6" bestFit="1" customWidth="1"/>
    <col min="5" max="5" width="5.42578125" customWidth="1"/>
    <col min="6" max="6" width="31.5703125" style="7" bestFit="1" customWidth="1"/>
    <col min="7" max="7" width="32.28515625" style="7" bestFit="1" customWidth="1"/>
    <col min="8" max="8" width="8.42578125" style="7" bestFit="1" customWidth="1"/>
    <col min="9" max="11" width="14.5703125" style="7" bestFit="1" customWidth="1"/>
    <col min="12" max="12" width="24.7109375" style="7" bestFit="1" customWidth="1"/>
    <col min="13" max="13" width="5.7109375" customWidth="1"/>
  </cols>
  <sheetData>
    <row r="1" spans="1:14" s="33" customFormat="1" ht="14.25" x14ac:dyDescent="0.2">
      <c r="A1" s="62" t="s">
        <v>44</v>
      </c>
      <c r="B1" s="58"/>
      <c r="C1" s="63"/>
      <c r="D1" s="63"/>
      <c r="E1" s="63"/>
      <c r="F1" s="63"/>
      <c r="G1" s="63"/>
      <c r="H1" s="63"/>
      <c r="I1" s="63"/>
      <c r="J1" s="63"/>
      <c r="K1" s="63"/>
      <c r="L1" s="63"/>
      <c r="M1" s="63"/>
      <c r="N1" s="63"/>
    </row>
    <row r="2" spans="1:14" s="33" customFormat="1" ht="14.25" x14ac:dyDescent="0.2">
      <c r="A2" s="58"/>
      <c r="B2" s="63"/>
      <c r="C2" s="63"/>
      <c r="D2" s="63"/>
      <c r="E2" s="63"/>
      <c r="F2" s="63"/>
      <c r="G2" s="63"/>
      <c r="H2" s="63"/>
      <c r="I2" s="63"/>
      <c r="J2" s="63"/>
      <c r="K2" s="63"/>
      <c r="L2" s="63"/>
      <c r="M2" s="63"/>
      <c r="N2" s="63"/>
    </row>
    <row r="3" spans="1:14" s="34" customFormat="1" ht="37.5" customHeight="1" x14ac:dyDescent="0.2">
      <c r="A3" s="132" t="s">
        <v>94</v>
      </c>
      <c r="B3" s="132"/>
      <c r="C3" s="132"/>
      <c r="D3" s="132"/>
      <c r="E3" s="132"/>
      <c r="F3" s="132"/>
      <c r="G3" s="132"/>
      <c r="H3" s="132"/>
      <c r="I3" s="132"/>
      <c r="J3" s="132"/>
      <c r="K3" s="132"/>
      <c r="L3" s="132"/>
      <c r="M3" s="132"/>
      <c r="N3" s="132"/>
    </row>
    <row r="4" spans="1:14" x14ac:dyDescent="0.25">
      <c r="A4" s="65" t="s">
        <v>54</v>
      </c>
      <c r="B4" s="65" t="s">
        <v>55</v>
      </c>
      <c r="C4" s="65" t="s">
        <v>56</v>
      </c>
      <c r="D4" s="65" t="s">
        <v>57</v>
      </c>
      <c r="E4" s="53"/>
      <c r="F4" s="67" t="s">
        <v>27</v>
      </c>
      <c r="G4" s="68" t="s">
        <v>28</v>
      </c>
      <c r="H4" s="68" t="s">
        <v>14</v>
      </c>
      <c r="I4" s="67" t="s">
        <v>19</v>
      </c>
      <c r="J4" s="67" t="s">
        <v>20</v>
      </c>
      <c r="K4" s="67" t="s">
        <v>21</v>
      </c>
      <c r="L4" s="69" t="s">
        <v>74</v>
      </c>
    </row>
    <row r="5" spans="1:14" x14ac:dyDescent="0.25">
      <c r="A5" s="66" t="s">
        <v>41</v>
      </c>
      <c r="B5" s="66" t="s">
        <v>42</v>
      </c>
      <c r="C5" s="66" t="s">
        <v>24</v>
      </c>
      <c r="D5" s="66">
        <v>2026</v>
      </c>
      <c r="E5" s="53"/>
      <c r="F5" s="70" t="s">
        <v>41</v>
      </c>
      <c r="G5" s="70" t="s">
        <v>42</v>
      </c>
      <c r="H5" s="70" t="s">
        <v>24</v>
      </c>
      <c r="I5" s="70" t="s">
        <v>19</v>
      </c>
      <c r="J5" s="70" t="s">
        <v>24</v>
      </c>
      <c r="K5" s="70" t="s">
        <v>24</v>
      </c>
      <c r="L5" s="71">
        <v>0.95</v>
      </c>
    </row>
    <row r="6" spans="1:14" x14ac:dyDescent="0.25">
      <c r="A6" s="66"/>
      <c r="B6" s="66"/>
      <c r="C6" s="66"/>
      <c r="D6" s="66">
        <v>2027</v>
      </c>
      <c r="E6" s="53"/>
      <c r="F6" s="70"/>
      <c r="G6" s="70"/>
      <c r="H6" s="70"/>
      <c r="I6" s="70"/>
      <c r="J6" s="70"/>
      <c r="K6" s="70"/>
      <c r="L6" s="71"/>
    </row>
    <row r="7" spans="1:14" x14ac:dyDescent="0.25">
      <c r="A7" s="66"/>
      <c r="B7" s="66"/>
      <c r="C7" s="66"/>
      <c r="D7" s="66">
        <v>2028</v>
      </c>
      <c r="F7" s="84"/>
      <c r="G7" s="84"/>
      <c r="H7" s="84"/>
      <c r="I7" s="84"/>
      <c r="J7" s="84"/>
      <c r="K7" s="84"/>
      <c r="L7" s="85"/>
    </row>
    <row r="8" spans="1:14" x14ac:dyDescent="0.25">
      <c r="A8" s="66"/>
      <c r="B8" s="66"/>
      <c r="C8" s="66"/>
      <c r="D8" s="66">
        <v>2029</v>
      </c>
      <c r="F8" s="84"/>
      <c r="G8" s="84"/>
      <c r="H8" s="84"/>
      <c r="I8" s="84"/>
      <c r="J8" s="84"/>
      <c r="K8" s="84"/>
      <c r="L8" s="85"/>
    </row>
    <row r="9" spans="1:14" x14ac:dyDescent="0.25">
      <c r="A9" s="9"/>
      <c r="B9" s="9"/>
      <c r="C9" s="9"/>
      <c r="D9" s="9"/>
      <c r="L9" s="8"/>
    </row>
    <row r="10" spans="1:14" x14ac:dyDescent="0.25">
      <c r="A10" s="9"/>
      <c r="B10" s="9"/>
      <c r="C10" s="9"/>
      <c r="D10" s="9"/>
      <c r="L10" s="8"/>
    </row>
    <row r="11" spans="1:14" x14ac:dyDescent="0.25">
      <c r="A11" s="9"/>
      <c r="B11" s="9"/>
      <c r="C11" s="9"/>
      <c r="D11" s="9"/>
      <c r="L11" s="8"/>
    </row>
    <row r="12" spans="1:14" x14ac:dyDescent="0.25">
      <c r="A12" s="9"/>
      <c r="B12" s="9"/>
      <c r="C12" s="9"/>
      <c r="D12" s="9"/>
      <c r="L12" s="8"/>
    </row>
    <row r="13" spans="1:14" x14ac:dyDescent="0.25">
      <c r="A13" s="9"/>
      <c r="B13" s="9"/>
      <c r="C13" s="9"/>
      <c r="D13" s="9"/>
      <c r="L13" s="8"/>
    </row>
    <row r="14" spans="1:14" x14ac:dyDescent="0.25">
      <c r="A14" s="9"/>
      <c r="B14" s="9"/>
      <c r="C14" s="9"/>
      <c r="D14" s="9"/>
      <c r="L14" s="8"/>
    </row>
    <row r="15" spans="1:14" x14ac:dyDescent="0.25">
      <c r="A15" s="9"/>
      <c r="B15" s="9"/>
      <c r="C15" s="9"/>
      <c r="D15" s="9"/>
      <c r="L15" s="8"/>
    </row>
    <row r="16" spans="1:14" x14ac:dyDescent="0.25">
      <c r="A16" s="9"/>
      <c r="B16" s="9"/>
      <c r="C16" s="9"/>
      <c r="D16" s="9"/>
      <c r="L16" s="8"/>
    </row>
    <row r="17" spans="1:12" x14ac:dyDescent="0.25">
      <c r="A17" s="9"/>
      <c r="B17" s="9"/>
      <c r="C17" s="9"/>
      <c r="D17" s="9"/>
      <c r="L17" s="8"/>
    </row>
    <row r="18" spans="1:12" x14ac:dyDescent="0.25">
      <c r="A18" s="9"/>
      <c r="B18" s="9"/>
      <c r="C18" s="9"/>
      <c r="D18" s="9"/>
      <c r="L18" s="8"/>
    </row>
    <row r="19" spans="1:12" x14ac:dyDescent="0.25">
      <c r="A19" s="9"/>
      <c r="B19" s="9"/>
      <c r="C19" s="9"/>
      <c r="D19" s="9"/>
      <c r="L19" s="8"/>
    </row>
    <row r="20" spans="1:12" x14ac:dyDescent="0.25">
      <c r="A20" s="9"/>
      <c r="B20" s="9"/>
      <c r="C20" s="9"/>
      <c r="D20" s="9"/>
      <c r="L20" s="8"/>
    </row>
    <row r="21" spans="1:12" x14ac:dyDescent="0.25">
      <c r="B21" s="9"/>
      <c r="C21" s="9"/>
      <c r="D21" s="9"/>
      <c r="L21" s="8"/>
    </row>
    <row r="22" spans="1:12" x14ac:dyDescent="0.25">
      <c r="A22" s="9"/>
      <c r="B22" s="9"/>
      <c r="C22" s="9"/>
      <c r="D22" s="9"/>
      <c r="L22" s="8"/>
    </row>
    <row r="23" spans="1:12" x14ac:dyDescent="0.25">
      <c r="A23" s="9"/>
      <c r="B23" s="9"/>
      <c r="C23" s="9"/>
      <c r="D23" s="9"/>
      <c r="L23" s="8"/>
    </row>
    <row r="24" spans="1:12" x14ac:dyDescent="0.25">
      <c r="A24" s="9"/>
      <c r="B24" s="9"/>
      <c r="C24" s="9"/>
      <c r="D24" s="9"/>
      <c r="L24" s="8"/>
    </row>
    <row r="25" spans="1:12" x14ac:dyDescent="0.25">
      <c r="A25" s="9"/>
      <c r="B25" s="9"/>
      <c r="C25" s="9"/>
      <c r="D25" s="9"/>
      <c r="L25" s="8"/>
    </row>
    <row r="26" spans="1:12" x14ac:dyDescent="0.25">
      <c r="A26" s="9"/>
      <c r="B26" s="9"/>
      <c r="C26" s="9"/>
      <c r="D26" s="9"/>
      <c r="L26" s="10"/>
    </row>
    <row r="27" spans="1:12" x14ac:dyDescent="0.25">
      <c r="A27" s="9"/>
      <c r="B27" s="9"/>
      <c r="C27" s="9"/>
      <c r="D27" s="9"/>
      <c r="L27" s="10"/>
    </row>
    <row r="28" spans="1:12" x14ac:dyDescent="0.25">
      <c r="A28" s="9"/>
      <c r="B28" s="9"/>
      <c r="C28" s="9"/>
      <c r="D28" s="9"/>
      <c r="L28" s="10"/>
    </row>
    <row r="29" spans="1:12" x14ac:dyDescent="0.25">
      <c r="A29" s="9"/>
      <c r="B29" s="9"/>
      <c r="C29" s="9"/>
      <c r="D29" s="9"/>
      <c r="I29" s="12"/>
      <c r="L29" s="10"/>
    </row>
    <row r="30" spans="1:12" x14ac:dyDescent="0.25">
      <c r="A30" s="9"/>
      <c r="B30" s="9"/>
      <c r="C30" s="9"/>
      <c r="D30" s="9"/>
      <c r="I30" s="12"/>
      <c r="L30" s="10"/>
    </row>
    <row r="31" spans="1:12" x14ac:dyDescent="0.25">
      <c r="A31" s="9"/>
      <c r="B31" s="9"/>
      <c r="C31" s="9"/>
      <c r="D31" s="9"/>
      <c r="L31" s="8"/>
    </row>
    <row r="32" spans="1:12" x14ac:dyDescent="0.25">
      <c r="A32" s="9"/>
      <c r="B32" s="9"/>
      <c r="C32" s="9"/>
      <c r="D32" s="9"/>
    </row>
    <row r="33" spans="1:12" x14ac:dyDescent="0.25">
      <c r="A33" s="9"/>
      <c r="B33" s="9"/>
      <c r="C33" s="9"/>
      <c r="D33" s="9"/>
      <c r="L33" s="8"/>
    </row>
    <row r="34" spans="1:12" x14ac:dyDescent="0.25">
      <c r="A34" s="9"/>
      <c r="B34" s="9"/>
      <c r="C34" s="9"/>
      <c r="D34" s="9"/>
      <c r="L34" s="8"/>
    </row>
    <row r="35" spans="1:12" x14ac:dyDescent="0.25">
      <c r="A35" s="9"/>
      <c r="B35" s="9"/>
      <c r="C35" s="9"/>
      <c r="D35" s="9"/>
      <c r="L35" s="8"/>
    </row>
    <row r="36" spans="1:12" x14ac:dyDescent="0.25">
      <c r="A36" s="9"/>
      <c r="B36" s="9"/>
      <c r="C36" s="9"/>
      <c r="D36" s="9"/>
      <c r="L36" s="8"/>
    </row>
    <row r="37" spans="1:12" x14ac:dyDescent="0.25">
      <c r="A37" s="9"/>
      <c r="B37" s="9"/>
      <c r="C37" s="9"/>
      <c r="D37" s="9"/>
      <c r="L37" s="8"/>
    </row>
    <row r="38" spans="1:12" x14ac:dyDescent="0.25">
      <c r="A38" s="9"/>
      <c r="B38" s="9"/>
      <c r="C38" s="9"/>
      <c r="D38" s="9"/>
      <c r="L38" s="8"/>
    </row>
    <row r="39" spans="1:12" x14ac:dyDescent="0.25">
      <c r="A39" s="9"/>
      <c r="B39" s="9"/>
      <c r="C39" s="9"/>
      <c r="D39" s="9"/>
      <c r="L39" s="8"/>
    </row>
    <row r="40" spans="1:12" x14ac:dyDescent="0.25">
      <c r="A40" s="9"/>
      <c r="B40" s="9"/>
      <c r="C40" s="9"/>
      <c r="D40" s="9"/>
      <c r="L40" s="8"/>
    </row>
    <row r="41" spans="1:12" x14ac:dyDescent="0.25">
      <c r="A41" s="9"/>
      <c r="B41" s="9"/>
      <c r="C41" s="9"/>
      <c r="D41" s="9"/>
      <c r="L41" s="8"/>
    </row>
    <row r="42" spans="1:12" x14ac:dyDescent="0.25">
      <c r="A42" s="9"/>
      <c r="B42" s="9"/>
      <c r="C42" s="9"/>
      <c r="D42" s="9"/>
      <c r="L42" s="8"/>
    </row>
    <row r="43" spans="1:12" x14ac:dyDescent="0.25">
      <c r="A43" s="9"/>
      <c r="B43" s="9"/>
      <c r="C43" s="9"/>
      <c r="D43" s="9"/>
      <c r="L43" s="8"/>
    </row>
    <row r="44" spans="1:12" x14ac:dyDescent="0.25">
      <c r="A44" s="9"/>
      <c r="B44" s="9"/>
      <c r="C44" s="9"/>
      <c r="D44" s="9"/>
      <c r="L44" s="8"/>
    </row>
    <row r="45" spans="1:12" x14ac:dyDescent="0.25">
      <c r="A45" s="9"/>
      <c r="B45" s="9"/>
      <c r="C45" s="9"/>
      <c r="D45" s="9"/>
      <c r="L45" s="8"/>
    </row>
    <row r="46" spans="1:12" x14ac:dyDescent="0.25">
      <c r="A46" s="9"/>
      <c r="B46" s="9"/>
      <c r="C46" s="9"/>
      <c r="D46" s="9"/>
      <c r="L46" s="8"/>
    </row>
    <row r="47" spans="1:12" x14ac:dyDescent="0.25">
      <c r="A47" s="9"/>
      <c r="B47" s="9"/>
      <c r="C47" s="9"/>
      <c r="D47" s="9"/>
      <c r="L47" s="8"/>
    </row>
    <row r="48" spans="1:12" x14ac:dyDescent="0.25">
      <c r="A48" s="9"/>
      <c r="B48" s="9"/>
      <c r="C48" s="9"/>
      <c r="D48" s="9"/>
      <c r="L48" s="8"/>
    </row>
    <row r="49" spans="1:12" x14ac:dyDescent="0.25">
      <c r="A49" s="9"/>
      <c r="B49" s="9"/>
      <c r="C49" s="9"/>
      <c r="D49" s="9"/>
      <c r="L49" s="8"/>
    </row>
    <row r="50" spans="1:12" x14ac:dyDescent="0.25">
      <c r="A50" s="9"/>
      <c r="B50" s="9"/>
      <c r="C50" s="9"/>
      <c r="D50" s="9"/>
      <c r="L50" s="8"/>
    </row>
    <row r="51" spans="1:12" x14ac:dyDescent="0.25">
      <c r="A51" s="9"/>
      <c r="B51" s="9"/>
      <c r="C51" s="9"/>
      <c r="D51" s="9"/>
      <c r="L51" s="8"/>
    </row>
    <row r="52" spans="1:12" x14ac:dyDescent="0.25">
      <c r="A52" s="9"/>
      <c r="B52" s="9"/>
      <c r="C52" s="9"/>
      <c r="D52" s="9"/>
      <c r="L52" s="8"/>
    </row>
    <row r="53" spans="1:12" x14ac:dyDescent="0.25">
      <c r="A53" s="9"/>
      <c r="B53" s="9"/>
      <c r="C53" s="9"/>
      <c r="D53" s="9"/>
      <c r="L53" s="8"/>
    </row>
    <row r="54" spans="1:12" x14ac:dyDescent="0.25">
      <c r="A54" s="9"/>
      <c r="B54" s="9"/>
      <c r="C54" s="9"/>
      <c r="D54" s="9"/>
      <c r="L54" s="8"/>
    </row>
    <row r="55" spans="1:12" x14ac:dyDescent="0.25">
      <c r="A55" s="9"/>
      <c r="B55" s="9"/>
      <c r="C55" s="9"/>
      <c r="D55" s="9"/>
      <c r="L55" s="8"/>
    </row>
    <row r="56" spans="1:12" x14ac:dyDescent="0.25">
      <c r="A56" s="9"/>
      <c r="B56" s="9"/>
      <c r="C56" s="9"/>
    </row>
    <row r="57" spans="1:12" x14ac:dyDescent="0.25">
      <c r="A57" s="9"/>
      <c r="B57" s="9"/>
      <c r="C57" s="9"/>
    </row>
    <row r="58" spans="1:12" x14ac:dyDescent="0.25">
      <c r="A58" s="9"/>
      <c r="B58" s="9"/>
      <c r="C58" s="9"/>
    </row>
    <row r="59" spans="1:12" x14ac:dyDescent="0.25">
      <c r="A59" s="9"/>
      <c r="C59" s="9"/>
    </row>
    <row r="60" spans="1:12" x14ac:dyDescent="0.25">
      <c r="A60" s="9"/>
    </row>
    <row r="61" spans="1:12" x14ac:dyDescent="0.25">
      <c r="A61" s="9"/>
    </row>
  </sheetData>
  <sortState ref="B2:B14">
    <sortCondition ref="B2"/>
  </sortState>
  <mergeCells count="1">
    <mergeCell ref="A3:N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tabSelected="1" workbookViewId="0">
      <selection activeCell="A3" sqref="A3:O3"/>
    </sheetView>
  </sheetViews>
  <sheetFormatPr defaultRowHeight="15" x14ac:dyDescent="0.25"/>
  <cols>
    <col min="1" max="1" width="94" bestFit="1" customWidth="1"/>
  </cols>
  <sheetData>
    <row r="1" spans="1:15" x14ac:dyDescent="0.25">
      <c r="A1" s="62" t="str">
        <f>'[1]1. Scorecard'!A1</f>
        <v>Bijlage O Format KPI scorecard</v>
      </c>
      <c r="B1" s="63"/>
      <c r="C1" s="63"/>
      <c r="D1" s="63"/>
      <c r="E1" s="63"/>
      <c r="F1" s="63"/>
      <c r="G1" s="63"/>
      <c r="H1" s="63"/>
      <c r="I1" s="63"/>
      <c r="J1" s="63"/>
      <c r="K1" s="63"/>
      <c r="L1" s="63"/>
      <c r="M1" s="63"/>
      <c r="N1" s="63"/>
      <c r="O1" s="63"/>
    </row>
    <row r="2" spans="1:15" x14ac:dyDescent="0.25">
      <c r="A2" s="64"/>
      <c r="B2" s="64"/>
      <c r="C2" s="64"/>
      <c r="D2" s="64"/>
      <c r="E2" s="64"/>
      <c r="F2" s="64"/>
      <c r="G2" s="64"/>
      <c r="H2" s="64"/>
      <c r="I2" s="64"/>
      <c r="J2" s="64"/>
      <c r="K2" s="64"/>
      <c r="L2" s="64"/>
      <c r="M2" s="64"/>
      <c r="N2" s="64"/>
      <c r="O2" s="64"/>
    </row>
    <row r="3" spans="1:15" ht="26.25" customHeight="1" x14ac:dyDescent="0.25">
      <c r="A3" s="132" t="s">
        <v>93</v>
      </c>
      <c r="B3" s="132"/>
      <c r="C3" s="132"/>
      <c r="D3" s="132"/>
      <c r="E3" s="132"/>
      <c r="F3" s="132"/>
      <c r="G3" s="132"/>
      <c r="H3" s="132"/>
      <c r="I3" s="132"/>
      <c r="J3" s="132"/>
      <c r="K3" s="132"/>
      <c r="L3" s="132"/>
      <c r="M3" s="132"/>
      <c r="N3" s="132"/>
      <c r="O3" s="132"/>
    </row>
    <row r="4" spans="1:15" x14ac:dyDescent="0.25">
      <c r="A4" s="64"/>
      <c r="B4" s="64"/>
      <c r="C4" s="64"/>
      <c r="D4" s="64"/>
      <c r="E4" s="64"/>
      <c r="F4" s="64"/>
      <c r="G4" s="64"/>
      <c r="H4" s="64"/>
      <c r="I4" s="64"/>
      <c r="J4" s="64"/>
      <c r="K4" s="64"/>
      <c r="L4" s="64"/>
      <c r="M4" s="64"/>
      <c r="N4" s="64"/>
      <c r="O4" s="64"/>
    </row>
    <row r="5" spans="1:15" x14ac:dyDescent="0.25">
      <c r="A5" s="88" t="s">
        <v>70</v>
      </c>
      <c r="B5" s="88" t="s">
        <v>0</v>
      </c>
      <c r="C5" s="88" t="s">
        <v>1</v>
      </c>
      <c r="D5" s="88" t="s">
        <v>2</v>
      </c>
      <c r="E5" s="88" t="s">
        <v>3</v>
      </c>
      <c r="F5" s="58"/>
      <c r="G5" s="58"/>
      <c r="H5" s="58"/>
      <c r="I5" s="58"/>
      <c r="J5" s="58"/>
      <c r="K5" s="58"/>
      <c r="L5" s="58"/>
      <c r="M5" s="58"/>
      <c r="N5" s="58"/>
      <c r="O5" s="58"/>
    </row>
    <row r="6" spans="1:15" x14ac:dyDescent="0.25">
      <c r="A6" s="89" t="s">
        <v>65</v>
      </c>
      <c r="B6" s="89"/>
      <c r="C6" s="89"/>
      <c r="D6" s="89"/>
      <c r="E6" s="89"/>
      <c r="F6" s="58"/>
      <c r="G6" s="58"/>
      <c r="H6" s="58"/>
      <c r="I6" s="58"/>
      <c r="J6" s="58"/>
      <c r="K6" s="58"/>
      <c r="L6" s="58"/>
      <c r="M6" s="58"/>
      <c r="N6" s="58"/>
      <c r="O6" s="58"/>
    </row>
    <row r="7" spans="1:15" x14ac:dyDescent="0.25">
      <c r="A7" s="89" t="s">
        <v>66</v>
      </c>
      <c r="B7" s="89"/>
      <c r="C7" s="89"/>
      <c r="D7" s="89"/>
      <c r="E7" s="89"/>
      <c r="F7" s="58"/>
      <c r="G7" s="58"/>
      <c r="H7" s="58"/>
      <c r="I7" s="58"/>
      <c r="J7" s="58"/>
      <c r="K7" s="58"/>
      <c r="L7" s="58"/>
      <c r="M7" s="58"/>
      <c r="N7" s="58"/>
      <c r="O7" s="58"/>
    </row>
    <row r="8" spans="1:15" x14ac:dyDescent="0.25">
      <c r="A8" s="89" t="s">
        <v>67</v>
      </c>
      <c r="B8" s="89"/>
      <c r="C8" s="89"/>
      <c r="D8" s="89"/>
      <c r="E8" s="89"/>
      <c r="F8" s="58"/>
      <c r="G8" s="58"/>
      <c r="H8" s="58"/>
      <c r="I8" s="58"/>
      <c r="J8" s="58"/>
      <c r="K8" s="58"/>
      <c r="L8" s="58"/>
      <c r="M8" s="58"/>
      <c r="N8" s="58"/>
      <c r="O8" s="58"/>
    </row>
    <row r="9" spans="1:15" x14ac:dyDescent="0.25">
      <c r="A9" s="89" t="s">
        <v>69</v>
      </c>
      <c r="B9" s="89"/>
      <c r="C9" s="89"/>
      <c r="D9" s="89"/>
      <c r="E9" s="89"/>
      <c r="F9" s="58"/>
      <c r="G9" s="58"/>
      <c r="H9" s="58"/>
      <c r="I9" s="58"/>
      <c r="J9" s="58"/>
      <c r="K9" s="58"/>
      <c r="L9" s="58"/>
      <c r="M9" s="58"/>
      <c r="N9" s="58"/>
      <c r="O9" s="58"/>
    </row>
    <row r="10" spans="1:15" x14ac:dyDescent="0.25">
      <c r="A10" s="89" t="s">
        <v>68</v>
      </c>
      <c r="B10" s="89"/>
      <c r="C10" s="89"/>
      <c r="D10" s="89"/>
      <c r="E10" s="89"/>
      <c r="F10" s="58"/>
      <c r="G10" s="58"/>
      <c r="H10" s="58"/>
      <c r="I10" s="58"/>
      <c r="J10" s="58"/>
      <c r="K10" s="58"/>
      <c r="L10" s="58"/>
      <c r="M10" s="58"/>
      <c r="N10" s="58"/>
      <c r="O10" s="58"/>
    </row>
    <row r="11" spans="1:15" x14ac:dyDescent="0.25">
      <c r="A11" s="90"/>
      <c r="B11" s="90"/>
      <c r="C11" s="90"/>
      <c r="D11" s="90"/>
      <c r="E11" s="90"/>
      <c r="F11" s="58"/>
      <c r="G11" s="58"/>
      <c r="H11" s="58"/>
      <c r="I11" s="58"/>
      <c r="J11" s="58"/>
      <c r="K11" s="58"/>
      <c r="L11" s="58"/>
      <c r="M11" s="58"/>
      <c r="N11" s="58"/>
      <c r="O11" s="58"/>
    </row>
    <row r="12" spans="1:15" x14ac:dyDescent="0.25">
      <c r="A12" s="90"/>
      <c r="B12" s="90"/>
      <c r="C12" s="90"/>
      <c r="D12" s="90"/>
      <c r="E12" s="90"/>
      <c r="F12" s="58"/>
      <c r="G12" s="58"/>
      <c r="H12" s="58"/>
      <c r="I12" s="58"/>
      <c r="J12" s="58"/>
      <c r="K12" s="58"/>
      <c r="L12" s="58"/>
      <c r="M12" s="58"/>
      <c r="N12" s="58"/>
      <c r="O12" s="58"/>
    </row>
    <row r="13" spans="1:15" x14ac:dyDescent="0.25">
      <c r="A13" s="88" t="s">
        <v>71</v>
      </c>
      <c r="B13" s="88" t="s">
        <v>0</v>
      </c>
      <c r="C13" s="88" t="s">
        <v>1</v>
      </c>
      <c r="D13" s="88" t="s">
        <v>2</v>
      </c>
      <c r="E13" s="88" t="s">
        <v>3</v>
      </c>
      <c r="F13" s="58"/>
      <c r="G13" s="58"/>
      <c r="H13" s="58"/>
      <c r="I13" s="58"/>
      <c r="J13" s="58"/>
      <c r="K13" s="58"/>
      <c r="L13" s="58"/>
      <c r="M13" s="58"/>
      <c r="N13" s="58"/>
      <c r="O13" s="58"/>
    </row>
    <row r="14" spans="1:15" x14ac:dyDescent="0.25">
      <c r="A14" s="89" t="s">
        <v>65</v>
      </c>
      <c r="B14" s="89"/>
      <c r="C14" s="89"/>
      <c r="D14" s="89"/>
      <c r="E14" s="89"/>
      <c r="F14" s="58"/>
      <c r="G14" s="58"/>
      <c r="H14" s="58"/>
      <c r="I14" s="58"/>
      <c r="J14" s="58"/>
      <c r="K14" s="58"/>
      <c r="L14" s="58"/>
      <c r="M14" s="58"/>
      <c r="N14" s="58"/>
      <c r="O14" s="58"/>
    </row>
    <row r="15" spans="1:15" x14ac:dyDescent="0.25">
      <c r="A15" s="89" t="s">
        <v>66</v>
      </c>
      <c r="B15" s="89"/>
      <c r="C15" s="89"/>
      <c r="D15" s="89"/>
      <c r="E15" s="89"/>
      <c r="F15" s="58"/>
      <c r="G15" s="58"/>
      <c r="H15" s="58"/>
      <c r="I15" s="58"/>
      <c r="J15" s="58"/>
      <c r="K15" s="58"/>
      <c r="L15" s="58"/>
      <c r="M15" s="58"/>
      <c r="N15" s="58"/>
      <c r="O15" s="58"/>
    </row>
    <row r="16" spans="1:15" x14ac:dyDescent="0.25">
      <c r="A16" s="89" t="s">
        <v>67</v>
      </c>
      <c r="B16" s="89"/>
      <c r="C16" s="89"/>
      <c r="D16" s="89"/>
      <c r="E16" s="89"/>
      <c r="F16" s="58"/>
      <c r="G16" s="58"/>
      <c r="H16" s="58"/>
      <c r="I16" s="58"/>
      <c r="J16" s="58"/>
      <c r="K16" s="58"/>
      <c r="L16" s="58"/>
      <c r="M16" s="58"/>
      <c r="N16" s="58"/>
      <c r="O16" s="58"/>
    </row>
    <row r="17" spans="1:15" x14ac:dyDescent="0.25">
      <c r="A17" s="89" t="s">
        <v>69</v>
      </c>
      <c r="B17" s="89"/>
      <c r="C17" s="89"/>
      <c r="D17" s="89"/>
      <c r="E17" s="89"/>
      <c r="F17" s="58"/>
      <c r="G17" s="58"/>
      <c r="H17" s="58"/>
      <c r="I17" s="58"/>
      <c r="J17" s="58"/>
      <c r="K17" s="58"/>
      <c r="L17" s="58"/>
      <c r="M17" s="58"/>
      <c r="N17" s="58"/>
      <c r="O17" s="58"/>
    </row>
    <row r="18" spans="1:15" x14ac:dyDescent="0.25">
      <c r="A18" s="89" t="s">
        <v>68</v>
      </c>
      <c r="B18" s="89"/>
      <c r="C18" s="89"/>
      <c r="D18" s="89"/>
      <c r="E18" s="89"/>
      <c r="F18" s="58"/>
      <c r="G18" s="58"/>
      <c r="H18" s="58"/>
      <c r="I18" s="58"/>
      <c r="J18" s="58"/>
      <c r="K18" s="58"/>
      <c r="L18" s="58"/>
      <c r="M18" s="58"/>
      <c r="N18" s="58"/>
      <c r="O18" s="58"/>
    </row>
    <row r="19" spans="1:15" x14ac:dyDescent="0.25">
      <c r="A19" s="90"/>
      <c r="B19" s="90"/>
      <c r="C19" s="90"/>
      <c r="D19" s="90"/>
      <c r="E19" s="90"/>
      <c r="F19" s="58"/>
      <c r="G19" s="58"/>
      <c r="H19" s="58"/>
      <c r="I19" s="58"/>
      <c r="J19" s="58"/>
      <c r="K19" s="58"/>
      <c r="L19" s="58"/>
      <c r="M19" s="58"/>
      <c r="N19" s="58"/>
      <c r="O19" s="58"/>
    </row>
    <row r="20" spans="1:15" x14ac:dyDescent="0.25">
      <c r="A20" s="90"/>
      <c r="B20" s="90"/>
      <c r="C20" s="90"/>
      <c r="D20" s="90"/>
      <c r="E20" s="90"/>
      <c r="F20" s="58"/>
      <c r="G20" s="58"/>
      <c r="H20" s="58"/>
      <c r="I20" s="58"/>
      <c r="J20" s="58"/>
      <c r="K20" s="58"/>
      <c r="L20" s="58"/>
      <c r="M20" s="58"/>
      <c r="N20" s="58"/>
      <c r="O20" s="58"/>
    </row>
    <row r="21" spans="1:15" x14ac:dyDescent="0.25">
      <c r="A21" s="88" t="s">
        <v>72</v>
      </c>
      <c r="B21" s="88" t="s">
        <v>0</v>
      </c>
      <c r="C21" s="88" t="s">
        <v>1</v>
      </c>
      <c r="D21" s="88" t="s">
        <v>2</v>
      </c>
      <c r="E21" s="88" t="s">
        <v>3</v>
      </c>
      <c r="F21" s="58"/>
      <c r="G21" s="58"/>
      <c r="H21" s="58"/>
      <c r="I21" s="58"/>
      <c r="J21" s="58"/>
      <c r="K21" s="58"/>
      <c r="L21" s="58"/>
      <c r="M21" s="58"/>
      <c r="N21" s="58"/>
      <c r="O21" s="58"/>
    </row>
    <row r="22" spans="1:15" x14ac:dyDescent="0.25">
      <c r="A22" s="89" t="s">
        <v>65</v>
      </c>
      <c r="B22" s="89"/>
      <c r="C22" s="89"/>
      <c r="D22" s="89"/>
      <c r="E22" s="89"/>
      <c r="F22" s="58"/>
      <c r="G22" s="58"/>
      <c r="H22" s="58"/>
      <c r="I22" s="58"/>
      <c r="J22" s="58"/>
      <c r="K22" s="58"/>
      <c r="L22" s="58"/>
      <c r="M22" s="58"/>
      <c r="N22" s="58"/>
      <c r="O22" s="58"/>
    </row>
    <row r="23" spans="1:15" x14ac:dyDescent="0.25">
      <c r="A23" s="89" t="s">
        <v>66</v>
      </c>
      <c r="B23" s="89"/>
      <c r="C23" s="89"/>
      <c r="D23" s="89"/>
      <c r="E23" s="89"/>
      <c r="F23" s="58"/>
      <c r="G23" s="58"/>
      <c r="H23" s="58"/>
      <c r="I23" s="58"/>
      <c r="J23" s="58"/>
      <c r="K23" s="58"/>
      <c r="L23" s="58"/>
      <c r="M23" s="58"/>
      <c r="N23" s="58"/>
      <c r="O23" s="58"/>
    </row>
    <row r="24" spans="1:15" x14ac:dyDescent="0.25">
      <c r="A24" s="89" t="s">
        <v>67</v>
      </c>
      <c r="B24" s="89"/>
      <c r="C24" s="89"/>
      <c r="D24" s="89"/>
      <c r="E24" s="89"/>
      <c r="F24" s="58"/>
      <c r="G24" s="58"/>
      <c r="H24" s="58"/>
      <c r="I24" s="58"/>
      <c r="J24" s="58"/>
      <c r="K24" s="58"/>
      <c r="L24" s="58"/>
      <c r="M24" s="58"/>
      <c r="N24" s="58"/>
      <c r="O24" s="58"/>
    </row>
    <row r="25" spans="1:15" x14ac:dyDescent="0.25">
      <c r="A25" s="89" t="s">
        <v>69</v>
      </c>
      <c r="B25" s="89"/>
      <c r="C25" s="89"/>
      <c r="D25" s="89"/>
      <c r="E25" s="89"/>
      <c r="F25" s="58"/>
      <c r="G25" s="58"/>
      <c r="H25" s="58"/>
      <c r="I25" s="58"/>
      <c r="J25" s="58"/>
      <c r="K25" s="58"/>
      <c r="L25" s="58"/>
      <c r="M25" s="58"/>
      <c r="N25" s="58"/>
      <c r="O25" s="58"/>
    </row>
    <row r="26" spans="1:15" x14ac:dyDescent="0.25">
      <c r="A26" s="89" t="s">
        <v>68</v>
      </c>
      <c r="B26" s="89"/>
      <c r="C26" s="89"/>
      <c r="D26" s="89"/>
      <c r="E26" s="89"/>
      <c r="F26" s="58"/>
      <c r="G26" s="58"/>
      <c r="H26" s="58"/>
      <c r="I26" s="58"/>
      <c r="J26" s="58"/>
      <c r="K26" s="58"/>
      <c r="L26" s="58"/>
      <c r="M26" s="58"/>
      <c r="N26" s="58"/>
      <c r="O26" s="58"/>
    </row>
    <row r="27" spans="1:15" x14ac:dyDescent="0.25">
      <c r="A27" s="90"/>
      <c r="B27" s="90"/>
      <c r="C27" s="90"/>
      <c r="D27" s="90"/>
      <c r="E27" s="90"/>
      <c r="F27" s="58"/>
      <c r="G27" s="58"/>
      <c r="H27" s="58"/>
      <c r="I27" s="58"/>
      <c r="J27" s="58"/>
      <c r="K27" s="58"/>
      <c r="L27" s="58"/>
      <c r="M27" s="58"/>
      <c r="N27" s="58"/>
      <c r="O27" s="58"/>
    </row>
    <row r="28" spans="1:15" x14ac:dyDescent="0.25">
      <c r="A28" s="58"/>
      <c r="B28" s="58"/>
      <c r="C28" s="58"/>
      <c r="D28" s="58"/>
      <c r="E28" s="58"/>
      <c r="F28" s="58"/>
      <c r="G28" s="58"/>
      <c r="H28" s="58"/>
      <c r="I28" s="58"/>
      <c r="J28" s="58"/>
      <c r="K28" s="58"/>
      <c r="L28" s="58"/>
      <c r="M28" s="58"/>
      <c r="N28" s="58"/>
      <c r="O28" s="58"/>
    </row>
    <row r="29" spans="1:15" x14ac:dyDescent="0.25">
      <c r="A29" s="88" t="s">
        <v>73</v>
      </c>
      <c r="B29" s="88" t="s">
        <v>0</v>
      </c>
      <c r="C29" s="88" t="s">
        <v>1</v>
      </c>
      <c r="D29" s="88" t="s">
        <v>2</v>
      </c>
      <c r="E29" s="88" t="s">
        <v>3</v>
      </c>
      <c r="F29" s="58"/>
      <c r="G29" s="58"/>
      <c r="H29" s="58"/>
      <c r="I29" s="58"/>
      <c r="J29" s="58"/>
      <c r="K29" s="58"/>
      <c r="L29" s="58"/>
      <c r="M29" s="58"/>
      <c r="N29" s="58"/>
      <c r="O29" s="58"/>
    </row>
    <row r="30" spans="1:15" x14ac:dyDescent="0.25">
      <c r="A30" s="89" t="s">
        <v>65</v>
      </c>
      <c r="B30" s="89"/>
      <c r="C30" s="89"/>
      <c r="D30" s="89"/>
      <c r="E30" s="89"/>
      <c r="F30" s="58"/>
      <c r="G30" s="58"/>
      <c r="H30" s="58"/>
      <c r="I30" s="58"/>
      <c r="J30" s="58"/>
      <c r="K30" s="58"/>
      <c r="L30" s="58"/>
      <c r="M30" s="58"/>
      <c r="N30" s="58"/>
      <c r="O30" s="58"/>
    </row>
    <row r="31" spans="1:15" x14ac:dyDescent="0.25">
      <c r="A31" s="89" t="s">
        <v>66</v>
      </c>
      <c r="B31" s="89"/>
      <c r="C31" s="89"/>
      <c r="D31" s="89"/>
      <c r="E31" s="89"/>
      <c r="F31" s="58"/>
      <c r="G31" s="58"/>
      <c r="H31" s="58"/>
      <c r="I31" s="58"/>
      <c r="J31" s="58"/>
      <c r="K31" s="58"/>
      <c r="L31" s="58"/>
      <c r="M31" s="58"/>
      <c r="N31" s="58"/>
      <c r="O31" s="58"/>
    </row>
    <row r="32" spans="1:15" x14ac:dyDescent="0.25">
      <c r="A32" s="89" t="s">
        <v>67</v>
      </c>
      <c r="B32" s="89"/>
      <c r="C32" s="89"/>
      <c r="D32" s="89"/>
      <c r="E32" s="89"/>
      <c r="F32" s="58"/>
      <c r="G32" s="58"/>
      <c r="H32" s="58"/>
      <c r="I32" s="58"/>
      <c r="J32" s="58"/>
      <c r="K32" s="58"/>
      <c r="L32" s="58"/>
      <c r="M32" s="58"/>
      <c r="N32" s="58"/>
      <c r="O32" s="58"/>
    </row>
    <row r="33" spans="1:15" x14ac:dyDescent="0.25">
      <c r="A33" s="89" t="s">
        <v>69</v>
      </c>
      <c r="B33" s="89"/>
      <c r="C33" s="89"/>
      <c r="D33" s="89"/>
      <c r="E33" s="89"/>
      <c r="F33" s="58"/>
      <c r="G33" s="58"/>
      <c r="H33" s="58"/>
      <c r="I33" s="58"/>
      <c r="J33" s="58"/>
      <c r="K33" s="58"/>
      <c r="L33" s="58"/>
      <c r="M33" s="58"/>
      <c r="N33" s="58"/>
      <c r="O33" s="58"/>
    </row>
    <row r="34" spans="1:15" x14ac:dyDescent="0.25">
      <c r="A34" s="89" t="s">
        <v>68</v>
      </c>
      <c r="B34" s="89"/>
      <c r="C34" s="89"/>
      <c r="D34" s="89"/>
      <c r="E34" s="89"/>
      <c r="F34" s="58"/>
      <c r="G34" s="58"/>
      <c r="H34" s="58"/>
      <c r="I34" s="58"/>
      <c r="J34" s="58"/>
      <c r="K34" s="58"/>
      <c r="L34" s="58"/>
      <c r="M34" s="58"/>
      <c r="N34" s="58"/>
      <c r="O34" s="58"/>
    </row>
    <row r="35" spans="1:15" x14ac:dyDescent="0.25">
      <c r="A35" s="58"/>
      <c r="B35" s="58"/>
      <c r="C35" s="58"/>
      <c r="D35" s="58"/>
      <c r="E35" s="58"/>
      <c r="F35" s="58"/>
      <c r="G35" s="58"/>
      <c r="H35" s="58"/>
      <c r="I35" s="58"/>
      <c r="J35" s="58"/>
      <c r="K35" s="58"/>
      <c r="L35" s="58"/>
      <c r="M35" s="58"/>
      <c r="N35" s="58"/>
      <c r="O35" s="58"/>
    </row>
    <row r="36" spans="1:15" x14ac:dyDescent="0.25">
      <c r="A36" s="58"/>
      <c r="B36" s="58"/>
      <c r="C36" s="58"/>
      <c r="D36" s="58"/>
      <c r="E36" s="58"/>
      <c r="F36" s="58"/>
      <c r="G36" s="58"/>
      <c r="H36" s="58"/>
      <c r="I36" s="58"/>
      <c r="J36" s="58"/>
      <c r="K36" s="58"/>
      <c r="L36" s="58"/>
      <c r="M36" s="58"/>
      <c r="N36" s="58"/>
      <c r="O36" s="58"/>
    </row>
    <row r="37" spans="1:15" x14ac:dyDescent="0.25">
      <c r="A37" s="58"/>
      <c r="B37" s="58"/>
      <c r="C37" s="58"/>
      <c r="D37" s="58"/>
      <c r="E37" s="58"/>
      <c r="F37" s="58"/>
      <c r="G37" s="58"/>
      <c r="H37" s="58"/>
      <c r="I37" s="58"/>
      <c r="J37" s="58"/>
      <c r="K37" s="58"/>
      <c r="L37" s="58"/>
      <c r="M37" s="58"/>
      <c r="N37" s="58"/>
      <c r="O37" s="58"/>
    </row>
    <row r="38" spans="1:15" x14ac:dyDescent="0.25">
      <c r="A38" s="58"/>
      <c r="B38" s="58"/>
      <c r="C38" s="58"/>
      <c r="D38" s="58"/>
      <c r="E38" s="58"/>
      <c r="F38" s="58"/>
      <c r="G38" s="58"/>
      <c r="H38" s="58"/>
      <c r="I38" s="58"/>
      <c r="J38" s="58"/>
      <c r="K38" s="58"/>
      <c r="L38" s="58"/>
      <c r="M38" s="58"/>
      <c r="N38" s="58"/>
      <c r="O38" s="58"/>
    </row>
  </sheetData>
  <mergeCells count="1">
    <mergeCell ref="A3:O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1. Scorecard</vt:lpstr>
      <vt:lpstr>2. Definities</vt:lpstr>
      <vt:lpstr>3. Data</vt:lpstr>
      <vt:lpstr>4. Waardetabel</vt:lpstr>
      <vt:lpstr>5. Aanvullende informatie</vt:lpstr>
      <vt:lpstr>Perceel</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Sluijters, Maarten</cp:lastModifiedBy>
  <cp:lastPrinted>2016-05-19T09:41:19Z</cp:lastPrinted>
  <dcterms:created xsi:type="dcterms:W3CDTF">2016-01-13T18:23:37Z</dcterms:created>
  <dcterms:modified xsi:type="dcterms:W3CDTF">2025-05-06T14:46:03Z</dcterms:modified>
</cp:coreProperties>
</file>