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filterPrivacy="1" codeName="ThisWorkbook" defaultThemeVersion="166925"/>
  <xr:revisionPtr revIDLastSave="668" documentId="14_{B318ACDD-B7C7-4C1A-B967-BFD3787347C7}" xr6:coauthVersionLast="47" xr6:coauthVersionMax="47" xr10:uidLastSave="{0184CD37-8B6C-4438-8502-21AC342FBBD5}"/>
  <workbookProtection workbookAlgorithmName="SHA-512" workbookHashValue="34sS5hufkc8+weu4XuIjzpCPlyphD1PdjtSxkOJA37MQb1fph7FNnirPS+V5vWRlil/8M+kDSotrAm9mDIVPcw==" workbookSaltValue="gMyNtbzA0CrJGjGkbfJWwA==" workbookSpinCount="100000" lockStructure="1"/>
  <bookViews>
    <workbookView xWindow="-120" yWindow="-120" windowWidth="29040" windowHeight="17520" tabRatio="806" firstSheet="11" activeTab="1" xr2:uid="{00000000-000D-0000-FFFF-FFFF00000000}"/>
  </bookViews>
  <sheets>
    <sheet name="Toelichting" sheetId="31" state="hidden" r:id="rId1"/>
    <sheet name="Instructie" sheetId="32" r:id="rId2"/>
    <sheet name="1. Algemeen" sheetId="2" r:id="rId3"/>
    <sheet name="2. Functionaliteitseisen" sheetId="14" r:id="rId4"/>
    <sheet name="3. Architectuur en koppelingen" sheetId="7" r:id="rId5"/>
    <sheet name="4. Techniek SAAS-applicatie" sheetId="6" r:id="rId6"/>
    <sheet name="5. Veiligheid en privacy" sheetId="17" r:id="rId7"/>
    <sheet name="6. Beheer en gebruik" sheetId="9" r:id="rId8"/>
    <sheet name="7. Implementatie" sheetId="8" r:id="rId9"/>
    <sheet name="8. Doorontwikkeling" sheetId="30" r:id="rId10"/>
    <sheet name="9. Gegevensmanagement" sheetId="5" r:id="rId11"/>
    <sheet name="10. Demonstratie thema's" sheetId="26" r:id="rId12"/>
    <sheet name="12. USE CASES" sheetId="28" state="hidden" r:id="rId13"/>
  </sheets>
  <definedNames>
    <definedName name="_xlnm._FilterDatabase" localSheetId="2" hidden="1">'1. Algemeen'!$A$2:$AS$2</definedName>
    <definedName name="_xlnm._FilterDatabase" localSheetId="11" hidden="1">'10. Demonstratie thema''s'!$A$2:$D$78</definedName>
    <definedName name="_xlnm._FilterDatabase" localSheetId="3" hidden="1">'2. Functionaliteitseisen'!$A$2:$H$23</definedName>
    <definedName name="_xlnm._FilterDatabase" localSheetId="4" hidden="1">'3. Architectuur en koppelingen'!$A$2:$L$2</definedName>
    <definedName name="_xlnm._FilterDatabase" localSheetId="5" hidden="1">'4. Techniek SAAS-applicatie'!$A$2:$N$2</definedName>
    <definedName name="_xlnm._FilterDatabase" localSheetId="6" hidden="1">'5. Veiligheid en privacy'!$A$2:$K$2</definedName>
    <definedName name="_xlnm._FilterDatabase" localSheetId="7" hidden="1">'6. Beheer en gebruik'!$A$2:$F$28</definedName>
    <definedName name="_xlnm._FilterDatabase" localSheetId="8" hidden="1">'7. Implementatie'!$A$2:$M$2</definedName>
    <definedName name="_Toc143173153" localSheetId="1">Instructie!$B$4</definedName>
    <definedName name="_Toc143173154" localSheetId="1">Instructie!$B$7</definedName>
    <definedName name="_Toc143173157" localSheetId="3">'2. Functionaliteitseisen'!$C$54</definedName>
    <definedName name="_Toc143173161" localSheetId="6">'5. Veiligheid en privacy'!#REF!</definedName>
    <definedName name="_Toc143173162" localSheetId="6">'5. Veiligheid en privacy'!#REF!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26" l="1"/>
  <c r="F78" i="26"/>
  <c r="E78" i="26"/>
  <c r="G77" i="26"/>
  <c r="F77" i="26"/>
  <c r="E77" i="26"/>
  <c r="G76" i="26"/>
  <c r="F76" i="26"/>
  <c r="E76" i="26"/>
  <c r="G74" i="26"/>
  <c r="F74" i="26"/>
  <c r="E74" i="26"/>
  <c r="G73" i="26"/>
  <c r="F73" i="26"/>
  <c r="E73" i="26"/>
  <c r="G72" i="26"/>
  <c r="F72" i="26"/>
  <c r="E72" i="26"/>
  <c r="G71" i="26"/>
  <c r="F71" i="26"/>
  <c r="E71" i="26"/>
  <c r="G70" i="26"/>
  <c r="F70" i="26"/>
  <c r="E70" i="26"/>
  <c r="G69" i="26"/>
  <c r="F69" i="26"/>
  <c r="E69" i="26"/>
  <c r="G67" i="26"/>
  <c r="F67" i="26"/>
  <c r="E67" i="26"/>
  <c r="G66" i="26"/>
  <c r="F66" i="26"/>
  <c r="E66" i="26"/>
  <c r="G65" i="26"/>
  <c r="F65" i="26"/>
  <c r="E65" i="26"/>
  <c r="G63" i="26"/>
  <c r="F63" i="26"/>
  <c r="E63" i="26"/>
  <c r="G62" i="26"/>
  <c r="F62" i="26"/>
  <c r="E62" i="26"/>
  <c r="G61" i="26"/>
  <c r="F61" i="26"/>
  <c r="E61" i="26"/>
  <c r="G60" i="26"/>
  <c r="F60" i="26"/>
  <c r="E60" i="26"/>
  <c r="G58" i="26"/>
  <c r="F58" i="26"/>
  <c r="E58" i="26"/>
  <c r="G57" i="26"/>
  <c r="F57" i="26"/>
  <c r="E57" i="26"/>
  <c r="G56" i="26"/>
  <c r="F56" i="26"/>
  <c r="E56" i="26"/>
  <c r="G55" i="26"/>
  <c r="F55" i="26"/>
  <c r="E55" i="26"/>
  <c r="G54" i="26"/>
  <c r="F54" i="26"/>
  <c r="E54" i="26"/>
  <c r="G53" i="26"/>
  <c r="F53" i="26"/>
  <c r="E53" i="26"/>
  <c r="G52" i="26"/>
  <c r="F52" i="26"/>
  <c r="E52" i="26"/>
  <c r="G51" i="26"/>
  <c r="F51" i="26"/>
  <c r="E51" i="26"/>
  <c r="G50" i="26"/>
  <c r="F50" i="26"/>
  <c r="E50" i="26"/>
  <c r="G49" i="26"/>
  <c r="F49" i="26"/>
  <c r="E49" i="26"/>
  <c r="G48" i="26"/>
  <c r="F48" i="26"/>
  <c r="E48" i="26"/>
  <c r="G47" i="26"/>
  <c r="F47" i="26"/>
  <c r="E47" i="26"/>
  <c r="G46" i="26"/>
  <c r="F46" i="26"/>
  <c r="E46" i="26"/>
  <c r="G45" i="26"/>
  <c r="F45" i="26"/>
  <c r="E45" i="26"/>
  <c r="G44" i="26"/>
  <c r="F44" i="26"/>
  <c r="E44" i="26"/>
  <c r="G43" i="26"/>
  <c r="F43" i="26"/>
  <c r="E43" i="26"/>
  <c r="G42" i="26"/>
  <c r="F42" i="26"/>
  <c r="E42" i="26"/>
  <c r="G40" i="26"/>
  <c r="F40" i="26"/>
  <c r="E40" i="26"/>
  <c r="G39" i="26"/>
  <c r="F39" i="26"/>
  <c r="E39" i="26"/>
  <c r="G38" i="26"/>
  <c r="F38" i="26"/>
  <c r="E38" i="26"/>
  <c r="G37" i="26"/>
  <c r="F37" i="26"/>
  <c r="E37" i="26"/>
  <c r="G36" i="26"/>
  <c r="F36" i="26"/>
  <c r="E36" i="26"/>
  <c r="G35" i="26"/>
  <c r="F35" i="26"/>
  <c r="E35" i="26"/>
  <c r="G34" i="26"/>
  <c r="F34" i="26"/>
  <c r="E34" i="26"/>
  <c r="G33" i="26"/>
  <c r="F33" i="26"/>
  <c r="E33" i="26"/>
  <c r="G32" i="26"/>
  <c r="F32" i="26"/>
  <c r="E32" i="26"/>
  <c r="G30" i="26"/>
  <c r="F30" i="26"/>
  <c r="E30" i="26"/>
  <c r="G29" i="26"/>
  <c r="F29" i="26"/>
  <c r="E29" i="26"/>
  <c r="G28" i="26"/>
  <c r="F28" i="26"/>
  <c r="E28" i="26"/>
  <c r="G27" i="26"/>
  <c r="F27" i="26"/>
  <c r="E27" i="26"/>
  <c r="G26" i="26"/>
  <c r="F26" i="26"/>
  <c r="E26" i="26"/>
  <c r="G25" i="26"/>
  <c r="F25" i="26"/>
  <c r="E25" i="26"/>
  <c r="G24" i="26"/>
  <c r="F24" i="26"/>
  <c r="E24" i="26"/>
  <c r="G23" i="26"/>
  <c r="F23" i="26"/>
  <c r="E23" i="26"/>
  <c r="G22" i="26"/>
  <c r="F22" i="26"/>
  <c r="E22" i="26"/>
  <c r="G21" i="26"/>
  <c r="F21" i="26"/>
  <c r="E21" i="26"/>
  <c r="G20" i="26"/>
  <c r="F20" i="26"/>
  <c r="E20" i="26"/>
  <c r="G19" i="26"/>
  <c r="F19" i="26"/>
  <c r="E19" i="26"/>
  <c r="G18" i="26"/>
  <c r="F18" i="26"/>
  <c r="E18" i="26"/>
  <c r="G17" i="26"/>
  <c r="F17" i="26"/>
  <c r="E17" i="26"/>
  <c r="G15" i="26"/>
  <c r="F15" i="26"/>
  <c r="E15" i="26"/>
  <c r="G14" i="26"/>
  <c r="F14" i="26"/>
  <c r="E14" i="26"/>
  <c r="G13" i="26"/>
  <c r="F13" i="26"/>
  <c r="E13" i="26"/>
  <c r="G12" i="26"/>
  <c r="F12" i="26"/>
  <c r="E12" i="26"/>
  <c r="G11" i="26"/>
  <c r="F11" i="26"/>
  <c r="E11" i="26"/>
  <c r="G9" i="26"/>
  <c r="F9" i="26"/>
  <c r="E9" i="26"/>
  <c r="G7" i="26"/>
  <c r="F7" i="26"/>
  <c r="E7" i="26"/>
  <c r="G6" i="26"/>
  <c r="F6" i="26"/>
  <c r="E6" i="26"/>
  <c r="G5" i="26"/>
  <c r="F5" i="26"/>
  <c r="E5" i="26"/>
  <c r="G4" i="26"/>
  <c r="F4" i="26"/>
  <c r="E4" i="26"/>
  <c r="F85" i="2"/>
  <c r="F83" i="2"/>
  <c r="F82" i="2"/>
  <c r="F5" i="2"/>
  <c r="N9" i="8"/>
  <c r="N1" i="8" s="1"/>
  <c r="M18" i="7"/>
  <c r="M20" i="7"/>
  <c r="I5" i="2"/>
  <c r="H41" i="14"/>
  <c r="H42" i="14"/>
  <c r="H43" i="14"/>
  <c r="H44" i="14"/>
  <c r="H45" i="14"/>
  <c r="H46" i="14"/>
  <c r="H47" i="14"/>
  <c r="H48" i="14"/>
  <c r="H49" i="14"/>
  <c r="H50" i="14"/>
  <c r="H51" i="14"/>
  <c r="H52" i="14"/>
  <c r="H53" i="14"/>
  <c r="H54" i="14"/>
  <c r="H55" i="14"/>
  <c r="H56" i="14"/>
  <c r="H57" i="14"/>
  <c r="H40" i="14"/>
  <c r="H32" i="14"/>
  <c r="H20" i="14"/>
  <c r="H21" i="14"/>
  <c r="H22" i="14"/>
  <c r="H23" i="14"/>
  <c r="H24" i="14"/>
  <c r="H25" i="14"/>
  <c r="H26" i="14"/>
  <c r="H27" i="14"/>
  <c r="H28" i="14"/>
  <c r="H29" i="14"/>
  <c r="H30" i="14"/>
  <c r="H19" i="14"/>
  <c r="H14" i="14"/>
  <c r="H15" i="14"/>
  <c r="H16" i="14"/>
  <c r="H17" i="14"/>
  <c r="H13" i="14"/>
  <c r="H11" i="14"/>
  <c r="H10" i="14"/>
  <c r="H9" i="14"/>
  <c r="H8" i="14"/>
  <c r="H6" i="14"/>
  <c r="H5" i="14"/>
  <c r="H4" i="14"/>
  <c r="H3" i="14"/>
  <c r="H7" i="2"/>
  <c r="H6" i="2"/>
  <c r="H4" i="2"/>
  <c r="H3" i="2"/>
  <c r="I17" i="9"/>
  <c r="I1" i="9" s="1"/>
  <c r="I31" i="14"/>
  <c r="I18" i="14"/>
  <c r="I12" i="14"/>
  <c r="I7" i="14"/>
  <c r="I86" i="2"/>
  <c r="I85" i="2"/>
  <c r="I83" i="2"/>
  <c r="I82" i="2"/>
  <c r="F20" i="14"/>
  <c r="H34" i="14"/>
  <c r="H35" i="14"/>
  <c r="H36" i="14"/>
  <c r="H37" i="14"/>
  <c r="H38" i="14"/>
  <c r="H39" i="14"/>
  <c r="F18" i="14"/>
  <c r="F86" i="2"/>
  <c r="E75" i="26"/>
  <c r="E3" i="26"/>
  <c r="E68" i="26"/>
  <c r="E41" i="26"/>
  <c r="E8" i="26"/>
  <c r="E10" i="26"/>
  <c r="E16" i="26"/>
  <c r="E59" i="26"/>
  <c r="E64" i="26"/>
  <c r="H30"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4" i="2"/>
  <c r="H4" i="30"/>
  <c r="H3" i="30"/>
  <c r="H5" i="30"/>
  <c r="J7" i="6"/>
  <c r="L4" i="7"/>
  <c r="L5" i="7"/>
  <c r="L6" i="7"/>
  <c r="L7" i="7"/>
  <c r="L8" i="7"/>
  <c r="L9" i="7"/>
  <c r="L10" i="7"/>
  <c r="L11" i="7"/>
  <c r="L12" i="7"/>
  <c r="L13" i="7"/>
  <c r="L14" i="7"/>
  <c r="L15" i="7"/>
  <c r="L16" i="7"/>
  <c r="L17" i="7"/>
  <c r="L19" i="7"/>
  <c r="L3" i="7"/>
  <c r="J4" i="6"/>
  <c r="J5" i="6"/>
  <c r="J6" i="6"/>
  <c r="J10" i="6"/>
  <c r="J15" i="6"/>
  <c r="J16" i="6"/>
  <c r="J17" i="6"/>
  <c r="J3" i="6"/>
  <c r="K4" i="17"/>
  <c r="K5" i="17"/>
  <c r="K6" i="17"/>
  <c r="K7" i="17"/>
  <c r="K8" i="17"/>
  <c r="K9" i="17"/>
  <c r="K10" i="17"/>
  <c r="K11" i="17"/>
  <c r="K12" i="17"/>
  <c r="K3" i="17"/>
  <c r="H4" i="9"/>
  <c r="H5" i="9"/>
  <c r="H6" i="9"/>
  <c r="H7" i="9"/>
  <c r="H8" i="9"/>
  <c r="H9" i="9"/>
  <c r="H10" i="9"/>
  <c r="H11" i="9"/>
  <c r="H12" i="9"/>
  <c r="H13" i="9"/>
  <c r="H14" i="9"/>
  <c r="H15" i="9"/>
  <c r="H16" i="9"/>
  <c r="H18" i="9"/>
  <c r="H19" i="9"/>
  <c r="H20" i="9"/>
  <c r="H21" i="9"/>
  <c r="H22" i="9"/>
  <c r="H23" i="9"/>
  <c r="H24" i="9"/>
  <c r="H25" i="9"/>
  <c r="H29" i="9"/>
  <c r="H30" i="9"/>
  <c r="H31" i="9"/>
  <c r="H3" i="9"/>
  <c r="M11" i="8"/>
  <c r="M12" i="8"/>
  <c r="M10" i="8"/>
  <c r="M4" i="8"/>
  <c r="M5" i="8"/>
  <c r="M6" i="8"/>
  <c r="M7" i="8"/>
  <c r="M8" i="8"/>
  <c r="M3" i="8"/>
  <c r="G3" i="5"/>
  <c r="G4" i="5"/>
  <c r="J20" i="7"/>
  <c r="J18" i="7"/>
  <c r="F12" i="14"/>
  <c r="F89" i="2"/>
  <c r="K9" i="8"/>
  <c r="K14" i="8" s="1"/>
  <c r="F17" i="9"/>
  <c r="F32" i="9" s="1"/>
  <c r="F31" i="14"/>
  <c r="F7" i="14"/>
  <c r="F59" i="14" s="1"/>
  <c r="F20" i="7"/>
  <c r="F18" i="7"/>
  <c r="D33" i="28"/>
  <c r="E80" i="26" l="1"/>
  <c r="F80" i="26" s="1"/>
  <c r="F1" i="26" s="1"/>
  <c r="G1" i="26" s="1"/>
  <c r="I1" i="14"/>
  <c r="I1" i="2"/>
  <c r="M1" i="7"/>
  <c r="H1" i="2"/>
  <c r="K1" i="17"/>
  <c r="H1" i="14"/>
  <c r="G1" i="5"/>
  <c r="H1" i="30"/>
  <c r="M1" i="8"/>
  <c r="H1" i="9"/>
  <c r="J1" i="6"/>
  <c r="L1" i="7"/>
  <c r="J22" i="7"/>
  <c r="F14" i="32" s="1"/>
  <c r="C14" i="32" s="1"/>
  <c r="F23" i="7"/>
  <c r="C15" i="32" l="1"/>
  <c r="D15" i="32"/>
  <c r="D14" i="32"/>
  <c r="H14" i="32" s="1"/>
  <c r="C17" i="32"/>
  <c r="E16" i="32"/>
  <c r="F16" i="32" s="1"/>
  <c r="E17" i="32"/>
  <c r="C29" i="31"/>
  <c r="G16" i="32" l="1"/>
  <c r="C16" i="32" s="1"/>
  <c r="G14" i="32"/>
</calcChain>
</file>

<file path=xl/sharedStrings.xml><?xml version="1.0" encoding="utf-8"?>
<sst xmlns="http://schemas.openxmlformats.org/spreadsheetml/2006/main" count="1251" uniqueCount="555">
  <si>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</si>
  <si>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</si>
  <si>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</si>
  <si>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</si>
  <si>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</si>
  <si>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</si>
  <si>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</si>
  <si>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</si>
  <si>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</si>
  <si>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</si>
  <si>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</si>
  <si>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</si>
  <si>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</si>
  <si>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</si>
  <si>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</si>
  <si>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</si>
  <si>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</si>
  <si>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</si>
  <si>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Wens score:</t>
  </si>
  <si>
    <t>Ja</t>
  </si>
  <si>
    <t>Nee</t>
  </si>
  <si>
    <t>Instructie</t>
  </si>
  <si>
    <r>
      <t>Deze bijlage bevat de inhoud van het Programma van eisen en wensen BOR-systeem. 
Indien u vragen heeft of er onduidelijkheden zijn over de inhoud van deze bijlage kunt u dit kenbaar maken tijdens de schriftelijke vragenronde via vragenmodule in TenderNed. U vermeldt hierbij de naam van het betreffende tabblad en het nummer van de eis of wens (bijvoorbeeld</t>
    </r>
    <r>
      <rPr>
        <b/>
        <sz val="10"/>
        <rFont val="Arial"/>
        <family val="2"/>
      </rPr>
      <t xml:space="preserve"> E5</t>
    </r>
    <r>
      <rPr>
        <sz val="10"/>
        <rFont val="Arial"/>
        <family val="2"/>
      </rPr>
      <t xml:space="preserve"> of </t>
    </r>
    <r>
      <rPr>
        <b/>
        <sz val="10"/>
        <rFont val="Arial"/>
        <family val="2"/>
      </rPr>
      <t>W3</t>
    </r>
    <r>
      <rPr>
        <sz val="10"/>
        <rFont val="Arial"/>
        <family val="2"/>
      </rPr>
      <t>).</t>
    </r>
  </si>
  <si>
    <t>2. Tabbladen</t>
  </si>
  <si>
    <t xml:space="preserve">Het Programma van eisen en wensen bestaat uit 10 verschillende tabbladen, genummerd van 1 tot en met 10. Er kunnen binnen verschillende tabbladen dezelfde of vergelijkbare eisen voorkomen. Teven wijzen wij erop dat Bijlage 3.2 - Standaard onderdelen Pakket van Eisen - Beheer Openbare Ruimte evenals de 1. Offerteaanvraag_beheerapplicatie BOR onderdeel is van dit programma en overruld eventuele onderdelen uit deze bijlage! </t>
  </si>
  <si>
    <t>3. Verwerking</t>
  </si>
  <si>
    <t xml:space="preserve">Indien u voldoet aan een eis of wens kiest u in de betreffende cel van de eis of wens een "Ja". Kunt u niet aan een eis of wens voldoen kiest u een "Nee".
Alle genoemde eisen zijn knock-out criteria. Dit betekent dat het niet kunnen voldoen aan een eis (antwoord "Nee"), tot uitsluiting van uw verdere deelname aan deze aanbestedingsprocedure leidt.
Op de wensen daarentegen kan gescoord worden. Iedere wens waarop "Ja" is geantwoord met bijbehorende toelichting, krijgt u de punten behorende bij die wens. U kunt maximaal 50 punten behalen op de wensen met een "Ja" beantwoord en een gegeven toelichting.
</t>
  </si>
  <si>
    <t>4. Score</t>
  </si>
  <si>
    <t>Punten Wensen</t>
  </si>
  <si>
    <t>Toelichtingen ingevuld</t>
  </si>
  <si>
    <t>K5: Toelichting en beantwoording wensen : - De door u behaalde totaalscore op de wensen met een"Ja' beantwoord:  (max 40) De door U  van 13 gevraagde gegeven toelichtingen</t>
  </si>
  <si>
    <t>K6: Demonstratie : Demonstratie thema's (max 50)</t>
  </si>
  <si>
    <r>
      <rPr>
        <sz val="10"/>
        <color rgb="FF000000"/>
        <rFont val="Arial"/>
      </rPr>
      <t xml:space="preserve">EISEN - Percentage door u met </t>
    </r>
    <r>
      <rPr>
        <b/>
        <sz val="10"/>
        <color rgb="FF000000"/>
        <rFont val="Arial"/>
      </rPr>
      <t>NEE</t>
    </r>
    <r>
      <rPr>
        <sz val="10"/>
        <color rgb="FF000000"/>
        <rFont val="Arial"/>
      </rPr>
      <t xml:space="preserve"> beantwoorde eisen:</t>
    </r>
  </si>
  <si>
    <t>Demonstratie thema's</t>
  </si>
  <si>
    <t>1. Algemene eisen en wensen</t>
  </si>
  <si>
    <t>Nr.</t>
  </si>
  <si>
    <t>Omschrijving</t>
  </si>
  <si>
    <t>Eis/Wens</t>
  </si>
  <si>
    <t>Akkoord
Ja / Nee</t>
  </si>
  <si>
    <t>Punten bij Wens</t>
  </si>
  <si>
    <t>Toelichting invulling Wens</t>
  </si>
  <si>
    <t>Algemeen</t>
  </si>
  <si>
    <t>E1</t>
  </si>
  <si>
    <t>De aangeboden oplossing is Geonovum gecertificeerd: Certificaten Geo BOR applicatie/oplossing, inclusief ondersteuning van  multi-punt/-vlak</t>
  </si>
  <si>
    <t>EIS</t>
  </si>
  <si>
    <t>E2</t>
  </si>
  <si>
    <t>U garandeert dat u als opdrachtnemer minimaal 5 nader af te stemmen werkdagen beschikbaar bent voor eventuele assistentie direct na opleveren en implementatie van applicatie en database.</t>
  </si>
  <si>
    <t>W3</t>
  </si>
  <si>
    <t>Als de applicatie via een virtuele desktop wordt gebruikt, moet alle functionaliteit beschikbaar zijn.</t>
  </si>
  <si>
    <t>Wens</t>
  </si>
  <si>
    <t>E4</t>
  </si>
  <si>
    <t>De applicatie werkt op basis van het principe van schaalbaarheid (responsiviteit) van de verschillende devices en besturingsplatvormen.</t>
  </si>
  <si>
    <t>E5</t>
  </si>
  <si>
    <t>De applicatie op mobiele apparatuur zoals een tablet, smartphone, enz. werkt op basis van webbased software en kan mutatie registreren ook als er geen internetverbinding aanwezig is, de verwerking moet dan plaats vinden als er weer een connectie is. Hiermee moet geborgd worden dat de (mobiele) applicatie ook werkt in gebieden met geen of een slechte dekking. Deze postprocessing synchronisatie moet dan geautomatiseerd plaats vinden.</t>
  </si>
  <si>
    <t xml:space="preserve">De applicatie ondersteunt onder andere de volgende processtappen: </t>
  </si>
  <si>
    <t>- Registratie van beheerobjecten;</t>
  </si>
  <si>
    <t>- Synchronisatie met BGT (in ieder geval middels dgDialog BGT van Sweco);</t>
  </si>
  <si>
    <t xml:space="preserve">- Inspectie; </t>
  </si>
  <si>
    <t xml:space="preserve">- Bepalen maatregelen a.d.h.v. inspectie; </t>
  </si>
  <si>
    <t>- Integraal projectmatig plannen (over de verschillende disciplines heen);</t>
  </si>
  <si>
    <t>- In opdracht geven van werkzaamheden aan interne of externe opdrachtnemer;</t>
  </si>
  <si>
    <t>- Rapportages en het verwerken resultaten van de uitgevoerde werkzaamheden (bijv. revisie).</t>
  </si>
  <si>
    <t>- De applicatie ondersteunt het volledige administratieve en grafische beheer voor openbare ruimte voor de volgende disciplines:</t>
  </si>
  <si>
    <t>- Wegen;</t>
  </si>
  <si>
    <t>- Groen;</t>
  </si>
  <si>
    <t>- Water, Duikers &amp; Beschoeiing;</t>
  </si>
  <si>
    <t>- Riolering, Pers- Drukleiding ;</t>
  </si>
  <si>
    <t>- Kabels en Leidingen;</t>
  </si>
  <si>
    <t>- Eigen te definieren domein areaal en proces stappen</t>
  </si>
  <si>
    <t>- Openbare Verlichting;</t>
  </si>
  <si>
    <t>- Verkeersregelinstallaties;</t>
  </si>
  <si>
    <t>- Verkeersborden;</t>
  </si>
  <si>
    <t>- Speelplekken en Speelelementen;</t>
  </si>
  <si>
    <t>- Wegbelijning;</t>
  </si>
  <si>
    <t>- Wegmeubilair;</t>
  </si>
  <si>
    <t>- Kunstwerken &amp; Overige Objecten.</t>
  </si>
  <si>
    <t>E6</t>
  </si>
  <si>
    <t>In uw applicatie is het mogelijk om alle objecten te registreren en te inspecteren volgens de bij de discipline behorende standaard (zie onder). Tevens wordt er een historie van inspecties opgebouwd.</t>
  </si>
  <si>
    <t>Eis</t>
  </si>
  <si>
    <t>Huidige standaarden:</t>
  </si>
  <si>
    <t>- Alle disciplines (voor zover de CROW hier een norm voor hanteert): CROW (CROW CUR)</t>
  </si>
  <si>
    <t>- Groen: VTA+, IMAG-normen Groenbeheer (zie www.normenboek.nl)</t>
  </si>
  <si>
    <t>- Wegen: CROW  keurmerk voor de wegbeheersystematiek vasthangend aan CROW SUF-Weg versie1.1. (incl. VOW)</t>
  </si>
  <si>
    <t>- Kabels en Leidingen: Informatiemodel en Berichtenmodel Kabels en leidingen (IMKL en BMKL)</t>
  </si>
  <si>
    <t>- Riolering: NEN 3398 (buiten riolering inspectie toestand beoordeling), NEN 3399 (buiten riolering  classificatiesysteem bij visuele inspectie), SUF-Hyd, SUF-Rib, RibX / NEN-EN 13508-2</t>
  </si>
  <si>
    <t>- OVL: NEN 1010, NEN 3140, ROVL 2011</t>
  </si>
  <si>
    <t>- VRI: NEN 1010, NEN 3140, Regeling Verkeerslichten</t>
  </si>
  <si>
    <t>- NEN 2767 Conditiemeting - Strategie en scenarioanalyse</t>
  </si>
  <si>
    <t>- Speeltoestellen: Attractiebesluit voor speeltoestellen</t>
  </si>
  <si>
    <t>- GWSW normen</t>
  </si>
  <si>
    <t>E14</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</si>
  <si>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t>
  </si>
  <si>
    <t>E16</t>
  </si>
  <si>
    <t>Met uw applicatie kunnen thematische kaarten worden gemaakt (m.b.v. administratieve kenmerken, GIS en/of CAD, etc).</t>
  </si>
  <si>
    <t>E17</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</si>
  <si>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</si>
  <si>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E18</t>
  </si>
  <si>
    <t>Vanuit de applicatie zijn selecties te maken met verschillende selectie criteria, administratief en vanuit de grafische kaart d.m.v. Bijvoorbeeld door selectie van individuele objecten of een polygoon.</t>
  </si>
  <si>
    <t>E19</t>
  </si>
  <si>
    <t>Bij het uitvoeren van werkprocessen en inspecties op straat is het mogelijk dat de hardware (met GPS) helpt bij de actuele plaatsbepaling van de inspecteur (uw applicatie kan GPS signalen gebruiken).</t>
  </si>
  <si>
    <t>E20</t>
  </si>
  <si>
    <t>In uw applicatie is het bij alle disciplines mogelijk om werkpakketten en (standaard) maatregelpakketten met bijbehorende eenheidsprijzen aan objecten te koppelen n.a.v. bijvoorbeeld een inspectie.</t>
  </si>
  <si>
    <t>E21</t>
  </si>
  <si>
    <t xml:space="preserve">Met uw applicatie is het mogelijk om onderhoudsplanningen (regulier en terugkerend) te maken en de financiële gevolgen daarvan in beeld te brengen. </t>
  </si>
  <si>
    <t>E22</t>
  </si>
  <si>
    <t>Het is met uw applicatie mogelijk om  bestanden te importeren en te exporteren naar ten minste het DXF bestand formaten.</t>
  </si>
  <si>
    <t>E24</t>
  </si>
  <si>
    <t>De applicatie moet in staat zijn overzichten en rapportgegevens te exporteren naar diverse standaardformaten (waaronder tenminste: shapefiles, ASCII, CSV, XLS en XML).</t>
  </si>
  <si>
    <t>E25</t>
  </si>
  <si>
    <t xml:space="preserve">Het is met uw applicatie mogelijk om gebruik te maken van rasterbestanden in de formaten ECW, TIFF, Geo TIFF, JPEG2000, PDF enz. </t>
  </si>
  <si>
    <t>E26</t>
  </si>
  <si>
    <t>Het moet vanuit uw applicatie mogelijk zijn om panorama/360 graden/Cyclorama foto's te kunnen raadplegen/openen.</t>
  </si>
  <si>
    <t>E27</t>
  </si>
  <si>
    <t>Het moet mogelijk zijn om geladen (Spatial) kaartlagen en rasterbestanden aan en uit te zetten. Tevens moet het mogelijk zijn om de tekenvolgorde van deze lagen op het scherm (laag naar boven/beneden verplaatsen) te kunnen beïnvloeden</t>
  </si>
  <si>
    <t>E28</t>
  </si>
  <si>
    <t>Van vlakken wordt automatisch de oppervlakte geregistreerd.</t>
  </si>
  <si>
    <t>E29</t>
  </si>
  <si>
    <t>Van lijnen wordt automatisch de lengte geregistreerd en van punten de coördinaat in RD (optioneel ook in WGS)</t>
  </si>
  <si>
    <t>E30</t>
  </si>
  <si>
    <t>Bij alle objecten is het mogelijk om zowel een eigenaar als een beheerder van het beheerobject te registreren.</t>
  </si>
  <si>
    <t>E31</t>
  </si>
  <si>
    <t>De applicatie gaat correct om met de opslag en weergave van Diakritische tekens zoals gedefinieerd in NEN 3098-2 en NEN 3098-4</t>
  </si>
  <si>
    <t>E33</t>
  </si>
  <si>
    <t>Het signaleren en markeren van afwijkingen van de geregistreerde gegevens moeten (bijvoorbeeld buiten door een toezichthouder) vastgelegd kunnen worden. Er wordt vervolgens een melding gedaan naar de desbetreffende gebruiker van de applicatie.</t>
  </si>
  <si>
    <t>E34</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</si>
  <si>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</si>
  <si>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E35</t>
  </si>
  <si>
    <t>De applicatie moet gebruikt kunnen worden door meerdere  gebruikers (muteren, concurrent users) ongeacht hun rol (o.a. beheerders openbare ruimte, muteerde, functioneel beheerders) binnen de applicatie.</t>
  </si>
  <si>
    <t>E36</t>
  </si>
  <si>
    <t>De applicatie biedt de mogelijkheid om objecten te zoeken   m.b.v. 'wildcards'.</t>
  </si>
  <si>
    <t>E37</t>
  </si>
  <si>
    <t>Gemaakte selecties (filters) moeten opgeslagen kunnen worden voor toekomstig gebruik en deze selecties moeten door gebruikers kunnen worden voorzien van gewenste opmaak.</t>
  </si>
  <si>
    <t>E38</t>
  </si>
  <si>
    <t>Het moet mogelijk zijn om de resultaten van (grafische/administratieve) selecties te printen en te exporteren naar een bestandsformaat (administratief: ASCII, Excel, PDF, CSV en XML/ Grafisch: DXF, DGN, Shape etc).</t>
  </si>
  <si>
    <t>E39</t>
  </si>
  <si>
    <t>Bij het invoeren van een inspectie moeten de objectgegevens van het betreffende object gelijktijdig zichtbaar zijn in het scherm.</t>
  </si>
  <si>
    <t>E40</t>
  </si>
  <si>
    <t>Met de applicatie is een meerjarenplanning te maken per discipline en gecombineerd voor meerdere disciplines.</t>
  </si>
  <si>
    <t>E41</t>
  </si>
  <si>
    <t>Met uw applicatie is het mogelijk om af te wijken van de door het systeem voorgestelde maatregelen en het moment van uitvoering (schuiven in de planning). Begrotingen en onderhoudsplanningen worden vervolgens aangepast door de aangepaste maatregelen.</t>
  </si>
  <si>
    <t>E42</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</si>
  <si>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</si>
  <si>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E43</t>
  </si>
  <si>
    <t>Met uw applicatie is het mogelijk om een basisplanning (onbeperkt budget) te maken en een budgetplanning (beperkt budget). Hierbij moet het mogelijk zijn om de diverse disciplines een afwijkende prioriteit/budget te geven.</t>
  </si>
  <si>
    <t>E44</t>
  </si>
  <si>
    <t>Met uw applicatie is het mogelijk om vooraf gepland onderhoud in te voeren.</t>
  </si>
  <si>
    <t>E45</t>
  </si>
  <si>
    <t>Onderhoudsplanningen, projectplanningen en meerjarenplanningen moeten grafische kunnen worden getoond op een kaart.</t>
  </si>
  <si>
    <t>E46</t>
  </si>
  <si>
    <t xml:space="preserve">Het invoeren en werken met beeldbestekken/beeldsystematiek in functionele gebieden a.d.h.v. beheer categorieën en beheerniveaus, voor de diverse disciplines is geïntegreerd in uw applicatie. Het werken met beeldbestekken/beeldsystematiek moet voldoen aan de 'CROW Kwaliteitscatalogus Openbare Ruimte 2023' </t>
  </si>
  <si>
    <t>E47</t>
  </si>
  <si>
    <t>Het is met uw applicatie mogelijk om bestekken te importeren in de formaten zoals *.RSU en *.RSX (en daarop volgende versies).</t>
  </si>
  <si>
    <t>E48</t>
  </si>
  <si>
    <t>Het is met uw applicatie mogelijk om te schouwen m.b.v. beeldmeetlatten op door het systeem random gekozen locaties en op eigen geselecteerde locaties, in de diverse functionele gebieden.</t>
  </si>
  <si>
    <t>E49</t>
  </si>
  <si>
    <t>N.a.v. het schouwen op beeldbestekken moeten met uw applicatie bestek- en managementrapportages te maken zijn.</t>
  </si>
  <si>
    <t>E50</t>
  </si>
  <si>
    <t>De onderhoudskosten kunnen worden gelinkt aan een beheerkwaliteitsplan (BKP)</t>
  </si>
  <si>
    <t>E51</t>
  </si>
  <si>
    <t>De financiële gevolgen van het aanpassen van beheermaatregelen in de functionele gebieden zijn in beeld te brengen met uw applicatie.</t>
  </si>
  <si>
    <t>E52</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</si>
  <si>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</si>
  <si>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E53</t>
  </si>
  <si>
    <t>Per object kan tevens een administratief historisch overzicht worden gegenereerd.</t>
  </si>
  <si>
    <t>E54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</si>
  <si>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</si>
  <si>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E55</t>
  </si>
  <si>
    <t>Het is met uw applicatie mogelijk om grafische bestanden te importeren en te exporteren. En te koppelen aan andere registratie als BGT etc.</t>
  </si>
  <si>
    <t>E56</t>
  </si>
  <si>
    <t>Uw applicatie dient te beschikken over standaard rapportages van bijvoorbeeld Boom- of Speeltoestelinspecties en we kunnen hier nieuwe rapportages aan toevoegen.</t>
  </si>
  <si>
    <t>W57</t>
  </si>
  <si>
    <r>
      <rPr>
        <sz val="10"/>
        <color rgb="FF000000"/>
        <rFont val="Arial"/>
      </rPr>
      <t xml:space="preserve">Opdrachtgever moet eigen objecten kunnen opnemen welke niet aan de standaard normen voldoen. </t>
    </r>
    <r>
      <rPr>
        <b/>
        <sz val="10"/>
        <color rgb="FFC00000"/>
        <rFont val="Arial"/>
      </rPr>
      <t xml:space="preserve"> </t>
    </r>
    <r>
      <rPr>
        <sz val="10"/>
        <color rgb="FF000000"/>
        <rFont val="Arial"/>
      </rPr>
      <t>Bij voorkeur in de bron-database met de beschikking tot alle reguliere en grafische functionaliteiten.</t>
    </r>
  </si>
  <si>
    <t>W58</t>
  </si>
  <si>
    <t>De aangeboden kan aan 1 BGT object meerder BOR objecten kopelen. Sluitlijnen van vlakken worden in BOR vast gelegd op het zlefde BGT ID:</t>
  </si>
  <si>
    <t>E59</t>
  </si>
  <si>
    <t>De applicatie kan kabel- en leidinginformatie etc. geautomatiseerd met het kadaster delen (WIBON)</t>
  </si>
  <si>
    <t>W60</t>
  </si>
  <si>
    <t xml:space="preserve">Het is met uw oplssing mogelijk om berichten vanuit de BGT over tenemen maar de attributen zijn door de BOR registratie aantevullen in afwijking van het BGT bericht. </t>
  </si>
  <si>
    <t>W61</t>
  </si>
  <si>
    <t xml:space="preserve">Het is met uw oplssing mogelijk om berichten vanuit de BOR zonder geometrie te vesturen naar de BGT op bais van BGT ID. </t>
  </si>
  <si>
    <t>2. Functionaliteitseisen en wensen</t>
  </si>
  <si>
    <t>De modules zijn onderdeel van één geïntegreerd systeem. De gebruiker hoeft niet tussen verschillende applicatie-interfaces heen en weer te switchen. Transacties tussen de verschillende modules zijn als geautomatiseerde functies binnen de applicatie beschikbaar.</t>
  </si>
  <si>
    <t xml:space="preserve"> Alle gebruikersinterfaces (incl. op schermen, foutboodschappen, helpteksten, etc.) van de applicatie voor eindgebruikers en functioneel beheerders zijn volledig Nederlandstalig.</t>
  </si>
  <si>
    <t>E3</t>
  </si>
  <si>
    <t>Het huidige beheersysteem heeft een automatische koppeling met het kadaster  conform de WIBON. Deze functionaliteit moet in stand gehouden worden.</t>
  </si>
  <si>
    <t xml:space="preserve">De door opdrachtnemer aangeboden oplossing moet kunnen koppelen met street-smart, luchtfoto obliek-beelden, etc. van verschillende aanbieders. </t>
  </si>
  <si>
    <t>W5</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</si>
  <si>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</si>
  <si>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</si>
  <si>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E7</t>
  </si>
  <si>
    <t>De applicatiebeheerder kan zelf administratieve velden toevoegen aan de standaard invoerschermen van alle in het systeem aanwezige disciplines/objecten. Deze velden moeten diverse invoermethoden kunnen hebben (datumvelden, vrij keuzelijst, radiobutton, keuzevakje, etc.).</t>
  </si>
  <si>
    <t>E8</t>
  </si>
  <si>
    <t>De applicatie is in staat logbestanden te genereren, waardoor eventuele problemen meer specialistisch geanalyseerd kunnen worden.</t>
  </si>
  <si>
    <t>E9</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</si>
  <si>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</si>
  <si>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W10</t>
  </si>
  <si>
    <t>Per object kan een administratief historisch overzicht worden gegenereerd.</t>
  </si>
  <si>
    <t>E11</t>
  </si>
  <si>
    <t>Uw applicatie kan onder andere de volgende bestandsformaten importeren en exporteren: GML, GeoPackage, XML, KML, KMZ, CSV</t>
  </si>
  <si>
    <t>E12</t>
  </si>
  <si>
    <t>Met uw applicatie is het mogelijk om selectiecriteria en de laagopmaak op te slaan, zodat het mogelijk is om deze op een later moment opnieuw te gebruiken.</t>
  </si>
  <si>
    <t>E13</t>
  </si>
  <si>
    <t>Het is met uw applicatie mogelijk om extern opgestelde maatregelpakketten te kunnen importeren (o.a. riolering), door het toevoegen en koppelen van extra lagen in de database</t>
  </si>
  <si>
    <t>Met uw applicatie kunnen GIS analyses worden uitgevoerd.</t>
  </si>
  <si>
    <t>E15</t>
  </si>
  <si>
    <t>Opdrachtnemer maakt een duidelijk onderscheid tussen de Cloud opslag diensten, en applicatie diensten.</t>
  </si>
  <si>
    <t>W17</t>
  </si>
  <si>
    <t>De koppeling met de BGT zal moeten gebeuren middels een door opdrachtgever zelf te onderhouden (mapping)systeem.</t>
  </si>
  <si>
    <t>De Opdrachtnemer kan een visualisatie van de aangeboden applicatie, modulen en koppelingen leveren door middel van een architectuurschets waarin wordt aangegeven welke componenten worden geleverd en hoe deze op elkaar aansluiten.</t>
  </si>
  <si>
    <t>BOR objecten kunnen zonder autom. BGT koppeling toegevoegd worden. Ook moet het mogelijk zijn om meerdere objecten aan een BGT-object te koppelen.</t>
  </si>
  <si>
    <t xml:space="preserve">De Applicatie (Saas) koppelt met het huidige aanwezige BGT-systeem De applicatie ondersteunt de koppeling (a.d.h.v. het standaard koppelvlak) met de BGT-applicatie en moet blijvend voldoen aan de huidige richtlijnen voor de BGT/IMGeo 2.2 (en alle daaropvolgende versies) en ondersteunt Stuf-Geo IMG 1.2 (en alle daaropvolgende versies). </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</si>
  <si>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</si>
  <si>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</si>
  <si>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E23</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</si>
  <si>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t>
  </si>
  <si>
    <t xml:space="preserve">De applicatie biedt de mogelijkheid om aan te sluiten op web services om informatie van binnen en buiten het gemeentelijk netwerk in het beheerproces te gebruiken. Bijvoorbeeld de koppelingsmogelijkheid via WMS/WFS zoals met PDOK. </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</si>
  <si>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</si>
  <si>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</si>
  <si>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Het is mogelijk om aan alle objecten bestanden te koppelen door het opnemen van verwijzingen naar bestanden (foto- en videobestanden, PDF, DOCX, XLSX, DGN, netwerkmappen enz.), zodat deze bestanden vanuit de applicatie te openen zijn. (Wens: cloudbased opslag)</t>
  </si>
  <si>
    <t>De aangeboden oplossing en ook de vraag vanuit het aangeven van de opdrachtgever  dat de trajecten naar IMBOR en GWSW-onderdeel is van de aanbesteding.</t>
  </si>
  <si>
    <t>De applicatie kan controleren of koppelingen actief zijn (of het berichtenverkeer tussen systemen werkt) en kan dit zo nodig her-activeren of hier een melding van maken.</t>
  </si>
  <si>
    <t>W30</t>
  </si>
  <si>
    <t xml:space="preserve">De gemeente wil de mogelijkheid hebben om in de toekomst een koppeling met een zaaksysteem te kunnen realiseren.  </t>
  </si>
  <si>
    <t xml:space="preserve">Opdrachtnemer geeft de specificaties voor dataportabiliteit. Deze specificaties voor dataportabiliteit bevatten voor de export én import van data tenminste: </t>
  </si>
  <si>
    <t xml:space="preserve">a. de beschrijving van betekenis van de data van entiteit, attributen en waarde bereik; </t>
  </si>
  <si>
    <t xml:space="preserve">b. de beschrijving van betekenis en relaties (kardinaliteit) tussen gegevens; </t>
  </si>
  <si>
    <t xml:space="preserve">c. het formaat waarin data kan worden geëxporteerd/geïmporteerd; </t>
  </si>
  <si>
    <t xml:space="preserve">d. welke gegevens en metadata wel en niet worden meegenomen en het formaat waarin dat plaatsvindt; </t>
  </si>
  <si>
    <t xml:space="preserve">e. de beschrijving van de import en exportfunctionaliteit die de aangeboden oplossing ondersteunt; </t>
  </si>
  <si>
    <t xml:space="preserve">f. de data die niet in de import en export meegenomen wordt omdat deze geen eigendom is van Opdrachtgever; </t>
  </si>
  <si>
    <t>g. opgave van de technische formaten die voor dataportabiliteit gebruikt worden. Conform Gibit 2020 Gemeentelijke ICT-Kwaliteitsnormen paragraaf 5.3 D1.</t>
  </si>
  <si>
    <t>E32</t>
  </si>
  <si>
    <t>Het importeren en exporteren van data moet in de applicatie (voor de applicatiebeheerder) in bulk mogelijk zijn.</t>
  </si>
  <si>
    <t xml:space="preserve">Eis </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</si>
  <si>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</si>
  <si>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Autorisaties kunnen door een beheerinterface eenvoudig worden geconfigureerd door de functioneel beheerder. Het hele rollen- en rechtenmodel van de applicatie kan op één plek door de functioneel beheerder geconfigureerd worden.</t>
  </si>
  <si>
    <t xml:space="preserve"> </t>
  </si>
  <si>
    <t xml:space="preserve">De functioneel beheerder kan de oplossing volledig afstemmen op de eigen organisatie-inrichting, voor wat betreft medewerkers, teams, afdelingen, rollen en voor externen. </t>
  </si>
  <si>
    <t xml:space="preserve">De functioneel beheerder kan de oplossing afstemmen op de eigen registratie-behoeften, door relevante referentietabellen zelf op maat in te richten of aan te vullen. </t>
  </si>
  <si>
    <t>De beheerder heeft de mogelijkheid om schrijfruimte (aantal tekens) in tekstvakken aan te passen, zonder tussenkomst van de Opdrachtnemer.</t>
  </si>
  <si>
    <t>De applicatiebeheerder kan in uw applicatie aangeven welke velden verplicht zijn bij de administratieve invoer van een object.</t>
  </si>
  <si>
    <r>
      <rPr>
        <sz val="10"/>
        <color rgb="FF000000"/>
        <rFont val="Arial"/>
        <family val="2"/>
      </rPr>
      <t xml:space="preserve">U aanbieding is voorzien van de dienstverlening om opdrachtgever te  helpen om snel onze kennis van uw applicatie c.q. de kennis van het materiegebied te vergroten. Het doel is om de door u aangeboden oplossing optimaal te gebruiken. Middels 1 dag per kwartaal aanwezigheid van de juiste materie deskundige en thema deskundige. Een en ander in overleg en gezamenlijke voorbereiding. </t>
    </r>
    <r>
      <rPr>
        <sz val="10"/>
        <color theme="1"/>
        <rFont val="Arial"/>
        <family val="2"/>
      </rPr>
      <t xml:space="preserve">De kosten moeten worden opgenomen in de bijlage 4 Tarievenblad. </t>
    </r>
  </si>
  <si>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</si>
  <si>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applicatie is geschikt voor RBAC (Role Based Access Control)</t>
  </si>
  <si>
    <t>De opdrachtnemer geeft inzicht in de ingediende wijzigingsvoorstellen van de gemeenten.</t>
  </si>
  <si>
    <t xml:space="preserve">De toepassing biedt de mogelijkheid te zoeken op straatnamen en huisnummers en dan vervolgens op de kaart op deze locatie in te zoomen. </t>
  </si>
  <si>
    <t xml:space="preserve">In de toepassing kan een gebruiker een gebied selecteren om daarbinnen te gaan muteren en de toepassing waarborgt dat een andere gebruiker dan niet binnen die selectie ook aanpassingen kan gaan doen.  </t>
  </si>
  <si>
    <t>De geometrische en administratieve gegevens kunnen in onderlinge samenhang worden beheerd, waarbij de integritiet gewaarborgd blijft.</t>
  </si>
  <si>
    <t>De applicatie borgt de kwaliteit van de gegevens. Dit houdt in: compleetheid, formaat, consistentie, integer, geen dubbele sleutels, accuraat.</t>
  </si>
  <si>
    <t>De applicatie vereist geen CAD/GIS licenties.</t>
  </si>
  <si>
    <t>Zoomniveau moet gehandhaafd blijven tijdens bewerken/selecteren/raadplegen object(en)</t>
  </si>
  <si>
    <t>3. Architectuur en koppelingen</t>
  </si>
  <si>
    <t>Motivatie</t>
  </si>
  <si>
    <t>De applicatie gaat de digitalisering en de uniformering van de processen en de ontwikkeling naar de gezamenlijke informatievoorziening ondersteunen en faciliteren conform de Generieke Informatiearchitectuur.</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</si>
  <si>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</si>
  <si>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</si>
  <si>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De Applicatie (Saas) koppelt ook aan Microsoft Azure-AD voor SAML authenticatie t.b.v. toegang, de toegang zal Hybride moeten worden ingericht, zodat externe partijen ook toegang krijgen/hebben.</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</si>
  <si>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</si>
  <si>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De applicatie voldoet minimaal aan de voorlaatste versie, bij voorkeur aan de laatste versie, van het Referentiemodel voor het Stelsel van Gemeentelijke Basisgegevens (RSGB).</t>
  </si>
  <si>
    <r>
      <rPr>
        <sz val="10"/>
        <color theme="1"/>
        <rFont val="Arial"/>
        <family val="2"/>
      </rPr>
      <t xml:space="preserve">De applicatie ondersteunt een directe databaseconnectie, </t>
    </r>
    <r>
      <rPr>
        <sz val="10"/>
        <color rgb="FF000000"/>
        <rFont val="Arial"/>
        <family val="2"/>
      </rPr>
      <t>al dan niet via een API</t>
    </r>
    <r>
      <rPr>
        <sz val="10"/>
        <color theme="1"/>
        <rFont val="Arial"/>
        <family val="2"/>
      </rPr>
      <t>, zodat de gegevens  gebruikt kunnen worden voor bijv. PowerBI; of bewerkt kunnen worden door bijvoorbeeld FME</t>
    </r>
  </si>
  <si>
    <t xml:space="preserve">Definitie en standaarden: De oplossing voldoet aan alle relevante standaarden zoals beschreven in de Gemeentelijke ICT-kwaliteitsnormen </t>
  </si>
  <si>
    <t>E10</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</si>
  <si>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De eis is dat de opdrachtnemer dit kan realiseren binnen 6 maanden na het vaststellen van de betreffende API standaard.  </t>
  </si>
  <si>
    <t>De oplossing dient te voldoen aan de door de overheid opgestelde lijst van verplichte open standaarden voor zover van toepassing. Zie https://www.forumstandaardisatie.nl/open-standaarden.</t>
  </si>
  <si>
    <t xml:space="preserve">De applicatie biedt de mogelijkheid om aan te sluiten op web services om informatie van binnen en buiten het gemeentelijk netwerk in het beheerproces te gebruiken. BIjvoorbeeld de koppelingsmogelijkheid via WMS/WFS zoals met PDOK. </t>
  </si>
  <si>
    <t xml:space="preserve">Conform Gibit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</si>
  <si>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opdrachtnemer levert testresultaten met betrekking tot de toegankelijkheid van de applicatie aan (technische deel, niet van evt. contentdeel) naar tevredenheid van opdrachtgever.</t>
  </si>
  <si>
    <t>De applicatie draait op een platform dat met administratieve en/of geometrische gegevens geïntegreerd kan werken, met  zoals Postgress, Microsoft SQL of  Oracle Locator (en alle daarop volgende versies) worden gebruikt.</t>
  </si>
  <si>
    <t>In één mee te leveren document; het antwoord is maximaal een A4-tje groot (Word, Arial 10).</t>
  </si>
  <si>
    <t>W18</t>
  </si>
  <si>
    <t>Het is mogelijk om aan alle objecten bestanden te koppelen door het opnemen van verwijzingen naar bestanden (foto- en videobestanden, PDF, DOCX, XLSX, DGN, enz.), zodat deze bestanden vanuit de applicatie te openen zijn.</t>
  </si>
  <si>
    <t>W20</t>
  </si>
  <si>
    <t xml:space="preserve">Indien de applicatie beschikt over een mailvoorziening, dan moet doormiddel van mail relay naar de omgeving van de Opdrachtgever gerouteerd worden met een herkenbare domeinnaam van de betreffende organisatie. </t>
  </si>
  <si>
    <t>TOTAAL PUNTEN:</t>
  </si>
  <si>
    <t>4. Techniek SAAS-applicatie</t>
  </si>
  <si>
    <t>E/W</t>
  </si>
  <si>
    <t xml:space="preserve">De applicatie wordt geleverd als Software as a Service (SaaS) </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</si>
  <si>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</si>
  <si>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Voor de logische communicatie laag dient het verkeer in ieder geval gebaseerd te zijn op het https protocol, zowel intern als extern.</t>
  </si>
  <si>
    <t>De Opdrachtnemer levert op basis van input van de Opdrachtgever een testdataset .</t>
  </si>
  <si>
    <t>De Opdrachtnemer garandeert, back-up- en restorevoorzieningen van de applicatie en de data. Dit gebeurt op aanvraag van de opdrachtgever en waarbij die volgende voorwaarden van toepassing zijn (conform de BIO).</t>
  </si>
  <si>
    <t>- RPO minder dan 28 uur.</t>
  </si>
  <si>
    <t xml:space="preserve">- RTO minder dan 16 uur.       </t>
  </si>
  <si>
    <t>De volgende retentie periodes moeten minimaal worden gehanteerd (conform de BIO):</t>
  </si>
  <si>
    <t>- De dagback-up wordt altijd 1 week bewaard voordat deze tape weer op dezelfde werkdag gebruikt wordt.</t>
  </si>
  <si>
    <t>- De weekback-up wordt 4 weken of een maand bewaard.</t>
  </si>
  <si>
    <t>- De maandback-up wordt een 1 jaar bewaard.</t>
  </si>
  <si>
    <t>- De jaarback-up wordt een jaar bewaard voordat deze tape of medium weer gebruikt wordt.</t>
  </si>
  <si>
    <t>De restore procedure wordt minimaal jaarlijks getest of na een grote wijziging.  De opdrachtgever ontvangt hiervan een rapportage (conform de BIO).</t>
  </si>
  <si>
    <t>De applicatie moet voldoen aan de internetstandaarden volgens de site 'internet.nl' en moet hier 100% score behalen. Hierop kan getoetst worden.</t>
  </si>
  <si>
    <t>5. Privacy en beveiliging</t>
  </si>
  <si>
    <t>De applicatie voldoet aan alle wettelijke privacy en beveiligingseisen.</t>
  </si>
  <si>
    <r>
      <t xml:space="preserve">De </t>
    </r>
    <r>
      <rPr>
        <sz val="10"/>
        <color theme="1"/>
        <rFont val="Arial"/>
        <family val="2"/>
      </rPr>
      <t>applicatie dient minimaal over de beveiligings- en autorisatiemogelijkheden te beschikken zoals gesteld in de verplichte overheidsmaatregelen in de Baseline Informatieveiligheid Overheid voor BBN 2.</t>
    </r>
  </si>
  <si>
    <t>De Opdrachtnemer waarborgt beschikbaarheid, integriteit en vertrouwelijkheid bij vastlegging en uitwisseling van (persoons)gegevens en dat gegevens, indien nodig, te allen tijde aangepast kunnen worden.</t>
  </si>
  <si>
    <t xml:space="preserve">De applicatie wordt regelmatig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</si>
  <si>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</si>
  <si>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</si>
  <si>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t>
  </si>
  <si>
    <t>In geval van een (vermoed) informatiebeveiligingsincident is de bewaartermijn van de gelogde incidentinformatie minimaal drie jaar.</t>
  </si>
  <si>
    <t>De Opdrachtnemer werkt volgens een algemeen erkende norm voor informatiebeveiliging, zoals bijv. 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</si>
  <si>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</si>
  <si>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6. Beheer en Gebruik</t>
  </si>
  <si>
    <t>De (digitale) gebruikers- en beheerdershandleidingen zijn compleet en in de Nederlandse taal gesteld.</t>
  </si>
  <si>
    <t>De beheerder van de Opdrachtgever heeft het beheer over de toegang tot de data, database en de applicatie.</t>
  </si>
  <si>
    <t>De beheerder kan zonder tussenkomst van de Opdrachtnemer nieuwe gebruikers aanmaken, autorisaties toevoegen, wijzigen of verwijderen en vertrekkende medewerkers blokkeren.</t>
  </si>
  <si>
    <t>De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</si>
  <si>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</si>
  <si>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</si>
  <si>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</si>
  <si>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</si>
  <si>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</si>
  <si>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</si>
  <si>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</si>
  <si>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 xml:space="preserve">De applicatie moet bij de inwerkingtreding voldoen aan de van nieuwste wet- en regelgeving. </t>
  </si>
  <si>
    <t>Er is een mogelijkheid , in onderling overleg, tot het uitvoeren van acceptatietesten van een nieuwe release, ruim voordat deze in productie wordt geïmplementeerd</t>
  </si>
  <si>
    <t>Er wordt een minimale beschikbaarheid geëist van 99,5% gedurende de gehele week voor 24x7 behoudens onderhoud (welke ten alle tijden moeten plaats vinden buiten werktijden)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</si>
  <si>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W16</t>
  </si>
  <si>
    <t>Het importeren en exporteren van data moet in de applicatie (voor de beheerder) in bulk mogelijk zijn.</t>
  </si>
  <si>
    <t>Het muteren van data moet in de applicatie voor de eigen beheerder in de vorm van een bulk mutatie functionaliteit mogelijk zijn.</t>
  </si>
  <si>
    <t xml:space="preserve">De beheerder kan de oplossing volledig afstemmen op de eigen organisatie-inrichting, voor wat betreft medewerkers, teams, afdelingen, rollen en voor externen. </t>
  </si>
  <si>
    <t xml:space="preserve">De beheerder kan de oplossing afstemmen op de eigen registratie-behoeften, door relevante referentietabellen zelf op maat in te richten of aan te vullen. </t>
  </si>
  <si>
    <t>De releasemomenten worden minimaal 2 weken van tevoren gecommuniceerd. Bij het vrijkomen van een release worden de release notes tijdig en van tevoren opgeleverd voor zowel de eindgebruiker als de functioneel beheerder. Het streven van de opdrachtnemer is om zoveel mogelijk wijzigingen ‘releasegewijs’ door te voeren (behoudens spoedpatches).</t>
  </si>
  <si>
    <t>De Opdrachtnemer levert op verzoek van opdrachtgever een gedetailleerde en digitale rapportage in de vorm van een spreadsheet (formaat: Microsoft Excel), waarbij tenminste wordt vermeld:</t>
  </si>
  <si>
    <t>- aantal storingen gegroepeerd naar afgesproken afhandeltermijn;</t>
  </si>
  <si>
    <t>- gemiddelde hersteltijd (tijd waarbinnen de storing is opgelost).</t>
  </si>
  <si>
    <t>Een Dashbord mag als alternatief hiervoor dienen.</t>
  </si>
  <si>
    <t>Het systeem werkt met gebruikerspecifieke instelling (rol based profiling), waarbij de instellingen van gebruiker intact blijft en bij het opneiuw inloggen nog actief is.</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</si>
  <si>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</si>
  <si>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</si>
  <si>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 xml:space="preserve">7. Implementatie </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</si>
  <si>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</si>
  <si>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</si>
  <si>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gebruikers en beheerders van de applicatie op. Hierbij worden zij voorzien van alle benodigde (digitale) documentatie (incl. alle benodigde technische en functionele beheerdocumenten) en eventuele hulpmiddelen zodat het gebruik en het beheer volledig zelfstandig kan plaatsvinden. Dit is onderdeel van het aan te leveren implementatieplan!</t>
  </si>
  <si>
    <t>Verplicht onderdeel van de implementatie is het cyclisch afstemmen met  alle aanleverende (sateliet) applicaties en de BGT. Hiervoor zullen alle afwijkingen verwerkt worden in de huidige BOR-omgeving en zal er enkele malen de data moeten geüpload naar de nieuwe omgeving. Het migratie proces zal omschreven moeten worden  in het te leveren implementatieplan!</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</si>
  <si>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</si>
  <si>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welke schriftelijk wordt geformaliseerd door beide partijen.</t>
  </si>
  <si>
    <t>W7</t>
  </si>
  <si>
    <t xml:space="preserve">U dient er bij uw oplossing rekening mee te houden dat er binnen de gemeente in de toekomst gewerkt zal gaan worden volgens IMBOR.  </t>
  </si>
  <si>
    <t>Voor alle koppelingen van en naar de interne omgeving zal er gebruik gemaakt van de geledende interne procedures binnen de gemeente.</t>
  </si>
  <si>
    <t>De Opdrachtnemer levert een projectleider voor implementatie van de applicatie.</t>
  </si>
  <si>
    <t xml:space="preserve">De Opdrachtnemer levert een of meerdere consultants voor de inrichting van de applicatie op domein en werkproces niveau. </t>
  </si>
  <si>
    <t>8. Doorontwikkeling</t>
  </si>
  <si>
    <t>De leverancier geeft inzicht in de ingediende wijzigingsvoorstellen van de gemeenten.</t>
  </si>
  <si>
    <t>De leverancier geeft inzicht in de markt ontwikkelingen en neemt de gemeente mee in het acceptatie proces hiervan.</t>
  </si>
  <si>
    <t>9. Gegevensmanagement</t>
  </si>
  <si>
    <t>Nr</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</si>
  <si>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</si>
  <si>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
Conform Gibit Gemeentelijke ICT-Kwaliteitsnormen paragraaf. </t>
  </si>
  <si>
    <t>10. Demonstratie thema's</t>
  </si>
  <si>
    <t>Score</t>
  </si>
  <si>
    <t>Omschrijving: Selctie van onderdelen die worden meegenomen in de DEMO!</t>
  </si>
  <si>
    <t>Onderdeel van de DEMO</t>
  </si>
  <si>
    <t>1. Algemeen Gegevensbeheer</t>
  </si>
  <si>
    <t>D1</t>
  </si>
  <si>
    <t>Gegevens/revisies wijzigen toevoegen en verwijderen</t>
  </si>
  <si>
    <t>D2</t>
  </si>
  <si>
    <t>Rapport exporteren</t>
  </si>
  <si>
    <t>D3</t>
  </si>
  <si>
    <t>Rapport aanmaken (filters, wizard etc)</t>
  </si>
  <si>
    <t>D4</t>
  </si>
  <si>
    <t>MJOP, Begroting en planning</t>
  </si>
  <si>
    <t>D5</t>
  </si>
  <si>
    <t>Paspoort inzien/exporteren/configureren</t>
  </si>
  <si>
    <t>2. CIVIELE KUNSTWERKEN</t>
  </si>
  <si>
    <t>D6</t>
  </si>
  <si>
    <t>D7</t>
  </si>
  <si>
    <t>Binnen de SaaS-applicatie moet de Opdrachtgever inspecties kunnen inlezen conform NEN 2767 en de objecten kunnen importeren en exporteren.</t>
  </si>
  <si>
    <t>D8</t>
  </si>
  <si>
    <t>Paspoort inzien en exporteren</t>
  </si>
  <si>
    <t>D9</t>
  </si>
  <si>
    <t>MJOP, begroting en planning, inspectie procedure.</t>
  </si>
  <si>
    <t>D10</t>
  </si>
  <si>
    <t xml:space="preserve">Hoe werk het Meldingssysteem beeidiging garantietermijn. </t>
  </si>
  <si>
    <t>3. GROEN</t>
  </si>
  <si>
    <t>D11</t>
  </si>
  <si>
    <t>MJOP, MJIP, begroting en planning</t>
  </si>
  <si>
    <t>D12</t>
  </si>
  <si>
    <t>D13</t>
  </si>
  <si>
    <t>Inzichtelijke berekeningen van hoe arealen zijn opgebouwd</t>
  </si>
  <si>
    <t>D14</t>
  </si>
  <si>
    <t>Areaal overzichten uittrekken met hoeveelheden en eenheidsprijzen.</t>
  </si>
  <si>
    <t>D15</t>
  </si>
  <si>
    <t>De applicatie voorziet in inboetlijsten te maken a.d.h.v. bijvoorbeeld inspectieresultaten en/of in te voeren parameters.</t>
  </si>
  <si>
    <t>D16</t>
  </si>
  <si>
    <t>Het moet mogelijk zijn om snoeiplanningen te maken a.d.h.v. bijvoorbeeld inspectieresultaten en/of in te voeren parameters.</t>
  </si>
  <si>
    <t>D17</t>
  </si>
  <si>
    <t>Het moet mogelijk zijn om op basis van selecties het verschil van prijzen door te rekenen op verschillende onderhoudsniveaus (minimaal onderhoudsniveaus/kwaliteitsniveaus). Zo kan de Opdrachtgever per onhoudsniveau een raming geven wat het ongeveer gaat kosten.</t>
  </si>
  <si>
    <t>D18</t>
  </si>
  <si>
    <t>Laat zien hoe een Visual Tree Assesment (VTA) inspecties en Boom Veiligheids Controle (BVC) kunt inlezen en exporteren.</t>
  </si>
  <si>
    <t>D19</t>
  </si>
  <si>
    <t>De applicatie dient om te kunnen gaan met schouwgegeven conform CROW en deze te kunnen importeren en exporteren.</t>
  </si>
  <si>
    <t>D20</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</si>
  <si>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</si>
  <si>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D21</t>
  </si>
  <si>
    <t>In uw applicatie is het mogelijk om een vervangingsprogramma te kunnen registreren en dit kan ook grafisch worden weergegeven.</t>
  </si>
  <si>
    <t>D22</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</si>
  <si>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</si>
  <si>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D23</t>
  </si>
  <si>
    <t>In uw applicatie is het mogelijk om verticale beplanting te registreren</t>
  </si>
  <si>
    <t>D24</t>
  </si>
  <si>
    <t>Het is met uw applicatie mogelijk om vanuit een object documenten te genereren waarbij de kenmerken van het object automatisch in het document worden opgenomen.
Voorbeeld: vanuit het basisscherm van een boom een kapvergunning te printen.</t>
  </si>
  <si>
    <t>4. WEGEN</t>
  </si>
  <si>
    <t>D25</t>
  </si>
  <si>
    <t>D26</t>
  </si>
  <si>
    <t>MJOP, begroting en planning en inclusief klein onderhoud  en het genereren van een inspectie</t>
  </si>
  <si>
    <t>D27</t>
  </si>
  <si>
    <t>In uw applicatie moet het mogelijk zijn om op het laagste niveau (wegvakonderdelen) het volgende te registreren:
     - strooiroutes;
     - veegroutes;
     - zwaar verkeer routes (LZV);
     - onkruidbestrijding;
     - wegcategorie.</t>
  </si>
  <si>
    <t>D28</t>
  </si>
  <si>
    <t>De diverse lagen waaruit de weg is opgebouwd moeten te registreren zijn.</t>
  </si>
  <si>
    <t>D29</t>
  </si>
  <si>
    <t>Uw applicatie kan SUF-Weg (de laatste versie en alle daarop volgende versies) en WIB (de laatste versie en alle daarop volgende versies) bestanden importeren en exporteren.</t>
  </si>
  <si>
    <t>D30</t>
  </si>
  <si>
    <t>Het moet mogelijk zijn om onderscheid te maken tussen aanlegdatum, datum groot onderhoud en datum reconstructie.</t>
  </si>
  <si>
    <t>D31</t>
  </si>
  <si>
    <r>
      <rPr>
        <sz val="10"/>
        <color rgb="FF000000"/>
        <rFont val="Arial"/>
      </rPr>
      <t xml:space="preserve">De applicatie voldoet aan CROW  systematiek en is dan ook voorzien van het (nieuwste) CROW  </t>
    </r>
    <r>
      <rPr>
        <i/>
        <sz val="10"/>
        <color rgb="FF000000"/>
        <rFont val="Arial"/>
      </rPr>
      <t>keurmerk inclusief flexi-metingen en inspectieresultaten.</t>
    </r>
  </si>
  <si>
    <t>D32</t>
  </si>
  <si>
    <t>Naast de oppervlakte van een wegvakonderdeel wordt tevens (bij benadering) de breedte, lengte en soort fundering van de weg geregistreerd.</t>
  </si>
  <si>
    <t>D33</t>
  </si>
  <si>
    <t>Het is met uw applicatie mogelijk om wegenbouwkundige onderzoeken (deflectiemetingen) te importeren. Ook dient het programma bij het voorstellen van maatregelen rekening te houden met deze waarden.</t>
  </si>
  <si>
    <t>5. RIOLERING</t>
  </si>
  <si>
    <t>D34</t>
  </si>
  <si>
    <t>D35</t>
  </si>
  <si>
    <t>importeren en exporten in gekozen formaten, zoals DWG, RIBX. DWG inclusief attribuut waarden. </t>
  </si>
  <si>
    <t>D36</t>
  </si>
  <si>
    <t>Video inspecties vanuit de kaart en attributenlijst inzichtelijk.</t>
  </si>
  <si>
    <t>D37</t>
  </si>
  <si>
    <t>Selectieve lay-out op de kaart per gebruiker. (Kolken aan/ uit enz.)</t>
  </si>
  <si>
    <t>D38</t>
  </si>
  <si>
    <t>In uw applicatie moet het mogelijk zijn om voor de riolering de fysieke onderdelen te registreren zoals omschreven in het document 'Gegevenswoordenboek Stedelijkwater - Versie 1.5.2' (beschikbaar op www.gwsw.nl.</t>
  </si>
  <si>
    <t>D39</t>
  </si>
  <si>
    <t>In uw applicatie is het mogelijk om SUF-Hyd (t/m versie 1.10 en alle daarop volgende versies) en SUF-Rib bestanden (t/m versie 2.1 en alle daarop volgende versies) te kunnen uitwisselen.</t>
  </si>
  <si>
    <t>D40</t>
  </si>
  <si>
    <t>In uw applicatie kunnen maatregelpakketten worden gegenereerd voor rioolbeheer aan de hand van schadebeelden welke zijn geconstateerd (bijvoorbeeld via inspecties).</t>
  </si>
  <si>
    <t>D41</t>
  </si>
  <si>
    <t>Gegevens van uit te voeren en uitgevoerde inspecties dienen in het systeem beschikbaar te zijn/ ontsloten te kunnen worden. Dit is inclusief alle digitale informatie zoals hellingshoekmetingen, inlaatgegevens, foto’s, videomateriaal en gegevensbestanden.</t>
  </si>
  <si>
    <t>D42</t>
  </si>
  <si>
    <t>Het is mogelijk om de ingelezen inspectie resultaten, met verschillende ingestelde classificaties te bevragen. Deze ingestelde classificaties zijn door de gebruiker in te stellen, en sluiten aan bij het GWSW, de NEN3398 en NEN 3399.</t>
  </si>
  <si>
    <t>D43</t>
  </si>
  <si>
    <t>De applicatie is in staat de aan de rioolbuis/-knoop toegeschreven belasting (dwa en/of verhardoppervlak) op te slaan/ te registreren.</t>
  </si>
  <si>
    <t>D44</t>
  </si>
  <si>
    <t>Met de applicatie moet het mogelijk zijn om renovaties en vervangingen te berekenen.</t>
  </si>
  <si>
    <t>D70</t>
  </si>
  <si>
    <t>De applicatie kan gebruik maken van beeldmateriaal vanaf een externe locatie en vanuit de cloud. (wat wordt aanbevolen en waarom)</t>
  </si>
  <si>
    <t>D45</t>
  </si>
  <si>
    <t>In uw applicatie is het mogelijk om de grootte van rioolobjecten zoals een bergbezinkbassins op schaal te registreren en het grafische object juist te roteren op de kaart.</t>
  </si>
  <si>
    <t>D46</t>
  </si>
  <si>
    <t>De applicatie kan graafcontouren (WIBON) weergeven</t>
  </si>
  <si>
    <t>D47</t>
  </si>
  <si>
    <t>Met de applicatie moet het mogelijk zijn om afstroomberekeningen te maken.</t>
  </si>
  <si>
    <t>D48</t>
  </si>
  <si>
    <t>Met de applicatie moet het mogelijk zijn om hydraulische berekeningen te maken.</t>
  </si>
  <si>
    <t>D49</t>
  </si>
  <si>
    <t>Met de applicatie moet het mogelijk zijn om bergings berekeningen te maken.</t>
  </si>
  <si>
    <t>6. OPENBARE VERLICHTING</t>
  </si>
  <si>
    <t>D50</t>
  </si>
  <si>
    <t>Gegevens/revisies wijzigen toevoegen en verwijderen per module</t>
  </si>
  <si>
    <t>D51</t>
  </si>
  <si>
    <t>In uw applicatie is het mogelijk om de leeftijd en vervangcyclus te registreren bij alle OVL onderdelen.</t>
  </si>
  <si>
    <t>D52</t>
  </si>
  <si>
    <t>API met de OVL applicatie</t>
  </si>
  <si>
    <t>D53</t>
  </si>
  <si>
    <t>In uw applicatie moet het mogelijk zijn om accessoires aan lichtmasten toe te voegen zoals plantenbakken, kerstverlichting, reklameborden, verkeersborden, enz.</t>
  </si>
  <si>
    <t>D54</t>
  </si>
  <si>
    <t>7. KABELS EN LEIDINGEN</t>
  </si>
  <si>
    <t>D55</t>
  </si>
  <si>
    <t>D56</t>
  </si>
  <si>
    <t>Het moet in uw applicatie mogelijk zijn om naast kabels en leidingen tevens de volgende objecten te registreren:
     - kabelmoffen;
     - mantelbuizen;
     - (OVL) kasten.</t>
  </si>
  <si>
    <t>D57</t>
  </si>
  <si>
    <t>Mutaties moeten worden gemeld in het kader van WIBON</t>
  </si>
  <si>
    <t>8. SPELEN</t>
  </si>
  <si>
    <t>D58</t>
  </si>
  <si>
    <t>D59</t>
  </si>
  <si>
    <t>Het moet in uw applicatie mogelijk zijn om de volgende objecten te registreren:
     - Speelplekken;
     - Speeltoestellen;
     -Speelondergronden;
     - Sportplekken;
     -Sportvoorzieningen;
     -Sportondergronden;
     -Meerdere vrije obejcten die de gemeente zelf kan benoemen.</t>
  </si>
  <si>
    <t>D60</t>
  </si>
  <si>
    <t>Het moet mogelijk zijn om voor toestellen en ondergronden meerdere foto's en gegevens te koppelen en te tonen</t>
  </si>
  <si>
    <t>D61</t>
  </si>
  <si>
    <t>Inspectiereslutaten per obejct moeten voor meerdere jaren beschikbaar / zichtbaar zijn.</t>
  </si>
  <si>
    <t>D62</t>
  </si>
  <si>
    <t>Het moet mogelijk zijn om onderhoudsplanningen incl. maatregel te maken aan de hand van inspectieresultaten en/of in te voeren parameters.</t>
  </si>
  <si>
    <t>D63</t>
  </si>
  <si>
    <t>Historie van objecten blijft bewaard, verwijderde objecten kunnen dus worden ingezien.</t>
  </si>
  <si>
    <t>9. Gebiedsbeheer, zien we terug bij de bovenstaande domeinen</t>
  </si>
  <si>
    <t>D64</t>
  </si>
  <si>
    <t xml:space="preserve">Rapport uitdraaien (wat heb ik te onderhouden) en wat zijn de kosten. </t>
  </si>
  <si>
    <t>D65</t>
  </si>
  <si>
    <t>Dat je bijhoudt wat je hebt gedaan en wat je nog moet doen --&gt; digitaal.</t>
  </si>
  <si>
    <t>D66</t>
  </si>
  <si>
    <t>Kaarten uitdraaien </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</si>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</sst>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sz val="10"/>
      <name val="Arial"/>
      <family val="2"/>
    </font>
    <font>
      <sz val="12"/>
      <color theme="1"/>
      <name val="Calibri"/>
      <family val="2"/>
      <scheme val="minor"/>
    </font>
    <font>
      <sz val="9"/>
      <color theme="4"/>
      <name val="Calibri"/>
      <family val="2"/>
      <scheme val="minor"/>
    </font>
    <font>
      <sz val="11"/>
      <color theme="1"/>
      <name val="Calibri"/>
      <family val="2"/>
      <scheme val="minor"/>
    </font>
    <font>
      <sz val="8"/>
      <name val="Calibri"/>
      <family val="2"/>
      <scheme val="minor"/>
    </font>
    <font>
      <sz val="11"/>
      <color theme="0"/>
      <name val="Calibri"/>
      <family val="2"/>
      <scheme val="minor"/>
    </font>
    <font>
      <b/>
      <sz val="10"/>
      <color rgb="FF2B9ECF"/>
      <name val="Arial"/>
      <family val="2"/>
    </font>
    <font>
      <sz val="10"/>
      <color rgb="FF000000"/>
      <name val="Arial"/>
      <family val="2"/>
    </font>
    <font>
      <b/>
      <sz val="11"/>
      <color theme="0"/>
      <name val="Calibri"/>
      <family val="2"/>
      <scheme val="minor"/>
    </font>
    <font>
      <sz val="10"/>
      <color theme="0"/>
      <name val="Arial"/>
      <family val="2"/>
    </font>
    <font>
      <b/>
      <sz val="12"/>
      <color theme="1"/>
      <name val="Arial"/>
      <family val="2"/>
    </font>
    <font>
      <sz val="10"/>
      <color theme="4"/>
      <name val="Arial"/>
      <family val="2"/>
    </font>
    <font>
      <b/>
      <sz val="10"/>
      <color rgb="FFC00000"/>
      <name val="Arial"/>
      <family val="2"/>
    </font>
    <font>
      <sz val="12"/>
      <color rgb="FFC00000"/>
      <name val="Calibri"/>
      <family val="2"/>
      <scheme val="minor"/>
    </font>
    <font>
      <b/>
      <sz val="16"/>
      <color theme="1"/>
      <name val="Arial"/>
      <family val="2"/>
    </font>
    <font>
      <sz val="11"/>
      <color theme="1"/>
      <name val="Arial"/>
      <family val="2"/>
    </font>
    <font>
      <sz val="11"/>
      <color theme="0"/>
      <name val="Arial"/>
      <family val="2"/>
    </font>
    <font>
      <sz val="12"/>
      <color theme="1"/>
      <name val="Arial"/>
      <family val="2"/>
    </font>
    <font>
      <b/>
      <sz val="11"/>
      <color theme="1"/>
      <name val="Arial"/>
      <family val="2"/>
    </font>
    <font>
      <b/>
      <sz val="9"/>
      <name val="Arial"/>
      <family val="2"/>
    </font>
    <font>
      <sz val="10"/>
      <color rgb="FF9C0006"/>
      <name val="Arial"/>
      <family val="2"/>
    </font>
    <font>
      <sz val="16"/>
      <color theme="1"/>
      <name val="Arial"/>
      <family val="2"/>
    </font>
    <font>
      <sz val="16"/>
      <color theme="0"/>
      <name val="Arial"/>
      <family val="2"/>
    </font>
    <font>
      <b/>
      <sz val="12"/>
      <color theme="1"/>
      <name val="Calibri"/>
      <family val="2"/>
      <scheme val="minor"/>
    </font>
    <font>
      <b/>
      <sz val="11"/>
      <name val="Arial"/>
      <family val="2"/>
    </font>
    <font>
      <b/>
      <sz val="10"/>
      <color theme="0"/>
      <name val="Arial"/>
      <family val="2"/>
    </font>
    <font>
      <sz val="10"/>
      <color rgb="FFFF0000"/>
      <name val="Arial"/>
      <family val="2"/>
    </font>
    <font>
      <b/>
      <sz val="10"/>
      <color rgb="FFFF0000"/>
      <name val="Arial"/>
      <family val="2"/>
    </font>
    <font>
      <sz val="10"/>
      <color rgb="FF000000"/>
      <name val="Arial"/>
    </font>
    <font>
      <b/>
      <sz val="10"/>
      <color rgb="FF000000"/>
      <name val="Arial"/>
    </font>
    <font>
      <b/>
      <sz val="10"/>
      <color theme="1"/>
      <name val="Arial"/>
    </font>
    <font>
      <sz val="11"/>
      <color rgb="FF242424"/>
      <name val="Aptos Narrow"/>
      <charset val="1"/>
    </font>
    <font>
      <b/>
      <sz val="10"/>
      <color rgb="FFC00000"/>
      <name val="Arial"/>
    </font>
    <font>
      <sz val="10"/>
      <color theme="1"/>
      <name val="Arial"/>
    </font>
    <font>
      <i/>
      <sz val="10"/>
      <color theme="1"/>
      <name val="Arial"/>
    </font>
    <font>
      <sz val="11"/>
      <color theme="1"/>
      <name val="Arial"/>
    </font>
    <font>
      <sz val="12"/>
      <name val="Calibri"/>
      <family val="2"/>
      <scheme val="minor"/>
    </font>
    <font>
      <sz val="11"/>
      <name val="Calibri"/>
      <family val="2"/>
      <scheme val="minor"/>
    </font>
    <font>
      <i/>
      <sz val="10"/>
      <color rgb="FF000000"/>
      <name val="Arial"/>
    </font>
    <font>
      <b/>
      <sz val="10"/>
      <color rgb="FF000000"/>
      <name val="Arial"/>
      <family val="2"/>
    </font>
    <font>
      <sz val="16"/>
      <color rgb="FF000000"/>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theme="0" tint="-4.9989318521683403E-2"/>
        <bgColor indexed="64"/>
      </patternFill>
    </fill>
    <fill>
      <patternFill patternType="solid">
        <fgColor rgb="FF7030A0"/>
        <bgColor rgb="FF000000"/>
      </patternFill>
    </fill>
    <fill>
      <patternFill patternType="solid">
        <fgColor theme="0" tint="-0.14999847407452621"/>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top style="medium">
        <color rgb="FF000000"/>
      </top>
      <bottom/>
      <diagonal/>
    </border>
    <border>
      <left/>
      <right/>
      <top style="medium">
        <color rgb="FF000000"/>
      </top>
      <bottom/>
      <diagonal/>
    </border>
    <border>
      <left/>
      <right/>
      <top/>
      <bottom style="thin">
        <color indexed="64"/>
      </bottom>
      <diagonal/>
    </border>
    <border>
      <left style="thin">
        <color rgb="FF000000"/>
      </left>
      <right/>
      <top/>
      <bottom/>
      <diagonal/>
    </border>
    <border>
      <left style="thin">
        <color rgb="FF000000"/>
      </left>
      <right/>
      <top style="medium">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rgb="FF000000"/>
      </left>
      <right/>
      <top style="thin">
        <color rgb="FF000000"/>
      </top>
      <bottom style="thin">
        <color rgb="FF000000"/>
      </bottom>
      <diagonal/>
    </border>
  </borders>
  <cellStyleXfs count="4">
    <xf numFmtId="0" fontId="0" fillId="0" borderId="0"/>
    <xf numFmtId="0" fontId="7" fillId="0" borderId="0"/>
    <xf numFmtId="0" fontId="4" fillId="0" borderId="0"/>
    <xf numFmtId="0" fontId="10" fillId="0" borderId="0"/>
  </cellStyleXfs>
  <cellXfs count="421">
    <xf numFmtId="0" fontId="0" fillId="0" borderId="0" xfId="0"/>
    <xf numFmtId="0" fontId="3" fillId="0" borderId="0" xfId="0" applyFont="1" applyAlignment="1">
      <alignment vertical="top"/>
    </xf>
    <xf numFmtId="0" fontId="3" fillId="0" borderId="2" xfId="0" applyFont="1" applyBorder="1" applyAlignment="1">
      <alignment vertical="top" wrapText="1"/>
    </xf>
    <xf numFmtId="0" fontId="6" fillId="0" borderId="2" xfId="0" applyFont="1" applyBorder="1" applyAlignment="1">
      <alignment vertical="top" wrapText="1"/>
    </xf>
    <xf numFmtId="0" fontId="4" fillId="0" borderId="0" xfId="0" applyFont="1"/>
    <xf numFmtId="0" fontId="4" fillId="0" borderId="0" xfId="0" applyFont="1" applyAlignment="1">
      <alignment wrapText="1"/>
    </xf>
    <xf numFmtId="0" fontId="2" fillId="0" borderId="0" xfId="0" applyFont="1"/>
    <xf numFmtId="0" fontId="3" fillId="0" borderId="1" xfId="0" applyFont="1" applyBorder="1" applyAlignment="1">
      <alignment horizontal="center" vertical="top"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xf numFmtId="0" fontId="9"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vertical="top" wrapText="1"/>
    </xf>
    <xf numFmtId="0" fontId="0" fillId="3" borderId="0" xfId="0" applyFill="1"/>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12" fillId="0" borderId="0" xfId="0" applyFont="1"/>
    <xf numFmtId="0" fontId="4" fillId="0" borderId="3" xfId="0" applyFont="1" applyBorder="1" applyAlignment="1">
      <alignment horizontal="left" vertical="center" wrapText="1" indent="6"/>
    </xf>
    <xf numFmtId="0" fontId="14" fillId="0" borderId="3" xfId="0" applyFont="1" applyBorder="1" applyAlignment="1">
      <alignment horizontal="left" vertical="center" wrapText="1" indent="6"/>
    </xf>
    <xf numFmtId="0" fontId="4" fillId="0" borderId="3" xfId="0" applyFont="1" applyBorder="1" applyAlignment="1">
      <alignment vertical="top" wrapText="1"/>
    </xf>
    <xf numFmtId="0" fontId="14" fillId="4" borderId="3" xfId="0" applyFont="1" applyFill="1" applyBorder="1" applyAlignment="1">
      <alignment vertical="center" wrapText="1"/>
    </xf>
    <xf numFmtId="0" fontId="4" fillId="0" borderId="3" xfId="0" applyFont="1" applyBorder="1" applyAlignment="1">
      <alignment vertical="center" wrapText="1"/>
    </xf>
    <xf numFmtId="0" fontId="0" fillId="3" borderId="3" xfId="0" applyFill="1" applyBorder="1" applyProtection="1">
      <protection locked="0"/>
    </xf>
    <xf numFmtId="0" fontId="4" fillId="2" borderId="0" xfId="0" applyFont="1" applyFill="1" applyAlignment="1">
      <alignment wrapText="1"/>
    </xf>
    <xf numFmtId="0" fontId="16" fillId="2" borderId="0" xfId="0" applyFont="1" applyFill="1" applyAlignment="1">
      <alignment wrapText="1"/>
    </xf>
    <xf numFmtId="0" fontId="4" fillId="2" borderId="10" xfId="0" applyFont="1" applyFill="1" applyBorder="1" applyAlignment="1">
      <alignment vertical="center" wrapText="1"/>
    </xf>
    <xf numFmtId="0" fontId="4" fillId="2" borderId="8" xfId="0" applyFont="1" applyFill="1" applyBorder="1" applyAlignment="1">
      <alignment vertical="center" wrapText="1"/>
    </xf>
    <xf numFmtId="0" fontId="4" fillId="0" borderId="3" xfId="0" applyFont="1" applyBorder="1"/>
    <xf numFmtId="0" fontId="16" fillId="0" borderId="0" xfId="0" applyFont="1"/>
    <xf numFmtId="0" fontId="18" fillId="0" borderId="3" xfId="0" applyFont="1" applyBorder="1" applyAlignment="1">
      <alignment horizontal="left" vertical="top" wrapText="1"/>
    </xf>
    <xf numFmtId="0" fontId="4" fillId="0" borderId="3" xfId="0" applyFont="1" applyBorder="1" applyAlignment="1">
      <alignment horizontal="left" vertical="top" wrapText="1"/>
    </xf>
    <xf numFmtId="0" fontId="4" fillId="2" borderId="4" xfId="0" applyFont="1" applyFill="1" applyBorder="1" applyAlignment="1">
      <alignment vertical="center" wrapText="1"/>
    </xf>
    <xf numFmtId="0" fontId="13" fillId="2" borderId="5" xfId="0" applyFont="1" applyFill="1" applyBorder="1" applyAlignment="1">
      <alignment horizontal="left" vertical="center" wrapText="1"/>
    </xf>
    <xf numFmtId="0" fontId="5" fillId="2" borderId="13"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wrapText="1"/>
    </xf>
    <xf numFmtId="0" fontId="14" fillId="4" borderId="3" xfId="0" applyFont="1" applyFill="1" applyBorder="1" applyAlignment="1">
      <alignment vertical="top" wrapText="1"/>
    </xf>
    <xf numFmtId="49" fontId="14" fillId="0" borderId="3" xfId="0" applyNumberFormat="1" applyFont="1" applyBorder="1" applyAlignment="1">
      <alignment vertical="top" wrapText="1"/>
    </xf>
    <xf numFmtId="0" fontId="4" fillId="0" borderId="4" xfId="0" applyFont="1" applyBorder="1" applyAlignment="1">
      <alignment vertical="center" wrapText="1"/>
    </xf>
    <xf numFmtId="49" fontId="14" fillId="2" borderId="10" xfId="0" quotePrefix="1" applyNumberFormat="1" applyFont="1" applyFill="1" applyBorder="1" applyAlignment="1">
      <alignment vertical="top" wrapText="1"/>
    </xf>
    <xf numFmtId="49" fontId="14" fillId="2" borderId="8" xfId="0" quotePrefix="1" applyNumberFormat="1" applyFont="1" applyFill="1" applyBorder="1" applyAlignment="1">
      <alignment vertical="top" wrapText="1"/>
    </xf>
    <xf numFmtId="0" fontId="22" fillId="0" borderId="0" xfId="0" applyFont="1"/>
    <xf numFmtId="0" fontId="18" fillId="2" borderId="3" xfId="0" applyFont="1" applyFill="1" applyBorder="1" applyAlignment="1">
      <alignment horizontal="left" vertical="top" wrapText="1"/>
    </xf>
    <xf numFmtId="49" fontId="14" fillId="2" borderId="4" xfId="0" applyNumberFormat="1" applyFont="1" applyFill="1" applyBorder="1" applyAlignment="1">
      <alignment vertical="center" wrapText="1"/>
    </xf>
    <xf numFmtId="49" fontId="14" fillId="2" borderId="10" xfId="0" applyNumberFormat="1" applyFont="1" applyFill="1" applyBorder="1" applyAlignment="1">
      <alignment vertical="top" wrapText="1"/>
    </xf>
    <xf numFmtId="49" fontId="14" fillId="2" borderId="10" xfId="0" quotePrefix="1" applyNumberFormat="1" applyFont="1" applyFill="1" applyBorder="1" applyAlignment="1">
      <alignment vertical="center" wrapText="1"/>
    </xf>
    <xf numFmtId="49" fontId="14" fillId="2" borderId="8" xfId="0" quotePrefix="1" applyNumberFormat="1" applyFont="1" applyFill="1" applyBorder="1" applyAlignment="1">
      <alignment vertical="center" wrapText="1"/>
    </xf>
    <xf numFmtId="0" fontId="14" fillId="0" borderId="8" xfId="0" applyFont="1" applyBorder="1" applyAlignment="1">
      <alignment vertical="top" wrapText="1"/>
    </xf>
    <xf numFmtId="0" fontId="14" fillId="0" borderId="3" xfId="0" applyFont="1" applyBorder="1" applyAlignment="1">
      <alignment vertical="top" wrapText="1"/>
    </xf>
    <xf numFmtId="0" fontId="22" fillId="0" borderId="3" xfId="0" applyFont="1" applyBorder="1" applyAlignment="1">
      <alignment horizontal="center" vertical="center"/>
    </xf>
    <xf numFmtId="0" fontId="3"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0" borderId="4" xfId="0" applyFont="1" applyBorder="1" applyAlignment="1">
      <alignment vertical="top" wrapText="1"/>
    </xf>
    <xf numFmtId="49" fontId="14" fillId="0" borderId="4" xfId="0" applyNumberFormat="1" applyFont="1" applyBorder="1" applyAlignment="1">
      <alignment vertical="top" wrapText="1"/>
    </xf>
    <xf numFmtId="49" fontId="14" fillId="0" borderId="8" xfId="0" applyNumberFormat="1" applyFont="1" applyBorder="1" applyAlignment="1">
      <alignment vertical="top" wrapText="1"/>
    </xf>
    <xf numFmtId="49" fontId="14" fillId="2" borderId="4" xfId="0" applyNumberFormat="1" applyFont="1" applyFill="1" applyBorder="1" applyAlignment="1">
      <alignment vertical="top" wrapText="1"/>
    </xf>
    <xf numFmtId="49" fontId="14" fillId="2" borderId="8" xfId="0" applyNumberFormat="1" applyFont="1" applyFill="1" applyBorder="1" applyAlignment="1">
      <alignment vertical="top" wrapText="1"/>
    </xf>
    <xf numFmtId="0" fontId="25" fillId="0" borderId="3"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xf numFmtId="0" fontId="4" fillId="2" borderId="3" xfId="0" applyFont="1" applyFill="1" applyBorder="1" applyAlignment="1">
      <alignment horizontal="left" vertical="top"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2" borderId="0" xfId="0" applyFont="1" applyFill="1"/>
    <xf numFmtId="0" fontId="4" fillId="2" borderId="3" xfId="0" applyFont="1" applyFill="1" applyBorder="1"/>
    <xf numFmtId="0" fontId="18" fillId="2" borderId="0" xfId="0" applyFont="1" applyFill="1" applyAlignment="1">
      <alignment horizontal="left" vertical="top" wrapText="1"/>
    </xf>
    <xf numFmtId="0" fontId="4" fillId="3" borderId="6" xfId="0" applyFont="1" applyFill="1" applyBorder="1" applyProtection="1">
      <protection locked="0"/>
    </xf>
    <xf numFmtId="0" fontId="4" fillId="2" borderId="7" xfId="0" applyFont="1" applyFill="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pplyProtection="1">
      <alignment horizontal="center" vertical="center" wrapText="1"/>
      <protection locked="0"/>
    </xf>
    <xf numFmtId="49" fontId="18" fillId="0" borderId="3" xfId="0" applyNumberFormat="1" applyFont="1" applyBorder="1" applyAlignment="1">
      <alignment vertical="top" wrapText="1"/>
    </xf>
    <xf numFmtId="49" fontId="6" fillId="2" borderId="3" xfId="0" applyNumberFormat="1" applyFont="1" applyFill="1" applyBorder="1" applyAlignment="1">
      <alignment horizontal="center" vertical="center" wrapText="1"/>
    </xf>
    <xf numFmtId="49" fontId="4" fillId="0" borderId="3" xfId="0" applyNumberFormat="1" applyFont="1" applyBorder="1" applyAlignment="1">
      <alignment vertical="top" wrapText="1"/>
    </xf>
    <xf numFmtId="49" fontId="4" fillId="2" borderId="3" xfId="0" applyNumberFormat="1" applyFont="1" applyFill="1" applyBorder="1" applyAlignment="1">
      <alignment vertical="top" wrapText="1"/>
    </xf>
    <xf numFmtId="49" fontId="4" fillId="0" borderId="3" xfId="0" applyNumberFormat="1" applyFont="1" applyBorder="1" applyAlignment="1">
      <alignment horizontal="center" vertical="center" wrapText="1"/>
    </xf>
    <xf numFmtId="49" fontId="16" fillId="0" borderId="0" xfId="0" applyNumberFormat="1" applyFont="1" applyAlignment="1">
      <alignment vertical="top" wrapText="1"/>
    </xf>
    <xf numFmtId="49" fontId="4" fillId="0" borderId="0" xfId="0" applyNumberFormat="1" applyFont="1" applyAlignment="1">
      <alignment vertical="top" wrapText="1"/>
    </xf>
    <xf numFmtId="0" fontId="4" fillId="0" borderId="8" xfId="0" applyFont="1" applyBorder="1" applyAlignment="1">
      <alignment horizontal="center" vertical="center" wrapText="1"/>
    </xf>
    <xf numFmtId="0" fontId="3" fillId="0" borderId="3" xfId="0" applyFont="1" applyBorder="1" applyAlignment="1">
      <alignment horizontal="center" vertical="center"/>
    </xf>
    <xf numFmtId="0" fontId="28" fillId="0" borderId="3" xfId="0" applyFont="1" applyBorder="1"/>
    <xf numFmtId="0" fontId="29" fillId="0" borderId="0" xfId="0" applyFont="1"/>
    <xf numFmtId="0" fontId="28" fillId="0" borderId="0" xfId="0" applyFont="1"/>
    <xf numFmtId="0" fontId="21" fillId="0" borderId="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2" fillId="0" borderId="3" xfId="0" applyFont="1" applyBorder="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5" fillId="0" borderId="3" xfId="0" applyNumberFormat="1" applyFont="1" applyBorder="1" applyAlignment="1">
      <alignment vertical="top" wrapText="1"/>
    </xf>
    <xf numFmtId="49" fontId="4" fillId="4" borderId="3" xfId="0" applyNumberFormat="1" applyFont="1" applyFill="1" applyBorder="1" applyAlignment="1">
      <alignment vertical="top" wrapText="1"/>
    </xf>
    <xf numFmtId="49" fontId="0" fillId="0" borderId="3" xfId="0" applyNumberFormat="1" applyBorder="1" applyAlignment="1">
      <alignment vertical="top" wrapText="1"/>
    </xf>
    <xf numFmtId="49" fontId="1" fillId="0" borderId="3" xfId="0" applyNumberFormat="1" applyFont="1" applyBorder="1" applyAlignment="1">
      <alignment vertical="top" wrapText="1"/>
    </xf>
    <xf numFmtId="49" fontId="0" fillId="0" borderId="0" xfId="0" applyNumberFormat="1" applyAlignment="1">
      <alignment vertical="top" wrapText="1"/>
    </xf>
    <xf numFmtId="49" fontId="30" fillId="0" borderId="3" xfId="0" applyNumberFormat="1" applyFont="1" applyBorder="1" applyAlignment="1">
      <alignment horizontal="center" vertical="top" wrapText="1"/>
    </xf>
    <xf numFmtId="0" fontId="20" fillId="0" borderId="3" xfId="0" applyFont="1" applyBorder="1" applyAlignment="1">
      <alignment horizontal="center" vertical="center" wrapText="1"/>
    </xf>
    <xf numFmtId="0" fontId="4" fillId="0" borderId="8" xfId="0" applyFont="1" applyBorder="1" applyAlignment="1">
      <alignment vertical="center" wrapText="1"/>
    </xf>
    <xf numFmtId="0" fontId="26" fillId="0" borderId="3" xfId="0" applyFont="1" applyBorder="1" applyAlignment="1">
      <alignment horizontal="center" vertical="center" wrapText="1"/>
    </xf>
    <xf numFmtId="0" fontId="31" fillId="0" borderId="3" xfId="0" applyFont="1" applyBorder="1" applyAlignment="1">
      <alignment horizontal="center" vertical="center"/>
    </xf>
    <xf numFmtId="0" fontId="18" fillId="0" borderId="6" xfId="0" applyFont="1" applyBorder="1" applyAlignment="1">
      <alignment horizontal="left" vertical="top" wrapText="1"/>
    </xf>
    <xf numFmtId="0" fontId="4" fillId="0" borderId="0" xfId="0" applyFont="1" applyAlignment="1">
      <alignment horizontal="left" vertical="top" wrapText="1"/>
    </xf>
    <xf numFmtId="0" fontId="4" fillId="3" borderId="3" xfId="0" applyFont="1" applyFill="1" applyBorder="1" applyAlignment="1" applyProtection="1">
      <alignment horizontal="left" vertical="top" wrapText="1"/>
      <protection locked="0"/>
    </xf>
    <xf numFmtId="0" fontId="3" fillId="0" borderId="0" xfId="0" applyFont="1"/>
    <xf numFmtId="0" fontId="3" fillId="0" borderId="0" xfId="0" applyFont="1" applyAlignment="1">
      <alignment horizontal="center"/>
    </xf>
    <xf numFmtId="0" fontId="28" fillId="0" borderId="0" xfId="0" applyFont="1" applyAlignment="1">
      <alignment horizontal="center" vertical="top"/>
    </xf>
    <xf numFmtId="0" fontId="28" fillId="0" borderId="0" xfId="0" applyFont="1" applyAlignment="1">
      <alignment vertical="top" wrapText="1"/>
    </xf>
    <xf numFmtId="0" fontId="28" fillId="0" borderId="0" xfId="0" applyFont="1" applyAlignment="1">
      <alignment wrapText="1"/>
    </xf>
    <xf numFmtId="0" fontId="32" fillId="0" borderId="3"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49" fontId="14" fillId="4" borderId="3" xfId="0" applyNumberFormat="1" applyFont="1" applyFill="1" applyBorder="1" applyAlignment="1">
      <alignment vertical="top" wrapText="1"/>
    </xf>
    <xf numFmtId="49" fontId="14" fillId="0" borderId="3" xfId="0" applyNumberFormat="1" applyFont="1" applyBorder="1" applyAlignment="1" applyProtection="1">
      <alignment vertical="top" wrapText="1"/>
      <protection locked="0"/>
    </xf>
    <xf numFmtId="0" fontId="6" fillId="0" borderId="0" xfId="0" applyFont="1" applyAlignment="1">
      <alignment horizontal="center" vertical="center" wrapText="1"/>
    </xf>
    <xf numFmtId="0" fontId="5" fillId="2" borderId="0" xfId="0" applyFont="1" applyFill="1"/>
    <xf numFmtId="0" fontId="21" fillId="0" borderId="0" xfId="0" applyFont="1" applyAlignment="1">
      <alignment horizontal="center" vertical="top" wrapText="1"/>
    </xf>
    <xf numFmtId="0" fontId="3" fillId="0" borderId="4" xfId="0" applyFont="1" applyBorder="1" applyAlignment="1">
      <alignment horizontal="center" vertical="center" wrapText="1"/>
    </xf>
    <xf numFmtId="49" fontId="14" fillId="0" borderId="0" xfId="0" applyNumberFormat="1" applyFont="1" applyAlignment="1">
      <alignment vertical="top" wrapText="1"/>
    </xf>
    <xf numFmtId="49" fontId="4" fillId="0" borderId="8" xfId="0" applyNumberFormat="1" applyFont="1" applyBorder="1" applyAlignment="1">
      <alignment vertical="top" wrapText="1"/>
    </xf>
    <xf numFmtId="49" fontId="4"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4" fillId="3" borderId="3" xfId="0" applyNumberFormat="1" applyFont="1" applyFill="1" applyBorder="1" applyAlignment="1" applyProtection="1">
      <alignment vertical="top" wrapText="1"/>
      <protection locked="0"/>
    </xf>
    <xf numFmtId="49" fontId="4" fillId="0" borderId="7" xfId="0" applyNumberFormat="1" applyFont="1" applyBorder="1" applyAlignment="1">
      <alignment vertical="top" wrapText="1"/>
    </xf>
    <xf numFmtId="0" fontId="6" fillId="0" borderId="2" xfId="0" applyFont="1" applyBorder="1" applyAlignment="1">
      <alignment horizontal="center" vertical="center" wrapText="1"/>
    </xf>
    <xf numFmtId="0" fontId="3" fillId="0" borderId="0" xfId="0" applyFont="1" applyAlignment="1">
      <alignment horizontal="center" vertical="center"/>
    </xf>
    <xf numFmtId="0" fontId="25" fillId="0" borderId="8" xfId="0" applyFont="1" applyBorder="1" applyAlignment="1">
      <alignment horizontal="center" vertical="center"/>
    </xf>
    <xf numFmtId="0" fontId="22" fillId="0" borderId="0" xfId="0" applyFont="1" applyAlignment="1">
      <alignment horizontal="center" vertical="center"/>
    </xf>
    <xf numFmtId="0" fontId="31" fillId="0" borderId="0" xfId="0" applyFont="1" applyAlignment="1">
      <alignment horizontal="center" vertical="center"/>
    </xf>
    <xf numFmtId="0" fontId="28" fillId="0" borderId="4" xfId="0" applyFont="1" applyBorder="1"/>
    <xf numFmtId="0" fontId="21" fillId="0" borderId="4" xfId="0" applyFont="1" applyBorder="1" applyAlignment="1">
      <alignment horizontal="center" vertical="center"/>
    </xf>
    <xf numFmtId="0" fontId="28" fillId="0" borderId="4" xfId="0" applyFont="1" applyBorder="1" applyAlignment="1">
      <alignment horizontal="center" vertical="center"/>
    </xf>
    <xf numFmtId="0" fontId="28" fillId="0" borderId="15" xfId="0" applyFont="1" applyBorder="1"/>
    <xf numFmtId="0" fontId="16" fillId="0" borderId="10" xfId="0" applyFont="1" applyBorder="1" applyAlignment="1">
      <alignment horizontal="left" vertical="top" wrapText="1"/>
    </xf>
    <xf numFmtId="0" fontId="14" fillId="4" borderId="8" xfId="0" applyFont="1" applyFill="1" applyBorder="1" applyAlignment="1">
      <alignment horizontal="left" vertical="top" wrapText="1"/>
    </xf>
    <xf numFmtId="0" fontId="4" fillId="0" borderId="20" xfId="0" applyFont="1" applyBorder="1"/>
    <xf numFmtId="0" fontId="4" fillId="2" borderId="8" xfId="0" applyFont="1" applyFill="1" applyBorder="1"/>
    <xf numFmtId="0" fontId="4" fillId="0" borderId="24" xfId="0" applyFont="1" applyBorder="1"/>
    <xf numFmtId="0" fontId="4" fillId="0" borderId="27" xfId="0" applyFont="1" applyBorder="1"/>
    <xf numFmtId="0" fontId="4" fillId="0" borderId="25" xfId="0" applyFont="1" applyBorder="1"/>
    <xf numFmtId="0" fontId="3" fillId="2" borderId="4" xfId="0" applyFont="1" applyFill="1" applyBorder="1" applyAlignment="1">
      <alignment horizontal="center" vertical="center" wrapText="1"/>
    </xf>
    <xf numFmtId="0" fontId="4" fillId="0" borderId="4" xfId="0" applyFont="1" applyBorder="1" applyAlignment="1">
      <alignment horizontal="center"/>
    </xf>
    <xf numFmtId="0" fontId="4" fillId="3" borderId="15" xfId="0" applyFont="1" applyFill="1" applyBorder="1" applyAlignment="1" applyProtection="1">
      <alignment horizontal="center"/>
      <protection locked="0"/>
    </xf>
    <xf numFmtId="0" fontId="4" fillId="0" borderId="4" xfId="0" applyFont="1" applyBorder="1" applyAlignment="1">
      <alignment horizontal="center" vertical="center" wrapText="1"/>
    </xf>
    <xf numFmtId="0" fontId="18" fillId="0" borderId="0" xfId="0" applyFont="1" applyAlignment="1">
      <alignment horizontal="left" vertical="top" wrapText="1"/>
    </xf>
    <xf numFmtId="0" fontId="3" fillId="0" borderId="0" xfId="0" applyFont="1" applyAlignment="1">
      <alignment horizontal="left" vertical="top" wrapText="1"/>
    </xf>
    <xf numFmtId="0" fontId="33" fillId="0" borderId="0" xfId="0" applyFont="1" applyAlignment="1">
      <alignment horizontal="left" vertical="top" wrapText="1"/>
    </xf>
    <xf numFmtId="0" fontId="33" fillId="0" borderId="0" xfId="0" applyFont="1"/>
    <xf numFmtId="0" fontId="4" fillId="0" borderId="18" xfId="0" applyFont="1" applyBorder="1" applyAlignment="1">
      <alignment horizontal="left" vertical="top" wrapText="1"/>
    </xf>
    <xf numFmtId="0" fontId="32" fillId="0" borderId="0" xfId="0" applyFont="1"/>
    <xf numFmtId="49" fontId="6" fillId="2" borderId="4" xfId="0" applyNumberFormat="1" applyFont="1" applyFill="1" applyBorder="1" applyAlignment="1">
      <alignment horizontal="center" vertical="center" wrapText="1"/>
    </xf>
    <xf numFmtId="0" fontId="26" fillId="0" borderId="3" xfId="0" applyFont="1" applyBorder="1" applyAlignment="1">
      <alignment horizontal="center" vertical="top" wrapText="1"/>
    </xf>
    <xf numFmtId="0" fontId="30" fillId="0" borderId="3" xfId="0" applyFont="1" applyBorder="1" applyAlignment="1">
      <alignment horizontal="center" vertical="top" wrapText="1"/>
    </xf>
    <xf numFmtId="0" fontId="4" fillId="0" borderId="3" xfId="0" applyFont="1" applyBorder="1" applyAlignment="1" applyProtection="1">
      <alignment horizontal="center" vertical="top" wrapText="1"/>
      <protection locked="0"/>
    </xf>
    <xf numFmtId="0" fontId="1" fillId="0" borderId="3" xfId="0" applyFont="1" applyBorder="1" applyAlignment="1">
      <alignment horizontal="center" vertical="top" wrapText="1"/>
    </xf>
    <xf numFmtId="0" fontId="35" fillId="0" borderId="0" xfId="0" applyFont="1" applyAlignment="1">
      <alignment vertical="top" wrapText="1"/>
    </xf>
    <xf numFmtId="0" fontId="0" fillId="0" borderId="3" xfId="0" applyBorder="1" applyAlignment="1">
      <alignment vertical="top" wrapText="1"/>
    </xf>
    <xf numFmtId="49" fontId="35" fillId="0" borderId="4" xfId="0" applyNumberFormat="1" applyFont="1" applyBorder="1" applyAlignment="1">
      <alignment vertical="top" wrapText="1"/>
    </xf>
    <xf numFmtId="0" fontId="0" fillId="2" borderId="3" xfId="0" applyFill="1" applyBorder="1" applyProtection="1">
      <protection locked="0"/>
    </xf>
    <xf numFmtId="49" fontId="14" fillId="0" borderId="28" xfId="0" applyNumberFormat="1" applyFont="1" applyBorder="1" applyAlignment="1">
      <alignment vertical="top" wrapText="1"/>
    </xf>
    <xf numFmtId="0" fontId="6" fillId="2" borderId="6" xfId="0" applyFont="1" applyFill="1" applyBorder="1" applyAlignment="1">
      <alignment horizontal="center" vertical="center" wrapText="1"/>
    </xf>
    <xf numFmtId="49" fontId="40" fillId="0" borderId="14" xfId="0" applyNumberFormat="1" applyFont="1" applyBorder="1" applyAlignment="1">
      <alignment vertical="top" wrapText="1"/>
    </xf>
    <xf numFmtId="0" fontId="42" fillId="0" borderId="0" xfId="0" applyFont="1" applyAlignment="1">
      <alignment horizontal="left" vertical="top" wrapText="1"/>
    </xf>
    <xf numFmtId="0" fontId="38" fillId="0" borderId="29" xfId="0" applyFont="1" applyBorder="1"/>
    <xf numFmtId="0" fontId="35" fillId="2" borderId="30" xfId="0" applyFont="1" applyFill="1" applyBorder="1" applyAlignment="1">
      <alignment wrapText="1"/>
    </xf>
    <xf numFmtId="0" fontId="4" fillId="0" borderId="3" xfId="0" applyFont="1" applyBorder="1" applyAlignment="1">
      <alignment horizontal="left" vertical="center"/>
    </xf>
    <xf numFmtId="49" fontId="5" fillId="5" borderId="3" xfId="0" applyNumberFormat="1" applyFont="1" applyFill="1" applyBorder="1" applyAlignment="1" applyProtection="1">
      <alignment horizontal="center" vertical="center" wrapText="1"/>
      <protection locked="0"/>
    </xf>
    <xf numFmtId="0" fontId="43" fillId="5" borderId="3" xfId="0" applyFont="1" applyFill="1" applyBorder="1" applyAlignment="1" applyProtection="1">
      <alignment horizontal="center" vertical="center" wrapText="1"/>
      <protection locked="0"/>
    </xf>
    <xf numFmtId="0" fontId="6"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top" wrapText="1"/>
    </xf>
    <xf numFmtId="0" fontId="16" fillId="2" borderId="0" xfId="0" applyFont="1" applyFill="1"/>
    <xf numFmtId="0" fontId="19" fillId="2" borderId="0" xfId="0" applyFont="1" applyFill="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top" wrapText="1"/>
    </xf>
    <xf numFmtId="0" fontId="31" fillId="2" borderId="0" xfId="0" applyFont="1" applyFill="1" applyAlignment="1">
      <alignment horizontal="center" vertical="center"/>
    </xf>
    <xf numFmtId="0" fontId="22" fillId="2" borderId="0" xfId="0" applyFont="1" applyFill="1"/>
    <xf numFmtId="0" fontId="17" fillId="2" borderId="0" xfId="0" applyFont="1" applyFill="1" applyAlignment="1">
      <alignment horizontal="center" vertical="center" wrapText="1"/>
    </xf>
    <xf numFmtId="0" fontId="24" fillId="2" borderId="0" xfId="0" applyFont="1" applyFill="1" applyAlignment="1">
      <alignment horizontal="center" vertical="center" wrapText="1"/>
    </xf>
    <xf numFmtId="0" fontId="24" fillId="2" borderId="0" xfId="0" applyFont="1" applyFill="1" applyAlignment="1">
      <alignment horizontal="left" vertical="top" wrapText="1"/>
    </xf>
    <xf numFmtId="0" fontId="23" fillId="2" borderId="0" xfId="0" applyFont="1" applyFill="1"/>
    <xf numFmtId="0" fontId="25" fillId="2" borderId="0" xfId="0" applyFont="1" applyFill="1" applyAlignment="1">
      <alignment horizontal="center" vertical="center"/>
    </xf>
    <xf numFmtId="0" fontId="22" fillId="2" borderId="0" xfId="0" applyFont="1" applyFill="1" applyAlignment="1">
      <alignment horizontal="center" vertical="center"/>
    </xf>
    <xf numFmtId="0" fontId="22" fillId="0" borderId="6" xfId="0" applyFont="1" applyBorder="1" applyAlignment="1">
      <alignment horizontal="center" vertical="center"/>
    </xf>
    <xf numFmtId="0" fontId="22" fillId="0" borderId="20" xfId="0" applyFont="1" applyBorder="1" applyAlignment="1">
      <alignment horizontal="center" vertical="center"/>
    </xf>
    <xf numFmtId="49" fontId="3" fillId="2" borderId="0" xfId="0" applyNumberFormat="1" applyFont="1" applyFill="1" applyAlignment="1">
      <alignment horizontal="center" vertical="center" wrapText="1"/>
    </xf>
    <xf numFmtId="0" fontId="23" fillId="2" borderId="0" xfId="0" applyFont="1" applyFill="1" applyAlignment="1">
      <alignment horizontal="center" vertical="center"/>
    </xf>
    <xf numFmtId="49" fontId="24" fillId="2" borderId="0" xfId="0" applyNumberFormat="1" applyFont="1" applyFill="1" applyAlignment="1">
      <alignment vertical="top" wrapText="1"/>
    </xf>
    <xf numFmtId="49" fontId="22" fillId="2" borderId="0" xfId="0" applyNumberFormat="1" applyFont="1" applyFill="1" applyAlignment="1">
      <alignment vertical="top" wrapText="1"/>
    </xf>
    <xf numFmtId="0" fontId="40" fillId="2" borderId="0" xfId="0" applyFont="1" applyFill="1" applyAlignment="1">
      <alignment wrapText="1"/>
    </xf>
    <xf numFmtId="0" fontId="4" fillId="2" borderId="0" xfId="0" applyFont="1" applyFill="1" applyAlignment="1">
      <alignment horizontal="left" vertical="top"/>
    </xf>
    <xf numFmtId="0" fontId="0" fillId="2" borderId="0" xfId="0" applyFill="1"/>
    <xf numFmtId="0" fontId="42" fillId="2" borderId="0" xfId="0" applyFont="1" applyFill="1" applyAlignment="1">
      <alignment horizontal="left" vertical="top" wrapText="1"/>
    </xf>
    <xf numFmtId="0" fontId="33" fillId="2" borderId="0" xfId="0" applyFont="1" applyFill="1"/>
    <xf numFmtId="0" fontId="12" fillId="2" borderId="0" xfId="0" applyFont="1" applyFill="1"/>
    <xf numFmtId="0" fontId="4" fillId="0" borderId="17" xfId="0" applyFont="1" applyBorder="1" applyAlignment="1">
      <alignment horizontal="left" vertical="top" wrapText="1"/>
    </xf>
    <xf numFmtId="49" fontId="37" fillId="0" borderId="14" xfId="0" applyNumberFormat="1" applyFont="1" applyBorder="1" applyAlignment="1">
      <alignment vertical="top" wrapText="1"/>
    </xf>
    <xf numFmtId="0" fontId="4" fillId="0" borderId="11" xfId="0" applyFont="1" applyBorder="1" applyAlignment="1">
      <alignment horizontal="left" vertical="top" wrapText="1"/>
    </xf>
    <xf numFmtId="0" fontId="4" fillId="0" borderId="31" xfId="0" applyFont="1" applyBorder="1" applyAlignment="1">
      <alignment horizontal="left" vertical="top" wrapText="1"/>
    </xf>
    <xf numFmtId="0" fontId="33" fillId="0" borderId="11" xfId="0" applyFont="1" applyBorder="1" applyAlignment="1">
      <alignment horizontal="left" vertical="top" wrapText="1"/>
    </xf>
    <xf numFmtId="0" fontId="40" fillId="0" borderId="3" xfId="0" applyFont="1" applyBorder="1" applyAlignment="1">
      <alignment horizontal="left" vertical="top" wrapText="1"/>
    </xf>
    <xf numFmtId="0" fontId="5" fillId="5" borderId="3" xfId="0" applyFont="1" applyFill="1" applyBorder="1" applyAlignment="1" applyProtection="1">
      <alignment horizontal="left" vertical="top" wrapText="1"/>
      <protection locked="0"/>
    </xf>
    <xf numFmtId="49" fontId="40" fillId="0" borderId="3" xfId="0" applyNumberFormat="1" applyFont="1" applyBorder="1" applyAlignment="1">
      <alignment vertical="top" wrapText="1"/>
    </xf>
    <xf numFmtId="49" fontId="41" fillId="0" borderId="3" xfId="0" applyNumberFormat="1" applyFont="1" applyBorder="1" applyAlignment="1">
      <alignment vertical="top" wrapText="1"/>
    </xf>
    <xf numFmtId="0" fontId="3" fillId="0" borderId="3" xfId="0" applyFont="1" applyBorder="1" applyAlignment="1">
      <alignment horizontal="left" vertical="top" wrapText="1"/>
    </xf>
    <xf numFmtId="0" fontId="41" fillId="0" borderId="3" xfId="0" applyFont="1" applyBorder="1"/>
    <xf numFmtId="49" fontId="35" fillId="0" borderId="3" xfId="0" applyNumberFormat="1" applyFont="1" applyBorder="1" applyAlignment="1">
      <alignment vertical="top" wrapText="1"/>
    </xf>
    <xf numFmtId="49" fontId="40" fillId="2" borderId="3" xfId="0" applyNumberFormat="1" applyFont="1" applyFill="1" applyBorder="1" applyAlignment="1">
      <alignment vertical="top" wrapText="1"/>
    </xf>
    <xf numFmtId="0" fontId="33" fillId="0" borderId="3" xfId="0" applyFont="1" applyBorder="1" applyAlignment="1">
      <alignment horizontal="left" vertical="top" wrapText="1"/>
    </xf>
    <xf numFmtId="0" fontId="34" fillId="0" borderId="3" xfId="0" applyFont="1" applyBorder="1" applyAlignment="1">
      <alignment horizontal="left" vertical="top" wrapText="1"/>
    </xf>
    <xf numFmtId="0" fontId="4" fillId="0" borderId="3" xfId="0" applyFont="1" applyBorder="1" applyAlignment="1">
      <alignment horizontal="left" vertical="top"/>
    </xf>
    <xf numFmtId="0" fontId="16" fillId="0" borderId="3" xfId="0" applyFont="1" applyBorder="1" applyAlignment="1">
      <alignment horizontal="left" vertical="top"/>
    </xf>
    <xf numFmtId="0" fontId="40" fillId="0" borderId="3" xfId="0" applyFont="1" applyBorder="1" applyAlignment="1">
      <alignment wrapText="1"/>
    </xf>
    <xf numFmtId="0" fontId="40" fillId="0" borderId="3" xfId="0" applyFont="1" applyBorder="1"/>
    <xf numFmtId="0" fontId="6" fillId="0" borderId="3" xfId="0" applyFont="1" applyBorder="1" applyAlignment="1">
      <alignment horizontal="left" vertical="top" wrapText="1"/>
    </xf>
    <xf numFmtId="0" fontId="6" fillId="6" borderId="0" xfId="0" applyFont="1" applyFill="1" applyAlignment="1">
      <alignment horizontal="left" vertical="top" wrapText="1"/>
    </xf>
    <xf numFmtId="0" fontId="6" fillId="6" borderId="0" xfId="0" applyFont="1" applyFill="1"/>
    <xf numFmtId="49" fontId="6" fillId="6" borderId="14" xfId="0" applyNumberFormat="1" applyFont="1" applyFill="1" applyBorder="1" applyAlignment="1">
      <alignment vertical="top" wrapText="1"/>
    </xf>
    <xf numFmtId="49" fontId="37" fillId="6" borderId="14" xfId="0" applyNumberFormat="1" applyFont="1" applyFill="1" applyBorder="1" applyAlignment="1">
      <alignment vertical="top" wrapText="1"/>
    </xf>
    <xf numFmtId="49" fontId="37" fillId="6" borderId="5" xfId="0" applyNumberFormat="1" applyFont="1" applyFill="1" applyBorder="1" applyAlignment="1">
      <alignment vertical="top" wrapText="1"/>
    </xf>
    <xf numFmtId="0" fontId="27" fillId="7" borderId="19" xfId="0" applyFont="1" applyFill="1" applyBorder="1" applyAlignment="1" applyProtection="1">
      <alignment horizontal="left" vertical="top" wrapText="1"/>
      <protection locked="0"/>
    </xf>
    <xf numFmtId="0" fontId="27" fillId="7" borderId="15" xfId="0" applyFont="1" applyFill="1" applyBorder="1" applyAlignment="1" applyProtection="1">
      <alignment horizontal="left" vertical="top" wrapText="1"/>
      <protection locked="0"/>
    </xf>
    <xf numFmtId="0" fontId="44" fillId="0" borderId="0" xfId="0" applyFont="1"/>
    <xf numFmtId="0" fontId="4" fillId="2" borderId="0" xfId="0" applyFont="1" applyFill="1" applyAlignment="1" applyProtection="1">
      <alignment wrapText="1"/>
      <protection hidden="1"/>
    </xf>
    <xf numFmtId="10" fontId="16" fillId="2" borderId="0" xfId="0" applyNumberFormat="1" applyFont="1" applyFill="1" applyAlignment="1" applyProtection="1">
      <alignment wrapText="1"/>
      <protection hidden="1"/>
    </xf>
    <xf numFmtId="0" fontId="15" fillId="2" borderId="0" xfId="0" applyFont="1" applyFill="1" applyProtection="1">
      <protection hidden="1"/>
    </xf>
    <xf numFmtId="0" fontId="12" fillId="2" borderId="0" xfId="0" applyFont="1" applyFill="1" applyProtection="1">
      <protection hidden="1"/>
    </xf>
    <xf numFmtId="0" fontId="32" fillId="2" borderId="0" xfId="0" applyFont="1" applyFill="1" applyProtection="1">
      <protection hidden="1"/>
    </xf>
    <xf numFmtId="0" fontId="16" fillId="2" borderId="0" xfId="0" applyFont="1" applyFill="1" applyAlignment="1" applyProtection="1">
      <alignment horizontal="left"/>
      <protection hidden="1"/>
    </xf>
    <xf numFmtId="0" fontId="16" fillId="2" borderId="0" xfId="0" applyFont="1" applyFill="1" applyProtection="1">
      <protection hidden="1"/>
    </xf>
    <xf numFmtId="0" fontId="4" fillId="2" borderId="0" xfId="0" applyFont="1" applyFill="1" applyProtection="1">
      <protection hidden="1"/>
    </xf>
    <xf numFmtId="0" fontId="32" fillId="2" borderId="0" xfId="0" applyFont="1" applyFill="1" applyAlignment="1" applyProtection="1">
      <alignment horizontal="left" vertical="top" wrapText="1"/>
      <protection hidden="1"/>
    </xf>
    <xf numFmtId="0" fontId="33" fillId="2" borderId="0" xfId="0" applyFont="1" applyFill="1" applyProtection="1">
      <protection hidden="1"/>
    </xf>
    <xf numFmtId="0" fontId="12" fillId="2" borderId="0" xfId="0" applyFont="1" applyFill="1" applyAlignment="1" applyProtection="1">
      <alignment horizontal="left"/>
      <protection hidden="1"/>
    </xf>
    <xf numFmtId="0" fontId="14" fillId="2" borderId="15" xfId="0" applyFont="1" applyFill="1" applyBorder="1" applyAlignment="1">
      <alignment vertical="top" wrapText="1"/>
    </xf>
    <xf numFmtId="49" fontId="14" fillId="2" borderId="19" xfId="0" applyNumberFormat="1" applyFont="1" applyFill="1" applyBorder="1" applyAlignment="1">
      <alignment vertical="top" wrapText="1"/>
    </xf>
    <xf numFmtId="49" fontId="14" fillId="2" borderId="19" xfId="0" quotePrefix="1" applyNumberFormat="1" applyFont="1" applyFill="1" applyBorder="1" applyAlignment="1">
      <alignment vertical="top" wrapText="1"/>
    </xf>
    <xf numFmtId="0" fontId="4" fillId="0" borderId="15" xfId="0" applyFont="1" applyBorder="1"/>
    <xf numFmtId="0" fontId="4" fillId="2" borderId="32" xfId="0" applyFont="1" applyFill="1" applyBorder="1" applyAlignment="1">
      <alignment horizontal="left" vertical="top" wrapText="1"/>
    </xf>
    <xf numFmtId="0" fontId="4" fillId="2" borderId="33" xfId="0" applyFont="1" applyFill="1" applyBorder="1" applyAlignment="1">
      <alignment horizontal="left" vertical="top" wrapText="1"/>
    </xf>
    <xf numFmtId="0" fontId="4" fillId="2" borderId="34" xfId="0" applyFont="1" applyFill="1" applyBorder="1" applyAlignment="1">
      <alignment horizontal="left" vertical="top" wrapText="1"/>
    </xf>
    <xf numFmtId="0" fontId="16" fillId="0" borderId="3" xfId="0" applyFont="1" applyBorder="1" applyAlignment="1">
      <alignment horizontal="center" vertical="center"/>
    </xf>
    <xf numFmtId="0" fontId="29" fillId="0" borderId="38" xfId="0" applyFont="1" applyBorder="1"/>
    <xf numFmtId="0" fontId="16" fillId="0" borderId="39" xfId="0" applyFont="1" applyBorder="1"/>
    <xf numFmtId="0" fontId="16" fillId="0" borderId="38" xfId="0" applyFont="1" applyBorder="1"/>
    <xf numFmtId="0" fontId="4" fillId="2" borderId="32" xfId="0" applyFont="1" applyFill="1" applyBorder="1" applyAlignment="1">
      <alignment horizontal="left" vertical="top"/>
    </xf>
    <xf numFmtId="0" fontId="4" fillId="2" borderId="33" xfId="0" applyFont="1" applyFill="1" applyBorder="1" applyAlignment="1">
      <alignment horizontal="left" vertical="top"/>
    </xf>
    <xf numFmtId="0" fontId="4" fillId="2" borderId="34" xfId="0" applyFont="1" applyFill="1" applyBorder="1" applyAlignment="1">
      <alignment horizontal="left" vertical="top"/>
    </xf>
    <xf numFmtId="0" fontId="12" fillId="0" borderId="0" xfId="0" applyFont="1" applyAlignment="1">
      <alignment vertical="top" wrapText="1"/>
    </xf>
    <xf numFmtId="0" fontId="6" fillId="8"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49" fontId="3" fillId="8" borderId="3" xfId="0" applyNumberFormat="1" applyFont="1" applyFill="1" applyBorder="1" applyAlignment="1">
      <alignment horizontal="center" vertical="center" wrapText="1"/>
    </xf>
    <xf numFmtId="0" fontId="16" fillId="0" borderId="3" xfId="0" applyFont="1" applyBorder="1"/>
    <xf numFmtId="0" fontId="15" fillId="0" borderId="3"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28" fillId="0" borderId="6" xfId="0" applyFont="1" applyBorder="1" applyAlignment="1">
      <alignment horizontal="center" vertical="center"/>
    </xf>
    <xf numFmtId="0" fontId="5" fillId="5"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xf>
    <xf numFmtId="0" fontId="5" fillId="5" borderId="0" xfId="0" applyFont="1" applyFill="1" applyAlignment="1" applyProtection="1">
      <alignment horizontal="center" vertical="center" wrapText="1"/>
      <protection locked="0"/>
    </xf>
    <xf numFmtId="0" fontId="4" fillId="0" borderId="0" xfId="0" applyFont="1" applyAlignment="1">
      <alignment horizontal="center" vertical="center" wrapText="1"/>
    </xf>
    <xf numFmtId="0" fontId="6" fillId="0" borderId="4" xfId="0" applyFont="1" applyBorder="1" applyAlignment="1">
      <alignment horizontal="center" vertical="center" wrapText="1"/>
    </xf>
    <xf numFmtId="0" fontId="3" fillId="0" borderId="8" xfId="0" applyFont="1" applyBorder="1" applyAlignment="1">
      <alignment horizontal="center" vertical="center"/>
    </xf>
    <xf numFmtId="0" fontId="4" fillId="0" borderId="20" xfId="0" applyFont="1" applyBorder="1" applyAlignment="1">
      <alignment horizontal="center" vertical="center"/>
    </xf>
    <xf numFmtId="49" fontId="6" fillId="8" borderId="5" xfId="0" applyNumberFormat="1" applyFont="1" applyFill="1" applyBorder="1" applyAlignment="1">
      <alignment horizontal="center" vertical="center" wrapText="1"/>
    </xf>
    <xf numFmtId="49" fontId="3" fillId="8" borderId="9" xfId="0" applyNumberFormat="1" applyFont="1" applyFill="1" applyBorder="1" applyAlignment="1">
      <alignment horizontal="center" vertical="center" wrapText="1"/>
    </xf>
    <xf numFmtId="49" fontId="3" fillId="8" borderId="5" xfId="0" applyNumberFormat="1" applyFont="1" applyFill="1" applyBorder="1" applyAlignment="1">
      <alignment horizontal="center" vertical="center" wrapText="1"/>
    </xf>
    <xf numFmtId="49" fontId="4" fillId="8" borderId="0" xfId="0" applyNumberFormat="1" applyFont="1" applyFill="1" applyAlignment="1">
      <alignment horizontal="center" vertical="center" wrapText="1"/>
    </xf>
    <xf numFmtId="49" fontId="3" fillId="8" borderId="4" xfId="0" applyNumberFormat="1" applyFont="1" applyFill="1" applyBorder="1" applyAlignment="1">
      <alignment horizontal="center" vertical="center" wrapText="1"/>
    </xf>
    <xf numFmtId="49" fontId="29" fillId="0" borderId="0" xfId="0" applyNumberFormat="1" applyFont="1" applyAlignment="1">
      <alignment horizontal="center" vertical="center" wrapText="1"/>
    </xf>
    <xf numFmtId="49" fontId="28" fillId="0" borderId="6" xfId="0" applyNumberFormat="1" applyFont="1" applyBorder="1" applyAlignment="1">
      <alignment horizontal="center" vertical="center" wrapText="1"/>
    </xf>
    <xf numFmtId="49" fontId="3" fillId="8" borderId="6" xfId="0" applyNumberFormat="1" applyFont="1" applyFill="1" applyBorder="1" applyAlignment="1">
      <alignment horizontal="center" vertical="center" wrapText="1"/>
    </xf>
    <xf numFmtId="49" fontId="5" fillId="5" borderId="6" xfId="0" applyNumberFormat="1" applyFont="1" applyFill="1" applyBorder="1" applyAlignment="1" applyProtection="1">
      <alignment horizontal="center" vertical="center" wrapText="1"/>
      <protection locked="0"/>
    </xf>
    <xf numFmtId="49" fontId="4" fillId="0" borderId="6"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4" fillId="0" borderId="4" xfId="0" applyNumberFormat="1" applyFont="1" applyBorder="1" applyAlignment="1">
      <alignment vertical="top" wrapText="1"/>
    </xf>
    <xf numFmtId="49" fontId="6" fillId="8" borderId="9" xfId="0" applyNumberFormat="1" applyFont="1" applyFill="1" applyBorder="1" applyAlignment="1">
      <alignment horizontal="center" vertical="center" wrapText="1"/>
    </xf>
    <xf numFmtId="49" fontId="3" fillId="8" borderId="2" xfId="0" applyNumberFormat="1"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49" fontId="32"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6" fillId="8" borderId="2" xfId="0" applyFont="1" applyFill="1" applyBorder="1" applyAlignment="1">
      <alignment vertical="top" wrapText="1"/>
    </xf>
    <xf numFmtId="0" fontId="3" fillId="8" borderId="4" xfId="0" applyFont="1" applyFill="1" applyBorder="1" applyAlignment="1">
      <alignment horizontal="center" vertical="center" wrapText="1"/>
    </xf>
    <xf numFmtId="49" fontId="6" fillId="8" borderId="3" xfId="0" applyNumberFormat="1" applyFont="1" applyFill="1" applyBorder="1" applyAlignment="1">
      <alignment horizontal="center" vertical="center" wrapText="1"/>
    </xf>
    <xf numFmtId="0" fontId="37" fillId="8" borderId="3" xfId="0" applyFont="1" applyFill="1" applyBorder="1" applyAlignment="1">
      <alignment horizontal="center" vertical="center" wrapText="1"/>
    </xf>
    <xf numFmtId="0" fontId="14" fillId="0" borderId="3" xfId="0" applyFont="1" applyBorder="1" applyAlignment="1">
      <alignment horizontal="center" vertical="center"/>
    </xf>
    <xf numFmtId="0" fontId="3" fillId="8" borderId="25" xfId="0" applyFont="1" applyFill="1" applyBorder="1" applyAlignment="1">
      <alignment horizontal="center" vertical="center" wrapText="1"/>
    </xf>
    <xf numFmtId="49" fontId="6" fillId="8" borderId="25" xfId="0" applyNumberFormat="1" applyFont="1" applyFill="1" applyBorder="1" applyAlignment="1">
      <alignment horizontal="center" vertical="center" wrapText="1"/>
    </xf>
    <xf numFmtId="0" fontId="3" fillId="8" borderId="26" xfId="0" applyFont="1" applyFill="1" applyBorder="1" applyAlignment="1">
      <alignment horizontal="center" vertical="center" wrapText="1"/>
    </xf>
    <xf numFmtId="0" fontId="14" fillId="2" borderId="0" xfId="0" applyFont="1" applyFill="1" applyAlignment="1">
      <alignment wrapText="1"/>
    </xf>
    <xf numFmtId="10" fontId="46" fillId="2" borderId="0" xfId="0" applyNumberFormat="1" applyFont="1" applyFill="1" applyAlignment="1">
      <alignment horizontal="center" vertical="center" wrapText="1"/>
    </xf>
    <xf numFmtId="0" fontId="46" fillId="2" borderId="0" xfId="0" applyFont="1" applyFill="1" applyAlignment="1">
      <alignment horizontal="center" vertical="center" wrapText="1"/>
    </xf>
    <xf numFmtId="10" fontId="14" fillId="2" borderId="0" xfId="0" applyNumberFormat="1" applyFont="1" applyFill="1" applyAlignment="1">
      <alignment wrapText="1"/>
    </xf>
    <xf numFmtId="0" fontId="3" fillId="2" borderId="28" xfId="0" applyFont="1" applyFill="1" applyBorder="1" applyAlignment="1" applyProtection="1">
      <alignment horizontal="left" wrapText="1"/>
      <protection hidden="1"/>
    </xf>
    <xf numFmtId="0" fontId="13" fillId="2" borderId="32" xfId="0" applyFont="1" applyFill="1" applyBorder="1" applyAlignment="1">
      <alignment horizontal="left" vertical="center" wrapText="1"/>
    </xf>
    <xf numFmtId="0" fontId="47" fillId="0" borderId="0" xfId="0" applyFont="1"/>
    <xf numFmtId="49" fontId="4" fillId="2" borderId="0" xfId="0" applyNumberFormat="1" applyFont="1" applyFill="1" applyAlignment="1" applyProtection="1">
      <alignment wrapText="1"/>
      <protection hidden="1"/>
    </xf>
    <xf numFmtId="49" fontId="16" fillId="2" borderId="0" xfId="0" applyNumberFormat="1" applyFont="1" applyFill="1" applyAlignment="1">
      <alignment wrapText="1"/>
    </xf>
    <xf numFmtId="0" fontId="4" fillId="2" borderId="29" xfId="0" applyFont="1" applyFill="1" applyBorder="1" applyAlignment="1">
      <alignment horizontal="left" vertical="top" wrapText="1"/>
    </xf>
    <xf numFmtId="49" fontId="46" fillId="2" borderId="28" xfId="0" applyNumberFormat="1" applyFont="1" applyFill="1" applyBorder="1" applyAlignment="1">
      <alignment horizontal="left" vertical="top" wrapText="1"/>
    </xf>
    <xf numFmtId="49" fontId="46" fillId="2" borderId="43" xfId="0" applyNumberFormat="1" applyFont="1" applyFill="1" applyBorder="1" applyAlignment="1">
      <alignment horizontal="left" vertical="top" wrapText="1"/>
    </xf>
    <xf numFmtId="0" fontId="46" fillId="2" borderId="28" xfId="0" applyFont="1" applyFill="1" applyBorder="1" applyAlignment="1">
      <alignment wrapText="1"/>
    </xf>
    <xf numFmtId="0" fontId="14" fillId="2" borderId="0" xfId="0" applyFont="1" applyFill="1"/>
    <xf numFmtId="0" fontId="35" fillId="2" borderId="0" xfId="0" applyFont="1" applyFill="1" applyAlignment="1">
      <alignment wrapText="1"/>
    </xf>
    <xf numFmtId="0" fontId="14" fillId="2" borderId="0" xfId="0" applyFont="1" applyFill="1" applyAlignment="1">
      <alignment horizontal="left" vertical="top"/>
    </xf>
    <xf numFmtId="0" fontId="14" fillId="2" borderId="0" xfId="0" applyFont="1" applyFill="1" applyProtection="1">
      <protection hidden="1"/>
    </xf>
    <xf numFmtId="1" fontId="3" fillId="2" borderId="28" xfId="0" applyNumberFormat="1" applyFont="1" applyFill="1" applyBorder="1" applyAlignment="1" applyProtection="1">
      <alignment horizontal="left" wrapText="1"/>
      <protection hidden="1"/>
    </xf>
    <xf numFmtId="49" fontId="12" fillId="0" borderId="0" xfId="0" applyNumberFormat="1" applyFont="1" applyAlignment="1">
      <alignment vertical="top" wrapText="1"/>
    </xf>
    <xf numFmtId="2" fontId="16" fillId="2" borderId="0" xfId="0" applyNumberFormat="1" applyFont="1" applyFill="1" applyProtection="1">
      <protection hidden="1"/>
    </xf>
    <xf numFmtId="49" fontId="32" fillId="2" borderId="0" xfId="0" applyNumberFormat="1" applyFont="1" applyFill="1" applyAlignment="1">
      <alignment horizontal="center" vertical="center" wrapText="1"/>
    </xf>
    <xf numFmtId="10" fontId="32" fillId="2" borderId="0" xfId="0" applyNumberFormat="1" applyFont="1" applyFill="1" applyAlignment="1">
      <alignment horizontal="center" vertical="center" wrapText="1"/>
    </xf>
    <xf numFmtId="0" fontId="32" fillId="2" borderId="0" xfId="0" applyFont="1" applyFill="1" applyAlignment="1">
      <alignment horizontal="center" vertical="center" wrapText="1"/>
    </xf>
    <xf numFmtId="0" fontId="16" fillId="2" borderId="0" xfId="0" applyFont="1" applyFill="1" applyAlignment="1">
      <alignment horizontal="left" vertical="top" wrapText="1"/>
    </xf>
    <xf numFmtId="0" fontId="16" fillId="0" borderId="27" xfId="0" applyFont="1" applyBorder="1"/>
    <xf numFmtId="0" fontId="16" fillId="0" borderId="25" xfId="0" applyFont="1" applyBorder="1"/>
    <xf numFmtId="9" fontId="12" fillId="2" borderId="0" xfId="0" applyNumberFormat="1" applyFont="1" applyFill="1" applyAlignment="1" applyProtection="1">
      <alignment horizontal="left"/>
      <protection hidden="1"/>
    </xf>
    <xf numFmtId="1" fontId="12" fillId="2" borderId="0" xfId="0" applyNumberFormat="1" applyFont="1" applyFill="1" applyProtection="1">
      <protection hidden="1"/>
    </xf>
    <xf numFmtId="0" fontId="0" fillId="0" borderId="0" xfId="0" applyAlignment="1">
      <alignment horizontal="left" vertical="top" wrapText="1"/>
    </xf>
    <xf numFmtId="0" fontId="21" fillId="2" borderId="5"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4" fillId="0" borderId="35" xfId="0" applyFont="1" applyBorder="1" applyAlignment="1">
      <alignment horizontal="center" vertical="top"/>
    </xf>
    <xf numFmtId="0" fontId="4" fillId="0" borderId="36" xfId="0" applyFont="1" applyBorder="1" applyAlignment="1">
      <alignment horizontal="center" vertical="top"/>
    </xf>
    <xf numFmtId="0" fontId="4" fillId="0" borderId="19" xfId="0" applyFont="1" applyBorder="1" applyAlignment="1">
      <alignment horizontal="center" vertical="top"/>
    </xf>
    <xf numFmtId="0" fontId="4" fillId="0" borderId="0" xfId="0" applyFont="1" applyAlignment="1">
      <alignment horizontal="center" vertical="top"/>
    </xf>
    <xf numFmtId="0" fontId="4" fillId="0" borderId="20" xfId="0" applyFont="1" applyBorder="1" applyAlignment="1">
      <alignment horizontal="center" vertical="top"/>
    </xf>
    <xf numFmtId="0" fontId="4" fillId="0" borderId="37" xfId="0" applyFont="1" applyBorder="1" applyAlignment="1">
      <alignment horizontal="center" vertical="top"/>
    </xf>
    <xf numFmtId="0" fontId="21" fillId="0" borderId="15" xfId="0" applyFont="1" applyBorder="1" applyAlignment="1">
      <alignment horizontal="center" vertical="center"/>
    </xf>
    <xf numFmtId="0" fontId="21" fillId="0" borderId="23" xfId="0" applyFont="1" applyBorder="1" applyAlignment="1">
      <alignment horizontal="center" vertical="center"/>
    </xf>
    <xf numFmtId="0" fontId="21" fillId="0" borderId="17" xfId="0" applyFont="1" applyBorder="1" applyAlignment="1">
      <alignment horizontal="center"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0" borderId="40"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0" fontId="18" fillId="2" borderId="10" xfId="0" applyFont="1" applyFill="1" applyBorder="1" applyAlignment="1">
      <alignment horizontal="center" vertical="top" wrapText="1"/>
    </xf>
    <xf numFmtId="0" fontId="18" fillId="2" borderId="8"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21" fillId="0" borderId="6" xfId="0" applyFont="1" applyBorder="1" applyAlignment="1">
      <alignment horizontal="center" vertical="center"/>
    </xf>
    <xf numFmtId="0" fontId="21" fillId="0" borderId="16" xfId="0" applyFont="1" applyBorder="1" applyAlignment="1">
      <alignment horizontal="center" vertical="center"/>
    </xf>
    <xf numFmtId="0" fontId="21" fillId="0" borderId="7" xfId="0" applyFont="1" applyBorder="1" applyAlignment="1">
      <alignment horizontal="center" vertical="center"/>
    </xf>
    <xf numFmtId="0" fontId="26" fillId="0" borderId="15"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0" fillId="0" borderId="4"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30" fillId="0" borderId="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8" xfId="0" applyFont="1" applyBorder="1" applyAlignment="1">
      <alignment horizontal="center" vertical="center" wrapText="1"/>
    </xf>
    <xf numFmtId="0" fontId="4" fillId="0" borderId="4"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21" fillId="0" borderId="0" xfId="0" applyFont="1" applyAlignment="1">
      <alignment horizontal="center" vertical="center"/>
    </xf>
    <xf numFmtId="0" fontId="16" fillId="0" borderId="0" xfId="0" applyFont="1" applyAlignment="1">
      <alignment horizontal="center"/>
    </xf>
    <xf numFmtId="0" fontId="21" fillId="0" borderId="21" xfId="0" applyFont="1" applyBorder="1" applyAlignment="1">
      <alignment horizontal="center" vertical="center"/>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5" fillId="5" borderId="15"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49" fontId="21" fillId="0" borderId="21" xfId="0" applyNumberFormat="1" applyFont="1" applyBorder="1" applyAlignment="1">
      <alignment horizontal="center" vertical="center" wrapText="1"/>
    </xf>
    <xf numFmtId="49" fontId="16" fillId="0" borderId="0" xfId="0" applyNumberFormat="1" applyFont="1" applyAlignment="1">
      <alignment horizontal="center" vertical="top" wrapText="1"/>
    </xf>
    <xf numFmtId="49" fontId="21" fillId="0" borderId="0" xfId="0" applyNumberFormat="1" applyFont="1" applyAlignment="1">
      <alignment horizontal="center" vertical="center" wrapText="1"/>
    </xf>
    <xf numFmtId="49" fontId="6" fillId="0" borderId="15"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18" fillId="0" borderId="4" xfId="0" applyNumberFormat="1" applyFont="1" applyBorder="1" applyAlignment="1">
      <alignment horizontal="center" vertical="top" wrapText="1"/>
    </xf>
    <xf numFmtId="49" fontId="18" fillId="0" borderId="10" xfId="0" applyNumberFormat="1" applyFont="1" applyBorder="1" applyAlignment="1">
      <alignment horizontal="center" vertical="top" wrapText="1"/>
    </xf>
    <xf numFmtId="49" fontId="18" fillId="0" borderId="8" xfId="0" applyNumberFormat="1" applyFont="1" applyBorder="1" applyAlignment="1">
      <alignment horizontal="center" vertical="top" wrapText="1"/>
    </xf>
    <xf numFmtId="49" fontId="3" fillId="0" borderId="17"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5" fillId="5" borderId="4" xfId="0" applyNumberFormat="1" applyFont="1" applyFill="1" applyBorder="1" applyAlignment="1" applyProtection="1">
      <alignment horizontal="center" vertical="center" wrapText="1"/>
      <protection locked="0"/>
    </xf>
    <xf numFmtId="49" fontId="5" fillId="5" borderId="10" xfId="0" applyNumberFormat="1" applyFont="1" applyFill="1" applyBorder="1" applyAlignment="1" applyProtection="1">
      <alignment horizontal="center" vertical="center" wrapText="1"/>
      <protection locked="0"/>
    </xf>
    <xf numFmtId="49" fontId="5" fillId="5" borderId="8" xfId="0" applyNumberFormat="1" applyFont="1" applyFill="1" applyBorder="1" applyAlignment="1" applyProtection="1">
      <alignment horizontal="center" vertical="center" wrapText="1"/>
      <protection locked="0"/>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 xfId="0" applyFont="1" applyBorder="1" applyAlignment="1">
      <alignment horizontal="center" vertical="center"/>
    </xf>
    <xf numFmtId="0" fontId="21" fillId="0" borderId="0" xfId="0" applyFont="1" applyAlignment="1">
      <alignment horizontal="center" vertical="top"/>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22">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sheetPr codeName="Blad1"/>
  <dimension ref="A1:K101"/>
  <sheetViews>
    <sheetView workbookViewId="0">
      <selection activeCell="F27" sqref="F27"/>
    </sheetView>
  </sheetViews>
  <sheetFormatPr defaultColWidth="8.85546875" defaultRowHeight="15"/>
  <sheetData>
    <row r="1" spans="1:11">
      <c r="A1" s="18" t="s">
        <v>0</v>
      </c>
      <c r="B1" s="18"/>
    </row>
    <row r="3" spans="1:11">
      <c r="A3" s="343" t="s">
        <v>1</v>
      </c>
      <c r="B3" s="343"/>
      <c r="C3" s="343"/>
      <c r="D3" s="343"/>
      <c r="E3" s="343"/>
      <c r="F3" s="343"/>
      <c r="G3" s="343"/>
      <c r="H3" s="343"/>
      <c r="I3" s="17"/>
      <c r="J3" s="17"/>
      <c r="K3" s="17"/>
    </row>
    <row r="5" spans="1:11">
      <c r="A5" s="343" t="s">
        <v>2</v>
      </c>
      <c r="B5" s="343"/>
      <c r="C5" s="343"/>
      <c r="D5" s="343"/>
      <c r="E5" s="343"/>
      <c r="F5" s="343"/>
      <c r="G5" s="343"/>
      <c r="H5" s="343"/>
      <c r="I5" s="343"/>
      <c r="J5" s="343"/>
      <c r="K5" s="343"/>
    </row>
    <row r="6" spans="1:11">
      <c r="A6" s="343"/>
      <c r="B6" s="343"/>
      <c r="C6" s="343"/>
      <c r="D6" s="343"/>
      <c r="E6" s="343"/>
      <c r="F6" s="343"/>
      <c r="G6" s="343"/>
      <c r="H6" s="343"/>
      <c r="I6" s="343"/>
      <c r="J6" s="343"/>
      <c r="K6" s="343"/>
    </row>
    <row r="7" spans="1:11">
      <c r="A7" s="13"/>
      <c r="B7" s="13"/>
      <c r="C7" s="13"/>
      <c r="D7" s="13"/>
      <c r="E7" s="13"/>
      <c r="F7" s="13"/>
      <c r="G7" s="13"/>
      <c r="H7" s="13"/>
      <c r="I7" s="13"/>
      <c r="J7" s="13"/>
      <c r="K7" s="13"/>
    </row>
    <row r="8" spans="1:11">
      <c r="A8" s="343" t="s">
        <v>3</v>
      </c>
      <c r="B8" s="343"/>
      <c r="C8" s="343"/>
      <c r="D8" s="343"/>
      <c r="E8" s="343"/>
      <c r="F8" s="343"/>
      <c r="G8" s="343"/>
      <c r="H8" s="343"/>
      <c r="I8" s="343"/>
      <c r="J8" s="343"/>
      <c r="K8" s="343"/>
    </row>
    <row r="9" spans="1:11">
      <c r="A9" s="343"/>
      <c r="B9" s="343"/>
      <c r="C9" s="343"/>
      <c r="D9" s="343"/>
      <c r="E9" s="343"/>
      <c r="F9" s="343"/>
      <c r="G9" s="343"/>
      <c r="H9" s="343"/>
      <c r="I9" s="343"/>
      <c r="J9" s="343"/>
      <c r="K9" s="343"/>
    </row>
    <row r="10" spans="1:11">
      <c r="A10" s="13"/>
      <c r="B10" s="13"/>
      <c r="C10" s="13"/>
      <c r="D10" s="13"/>
      <c r="E10" s="13"/>
      <c r="F10" s="13"/>
      <c r="G10" s="13"/>
      <c r="H10" s="13"/>
      <c r="I10" s="13"/>
      <c r="J10" s="13"/>
      <c r="K10" s="13"/>
    </row>
    <row r="11" spans="1:11">
      <c r="A11" s="343" t="s">
        <v>4</v>
      </c>
      <c r="B11" s="343"/>
      <c r="C11" s="343"/>
      <c r="D11" s="343"/>
      <c r="E11" s="343"/>
      <c r="F11" s="343"/>
      <c r="G11" s="343"/>
      <c r="H11" s="17"/>
      <c r="I11" s="13"/>
      <c r="J11" s="13"/>
      <c r="K11" s="13"/>
    </row>
    <row r="12" spans="1:11">
      <c r="A12" s="13"/>
      <c r="B12" s="13"/>
      <c r="C12" s="13"/>
      <c r="D12" s="13"/>
      <c r="E12" s="13"/>
      <c r="F12" s="13"/>
      <c r="G12" s="13"/>
      <c r="H12" s="13"/>
      <c r="I12" s="13"/>
      <c r="J12" s="13"/>
      <c r="K12" s="13"/>
    </row>
    <row r="13" spans="1:11">
      <c r="A13" t="s">
        <v>5</v>
      </c>
    </row>
    <row r="14" spans="1:11">
      <c r="A14" t="s">
        <v>6</v>
      </c>
    </row>
    <row r="15" spans="1:11">
      <c r="A15" t="s">
        <v>7</v>
      </c>
    </row>
    <row r="16" spans="1:11">
      <c r="A16" t="s">
        <v>8</v>
      </c>
    </row>
    <row r="17" spans="1:3">
      <c r="A17" t="s">
        <v>9</v>
      </c>
    </row>
    <row r="18" spans="1:3">
      <c r="A18" t="s">
        <v>10</v>
      </c>
    </row>
    <row r="19" spans="1:3">
      <c r="A19" t="s">
        <v>11</v>
      </c>
    </row>
    <row r="20" spans="1:3">
      <c r="A20" t="s">
        <v>12</v>
      </c>
    </row>
    <row r="21" spans="1:3">
      <c r="A21" t="s">
        <v>13</v>
      </c>
    </row>
    <row r="22" spans="1:3">
      <c r="A22" t="s">
        <v>14</v>
      </c>
    </row>
    <row r="23" spans="1:3">
      <c r="A23" t="s">
        <v>15</v>
      </c>
    </row>
    <row r="24" spans="1:3">
      <c r="A24" t="s">
        <v>16</v>
      </c>
    </row>
    <row r="26" spans="1:3">
      <c r="A26" t="s">
        <v>17</v>
      </c>
    </row>
    <row r="29" spans="1:3">
      <c r="A29" s="22" t="s">
        <v>18</v>
      </c>
      <c r="B29" s="22"/>
      <c r="C29" s="22" t="e">
        <f>'1. Algemeen'!#REF!+'2. Functionaliteitseisen'!F25+'8. Doorontwikkeling'!#REF!+'3. Architectuur en koppelingen'!F23+'6. Beheer en gebruik'!F32+'10. Demonstratie thema''s'!#REF!</f>
        <v>#REF!</v>
      </c>
    </row>
    <row r="100" spans="1:1">
      <c r="A100" t="s">
        <v>19</v>
      </c>
    </row>
    <row r="101" spans="1:1">
      <c r="A101" t="s">
        <v>20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AE919"/>
  <sheetViews>
    <sheetView zoomScale="110" zoomScaleNormal="110" workbookViewId="0">
      <selection activeCell="C5" sqref="C5"/>
    </sheetView>
  </sheetViews>
  <sheetFormatPr defaultColWidth="8.85546875" defaultRowHeight="12.75"/>
  <cols>
    <col min="1" max="1" width="6" style="4" customWidth="1"/>
    <col min="2" max="2" width="8.85546875" style="120" customWidth="1"/>
    <col min="3" max="3" width="99.5703125" style="4" customWidth="1"/>
    <col min="4" max="4" width="20.85546875" style="85" customWidth="1"/>
    <col min="5" max="5" width="17.85546875" style="65" customWidth="1"/>
    <col min="6" max="6" width="21.42578125" style="71" customWidth="1"/>
    <col min="7" max="7" width="40.42578125" style="71" customWidth="1"/>
    <col min="8" max="8" width="8.85546875" style="34"/>
    <col min="9" max="16384" width="8.85546875" style="4"/>
  </cols>
  <sheetData>
    <row r="1" spans="1:31" ht="29.25" customHeight="1">
      <c r="A1" s="417" t="s">
        <v>341</v>
      </c>
      <c r="B1" s="417"/>
      <c r="C1" s="418"/>
      <c r="F1" s="70"/>
      <c r="G1" s="70"/>
      <c r="H1" s="189">
        <f>SUM(H3:H5)</f>
        <v>3</v>
      </c>
      <c r="I1" s="70"/>
      <c r="J1" s="70"/>
      <c r="K1" s="70"/>
      <c r="L1" s="70"/>
      <c r="M1" s="70"/>
      <c r="N1" s="70"/>
      <c r="O1" s="70"/>
      <c r="P1" s="70"/>
      <c r="Q1" s="70"/>
      <c r="R1" s="70"/>
      <c r="S1" s="70"/>
      <c r="T1" s="70"/>
      <c r="U1" s="70"/>
      <c r="V1" s="70"/>
      <c r="W1" s="70"/>
      <c r="X1" s="70"/>
      <c r="Y1" s="70"/>
      <c r="Z1" s="70"/>
      <c r="AA1" s="70"/>
      <c r="AB1" s="70"/>
      <c r="AC1" s="70"/>
      <c r="AD1" s="70"/>
      <c r="AE1" s="70"/>
    </row>
    <row r="2" spans="1:31" ht="26.25" thickBot="1">
      <c r="A2" s="3"/>
      <c r="B2" s="141" t="s">
        <v>35</v>
      </c>
      <c r="C2" s="307" t="s">
        <v>36</v>
      </c>
      <c r="D2" s="308" t="s">
        <v>37</v>
      </c>
      <c r="E2" s="269" t="s">
        <v>38</v>
      </c>
      <c r="F2" s="193" t="s">
        <v>236</v>
      </c>
      <c r="G2" s="193" t="s">
        <v>236</v>
      </c>
      <c r="H2" s="189"/>
      <c r="I2" s="70"/>
      <c r="J2" s="70"/>
      <c r="K2" s="70"/>
      <c r="L2" s="70"/>
      <c r="M2" s="70"/>
      <c r="N2" s="70"/>
      <c r="O2" s="70"/>
      <c r="P2" s="70"/>
      <c r="Q2" s="70"/>
      <c r="R2" s="70"/>
      <c r="S2" s="70"/>
      <c r="T2" s="70"/>
      <c r="U2" s="70"/>
      <c r="V2" s="70"/>
      <c r="W2" s="70"/>
      <c r="X2" s="70"/>
      <c r="Y2" s="70"/>
      <c r="Z2" s="70"/>
      <c r="AA2" s="70"/>
      <c r="AB2" s="70"/>
      <c r="AC2" s="70"/>
      <c r="AD2" s="70"/>
      <c r="AE2" s="70"/>
    </row>
    <row r="3" spans="1:31" ht="15.95" customHeight="1">
      <c r="A3" s="35"/>
      <c r="B3" s="96" t="s">
        <v>42</v>
      </c>
      <c r="C3" s="79" t="s">
        <v>243</v>
      </c>
      <c r="D3" s="56" t="s">
        <v>78</v>
      </c>
      <c r="E3" s="184" t="s">
        <v>20</v>
      </c>
      <c r="F3" s="188"/>
      <c r="G3" s="70"/>
      <c r="H3" s="189">
        <f t="shared" ref="H3:H5" si="0">IF(E3="Nee",1,0)</f>
        <v>1</v>
      </c>
      <c r="I3" s="70"/>
      <c r="J3" s="70"/>
      <c r="K3" s="70"/>
      <c r="L3" s="70"/>
      <c r="M3" s="70"/>
      <c r="N3" s="70"/>
      <c r="O3" s="70"/>
      <c r="P3" s="70"/>
      <c r="Q3" s="70"/>
      <c r="R3" s="70"/>
      <c r="S3" s="70"/>
      <c r="T3" s="70"/>
      <c r="U3" s="70"/>
      <c r="V3" s="70"/>
      <c r="W3" s="70"/>
      <c r="X3" s="70"/>
      <c r="Y3" s="70"/>
      <c r="Z3" s="70"/>
      <c r="AA3" s="70"/>
      <c r="AB3" s="70"/>
      <c r="AC3" s="70"/>
      <c r="AD3" s="70"/>
      <c r="AE3" s="70"/>
    </row>
    <row r="4" spans="1:31" ht="15.95" customHeight="1">
      <c r="A4" s="35"/>
      <c r="B4" s="96" t="s">
        <v>45</v>
      </c>
      <c r="C4" s="79" t="s">
        <v>342</v>
      </c>
      <c r="D4" s="56" t="s">
        <v>78</v>
      </c>
      <c r="E4" s="184" t="s">
        <v>20</v>
      </c>
      <c r="F4" s="188"/>
      <c r="G4" s="70"/>
      <c r="H4" s="189">
        <f t="shared" si="0"/>
        <v>1</v>
      </c>
      <c r="I4" s="70"/>
      <c r="J4" s="70"/>
      <c r="K4" s="70"/>
      <c r="L4" s="70"/>
      <c r="M4" s="70"/>
      <c r="N4" s="70"/>
      <c r="O4" s="70"/>
      <c r="P4" s="70"/>
      <c r="Q4" s="70"/>
      <c r="R4" s="70"/>
      <c r="S4" s="70"/>
      <c r="T4" s="70"/>
      <c r="U4" s="70"/>
      <c r="V4" s="70"/>
      <c r="W4" s="70"/>
      <c r="X4" s="70"/>
      <c r="Y4" s="70"/>
      <c r="Z4" s="70"/>
      <c r="AA4" s="70"/>
      <c r="AB4" s="70"/>
      <c r="AC4" s="70"/>
      <c r="AD4" s="70"/>
      <c r="AE4" s="70"/>
    </row>
    <row r="5" spans="1:31" ht="16.5">
      <c r="B5" s="96" t="s">
        <v>183</v>
      </c>
      <c r="C5" s="33" t="s">
        <v>343</v>
      </c>
      <c r="D5" s="56" t="s">
        <v>78</v>
      </c>
      <c r="E5" s="184" t="s">
        <v>20</v>
      </c>
      <c r="F5" s="188"/>
      <c r="G5" s="70"/>
      <c r="H5" s="189">
        <f t="shared" si="0"/>
        <v>1</v>
      </c>
      <c r="I5" s="70"/>
      <c r="J5" s="70"/>
      <c r="K5" s="70"/>
      <c r="L5" s="70"/>
      <c r="M5" s="70"/>
      <c r="N5" s="70"/>
      <c r="O5" s="70"/>
      <c r="P5" s="70"/>
      <c r="Q5" s="70"/>
      <c r="R5" s="70"/>
      <c r="S5" s="70"/>
      <c r="T5" s="70"/>
      <c r="U5" s="70"/>
      <c r="V5" s="70"/>
      <c r="W5" s="70"/>
      <c r="X5" s="70"/>
      <c r="Y5" s="70"/>
      <c r="Z5" s="70"/>
      <c r="AA5" s="70"/>
      <c r="AB5" s="70"/>
      <c r="AC5" s="70"/>
      <c r="AD5" s="70"/>
      <c r="AE5" s="70"/>
    </row>
    <row r="6" spans="1:31" s="70" customFormat="1">
      <c r="B6" s="185"/>
      <c r="D6" s="186"/>
      <c r="E6" s="187"/>
      <c r="F6" s="188"/>
      <c r="H6" s="189"/>
    </row>
    <row r="7" spans="1:31" s="70" customFormat="1">
      <c r="B7" s="185"/>
      <c r="D7" s="186"/>
      <c r="E7" s="187"/>
      <c r="F7" s="188"/>
      <c r="H7" s="189"/>
    </row>
    <row r="8" spans="1:31" s="70" customFormat="1">
      <c r="B8" s="185"/>
      <c r="C8" s="190"/>
      <c r="D8" s="186"/>
      <c r="E8" s="187"/>
      <c r="F8" s="188"/>
      <c r="H8" s="189"/>
    </row>
    <row r="9" spans="1:31" s="70" customFormat="1">
      <c r="B9" s="185"/>
      <c r="C9" s="190"/>
      <c r="D9" s="186"/>
      <c r="E9" s="187"/>
      <c r="F9" s="188"/>
      <c r="H9" s="189"/>
    </row>
    <row r="10" spans="1:31" s="70" customFormat="1">
      <c r="B10" s="185"/>
      <c r="C10" s="190"/>
      <c r="D10" s="186"/>
      <c r="E10" s="187"/>
      <c r="F10" s="188"/>
      <c r="H10" s="189"/>
    </row>
    <row r="11" spans="1:31" s="70" customFormat="1">
      <c r="B11" s="185"/>
      <c r="C11" s="190"/>
      <c r="D11" s="186"/>
      <c r="E11" s="187"/>
      <c r="F11" s="188"/>
      <c r="H11" s="189"/>
    </row>
    <row r="12" spans="1:31" s="70" customFormat="1">
      <c r="B12" s="185"/>
      <c r="C12" s="190"/>
      <c r="D12" s="186"/>
      <c r="E12" s="187"/>
      <c r="F12" s="188"/>
      <c r="H12" s="189"/>
    </row>
    <row r="13" spans="1:31" s="70" customFormat="1">
      <c r="B13" s="185"/>
      <c r="D13" s="186"/>
      <c r="E13" s="187"/>
      <c r="F13" s="188"/>
      <c r="H13" s="189"/>
    </row>
    <row r="14" spans="1:31" s="70" customFormat="1">
      <c r="B14" s="185"/>
      <c r="D14" s="191"/>
      <c r="E14" s="192" t="s">
        <v>236</v>
      </c>
      <c r="H14" s="189"/>
    </row>
    <row r="15" spans="1:31" s="70" customFormat="1">
      <c r="B15" s="185"/>
      <c r="D15" s="191"/>
      <c r="E15" s="192"/>
      <c r="H15" s="189"/>
    </row>
    <row r="16" spans="1:31" s="70" customFormat="1">
      <c r="B16" s="185"/>
      <c r="D16" s="191"/>
      <c r="E16" s="192"/>
      <c r="H16" s="189"/>
    </row>
    <row r="17" spans="2:8" s="70" customFormat="1">
      <c r="B17" s="185"/>
      <c r="D17" s="191"/>
      <c r="E17" s="192"/>
      <c r="H17" s="189"/>
    </row>
    <row r="18" spans="2:8" s="70" customFormat="1">
      <c r="B18" s="185"/>
      <c r="D18" s="191"/>
      <c r="E18" s="192"/>
      <c r="H18" s="189"/>
    </row>
    <row r="19" spans="2:8" s="70" customFormat="1">
      <c r="B19" s="185"/>
      <c r="D19" s="191"/>
      <c r="E19" s="192"/>
      <c r="H19" s="189"/>
    </row>
    <row r="20" spans="2:8" s="70" customFormat="1">
      <c r="B20" s="185"/>
      <c r="D20" s="191"/>
      <c r="E20" s="192"/>
      <c r="H20" s="189"/>
    </row>
    <row r="21" spans="2:8" s="70" customFormat="1">
      <c r="B21" s="185"/>
      <c r="D21" s="191"/>
      <c r="E21" s="192"/>
      <c r="H21" s="189"/>
    </row>
    <row r="22" spans="2:8" s="70" customFormat="1">
      <c r="B22" s="185"/>
      <c r="D22" s="191"/>
      <c r="E22" s="192"/>
      <c r="H22" s="189"/>
    </row>
    <row r="23" spans="2:8" s="70" customFormat="1">
      <c r="B23" s="185"/>
      <c r="D23" s="191"/>
      <c r="E23" s="192"/>
      <c r="H23" s="189"/>
    </row>
    <row r="24" spans="2:8" s="70" customFormat="1">
      <c r="B24" s="185"/>
      <c r="D24" s="191"/>
      <c r="E24" s="192"/>
      <c r="H24" s="189"/>
    </row>
    <row r="25" spans="2:8" s="70" customFormat="1">
      <c r="B25" s="185"/>
      <c r="D25" s="191"/>
      <c r="E25" s="192"/>
      <c r="H25" s="189"/>
    </row>
    <row r="26" spans="2:8" s="70" customFormat="1">
      <c r="B26" s="185"/>
      <c r="D26" s="191"/>
      <c r="E26" s="192"/>
      <c r="H26" s="189"/>
    </row>
    <row r="27" spans="2:8" s="70" customFormat="1">
      <c r="B27" s="185"/>
      <c r="D27" s="191"/>
      <c r="E27" s="192"/>
      <c r="H27" s="189"/>
    </row>
    <row r="28" spans="2:8" s="70" customFormat="1">
      <c r="B28" s="185"/>
      <c r="D28" s="191"/>
      <c r="E28" s="192"/>
      <c r="H28" s="189"/>
    </row>
    <row r="29" spans="2:8" s="70" customFormat="1">
      <c r="B29" s="185"/>
      <c r="D29" s="191"/>
      <c r="E29" s="192"/>
      <c r="H29" s="189"/>
    </row>
    <row r="30" spans="2:8" s="70" customFormat="1">
      <c r="B30" s="185"/>
      <c r="D30" s="191"/>
      <c r="E30" s="192"/>
      <c r="H30" s="189"/>
    </row>
    <row r="31" spans="2:8" s="70" customFormat="1">
      <c r="B31" s="185"/>
      <c r="D31" s="191"/>
      <c r="E31" s="192"/>
      <c r="H31" s="189"/>
    </row>
    <row r="32" spans="2:8" s="70" customFormat="1">
      <c r="B32" s="185"/>
      <c r="D32" s="191"/>
      <c r="E32" s="192"/>
      <c r="H32" s="189"/>
    </row>
    <row r="33" spans="2:8" s="70" customFormat="1">
      <c r="B33" s="185"/>
      <c r="D33" s="191"/>
      <c r="E33" s="192"/>
      <c r="H33" s="189"/>
    </row>
    <row r="34" spans="2:8" s="70" customFormat="1">
      <c r="B34" s="185"/>
      <c r="D34" s="191"/>
      <c r="E34" s="192"/>
      <c r="H34" s="189"/>
    </row>
    <row r="35" spans="2:8" s="70" customFormat="1">
      <c r="B35" s="185"/>
      <c r="D35" s="191"/>
      <c r="E35" s="192"/>
      <c r="H35" s="189"/>
    </row>
    <row r="36" spans="2:8" s="70" customFormat="1">
      <c r="B36" s="185"/>
      <c r="D36" s="191"/>
      <c r="E36" s="192"/>
      <c r="H36" s="189"/>
    </row>
    <row r="37" spans="2:8" s="70" customFormat="1">
      <c r="B37" s="185"/>
      <c r="D37" s="191"/>
      <c r="E37" s="192"/>
      <c r="H37" s="189"/>
    </row>
    <row r="38" spans="2:8" s="70" customFormat="1">
      <c r="B38" s="185"/>
      <c r="D38" s="191"/>
      <c r="E38" s="192"/>
      <c r="H38" s="189"/>
    </row>
    <row r="39" spans="2:8" s="70" customFormat="1">
      <c r="B39" s="185"/>
      <c r="D39" s="191"/>
      <c r="E39" s="192"/>
      <c r="H39" s="189"/>
    </row>
    <row r="40" spans="2:8" s="70" customFormat="1">
      <c r="B40" s="185"/>
      <c r="D40" s="191"/>
      <c r="E40" s="192"/>
      <c r="H40" s="189"/>
    </row>
    <row r="41" spans="2:8" s="70" customFormat="1">
      <c r="B41" s="185"/>
      <c r="D41" s="191"/>
      <c r="E41" s="192"/>
      <c r="H41" s="189"/>
    </row>
    <row r="42" spans="2:8" s="70" customFormat="1">
      <c r="B42" s="185"/>
      <c r="D42" s="191"/>
      <c r="E42" s="192"/>
      <c r="H42" s="189"/>
    </row>
    <row r="43" spans="2:8" s="70" customFormat="1">
      <c r="B43" s="185"/>
      <c r="D43" s="191"/>
      <c r="E43" s="192"/>
      <c r="H43" s="189"/>
    </row>
    <row r="44" spans="2:8" s="70" customFormat="1">
      <c r="B44" s="185"/>
      <c r="D44" s="191"/>
      <c r="E44" s="192"/>
      <c r="H44" s="189"/>
    </row>
    <row r="45" spans="2:8" s="70" customFormat="1">
      <c r="B45" s="185"/>
      <c r="D45" s="191"/>
      <c r="E45" s="192"/>
      <c r="H45" s="189"/>
    </row>
    <row r="46" spans="2:8" s="70" customFormat="1">
      <c r="B46" s="185"/>
      <c r="D46" s="191"/>
      <c r="E46" s="192"/>
      <c r="H46" s="189"/>
    </row>
    <row r="47" spans="2:8" s="70" customFormat="1">
      <c r="B47" s="185"/>
      <c r="D47" s="191"/>
      <c r="E47" s="192"/>
      <c r="H47" s="189"/>
    </row>
    <row r="48" spans="2:8" s="70" customFormat="1">
      <c r="B48" s="185"/>
      <c r="D48" s="191"/>
      <c r="E48" s="192"/>
      <c r="H48" s="189"/>
    </row>
    <row r="49" spans="2:8" s="70" customFormat="1">
      <c r="B49" s="185"/>
      <c r="D49" s="191"/>
      <c r="E49" s="192"/>
      <c r="H49" s="189"/>
    </row>
    <row r="50" spans="2:8" s="70" customFormat="1">
      <c r="B50" s="185"/>
      <c r="D50" s="191"/>
      <c r="E50" s="192"/>
      <c r="H50" s="189"/>
    </row>
    <row r="51" spans="2:8" s="70" customFormat="1">
      <c r="B51" s="185"/>
      <c r="D51" s="191"/>
      <c r="E51" s="192"/>
      <c r="H51" s="189"/>
    </row>
    <row r="52" spans="2:8" s="70" customFormat="1">
      <c r="B52" s="185"/>
      <c r="D52" s="191"/>
      <c r="E52" s="192"/>
      <c r="H52" s="189"/>
    </row>
    <row r="53" spans="2:8" s="70" customFormat="1">
      <c r="B53" s="185"/>
      <c r="D53" s="191"/>
      <c r="E53" s="192"/>
      <c r="H53" s="189"/>
    </row>
    <row r="54" spans="2:8" s="70" customFormat="1">
      <c r="B54" s="185"/>
      <c r="D54" s="191"/>
      <c r="E54" s="192"/>
      <c r="H54" s="189"/>
    </row>
    <row r="55" spans="2:8" s="70" customFormat="1">
      <c r="B55" s="185"/>
      <c r="D55" s="191"/>
      <c r="E55" s="192"/>
      <c r="H55" s="189"/>
    </row>
    <row r="56" spans="2:8" s="70" customFormat="1">
      <c r="B56" s="185"/>
      <c r="D56" s="191"/>
      <c r="E56" s="192"/>
      <c r="H56" s="189"/>
    </row>
    <row r="57" spans="2:8" s="70" customFormat="1">
      <c r="B57" s="185"/>
      <c r="D57" s="191"/>
      <c r="E57" s="192"/>
      <c r="H57" s="189"/>
    </row>
    <row r="58" spans="2:8" s="70" customFormat="1">
      <c r="B58" s="185"/>
      <c r="D58" s="191"/>
      <c r="E58" s="192"/>
      <c r="H58" s="189"/>
    </row>
    <row r="59" spans="2:8" s="70" customFormat="1">
      <c r="B59" s="185"/>
      <c r="D59" s="191"/>
      <c r="E59" s="192"/>
      <c r="H59" s="189"/>
    </row>
    <row r="60" spans="2:8" s="70" customFormat="1">
      <c r="B60" s="185"/>
      <c r="D60" s="191"/>
      <c r="E60" s="192"/>
      <c r="H60" s="189"/>
    </row>
    <row r="61" spans="2:8" s="70" customFormat="1">
      <c r="B61" s="185"/>
      <c r="D61" s="191"/>
      <c r="E61" s="192"/>
      <c r="H61" s="189"/>
    </row>
    <row r="62" spans="2:8" s="70" customFormat="1">
      <c r="B62" s="185"/>
      <c r="D62" s="191"/>
      <c r="E62" s="192"/>
      <c r="H62" s="189"/>
    </row>
    <row r="63" spans="2:8" s="70" customFormat="1">
      <c r="B63" s="185"/>
      <c r="D63" s="191"/>
      <c r="E63" s="192"/>
      <c r="H63" s="189"/>
    </row>
    <row r="64" spans="2:8" s="70" customFormat="1">
      <c r="B64" s="185"/>
      <c r="D64" s="191"/>
      <c r="E64" s="192"/>
      <c r="H64" s="189"/>
    </row>
    <row r="65" spans="2:8" s="70" customFormat="1">
      <c r="B65" s="185"/>
      <c r="D65" s="191"/>
      <c r="E65" s="192"/>
      <c r="H65" s="189"/>
    </row>
    <row r="66" spans="2:8" s="70" customFormat="1">
      <c r="B66" s="185"/>
      <c r="D66" s="191"/>
      <c r="E66" s="192"/>
      <c r="H66" s="189"/>
    </row>
    <row r="67" spans="2:8" s="70" customFormat="1">
      <c r="B67" s="185"/>
      <c r="D67" s="191"/>
      <c r="E67" s="192"/>
      <c r="H67" s="189"/>
    </row>
    <row r="68" spans="2:8" s="70" customFormat="1">
      <c r="B68" s="185"/>
      <c r="D68" s="191"/>
      <c r="E68" s="192"/>
      <c r="H68" s="189"/>
    </row>
    <row r="69" spans="2:8" s="70" customFormat="1">
      <c r="B69" s="185"/>
      <c r="D69" s="191"/>
      <c r="E69" s="192"/>
      <c r="H69" s="189"/>
    </row>
    <row r="70" spans="2:8" s="70" customFormat="1">
      <c r="B70" s="185"/>
      <c r="D70" s="191"/>
      <c r="E70" s="192"/>
      <c r="H70" s="189"/>
    </row>
    <row r="71" spans="2:8" s="70" customFormat="1">
      <c r="B71" s="185"/>
      <c r="D71" s="191"/>
      <c r="E71" s="192"/>
      <c r="H71" s="189"/>
    </row>
    <row r="72" spans="2:8" s="70" customFormat="1">
      <c r="B72" s="185"/>
      <c r="D72" s="191"/>
      <c r="E72" s="192"/>
      <c r="H72" s="189"/>
    </row>
    <row r="73" spans="2:8" s="70" customFormat="1">
      <c r="B73" s="185"/>
      <c r="D73" s="191"/>
      <c r="E73" s="192"/>
      <c r="H73" s="189"/>
    </row>
    <row r="74" spans="2:8" s="70" customFormat="1">
      <c r="B74" s="185"/>
      <c r="D74" s="191"/>
      <c r="E74" s="192"/>
      <c r="H74" s="189"/>
    </row>
    <row r="75" spans="2:8" s="70" customFormat="1">
      <c r="B75" s="185"/>
      <c r="D75" s="191"/>
      <c r="E75" s="192"/>
      <c r="H75" s="189"/>
    </row>
    <row r="76" spans="2:8" s="70" customFormat="1">
      <c r="B76" s="185"/>
      <c r="D76" s="191"/>
      <c r="E76" s="192"/>
      <c r="H76" s="189"/>
    </row>
    <row r="77" spans="2:8" s="70" customFormat="1">
      <c r="B77" s="185"/>
      <c r="D77" s="191"/>
      <c r="E77" s="192"/>
      <c r="H77" s="189"/>
    </row>
    <row r="78" spans="2:8" s="70" customFormat="1">
      <c r="B78" s="185"/>
      <c r="D78" s="191"/>
      <c r="E78" s="192"/>
      <c r="H78" s="189"/>
    </row>
    <row r="79" spans="2:8" s="70" customFormat="1">
      <c r="B79" s="185"/>
      <c r="D79" s="191"/>
      <c r="E79" s="192"/>
      <c r="H79" s="189"/>
    </row>
    <row r="80" spans="2:8" s="70" customFormat="1">
      <c r="B80" s="185"/>
      <c r="D80" s="191"/>
      <c r="E80" s="192"/>
      <c r="H80" s="189"/>
    </row>
    <row r="81" spans="2:8" s="70" customFormat="1">
      <c r="B81" s="185"/>
      <c r="D81" s="191"/>
      <c r="E81" s="192"/>
      <c r="H81" s="189"/>
    </row>
    <row r="82" spans="2:8" s="70" customFormat="1">
      <c r="B82" s="185"/>
      <c r="D82" s="191"/>
      <c r="E82" s="192"/>
      <c r="H82" s="189"/>
    </row>
    <row r="83" spans="2:8" s="70" customFormat="1">
      <c r="B83" s="185"/>
      <c r="D83" s="191"/>
      <c r="E83" s="192"/>
      <c r="H83" s="189"/>
    </row>
    <row r="84" spans="2:8" s="70" customFormat="1">
      <c r="B84" s="185"/>
      <c r="D84" s="191"/>
      <c r="E84" s="192"/>
      <c r="H84" s="189"/>
    </row>
    <row r="85" spans="2:8" s="70" customFormat="1">
      <c r="B85" s="185"/>
      <c r="D85" s="191"/>
      <c r="E85" s="192"/>
      <c r="H85" s="189"/>
    </row>
    <row r="86" spans="2:8" s="70" customFormat="1">
      <c r="B86" s="185"/>
      <c r="D86" s="191"/>
      <c r="E86" s="192"/>
      <c r="H86" s="189"/>
    </row>
    <row r="87" spans="2:8" s="70" customFormat="1">
      <c r="B87" s="185"/>
      <c r="D87" s="191"/>
      <c r="E87" s="192"/>
      <c r="H87" s="189"/>
    </row>
    <row r="88" spans="2:8" s="70" customFormat="1">
      <c r="B88" s="185"/>
      <c r="D88" s="191"/>
      <c r="E88" s="192"/>
      <c r="H88" s="189"/>
    </row>
    <row r="89" spans="2:8" s="70" customFormat="1">
      <c r="B89" s="185"/>
      <c r="D89" s="191"/>
      <c r="E89" s="192"/>
      <c r="H89" s="189"/>
    </row>
    <row r="90" spans="2:8" s="70" customFormat="1">
      <c r="B90" s="185"/>
      <c r="D90" s="191"/>
      <c r="E90" s="192"/>
      <c r="H90" s="189"/>
    </row>
    <row r="91" spans="2:8" s="70" customFormat="1">
      <c r="B91" s="185"/>
      <c r="D91" s="191"/>
      <c r="E91" s="192"/>
      <c r="H91" s="189"/>
    </row>
    <row r="92" spans="2:8" s="70" customFormat="1">
      <c r="B92" s="185"/>
      <c r="D92" s="191"/>
      <c r="E92" s="192"/>
      <c r="H92" s="189"/>
    </row>
    <row r="93" spans="2:8" s="70" customFormat="1">
      <c r="B93" s="185"/>
      <c r="D93" s="191"/>
      <c r="E93" s="192"/>
      <c r="H93" s="189"/>
    </row>
    <row r="94" spans="2:8" s="70" customFormat="1">
      <c r="B94" s="185"/>
      <c r="D94" s="191"/>
      <c r="E94" s="192"/>
      <c r="H94" s="189"/>
    </row>
    <row r="95" spans="2:8" s="70" customFormat="1">
      <c r="B95" s="185"/>
      <c r="D95" s="191"/>
      <c r="E95" s="192"/>
      <c r="H95" s="189"/>
    </row>
    <row r="96" spans="2:8" s="70" customFormat="1">
      <c r="B96" s="185"/>
      <c r="D96" s="191"/>
      <c r="E96" s="192"/>
      <c r="H96" s="189"/>
    </row>
    <row r="97" spans="2:8" s="70" customFormat="1">
      <c r="B97" s="185"/>
      <c r="D97" s="191"/>
      <c r="E97" s="192"/>
      <c r="H97" s="189"/>
    </row>
    <row r="98" spans="2:8">
      <c r="D98" s="142"/>
      <c r="E98" s="118"/>
      <c r="F98" s="70"/>
      <c r="G98" s="70"/>
    </row>
    <row r="99" spans="2:8">
      <c r="D99" s="142"/>
      <c r="E99" s="118"/>
      <c r="F99" s="70"/>
      <c r="G99" s="70"/>
    </row>
    <row r="100" spans="2:8">
      <c r="D100" s="142"/>
      <c r="E100" s="118"/>
      <c r="F100" s="70"/>
      <c r="G100" s="70"/>
    </row>
    <row r="101" spans="2:8">
      <c r="D101" s="142"/>
      <c r="E101" s="118"/>
      <c r="F101" s="70"/>
      <c r="G101" s="70"/>
    </row>
    <row r="102" spans="2:8">
      <c r="D102" s="142"/>
      <c r="E102" s="118"/>
      <c r="F102" s="70"/>
      <c r="G102" s="70"/>
    </row>
    <row r="103" spans="2:8">
      <c r="D103" s="142"/>
      <c r="E103" s="118"/>
      <c r="F103" s="70"/>
      <c r="G103" s="70"/>
    </row>
    <row r="104" spans="2:8">
      <c r="D104" s="142"/>
      <c r="E104" s="118"/>
      <c r="F104" s="70"/>
      <c r="G104" s="70"/>
    </row>
    <row r="105" spans="2:8">
      <c r="D105" s="142"/>
      <c r="E105" s="118"/>
      <c r="F105" s="70"/>
      <c r="G105" s="70"/>
    </row>
    <row r="106" spans="2:8">
      <c r="D106" s="142"/>
      <c r="E106" s="118"/>
      <c r="F106" s="70"/>
      <c r="G106" s="70"/>
    </row>
    <row r="107" spans="2:8">
      <c r="D107" s="142"/>
      <c r="E107" s="118"/>
      <c r="F107" s="70"/>
      <c r="G107" s="70"/>
    </row>
    <row r="108" spans="2:8">
      <c r="D108" s="142"/>
      <c r="E108" s="118"/>
      <c r="F108" s="70"/>
      <c r="G108" s="70"/>
    </row>
    <row r="109" spans="2:8">
      <c r="D109" s="142"/>
      <c r="E109" s="118"/>
      <c r="F109" s="70"/>
      <c r="G109" s="70"/>
    </row>
    <row r="110" spans="2:8">
      <c r="D110" s="142"/>
      <c r="E110" s="118"/>
      <c r="F110" s="70"/>
      <c r="G110" s="70"/>
    </row>
    <row r="111" spans="2:8">
      <c r="D111" s="142"/>
      <c r="E111" s="118"/>
      <c r="F111" s="70"/>
      <c r="G111" s="70"/>
    </row>
    <row r="112" spans="2:8">
      <c r="D112" s="142"/>
      <c r="E112" s="118"/>
      <c r="F112" s="70"/>
      <c r="G112" s="70"/>
    </row>
    <row r="113" spans="4:7">
      <c r="D113" s="142"/>
      <c r="E113" s="118"/>
      <c r="F113" s="70"/>
      <c r="G113" s="70"/>
    </row>
    <row r="114" spans="4:7">
      <c r="D114" s="142"/>
      <c r="E114" s="118"/>
      <c r="F114" s="70"/>
      <c r="G114" s="70"/>
    </row>
    <row r="115" spans="4:7">
      <c r="D115" s="142"/>
      <c r="E115" s="118"/>
      <c r="F115" s="70"/>
      <c r="G115" s="70"/>
    </row>
    <row r="116" spans="4:7">
      <c r="D116" s="142"/>
      <c r="E116" s="118"/>
      <c r="F116" s="70"/>
      <c r="G116" s="70"/>
    </row>
    <row r="117" spans="4:7">
      <c r="D117" s="142"/>
      <c r="E117" s="118"/>
      <c r="F117" s="70"/>
      <c r="G117" s="70"/>
    </row>
    <row r="118" spans="4:7">
      <c r="D118" s="142"/>
      <c r="E118" s="118"/>
      <c r="F118" s="70"/>
      <c r="G118" s="70"/>
    </row>
    <row r="119" spans="4:7">
      <c r="D119" s="142"/>
      <c r="E119" s="118"/>
      <c r="F119" s="70"/>
      <c r="G119" s="70"/>
    </row>
    <row r="120" spans="4:7">
      <c r="D120" s="142"/>
      <c r="E120" s="118"/>
      <c r="F120" s="70"/>
      <c r="G120" s="70"/>
    </row>
    <row r="121" spans="4:7">
      <c r="D121" s="142"/>
      <c r="E121" s="118"/>
      <c r="F121" s="70"/>
      <c r="G121" s="70"/>
    </row>
    <row r="122" spans="4:7">
      <c r="D122" s="142"/>
      <c r="E122" s="118"/>
      <c r="F122" s="70"/>
      <c r="G122" s="70"/>
    </row>
    <row r="123" spans="4:7">
      <c r="D123" s="142"/>
      <c r="E123" s="118"/>
      <c r="F123" s="70"/>
      <c r="G123" s="70"/>
    </row>
    <row r="124" spans="4:7">
      <c r="D124" s="142"/>
      <c r="E124" s="118"/>
      <c r="F124" s="70"/>
      <c r="G124" s="70"/>
    </row>
    <row r="125" spans="4:7">
      <c r="D125" s="142"/>
      <c r="E125" s="118"/>
      <c r="F125" s="70"/>
      <c r="G125" s="70"/>
    </row>
    <row r="126" spans="4:7">
      <c r="D126" s="142"/>
      <c r="E126" s="118"/>
      <c r="F126" s="70"/>
      <c r="G126" s="70"/>
    </row>
    <row r="127" spans="4:7">
      <c r="D127" s="142"/>
      <c r="E127" s="118"/>
      <c r="F127" s="70"/>
      <c r="G127" s="70"/>
    </row>
    <row r="128" spans="4:7">
      <c r="D128" s="142"/>
      <c r="E128" s="118"/>
      <c r="F128" s="70"/>
      <c r="G128" s="70"/>
    </row>
    <row r="129" spans="4:7">
      <c r="D129" s="142"/>
      <c r="E129" s="118"/>
      <c r="F129" s="70"/>
      <c r="G129" s="70"/>
    </row>
    <row r="130" spans="4:7">
      <c r="D130" s="142"/>
      <c r="E130" s="118"/>
      <c r="F130" s="70"/>
      <c r="G130" s="70"/>
    </row>
    <row r="131" spans="4:7">
      <c r="D131" s="142"/>
      <c r="E131" s="118"/>
      <c r="F131" s="70"/>
      <c r="G131" s="70"/>
    </row>
    <row r="132" spans="4:7">
      <c r="D132" s="142"/>
      <c r="E132" s="118"/>
      <c r="F132" s="70"/>
      <c r="G132" s="70"/>
    </row>
    <row r="133" spans="4:7">
      <c r="D133" s="142"/>
      <c r="E133" s="118"/>
      <c r="F133" s="70"/>
      <c r="G133" s="70"/>
    </row>
    <row r="134" spans="4:7">
      <c r="D134" s="142"/>
      <c r="E134" s="118"/>
      <c r="F134" s="70"/>
      <c r="G134" s="70"/>
    </row>
    <row r="135" spans="4:7">
      <c r="D135" s="142"/>
      <c r="E135" s="118"/>
      <c r="F135" s="70"/>
      <c r="G135" s="70"/>
    </row>
    <row r="136" spans="4:7">
      <c r="D136" s="142"/>
      <c r="E136" s="118"/>
      <c r="F136" s="70"/>
      <c r="G136" s="70"/>
    </row>
    <row r="137" spans="4:7">
      <c r="D137" s="142"/>
      <c r="E137" s="118"/>
      <c r="F137" s="70"/>
      <c r="G137" s="70"/>
    </row>
    <row r="138" spans="4:7">
      <c r="D138" s="142"/>
      <c r="E138" s="118"/>
      <c r="F138" s="70"/>
      <c r="G138" s="70"/>
    </row>
    <row r="139" spans="4:7">
      <c r="D139" s="142"/>
      <c r="E139" s="118"/>
      <c r="F139" s="70"/>
      <c r="G139" s="70"/>
    </row>
    <row r="140" spans="4:7">
      <c r="D140" s="142"/>
      <c r="E140" s="118"/>
      <c r="F140" s="70"/>
      <c r="G140" s="70"/>
    </row>
    <row r="141" spans="4:7">
      <c r="D141" s="142"/>
      <c r="E141" s="118"/>
      <c r="F141" s="70"/>
      <c r="G141" s="70"/>
    </row>
    <row r="142" spans="4:7">
      <c r="D142" s="142"/>
      <c r="E142" s="118"/>
      <c r="F142" s="70"/>
      <c r="G142" s="70"/>
    </row>
    <row r="143" spans="4:7">
      <c r="D143" s="142"/>
      <c r="E143" s="118"/>
      <c r="F143" s="70"/>
      <c r="G143" s="70"/>
    </row>
    <row r="144" spans="4:7">
      <c r="D144" s="142"/>
      <c r="E144" s="118"/>
      <c r="F144" s="70"/>
      <c r="G144" s="70"/>
    </row>
    <row r="145" spans="4:7">
      <c r="D145" s="142"/>
      <c r="E145" s="118"/>
      <c r="F145" s="70"/>
      <c r="G145" s="70"/>
    </row>
    <row r="146" spans="4:7">
      <c r="D146" s="142"/>
      <c r="E146" s="118"/>
      <c r="F146" s="70"/>
      <c r="G146" s="70"/>
    </row>
    <row r="147" spans="4:7">
      <c r="D147" s="142"/>
      <c r="E147" s="118"/>
      <c r="F147" s="70"/>
      <c r="G147" s="70"/>
    </row>
    <row r="148" spans="4:7">
      <c r="D148" s="142"/>
      <c r="E148" s="118"/>
      <c r="F148" s="70"/>
      <c r="G148" s="70"/>
    </row>
    <row r="149" spans="4:7">
      <c r="D149" s="142"/>
      <c r="E149" s="118"/>
      <c r="F149" s="70"/>
      <c r="G149" s="70"/>
    </row>
    <row r="150" spans="4:7">
      <c r="D150" s="142"/>
      <c r="E150" s="118"/>
      <c r="F150" s="70"/>
      <c r="G150" s="70"/>
    </row>
    <row r="151" spans="4:7">
      <c r="D151" s="142"/>
      <c r="E151" s="118"/>
      <c r="F151" s="70"/>
      <c r="G151" s="70"/>
    </row>
    <row r="152" spans="4:7">
      <c r="D152" s="142"/>
      <c r="E152" s="118"/>
      <c r="F152" s="70"/>
      <c r="G152" s="70"/>
    </row>
    <row r="153" spans="4:7">
      <c r="D153" s="142"/>
      <c r="E153" s="118"/>
      <c r="F153" s="70"/>
      <c r="G153" s="70"/>
    </row>
    <row r="154" spans="4:7">
      <c r="D154" s="142"/>
      <c r="E154" s="118"/>
      <c r="F154" s="70"/>
      <c r="G154" s="70"/>
    </row>
    <row r="155" spans="4:7">
      <c r="D155" s="142"/>
      <c r="E155" s="118"/>
      <c r="F155" s="70"/>
      <c r="G155" s="70"/>
    </row>
    <row r="156" spans="4:7">
      <c r="D156" s="142"/>
      <c r="E156" s="118"/>
      <c r="F156" s="70"/>
      <c r="G156" s="70"/>
    </row>
    <row r="157" spans="4:7">
      <c r="D157" s="142"/>
      <c r="E157" s="118"/>
      <c r="F157" s="70"/>
      <c r="G157" s="70"/>
    </row>
    <row r="158" spans="4:7">
      <c r="D158" s="142"/>
      <c r="E158" s="118"/>
      <c r="F158" s="70"/>
      <c r="G158" s="70"/>
    </row>
    <row r="159" spans="4:7">
      <c r="D159" s="142"/>
      <c r="E159" s="118"/>
      <c r="F159" s="70"/>
      <c r="G159" s="70"/>
    </row>
    <row r="160" spans="4:7">
      <c r="D160" s="142"/>
      <c r="E160" s="118"/>
      <c r="F160" s="70"/>
      <c r="G160" s="70"/>
    </row>
    <row r="161" spans="4:7">
      <c r="D161" s="142"/>
      <c r="E161" s="118"/>
      <c r="F161" s="70"/>
      <c r="G161" s="70"/>
    </row>
    <row r="162" spans="4:7">
      <c r="D162" s="142"/>
      <c r="E162" s="118"/>
      <c r="F162" s="70"/>
      <c r="G162" s="70"/>
    </row>
    <row r="163" spans="4:7">
      <c r="D163" s="142"/>
      <c r="E163" s="118"/>
      <c r="F163" s="70"/>
      <c r="G163" s="70"/>
    </row>
    <row r="164" spans="4:7">
      <c r="D164" s="142"/>
      <c r="E164" s="118"/>
      <c r="F164" s="70"/>
      <c r="G164" s="70"/>
    </row>
    <row r="165" spans="4:7">
      <c r="D165" s="142"/>
      <c r="E165" s="118"/>
      <c r="F165" s="70"/>
      <c r="G165" s="70"/>
    </row>
    <row r="166" spans="4:7">
      <c r="D166" s="142"/>
      <c r="E166" s="118"/>
      <c r="F166" s="70"/>
      <c r="G166" s="70"/>
    </row>
    <row r="167" spans="4:7">
      <c r="D167" s="142"/>
      <c r="E167" s="118"/>
      <c r="F167" s="70"/>
      <c r="G167" s="70"/>
    </row>
    <row r="168" spans="4:7">
      <c r="D168" s="142"/>
      <c r="E168" s="118"/>
      <c r="F168" s="70"/>
      <c r="G168" s="70"/>
    </row>
    <row r="169" spans="4:7">
      <c r="D169" s="142"/>
      <c r="E169" s="118"/>
      <c r="F169" s="70"/>
      <c r="G169" s="70"/>
    </row>
    <row r="170" spans="4:7">
      <c r="D170" s="142"/>
      <c r="E170" s="118"/>
      <c r="F170" s="70"/>
      <c r="G170" s="70"/>
    </row>
    <row r="171" spans="4:7">
      <c r="D171" s="142"/>
      <c r="E171" s="118"/>
      <c r="F171" s="70"/>
      <c r="G171" s="70"/>
    </row>
    <row r="172" spans="4:7">
      <c r="D172" s="142"/>
      <c r="E172" s="118"/>
      <c r="F172" s="70"/>
      <c r="G172" s="70"/>
    </row>
    <row r="173" spans="4:7">
      <c r="D173" s="142"/>
      <c r="E173" s="118"/>
      <c r="F173" s="70"/>
      <c r="G173" s="70"/>
    </row>
    <row r="174" spans="4:7">
      <c r="D174" s="142"/>
      <c r="E174" s="118"/>
      <c r="F174" s="70"/>
      <c r="G174" s="70"/>
    </row>
    <row r="175" spans="4:7">
      <c r="D175" s="142"/>
      <c r="E175" s="118"/>
      <c r="F175" s="70"/>
      <c r="G175" s="70"/>
    </row>
    <row r="176" spans="4:7">
      <c r="D176" s="142"/>
      <c r="E176" s="118"/>
      <c r="F176" s="70"/>
      <c r="G176" s="70"/>
    </row>
    <row r="177" spans="4:7">
      <c r="D177" s="142"/>
      <c r="E177" s="118"/>
      <c r="F177" s="70"/>
      <c r="G177" s="70"/>
    </row>
    <row r="178" spans="4:7">
      <c r="D178" s="142"/>
      <c r="E178" s="118"/>
      <c r="F178" s="70"/>
      <c r="G178" s="70"/>
    </row>
    <row r="179" spans="4:7">
      <c r="D179" s="142"/>
      <c r="E179" s="118"/>
      <c r="F179" s="70"/>
      <c r="G179" s="70"/>
    </row>
    <row r="180" spans="4:7">
      <c r="D180" s="142"/>
      <c r="E180" s="118"/>
      <c r="F180" s="70"/>
      <c r="G180" s="70"/>
    </row>
    <row r="181" spans="4:7">
      <c r="D181" s="142"/>
      <c r="E181" s="118"/>
      <c r="F181" s="70"/>
      <c r="G181" s="70"/>
    </row>
    <row r="182" spans="4:7">
      <c r="D182" s="142"/>
      <c r="E182" s="118"/>
      <c r="F182" s="70"/>
      <c r="G182" s="70"/>
    </row>
    <row r="183" spans="4:7">
      <c r="D183" s="142"/>
      <c r="E183" s="118"/>
      <c r="F183" s="70"/>
      <c r="G183" s="70"/>
    </row>
    <row r="184" spans="4:7">
      <c r="D184" s="142"/>
      <c r="E184" s="118"/>
      <c r="F184" s="70"/>
      <c r="G184" s="70"/>
    </row>
    <row r="185" spans="4:7">
      <c r="D185" s="142"/>
      <c r="E185" s="118"/>
      <c r="F185" s="70"/>
      <c r="G185" s="70"/>
    </row>
    <row r="186" spans="4:7">
      <c r="D186" s="142"/>
      <c r="E186" s="118"/>
      <c r="F186" s="70"/>
      <c r="G186" s="70"/>
    </row>
    <row r="187" spans="4:7">
      <c r="D187" s="142"/>
      <c r="E187" s="118"/>
      <c r="F187" s="70"/>
      <c r="G187" s="70"/>
    </row>
    <row r="188" spans="4:7">
      <c r="D188" s="142"/>
      <c r="E188" s="118"/>
      <c r="F188" s="70"/>
      <c r="G188" s="70"/>
    </row>
    <row r="189" spans="4:7">
      <c r="D189" s="142"/>
      <c r="E189" s="118"/>
      <c r="F189" s="70"/>
      <c r="G189" s="70"/>
    </row>
    <row r="190" spans="4:7">
      <c r="D190" s="142"/>
      <c r="E190" s="118"/>
      <c r="F190" s="70"/>
      <c r="G190" s="70"/>
    </row>
    <row r="191" spans="4:7">
      <c r="D191" s="142"/>
      <c r="E191" s="118"/>
      <c r="F191" s="70"/>
      <c r="G191" s="70"/>
    </row>
    <row r="192" spans="4:7">
      <c r="D192" s="142"/>
      <c r="E192" s="118"/>
      <c r="F192" s="70"/>
      <c r="G192" s="70"/>
    </row>
    <row r="193" spans="4:7">
      <c r="D193" s="142"/>
      <c r="E193" s="118"/>
      <c r="F193" s="70"/>
      <c r="G193" s="70"/>
    </row>
    <row r="194" spans="4:7">
      <c r="D194" s="142"/>
      <c r="E194" s="118"/>
      <c r="F194" s="70"/>
      <c r="G194" s="70"/>
    </row>
    <row r="195" spans="4:7">
      <c r="D195" s="142"/>
      <c r="E195" s="118"/>
      <c r="F195" s="70"/>
      <c r="G195" s="70"/>
    </row>
    <row r="196" spans="4:7">
      <c r="D196" s="142"/>
      <c r="E196" s="118"/>
      <c r="F196" s="70"/>
      <c r="G196" s="70"/>
    </row>
    <row r="197" spans="4:7">
      <c r="D197" s="142"/>
      <c r="E197" s="118"/>
      <c r="F197" s="70"/>
      <c r="G197" s="70"/>
    </row>
    <row r="198" spans="4:7">
      <c r="D198" s="142"/>
      <c r="E198" s="118"/>
      <c r="F198" s="70"/>
      <c r="G198" s="70"/>
    </row>
    <row r="199" spans="4:7">
      <c r="D199" s="142"/>
      <c r="E199" s="118"/>
      <c r="F199" s="70"/>
      <c r="G199" s="70"/>
    </row>
    <row r="200" spans="4:7">
      <c r="D200" s="142"/>
      <c r="E200" s="118"/>
      <c r="F200" s="70"/>
      <c r="G200" s="70"/>
    </row>
    <row r="201" spans="4:7">
      <c r="D201" s="142"/>
      <c r="E201" s="118"/>
      <c r="F201" s="70"/>
      <c r="G201" s="70"/>
    </row>
    <row r="202" spans="4:7">
      <c r="D202" s="142"/>
      <c r="E202" s="118"/>
      <c r="F202" s="70"/>
      <c r="G202" s="70"/>
    </row>
    <row r="203" spans="4:7">
      <c r="D203" s="142"/>
      <c r="E203" s="118"/>
      <c r="F203" s="70"/>
      <c r="G203" s="70"/>
    </row>
    <row r="204" spans="4:7">
      <c r="D204" s="142"/>
      <c r="E204" s="118"/>
      <c r="F204" s="70"/>
      <c r="G204" s="70"/>
    </row>
    <row r="205" spans="4:7">
      <c r="D205" s="142"/>
      <c r="E205" s="118"/>
      <c r="F205" s="70"/>
      <c r="G205" s="70"/>
    </row>
    <row r="206" spans="4:7">
      <c r="D206" s="142"/>
      <c r="E206" s="118"/>
      <c r="F206" s="70"/>
      <c r="G206" s="70"/>
    </row>
    <row r="207" spans="4:7">
      <c r="D207" s="142"/>
      <c r="E207" s="118"/>
      <c r="F207" s="70"/>
      <c r="G207" s="70"/>
    </row>
    <row r="208" spans="4:7">
      <c r="D208" s="142"/>
      <c r="E208" s="118"/>
      <c r="F208" s="70"/>
      <c r="G208" s="70"/>
    </row>
    <row r="209" spans="4:7">
      <c r="D209" s="142"/>
      <c r="E209" s="118"/>
      <c r="F209" s="70"/>
      <c r="G209" s="70"/>
    </row>
    <row r="210" spans="4:7">
      <c r="D210" s="142"/>
      <c r="E210" s="118"/>
      <c r="F210" s="70"/>
      <c r="G210" s="70"/>
    </row>
    <row r="211" spans="4:7">
      <c r="D211" s="142"/>
      <c r="E211" s="118"/>
      <c r="F211" s="70"/>
      <c r="G211" s="70"/>
    </row>
    <row r="212" spans="4:7">
      <c r="D212" s="142"/>
      <c r="E212" s="118"/>
      <c r="F212" s="70"/>
      <c r="G212" s="70"/>
    </row>
    <row r="213" spans="4:7">
      <c r="D213" s="142"/>
      <c r="E213" s="118"/>
      <c r="F213" s="70"/>
      <c r="G213" s="70"/>
    </row>
    <row r="214" spans="4:7">
      <c r="D214" s="142"/>
      <c r="E214" s="118"/>
      <c r="F214" s="70"/>
      <c r="G214" s="70"/>
    </row>
    <row r="215" spans="4:7">
      <c r="D215" s="142"/>
      <c r="E215" s="118"/>
      <c r="F215" s="70"/>
      <c r="G215" s="70"/>
    </row>
    <row r="216" spans="4:7">
      <c r="D216" s="142"/>
      <c r="E216" s="118"/>
      <c r="F216" s="70"/>
      <c r="G216" s="70"/>
    </row>
    <row r="217" spans="4:7">
      <c r="D217" s="142"/>
      <c r="E217" s="118"/>
      <c r="F217" s="70"/>
      <c r="G217" s="70"/>
    </row>
    <row r="218" spans="4:7">
      <c r="D218" s="142"/>
      <c r="E218" s="118"/>
      <c r="F218" s="70"/>
      <c r="G218" s="70"/>
    </row>
    <row r="219" spans="4:7">
      <c r="D219" s="142"/>
      <c r="E219" s="118"/>
      <c r="F219" s="70"/>
      <c r="G219" s="70"/>
    </row>
    <row r="220" spans="4:7">
      <c r="D220" s="142"/>
      <c r="E220" s="118"/>
      <c r="F220" s="70"/>
      <c r="G220" s="70"/>
    </row>
    <row r="221" spans="4:7">
      <c r="D221" s="142"/>
      <c r="E221" s="118"/>
      <c r="F221" s="70"/>
      <c r="G221" s="70"/>
    </row>
    <row r="222" spans="4:7">
      <c r="D222" s="142"/>
      <c r="E222" s="118"/>
      <c r="F222" s="70"/>
      <c r="G222" s="70"/>
    </row>
    <row r="223" spans="4:7">
      <c r="D223" s="142"/>
      <c r="E223" s="118"/>
      <c r="F223" s="70"/>
      <c r="G223" s="70"/>
    </row>
    <row r="224" spans="4:7">
      <c r="D224" s="142"/>
      <c r="E224" s="118"/>
      <c r="F224" s="70"/>
      <c r="G224" s="70"/>
    </row>
    <row r="225" spans="4:7">
      <c r="D225" s="142"/>
      <c r="E225" s="118"/>
      <c r="F225" s="70"/>
      <c r="G225" s="70"/>
    </row>
    <row r="226" spans="4:7">
      <c r="D226" s="142"/>
      <c r="E226" s="118"/>
      <c r="F226" s="70"/>
      <c r="G226" s="70"/>
    </row>
    <row r="227" spans="4:7">
      <c r="D227" s="142"/>
      <c r="E227" s="118"/>
      <c r="F227" s="70"/>
      <c r="G227" s="70"/>
    </row>
    <row r="228" spans="4:7">
      <c r="D228" s="142"/>
      <c r="E228" s="118"/>
      <c r="F228" s="70"/>
      <c r="G228" s="70"/>
    </row>
    <row r="229" spans="4:7">
      <c r="D229" s="142"/>
      <c r="E229" s="118"/>
      <c r="F229" s="70"/>
      <c r="G229" s="70"/>
    </row>
    <row r="230" spans="4:7">
      <c r="D230" s="142"/>
      <c r="E230" s="118"/>
      <c r="F230" s="70"/>
      <c r="G230" s="70"/>
    </row>
    <row r="231" spans="4:7">
      <c r="D231" s="142"/>
      <c r="E231" s="118"/>
      <c r="F231" s="70"/>
      <c r="G231" s="70"/>
    </row>
    <row r="232" spans="4:7">
      <c r="D232" s="142"/>
      <c r="E232" s="118"/>
      <c r="F232" s="70"/>
      <c r="G232" s="70"/>
    </row>
    <row r="233" spans="4:7">
      <c r="D233" s="142"/>
      <c r="E233" s="118"/>
      <c r="F233" s="70"/>
      <c r="G233" s="70"/>
    </row>
    <row r="234" spans="4:7">
      <c r="D234" s="142"/>
      <c r="E234" s="118"/>
      <c r="F234" s="70"/>
      <c r="G234" s="70"/>
    </row>
    <row r="235" spans="4:7">
      <c r="D235" s="142"/>
      <c r="E235" s="118"/>
      <c r="F235" s="70"/>
      <c r="G235" s="70"/>
    </row>
    <row r="236" spans="4:7">
      <c r="D236" s="142"/>
      <c r="E236" s="118"/>
      <c r="F236" s="70"/>
      <c r="G236" s="70"/>
    </row>
    <row r="237" spans="4:7">
      <c r="D237" s="142"/>
      <c r="E237" s="118"/>
      <c r="F237" s="70"/>
      <c r="G237" s="70"/>
    </row>
    <row r="238" spans="4:7">
      <c r="D238" s="142"/>
      <c r="E238" s="118"/>
      <c r="F238" s="70"/>
      <c r="G238" s="70"/>
    </row>
    <row r="239" spans="4:7">
      <c r="D239" s="142"/>
      <c r="E239" s="118"/>
      <c r="F239" s="70"/>
      <c r="G239" s="70"/>
    </row>
    <row r="240" spans="4:7">
      <c r="D240" s="142"/>
      <c r="E240" s="118"/>
      <c r="F240" s="70"/>
      <c r="G240" s="70"/>
    </row>
    <row r="241" spans="4:7">
      <c r="D241" s="142"/>
      <c r="E241" s="118"/>
      <c r="F241" s="70"/>
      <c r="G241" s="70"/>
    </row>
    <row r="242" spans="4:7">
      <c r="D242" s="142"/>
      <c r="E242" s="118"/>
      <c r="F242" s="70"/>
      <c r="G242" s="70"/>
    </row>
    <row r="243" spans="4:7">
      <c r="D243" s="142"/>
      <c r="E243" s="118"/>
      <c r="F243" s="70"/>
      <c r="G243" s="70"/>
    </row>
    <row r="244" spans="4:7">
      <c r="D244" s="142"/>
      <c r="E244" s="118"/>
      <c r="F244" s="70"/>
      <c r="G244" s="70"/>
    </row>
    <row r="245" spans="4:7">
      <c r="D245" s="142"/>
      <c r="E245" s="118"/>
      <c r="F245" s="70"/>
      <c r="G245" s="70"/>
    </row>
    <row r="246" spans="4:7">
      <c r="D246" s="142"/>
      <c r="E246" s="118"/>
      <c r="F246" s="70"/>
      <c r="G246" s="70"/>
    </row>
    <row r="247" spans="4:7">
      <c r="D247" s="142"/>
      <c r="E247" s="118"/>
      <c r="F247" s="70"/>
      <c r="G247" s="70"/>
    </row>
    <row r="248" spans="4:7">
      <c r="D248" s="142"/>
      <c r="E248" s="118"/>
      <c r="F248" s="70"/>
      <c r="G248" s="70"/>
    </row>
    <row r="249" spans="4:7">
      <c r="D249" s="142"/>
      <c r="E249" s="118"/>
      <c r="F249" s="70"/>
      <c r="G249" s="70"/>
    </row>
    <row r="250" spans="4:7">
      <c r="D250" s="142"/>
      <c r="E250" s="118"/>
      <c r="F250" s="70"/>
      <c r="G250" s="70"/>
    </row>
    <row r="251" spans="4:7">
      <c r="D251" s="142"/>
      <c r="E251" s="118"/>
      <c r="F251" s="70"/>
      <c r="G251" s="70"/>
    </row>
    <row r="252" spans="4:7">
      <c r="D252" s="142"/>
      <c r="E252" s="118"/>
      <c r="F252" s="70"/>
      <c r="G252" s="70"/>
    </row>
    <row r="253" spans="4:7">
      <c r="D253" s="142"/>
      <c r="E253" s="118"/>
      <c r="F253" s="70"/>
      <c r="G253" s="70"/>
    </row>
    <row r="254" spans="4:7">
      <c r="D254" s="142"/>
      <c r="E254" s="118"/>
      <c r="F254" s="70"/>
      <c r="G254" s="70"/>
    </row>
    <row r="255" spans="4:7">
      <c r="D255" s="142"/>
      <c r="E255" s="118"/>
      <c r="F255" s="70"/>
      <c r="G255" s="70"/>
    </row>
    <row r="256" spans="4:7">
      <c r="D256" s="142"/>
      <c r="E256" s="118"/>
      <c r="F256" s="70"/>
      <c r="G256" s="70"/>
    </row>
    <row r="257" spans="4:7">
      <c r="D257" s="142"/>
      <c r="E257" s="118"/>
      <c r="F257" s="70"/>
      <c r="G257" s="70"/>
    </row>
    <row r="258" spans="4:7">
      <c r="D258" s="142"/>
      <c r="E258" s="118"/>
      <c r="F258" s="70"/>
      <c r="G258" s="70"/>
    </row>
    <row r="259" spans="4:7">
      <c r="D259" s="142"/>
      <c r="E259" s="118"/>
      <c r="F259" s="70"/>
      <c r="G259" s="70"/>
    </row>
    <row r="260" spans="4:7">
      <c r="D260" s="142"/>
      <c r="E260" s="118"/>
      <c r="F260" s="70"/>
      <c r="G260" s="70"/>
    </row>
    <row r="261" spans="4:7">
      <c r="D261" s="142"/>
      <c r="E261" s="118"/>
      <c r="F261" s="70"/>
      <c r="G261" s="70"/>
    </row>
    <row r="262" spans="4:7">
      <c r="D262" s="142"/>
      <c r="E262" s="118"/>
      <c r="F262" s="70"/>
      <c r="G262" s="70"/>
    </row>
    <row r="263" spans="4:7">
      <c r="D263" s="142"/>
      <c r="E263" s="118"/>
      <c r="F263" s="70"/>
      <c r="G263" s="70"/>
    </row>
    <row r="264" spans="4:7">
      <c r="D264" s="142"/>
      <c r="E264" s="118"/>
      <c r="F264" s="70"/>
      <c r="G264" s="70"/>
    </row>
    <row r="265" spans="4:7">
      <c r="D265" s="142"/>
      <c r="E265" s="118"/>
      <c r="F265" s="70"/>
      <c r="G265" s="70"/>
    </row>
    <row r="266" spans="4:7">
      <c r="D266" s="142"/>
      <c r="E266" s="118"/>
      <c r="F266" s="70"/>
      <c r="G266" s="70"/>
    </row>
    <row r="267" spans="4:7">
      <c r="D267" s="142"/>
      <c r="E267" s="118"/>
      <c r="F267" s="70"/>
      <c r="G267" s="70"/>
    </row>
    <row r="268" spans="4:7">
      <c r="D268" s="142"/>
      <c r="E268" s="118"/>
      <c r="F268" s="70"/>
      <c r="G268" s="70"/>
    </row>
    <row r="269" spans="4:7">
      <c r="D269" s="142"/>
      <c r="E269" s="118"/>
      <c r="F269" s="70"/>
      <c r="G269" s="70"/>
    </row>
    <row r="270" spans="4:7">
      <c r="D270" s="142"/>
      <c r="E270" s="118"/>
      <c r="F270" s="70"/>
      <c r="G270" s="70"/>
    </row>
    <row r="271" spans="4:7">
      <c r="D271" s="142"/>
      <c r="E271" s="118"/>
      <c r="F271" s="70"/>
      <c r="G271" s="70"/>
    </row>
    <row r="272" spans="4:7">
      <c r="D272" s="142"/>
      <c r="E272" s="118"/>
      <c r="F272" s="70"/>
      <c r="G272" s="70"/>
    </row>
    <row r="273" spans="4:7">
      <c r="D273" s="142"/>
      <c r="E273" s="118"/>
      <c r="F273" s="70"/>
      <c r="G273" s="70"/>
    </row>
    <row r="274" spans="4:7">
      <c r="D274" s="142"/>
      <c r="E274" s="118"/>
      <c r="F274" s="70"/>
      <c r="G274" s="70"/>
    </row>
    <row r="275" spans="4:7">
      <c r="D275" s="142"/>
      <c r="E275" s="118"/>
      <c r="F275" s="70"/>
      <c r="G275" s="70"/>
    </row>
    <row r="276" spans="4:7">
      <c r="D276" s="142"/>
      <c r="E276" s="118"/>
      <c r="F276" s="70"/>
      <c r="G276" s="70"/>
    </row>
    <row r="277" spans="4:7">
      <c r="D277" s="142"/>
      <c r="E277" s="118"/>
      <c r="F277" s="70"/>
      <c r="G277" s="70"/>
    </row>
    <row r="278" spans="4:7">
      <c r="D278" s="142"/>
      <c r="E278" s="118"/>
      <c r="F278" s="70"/>
      <c r="G278" s="70"/>
    </row>
    <row r="279" spans="4:7">
      <c r="D279" s="142"/>
      <c r="E279" s="118"/>
      <c r="F279" s="70"/>
      <c r="G279" s="70"/>
    </row>
    <row r="280" spans="4:7">
      <c r="D280" s="142"/>
      <c r="E280" s="118"/>
      <c r="F280" s="70"/>
      <c r="G280" s="70"/>
    </row>
    <row r="281" spans="4:7">
      <c r="D281" s="142"/>
      <c r="E281" s="118"/>
      <c r="F281" s="70"/>
      <c r="G281" s="70"/>
    </row>
    <row r="282" spans="4:7">
      <c r="D282" s="142"/>
      <c r="E282" s="118"/>
      <c r="F282" s="70"/>
      <c r="G282" s="70"/>
    </row>
    <row r="283" spans="4:7">
      <c r="D283" s="142"/>
      <c r="E283" s="118"/>
      <c r="F283" s="70"/>
      <c r="G283" s="70"/>
    </row>
    <row r="284" spans="4:7">
      <c r="D284" s="142"/>
      <c r="E284" s="118"/>
      <c r="F284" s="70"/>
      <c r="G284" s="70"/>
    </row>
    <row r="285" spans="4:7">
      <c r="D285" s="142"/>
      <c r="E285" s="118"/>
      <c r="F285" s="70"/>
      <c r="G285" s="70"/>
    </row>
    <row r="286" spans="4:7">
      <c r="D286" s="142"/>
      <c r="E286" s="118"/>
      <c r="F286" s="70"/>
      <c r="G286" s="70"/>
    </row>
    <row r="287" spans="4:7">
      <c r="D287" s="142"/>
      <c r="E287" s="118"/>
      <c r="F287" s="70"/>
      <c r="G287" s="70"/>
    </row>
    <row r="288" spans="4:7">
      <c r="D288" s="142"/>
      <c r="E288" s="118"/>
      <c r="F288" s="70"/>
      <c r="G288" s="70"/>
    </row>
    <row r="289" spans="4:7">
      <c r="D289" s="142"/>
      <c r="E289" s="118"/>
      <c r="F289" s="70"/>
      <c r="G289" s="70"/>
    </row>
    <row r="290" spans="4:7">
      <c r="D290" s="142"/>
      <c r="E290" s="118"/>
      <c r="F290" s="70"/>
      <c r="G290" s="70"/>
    </row>
    <row r="291" spans="4:7">
      <c r="D291" s="142"/>
      <c r="E291" s="118"/>
      <c r="F291" s="70"/>
      <c r="G291" s="70"/>
    </row>
    <row r="292" spans="4:7">
      <c r="D292" s="142"/>
      <c r="E292" s="118"/>
      <c r="F292" s="70"/>
      <c r="G292" s="70"/>
    </row>
    <row r="293" spans="4:7">
      <c r="D293" s="142"/>
      <c r="E293" s="118"/>
      <c r="F293" s="70"/>
      <c r="G293" s="70"/>
    </row>
    <row r="294" spans="4:7">
      <c r="D294" s="142"/>
      <c r="E294" s="118"/>
      <c r="F294" s="70"/>
      <c r="G294" s="70"/>
    </row>
    <row r="295" spans="4:7">
      <c r="D295" s="142"/>
      <c r="E295" s="118"/>
      <c r="F295" s="70"/>
      <c r="G295" s="70"/>
    </row>
    <row r="296" spans="4:7">
      <c r="D296" s="142"/>
      <c r="E296" s="118"/>
      <c r="F296" s="70"/>
      <c r="G296" s="70"/>
    </row>
    <row r="297" spans="4:7">
      <c r="D297" s="142"/>
      <c r="E297" s="118"/>
      <c r="F297" s="70"/>
      <c r="G297" s="70"/>
    </row>
    <row r="298" spans="4:7">
      <c r="D298" s="142"/>
      <c r="E298" s="118"/>
      <c r="F298" s="70"/>
      <c r="G298" s="70"/>
    </row>
    <row r="299" spans="4:7">
      <c r="D299" s="142"/>
      <c r="E299" s="118"/>
      <c r="F299" s="70"/>
      <c r="G299" s="70"/>
    </row>
    <row r="300" spans="4:7">
      <c r="D300" s="142"/>
      <c r="E300" s="118"/>
      <c r="F300" s="70"/>
      <c r="G300" s="70"/>
    </row>
    <row r="301" spans="4:7">
      <c r="D301" s="142"/>
      <c r="E301" s="118"/>
      <c r="F301" s="70"/>
      <c r="G301" s="70"/>
    </row>
    <row r="302" spans="4:7">
      <c r="D302" s="142"/>
      <c r="E302" s="118"/>
      <c r="F302" s="70"/>
      <c r="G302" s="70"/>
    </row>
    <row r="303" spans="4:7">
      <c r="D303" s="142"/>
      <c r="E303" s="118"/>
      <c r="F303" s="70"/>
      <c r="G303" s="70"/>
    </row>
    <row r="304" spans="4:7">
      <c r="D304" s="142"/>
      <c r="E304" s="118"/>
      <c r="F304" s="70"/>
      <c r="G304" s="70"/>
    </row>
    <row r="305" spans="4:7">
      <c r="D305" s="142"/>
      <c r="E305" s="118"/>
      <c r="F305" s="70"/>
      <c r="G305" s="70"/>
    </row>
    <row r="306" spans="4:7">
      <c r="D306" s="142"/>
      <c r="E306" s="118"/>
      <c r="F306" s="70"/>
      <c r="G306" s="70"/>
    </row>
    <row r="307" spans="4:7">
      <c r="D307" s="142"/>
      <c r="E307" s="118"/>
      <c r="F307" s="70"/>
      <c r="G307" s="70"/>
    </row>
    <row r="308" spans="4:7">
      <c r="D308" s="142"/>
      <c r="E308" s="118"/>
      <c r="F308" s="70"/>
      <c r="G308" s="70"/>
    </row>
    <row r="309" spans="4:7">
      <c r="D309" s="142"/>
      <c r="E309" s="118"/>
      <c r="F309" s="70"/>
      <c r="G309" s="70"/>
    </row>
    <row r="310" spans="4:7">
      <c r="D310" s="142"/>
      <c r="E310" s="118"/>
      <c r="F310" s="70"/>
      <c r="G310" s="70"/>
    </row>
    <row r="311" spans="4:7">
      <c r="D311" s="142"/>
      <c r="E311" s="118"/>
      <c r="F311" s="70"/>
      <c r="G311" s="70"/>
    </row>
    <row r="312" spans="4:7">
      <c r="D312" s="142"/>
      <c r="E312" s="118"/>
      <c r="F312" s="70"/>
      <c r="G312" s="70"/>
    </row>
    <row r="313" spans="4:7">
      <c r="D313" s="142"/>
      <c r="E313" s="118"/>
      <c r="F313" s="70"/>
      <c r="G313" s="70"/>
    </row>
    <row r="314" spans="4:7">
      <c r="D314" s="142"/>
      <c r="E314" s="118"/>
      <c r="F314" s="70"/>
      <c r="G314" s="70"/>
    </row>
    <row r="315" spans="4:7">
      <c r="D315" s="142"/>
      <c r="E315" s="118"/>
      <c r="F315" s="70"/>
      <c r="G315" s="70"/>
    </row>
    <row r="316" spans="4:7">
      <c r="D316" s="142"/>
      <c r="E316" s="118"/>
      <c r="F316" s="70"/>
      <c r="G316" s="70"/>
    </row>
    <row r="317" spans="4:7">
      <c r="D317" s="142"/>
      <c r="E317" s="118"/>
      <c r="F317" s="70"/>
      <c r="G317" s="70"/>
    </row>
    <row r="318" spans="4:7">
      <c r="D318" s="142"/>
      <c r="E318" s="118"/>
      <c r="F318" s="70"/>
      <c r="G318" s="70"/>
    </row>
    <row r="319" spans="4:7">
      <c r="D319" s="142"/>
      <c r="E319" s="118"/>
      <c r="F319" s="70"/>
      <c r="G319" s="70"/>
    </row>
    <row r="320" spans="4:7">
      <c r="D320" s="142"/>
      <c r="E320" s="118"/>
      <c r="F320" s="70"/>
      <c r="G320" s="70"/>
    </row>
    <row r="321" spans="4:7">
      <c r="D321" s="142"/>
      <c r="E321" s="118"/>
      <c r="F321" s="70"/>
      <c r="G321" s="70"/>
    </row>
    <row r="322" spans="4:7">
      <c r="D322" s="142"/>
      <c r="E322" s="118"/>
      <c r="F322" s="70"/>
      <c r="G322" s="70"/>
    </row>
    <row r="323" spans="4:7">
      <c r="D323" s="142"/>
      <c r="E323" s="118"/>
      <c r="F323" s="70"/>
      <c r="G323" s="70"/>
    </row>
    <row r="324" spans="4:7">
      <c r="D324" s="142"/>
      <c r="E324" s="118"/>
      <c r="F324" s="70"/>
      <c r="G324" s="70"/>
    </row>
    <row r="325" spans="4:7">
      <c r="D325" s="142"/>
      <c r="E325" s="118"/>
      <c r="F325" s="70"/>
      <c r="G325" s="70"/>
    </row>
    <row r="326" spans="4:7">
      <c r="D326" s="142"/>
      <c r="E326" s="118"/>
      <c r="F326" s="70"/>
      <c r="G326" s="70"/>
    </row>
    <row r="327" spans="4:7">
      <c r="D327" s="142"/>
      <c r="E327" s="118"/>
      <c r="F327" s="70"/>
      <c r="G327" s="70"/>
    </row>
    <row r="328" spans="4:7">
      <c r="D328" s="142"/>
      <c r="E328" s="118"/>
      <c r="F328" s="70"/>
      <c r="G328" s="70"/>
    </row>
    <row r="329" spans="4:7">
      <c r="D329" s="142"/>
      <c r="E329" s="118"/>
      <c r="F329" s="70"/>
      <c r="G329" s="70"/>
    </row>
    <row r="330" spans="4:7">
      <c r="D330" s="142"/>
      <c r="E330" s="118"/>
      <c r="F330" s="70"/>
      <c r="G330" s="70"/>
    </row>
    <row r="331" spans="4:7">
      <c r="D331" s="142"/>
      <c r="E331" s="118"/>
      <c r="F331" s="70"/>
      <c r="G331" s="70"/>
    </row>
    <row r="332" spans="4:7">
      <c r="D332" s="142"/>
      <c r="E332" s="118"/>
      <c r="F332" s="70"/>
      <c r="G332" s="70"/>
    </row>
    <row r="333" spans="4:7">
      <c r="D333" s="142"/>
      <c r="E333" s="118"/>
      <c r="F333" s="70"/>
      <c r="G333" s="70"/>
    </row>
    <row r="334" spans="4:7">
      <c r="D334" s="142"/>
      <c r="E334" s="118"/>
      <c r="F334" s="70"/>
      <c r="G334" s="70"/>
    </row>
    <row r="335" spans="4:7">
      <c r="D335" s="142"/>
      <c r="E335" s="118"/>
      <c r="F335" s="70"/>
      <c r="G335" s="70"/>
    </row>
    <row r="336" spans="4:7">
      <c r="D336" s="142"/>
      <c r="E336" s="118"/>
      <c r="F336" s="70"/>
      <c r="G336" s="70"/>
    </row>
    <row r="337" spans="4:7">
      <c r="D337" s="142"/>
      <c r="E337" s="118"/>
      <c r="F337" s="70"/>
      <c r="G337" s="70"/>
    </row>
    <row r="338" spans="4:7">
      <c r="D338" s="142"/>
      <c r="E338" s="118"/>
      <c r="F338" s="70"/>
      <c r="G338" s="70"/>
    </row>
    <row r="339" spans="4:7">
      <c r="D339" s="142"/>
      <c r="E339" s="118"/>
      <c r="F339" s="70"/>
      <c r="G339" s="70"/>
    </row>
    <row r="340" spans="4:7">
      <c r="D340" s="142"/>
      <c r="E340" s="118"/>
      <c r="F340" s="70"/>
      <c r="G340" s="70"/>
    </row>
    <row r="341" spans="4:7">
      <c r="D341" s="142"/>
      <c r="E341" s="118"/>
      <c r="F341" s="70"/>
      <c r="G341" s="70"/>
    </row>
    <row r="342" spans="4:7">
      <c r="D342" s="142"/>
      <c r="E342" s="118"/>
      <c r="F342" s="70"/>
      <c r="G342" s="70"/>
    </row>
    <row r="343" spans="4:7">
      <c r="D343" s="142"/>
      <c r="E343" s="118"/>
      <c r="F343" s="70"/>
      <c r="G343" s="70"/>
    </row>
    <row r="344" spans="4:7">
      <c r="D344" s="142"/>
      <c r="E344" s="118"/>
      <c r="F344" s="70"/>
      <c r="G344" s="70"/>
    </row>
    <row r="345" spans="4:7">
      <c r="D345" s="142"/>
      <c r="E345" s="118"/>
      <c r="F345" s="70"/>
      <c r="G345" s="70"/>
    </row>
    <row r="346" spans="4:7">
      <c r="D346" s="142"/>
      <c r="E346" s="118"/>
      <c r="F346" s="70"/>
      <c r="G346" s="70"/>
    </row>
    <row r="347" spans="4:7">
      <c r="D347" s="142"/>
      <c r="E347" s="118"/>
      <c r="F347" s="70"/>
      <c r="G347" s="70"/>
    </row>
    <row r="348" spans="4:7">
      <c r="D348" s="142"/>
      <c r="E348" s="118"/>
      <c r="F348" s="70"/>
      <c r="G348" s="70"/>
    </row>
    <row r="349" spans="4:7">
      <c r="D349" s="142"/>
      <c r="E349" s="118"/>
      <c r="F349" s="70"/>
      <c r="G349" s="70"/>
    </row>
    <row r="350" spans="4:7">
      <c r="D350" s="142"/>
      <c r="E350" s="118"/>
      <c r="F350" s="70"/>
      <c r="G350" s="70"/>
    </row>
    <row r="351" spans="4:7">
      <c r="D351" s="142"/>
      <c r="E351" s="118"/>
      <c r="F351" s="70"/>
      <c r="G351" s="70"/>
    </row>
    <row r="352" spans="4:7">
      <c r="D352" s="142"/>
      <c r="E352" s="118"/>
      <c r="F352" s="70"/>
      <c r="G352" s="70"/>
    </row>
    <row r="353" spans="4:7">
      <c r="D353" s="142"/>
      <c r="E353" s="118"/>
      <c r="F353" s="70"/>
      <c r="G353" s="70"/>
    </row>
    <row r="354" spans="4:7">
      <c r="D354" s="142"/>
      <c r="E354" s="118"/>
      <c r="F354" s="70"/>
      <c r="G354" s="70"/>
    </row>
    <row r="355" spans="4:7">
      <c r="D355" s="142"/>
      <c r="E355" s="118"/>
      <c r="F355" s="70"/>
      <c r="G355" s="70"/>
    </row>
    <row r="356" spans="4:7">
      <c r="D356" s="142"/>
      <c r="E356" s="118"/>
      <c r="F356" s="70"/>
      <c r="G356" s="70"/>
    </row>
    <row r="357" spans="4:7">
      <c r="D357" s="142"/>
      <c r="E357" s="118"/>
      <c r="F357" s="70"/>
      <c r="G357" s="70"/>
    </row>
    <row r="358" spans="4:7">
      <c r="D358" s="142"/>
      <c r="E358" s="118"/>
      <c r="F358" s="70"/>
      <c r="G358" s="70"/>
    </row>
    <row r="359" spans="4:7">
      <c r="D359" s="142"/>
      <c r="E359" s="118"/>
      <c r="F359" s="70"/>
      <c r="G359" s="70"/>
    </row>
    <row r="360" spans="4:7">
      <c r="D360" s="142"/>
      <c r="E360" s="118"/>
      <c r="F360" s="70"/>
      <c r="G360" s="70"/>
    </row>
    <row r="361" spans="4:7">
      <c r="D361" s="142"/>
      <c r="E361" s="118"/>
      <c r="F361" s="70"/>
      <c r="G361" s="70"/>
    </row>
    <row r="362" spans="4:7">
      <c r="D362" s="142"/>
      <c r="E362" s="118"/>
      <c r="F362" s="70"/>
      <c r="G362" s="70"/>
    </row>
    <row r="363" spans="4:7">
      <c r="D363" s="142"/>
      <c r="E363" s="118"/>
      <c r="F363" s="70"/>
      <c r="G363" s="70"/>
    </row>
    <row r="364" spans="4:7">
      <c r="D364" s="142"/>
      <c r="E364" s="118"/>
      <c r="F364" s="70"/>
      <c r="G364" s="70"/>
    </row>
    <row r="365" spans="4:7">
      <c r="D365" s="142"/>
      <c r="E365" s="118"/>
      <c r="F365" s="70"/>
      <c r="G365" s="70"/>
    </row>
    <row r="366" spans="4:7">
      <c r="D366" s="142"/>
      <c r="E366" s="118"/>
      <c r="F366" s="70"/>
      <c r="G366" s="70"/>
    </row>
    <row r="367" spans="4:7">
      <c r="D367" s="142"/>
      <c r="E367" s="118"/>
      <c r="F367" s="70"/>
      <c r="G367" s="70"/>
    </row>
    <row r="368" spans="4:7">
      <c r="D368" s="142"/>
      <c r="E368" s="118"/>
      <c r="F368" s="70"/>
      <c r="G368" s="70"/>
    </row>
    <row r="369" spans="4:7">
      <c r="D369" s="142"/>
      <c r="E369" s="118"/>
      <c r="F369" s="70"/>
      <c r="G369" s="70"/>
    </row>
    <row r="370" spans="4:7">
      <c r="D370" s="142"/>
      <c r="E370" s="118"/>
      <c r="F370" s="70"/>
      <c r="G370" s="70"/>
    </row>
    <row r="371" spans="4:7">
      <c r="D371" s="142"/>
      <c r="E371" s="118"/>
      <c r="F371" s="70"/>
      <c r="G371" s="70"/>
    </row>
    <row r="372" spans="4:7">
      <c r="D372" s="142"/>
      <c r="E372" s="118"/>
      <c r="F372" s="70"/>
      <c r="G372" s="70"/>
    </row>
    <row r="373" spans="4:7">
      <c r="D373" s="142"/>
      <c r="E373" s="118"/>
      <c r="F373" s="70"/>
      <c r="G373" s="70"/>
    </row>
    <row r="374" spans="4:7">
      <c r="D374" s="142"/>
      <c r="E374" s="118"/>
      <c r="F374" s="70"/>
      <c r="G374" s="70"/>
    </row>
    <row r="375" spans="4:7">
      <c r="D375" s="142"/>
      <c r="E375" s="118"/>
      <c r="F375" s="70"/>
      <c r="G375" s="70"/>
    </row>
    <row r="376" spans="4:7">
      <c r="D376" s="142"/>
      <c r="E376" s="118"/>
      <c r="F376" s="70"/>
      <c r="G376" s="70"/>
    </row>
    <row r="377" spans="4:7">
      <c r="D377" s="142"/>
      <c r="E377" s="118"/>
      <c r="F377" s="70"/>
      <c r="G377" s="70"/>
    </row>
    <row r="378" spans="4:7">
      <c r="D378" s="142"/>
      <c r="E378" s="118"/>
      <c r="F378" s="70"/>
      <c r="G378" s="70"/>
    </row>
    <row r="379" spans="4:7">
      <c r="D379" s="142"/>
      <c r="E379" s="118"/>
      <c r="F379" s="70"/>
      <c r="G379" s="70"/>
    </row>
    <row r="380" spans="4:7">
      <c r="D380" s="142"/>
      <c r="E380" s="118"/>
      <c r="F380" s="70"/>
      <c r="G380" s="70"/>
    </row>
    <row r="381" spans="4:7">
      <c r="D381" s="142"/>
      <c r="E381" s="118"/>
      <c r="F381" s="70"/>
      <c r="G381" s="70"/>
    </row>
    <row r="382" spans="4:7">
      <c r="D382" s="142"/>
      <c r="E382" s="118"/>
      <c r="F382" s="70"/>
      <c r="G382" s="70"/>
    </row>
    <row r="383" spans="4:7">
      <c r="D383" s="142"/>
      <c r="E383" s="118"/>
      <c r="F383" s="70"/>
      <c r="G383" s="70"/>
    </row>
    <row r="384" spans="4:7">
      <c r="D384" s="142"/>
      <c r="E384" s="118"/>
      <c r="F384" s="70"/>
      <c r="G384" s="70"/>
    </row>
    <row r="385" spans="4:7">
      <c r="D385" s="142"/>
      <c r="E385" s="118"/>
      <c r="F385" s="70"/>
      <c r="G385" s="70"/>
    </row>
    <row r="386" spans="4:7">
      <c r="D386" s="142"/>
      <c r="E386" s="118"/>
      <c r="F386" s="70"/>
      <c r="G386" s="70"/>
    </row>
    <row r="387" spans="4:7">
      <c r="D387" s="142"/>
      <c r="E387" s="118"/>
      <c r="F387" s="70"/>
      <c r="G387" s="70"/>
    </row>
    <row r="388" spans="4:7">
      <c r="D388" s="142"/>
      <c r="E388" s="118"/>
      <c r="F388" s="70"/>
      <c r="G388" s="70"/>
    </row>
    <row r="389" spans="4:7">
      <c r="D389" s="142"/>
      <c r="E389" s="118"/>
      <c r="F389" s="70"/>
      <c r="G389" s="70"/>
    </row>
    <row r="390" spans="4:7">
      <c r="D390" s="142"/>
      <c r="E390" s="118"/>
      <c r="F390" s="70"/>
      <c r="G390" s="70"/>
    </row>
    <row r="391" spans="4:7">
      <c r="D391" s="142"/>
      <c r="E391" s="118"/>
      <c r="F391" s="70"/>
      <c r="G391" s="70"/>
    </row>
    <row r="392" spans="4:7">
      <c r="D392" s="142"/>
      <c r="E392" s="118"/>
      <c r="F392" s="70"/>
      <c r="G392" s="70"/>
    </row>
    <row r="393" spans="4:7">
      <c r="D393" s="142"/>
      <c r="E393" s="118"/>
      <c r="F393" s="70"/>
      <c r="G393" s="70"/>
    </row>
    <row r="394" spans="4:7">
      <c r="D394" s="142"/>
      <c r="E394" s="118"/>
      <c r="F394" s="70"/>
      <c r="G394" s="70"/>
    </row>
    <row r="395" spans="4:7">
      <c r="D395" s="142"/>
      <c r="E395" s="118"/>
      <c r="F395" s="70"/>
      <c r="G395" s="70"/>
    </row>
    <row r="396" spans="4:7">
      <c r="D396" s="142"/>
      <c r="E396" s="118"/>
      <c r="F396" s="70"/>
      <c r="G396" s="70"/>
    </row>
    <row r="397" spans="4:7">
      <c r="D397" s="142"/>
      <c r="E397" s="118"/>
      <c r="F397" s="70"/>
      <c r="G397" s="70"/>
    </row>
    <row r="398" spans="4:7">
      <c r="D398" s="142"/>
      <c r="E398" s="118"/>
      <c r="F398" s="70"/>
      <c r="G398" s="70"/>
    </row>
    <row r="399" spans="4:7">
      <c r="D399" s="142"/>
      <c r="E399" s="118"/>
      <c r="F399" s="70"/>
      <c r="G399" s="70"/>
    </row>
    <row r="400" spans="4:7">
      <c r="D400" s="142"/>
      <c r="E400" s="118"/>
      <c r="F400" s="70"/>
      <c r="G400" s="70"/>
    </row>
    <row r="401" spans="4:7">
      <c r="D401" s="142"/>
      <c r="E401" s="118"/>
      <c r="F401" s="70"/>
      <c r="G401" s="70"/>
    </row>
    <row r="402" spans="4:7">
      <c r="D402" s="142"/>
      <c r="E402" s="118"/>
      <c r="F402" s="70"/>
      <c r="G402" s="70"/>
    </row>
    <row r="403" spans="4:7">
      <c r="D403" s="142"/>
      <c r="E403" s="118"/>
      <c r="F403" s="70"/>
      <c r="G403" s="70"/>
    </row>
    <row r="404" spans="4:7">
      <c r="D404" s="142"/>
      <c r="E404" s="118"/>
      <c r="F404" s="70"/>
      <c r="G404" s="70"/>
    </row>
    <row r="405" spans="4:7">
      <c r="D405" s="142"/>
      <c r="E405" s="118"/>
      <c r="F405" s="70"/>
      <c r="G405" s="70"/>
    </row>
    <row r="406" spans="4:7">
      <c r="D406" s="142"/>
      <c r="E406" s="118"/>
      <c r="F406" s="70"/>
      <c r="G406" s="70"/>
    </row>
    <row r="407" spans="4:7">
      <c r="D407" s="142"/>
      <c r="E407" s="118"/>
      <c r="F407" s="70"/>
      <c r="G407" s="70"/>
    </row>
    <row r="408" spans="4:7">
      <c r="D408" s="142"/>
      <c r="E408" s="118"/>
      <c r="F408" s="70"/>
      <c r="G408" s="70"/>
    </row>
    <row r="409" spans="4:7">
      <c r="D409" s="142"/>
      <c r="E409" s="118"/>
      <c r="F409" s="70"/>
      <c r="G409" s="70"/>
    </row>
    <row r="410" spans="4:7">
      <c r="D410" s="142"/>
      <c r="E410" s="118"/>
      <c r="F410" s="70"/>
      <c r="G410" s="70"/>
    </row>
    <row r="411" spans="4:7">
      <c r="D411" s="142"/>
      <c r="E411" s="118"/>
      <c r="F411" s="70"/>
      <c r="G411" s="70"/>
    </row>
    <row r="412" spans="4:7">
      <c r="D412" s="142"/>
      <c r="E412" s="118"/>
      <c r="F412" s="70"/>
      <c r="G412" s="70"/>
    </row>
    <row r="413" spans="4:7">
      <c r="D413" s="142"/>
      <c r="E413" s="118"/>
      <c r="F413" s="70"/>
      <c r="G413" s="70"/>
    </row>
    <row r="414" spans="4:7">
      <c r="D414" s="142"/>
      <c r="E414" s="118"/>
      <c r="F414" s="70"/>
      <c r="G414" s="70"/>
    </row>
    <row r="415" spans="4:7">
      <c r="D415" s="142"/>
      <c r="E415" s="118"/>
      <c r="F415" s="70"/>
      <c r="G415" s="70"/>
    </row>
    <row r="416" spans="4:7">
      <c r="D416" s="142"/>
      <c r="E416" s="118"/>
      <c r="F416" s="70"/>
      <c r="G416" s="70"/>
    </row>
    <row r="417" spans="4:7">
      <c r="D417" s="142"/>
      <c r="E417" s="118"/>
      <c r="F417" s="70"/>
      <c r="G417" s="70"/>
    </row>
    <row r="418" spans="4:7">
      <c r="D418" s="142"/>
      <c r="E418" s="118"/>
      <c r="F418" s="70"/>
      <c r="G418" s="70"/>
    </row>
    <row r="419" spans="4:7">
      <c r="D419" s="142"/>
      <c r="E419" s="118"/>
      <c r="F419" s="70"/>
      <c r="G419" s="70"/>
    </row>
    <row r="420" spans="4:7">
      <c r="D420" s="142"/>
      <c r="E420" s="118"/>
      <c r="F420" s="70"/>
      <c r="G420" s="70"/>
    </row>
    <row r="421" spans="4:7">
      <c r="D421" s="142"/>
      <c r="E421" s="118"/>
      <c r="F421" s="70"/>
      <c r="G421" s="70"/>
    </row>
    <row r="422" spans="4:7">
      <c r="D422" s="142"/>
      <c r="E422" s="118"/>
      <c r="F422" s="70"/>
      <c r="G422" s="70"/>
    </row>
    <row r="423" spans="4:7">
      <c r="D423" s="142"/>
      <c r="E423" s="118"/>
      <c r="F423" s="70"/>
      <c r="G423" s="70"/>
    </row>
    <row r="424" spans="4:7">
      <c r="D424" s="142"/>
      <c r="E424" s="118"/>
      <c r="F424" s="70"/>
      <c r="G424" s="70"/>
    </row>
    <row r="425" spans="4:7">
      <c r="D425" s="142"/>
      <c r="E425" s="118"/>
      <c r="F425" s="70"/>
      <c r="G425" s="70"/>
    </row>
    <row r="426" spans="4:7">
      <c r="D426" s="142"/>
      <c r="E426" s="118"/>
      <c r="F426" s="70"/>
      <c r="G426" s="70"/>
    </row>
    <row r="427" spans="4:7">
      <c r="D427" s="142"/>
      <c r="E427" s="118"/>
      <c r="F427" s="70"/>
      <c r="G427" s="70"/>
    </row>
    <row r="428" spans="4:7">
      <c r="D428" s="142"/>
      <c r="E428" s="118"/>
      <c r="F428" s="70"/>
      <c r="G428" s="70"/>
    </row>
    <row r="429" spans="4:7">
      <c r="D429" s="142"/>
      <c r="E429" s="118"/>
      <c r="F429" s="70"/>
      <c r="G429" s="70"/>
    </row>
    <row r="430" spans="4:7">
      <c r="D430" s="142"/>
      <c r="E430" s="118"/>
      <c r="F430" s="70"/>
      <c r="G430" s="70"/>
    </row>
    <row r="431" spans="4:7">
      <c r="D431" s="142"/>
      <c r="E431" s="118"/>
      <c r="F431" s="70"/>
      <c r="G431" s="70"/>
    </row>
    <row r="432" spans="4:7">
      <c r="D432" s="142"/>
      <c r="E432" s="118"/>
      <c r="F432" s="70"/>
      <c r="G432" s="70"/>
    </row>
    <row r="433" spans="4:7">
      <c r="D433" s="142"/>
      <c r="E433" s="118"/>
      <c r="F433" s="70"/>
      <c r="G433" s="70"/>
    </row>
    <row r="434" spans="4:7">
      <c r="D434" s="142"/>
      <c r="E434" s="118"/>
      <c r="F434" s="70"/>
      <c r="G434" s="70"/>
    </row>
    <row r="435" spans="4:7">
      <c r="D435" s="142"/>
      <c r="E435" s="118"/>
      <c r="F435" s="70"/>
      <c r="G435" s="70"/>
    </row>
    <row r="436" spans="4:7">
      <c r="D436" s="142"/>
      <c r="E436" s="118"/>
      <c r="F436" s="70"/>
      <c r="G436" s="70"/>
    </row>
    <row r="437" spans="4:7">
      <c r="D437" s="142"/>
      <c r="E437" s="118"/>
      <c r="F437" s="70"/>
      <c r="G437" s="70"/>
    </row>
    <row r="438" spans="4:7">
      <c r="D438" s="142"/>
      <c r="E438" s="118"/>
      <c r="F438" s="70"/>
      <c r="G438" s="70"/>
    </row>
    <row r="439" spans="4:7">
      <c r="D439" s="142"/>
      <c r="E439" s="118"/>
      <c r="F439" s="70"/>
      <c r="G439" s="70"/>
    </row>
    <row r="440" spans="4:7">
      <c r="D440" s="142"/>
      <c r="E440" s="118"/>
      <c r="F440" s="70"/>
      <c r="G440" s="70"/>
    </row>
    <row r="441" spans="4:7">
      <c r="D441" s="142"/>
      <c r="E441" s="118"/>
      <c r="F441" s="70"/>
      <c r="G441" s="70"/>
    </row>
    <row r="442" spans="4:7">
      <c r="D442" s="142"/>
      <c r="E442" s="118"/>
      <c r="F442" s="70"/>
      <c r="G442" s="70"/>
    </row>
    <row r="443" spans="4:7">
      <c r="D443" s="142"/>
      <c r="E443" s="118"/>
      <c r="F443" s="70"/>
      <c r="G443" s="70"/>
    </row>
    <row r="444" spans="4:7">
      <c r="D444" s="142"/>
      <c r="E444" s="118"/>
      <c r="F444" s="70"/>
      <c r="G444" s="70"/>
    </row>
    <row r="445" spans="4:7">
      <c r="D445" s="142"/>
      <c r="E445" s="118"/>
      <c r="F445" s="70"/>
      <c r="G445" s="70"/>
    </row>
    <row r="446" spans="4:7">
      <c r="D446" s="142"/>
      <c r="E446" s="118"/>
      <c r="F446" s="70"/>
      <c r="G446" s="70"/>
    </row>
    <row r="447" spans="4:7">
      <c r="D447" s="142"/>
      <c r="E447" s="118"/>
      <c r="F447" s="70"/>
      <c r="G447" s="70"/>
    </row>
    <row r="448" spans="4:7">
      <c r="D448" s="142"/>
      <c r="E448" s="118"/>
      <c r="F448" s="70"/>
      <c r="G448" s="70"/>
    </row>
    <row r="449" spans="4:7">
      <c r="D449" s="142"/>
      <c r="E449" s="118"/>
      <c r="F449" s="70"/>
      <c r="G449" s="70"/>
    </row>
    <row r="450" spans="4:7">
      <c r="D450" s="142"/>
      <c r="E450" s="118"/>
      <c r="F450" s="70"/>
      <c r="G450" s="70"/>
    </row>
    <row r="451" spans="4:7">
      <c r="D451" s="142"/>
      <c r="E451" s="118"/>
      <c r="F451" s="70"/>
      <c r="G451" s="70"/>
    </row>
    <row r="452" spans="4:7">
      <c r="D452" s="142"/>
      <c r="E452" s="118"/>
      <c r="F452" s="70"/>
      <c r="G452" s="70"/>
    </row>
    <row r="453" spans="4:7">
      <c r="D453" s="142"/>
      <c r="E453" s="118"/>
      <c r="F453" s="70"/>
      <c r="G453" s="70"/>
    </row>
    <row r="454" spans="4:7">
      <c r="D454" s="142"/>
      <c r="E454" s="118"/>
      <c r="F454" s="70"/>
      <c r="G454" s="70"/>
    </row>
    <row r="455" spans="4:7">
      <c r="D455" s="142"/>
      <c r="E455" s="118"/>
      <c r="F455" s="70"/>
      <c r="G455" s="70"/>
    </row>
    <row r="456" spans="4:7">
      <c r="D456" s="142"/>
      <c r="E456" s="118"/>
      <c r="F456" s="70"/>
      <c r="G456" s="70"/>
    </row>
    <row r="457" spans="4:7">
      <c r="D457" s="142"/>
      <c r="E457" s="118"/>
      <c r="F457" s="70"/>
      <c r="G457" s="70"/>
    </row>
    <row r="458" spans="4:7">
      <c r="D458" s="142"/>
      <c r="E458" s="118"/>
      <c r="F458" s="70"/>
      <c r="G458" s="70"/>
    </row>
    <row r="459" spans="4:7">
      <c r="D459" s="142"/>
      <c r="E459" s="118"/>
      <c r="F459" s="70"/>
      <c r="G459" s="70"/>
    </row>
    <row r="460" spans="4:7">
      <c r="D460" s="142"/>
      <c r="E460" s="118"/>
      <c r="F460" s="70"/>
      <c r="G460" s="70"/>
    </row>
    <row r="461" spans="4:7">
      <c r="D461" s="142"/>
      <c r="E461" s="118"/>
      <c r="F461" s="70"/>
      <c r="G461" s="70"/>
    </row>
    <row r="462" spans="4:7">
      <c r="D462" s="142"/>
      <c r="E462" s="118"/>
      <c r="F462" s="70"/>
      <c r="G462" s="70"/>
    </row>
    <row r="463" spans="4:7">
      <c r="D463" s="142"/>
      <c r="E463" s="118"/>
      <c r="F463" s="70"/>
      <c r="G463" s="70"/>
    </row>
    <row r="464" spans="4:7">
      <c r="D464" s="142"/>
      <c r="E464" s="118"/>
      <c r="F464" s="70"/>
      <c r="G464" s="70"/>
    </row>
    <row r="465" spans="4:7">
      <c r="D465" s="142"/>
      <c r="E465" s="118"/>
      <c r="F465" s="70"/>
      <c r="G465" s="70"/>
    </row>
    <row r="466" spans="4:7">
      <c r="D466" s="142"/>
      <c r="E466" s="118"/>
      <c r="F466" s="70"/>
      <c r="G466" s="70"/>
    </row>
    <row r="467" spans="4:7">
      <c r="D467" s="142"/>
      <c r="E467" s="118"/>
      <c r="F467" s="70"/>
      <c r="G467" s="70"/>
    </row>
    <row r="468" spans="4:7">
      <c r="D468" s="142"/>
      <c r="E468" s="118"/>
      <c r="F468" s="70"/>
      <c r="G468" s="70"/>
    </row>
    <row r="469" spans="4:7">
      <c r="D469" s="142"/>
      <c r="E469" s="118"/>
      <c r="F469" s="70"/>
      <c r="G469" s="70"/>
    </row>
    <row r="470" spans="4:7">
      <c r="D470" s="142"/>
      <c r="E470" s="118"/>
      <c r="F470" s="70"/>
      <c r="G470" s="70"/>
    </row>
    <row r="471" spans="4:7">
      <c r="D471" s="142"/>
      <c r="E471" s="118"/>
      <c r="F471" s="70"/>
      <c r="G471" s="70"/>
    </row>
    <row r="472" spans="4:7">
      <c r="D472" s="142"/>
      <c r="E472" s="118"/>
      <c r="F472" s="70"/>
      <c r="G472" s="70"/>
    </row>
    <row r="473" spans="4:7">
      <c r="D473" s="142"/>
      <c r="E473" s="118"/>
      <c r="F473" s="70"/>
      <c r="G473" s="70"/>
    </row>
    <row r="474" spans="4:7">
      <c r="D474" s="142"/>
      <c r="E474" s="118"/>
      <c r="F474" s="70"/>
      <c r="G474" s="70"/>
    </row>
    <row r="475" spans="4:7">
      <c r="D475" s="142"/>
      <c r="E475" s="118"/>
      <c r="F475" s="70"/>
      <c r="G475" s="70"/>
    </row>
    <row r="476" spans="4:7">
      <c r="D476" s="142"/>
      <c r="E476" s="118"/>
      <c r="F476" s="70"/>
      <c r="G476" s="70"/>
    </row>
    <row r="477" spans="4:7">
      <c r="D477" s="142"/>
      <c r="E477" s="118"/>
      <c r="F477" s="70"/>
      <c r="G477" s="70"/>
    </row>
    <row r="478" spans="4:7">
      <c r="D478" s="142"/>
      <c r="E478" s="118"/>
      <c r="F478" s="70"/>
      <c r="G478" s="70"/>
    </row>
    <row r="479" spans="4:7">
      <c r="D479" s="142"/>
      <c r="E479" s="118"/>
      <c r="F479" s="70"/>
      <c r="G479" s="70"/>
    </row>
    <row r="480" spans="4:7">
      <c r="D480" s="142"/>
      <c r="E480" s="118"/>
      <c r="F480" s="70"/>
      <c r="G480" s="70"/>
    </row>
    <row r="481" spans="4:7">
      <c r="D481" s="142"/>
      <c r="E481" s="118"/>
      <c r="F481" s="70"/>
      <c r="G481" s="70"/>
    </row>
    <row r="482" spans="4:7">
      <c r="D482" s="142"/>
      <c r="E482" s="118"/>
      <c r="F482" s="70"/>
      <c r="G482" s="70"/>
    </row>
    <row r="483" spans="4:7">
      <c r="D483" s="142"/>
      <c r="E483" s="118"/>
      <c r="F483" s="70"/>
      <c r="G483" s="70"/>
    </row>
    <row r="484" spans="4:7">
      <c r="D484" s="142"/>
      <c r="E484" s="118"/>
      <c r="F484" s="70"/>
      <c r="G484" s="70"/>
    </row>
    <row r="485" spans="4:7">
      <c r="D485" s="142"/>
      <c r="E485" s="118"/>
      <c r="F485" s="70"/>
      <c r="G485" s="70"/>
    </row>
    <row r="486" spans="4:7">
      <c r="D486" s="142"/>
      <c r="E486" s="118"/>
      <c r="F486" s="70"/>
      <c r="G486" s="70"/>
    </row>
    <row r="487" spans="4:7">
      <c r="D487" s="142"/>
      <c r="E487" s="118"/>
      <c r="F487" s="70"/>
      <c r="G487" s="70"/>
    </row>
    <row r="488" spans="4:7">
      <c r="D488" s="142"/>
      <c r="E488" s="118"/>
      <c r="F488" s="70"/>
      <c r="G488" s="70"/>
    </row>
    <row r="489" spans="4:7">
      <c r="D489" s="142"/>
      <c r="E489" s="118"/>
      <c r="F489" s="70"/>
      <c r="G489" s="70"/>
    </row>
    <row r="490" spans="4:7">
      <c r="D490" s="142"/>
      <c r="E490" s="118"/>
      <c r="F490" s="70"/>
      <c r="G490" s="70"/>
    </row>
    <row r="491" spans="4:7">
      <c r="D491" s="142"/>
      <c r="E491" s="118"/>
      <c r="F491" s="70"/>
      <c r="G491" s="70"/>
    </row>
    <row r="492" spans="4:7">
      <c r="D492" s="142"/>
      <c r="E492" s="118"/>
      <c r="F492" s="70"/>
      <c r="G492" s="70"/>
    </row>
    <row r="493" spans="4:7">
      <c r="D493" s="142"/>
      <c r="E493" s="118"/>
      <c r="F493" s="70"/>
      <c r="G493" s="70"/>
    </row>
    <row r="494" spans="4:7">
      <c r="D494" s="142"/>
      <c r="E494" s="118"/>
      <c r="F494" s="70"/>
      <c r="G494" s="70"/>
    </row>
    <row r="495" spans="4:7">
      <c r="D495" s="142"/>
      <c r="E495" s="118"/>
      <c r="F495" s="70"/>
      <c r="G495" s="70"/>
    </row>
    <row r="496" spans="4:7">
      <c r="D496" s="142"/>
      <c r="E496" s="118"/>
      <c r="F496" s="70"/>
      <c r="G496" s="70"/>
    </row>
    <row r="497" spans="4:7">
      <c r="D497" s="142"/>
      <c r="E497" s="118"/>
      <c r="F497" s="70"/>
      <c r="G497" s="70"/>
    </row>
    <row r="498" spans="4:7">
      <c r="D498" s="142"/>
      <c r="E498" s="118"/>
      <c r="F498" s="70"/>
      <c r="G498" s="70"/>
    </row>
    <row r="499" spans="4:7">
      <c r="D499" s="142"/>
      <c r="E499" s="118"/>
      <c r="F499" s="70"/>
      <c r="G499" s="70"/>
    </row>
    <row r="500" spans="4:7">
      <c r="D500" s="142"/>
      <c r="E500" s="118"/>
      <c r="F500" s="70"/>
      <c r="G500" s="70"/>
    </row>
    <row r="501" spans="4:7">
      <c r="D501" s="142"/>
      <c r="E501" s="118"/>
      <c r="F501" s="70"/>
      <c r="G501" s="70"/>
    </row>
    <row r="502" spans="4:7">
      <c r="D502" s="142"/>
      <c r="E502" s="118"/>
      <c r="F502" s="70"/>
      <c r="G502" s="70"/>
    </row>
    <row r="503" spans="4:7">
      <c r="D503" s="142"/>
      <c r="E503" s="118"/>
      <c r="F503" s="70"/>
      <c r="G503" s="70"/>
    </row>
    <row r="504" spans="4:7">
      <c r="D504" s="142"/>
      <c r="E504" s="118"/>
      <c r="F504" s="70"/>
      <c r="G504" s="70"/>
    </row>
    <row r="505" spans="4:7">
      <c r="D505" s="142"/>
      <c r="E505" s="118"/>
      <c r="F505" s="70"/>
      <c r="G505" s="70"/>
    </row>
    <row r="506" spans="4:7">
      <c r="D506" s="142"/>
      <c r="E506" s="118"/>
      <c r="F506" s="70"/>
      <c r="G506" s="70"/>
    </row>
    <row r="507" spans="4:7">
      <c r="D507" s="142"/>
      <c r="E507" s="118"/>
      <c r="F507" s="70"/>
      <c r="G507" s="70"/>
    </row>
    <row r="508" spans="4:7">
      <c r="D508" s="142"/>
      <c r="E508" s="118"/>
      <c r="F508" s="70"/>
      <c r="G508" s="70"/>
    </row>
    <row r="509" spans="4:7">
      <c r="D509" s="142"/>
      <c r="E509" s="118"/>
      <c r="F509" s="70"/>
      <c r="G509" s="70"/>
    </row>
    <row r="510" spans="4:7">
      <c r="D510" s="142"/>
      <c r="E510" s="118"/>
      <c r="F510" s="70"/>
      <c r="G510" s="70"/>
    </row>
    <row r="511" spans="4:7">
      <c r="D511" s="142"/>
      <c r="E511" s="118"/>
      <c r="F511" s="70"/>
      <c r="G511" s="70"/>
    </row>
    <row r="512" spans="4:7">
      <c r="D512" s="142"/>
      <c r="E512" s="118"/>
      <c r="F512" s="70"/>
      <c r="G512" s="70"/>
    </row>
    <row r="513" spans="4:7">
      <c r="D513" s="142"/>
      <c r="E513" s="118"/>
      <c r="F513" s="70"/>
      <c r="G513" s="70"/>
    </row>
    <row r="514" spans="4:7">
      <c r="D514" s="142"/>
      <c r="E514" s="118"/>
      <c r="F514" s="70"/>
      <c r="G514" s="70"/>
    </row>
    <row r="515" spans="4:7">
      <c r="D515" s="142"/>
      <c r="E515" s="118"/>
      <c r="F515" s="70"/>
      <c r="G515" s="70"/>
    </row>
    <row r="516" spans="4:7">
      <c r="D516" s="142"/>
      <c r="E516" s="118"/>
      <c r="F516" s="70"/>
      <c r="G516" s="70"/>
    </row>
    <row r="517" spans="4:7">
      <c r="D517" s="142"/>
      <c r="E517" s="118"/>
      <c r="F517" s="70"/>
      <c r="G517" s="70"/>
    </row>
    <row r="518" spans="4:7">
      <c r="D518" s="142"/>
      <c r="E518" s="118"/>
      <c r="F518" s="70"/>
      <c r="G518" s="70"/>
    </row>
    <row r="519" spans="4:7">
      <c r="D519" s="142"/>
      <c r="E519" s="118"/>
      <c r="F519" s="70"/>
      <c r="G519" s="70"/>
    </row>
    <row r="520" spans="4:7">
      <c r="D520" s="142"/>
      <c r="E520" s="118"/>
      <c r="F520" s="70"/>
      <c r="G520" s="70"/>
    </row>
    <row r="521" spans="4:7">
      <c r="D521" s="142"/>
      <c r="E521" s="118"/>
      <c r="F521" s="70"/>
      <c r="G521" s="70"/>
    </row>
    <row r="522" spans="4:7">
      <c r="D522" s="142"/>
      <c r="E522" s="118"/>
      <c r="F522" s="70"/>
      <c r="G522" s="70"/>
    </row>
    <row r="523" spans="4:7">
      <c r="D523" s="142"/>
      <c r="E523" s="118"/>
      <c r="F523" s="70"/>
      <c r="G523" s="70"/>
    </row>
    <row r="524" spans="4:7">
      <c r="D524" s="142"/>
      <c r="E524" s="118"/>
      <c r="F524" s="70"/>
      <c r="G524" s="70"/>
    </row>
    <row r="525" spans="4:7">
      <c r="D525" s="142"/>
      <c r="E525" s="118"/>
      <c r="F525" s="70"/>
      <c r="G525" s="70"/>
    </row>
    <row r="526" spans="4:7">
      <c r="D526" s="142"/>
      <c r="E526" s="118"/>
      <c r="F526" s="70"/>
      <c r="G526" s="70"/>
    </row>
    <row r="527" spans="4:7">
      <c r="D527" s="142"/>
      <c r="E527" s="118"/>
      <c r="F527" s="70"/>
      <c r="G527" s="70"/>
    </row>
    <row r="528" spans="4:7">
      <c r="D528" s="142"/>
      <c r="E528" s="118"/>
      <c r="F528" s="70"/>
      <c r="G528" s="70"/>
    </row>
    <row r="529" spans="4:7">
      <c r="D529" s="142"/>
      <c r="E529" s="118"/>
      <c r="F529" s="70"/>
      <c r="G529" s="70"/>
    </row>
    <row r="530" spans="4:7">
      <c r="D530" s="142"/>
      <c r="E530" s="118"/>
      <c r="F530" s="70"/>
      <c r="G530" s="70"/>
    </row>
    <row r="531" spans="4:7">
      <c r="D531" s="142"/>
      <c r="E531" s="118"/>
      <c r="F531" s="70"/>
      <c r="G531" s="70"/>
    </row>
    <row r="532" spans="4:7">
      <c r="D532" s="142"/>
      <c r="E532" s="118"/>
      <c r="F532" s="70"/>
      <c r="G532" s="70"/>
    </row>
    <row r="533" spans="4:7">
      <c r="D533" s="142"/>
      <c r="E533" s="118"/>
      <c r="F533" s="70"/>
      <c r="G533" s="70"/>
    </row>
    <row r="534" spans="4:7">
      <c r="D534" s="142"/>
      <c r="E534" s="118"/>
      <c r="F534" s="70"/>
      <c r="G534" s="70"/>
    </row>
    <row r="535" spans="4:7">
      <c r="D535" s="142"/>
      <c r="E535" s="118"/>
      <c r="F535" s="70"/>
      <c r="G535" s="70"/>
    </row>
    <row r="536" spans="4:7">
      <c r="D536" s="142"/>
      <c r="E536" s="118"/>
      <c r="F536" s="70"/>
      <c r="G536" s="70"/>
    </row>
    <row r="537" spans="4:7">
      <c r="D537" s="142"/>
      <c r="E537" s="118"/>
      <c r="F537" s="70"/>
      <c r="G537" s="70"/>
    </row>
    <row r="538" spans="4:7">
      <c r="D538" s="142"/>
      <c r="E538" s="118"/>
      <c r="F538" s="70"/>
      <c r="G538" s="70"/>
    </row>
    <row r="539" spans="4:7">
      <c r="D539" s="142"/>
      <c r="E539" s="118"/>
      <c r="F539" s="70"/>
      <c r="G539" s="70"/>
    </row>
    <row r="540" spans="4:7">
      <c r="D540" s="142"/>
      <c r="E540" s="118"/>
      <c r="F540" s="70"/>
      <c r="G540" s="70"/>
    </row>
    <row r="541" spans="4:7">
      <c r="D541" s="142"/>
      <c r="E541" s="118"/>
      <c r="F541" s="70"/>
      <c r="G541" s="70"/>
    </row>
    <row r="542" spans="4:7">
      <c r="D542" s="142"/>
      <c r="E542" s="118"/>
      <c r="F542" s="70"/>
      <c r="G542" s="70"/>
    </row>
    <row r="543" spans="4:7">
      <c r="D543" s="142"/>
      <c r="E543" s="118"/>
      <c r="F543" s="70"/>
      <c r="G543" s="70"/>
    </row>
    <row r="544" spans="4:7">
      <c r="D544" s="142"/>
      <c r="E544" s="118"/>
      <c r="F544" s="70"/>
      <c r="G544" s="70"/>
    </row>
    <row r="545" spans="4:7">
      <c r="D545" s="142"/>
      <c r="E545" s="118"/>
      <c r="F545" s="70"/>
      <c r="G545" s="70"/>
    </row>
    <row r="546" spans="4:7">
      <c r="D546" s="142"/>
      <c r="E546" s="118"/>
      <c r="F546" s="70"/>
      <c r="G546" s="70"/>
    </row>
    <row r="547" spans="4:7">
      <c r="D547" s="142"/>
      <c r="E547" s="118"/>
      <c r="F547" s="70"/>
      <c r="G547" s="70"/>
    </row>
    <row r="548" spans="4:7">
      <c r="D548" s="142"/>
      <c r="E548" s="118"/>
      <c r="F548" s="70"/>
      <c r="G548" s="70"/>
    </row>
    <row r="549" spans="4:7">
      <c r="D549" s="142"/>
      <c r="E549" s="118"/>
      <c r="F549" s="70"/>
      <c r="G549" s="70"/>
    </row>
    <row r="550" spans="4:7">
      <c r="D550" s="142"/>
      <c r="E550" s="118"/>
      <c r="F550" s="70"/>
      <c r="G550" s="70"/>
    </row>
    <row r="551" spans="4:7">
      <c r="D551" s="142"/>
      <c r="E551" s="118"/>
      <c r="F551" s="70"/>
      <c r="G551" s="70"/>
    </row>
    <row r="552" spans="4:7">
      <c r="D552" s="142"/>
      <c r="E552" s="118"/>
      <c r="F552" s="70"/>
      <c r="G552" s="70"/>
    </row>
    <row r="553" spans="4:7">
      <c r="D553" s="142"/>
      <c r="E553" s="118"/>
      <c r="F553" s="70"/>
      <c r="G553" s="70"/>
    </row>
    <row r="554" spans="4:7">
      <c r="D554" s="142"/>
      <c r="E554" s="118"/>
      <c r="F554" s="70"/>
      <c r="G554" s="70"/>
    </row>
    <row r="555" spans="4:7">
      <c r="D555" s="142"/>
      <c r="E555" s="118"/>
      <c r="F555" s="70"/>
      <c r="G555" s="70"/>
    </row>
    <row r="556" spans="4:7">
      <c r="D556" s="142"/>
      <c r="E556" s="118"/>
      <c r="F556" s="70"/>
      <c r="G556" s="70"/>
    </row>
    <row r="557" spans="4:7">
      <c r="D557" s="142"/>
      <c r="E557" s="118"/>
      <c r="F557" s="70"/>
      <c r="G557" s="70"/>
    </row>
    <row r="558" spans="4:7">
      <c r="D558" s="142"/>
      <c r="E558" s="118"/>
      <c r="F558" s="70"/>
      <c r="G558" s="70"/>
    </row>
    <row r="559" spans="4:7">
      <c r="D559" s="142"/>
      <c r="E559" s="118"/>
      <c r="F559" s="70"/>
      <c r="G559" s="70"/>
    </row>
    <row r="560" spans="4:7">
      <c r="D560" s="142"/>
      <c r="E560" s="118"/>
      <c r="F560" s="70"/>
      <c r="G560" s="70"/>
    </row>
    <row r="561" spans="4:7">
      <c r="D561" s="142"/>
      <c r="E561" s="118"/>
      <c r="F561" s="70"/>
      <c r="G561" s="70"/>
    </row>
    <row r="562" spans="4:7">
      <c r="D562" s="142"/>
      <c r="E562" s="118"/>
      <c r="F562" s="70"/>
      <c r="G562" s="70"/>
    </row>
    <row r="563" spans="4:7">
      <c r="D563" s="142"/>
      <c r="E563" s="118"/>
      <c r="F563" s="70"/>
      <c r="G563" s="70"/>
    </row>
    <row r="564" spans="4:7">
      <c r="D564" s="142"/>
      <c r="E564" s="118"/>
      <c r="F564" s="70"/>
      <c r="G564" s="70"/>
    </row>
    <row r="565" spans="4:7">
      <c r="D565" s="142"/>
      <c r="E565" s="118"/>
      <c r="F565" s="70"/>
      <c r="G565" s="70"/>
    </row>
    <row r="566" spans="4:7">
      <c r="D566" s="142"/>
      <c r="E566" s="118"/>
      <c r="F566" s="70"/>
      <c r="G566" s="70"/>
    </row>
    <row r="567" spans="4:7">
      <c r="D567" s="142"/>
      <c r="E567" s="118"/>
      <c r="F567" s="70"/>
      <c r="G567" s="70"/>
    </row>
    <row r="568" spans="4:7">
      <c r="D568" s="142"/>
      <c r="E568" s="118"/>
      <c r="F568" s="70"/>
      <c r="G568" s="70"/>
    </row>
    <row r="569" spans="4:7">
      <c r="D569" s="142"/>
      <c r="E569" s="118"/>
      <c r="F569" s="70"/>
      <c r="G569" s="70"/>
    </row>
    <row r="570" spans="4:7">
      <c r="D570" s="142"/>
      <c r="E570" s="118"/>
      <c r="F570" s="70"/>
      <c r="G570" s="70"/>
    </row>
    <row r="571" spans="4:7">
      <c r="D571" s="142"/>
      <c r="E571" s="118"/>
      <c r="F571" s="70"/>
      <c r="G571" s="70"/>
    </row>
    <row r="572" spans="4:7">
      <c r="D572" s="142"/>
      <c r="E572" s="118"/>
      <c r="F572" s="70"/>
      <c r="G572" s="70"/>
    </row>
    <row r="573" spans="4:7">
      <c r="D573" s="142"/>
      <c r="E573" s="118"/>
      <c r="F573" s="70"/>
      <c r="G573" s="70"/>
    </row>
    <row r="574" spans="4:7">
      <c r="D574" s="142"/>
      <c r="E574" s="118"/>
      <c r="F574" s="70"/>
      <c r="G574" s="70"/>
    </row>
    <row r="575" spans="4:7">
      <c r="D575" s="142"/>
      <c r="E575" s="118"/>
      <c r="F575" s="70"/>
      <c r="G575" s="70"/>
    </row>
    <row r="576" spans="4:7">
      <c r="D576" s="142"/>
      <c r="E576" s="118"/>
      <c r="F576" s="70"/>
      <c r="G576" s="70"/>
    </row>
    <row r="577" spans="4:7">
      <c r="D577" s="142"/>
      <c r="E577" s="118"/>
      <c r="F577" s="70"/>
      <c r="G577" s="70"/>
    </row>
    <row r="578" spans="4:7">
      <c r="D578" s="142"/>
      <c r="E578" s="118"/>
      <c r="F578" s="70"/>
      <c r="G578" s="70"/>
    </row>
    <row r="579" spans="4:7">
      <c r="D579" s="142"/>
      <c r="E579" s="118"/>
      <c r="F579" s="70"/>
      <c r="G579" s="70"/>
    </row>
    <row r="580" spans="4:7">
      <c r="D580" s="142"/>
      <c r="E580" s="118"/>
      <c r="F580" s="70"/>
      <c r="G580" s="70"/>
    </row>
    <row r="581" spans="4:7">
      <c r="D581" s="142"/>
      <c r="E581" s="118"/>
      <c r="F581" s="70"/>
      <c r="G581" s="70"/>
    </row>
    <row r="582" spans="4:7">
      <c r="D582" s="142"/>
      <c r="E582" s="118"/>
      <c r="F582" s="70"/>
      <c r="G582" s="70"/>
    </row>
    <row r="583" spans="4:7">
      <c r="D583" s="142"/>
      <c r="E583" s="118"/>
      <c r="F583" s="70"/>
      <c r="G583" s="70"/>
    </row>
    <row r="584" spans="4:7">
      <c r="D584" s="142"/>
      <c r="E584" s="118"/>
      <c r="F584" s="70"/>
      <c r="G584" s="70"/>
    </row>
    <row r="585" spans="4:7">
      <c r="D585" s="142"/>
      <c r="E585" s="118"/>
      <c r="F585" s="70"/>
      <c r="G585" s="70"/>
    </row>
    <row r="586" spans="4:7">
      <c r="D586" s="142"/>
      <c r="E586" s="118"/>
      <c r="F586" s="70"/>
      <c r="G586" s="70"/>
    </row>
    <row r="587" spans="4:7">
      <c r="D587" s="142"/>
      <c r="E587" s="118"/>
      <c r="F587" s="70"/>
      <c r="G587" s="70"/>
    </row>
    <row r="588" spans="4:7">
      <c r="D588" s="142"/>
      <c r="E588" s="118"/>
      <c r="F588" s="70"/>
      <c r="G588" s="70"/>
    </row>
    <row r="589" spans="4:7">
      <c r="D589" s="142"/>
      <c r="E589" s="118"/>
      <c r="F589" s="70"/>
      <c r="G589" s="70"/>
    </row>
    <row r="590" spans="4:7">
      <c r="D590" s="142"/>
      <c r="E590" s="118"/>
      <c r="F590" s="70"/>
      <c r="G590" s="70"/>
    </row>
    <row r="591" spans="4:7">
      <c r="D591" s="142"/>
      <c r="E591" s="118"/>
      <c r="F591" s="70"/>
      <c r="G591" s="70"/>
    </row>
    <row r="592" spans="4:7">
      <c r="D592" s="142"/>
      <c r="E592" s="118"/>
      <c r="F592" s="70"/>
      <c r="G592" s="70"/>
    </row>
    <row r="593" spans="4:7">
      <c r="D593" s="142"/>
      <c r="E593" s="118"/>
      <c r="F593" s="70"/>
      <c r="G593" s="70"/>
    </row>
    <row r="594" spans="4:7">
      <c r="D594" s="142"/>
      <c r="E594" s="118"/>
      <c r="F594" s="70"/>
      <c r="G594" s="70"/>
    </row>
    <row r="595" spans="4:7">
      <c r="D595" s="142"/>
      <c r="E595" s="118"/>
      <c r="F595" s="70"/>
      <c r="G595" s="70"/>
    </row>
    <row r="596" spans="4:7">
      <c r="D596" s="142"/>
      <c r="E596" s="118"/>
      <c r="F596" s="70"/>
      <c r="G596" s="70"/>
    </row>
    <row r="597" spans="4:7">
      <c r="D597" s="142"/>
      <c r="E597" s="118"/>
      <c r="F597" s="70"/>
      <c r="G597" s="70"/>
    </row>
    <row r="598" spans="4:7">
      <c r="D598" s="142"/>
      <c r="E598" s="118"/>
      <c r="F598" s="70"/>
      <c r="G598" s="70"/>
    </row>
    <row r="599" spans="4:7">
      <c r="D599" s="142"/>
      <c r="E599" s="118"/>
      <c r="F599" s="70"/>
      <c r="G599" s="70"/>
    </row>
    <row r="600" spans="4:7">
      <c r="D600" s="142"/>
      <c r="E600" s="118"/>
      <c r="F600" s="70"/>
      <c r="G600" s="70"/>
    </row>
    <row r="601" spans="4:7">
      <c r="D601" s="142"/>
      <c r="E601" s="118"/>
      <c r="F601" s="70"/>
      <c r="G601" s="70"/>
    </row>
    <row r="602" spans="4:7">
      <c r="D602" s="142"/>
      <c r="E602" s="118"/>
      <c r="F602" s="70"/>
      <c r="G602" s="70"/>
    </row>
    <row r="603" spans="4:7">
      <c r="D603" s="142"/>
      <c r="E603" s="118"/>
      <c r="F603" s="70"/>
      <c r="G603" s="70"/>
    </row>
    <row r="604" spans="4:7">
      <c r="D604" s="142"/>
      <c r="E604" s="118"/>
      <c r="F604" s="70"/>
      <c r="G604" s="70"/>
    </row>
    <row r="605" spans="4:7">
      <c r="D605" s="142"/>
      <c r="E605" s="118"/>
      <c r="F605" s="70"/>
      <c r="G605" s="70"/>
    </row>
    <row r="606" spans="4:7">
      <c r="D606" s="142"/>
      <c r="E606" s="118"/>
      <c r="F606" s="70"/>
      <c r="G606" s="70"/>
    </row>
    <row r="607" spans="4:7">
      <c r="D607" s="142"/>
      <c r="E607" s="118"/>
      <c r="F607" s="70"/>
      <c r="G607" s="70"/>
    </row>
    <row r="608" spans="4:7">
      <c r="D608" s="142"/>
      <c r="E608" s="118"/>
      <c r="F608" s="70"/>
      <c r="G608" s="70"/>
    </row>
    <row r="609" spans="4:7">
      <c r="D609" s="142"/>
      <c r="E609" s="118"/>
      <c r="F609" s="70"/>
      <c r="G609" s="70"/>
    </row>
    <row r="610" spans="4:7">
      <c r="D610" s="142"/>
      <c r="E610" s="118"/>
      <c r="F610" s="70"/>
      <c r="G610" s="70"/>
    </row>
    <row r="611" spans="4:7">
      <c r="D611" s="142"/>
      <c r="E611" s="118"/>
      <c r="F611" s="70"/>
      <c r="G611" s="70"/>
    </row>
    <row r="612" spans="4:7">
      <c r="D612" s="142"/>
      <c r="E612" s="118"/>
      <c r="F612" s="70"/>
      <c r="G612" s="70"/>
    </row>
    <row r="613" spans="4:7">
      <c r="D613" s="142"/>
      <c r="E613" s="118"/>
      <c r="F613" s="70"/>
      <c r="G613" s="70"/>
    </row>
    <row r="614" spans="4:7">
      <c r="D614" s="142"/>
      <c r="E614" s="118"/>
      <c r="F614" s="70"/>
      <c r="G614" s="70"/>
    </row>
    <row r="615" spans="4:7">
      <c r="D615" s="142"/>
      <c r="E615" s="118"/>
      <c r="F615" s="70"/>
      <c r="G615" s="70"/>
    </row>
    <row r="616" spans="4:7">
      <c r="D616" s="142"/>
      <c r="E616" s="118"/>
      <c r="F616" s="70"/>
      <c r="G616" s="70"/>
    </row>
    <row r="617" spans="4:7">
      <c r="D617" s="142"/>
      <c r="E617" s="118"/>
      <c r="F617" s="70"/>
      <c r="G617" s="70"/>
    </row>
    <row r="618" spans="4:7">
      <c r="D618" s="142"/>
      <c r="E618" s="118"/>
      <c r="F618" s="70"/>
      <c r="G618" s="70"/>
    </row>
    <row r="619" spans="4:7">
      <c r="D619" s="142"/>
      <c r="E619" s="118"/>
      <c r="F619" s="70"/>
      <c r="G619" s="70"/>
    </row>
    <row r="620" spans="4:7">
      <c r="D620" s="142"/>
      <c r="E620" s="118"/>
      <c r="F620" s="70"/>
      <c r="G620" s="70"/>
    </row>
    <row r="621" spans="4:7">
      <c r="D621" s="142"/>
      <c r="E621" s="118"/>
      <c r="F621" s="70"/>
      <c r="G621" s="70"/>
    </row>
    <row r="622" spans="4:7">
      <c r="D622" s="142"/>
      <c r="E622" s="118"/>
      <c r="F622" s="70"/>
      <c r="G622" s="70"/>
    </row>
    <row r="623" spans="4:7">
      <c r="D623" s="142"/>
      <c r="E623" s="118"/>
      <c r="F623" s="70"/>
      <c r="G623" s="70"/>
    </row>
    <row r="624" spans="4:7">
      <c r="D624" s="142"/>
      <c r="E624" s="118"/>
      <c r="F624" s="70"/>
      <c r="G624" s="70"/>
    </row>
    <row r="625" spans="4:7">
      <c r="D625" s="142"/>
      <c r="E625" s="118"/>
      <c r="F625" s="70"/>
      <c r="G625" s="70"/>
    </row>
    <row r="626" spans="4:7">
      <c r="D626" s="142"/>
      <c r="E626" s="118"/>
      <c r="F626" s="70"/>
      <c r="G626" s="70"/>
    </row>
    <row r="627" spans="4:7">
      <c r="D627" s="142"/>
      <c r="E627" s="118"/>
      <c r="F627" s="70"/>
      <c r="G627" s="70"/>
    </row>
    <row r="628" spans="4:7">
      <c r="D628" s="142"/>
      <c r="E628" s="118"/>
      <c r="F628" s="70"/>
      <c r="G628" s="70"/>
    </row>
    <row r="629" spans="4:7">
      <c r="D629" s="142"/>
      <c r="E629" s="118"/>
      <c r="F629" s="70"/>
      <c r="G629" s="70"/>
    </row>
    <row r="630" spans="4:7">
      <c r="D630" s="142"/>
      <c r="E630" s="118"/>
      <c r="F630" s="70"/>
      <c r="G630" s="70"/>
    </row>
    <row r="631" spans="4:7">
      <c r="D631" s="142"/>
      <c r="E631" s="118"/>
      <c r="F631" s="70"/>
      <c r="G631" s="70"/>
    </row>
    <row r="632" spans="4:7">
      <c r="D632" s="142"/>
      <c r="E632" s="118"/>
      <c r="F632" s="70"/>
      <c r="G632" s="70"/>
    </row>
    <row r="633" spans="4:7">
      <c r="D633" s="142"/>
      <c r="E633" s="118"/>
      <c r="F633" s="70"/>
      <c r="G633" s="70"/>
    </row>
    <row r="634" spans="4:7">
      <c r="D634" s="142"/>
      <c r="E634" s="118"/>
      <c r="F634" s="70"/>
      <c r="G634" s="70"/>
    </row>
    <row r="635" spans="4:7">
      <c r="D635" s="142"/>
      <c r="E635" s="118"/>
      <c r="F635" s="70"/>
      <c r="G635" s="70"/>
    </row>
    <row r="636" spans="4:7">
      <c r="D636" s="142"/>
      <c r="E636" s="118"/>
      <c r="F636" s="70"/>
      <c r="G636" s="70"/>
    </row>
    <row r="637" spans="4:7">
      <c r="D637" s="142"/>
      <c r="E637" s="118"/>
      <c r="F637" s="70"/>
      <c r="G637" s="70"/>
    </row>
    <row r="638" spans="4:7">
      <c r="D638" s="142"/>
      <c r="E638" s="118"/>
      <c r="F638" s="70"/>
      <c r="G638" s="70"/>
    </row>
    <row r="639" spans="4:7">
      <c r="D639" s="142"/>
      <c r="E639" s="118"/>
      <c r="F639" s="70"/>
      <c r="G639" s="70"/>
    </row>
    <row r="640" spans="4:7">
      <c r="D640" s="142"/>
      <c r="E640" s="118"/>
      <c r="F640" s="70"/>
      <c r="G640" s="70"/>
    </row>
    <row r="641" spans="4:7">
      <c r="D641" s="142"/>
      <c r="E641" s="118"/>
      <c r="F641" s="70"/>
      <c r="G641" s="70"/>
    </row>
    <row r="642" spans="4:7">
      <c r="D642" s="142"/>
      <c r="E642" s="118"/>
      <c r="F642" s="70"/>
      <c r="G642" s="70"/>
    </row>
    <row r="643" spans="4:7">
      <c r="D643" s="142"/>
      <c r="E643" s="118"/>
      <c r="F643" s="70"/>
      <c r="G643" s="70"/>
    </row>
    <row r="644" spans="4:7">
      <c r="D644" s="142"/>
      <c r="E644" s="118"/>
      <c r="F644" s="70"/>
      <c r="G644" s="70"/>
    </row>
    <row r="645" spans="4:7">
      <c r="D645" s="142"/>
      <c r="E645" s="118"/>
      <c r="F645" s="70"/>
      <c r="G645" s="70"/>
    </row>
    <row r="646" spans="4:7">
      <c r="D646" s="142"/>
      <c r="E646" s="118"/>
      <c r="F646" s="70"/>
      <c r="G646" s="70"/>
    </row>
    <row r="647" spans="4:7">
      <c r="D647" s="142"/>
      <c r="E647" s="118"/>
      <c r="F647" s="70"/>
      <c r="G647" s="70"/>
    </row>
    <row r="648" spans="4:7">
      <c r="D648" s="142"/>
      <c r="E648" s="118"/>
      <c r="F648" s="70"/>
      <c r="G648" s="70"/>
    </row>
    <row r="649" spans="4:7">
      <c r="D649" s="142"/>
      <c r="E649" s="118"/>
      <c r="F649" s="70"/>
      <c r="G649" s="70"/>
    </row>
    <row r="650" spans="4:7">
      <c r="D650" s="142"/>
      <c r="E650" s="118"/>
      <c r="F650" s="70"/>
      <c r="G650" s="70"/>
    </row>
    <row r="651" spans="4:7">
      <c r="D651" s="142"/>
      <c r="E651" s="118"/>
      <c r="F651" s="70"/>
      <c r="G651" s="70"/>
    </row>
    <row r="652" spans="4:7">
      <c r="D652" s="142"/>
      <c r="E652" s="118"/>
      <c r="F652" s="70"/>
      <c r="G652" s="70"/>
    </row>
    <row r="653" spans="4:7">
      <c r="D653" s="142"/>
      <c r="E653" s="118"/>
      <c r="F653" s="70"/>
      <c r="G653" s="70"/>
    </row>
    <row r="654" spans="4:7">
      <c r="D654" s="142"/>
      <c r="E654" s="118"/>
      <c r="F654" s="70"/>
      <c r="G654" s="70"/>
    </row>
    <row r="655" spans="4:7">
      <c r="D655" s="142"/>
      <c r="E655" s="118"/>
      <c r="F655" s="70"/>
      <c r="G655" s="70"/>
    </row>
    <row r="656" spans="4:7">
      <c r="D656" s="142"/>
      <c r="E656" s="118"/>
      <c r="F656" s="70"/>
      <c r="G656" s="70"/>
    </row>
    <row r="657" spans="4:7">
      <c r="D657" s="142"/>
      <c r="E657" s="118"/>
      <c r="F657" s="70"/>
      <c r="G657" s="70"/>
    </row>
    <row r="658" spans="4:7">
      <c r="D658" s="142"/>
      <c r="E658" s="118"/>
      <c r="F658" s="70"/>
      <c r="G658" s="70"/>
    </row>
    <row r="659" spans="4:7">
      <c r="D659" s="142"/>
      <c r="E659" s="118"/>
      <c r="F659" s="70"/>
      <c r="G659" s="70"/>
    </row>
    <row r="660" spans="4:7">
      <c r="D660" s="142"/>
      <c r="E660" s="118"/>
      <c r="F660" s="70"/>
      <c r="G660" s="70"/>
    </row>
    <row r="661" spans="4:7">
      <c r="D661" s="142"/>
      <c r="E661" s="118"/>
      <c r="F661" s="70"/>
      <c r="G661" s="70"/>
    </row>
    <row r="662" spans="4:7">
      <c r="D662" s="142"/>
      <c r="E662" s="118"/>
      <c r="F662" s="70"/>
      <c r="G662" s="70"/>
    </row>
    <row r="663" spans="4:7">
      <c r="D663" s="142"/>
      <c r="E663" s="118"/>
      <c r="F663" s="70"/>
      <c r="G663" s="70"/>
    </row>
    <row r="664" spans="4:7">
      <c r="D664" s="142"/>
      <c r="E664" s="118"/>
      <c r="F664" s="70"/>
      <c r="G664" s="70"/>
    </row>
    <row r="665" spans="4:7">
      <c r="D665" s="142"/>
      <c r="E665" s="118"/>
      <c r="F665" s="70"/>
      <c r="G665" s="70"/>
    </row>
    <row r="666" spans="4:7">
      <c r="D666" s="142"/>
      <c r="E666" s="118"/>
      <c r="F666" s="70"/>
      <c r="G666" s="70"/>
    </row>
    <row r="667" spans="4:7">
      <c r="D667" s="142"/>
      <c r="E667" s="118"/>
      <c r="F667" s="70"/>
      <c r="G667" s="70"/>
    </row>
    <row r="668" spans="4:7">
      <c r="D668" s="142"/>
      <c r="E668" s="118"/>
      <c r="F668" s="70"/>
      <c r="G668" s="70"/>
    </row>
    <row r="669" spans="4:7">
      <c r="D669" s="142"/>
      <c r="E669" s="118"/>
      <c r="F669" s="70"/>
      <c r="G669" s="70"/>
    </row>
    <row r="670" spans="4:7">
      <c r="D670" s="142"/>
      <c r="E670" s="118"/>
      <c r="F670" s="70"/>
      <c r="G670" s="70"/>
    </row>
    <row r="671" spans="4:7">
      <c r="D671" s="142"/>
      <c r="E671" s="118"/>
      <c r="F671" s="70"/>
      <c r="G671" s="70"/>
    </row>
    <row r="672" spans="4:7">
      <c r="D672" s="142"/>
      <c r="E672" s="118"/>
      <c r="F672" s="70"/>
      <c r="G672" s="70"/>
    </row>
    <row r="673" spans="4:7">
      <c r="D673" s="142"/>
      <c r="E673" s="118"/>
      <c r="F673" s="70"/>
      <c r="G673" s="70"/>
    </row>
    <row r="674" spans="4:7">
      <c r="D674" s="142"/>
      <c r="E674" s="118"/>
      <c r="F674" s="70"/>
      <c r="G674" s="70"/>
    </row>
    <row r="675" spans="4:7">
      <c r="D675" s="142"/>
      <c r="E675" s="118"/>
      <c r="F675" s="70"/>
      <c r="G675" s="70"/>
    </row>
    <row r="676" spans="4:7">
      <c r="D676" s="142"/>
      <c r="E676" s="118"/>
      <c r="F676" s="70"/>
      <c r="G676" s="70"/>
    </row>
    <row r="677" spans="4:7">
      <c r="D677" s="142"/>
      <c r="E677" s="118"/>
      <c r="F677" s="70"/>
      <c r="G677" s="70"/>
    </row>
    <row r="678" spans="4:7">
      <c r="D678" s="142"/>
      <c r="E678" s="118"/>
      <c r="F678" s="70"/>
      <c r="G678" s="70"/>
    </row>
    <row r="679" spans="4:7">
      <c r="D679" s="142"/>
      <c r="E679" s="118"/>
      <c r="F679" s="70"/>
      <c r="G679" s="70"/>
    </row>
    <row r="680" spans="4:7">
      <c r="D680" s="142"/>
      <c r="E680" s="118"/>
      <c r="F680" s="70"/>
      <c r="G680" s="70"/>
    </row>
    <row r="681" spans="4:7">
      <c r="D681" s="142"/>
      <c r="E681" s="118"/>
      <c r="F681" s="70"/>
      <c r="G681" s="70"/>
    </row>
    <row r="682" spans="4:7">
      <c r="D682" s="142"/>
      <c r="E682" s="118"/>
      <c r="F682" s="70"/>
      <c r="G682" s="70"/>
    </row>
    <row r="683" spans="4:7">
      <c r="D683" s="142"/>
      <c r="E683" s="118"/>
      <c r="F683" s="70"/>
      <c r="G683" s="70"/>
    </row>
    <row r="684" spans="4:7">
      <c r="D684" s="142"/>
      <c r="E684" s="118"/>
      <c r="F684" s="70"/>
      <c r="G684" s="70"/>
    </row>
    <row r="685" spans="4:7">
      <c r="D685" s="142"/>
      <c r="E685" s="118"/>
      <c r="F685" s="70"/>
      <c r="G685" s="70"/>
    </row>
    <row r="686" spans="4:7">
      <c r="D686" s="142"/>
      <c r="E686" s="118"/>
      <c r="F686" s="70"/>
      <c r="G686" s="70"/>
    </row>
    <row r="687" spans="4:7">
      <c r="D687" s="142"/>
      <c r="E687" s="118"/>
      <c r="F687" s="70"/>
      <c r="G687" s="70"/>
    </row>
    <row r="688" spans="4:7">
      <c r="D688" s="142"/>
      <c r="E688" s="118"/>
      <c r="F688" s="70"/>
      <c r="G688" s="70"/>
    </row>
    <row r="689" spans="4:7">
      <c r="D689" s="142"/>
      <c r="E689" s="118"/>
      <c r="F689" s="70"/>
      <c r="G689" s="70"/>
    </row>
    <row r="690" spans="4:7">
      <c r="D690" s="142"/>
      <c r="E690" s="118"/>
      <c r="F690" s="70"/>
      <c r="G690" s="70"/>
    </row>
    <row r="691" spans="4:7">
      <c r="D691" s="142"/>
      <c r="E691" s="118"/>
      <c r="F691" s="70"/>
      <c r="G691" s="70"/>
    </row>
    <row r="692" spans="4:7">
      <c r="D692" s="142"/>
      <c r="E692" s="118"/>
      <c r="F692" s="70"/>
      <c r="G692" s="70"/>
    </row>
    <row r="693" spans="4:7">
      <c r="D693" s="142"/>
      <c r="E693" s="118"/>
      <c r="F693" s="70"/>
      <c r="G693" s="70"/>
    </row>
    <row r="694" spans="4:7">
      <c r="D694" s="142"/>
      <c r="E694" s="118"/>
      <c r="F694" s="70"/>
      <c r="G694" s="70"/>
    </row>
    <row r="695" spans="4:7">
      <c r="D695" s="142"/>
      <c r="E695" s="118"/>
      <c r="F695" s="70"/>
      <c r="G695" s="70"/>
    </row>
    <row r="696" spans="4:7">
      <c r="D696" s="142"/>
      <c r="E696" s="118"/>
      <c r="F696" s="70"/>
      <c r="G696" s="70"/>
    </row>
    <row r="697" spans="4:7">
      <c r="D697" s="142"/>
      <c r="E697" s="118"/>
      <c r="F697" s="70"/>
      <c r="G697" s="70"/>
    </row>
    <row r="698" spans="4:7">
      <c r="D698" s="142"/>
      <c r="E698" s="118"/>
      <c r="F698" s="70"/>
      <c r="G698" s="70"/>
    </row>
    <row r="699" spans="4:7">
      <c r="D699" s="142"/>
      <c r="E699" s="118"/>
      <c r="F699" s="70"/>
      <c r="G699" s="70"/>
    </row>
    <row r="700" spans="4:7">
      <c r="D700" s="142"/>
      <c r="E700" s="118"/>
      <c r="F700" s="70"/>
      <c r="G700" s="70"/>
    </row>
    <row r="701" spans="4:7">
      <c r="D701" s="142"/>
      <c r="E701" s="118"/>
      <c r="F701" s="70"/>
      <c r="G701" s="70"/>
    </row>
    <row r="702" spans="4:7">
      <c r="D702" s="142"/>
      <c r="E702" s="118"/>
      <c r="F702" s="70"/>
      <c r="G702" s="70"/>
    </row>
    <row r="703" spans="4:7">
      <c r="D703" s="142"/>
      <c r="E703" s="118"/>
      <c r="F703" s="70"/>
      <c r="G703" s="70"/>
    </row>
    <row r="704" spans="4:7">
      <c r="D704" s="142"/>
      <c r="E704" s="118"/>
      <c r="F704" s="70"/>
      <c r="G704" s="70"/>
    </row>
    <row r="705" spans="4:7">
      <c r="D705" s="142"/>
      <c r="E705" s="118"/>
      <c r="F705" s="70"/>
      <c r="G705" s="70"/>
    </row>
    <row r="706" spans="4:7">
      <c r="D706" s="142"/>
      <c r="E706" s="118"/>
      <c r="F706" s="70"/>
      <c r="G706" s="70"/>
    </row>
    <row r="707" spans="4:7">
      <c r="D707" s="142"/>
      <c r="E707" s="118"/>
      <c r="F707" s="70"/>
      <c r="G707" s="70"/>
    </row>
    <row r="708" spans="4:7">
      <c r="D708" s="142"/>
      <c r="E708" s="118"/>
      <c r="F708" s="70"/>
      <c r="G708" s="70"/>
    </row>
    <row r="709" spans="4:7">
      <c r="D709" s="142"/>
      <c r="E709" s="118"/>
      <c r="F709" s="70"/>
      <c r="G709" s="70"/>
    </row>
    <row r="710" spans="4:7">
      <c r="D710" s="142"/>
      <c r="E710" s="118"/>
      <c r="F710" s="70"/>
      <c r="G710" s="70"/>
    </row>
    <row r="711" spans="4:7">
      <c r="D711" s="142"/>
      <c r="E711" s="118"/>
      <c r="F711" s="70"/>
      <c r="G711" s="70"/>
    </row>
    <row r="712" spans="4:7">
      <c r="D712" s="142"/>
      <c r="E712" s="118"/>
      <c r="F712" s="70"/>
      <c r="G712" s="70"/>
    </row>
    <row r="713" spans="4:7">
      <c r="D713" s="142"/>
      <c r="E713" s="118"/>
      <c r="F713" s="70"/>
      <c r="G713" s="70"/>
    </row>
    <row r="714" spans="4:7">
      <c r="D714" s="142"/>
      <c r="E714" s="118"/>
      <c r="F714" s="70"/>
      <c r="G714" s="70"/>
    </row>
    <row r="715" spans="4:7">
      <c r="D715" s="142"/>
      <c r="E715" s="118"/>
      <c r="F715" s="70"/>
      <c r="G715" s="70"/>
    </row>
    <row r="716" spans="4:7">
      <c r="D716" s="142"/>
      <c r="E716" s="118"/>
      <c r="F716" s="70"/>
      <c r="G716" s="70"/>
    </row>
    <row r="717" spans="4:7">
      <c r="D717" s="142"/>
      <c r="E717" s="118"/>
      <c r="F717" s="70"/>
      <c r="G717" s="70"/>
    </row>
    <row r="718" spans="4:7">
      <c r="D718" s="142"/>
      <c r="E718" s="118"/>
      <c r="F718" s="70"/>
      <c r="G718" s="70"/>
    </row>
    <row r="719" spans="4:7">
      <c r="D719" s="142"/>
      <c r="E719" s="118"/>
      <c r="F719" s="70"/>
      <c r="G719" s="70"/>
    </row>
    <row r="720" spans="4:7">
      <c r="D720" s="142"/>
      <c r="E720" s="118"/>
      <c r="F720" s="70"/>
      <c r="G720" s="70"/>
    </row>
    <row r="721" spans="4:7">
      <c r="D721" s="142"/>
      <c r="E721" s="118"/>
      <c r="F721" s="70"/>
      <c r="G721" s="70"/>
    </row>
    <row r="722" spans="4:7">
      <c r="D722" s="142"/>
      <c r="E722" s="118"/>
      <c r="F722" s="70"/>
      <c r="G722" s="70"/>
    </row>
    <row r="723" spans="4:7">
      <c r="D723" s="142"/>
      <c r="E723" s="118"/>
      <c r="F723" s="70"/>
      <c r="G723" s="70"/>
    </row>
    <row r="724" spans="4:7">
      <c r="D724" s="142"/>
      <c r="E724" s="118"/>
      <c r="F724" s="70"/>
      <c r="G724" s="70"/>
    </row>
    <row r="725" spans="4:7">
      <c r="D725" s="142"/>
      <c r="E725" s="118"/>
      <c r="F725" s="70"/>
      <c r="G725" s="70"/>
    </row>
    <row r="726" spans="4:7">
      <c r="D726" s="142"/>
      <c r="E726" s="118"/>
      <c r="F726" s="70"/>
      <c r="G726" s="70"/>
    </row>
    <row r="727" spans="4:7">
      <c r="D727" s="142"/>
      <c r="E727" s="118"/>
      <c r="F727" s="70"/>
      <c r="G727" s="70"/>
    </row>
    <row r="728" spans="4:7">
      <c r="D728" s="142"/>
      <c r="E728" s="118"/>
      <c r="F728" s="70"/>
      <c r="G728" s="70"/>
    </row>
    <row r="729" spans="4:7">
      <c r="D729" s="142"/>
      <c r="E729" s="118"/>
      <c r="F729" s="70"/>
      <c r="G729" s="70"/>
    </row>
    <row r="730" spans="4:7">
      <c r="D730" s="142"/>
      <c r="E730" s="118"/>
      <c r="F730" s="70"/>
      <c r="G730" s="70"/>
    </row>
    <row r="731" spans="4:7">
      <c r="D731" s="142"/>
      <c r="E731" s="118"/>
      <c r="F731" s="70"/>
      <c r="G731" s="70"/>
    </row>
    <row r="732" spans="4:7">
      <c r="D732" s="142"/>
      <c r="E732" s="118"/>
      <c r="F732" s="70"/>
      <c r="G732" s="70"/>
    </row>
    <row r="733" spans="4:7">
      <c r="D733" s="142"/>
      <c r="E733" s="118"/>
      <c r="F733" s="70"/>
      <c r="G733" s="70"/>
    </row>
    <row r="734" spans="4:7">
      <c r="D734" s="142"/>
      <c r="E734" s="118"/>
      <c r="F734" s="70"/>
      <c r="G734" s="70"/>
    </row>
    <row r="735" spans="4:7">
      <c r="D735" s="142"/>
      <c r="E735" s="118"/>
      <c r="F735" s="70"/>
      <c r="G735" s="70"/>
    </row>
    <row r="736" spans="4:7">
      <c r="D736" s="142"/>
      <c r="E736" s="118"/>
      <c r="F736" s="70"/>
      <c r="G736" s="70"/>
    </row>
    <row r="737" spans="4:7">
      <c r="D737" s="142"/>
      <c r="E737" s="118"/>
      <c r="F737" s="70"/>
      <c r="G737" s="70"/>
    </row>
    <row r="738" spans="4:7">
      <c r="D738" s="142"/>
      <c r="E738" s="118"/>
      <c r="F738" s="70"/>
      <c r="G738" s="70"/>
    </row>
    <row r="739" spans="4:7">
      <c r="D739" s="142"/>
      <c r="E739" s="118"/>
      <c r="F739" s="70"/>
      <c r="G739" s="70"/>
    </row>
    <row r="740" spans="4:7">
      <c r="D740" s="142"/>
      <c r="E740" s="118"/>
      <c r="F740" s="70"/>
      <c r="G740" s="70"/>
    </row>
    <row r="741" spans="4:7">
      <c r="D741" s="142"/>
      <c r="E741" s="118"/>
      <c r="F741" s="70"/>
      <c r="G741" s="70"/>
    </row>
    <row r="742" spans="4:7">
      <c r="D742" s="142"/>
      <c r="E742" s="118"/>
      <c r="F742" s="70"/>
      <c r="G742" s="70"/>
    </row>
    <row r="743" spans="4:7">
      <c r="D743" s="142"/>
      <c r="E743" s="118"/>
      <c r="F743" s="70"/>
      <c r="G743" s="70"/>
    </row>
    <row r="744" spans="4:7">
      <c r="D744" s="142"/>
      <c r="E744" s="118"/>
      <c r="F744" s="70"/>
      <c r="G744" s="70"/>
    </row>
    <row r="745" spans="4:7">
      <c r="D745" s="142"/>
      <c r="E745" s="118"/>
      <c r="F745" s="70"/>
      <c r="G745" s="70"/>
    </row>
    <row r="746" spans="4:7">
      <c r="D746" s="142"/>
      <c r="E746" s="118"/>
      <c r="F746" s="70"/>
      <c r="G746" s="70"/>
    </row>
    <row r="747" spans="4:7">
      <c r="D747" s="142"/>
      <c r="E747" s="118"/>
      <c r="F747" s="70"/>
      <c r="G747" s="70"/>
    </row>
    <row r="748" spans="4:7">
      <c r="D748" s="142"/>
      <c r="E748" s="118"/>
      <c r="F748" s="70"/>
      <c r="G748" s="70"/>
    </row>
    <row r="749" spans="4:7">
      <c r="D749" s="142"/>
      <c r="E749" s="118"/>
      <c r="F749" s="70"/>
      <c r="G749" s="70"/>
    </row>
    <row r="750" spans="4:7">
      <c r="D750" s="142"/>
      <c r="E750" s="118"/>
      <c r="F750" s="70"/>
      <c r="G750" s="70"/>
    </row>
    <row r="751" spans="4:7">
      <c r="D751" s="142"/>
      <c r="E751" s="118"/>
      <c r="F751" s="70"/>
      <c r="G751" s="70"/>
    </row>
    <row r="752" spans="4:7">
      <c r="D752" s="142"/>
      <c r="E752" s="118"/>
      <c r="F752" s="70"/>
      <c r="G752" s="70"/>
    </row>
    <row r="753" spans="4:7">
      <c r="D753" s="142"/>
      <c r="E753" s="118"/>
      <c r="F753" s="70"/>
      <c r="G753" s="70"/>
    </row>
    <row r="754" spans="4:7">
      <c r="D754" s="142"/>
      <c r="E754" s="118"/>
      <c r="F754" s="70"/>
      <c r="G754" s="70"/>
    </row>
    <row r="755" spans="4:7">
      <c r="D755" s="142"/>
      <c r="E755" s="118"/>
      <c r="F755" s="70"/>
      <c r="G755" s="70"/>
    </row>
    <row r="756" spans="4:7">
      <c r="D756" s="142"/>
      <c r="E756" s="118"/>
      <c r="F756" s="70"/>
      <c r="G756" s="70"/>
    </row>
    <row r="757" spans="4:7">
      <c r="D757" s="142"/>
      <c r="E757" s="118"/>
      <c r="F757" s="70"/>
      <c r="G757" s="70"/>
    </row>
    <row r="758" spans="4:7">
      <c r="D758" s="142"/>
      <c r="E758" s="118"/>
      <c r="F758" s="70"/>
      <c r="G758" s="70"/>
    </row>
    <row r="759" spans="4:7">
      <c r="D759" s="142"/>
      <c r="E759" s="118"/>
      <c r="F759" s="70"/>
      <c r="G759" s="70"/>
    </row>
    <row r="760" spans="4:7">
      <c r="D760" s="142"/>
      <c r="E760" s="118"/>
      <c r="F760" s="70"/>
      <c r="G760" s="70"/>
    </row>
    <row r="761" spans="4:7">
      <c r="D761" s="142"/>
      <c r="E761" s="118"/>
      <c r="F761" s="70"/>
      <c r="G761" s="70"/>
    </row>
    <row r="762" spans="4:7">
      <c r="D762" s="142"/>
      <c r="E762" s="118"/>
      <c r="F762" s="70"/>
      <c r="G762" s="70"/>
    </row>
    <row r="763" spans="4:7">
      <c r="D763" s="142"/>
      <c r="E763" s="118"/>
      <c r="F763" s="70"/>
      <c r="G763" s="70"/>
    </row>
    <row r="764" spans="4:7">
      <c r="D764" s="142"/>
      <c r="E764" s="118"/>
      <c r="F764" s="70"/>
      <c r="G764" s="70"/>
    </row>
    <row r="765" spans="4:7">
      <c r="D765" s="142"/>
      <c r="E765" s="118"/>
      <c r="F765" s="70"/>
      <c r="G765" s="70"/>
    </row>
    <row r="766" spans="4:7">
      <c r="D766" s="142"/>
      <c r="E766" s="118"/>
      <c r="F766" s="70"/>
      <c r="G766" s="70"/>
    </row>
    <row r="767" spans="4:7">
      <c r="D767" s="142"/>
      <c r="E767" s="118"/>
      <c r="F767" s="70"/>
      <c r="G767" s="70"/>
    </row>
    <row r="768" spans="4:7">
      <c r="D768" s="142"/>
      <c r="E768" s="118"/>
      <c r="F768" s="70"/>
      <c r="G768" s="70"/>
    </row>
    <row r="769" spans="4:7">
      <c r="D769" s="142"/>
      <c r="E769" s="118"/>
      <c r="F769" s="70"/>
      <c r="G769" s="70"/>
    </row>
    <row r="770" spans="4:7">
      <c r="D770" s="142"/>
      <c r="E770" s="118"/>
      <c r="F770" s="70"/>
      <c r="G770" s="70"/>
    </row>
    <row r="771" spans="4:7">
      <c r="D771" s="142"/>
      <c r="E771" s="118"/>
      <c r="F771" s="70"/>
      <c r="G771" s="70"/>
    </row>
    <row r="772" spans="4:7">
      <c r="D772" s="142"/>
      <c r="E772" s="118"/>
      <c r="F772" s="70"/>
      <c r="G772" s="70"/>
    </row>
    <row r="773" spans="4:7">
      <c r="D773" s="142"/>
      <c r="E773" s="118"/>
      <c r="F773" s="70"/>
      <c r="G773" s="70"/>
    </row>
    <row r="774" spans="4:7">
      <c r="D774" s="142"/>
      <c r="E774" s="118"/>
      <c r="F774" s="70"/>
      <c r="G774" s="70"/>
    </row>
    <row r="775" spans="4:7">
      <c r="D775" s="142"/>
      <c r="E775" s="118"/>
      <c r="F775" s="70"/>
      <c r="G775" s="70"/>
    </row>
    <row r="776" spans="4:7">
      <c r="D776" s="142"/>
      <c r="E776" s="118"/>
      <c r="F776" s="70"/>
      <c r="G776" s="70"/>
    </row>
    <row r="777" spans="4:7">
      <c r="D777" s="142"/>
      <c r="E777" s="118"/>
      <c r="F777" s="70"/>
      <c r="G777" s="70"/>
    </row>
    <row r="778" spans="4:7">
      <c r="D778" s="142"/>
      <c r="E778" s="118"/>
      <c r="F778" s="70"/>
      <c r="G778" s="70"/>
    </row>
    <row r="779" spans="4:7">
      <c r="D779" s="142"/>
      <c r="E779" s="118"/>
      <c r="F779" s="70"/>
      <c r="G779" s="70"/>
    </row>
    <row r="780" spans="4:7">
      <c r="D780" s="142"/>
      <c r="E780" s="118"/>
      <c r="F780" s="70"/>
      <c r="G780" s="70"/>
    </row>
    <row r="781" spans="4:7">
      <c r="D781" s="142"/>
      <c r="E781" s="118"/>
      <c r="F781" s="70"/>
      <c r="G781" s="70"/>
    </row>
    <row r="782" spans="4:7">
      <c r="D782" s="142"/>
      <c r="E782" s="118"/>
      <c r="F782" s="70"/>
      <c r="G782" s="70"/>
    </row>
    <row r="783" spans="4:7">
      <c r="D783" s="142"/>
      <c r="E783" s="118"/>
      <c r="F783" s="70"/>
      <c r="G783" s="70"/>
    </row>
    <row r="784" spans="4:7">
      <c r="D784" s="142"/>
      <c r="E784" s="118"/>
      <c r="F784" s="70"/>
      <c r="G784" s="70"/>
    </row>
    <row r="785" spans="4:7">
      <c r="D785" s="142"/>
      <c r="E785" s="118"/>
      <c r="F785" s="70"/>
      <c r="G785" s="70"/>
    </row>
    <row r="786" spans="4:7">
      <c r="D786" s="142"/>
      <c r="E786" s="118"/>
      <c r="F786" s="70"/>
      <c r="G786" s="70"/>
    </row>
    <row r="787" spans="4:7">
      <c r="D787" s="142"/>
      <c r="E787" s="118"/>
      <c r="F787" s="70"/>
      <c r="G787" s="70"/>
    </row>
    <row r="788" spans="4:7">
      <c r="D788" s="142"/>
      <c r="E788" s="118"/>
      <c r="F788" s="70"/>
      <c r="G788" s="70"/>
    </row>
    <row r="789" spans="4:7">
      <c r="D789" s="142"/>
      <c r="E789" s="118"/>
      <c r="F789" s="70"/>
      <c r="G789" s="70"/>
    </row>
    <row r="790" spans="4:7">
      <c r="D790" s="142"/>
      <c r="E790" s="118"/>
      <c r="F790" s="70"/>
      <c r="G790" s="70"/>
    </row>
    <row r="791" spans="4:7">
      <c r="D791" s="142"/>
      <c r="E791" s="118"/>
      <c r="F791" s="70"/>
      <c r="G791" s="70"/>
    </row>
    <row r="792" spans="4:7">
      <c r="D792" s="142"/>
      <c r="E792" s="118"/>
      <c r="F792" s="70"/>
      <c r="G792" s="70"/>
    </row>
    <row r="793" spans="4:7">
      <c r="D793" s="142"/>
      <c r="E793" s="118"/>
      <c r="F793" s="70"/>
      <c r="G793" s="70"/>
    </row>
    <row r="794" spans="4:7">
      <c r="D794" s="142"/>
      <c r="E794" s="118"/>
      <c r="F794" s="70"/>
      <c r="G794" s="70"/>
    </row>
    <row r="795" spans="4:7">
      <c r="D795" s="142"/>
      <c r="E795" s="118"/>
      <c r="F795" s="70"/>
      <c r="G795" s="70"/>
    </row>
    <row r="796" spans="4:7">
      <c r="D796" s="142"/>
      <c r="E796" s="118"/>
      <c r="F796" s="70"/>
      <c r="G796" s="70"/>
    </row>
    <row r="797" spans="4:7">
      <c r="D797" s="142"/>
      <c r="E797" s="118"/>
      <c r="F797" s="70"/>
      <c r="G797" s="70"/>
    </row>
    <row r="798" spans="4:7">
      <c r="D798" s="142"/>
      <c r="E798" s="118"/>
      <c r="F798" s="70"/>
      <c r="G798" s="70"/>
    </row>
    <row r="799" spans="4:7">
      <c r="D799" s="142"/>
      <c r="E799" s="118"/>
      <c r="F799" s="70"/>
      <c r="G799" s="70"/>
    </row>
    <row r="800" spans="4:7">
      <c r="D800" s="142"/>
      <c r="E800" s="118"/>
      <c r="F800" s="70"/>
      <c r="G800" s="70"/>
    </row>
    <row r="801" spans="4:7">
      <c r="D801" s="142"/>
      <c r="E801" s="118"/>
      <c r="F801" s="70"/>
      <c r="G801" s="70"/>
    </row>
    <row r="802" spans="4:7">
      <c r="D802" s="142"/>
      <c r="E802" s="118"/>
      <c r="F802" s="70"/>
      <c r="G802" s="70"/>
    </row>
    <row r="803" spans="4:7">
      <c r="D803" s="142"/>
      <c r="E803" s="118"/>
      <c r="F803" s="70"/>
      <c r="G803" s="70"/>
    </row>
    <row r="804" spans="4:7">
      <c r="D804" s="142"/>
      <c r="E804" s="118"/>
      <c r="F804" s="70"/>
      <c r="G804" s="70"/>
    </row>
    <row r="805" spans="4:7">
      <c r="D805" s="142"/>
      <c r="E805" s="118"/>
      <c r="F805" s="70"/>
      <c r="G805" s="70"/>
    </row>
    <row r="806" spans="4:7">
      <c r="D806" s="142"/>
      <c r="E806" s="118"/>
      <c r="F806" s="70"/>
      <c r="G806" s="70"/>
    </row>
    <row r="807" spans="4:7">
      <c r="D807" s="142"/>
      <c r="E807" s="118"/>
      <c r="F807" s="70"/>
      <c r="G807" s="70"/>
    </row>
    <row r="808" spans="4:7">
      <c r="D808" s="142"/>
      <c r="E808" s="118"/>
      <c r="F808" s="70"/>
      <c r="G808" s="70"/>
    </row>
    <row r="809" spans="4:7">
      <c r="D809" s="142"/>
      <c r="E809" s="118"/>
      <c r="F809" s="70"/>
      <c r="G809" s="70"/>
    </row>
    <row r="810" spans="4:7">
      <c r="D810" s="142"/>
      <c r="E810" s="118"/>
      <c r="F810" s="70"/>
      <c r="G810" s="70"/>
    </row>
    <row r="811" spans="4:7">
      <c r="D811" s="142"/>
      <c r="E811" s="118"/>
      <c r="F811" s="70"/>
      <c r="G811" s="70"/>
    </row>
    <row r="812" spans="4:7">
      <c r="D812" s="142"/>
      <c r="E812" s="118"/>
      <c r="F812" s="70"/>
      <c r="G812" s="70"/>
    </row>
    <row r="813" spans="4:7">
      <c r="D813" s="142"/>
      <c r="E813" s="118"/>
      <c r="F813" s="70"/>
      <c r="G813" s="70"/>
    </row>
    <row r="814" spans="4:7">
      <c r="D814" s="142"/>
      <c r="E814" s="118"/>
      <c r="F814" s="70"/>
      <c r="G814" s="70"/>
    </row>
    <row r="815" spans="4:7">
      <c r="D815" s="142"/>
      <c r="E815" s="118"/>
      <c r="F815" s="70"/>
      <c r="G815" s="70"/>
    </row>
    <row r="816" spans="4:7">
      <c r="D816" s="142"/>
      <c r="E816" s="118"/>
      <c r="F816" s="70"/>
      <c r="G816" s="70"/>
    </row>
    <row r="817" spans="4:7">
      <c r="D817" s="142"/>
      <c r="E817" s="118"/>
      <c r="F817" s="70"/>
      <c r="G817" s="70"/>
    </row>
    <row r="818" spans="4:7">
      <c r="D818" s="142"/>
      <c r="E818" s="118"/>
      <c r="F818" s="70"/>
      <c r="G818" s="70"/>
    </row>
    <row r="819" spans="4:7">
      <c r="D819" s="142"/>
      <c r="E819" s="118"/>
      <c r="F819" s="70"/>
      <c r="G819" s="70"/>
    </row>
    <row r="820" spans="4:7">
      <c r="D820" s="142"/>
      <c r="E820" s="118"/>
      <c r="F820" s="70"/>
      <c r="G820" s="70"/>
    </row>
    <row r="821" spans="4:7">
      <c r="D821" s="142"/>
      <c r="E821" s="118"/>
      <c r="F821" s="70"/>
      <c r="G821" s="70"/>
    </row>
    <row r="822" spans="4:7">
      <c r="D822" s="142"/>
      <c r="E822" s="118"/>
      <c r="F822" s="70"/>
      <c r="G822" s="70"/>
    </row>
    <row r="823" spans="4:7">
      <c r="D823" s="142"/>
      <c r="E823" s="118"/>
      <c r="F823" s="70"/>
      <c r="G823" s="70"/>
    </row>
    <row r="824" spans="4:7">
      <c r="D824" s="142"/>
      <c r="E824" s="118"/>
      <c r="F824" s="70"/>
      <c r="G824" s="70"/>
    </row>
    <row r="825" spans="4:7">
      <c r="D825" s="142"/>
      <c r="E825" s="118"/>
      <c r="F825" s="70"/>
      <c r="G825" s="70"/>
    </row>
    <row r="826" spans="4:7">
      <c r="D826" s="142"/>
      <c r="E826" s="118"/>
      <c r="F826" s="70"/>
      <c r="G826" s="70"/>
    </row>
    <row r="827" spans="4:7">
      <c r="D827" s="142"/>
      <c r="E827" s="118"/>
      <c r="F827" s="70"/>
      <c r="G827" s="70"/>
    </row>
    <row r="828" spans="4:7">
      <c r="D828" s="142"/>
      <c r="E828" s="118"/>
      <c r="F828" s="70"/>
      <c r="G828" s="70"/>
    </row>
    <row r="829" spans="4:7">
      <c r="D829" s="142"/>
      <c r="E829" s="118"/>
      <c r="F829" s="70"/>
      <c r="G829" s="70"/>
    </row>
    <row r="830" spans="4:7">
      <c r="D830" s="142"/>
      <c r="E830" s="118"/>
      <c r="F830" s="70"/>
      <c r="G830" s="70"/>
    </row>
    <row r="831" spans="4:7">
      <c r="D831" s="142"/>
      <c r="E831" s="118"/>
      <c r="F831" s="70"/>
      <c r="G831" s="70"/>
    </row>
    <row r="832" spans="4:7">
      <c r="D832" s="142"/>
      <c r="E832" s="118"/>
      <c r="F832" s="70"/>
      <c r="G832" s="70"/>
    </row>
    <row r="833" spans="4:7">
      <c r="D833" s="142"/>
      <c r="E833" s="118"/>
      <c r="F833" s="70"/>
      <c r="G833" s="70"/>
    </row>
    <row r="834" spans="4:7">
      <c r="D834" s="142"/>
      <c r="E834" s="118"/>
      <c r="F834" s="70"/>
      <c r="G834" s="70"/>
    </row>
    <row r="835" spans="4:7">
      <c r="D835" s="142"/>
      <c r="E835" s="118"/>
      <c r="F835" s="70"/>
      <c r="G835" s="70"/>
    </row>
    <row r="836" spans="4:7">
      <c r="D836" s="142"/>
      <c r="E836" s="118"/>
      <c r="F836" s="70"/>
      <c r="G836" s="70"/>
    </row>
    <row r="837" spans="4:7">
      <c r="D837" s="142"/>
      <c r="E837" s="118"/>
      <c r="F837" s="70"/>
      <c r="G837" s="70"/>
    </row>
    <row r="838" spans="4:7">
      <c r="D838" s="142"/>
      <c r="E838" s="118"/>
      <c r="F838" s="70"/>
      <c r="G838" s="70"/>
    </row>
    <row r="839" spans="4:7">
      <c r="D839" s="142"/>
      <c r="E839" s="118"/>
      <c r="F839" s="70"/>
      <c r="G839" s="70"/>
    </row>
    <row r="840" spans="4:7">
      <c r="D840" s="142"/>
      <c r="E840" s="118"/>
      <c r="F840" s="70"/>
      <c r="G840" s="70"/>
    </row>
    <row r="841" spans="4:7">
      <c r="D841" s="142"/>
      <c r="E841" s="118"/>
      <c r="F841" s="70"/>
      <c r="G841" s="70"/>
    </row>
    <row r="842" spans="4:7">
      <c r="D842" s="142"/>
      <c r="E842" s="118"/>
      <c r="F842" s="70"/>
      <c r="G842" s="70"/>
    </row>
    <row r="843" spans="4:7">
      <c r="D843" s="142"/>
      <c r="E843" s="118"/>
      <c r="F843" s="70"/>
      <c r="G843" s="70"/>
    </row>
    <row r="844" spans="4:7">
      <c r="D844" s="142"/>
      <c r="E844" s="118"/>
      <c r="F844" s="70"/>
      <c r="G844" s="70"/>
    </row>
    <row r="845" spans="4:7">
      <c r="D845" s="142"/>
      <c r="E845" s="118"/>
      <c r="F845" s="70"/>
      <c r="G845" s="70"/>
    </row>
    <row r="846" spans="4:7">
      <c r="D846" s="142"/>
      <c r="E846" s="118"/>
      <c r="F846" s="70"/>
      <c r="G846" s="70"/>
    </row>
    <row r="847" spans="4:7">
      <c r="D847" s="142"/>
      <c r="E847" s="118"/>
      <c r="F847" s="70"/>
      <c r="G847" s="70"/>
    </row>
    <row r="848" spans="4:7">
      <c r="D848" s="142"/>
      <c r="E848" s="118"/>
      <c r="F848" s="70"/>
      <c r="G848" s="70"/>
    </row>
    <row r="849" spans="4:7">
      <c r="D849" s="142"/>
      <c r="E849" s="118"/>
      <c r="F849" s="70"/>
      <c r="G849" s="70"/>
    </row>
    <row r="850" spans="4:7">
      <c r="D850" s="142"/>
      <c r="E850" s="118"/>
      <c r="F850" s="70"/>
      <c r="G850" s="70"/>
    </row>
    <row r="851" spans="4:7">
      <c r="D851" s="142"/>
      <c r="E851" s="118"/>
      <c r="F851" s="70"/>
      <c r="G851" s="70"/>
    </row>
    <row r="852" spans="4:7">
      <c r="D852" s="142"/>
      <c r="E852" s="118"/>
      <c r="F852" s="70"/>
      <c r="G852" s="70"/>
    </row>
    <row r="853" spans="4:7">
      <c r="D853" s="142"/>
      <c r="E853" s="118"/>
      <c r="F853" s="70"/>
      <c r="G853" s="70"/>
    </row>
    <row r="854" spans="4:7">
      <c r="D854" s="142"/>
      <c r="E854" s="118"/>
      <c r="F854" s="70"/>
      <c r="G854" s="70"/>
    </row>
    <row r="855" spans="4:7">
      <c r="D855" s="142"/>
      <c r="E855" s="118"/>
      <c r="F855" s="70"/>
      <c r="G855" s="70"/>
    </row>
    <row r="856" spans="4:7">
      <c r="D856" s="142"/>
      <c r="E856" s="118"/>
      <c r="F856" s="70"/>
      <c r="G856" s="70"/>
    </row>
    <row r="857" spans="4:7">
      <c r="D857" s="142"/>
      <c r="E857" s="118"/>
      <c r="F857" s="70"/>
      <c r="G857" s="70"/>
    </row>
    <row r="858" spans="4:7">
      <c r="D858" s="142"/>
      <c r="E858" s="118"/>
      <c r="F858" s="70"/>
      <c r="G858" s="70"/>
    </row>
    <row r="859" spans="4:7">
      <c r="D859" s="142"/>
      <c r="E859" s="118"/>
      <c r="F859" s="70"/>
      <c r="G859" s="70"/>
    </row>
    <row r="860" spans="4:7">
      <c r="D860" s="142"/>
      <c r="E860" s="118"/>
      <c r="F860" s="70"/>
      <c r="G860" s="70"/>
    </row>
    <row r="861" spans="4:7">
      <c r="D861" s="142"/>
      <c r="E861" s="118"/>
      <c r="F861" s="70"/>
      <c r="G861" s="70"/>
    </row>
    <row r="862" spans="4:7">
      <c r="D862" s="142"/>
      <c r="E862" s="118"/>
      <c r="F862" s="70"/>
      <c r="G862" s="70"/>
    </row>
    <row r="863" spans="4:7">
      <c r="D863" s="142"/>
      <c r="E863" s="118"/>
      <c r="F863" s="70"/>
      <c r="G863" s="70"/>
    </row>
    <row r="864" spans="4:7">
      <c r="D864" s="142"/>
      <c r="E864" s="118"/>
      <c r="F864" s="70"/>
      <c r="G864" s="70"/>
    </row>
    <row r="865" spans="4:7">
      <c r="D865" s="142"/>
      <c r="E865" s="118"/>
      <c r="F865" s="70"/>
      <c r="G865" s="70"/>
    </row>
    <row r="866" spans="4:7">
      <c r="D866" s="142"/>
      <c r="E866" s="118"/>
      <c r="F866" s="70"/>
      <c r="G866" s="70"/>
    </row>
    <row r="867" spans="4:7">
      <c r="D867" s="142"/>
      <c r="E867" s="118"/>
      <c r="F867" s="70"/>
      <c r="G867" s="70"/>
    </row>
    <row r="868" spans="4:7">
      <c r="D868" s="142"/>
      <c r="E868" s="118"/>
      <c r="F868" s="70"/>
      <c r="G868" s="70"/>
    </row>
    <row r="869" spans="4:7">
      <c r="D869" s="142"/>
      <c r="E869" s="118"/>
      <c r="F869" s="70"/>
      <c r="G869" s="70"/>
    </row>
    <row r="870" spans="4:7">
      <c r="D870" s="142"/>
      <c r="E870" s="118"/>
      <c r="F870" s="70"/>
      <c r="G870" s="70"/>
    </row>
    <row r="871" spans="4:7">
      <c r="D871" s="142"/>
      <c r="E871" s="118"/>
      <c r="F871" s="70"/>
      <c r="G871" s="70"/>
    </row>
    <row r="872" spans="4:7">
      <c r="D872" s="142"/>
      <c r="E872" s="118"/>
      <c r="F872" s="70"/>
      <c r="G872" s="70"/>
    </row>
    <row r="873" spans="4:7">
      <c r="D873" s="142"/>
      <c r="E873" s="118"/>
      <c r="F873" s="70"/>
      <c r="G873" s="70"/>
    </row>
    <row r="874" spans="4:7">
      <c r="D874" s="142"/>
      <c r="E874" s="118"/>
      <c r="F874" s="70"/>
      <c r="G874" s="70"/>
    </row>
    <row r="875" spans="4:7">
      <c r="D875" s="142"/>
      <c r="E875" s="118"/>
      <c r="F875" s="70"/>
      <c r="G875" s="70"/>
    </row>
    <row r="876" spans="4:7">
      <c r="D876" s="142"/>
      <c r="E876" s="118"/>
      <c r="F876" s="70"/>
      <c r="G876" s="70"/>
    </row>
    <row r="877" spans="4:7">
      <c r="D877" s="142"/>
      <c r="E877" s="118"/>
      <c r="F877" s="70"/>
      <c r="G877" s="70"/>
    </row>
    <row r="878" spans="4:7">
      <c r="D878" s="142"/>
      <c r="E878" s="118"/>
      <c r="F878" s="70"/>
      <c r="G878" s="70"/>
    </row>
    <row r="879" spans="4:7">
      <c r="D879" s="142"/>
      <c r="E879" s="118"/>
      <c r="F879" s="70"/>
      <c r="G879" s="70"/>
    </row>
    <row r="880" spans="4:7">
      <c r="D880" s="142"/>
      <c r="E880" s="118"/>
      <c r="F880" s="70"/>
      <c r="G880" s="70"/>
    </row>
    <row r="881" spans="4:7">
      <c r="D881" s="142"/>
      <c r="E881" s="118"/>
      <c r="F881" s="70"/>
      <c r="G881" s="70"/>
    </row>
    <row r="882" spans="4:7">
      <c r="D882" s="142"/>
      <c r="E882" s="118"/>
      <c r="F882" s="70"/>
      <c r="G882" s="70"/>
    </row>
    <row r="883" spans="4:7">
      <c r="D883" s="142"/>
      <c r="E883" s="118"/>
      <c r="F883" s="70"/>
      <c r="G883" s="70"/>
    </row>
    <row r="884" spans="4:7">
      <c r="D884" s="142"/>
      <c r="E884" s="118"/>
      <c r="F884" s="70"/>
      <c r="G884" s="70"/>
    </row>
    <row r="885" spans="4:7">
      <c r="D885" s="142"/>
      <c r="E885" s="118"/>
      <c r="F885" s="70"/>
      <c r="G885" s="70"/>
    </row>
    <row r="886" spans="4:7">
      <c r="D886" s="142"/>
      <c r="E886" s="118"/>
      <c r="F886" s="70"/>
      <c r="G886" s="70"/>
    </row>
    <row r="887" spans="4:7">
      <c r="D887" s="142"/>
      <c r="E887" s="118"/>
      <c r="F887" s="70"/>
      <c r="G887" s="70"/>
    </row>
    <row r="888" spans="4:7">
      <c r="D888" s="142"/>
      <c r="E888" s="118"/>
      <c r="F888" s="70"/>
      <c r="G888" s="70"/>
    </row>
    <row r="889" spans="4:7">
      <c r="D889" s="142"/>
      <c r="E889" s="118"/>
      <c r="F889" s="70"/>
      <c r="G889" s="70"/>
    </row>
    <row r="890" spans="4:7">
      <c r="D890" s="142"/>
      <c r="E890" s="118"/>
      <c r="F890" s="70"/>
      <c r="G890" s="70"/>
    </row>
    <row r="891" spans="4:7">
      <c r="D891" s="142"/>
      <c r="E891" s="118"/>
      <c r="F891" s="70"/>
      <c r="G891" s="70"/>
    </row>
    <row r="892" spans="4:7">
      <c r="D892" s="142"/>
      <c r="E892" s="118"/>
      <c r="F892" s="70"/>
      <c r="G892" s="70"/>
    </row>
    <row r="893" spans="4:7">
      <c r="D893" s="142"/>
      <c r="E893" s="118"/>
      <c r="F893" s="70"/>
      <c r="G893" s="70"/>
    </row>
    <row r="894" spans="4:7">
      <c r="D894" s="142"/>
      <c r="E894" s="118"/>
      <c r="F894" s="70"/>
      <c r="G894" s="70"/>
    </row>
    <row r="895" spans="4:7">
      <c r="D895" s="142"/>
      <c r="E895" s="118"/>
      <c r="F895" s="70"/>
      <c r="G895" s="70"/>
    </row>
    <row r="896" spans="4:7">
      <c r="D896" s="142"/>
      <c r="E896" s="118"/>
      <c r="F896" s="70"/>
      <c r="G896" s="70"/>
    </row>
    <row r="897" spans="4:7">
      <c r="D897" s="142"/>
      <c r="E897" s="118"/>
      <c r="F897" s="70"/>
      <c r="G897" s="70"/>
    </row>
    <row r="898" spans="4:7">
      <c r="D898" s="142"/>
      <c r="E898" s="118"/>
      <c r="F898" s="70"/>
      <c r="G898" s="70"/>
    </row>
    <row r="899" spans="4:7">
      <c r="D899" s="142"/>
      <c r="E899" s="118"/>
      <c r="F899" s="70"/>
      <c r="G899" s="70"/>
    </row>
    <row r="900" spans="4:7">
      <c r="D900" s="142"/>
      <c r="E900" s="118"/>
      <c r="F900" s="70"/>
      <c r="G900" s="70"/>
    </row>
    <row r="901" spans="4:7">
      <c r="D901" s="142"/>
      <c r="E901" s="118"/>
      <c r="F901" s="70"/>
      <c r="G901" s="70"/>
    </row>
    <row r="902" spans="4:7">
      <c r="D902" s="142"/>
      <c r="E902" s="118"/>
      <c r="F902" s="70"/>
      <c r="G902" s="70"/>
    </row>
    <row r="903" spans="4:7">
      <c r="D903" s="142"/>
      <c r="E903" s="118"/>
      <c r="F903" s="70"/>
      <c r="G903" s="70"/>
    </row>
    <row r="904" spans="4:7">
      <c r="D904" s="142"/>
      <c r="E904" s="118"/>
      <c r="F904" s="70"/>
      <c r="G904" s="70"/>
    </row>
    <row r="905" spans="4:7">
      <c r="D905" s="142"/>
      <c r="E905" s="118"/>
      <c r="F905" s="70"/>
      <c r="G905" s="70"/>
    </row>
    <row r="906" spans="4:7">
      <c r="D906" s="142"/>
      <c r="E906" s="118"/>
      <c r="F906" s="70"/>
      <c r="G906" s="70"/>
    </row>
    <row r="907" spans="4:7">
      <c r="D907" s="142"/>
      <c r="E907" s="118"/>
      <c r="F907" s="70"/>
      <c r="G907" s="70"/>
    </row>
    <row r="908" spans="4:7">
      <c r="D908" s="142"/>
      <c r="E908" s="118"/>
      <c r="F908" s="70"/>
      <c r="G908" s="70"/>
    </row>
    <row r="909" spans="4:7">
      <c r="D909" s="142"/>
      <c r="E909" s="118"/>
      <c r="F909" s="70"/>
      <c r="G909" s="70"/>
    </row>
    <row r="910" spans="4:7">
      <c r="D910" s="142"/>
      <c r="E910" s="118"/>
      <c r="F910" s="70"/>
      <c r="G910" s="70"/>
    </row>
    <row r="911" spans="4:7">
      <c r="D911" s="142"/>
      <c r="E911" s="118"/>
      <c r="F911" s="70"/>
      <c r="G911" s="70"/>
    </row>
    <row r="912" spans="4:7">
      <c r="D912" s="142"/>
      <c r="E912" s="118"/>
      <c r="F912" s="70"/>
      <c r="G912" s="70"/>
    </row>
    <row r="913" spans="4:7">
      <c r="D913" s="142"/>
      <c r="E913" s="118"/>
      <c r="F913" s="70"/>
      <c r="G913" s="70"/>
    </row>
    <row r="914" spans="4:7">
      <c r="D914" s="142"/>
      <c r="E914" s="118"/>
      <c r="F914" s="70"/>
      <c r="G914" s="70"/>
    </row>
    <row r="915" spans="4:7">
      <c r="D915" s="142"/>
      <c r="E915" s="118"/>
      <c r="F915" s="70"/>
      <c r="G915" s="70"/>
    </row>
    <row r="916" spans="4:7">
      <c r="D916" s="142"/>
      <c r="E916" s="118"/>
      <c r="F916" s="70"/>
      <c r="G916" s="70"/>
    </row>
    <row r="917" spans="4:7">
      <c r="D917" s="142"/>
      <c r="E917" s="118"/>
      <c r="F917" s="70"/>
      <c r="G917" s="70"/>
    </row>
    <row r="918" spans="4:7">
      <c r="D918" s="142"/>
      <c r="E918" s="118"/>
      <c r="F918" s="70"/>
      <c r="G918" s="70"/>
    </row>
    <row r="919" spans="4:7">
      <c r="D919" s="142"/>
      <c r="E919" s="118"/>
      <c r="F919" s="70"/>
      <c r="G919" s="70"/>
    </row>
  </sheetData>
  <sheetProtection algorithmName="SHA-512" hashValue="KACM3ZQrQ2mWxNZHrr3kHd2I+Nk7FOFSlns8hjnQiKRnBmg8F4peNR1Pom9Xt57g2DhxlkyzBZUomHNkYT7XrQ==" saltValue="91BRZQyimkiYCY065RuIjw==" spinCount="100000" sheet="1" selectLockedCells="1"/>
  <mergeCells count="1">
    <mergeCell ref="A1:C1"/>
  </mergeCells>
  <phoneticPr fontId="11" type="noConversion"/>
  <conditionalFormatting sqref="D11:D13">
    <cfRule type="containsText" dxfId="6" priority="2" operator="containsText" text="Nee">
      <formula>NOT(ISERROR(SEARCH("Nee",D11)))</formula>
    </cfRule>
  </conditionalFormatting>
  <conditionalFormatting sqref="E3:E5">
    <cfRule type="cellIs" dxfId="5" priority="1" operator="equal">
      <formula>"Nee"</formula>
    </cfRule>
  </conditionalFormatting>
  <conditionalFormatting sqref="E6:E10">
    <cfRule type="containsText" dxfId="4" priority="4" operator="containsText" text="Nee">
      <formula>NOT(ISERROR(SEARCH("Nee",E6)))</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381EF836-B01F-6B44-9EA6-C7DE49788049}">
          <x14:formula1>
            <xm:f>Toelichting!$A$100:$A$101</xm:f>
          </x14:formula1>
          <xm:sqref>D11:D13 E3:E10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AR127"/>
  <sheetViews>
    <sheetView zoomScale="110" zoomScaleNormal="110" workbookViewId="0">
      <selection activeCell="G1" sqref="G1"/>
    </sheetView>
  </sheetViews>
  <sheetFormatPr defaultColWidth="8.85546875" defaultRowHeight="15"/>
  <cols>
    <col min="1" max="1" width="7.140625" style="145" customWidth="1"/>
    <col min="2" max="2" width="106" style="47" customWidth="1"/>
    <col min="3" max="3" width="20.85546875" style="64" customWidth="1"/>
    <col min="4" max="4" width="17.85546875" style="202" customWidth="1"/>
    <col min="5" max="5" width="21.42578125" style="195" customWidth="1"/>
    <col min="6" max="6" width="40.42578125" style="195" customWidth="1"/>
    <col min="7" max="7" width="8.85546875" style="199"/>
    <col min="8" max="44" width="8.85546875" style="195"/>
    <col min="45" max="16384" width="8.85546875" style="47"/>
  </cols>
  <sheetData>
    <row r="1" spans="1:44" ht="29.25" customHeight="1">
      <c r="A1" s="419" t="s">
        <v>344</v>
      </c>
      <c r="B1" s="419"/>
      <c r="C1" s="85"/>
      <c r="D1" s="55"/>
      <c r="G1" s="199">
        <f>SUM(G3:G5)</f>
        <v>2</v>
      </c>
    </row>
    <row r="2" spans="1:44" s="144" customFormat="1" ht="30.2" customHeight="1">
      <c r="A2" s="309" t="s">
        <v>345</v>
      </c>
      <c r="B2" s="270" t="s">
        <v>36</v>
      </c>
      <c r="C2" s="270" t="s">
        <v>37</v>
      </c>
      <c r="D2" s="270" t="s">
        <v>38</v>
      </c>
      <c r="E2" s="204" t="s">
        <v>236</v>
      </c>
      <c r="F2" s="204" t="s">
        <v>236</v>
      </c>
      <c r="G2" s="205"/>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row>
    <row r="3" spans="1:44" ht="55.15" customHeight="1">
      <c r="A3" s="97" t="s">
        <v>42</v>
      </c>
      <c r="B3" s="79" t="s">
        <v>346</v>
      </c>
      <c r="C3" s="133" t="s">
        <v>78</v>
      </c>
      <c r="D3" s="183" t="s">
        <v>20</v>
      </c>
      <c r="E3" s="206"/>
      <c r="F3" s="207"/>
      <c r="G3" s="199">
        <f>IF(D3="Nee",1,0)</f>
        <v>1</v>
      </c>
    </row>
    <row r="4" spans="1:44" ht="135" customHeight="1">
      <c r="A4" s="97" t="s">
        <v>45</v>
      </c>
      <c r="B4" s="79" t="s">
        <v>347</v>
      </c>
      <c r="C4" s="133" t="s">
        <v>78</v>
      </c>
      <c r="D4" s="183" t="s">
        <v>20</v>
      </c>
      <c r="E4" s="206"/>
      <c r="F4" s="207"/>
      <c r="G4" s="199">
        <f>IF(D4="Nee",1,0)</f>
        <v>1</v>
      </c>
    </row>
    <row r="5" spans="1:44" s="195" customFormat="1" ht="15.75">
      <c r="A5" s="194"/>
      <c r="C5" s="196"/>
      <c r="D5" s="197"/>
      <c r="E5" s="198"/>
      <c r="G5" s="199"/>
    </row>
    <row r="6" spans="1:44" s="195" customFormat="1" ht="15.75">
      <c r="A6" s="194"/>
      <c r="C6" s="196"/>
      <c r="D6" s="197"/>
      <c r="E6" s="198"/>
      <c r="G6" s="199"/>
    </row>
    <row r="7" spans="1:44" s="195" customFormat="1" ht="15.75">
      <c r="A7" s="194"/>
      <c r="C7" s="196"/>
      <c r="D7" s="197"/>
      <c r="E7" s="198"/>
      <c r="G7" s="199"/>
    </row>
    <row r="8" spans="1:44" s="195" customFormat="1" ht="15.75">
      <c r="A8" s="194"/>
      <c r="C8" s="196"/>
      <c r="D8" s="197"/>
      <c r="E8" s="198"/>
      <c r="G8" s="199"/>
    </row>
    <row r="9" spans="1:44" s="195" customFormat="1" ht="15.75">
      <c r="A9" s="194"/>
      <c r="C9" s="196"/>
      <c r="D9" s="197"/>
      <c r="E9" s="198"/>
      <c r="G9" s="199"/>
    </row>
    <row r="10" spans="1:44" s="195" customFormat="1" ht="15.75">
      <c r="A10" s="194"/>
      <c r="C10" s="196"/>
      <c r="D10" s="197"/>
      <c r="E10" s="198"/>
      <c r="G10" s="199"/>
    </row>
    <row r="11" spans="1:44" s="195" customFormat="1" ht="15.75">
      <c r="A11" s="194"/>
      <c r="C11" s="196"/>
      <c r="D11" s="197"/>
      <c r="E11" s="198"/>
      <c r="G11" s="199"/>
    </row>
    <row r="12" spans="1:44" s="195" customFormat="1" ht="15.75">
      <c r="A12" s="194"/>
      <c r="C12" s="196"/>
      <c r="D12" s="197"/>
      <c r="E12" s="198"/>
      <c r="G12" s="199"/>
    </row>
    <row r="13" spans="1:44" s="195" customFormat="1" ht="15.75">
      <c r="A13" s="194"/>
      <c r="C13" s="196"/>
      <c r="D13" s="197"/>
      <c r="E13" s="198"/>
      <c r="G13" s="199"/>
    </row>
    <row r="14" spans="1:44" s="195" customFormat="1" ht="15.75">
      <c r="A14" s="194"/>
      <c r="C14" s="196"/>
      <c r="D14" s="197"/>
      <c r="E14" s="198"/>
      <c r="G14" s="199"/>
    </row>
    <row r="15" spans="1:44" s="195" customFormat="1" ht="15.75">
      <c r="A15" s="194"/>
      <c r="C15" s="196"/>
      <c r="D15" s="197"/>
      <c r="E15" s="198"/>
      <c r="F15" s="70"/>
      <c r="G15" s="199"/>
    </row>
    <row r="16" spans="1:44" s="195" customFormat="1" ht="15.75">
      <c r="A16" s="194"/>
      <c r="C16" s="196"/>
      <c r="D16" s="197"/>
      <c r="E16" s="198"/>
      <c r="F16" s="70"/>
      <c r="G16" s="199"/>
    </row>
    <row r="17" spans="1:7" s="195" customFormat="1" ht="15.75">
      <c r="A17" s="194"/>
      <c r="C17" s="196"/>
      <c r="D17" s="197"/>
      <c r="E17" s="198"/>
      <c r="F17" s="70"/>
      <c r="G17" s="199"/>
    </row>
    <row r="18" spans="1:7" s="195" customFormat="1">
      <c r="A18" s="194"/>
      <c r="C18" s="200"/>
      <c r="D18" s="201"/>
      <c r="F18" s="70"/>
      <c r="G18" s="199"/>
    </row>
    <row r="19" spans="1:7" s="195" customFormat="1">
      <c r="A19" s="194"/>
      <c r="C19" s="200"/>
      <c r="D19" s="201"/>
      <c r="F19" s="70"/>
      <c r="G19" s="199"/>
    </row>
    <row r="20" spans="1:7" s="195" customFormat="1">
      <c r="A20" s="194"/>
      <c r="C20" s="200"/>
      <c r="D20" s="201"/>
      <c r="F20" s="70"/>
      <c r="G20" s="199"/>
    </row>
    <row r="21" spans="1:7" s="195" customFormat="1">
      <c r="A21" s="194"/>
      <c r="C21" s="200"/>
      <c r="D21" s="201"/>
      <c r="F21" s="70"/>
      <c r="G21" s="199"/>
    </row>
    <row r="22" spans="1:7" s="195" customFormat="1">
      <c r="A22" s="194"/>
      <c r="C22" s="200"/>
      <c r="D22" s="201"/>
      <c r="F22" s="70"/>
      <c r="G22" s="199"/>
    </row>
    <row r="23" spans="1:7" s="195" customFormat="1">
      <c r="A23" s="194"/>
      <c r="C23" s="200"/>
      <c r="D23" s="201"/>
      <c r="F23" s="70"/>
      <c r="G23" s="199"/>
    </row>
    <row r="24" spans="1:7" s="195" customFormat="1">
      <c r="A24" s="194"/>
      <c r="C24" s="200"/>
      <c r="D24" s="201"/>
      <c r="F24" s="70"/>
      <c r="G24" s="199"/>
    </row>
    <row r="25" spans="1:7" s="195" customFormat="1">
      <c r="A25" s="194"/>
      <c r="C25" s="200"/>
      <c r="D25" s="201"/>
      <c r="F25" s="70"/>
      <c r="G25" s="199"/>
    </row>
    <row r="26" spans="1:7" s="195" customFormat="1">
      <c r="A26" s="194"/>
      <c r="C26" s="200"/>
      <c r="D26" s="201"/>
      <c r="F26" s="70"/>
      <c r="G26" s="199"/>
    </row>
    <row r="27" spans="1:7" s="195" customFormat="1">
      <c r="A27" s="194"/>
      <c r="C27" s="200"/>
      <c r="D27" s="201"/>
      <c r="F27" s="70"/>
      <c r="G27" s="199"/>
    </row>
    <row r="28" spans="1:7" s="195" customFormat="1">
      <c r="A28" s="194"/>
      <c r="C28" s="200"/>
      <c r="D28" s="201"/>
      <c r="F28" s="70"/>
      <c r="G28" s="199"/>
    </row>
    <row r="29" spans="1:7" s="195" customFormat="1">
      <c r="A29" s="194"/>
      <c r="C29" s="200"/>
      <c r="D29" s="201"/>
      <c r="F29" s="70"/>
      <c r="G29" s="199"/>
    </row>
    <row r="30" spans="1:7" s="195" customFormat="1">
      <c r="A30" s="194"/>
      <c r="C30" s="200"/>
      <c r="D30" s="201"/>
      <c r="F30" s="70"/>
      <c r="G30" s="199"/>
    </row>
    <row r="31" spans="1:7" s="195" customFormat="1">
      <c r="A31" s="194"/>
      <c r="C31" s="200"/>
      <c r="D31" s="201"/>
      <c r="F31" s="70"/>
      <c r="G31" s="199"/>
    </row>
    <row r="32" spans="1:7" s="195" customFormat="1">
      <c r="A32" s="194"/>
      <c r="C32" s="200"/>
      <c r="D32" s="201"/>
      <c r="F32" s="70"/>
      <c r="G32" s="199"/>
    </row>
    <row r="33" spans="1:7" s="195" customFormat="1">
      <c r="A33" s="194"/>
      <c r="C33" s="200"/>
      <c r="D33" s="201"/>
      <c r="F33" s="70"/>
      <c r="G33" s="199"/>
    </row>
    <row r="34" spans="1:7" s="195" customFormat="1">
      <c r="A34" s="194"/>
      <c r="C34" s="200"/>
      <c r="D34" s="201"/>
      <c r="F34" s="70"/>
      <c r="G34" s="199"/>
    </row>
    <row r="35" spans="1:7" s="195" customFormat="1">
      <c r="A35" s="194"/>
      <c r="C35" s="200"/>
      <c r="D35" s="201"/>
      <c r="F35" s="70"/>
      <c r="G35" s="199"/>
    </row>
    <row r="36" spans="1:7" s="195" customFormat="1">
      <c r="A36" s="194"/>
      <c r="C36" s="200"/>
      <c r="D36" s="201"/>
      <c r="F36" s="70"/>
      <c r="G36" s="199"/>
    </row>
    <row r="37" spans="1:7" s="195" customFormat="1">
      <c r="A37" s="194"/>
      <c r="C37" s="200"/>
      <c r="D37" s="201"/>
      <c r="F37" s="70"/>
      <c r="G37" s="199"/>
    </row>
    <row r="38" spans="1:7" s="195" customFormat="1">
      <c r="A38" s="194"/>
      <c r="C38" s="200"/>
      <c r="D38" s="201"/>
      <c r="F38" s="70"/>
      <c r="G38" s="199"/>
    </row>
    <row r="39" spans="1:7" s="195" customFormat="1">
      <c r="A39" s="194"/>
      <c r="C39" s="200"/>
      <c r="D39" s="201"/>
      <c r="F39" s="70"/>
      <c r="G39" s="199"/>
    </row>
    <row r="40" spans="1:7" s="195" customFormat="1">
      <c r="A40" s="194"/>
      <c r="C40" s="200"/>
      <c r="D40" s="201"/>
      <c r="F40" s="70"/>
      <c r="G40" s="199"/>
    </row>
    <row r="41" spans="1:7" s="195" customFormat="1">
      <c r="A41" s="194"/>
      <c r="C41" s="200"/>
      <c r="D41" s="201"/>
      <c r="F41" s="70"/>
      <c r="G41" s="199"/>
    </row>
    <row r="42" spans="1:7" s="195" customFormat="1">
      <c r="A42" s="194"/>
      <c r="C42" s="200"/>
      <c r="D42" s="201"/>
      <c r="F42" s="70"/>
      <c r="G42" s="199"/>
    </row>
    <row r="43" spans="1:7" s="195" customFormat="1">
      <c r="A43" s="194"/>
      <c r="C43" s="200"/>
      <c r="D43" s="201"/>
      <c r="F43" s="70"/>
      <c r="G43" s="199"/>
    </row>
    <row r="44" spans="1:7" s="195" customFormat="1">
      <c r="A44" s="194"/>
      <c r="C44" s="200"/>
      <c r="D44" s="201"/>
      <c r="F44" s="70"/>
      <c r="G44" s="199"/>
    </row>
    <row r="45" spans="1:7" s="195" customFormat="1">
      <c r="A45" s="194"/>
      <c r="C45" s="200"/>
      <c r="D45" s="201"/>
      <c r="F45" s="70"/>
      <c r="G45" s="199"/>
    </row>
    <row r="46" spans="1:7" s="195" customFormat="1">
      <c r="A46" s="194"/>
      <c r="C46" s="200"/>
      <c r="D46" s="201"/>
      <c r="F46" s="70"/>
      <c r="G46" s="199"/>
    </row>
    <row r="47" spans="1:7" s="195" customFormat="1">
      <c r="A47" s="194"/>
      <c r="C47" s="200"/>
      <c r="D47" s="201"/>
      <c r="F47" s="70"/>
      <c r="G47" s="199"/>
    </row>
    <row r="48" spans="1:7" s="195" customFormat="1">
      <c r="A48" s="194"/>
      <c r="C48" s="200"/>
      <c r="D48" s="201"/>
      <c r="F48" s="70"/>
      <c r="G48" s="199"/>
    </row>
    <row r="49" spans="1:7" s="195" customFormat="1">
      <c r="A49" s="194"/>
      <c r="C49" s="200"/>
      <c r="D49" s="201"/>
      <c r="F49" s="70"/>
      <c r="G49" s="199"/>
    </row>
    <row r="50" spans="1:7" s="195" customFormat="1">
      <c r="A50" s="194"/>
      <c r="C50" s="200"/>
      <c r="D50" s="201"/>
      <c r="F50" s="70"/>
      <c r="G50" s="199"/>
    </row>
    <row r="51" spans="1:7" s="195" customFormat="1">
      <c r="A51" s="194"/>
      <c r="C51" s="200"/>
      <c r="D51" s="201"/>
      <c r="F51" s="70"/>
      <c r="G51" s="199"/>
    </row>
    <row r="52" spans="1:7">
      <c r="C52" s="143"/>
      <c r="D52" s="203"/>
      <c r="F52" s="70"/>
    </row>
    <row r="53" spans="1:7">
      <c r="F53" s="70"/>
    </row>
    <row r="54" spans="1:7">
      <c r="F54" s="70"/>
    </row>
    <row r="55" spans="1:7">
      <c r="F55" s="70"/>
    </row>
    <row r="56" spans="1:7">
      <c r="F56" s="70"/>
    </row>
    <row r="57" spans="1:7">
      <c r="F57" s="70"/>
    </row>
    <row r="58" spans="1:7">
      <c r="F58" s="70"/>
    </row>
    <row r="59" spans="1:7">
      <c r="F59" s="70"/>
    </row>
    <row r="60" spans="1:7">
      <c r="F60" s="70"/>
    </row>
    <row r="61" spans="1:7">
      <c r="F61" s="70"/>
    </row>
    <row r="62" spans="1:7">
      <c r="F62" s="70"/>
    </row>
    <row r="63" spans="1:7">
      <c r="F63" s="70"/>
    </row>
    <row r="64" spans="1:7">
      <c r="F64" s="70"/>
    </row>
    <row r="65" spans="3:6">
      <c r="F65" s="70"/>
    </row>
    <row r="66" spans="3:6">
      <c r="F66" s="70"/>
    </row>
    <row r="67" spans="3:6">
      <c r="F67" s="70"/>
    </row>
    <row r="68" spans="3:6">
      <c r="F68" s="70"/>
    </row>
    <row r="69" spans="3:6">
      <c r="F69" s="70"/>
    </row>
    <row r="70" spans="3:6">
      <c r="F70" s="70"/>
    </row>
    <row r="71" spans="3:6">
      <c r="F71" s="70"/>
    </row>
    <row r="72" spans="3:6">
      <c r="F72" s="70"/>
    </row>
    <row r="73" spans="3:6">
      <c r="F73" s="70"/>
    </row>
    <row r="74" spans="3:6">
      <c r="F74" s="70"/>
    </row>
    <row r="75" spans="3:6">
      <c r="F75" s="70"/>
    </row>
    <row r="76" spans="3:6">
      <c r="F76" s="70"/>
    </row>
    <row r="77" spans="3:6">
      <c r="F77" s="70"/>
    </row>
    <row r="78" spans="3:6">
      <c r="F78" s="70"/>
    </row>
    <row r="79" spans="3:6">
      <c r="C79" s="143"/>
      <c r="D79" s="203"/>
      <c r="F79" s="70"/>
    </row>
    <row r="80" spans="3:6">
      <c r="F80" s="70"/>
    </row>
    <row r="81" spans="6:6">
      <c r="F81" s="70"/>
    </row>
    <row r="82" spans="6:6">
      <c r="F82" s="70"/>
    </row>
    <row r="83" spans="6:6">
      <c r="F83" s="70"/>
    </row>
    <row r="84" spans="6:6">
      <c r="F84" s="70"/>
    </row>
    <row r="85" spans="6:6">
      <c r="F85" s="70"/>
    </row>
    <row r="86" spans="6:6">
      <c r="F86" s="70"/>
    </row>
    <row r="87" spans="6:6">
      <c r="F87" s="70"/>
    </row>
    <row r="88" spans="6:6">
      <c r="F88" s="70"/>
    </row>
    <row r="89" spans="6:6">
      <c r="F89" s="70"/>
    </row>
    <row r="90" spans="6:6">
      <c r="F90" s="70"/>
    </row>
    <row r="91" spans="6:6">
      <c r="F91" s="70"/>
    </row>
    <row r="92" spans="6:6">
      <c r="F92" s="70"/>
    </row>
    <row r="93" spans="6:6">
      <c r="F93" s="70"/>
    </row>
    <row r="94" spans="6:6">
      <c r="F94" s="70"/>
    </row>
    <row r="95" spans="6:6">
      <c r="F95" s="70"/>
    </row>
    <row r="96" spans="6:6">
      <c r="F96" s="70"/>
    </row>
    <row r="97" spans="6:6">
      <c r="F97" s="70"/>
    </row>
    <row r="98" spans="6:6">
      <c r="F98" s="70"/>
    </row>
    <row r="99" spans="6:6">
      <c r="F99" s="70"/>
    </row>
    <row r="100" spans="6:6">
      <c r="F100" s="70"/>
    </row>
    <row r="101" spans="6:6">
      <c r="F101" s="70"/>
    </row>
    <row r="102" spans="6:6">
      <c r="F102" s="70"/>
    </row>
    <row r="103" spans="6:6">
      <c r="F103" s="70"/>
    </row>
    <row r="104" spans="6:6">
      <c r="F104" s="70"/>
    </row>
    <row r="105" spans="6:6">
      <c r="F105" s="70"/>
    </row>
    <row r="106" spans="6:6">
      <c r="F106" s="70"/>
    </row>
    <row r="107" spans="6:6">
      <c r="F107" s="70"/>
    </row>
    <row r="108" spans="6:6">
      <c r="F108" s="70"/>
    </row>
    <row r="109" spans="6:6">
      <c r="F109" s="70"/>
    </row>
    <row r="110" spans="6:6">
      <c r="F110" s="70"/>
    </row>
    <row r="111" spans="6:6">
      <c r="F111" s="70"/>
    </row>
    <row r="112" spans="6:6">
      <c r="F112" s="70"/>
    </row>
    <row r="113" spans="6:6">
      <c r="F113" s="70"/>
    </row>
    <row r="114" spans="6:6">
      <c r="F114" s="70"/>
    </row>
    <row r="115" spans="6:6">
      <c r="F115" s="70"/>
    </row>
    <row r="116" spans="6:6">
      <c r="F116" s="70"/>
    </row>
    <row r="117" spans="6:6">
      <c r="F117" s="70"/>
    </row>
    <row r="118" spans="6:6">
      <c r="F118" s="70"/>
    </row>
    <row r="119" spans="6:6">
      <c r="F119" s="70"/>
    </row>
    <row r="120" spans="6:6">
      <c r="F120" s="70"/>
    </row>
    <row r="121" spans="6:6">
      <c r="F121" s="70"/>
    </row>
    <row r="122" spans="6:6">
      <c r="F122" s="70"/>
    </row>
    <row r="123" spans="6:6">
      <c r="F123" s="70"/>
    </row>
    <row r="124" spans="6:6">
      <c r="F124" s="70"/>
    </row>
    <row r="125" spans="6:6">
      <c r="F125" s="70"/>
    </row>
    <row r="126" spans="6:6">
      <c r="F126" s="70"/>
    </row>
    <row r="127" spans="6:6">
      <c r="F127" s="70"/>
    </row>
  </sheetData>
  <sheetProtection algorithmName="SHA-512" hashValue="WG3YfQnv4JGTgIJULhGXPTS3/YZF4XzZBNdYN/Wrnxs54wF0Sl1uXXpxy3UrJ0CLfSCOMZO4dWEwbtWQ/cOfyw==" saltValue="QUsVm7DR+NolQXqj/ZhYlg==" spinCount="100000" sheet="1" selectLockedCells="1"/>
  <mergeCells count="1">
    <mergeCell ref="A1:B1"/>
  </mergeCells>
  <conditionalFormatting sqref="C15:C17">
    <cfRule type="containsText" dxfId="3" priority="2" operator="containsText" text="Nee">
      <formula>NOT(ISERROR(SEARCH("Nee",C15)))</formula>
    </cfRule>
  </conditionalFormatting>
  <conditionalFormatting sqref="D3:D4">
    <cfRule type="cellIs" dxfId="2" priority="1" operator="equal">
      <formula>"Nee"</formula>
    </cfRule>
  </conditionalFormatting>
  <conditionalFormatting sqref="D5:D14">
    <cfRule type="containsText" dxfId="1" priority="4" operator="containsText" text="Nee">
      <formula>NOT(ISERROR(SEARCH("Nee",D5)))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F48909-5FA7-6643-A713-B98F1855E23D}">
          <x14:formula1>
            <xm:f>Toelichting!$A$100:$A$101</xm:f>
          </x14:formula1>
          <xm:sqref>C15:C17 D3:D14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C109"/>
  <sheetViews>
    <sheetView zoomScale="130" zoomScaleNormal="130" workbookViewId="0">
      <selection activeCell="G16" sqref="G16"/>
    </sheetView>
  </sheetViews>
  <sheetFormatPr defaultColWidth="8.85546875" defaultRowHeight="15"/>
  <cols>
    <col min="1" max="1" width="8.85546875" customWidth="1"/>
    <col min="2" max="2" width="167.42578125" style="179" customWidth="1"/>
    <col min="3" max="3" width="8.140625" style="15" customWidth="1"/>
    <col min="4" max="4" width="12.140625" customWidth="1"/>
    <col min="5" max="5" width="8.85546875" style="244"/>
    <col min="6" max="6" width="20" style="252" customWidth="1"/>
    <col min="7" max="10" width="8.85546875" style="245"/>
    <col min="11" max="29" width="8.85546875" style="213"/>
  </cols>
  <sheetData>
    <row r="1" spans="1:29" ht="24" customHeight="1">
      <c r="A1" s="420" t="s">
        <v>348</v>
      </c>
      <c r="B1" s="420"/>
      <c r="C1" s="420"/>
      <c r="D1" s="241"/>
      <c r="E1" s="244" t="s">
        <v>349</v>
      </c>
      <c r="F1" s="341">
        <f>F80/66</f>
        <v>0</v>
      </c>
      <c r="G1" s="342">
        <f>F1*50</f>
        <v>0</v>
      </c>
    </row>
    <row r="2" spans="1:29" s="4" customFormat="1" ht="35.25">
      <c r="A2" s="269" t="s">
        <v>35</v>
      </c>
      <c r="B2" s="310" t="s">
        <v>350</v>
      </c>
      <c r="C2" s="269"/>
      <c r="D2" s="269" t="s">
        <v>351</v>
      </c>
      <c r="E2" s="246"/>
      <c r="F2" s="247"/>
      <c r="G2" s="334"/>
      <c r="H2" s="248"/>
      <c r="I2" s="248"/>
      <c r="J2" s="248"/>
      <c r="K2" s="189"/>
      <c r="L2" s="189"/>
      <c r="M2" s="189"/>
      <c r="N2" s="189"/>
      <c r="O2" s="189"/>
      <c r="P2" s="189"/>
      <c r="Q2" s="189"/>
      <c r="R2" s="189"/>
      <c r="S2" s="189"/>
      <c r="T2" s="189"/>
      <c r="U2" s="189"/>
      <c r="V2" s="189"/>
      <c r="W2" s="189"/>
      <c r="X2" s="189"/>
      <c r="Y2" s="189"/>
      <c r="Z2" s="189"/>
      <c r="AA2" s="189"/>
      <c r="AB2" s="189"/>
      <c r="AC2" s="189"/>
    </row>
    <row r="3" spans="1:29" s="4" customFormat="1" ht="12.75">
      <c r="A3" s="161"/>
      <c r="B3" s="215" t="s">
        <v>352</v>
      </c>
      <c r="C3" s="109"/>
      <c r="D3" s="239"/>
      <c r="E3" s="246" t="str">
        <f>IF(D3 &lt;&gt; "","FOUT DEZE CEL NIET GEBRUIKEN"," ")</f>
        <v xml:space="preserve"> </v>
      </c>
      <c r="F3" s="247"/>
      <c r="G3" s="249"/>
      <c r="H3" s="249"/>
      <c r="I3" s="249"/>
      <c r="J3" s="249"/>
      <c r="K3" s="70"/>
      <c r="L3" s="70"/>
      <c r="M3" s="70"/>
      <c r="N3" s="70"/>
      <c r="O3" s="70"/>
      <c r="P3" s="70"/>
      <c r="Q3" s="70"/>
      <c r="R3" s="70"/>
      <c r="S3" s="70"/>
      <c r="T3" s="70"/>
      <c r="U3" s="70"/>
      <c r="V3" s="70"/>
      <c r="W3" s="70"/>
      <c r="X3" s="70"/>
    </row>
    <row r="4" spans="1:29" s="4" customFormat="1" ht="12.75">
      <c r="A4" s="233" t="s">
        <v>353</v>
      </c>
      <c r="B4" s="219" t="s">
        <v>354</v>
      </c>
      <c r="C4" s="36"/>
      <c r="D4" s="220" t="s">
        <v>20</v>
      </c>
      <c r="E4" s="250">
        <f t="shared" ref="E4:E7" si="0">IF(D4="Nee",0,1)</f>
        <v>0</v>
      </c>
      <c r="F4" s="247">
        <f t="shared" ref="F4:F67" si="1">IF(D4="Nee",1,0)</f>
        <v>1</v>
      </c>
      <c r="G4" s="248">
        <f>IF(D4="Nee",1,0)</f>
        <v>1</v>
      </c>
      <c r="H4" s="248"/>
      <c r="I4" s="248"/>
      <c r="J4" s="248"/>
      <c r="K4" s="189"/>
      <c r="L4" s="189"/>
      <c r="M4" s="189"/>
      <c r="N4" s="189"/>
      <c r="O4" s="189"/>
      <c r="P4" s="189"/>
      <c r="Q4" s="189"/>
      <c r="R4" s="189"/>
      <c r="S4" s="189"/>
      <c r="T4" s="189"/>
      <c r="U4" s="189"/>
      <c r="V4" s="189"/>
      <c r="W4" s="189"/>
      <c r="X4" s="189"/>
      <c r="Y4" s="189"/>
      <c r="Z4" s="189"/>
      <c r="AA4" s="189"/>
      <c r="AB4" s="189"/>
      <c r="AC4" s="189"/>
    </row>
    <row r="5" spans="1:29" s="4" customFormat="1" ht="12.75">
      <c r="A5" s="233" t="s">
        <v>355</v>
      </c>
      <c r="B5" s="221" t="s">
        <v>356</v>
      </c>
      <c r="C5" s="36"/>
      <c r="D5" s="220" t="s">
        <v>20</v>
      </c>
      <c r="E5" s="250">
        <f t="shared" si="0"/>
        <v>0</v>
      </c>
      <c r="F5" s="247">
        <f t="shared" si="1"/>
        <v>1</v>
      </c>
      <c r="G5" s="248">
        <f t="shared" ref="G5:G7" si="2">IF(D5="Nee",1,0)</f>
        <v>1</v>
      </c>
      <c r="H5" s="248"/>
      <c r="I5" s="248"/>
      <c r="J5" s="248"/>
      <c r="K5" s="189"/>
      <c r="L5" s="189"/>
      <c r="M5" s="189"/>
      <c r="N5" s="189"/>
      <c r="O5" s="189"/>
      <c r="P5" s="189"/>
      <c r="Q5" s="189"/>
      <c r="R5" s="189"/>
      <c r="S5" s="189"/>
      <c r="T5" s="189"/>
      <c r="U5" s="189"/>
      <c r="V5" s="189"/>
      <c r="W5" s="189"/>
      <c r="X5" s="189"/>
      <c r="Y5" s="189"/>
      <c r="Z5" s="189"/>
      <c r="AA5" s="189"/>
      <c r="AB5" s="189"/>
      <c r="AC5" s="189"/>
    </row>
    <row r="6" spans="1:29" s="4" customFormat="1" ht="12.75">
      <c r="A6" s="233" t="s">
        <v>357</v>
      </c>
      <c r="B6" s="221" t="s">
        <v>358</v>
      </c>
      <c r="C6" s="36"/>
      <c r="D6" s="220" t="s">
        <v>20</v>
      </c>
      <c r="E6" s="250">
        <f t="shared" si="0"/>
        <v>0</v>
      </c>
      <c r="F6" s="247">
        <f t="shared" si="1"/>
        <v>1</v>
      </c>
      <c r="G6" s="248">
        <f t="shared" si="2"/>
        <v>1</v>
      </c>
      <c r="H6" s="248"/>
      <c r="I6" s="248"/>
      <c r="J6" s="248"/>
      <c r="K6" s="189"/>
      <c r="L6" s="189"/>
      <c r="M6" s="189"/>
      <c r="N6" s="189"/>
      <c r="O6" s="189"/>
      <c r="P6" s="189"/>
      <c r="Q6" s="189"/>
      <c r="R6" s="189"/>
      <c r="S6" s="189"/>
      <c r="T6" s="189"/>
      <c r="U6" s="189"/>
      <c r="V6" s="189"/>
      <c r="W6" s="189"/>
      <c r="X6" s="189"/>
      <c r="Y6" s="189"/>
      <c r="Z6" s="189"/>
      <c r="AA6" s="189"/>
      <c r="AB6" s="189"/>
      <c r="AC6" s="189"/>
    </row>
    <row r="7" spans="1:29" s="4" customFormat="1" ht="12.75">
      <c r="A7" s="233" t="s">
        <v>359</v>
      </c>
      <c r="B7" s="221" t="s">
        <v>360</v>
      </c>
      <c r="C7" s="36"/>
      <c r="D7" s="220" t="s">
        <v>20</v>
      </c>
      <c r="E7" s="250">
        <f t="shared" si="0"/>
        <v>0</v>
      </c>
      <c r="F7" s="247">
        <f t="shared" si="1"/>
        <v>1</v>
      </c>
      <c r="G7" s="248">
        <f t="shared" si="2"/>
        <v>1</v>
      </c>
      <c r="H7" s="248"/>
      <c r="I7" s="248"/>
      <c r="J7" s="248"/>
      <c r="K7" s="189"/>
      <c r="L7" s="189"/>
      <c r="M7" s="189"/>
      <c r="N7" s="189"/>
      <c r="O7" s="189"/>
      <c r="P7" s="189"/>
      <c r="Q7" s="189"/>
      <c r="R7" s="189"/>
      <c r="S7" s="189"/>
      <c r="T7" s="189"/>
      <c r="U7" s="189"/>
      <c r="V7" s="189"/>
      <c r="W7" s="189"/>
      <c r="X7" s="189"/>
      <c r="Y7" s="189"/>
      <c r="Z7" s="189"/>
      <c r="AA7" s="189"/>
      <c r="AB7" s="189"/>
      <c r="AC7" s="189"/>
    </row>
    <row r="8" spans="1:29" s="4" customFormat="1" ht="12.75">
      <c r="A8" s="234"/>
      <c r="B8" s="235" t="s">
        <v>240</v>
      </c>
      <c r="C8" s="109"/>
      <c r="D8" s="239"/>
      <c r="E8" s="246" t="str">
        <f>IF(D8 &lt;&gt; "","FOUT DEZE CEL NIET GEBRUIKEN"," ")</f>
        <v xml:space="preserve"> </v>
      </c>
      <c r="F8" s="247"/>
      <c r="G8" s="249"/>
      <c r="H8" s="249"/>
      <c r="I8" s="249"/>
      <c r="J8" s="249"/>
      <c r="K8" s="70"/>
      <c r="L8" s="70"/>
      <c r="M8" s="70"/>
      <c r="N8" s="70"/>
      <c r="O8" s="70"/>
      <c r="P8" s="70"/>
      <c r="Q8" s="70"/>
      <c r="R8" s="70"/>
      <c r="S8" s="70"/>
      <c r="T8" s="70"/>
      <c r="U8" s="70"/>
      <c r="V8" s="70"/>
      <c r="W8" s="70"/>
      <c r="X8" s="70"/>
    </row>
    <row r="9" spans="1:29" s="4" customFormat="1" ht="12.75">
      <c r="A9" s="233" t="s">
        <v>361</v>
      </c>
      <c r="B9" s="221" t="s">
        <v>362</v>
      </c>
      <c r="C9" s="36"/>
      <c r="D9" s="220" t="s">
        <v>20</v>
      </c>
      <c r="E9" s="250">
        <f t="shared" ref="E9:E72" si="3">IF(D9="Nee",0,1)</f>
        <v>0</v>
      </c>
      <c r="F9" s="247">
        <f t="shared" si="1"/>
        <v>1</v>
      </c>
      <c r="G9" s="248">
        <f>IF(D9="Nee",1,0)</f>
        <v>1</v>
      </c>
      <c r="H9" s="248"/>
      <c r="I9" s="248"/>
      <c r="J9" s="248"/>
      <c r="K9" s="189"/>
      <c r="L9" s="189"/>
      <c r="M9" s="189"/>
      <c r="N9" s="189"/>
      <c r="O9" s="189"/>
      <c r="P9" s="189"/>
      <c r="Q9" s="189"/>
      <c r="R9" s="189"/>
      <c r="S9" s="189"/>
      <c r="T9" s="189"/>
      <c r="U9" s="189"/>
      <c r="V9" s="189"/>
      <c r="W9" s="189"/>
      <c r="X9" s="189"/>
      <c r="Y9" s="189"/>
      <c r="Z9" s="189"/>
      <c r="AA9" s="189"/>
      <c r="AB9" s="189"/>
      <c r="AC9" s="189"/>
    </row>
    <row r="10" spans="1:29" s="4" customFormat="1" ht="15.75" customHeight="1">
      <c r="A10" s="161"/>
      <c r="B10" s="236" t="s">
        <v>363</v>
      </c>
      <c r="C10" s="162"/>
      <c r="D10" s="239"/>
      <c r="E10" s="246" t="str">
        <f>IF(D10 &lt;&gt; "","FOUT DEZE CEL NIET GEBRUIKEN"," ")</f>
        <v xml:space="preserve"> </v>
      </c>
      <c r="F10" s="247"/>
      <c r="G10" s="249"/>
      <c r="H10" s="249"/>
      <c r="I10" s="249"/>
      <c r="J10" s="249"/>
      <c r="K10" s="70"/>
      <c r="L10" s="70"/>
      <c r="M10" s="70"/>
      <c r="N10" s="70"/>
      <c r="O10" s="70"/>
      <c r="P10" s="70"/>
      <c r="Q10" s="70"/>
      <c r="R10" s="70"/>
      <c r="S10" s="70"/>
      <c r="T10" s="70"/>
      <c r="U10" s="70"/>
      <c r="V10" s="70"/>
      <c r="W10" s="70"/>
      <c r="X10" s="70"/>
    </row>
    <row r="11" spans="1:29" s="4" customFormat="1" ht="12.75">
      <c r="A11" s="233" t="s">
        <v>364</v>
      </c>
      <c r="B11" s="219" t="s">
        <v>354</v>
      </c>
      <c r="C11" s="36"/>
      <c r="D11" s="220" t="s">
        <v>20</v>
      </c>
      <c r="E11" s="250">
        <f t="shared" si="3"/>
        <v>0</v>
      </c>
      <c r="F11" s="247">
        <f t="shared" si="1"/>
        <v>1</v>
      </c>
      <c r="G11" s="248">
        <f t="shared" ref="G11:G15" si="4">IF(D11="Nee",1,0)</f>
        <v>1</v>
      </c>
      <c r="H11" s="248"/>
      <c r="I11" s="248"/>
      <c r="J11" s="248"/>
      <c r="K11" s="189"/>
      <c r="L11" s="189"/>
      <c r="M11" s="189"/>
      <c r="N11" s="189"/>
      <c r="O11" s="189"/>
      <c r="P11" s="189"/>
      <c r="Q11" s="189"/>
      <c r="R11" s="189"/>
      <c r="S11" s="189"/>
      <c r="T11" s="189"/>
      <c r="U11" s="189"/>
      <c r="V11" s="189"/>
      <c r="W11" s="189"/>
      <c r="X11" s="189"/>
      <c r="Y11" s="189"/>
      <c r="Z11" s="189"/>
      <c r="AA11" s="189"/>
      <c r="AB11" s="189"/>
      <c r="AC11" s="189"/>
    </row>
    <row r="12" spans="1:29" s="4" customFormat="1" ht="15.75" customHeight="1">
      <c r="A12" s="233" t="s">
        <v>365</v>
      </c>
      <c r="B12" s="221" t="s">
        <v>366</v>
      </c>
      <c r="C12" s="36"/>
      <c r="D12" s="220" t="s">
        <v>20</v>
      </c>
      <c r="E12" s="250">
        <f t="shared" si="3"/>
        <v>0</v>
      </c>
      <c r="F12" s="247">
        <f t="shared" si="1"/>
        <v>1</v>
      </c>
      <c r="G12" s="248">
        <f t="shared" si="4"/>
        <v>1</v>
      </c>
      <c r="H12" s="248"/>
      <c r="I12" s="248"/>
      <c r="J12" s="248"/>
      <c r="K12" s="189"/>
      <c r="L12" s="189"/>
      <c r="M12" s="189"/>
      <c r="N12" s="189"/>
      <c r="O12" s="189"/>
      <c r="P12" s="189"/>
      <c r="Q12" s="189"/>
      <c r="R12" s="189"/>
      <c r="S12" s="189"/>
      <c r="T12" s="189"/>
      <c r="U12" s="189"/>
      <c r="V12" s="189"/>
      <c r="W12" s="189"/>
      <c r="X12" s="189"/>
      <c r="Y12" s="189"/>
      <c r="Z12" s="189"/>
      <c r="AA12" s="189"/>
      <c r="AB12" s="189"/>
      <c r="AC12" s="189"/>
    </row>
    <row r="13" spans="1:29" s="4" customFormat="1" ht="12.75">
      <c r="A13" s="233" t="s">
        <v>367</v>
      </c>
      <c r="B13" s="222" t="s">
        <v>368</v>
      </c>
      <c r="C13" s="36"/>
      <c r="D13" s="220" t="s">
        <v>20</v>
      </c>
      <c r="E13" s="250">
        <f t="shared" si="3"/>
        <v>0</v>
      </c>
      <c r="F13" s="247">
        <f t="shared" si="1"/>
        <v>1</v>
      </c>
      <c r="G13" s="248">
        <f t="shared" si="4"/>
        <v>1</v>
      </c>
      <c r="H13" s="248"/>
      <c r="I13" s="248"/>
      <c r="J13" s="248"/>
      <c r="K13" s="189"/>
      <c r="L13" s="189"/>
      <c r="M13" s="189"/>
      <c r="N13" s="189"/>
      <c r="O13" s="189"/>
      <c r="P13" s="189"/>
      <c r="Q13" s="189"/>
      <c r="R13" s="189"/>
      <c r="S13" s="189"/>
      <c r="T13" s="189"/>
      <c r="U13" s="189"/>
      <c r="V13" s="189"/>
      <c r="W13" s="189"/>
      <c r="X13" s="189"/>
      <c r="Y13" s="189"/>
      <c r="Z13" s="189"/>
      <c r="AA13" s="189"/>
      <c r="AB13" s="189"/>
      <c r="AC13" s="189"/>
    </row>
    <row r="14" spans="1:29" s="4" customFormat="1" ht="12.75">
      <c r="A14" s="233" t="s">
        <v>369</v>
      </c>
      <c r="B14" s="222" t="s">
        <v>370</v>
      </c>
      <c r="C14" s="36"/>
      <c r="D14" s="220" t="s">
        <v>20</v>
      </c>
      <c r="E14" s="250">
        <f t="shared" si="3"/>
        <v>0</v>
      </c>
      <c r="F14" s="247">
        <f t="shared" si="1"/>
        <v>1</v>
      </c>
      <c r="G14" s="248">
        <f t="shared" si="4"/>
        <v>1</v>
      </c>
      <c r="H14" s="248"/>
      <c r="I14" s="248"/>
      <c r="J14" s="248"/>
      <c r="K14" s="189"/>
      <c r="L14" s="189"/>
      <c r="M14" s="189"/>
      <c r="N14" s="189"/>
      <c r="O14" s="189"/>
      <c r="P14" s="189"/>
      <c r="Q14" s="189"/>
      <c r="R14" s="189"/>
      <c r="S14" s="189"/>
      <c r="T14" s="189"/>
      <c r="U14" s="189"/>
      <c r="V14" s="189"/>
      <c r="W14" s="189"/>
      <c r="X14" s="189"/>
      <c r="Y14" s="189"/>
      <c r="Z14" s="189"/>
      <c r="AA14" s="189"/>
      <c r="AB14" s="189"/>
      <c r="AC14" s="189"/>
    </row>
    <row r="15" spans="1:29" s="4" customFormat="1" ht="23.25" customHeight="1">
      <c r="A15" s="233" t="s">
        <v>371</v>
      </c>
      <c r="B15" s="222" t="s">
        <v>372</v>
      </c>
      <c r="C15" s="223"/>
      <c r="D15" s="220" t="s">
        <v>20</v>
      </c>
      <c r="E15" s="250">
        <f t="shared" si="3"/>
        <v>0</v>
      </c>
      <c r="F15" s="247">
        <f t="shared" si="1"/>
        <v>1</v>
      </c>
      <c r="G15" s="248">
        <f t="shared" si="4"/>
        <v>1</v>
      </c>
      <c r="H15" s="248"/>
      <c r="I15" s="248"/>
      <c r="J15" s="248"/>
      <c r="K15" s="189"/>
      <c r="L15" s="189"/>
      <c r="M15" s="189"/>
      <c r="N15" s="189"/>
      <c r="O15" s="189"/>
      <c r="P15" s="189"/>
      <c r="Q15" s="189"/>
      <c r="R15" s="189"/>
      <c r="S15" s="189"/>
      <c r="T15" s="189"/>
      <c r="U15" s="189"/>
      <c r="V15" s="189"/>
      <c r="W15" s="189"/>
      <c r="X15" s="189"/>
      <c r="Y15" s="189"/>
      <c r="Z15" s="189"/>
      <c r="AA15" s="189"/>
      <c r="AB15" s="189"/>
      <c r="AC15" s="189"/>
    </row>
    <row r="16" spans="1:29" s="4" customFormat="1" ht="12.75">
      <c r="A16" s="161"/>
      <c r="B16" s="236" t="s">
        <v>373</v>
      </c>
      <c r="C16" s="216"/>
      <c r="D16" s="239"/>
      <c r="E16" s="246" t="str">
        <f>IF(D16 &lt;&gt; "","FOUT DEZE CEL NIET GEBRUIKEN"," ")</f>
        <v xml:space="preserve"> </v>
      </c>
      <c r="F16" s="247"/>
      <c r="G16" s="249"/>
      <c r="H16" s="249"/>
      <c r="I16" s="249"/>
      <c r="J16" s="249"/>
      <c r="K16" s="70"/>
      <c r="L16" s="70"/>
      <c r="M16" s="70"/>
      <c r="N16" s="70"/>
      <c r="O16" s="70"/>
      <c r="P16" s="70"/>
      <c r="Q16" s="70"/>
      <c r="R16" s="70"/>
      <c r="S16" s="70"/>
      <c r="T16" s="70"/>
      <c r="U16" s="70"/>
      <c r="V16" s="70"/>
      <c r="W16" s="70"/>
      <c r="X16" s="70"/>
    </row>
    <row r="17" spans="1:29" s="4" customFormat="1" ht="12.75">
      <c r="A17" s="233" t="s">
        <v>374</v>
      </c>
      <c r="B17" s="222" t="s">
        <v>375</v>
      </c>
      <c r="C17" s="36"/>
      <c r="D17" s="220" t="s">
        <v>20</v>
      </c>
      <c r="E17" s="250">
        <f t="shared" si="3"/>
        <v>0</v>
      </c>
      <c r="F17" s="247">
        <f t="shared" si="1"/>
        <v>1</v>
      </c>
      <c r="G17" s="248">
        <f t="shared" ref="G17:G30" si="5">IF(D17="Nee",1,0)</f>
        <v>1</v>
      </c>
      <c r="H17" s="248"/>
      <c r="I17" s="248"/>
      <c r="J17" s="248"/>
      <c r="K17" s="189"/>
      <c r="L17" s="189"/>
      <c r="M17" s="189"/>
      <c r="N17" s="189"/>
      <c r="O17" s="189"/>
      <c r="P17" s="189"/>
      <c r="Q17" s="189"/>
      <c r="R17" s="189"/>
      <c r="S17" s="189"/>
      <c r="T17" s="189"/>
      <c r="U17" s="189"/>
      <c r="V17" s="189"/>
      <c r="W17" s="189"/>
      <c r="X17" s="189"/>
      <c r="Y17" s="189"/>
      <c r="Z17" s="189"/>
      <c r="AA17" s="189"/>
      <c r="AB17" s="189"/>
      <c r="AC17" s="189"/>
    </row>
    <row r="18" spans="1:29" s="4" customFormat="1" ht="12.75">
      <c r="A18" s="233" t="s">
        <v>376</v>
      </c>
      <c r="B18" s="219" t="s">
        <v>354</v>
      </c>
      <c r="C18" s="36"/>
      <c r="D18" s="220" t="s">
        <v>20</v>
      </c>
      <c r="E18" s="250">
        <f t="shared" si="3"/>
        <v>0</v>
      </c>
      <c r="F18" s="247">
        <f t="shared" si="1"/>
        <v>1</v>
      </c>
      <c r="G18" s="248">
        <f t="shared" si="5"/>
        <v>1</v>
      </c>
      <c r="H18" s="248"/>
      <c r="I18" s="248"/>
      <c r="J18" s="248"/>
      <c r="K18" s="189"/>
      <c r="L18" s="189"/>
      <c r="M18" s="189"/>
      <c r="N18" s="189"/>
      <c r="O18" s="189"/>
      <c r="P18" s="189"/>
      <c r="Q18" s="189"/>
      <c r="R18" s="189"/>
      <c r="S18" s="189"/>
      <c r="T18" s="189"/>
      <c r="U18" s="189"/>
      <c r="V18" s="189"/>
      <c r="W18" s="189"/>
      <c r="X18" s="189"/>
      <c r="Y18" s="189"/>
      <c r="Z18" s="189"/>
      <c r="AA18" s="189"/>
      <c r="AB18" s="189"/>
      <c r="AC18" s="189"/>
    </row>
    <row r="19" spans="1:29" s="4" customFormat="1" ht="12.75">
      <c r="A19" s="233" t="s">
        <v>377</v>
      </c>
      <c r="B19" s="222" t="s">
        <v>378</v>
      </c>
      <c r="C19" s="36"/>
      <c r="D19" s="220" t="s">
        <v>20</v>
      </c>
      <c r="E19" s="250">
        <f t="shared" si="3"/>
        <v>0</v>
      </c>
      <c r="F19" s="247">
        <f t="shared" si="1"/>
        <v>1</v>
      </c>
      <c r="G19" s="248">
        <f t="shared" si="5"/>
        <v>1</v>
      </c>
      <c r="H19" s="248"/>
      <c r="I19" s="248"/>
      <c r="J19" s="248"/>
      <c r="K19" s="189"/>
      <c r="L19" s="189"/>
      <c r="M19" s="189"/>
      <c r="N19" s="189"/>
      <c r="O19" s="189"/>
      <c r="P19" s="189"/>
      <c r="Q19" s="189"/>
      <c r="R19" s="189"/>
      <c r="S19" s="189"/>
      <c r="T19" s="189"/>
      <c r="U19" s="189"/>
      <c r="V19" s="189"/>
      <c r="W19" s="189"/>
      <c r="X19" s="189"/>
      <c r="Y19" s="189"/>
      <c r="Z19" s="189"/>
      <c r="AA19" s="189"/>
      <c r="AB19" s="189"/>
      <c r="AC19" s="189"/>
    </row>
    <row r="20" spans="1:29" s="4" customFormat="1" ht="12.75">
      <c r="A20" s="233" t="s">
        <v>379</v>
      </c>
      <c r="B20" s="222" t="s">
        <v>380</v>
      </c>
      <c r="C20" s="36"/>
      <c r="D20" s="220" t="s">
        <v>20</v>
      </c>
      <c r="E20" s="250">
        <f t="shared" si="3"/>
        <v>0</v>
      </c>
      <c r="F20" s="247">
        <f t="shared" si="1"/>
        <v>1</v>
      </c>
      <c r="G20" s="248">
        <f t="shared" si="5"/>
        <v>1</v>
      </c>
      <c r="H20" s="248"/>
      <c r="I20" s="248"/>
      <c r="J20" s="248"/>
      <c r="K20" s="189"/>
      <c r="L20" s="189"/>
      <c r="M20" s="189"/>
      <c r="N20" s="189"/>
      <c r="O20" s="189"/>
      <c r="P20" s="189"/>
      <c r="Q20" s="189"/>
      <c r="R20" s="189"/>
      <c r="S20" s="189"/>
      <c r="T20" s="189"/>
      <c r="U20" s="189"/>
      <c r="V20" s="189"/>
      <c r="W20" s="189"/>
      <c r="X20" s="189"/>
      <c r="Y20" s="189"/>
      <c r="Z20" s="189"/>
      <c r="AA20" s="189"/>
      <c r="AB20" s="189"/>
      <c r="AC20" s="189"/>
    </row>
    <row r="21" spans="1:29" s="4" customFormat="1" ht="12.75">
      <c r="A21" s="233" t="s">
        <v>381</v>
      </c>
      <c r="B21" s="221" t="s">
        <v>382</v>
      </c>
      <c r="C21" s="36"/>
      <c r="D21" s="220" t="s">
        <v>20</v>
      </c>
      <c r="E21" s="250">
        <f t="shared" si="3"/>
        <v>0</v>
      </c>
      <c r="F21" s="247">
        <f t="shared" si="1"/>
        <v>1</v>
      </c>
      <c r="G21" s="248">
        <f t="shared" si="5"/>
        <v>1</v>
      </c>
      <c r="H21" s="248"/>
      <c r="I21" s="248"/>
      <c r="J21" s="248"/>
      <c r="K21" s="189"/>
      <c r="L21" s="189"/>
      <c r="M21" s="189"/>
      <c r="N21" s="189"/>
      <c r="O21" s="189"/>
      <c r="P21" s="189"/>
      <c r="Q21" s="189"/>
      <c r="R21" s="189"/>
      <c r="S21" s="189"/>
      <c r="T21" s="189"/>
      <c r="U21" s="189"/>
      <c r="V21" s="189"/>
      <c r="W21" s="189"/>
      <c r="X21" s="189"/>
      <c r="Y21" s="189"/>
      <c r="Z21" s="189"/>
      <c r="AA21" s="189"/>
      <c r="AB21" s="189"/>
      <c r="AC21" s="189"/>
    </row>
    <row r="22" spans="1:29" s="4" customFormat="1" ht="12.75">
      <c r="A22" s="233" t="s">
        <v>383</v>
      </c>
      <c r="B22" s="221" t="s">
        <v>384</v>
      </c>
      <c r="C22" s="36"/>
      <c r="D22" s="220" t="s">
        <v>20</v>
      </c>
      <c r="E22" s="250">
        <f t="shared" si="3"/>
        <v>0</v>
      </c>
      <c r="F22" s="247">
        <f t="shared" si="1"/>
        <v>1</v>
      </c>
      <c r="G22" s="248">
        <f t="shared" si="5"/>
        <v>1</v>
      </c>
      <c r="H22" s="248"/>
      <c r="I22" s="248"/>
      <c r="J22" s="248"/>
      <c r="K22" s="189"/>
      <c r="L22" s="189"/>
      <c r="M22" s="189"/>
      <c r="N22" s="189"/>
      <c r="O22" s="189"/>
      <c r="P22" s="189"/>
      <c r="Q22" s="189"/>
      <c r="R22" s="189"/>
      <c r="S22" s="189"/>
      <c r="T22" s="189"/>
      <c r="U22" s="189"/>
      <c r="V22" s="189"/>
      <c r="W22" s="189"/>
      <c r="X22" s="189"/>
      <c r="Y22" s="189"/>
      <c r="Z22" s="189"/>
      <c r="AA22" s="189"/>
      <c r="AB22" s="189"/>
      <c r="AC22" s="189"/>
    </row>
    <row r="23" spans="1:29" s="4" customFormat="1" ht="23.25">
      <c r="A23" s="233" t="s">
        <v>385</v>
      </c>
      <c r="B23" s="221" t="s">
        <v>386</v>
      </c>
      <c r="C23" s="36"/>
      <c r="D23" s="220" t="s">
        <v>20</v>
      </c>
      <c r="E23" s="250">
        <f t="shared" si="3"/>
        <v>0</v>
      </c>
      <c r="F23" s="247">
        <f t="shared" si="1"/>
        <v>1</v>
      </c>
      <c r="G23" s="248">
        <f t="shared" si="5"/>
        <v>1</v>
      </c>
      <c r="H23" s="248"/>
      <c r="I23" s="248"/>
      <c r="J23" s="248"/>
      <c r="K23" s="189"/>
      <c r="L23" s="189"/>
      <c r="M23" s="189"/>
      <c r="N23" s="189"/>
      <c r="O23" s="189"/>
      <c r="P23" s="189"/>
      <c r="Q23" s="189"/>
      <c r="R23" s="189"/>
      <c r="S23" s="189"/>
      <c r="T23" s="189"/>
      <c r="U23" s="189"/>
      <c r="V23" s="189"/>
      <c r="W23" s="189"/>
      <c r="X23" s="189"/>
      <c r="Y23" s="189"/>
      <c r="Z23" s="189"/>
      <c r="AA23" s="189"/>
      <c r="AB23" s="189"/>
      <c r="AC23" s="189"/>
    </row>
    <row r="24" spans="1:29" s="4" customFormat="1" ht="12.75">
      <c r="A24" s="233" t="s">
        <v>387</v>
      </c>
      <c r="B24" s="221" t="s">
        <v>388</v>
      </c>
      <c r="C24" s="36"/>
      <c r="D24" s="220" t="s">
        <v>20</v>
      </c>
      <c r="E24" s="250">
        <f t="shared" si="3"/>
        <v>0</v>
      </c>
      <c r="F24" s="247">
        <f t="shared" si="1"/>
        <v>1</v>
      </c>
      <c r="G24" s="248">
        <f t="shared" si="5"/>
        <v>1</v>
      </c>
      <c r="H24" s="248"/>
      <c r="I24" s="248"/>
      <c r="J24" s="248"/>
      <c r="K24" s="189"/>
      <c r="L24" s="189"/>
      <c r="M24" s="189"/>
      <c r="N24" s="189"/>
      <c r="O24" s="189"/>
      <c r="P24" s="189"/>
      <c r="Q24" s="189"/>
      <c r="R24" s="189"/>
      <c r="S24" s="189"/>
      <c r="T24" s="189"/>
      <c r="U24" s="189"/>
      <c r="V24" s="189"/>
      <c r="W24" s="189"/>
      <c r="X24" s="189"/>
      <c r="Y24" s="189"/>
      <c r="Z24" s="189"/>
      <c r="AA24" s="189"/>
      <c r="AB24" s="189"/>
      <c r="AC24" s="189"/>
    </row>
    <row r="25" spans="1:29" s="4" customFormat="1" ht="12.75">
      <c r="A25" s="233" t="s">
        <v>389</v>
      </c>
      <c r="B25" s="221" t="s">
        <v>390</v>
      </c>
      <c r="C25" s="36"/>
      <c r="D25" s="220" t="s">
        <v>20</v>
      </c>
      <c r="E25" s="250">
        <f t="shared" si="3"/>
        <v>0</v>
      </c>
      <c r="F25" s="247">
        <f t="shared" si="1"/>
        <v>1</v>
      </c>
      <c r="G25" s="248">
        <f t="shared" si="5"/>
        <v>1</v>
      </c>
      <c r="H25" s="248"/>
      <c r="I25" s="248"/>
      <c r="J25" s="248"/>
      <c r="K25" s="189"/>
      <c r="L25" s="189"/>
      <c r="M25" s="189"/>
      <c r="N25" s="189"/>
      <c r="O25" s="189"/>
      <c r="P25" s="189"/>
      <c r="Q25" s="189"/>
      <c r="R25" s="189"/>
      <c r="S25" s="189"/>
      <c r="T25" s="189"/>
      <c r="U25" s="189"/>
      <c r="V25" s="189"/>
      <c r="W25" s="189"/>
      <c r="X25" s="189"/>
      <c r="Y25" s="189"/>
      <c r="Z25" s="189"/>
      <c r="AA25" s="189"/>
      <c r="AB25" s="189"/>
      <c r="AC25" s="189"/>
    </row>
    <row r="26" spans="1:29" s="4" customFormat="1" ht="23.25">
      <c r="A26" s="233" t="s">
        <v>391</v>
      </c>
      <c r="B26" s="221" t="s">
        <v>392</v>
      </c>
      <c r="C26" s="36"/>
      <c r="D26" s="220" t="s">
        <v>20</v>
      </c>
      <c r="E26" s="250">
        <f t="shared" si="3"/>
        <v>0</v>
      </c>
      <c r="F26" s="247">
        <f t="shared" si="1"/>
        <v>1</v>
      </c>
      <c r="G26" s="248">
        <f t="shared" si="5"/>
        <v>1</v>
      </c>
      <c r="H26" s="248"/>
      <c r="I26" s="248"/>
      <c r="J26" s="248"/>
      <c r="K26" s="189"/>
      <c r="L26" s="189"/>
      <c r="M26" s="189"/>
      <c r="N26" s="189"/>
      <c r="O26" s="189"/>
      <c r="P26" s="189"/>
      <c r="Q26" s="189"/>
      <c r="R26" s="189"/>
      <c r="S26" s="189"/>
      <c r="T26" s="189"/>
      <c r="U26" s="189"/>
      <c r="V26" s="189"/>
      <c r="W26" s="189"/>
      <c r="X26" s="189"/>
      <c r="Y26" s="189"/>
      <c r="Z26" s="189"/>
      <c r="AA26" s="189"/>
      <c r="AB26" s="189"/>
      <c r="AC26" s="189"/>
    </row>
    <row r="27" spans="1:29" s="4" customFormat="1" ht="12.75">
      <c r="A27" s="233" t="s">
        <v>393</v>
      </c>
      <c r="B27" s="221" t="s">
        <v>394</v>
      </c>
      <c r="C27" s="36"/>
      <c r="D27" s="220" t="s">
        <v>20</v>
      </c>
      <c r="E27" s="250">
        <f t="shared" si="3"/>
        <v>0</v>
      </c>
      <c r="F27" s="247">
        <f t="shared" si="1"/>
        <v>1</v>
      </c>
      <c r="G27" s="248">
        <f t="shared" si="5"/>
        <v>1</v>
      </c>
      <c r="H27" s="248"/>
      <c r="I27" s="248"/>
      <c r="J27" s="248"/>
      <c r="K27" s="189"/>
      <c r="L27" s="189"/>
      <c r="M27" s="189"/>
      <c r="N27" s="189"/>
      <c r="O27" s="189"/>
      <c r="P27" s="189"/>
      <c r="Q27" s="189"/>
      <c r="R27" s="189"/>
      <c r="S27" s="189"/>
      <c r="T27" s="189"/>
      <c r="U27" s="189"/>
      <c r="V27" s="189"/>
      <c r="W27" s="189"/>
      <c r="X27" s="189"/>
      <c r="Y27" s="189"/>
      <c r="Z27" s="189"/>
      <c r="AA27" s="189"/>
      <c r="AB27" s="189"/>
      <c r="AC27" s="189"/>
    </row>
    <row r="28" spans="1:29" s="4" customFormat="1" ht="23.25">
      <c r="A28" s="233" t="s">
        <v>395</v>
      </c>
      <c r="B28" s="221" t="s">
        <v>396</v>
      </c>
      <c r="C28" s="36"/>
      <c r="D28" s="220" t="s">
        <v>20</v>
      </c>
      <c r="E28" s="250">
        <f t="shared" si="3"/>
        <v>0</v>
      </c>
      <c r="F28" s="247">
        <f t="shared" si="1"/>
        <v>1</v>
      </c>
      <c r="G28" s="248">
        <f t="shared" si="5"/>
        <v>1</v>
      </c>
      <c r="H28" s="248"/>
      <c r="I28" s="248"/>
      <c r="J28" s="248"/>
      <c r="K28" s="189"/>
      <c r="L28" s="189"/>
      <c r="M28" s="189"/>
      <c r="N28" s="189"/>
      <c r="O28" s="189"/>
      <c r="P28" s="189"/>
      <c r="Q28" s="189"/>
      <c r="R28" s="189"/>
      <c r="S28" s="189"/>
      <c r="T28" s="189"/>
      <c r="U28" s="189"/>
      <c r="V28" s="189"/>
      <c r="W28" s="189"/>
      <c r="X28" s="189"/>
      <c r="Y28" s="189"/>
      <c r="Z28" s="189"/>
      <c r="AA28" s="189"/>
      <c r="AB28" s="189"/>
      <c r="AC28" s="189"/>
    </row>
    <row r="29" spans="1:29" s="4" customFormat="1" ht="23.25" customHeight="1">
      <c r="A29" s="233" t="s">
        <v>397</v>
      </c>
      <c r="B29" s="221" t="s">
        <v>398</v>
      </c>
      <c r="C29" s="223"/>
      <c r="D29" s="220" t="s">
        <v>20</v>
      </c>
      <c r="E29" s="250">
        <f t="shared" si="3"/>
        <v>0</v>
      </c>
      <c r="F29" s="247">
        <f t="shared" si="1"/>
        <v>1</v>
      </c>
      <c r="G29" s="248">
        <f t="shared" si="5"/>
        <v>1</v>
      </c>
      <c r="H29" s="248"/>
      <c r="I29" s="248"/>
      <c r="J29" s="248"/>
      <c r="K29" s="189"/>
      <c r="L29" s="189"/>
      <c r="M29" s="189"/>
      <c r="N29" s="189"/>
      <c r="O29" s="189"/>
      <c r="P29" s="189"/>
      <c r="Q29" s="189"/>
      <c r="R29" s="189"/>
      <c r="S29" s="189"/>
      <c r="T29" s="189"/>
      <c r="U29" s="189"/>
      <c r="V29" s="189"/>
      <c r="W29" s="189"/>
      <c r="X29" s="189"/>
      <c r="Y29" s="189"/>
      <c r="Z29" s="189"/>
      <c r="AA29" s="189"/>
      <c r="AB29" s="189"/>
      <c r="AC29" s="189"/>
    </row>
    <row r="30" spans="1:29" s="4" customFormat="1" ht="23.25">
      <c r="A30" s="233" t="s">
        <v>399</v>
      </c>
      <c r="B30" s="221" t="s">
        <v>400</v>
      </c>
      <c r="C30" s="223"/>
      <c r="D30" s="220" t="s">
        <v>20</v>
      </c>
      <c r="E30" s="250">
        <f t="shared" si="3"/>
        <v>0</v>
      </c>
      <c r="F30" s="247">
        <f t="shared" si="1"/>
        <v>1</v>
      </c>
      <c r="G30" s="248">
        <f t="shared" si="5"/>
        <v>1</v>
      </c>
      <c r="H30" s="248"/>
      <c r="I30" s="248"/>
      <c r="J30" s="248"/>
      <c r="K30" s="189"/>
      <c r="L30" s="189"/>
      <c r="M30" s="189"/>
      <c r="N30" s="189"/>
      <c r="O30" s="189"/>
      <c r="P30" s="189"/>
      <c r="Q30" s="189"/>
      <c r="R30" s="189"/>
      <c r="S30" s="189"/>
      <c r="T30" s="189"/>
      <c r="U30" s="189"/>
      <c r="V30" s="189"/>
      <c r="W30" s="189"/>
      <c r="X30" s="189"/>
      <c r="Y30" s="189"/>
      <c r="Z30" s="189"/>
      <c r="AA30" s="189"/>
      <c r="AB30" s="189"/>
      <c r="AC30" s="189"/>
    </row>
    <row r="31" spans="1:29" s="4" customFormat="1" ht="12.75">
      <c r="A31" s="161"/>
      <c r="B31" s="236" t="s">
        <v>401</v>
      </c>
      <c r="C31" s="216"/>
      <c r="D31" s="239"/>
      <c r="E31" s="246"/>
      <c r="F31" s="247"/>
      <c r="G31" s="249"/>
      <c r="H31" s="249"/>
      <c r="I31" s="249"/>
      <c r="J31" s="249"/>
      <c r="K31" s="70"/>
      <c r="L31" s="70"/>
      <c r="M31" s="70"/>
      <c r="N31" s="70"/>
      <c r="O31" s="70"/>
      <c r="P31" s="70"/>
      <c r="Q31" s="70"/>
      <c r="R31" s="70"/>
      <c r="S31" s="70"/>
      <c r="T31" s="70"/>
      <c r="U31" s="70"/>
      <c r="V31" s="70"/>
      <c r="W31" s="70"/>
      <c r="X31" s="70"/>
    </row>
    <row r="32" spans="1:29" s="4" customFormat="1" ht="12.75">
      <c r="A32" s="233" t="s">
        <v>402</v>
      </c>
      <c r="B32" s="219" t="s">
        <v>354</v>
      </c>
      <c r="C32" s="36"/>
      <c r="D32" s="220" t="s">
        <v>20</v>
      </c>
      <c r="E32" s="250">
        <f t="shared" si="3"/>
        <v>0</v>
      </c>
      <c r="F32" s="247">
        <f t="shared" si="1"/>
        <v>1</v>
      </c>
      <c r="G32" s="248">
        <f t="shared" ref="G32:G40" si="6">IF(D32="Nee",1,0)</f>
        <v>1</v>
      </c>
      <c r="H32" s="248"/>
      <c r="I32" s="248"/>
      <c r="J32" s="248"/>
      <c r="K32" s="189"/>
      <c r="L32" s="189"/>
      <c r="M32" s="189"/>
      <c r="N32" s="189"/>
      <c r="O32" s="189"/>
      <c r="P32" s="189"/>
      <c r="Q32" s="189"/>
      <c r="R32" s="189"/>
      <c r="S32" s="189"/>
      <c r="T32" s="189"/>
      <c r="U32" s="189"/>
      <c r="V32" s="189"/>
      <c r="W32" s="189"/>
      <c r="X32" s="189"/>
      <c r="Y32" s="189"/>
      <c r="Z32" s="189"/>
      <c r="AA32" s="189"/>
      <c r="AB32" s="189"/>
      <c r="AC32" s="189"/>
    </row>
    <row r="33" spans="1:29" s="4" customFormat="1" ht="12.75">
      <c r="A33" s="233" t="s">
        <v>403</v>
      </c>
      <c r="B33" s="221" t="s">
        <v>404</v>
      </c>
      <c r="C33" s="36"/>
      <c r="D33" s="220" t="s">
        <v>20</v>
      </c>
      <c r="E33" s="250">
        <f t="shared" si="3"/>
        <v>0</v>
      </c>
      <c r="F33" s="247">
        <f t="shared" si="1"/>
        <v>1</v>
      </c>
      <c r="G33" s="248">
        <f t="shared" si="6"/>
        <v>1</v>
      </c>
      <c r="H33" s="248"/>
      <c r="I33" s="248"/>
      <c r="J33" s="248"/>
      <c r="K33" s="189"/>
      <c r="L33" s="189"/>
      <c r="M33" s="189"/>
      <c r="N33" s="189"/>
      <c r="O33" s="189"/>
      <c r="P33" s="189"/>
      <c r="Q33" s="189"/>
      <c r="R33" s="189"/>
      <c r="S33" s="189"/>
      <c r="T33" s="189"/>
      <c r="U33" s="189"/>
      <c r="V33" s="189"/>
      <c r="W33" s="189"/>
      <c r="X33" s="189"/>
      <c r="Y33" s="189"/>
      <c r="Z33" s="189"/>
      <c r="AA33" s="189"/>
      <c r="AB33" s="189"/>
      <c r="AC33" s="189"/>
    </row>
    <row r="34" spans="1:29" s="4" customFormat="1" ht="69">
      <c r="A34" s="233" t="s">
        <v>405</v>
      </c>
      <c r="B34" s="221" t="s">
        <v>406</v>
      </c>
      <c r="C34" s="36"/>
      <c r="D34" s="220" t="s">
        <v>20</v>
      </c>
      <c r="E34" s="250">
        <f t="shared" si="3"/>
        <v>0</v>
      </c>
      <c r="F34" s="247">
        <f t="shared" si="1"/>
        <v>1</v>
      </c>
      <c r="G34" s="248">
        <f t="shared" si="6"/>
        <v>1</v>
      </c>
      <c r="H34" s="248"/>
      <c r="I34" s="248"/>
      <c r="J34" s="248"/>
      <c r="K34" s="189"/>
      <c r="L34" s="189"/>
      <c r="M34" s="189"/>
      <c r="N34" s="189"/>
      <c r="O34" s="189"/>
      <c r="P34" s="189"/>
      <c r="Q34" s="189"/>
      <c r="R34" s="189"/>
      <c r="S34" s="189"/>
      <c r="T34" s="189"/>
      <c r="U34" s="189"/>
      <c r="V34" s="189"/>
      <c r="W34" s="189"/>
      <c r="X34" s="189"/>
      <c r="Y34" s="189"/>
      <c r="Z34" s="189"/>
      <c r="AA34" s="189"/>
      <c r="AB34" s="189"/>
      <c r="AC34" s="189"/>
    </row>
    <row r="35" spans="1:29" s="4" customFormat="1" ht="12.75">
      <c r="A35" s="233" t="s">
        <v>407</v>
      </c>
      <c r="B35" s="221" t="s">
        <v>408</v>
      </c>
      <c r="C35" s="36"/>
      <c r="D35" s="220" t="s">
        <v>20</v>
      </c>
      <c r="E35" s="250">
        <f t="shared" si="3"/>
        <v>0</v>
      </c>
      <c r="F35" s="247">
        <f t="shared" si="1"/>
        <v>1</v>
      </c>
      <c r="G35" s="248">
        <f t="shared" si="6"/>
        <v>1</v>
      </c>
      <c r="H35" s="248"/>
      <c r="I35" s="248"/>
      <c r="J35" s="248"/>
      <c r="K35" s="189"/>
      <c r="L35" s="189"/>
      <c r="M35" s="189"/>
      <c r="N35" s="189"/>
      <c r="O35" s="189"/>
      <c r="P35" s="189"/>
      <c r="Q35" s="189"/>
      <c r="R35" s="189"/>
      <c r="S35" s="189"/>
      <c r="T35" s="189"/>
      <c r="U35" s="189"/>
      <c r="V35" s="189"/>
      <c r="W35" s="189"/>
      <c r="X35" s="189"/>
      <c r="Y35" s="189"/>
      <c r="Z35" s="189"/>
      <c r="AA35" s="189"/>
      <c r="AB35" s="189"/>
      <c r="AC35" s="189"/>
    </row>
    <row r="36" spans="1:29" s="4" customFormat="1" ht="12.75">
      <c r="A36" s="233" t="s">
        <v>409</v>
      </c>
      <c r="B36" s="221" t="s">
        <v>410</v>
      </c>
      <c r="C36" s="36"/>
      <c r="D36" s="220" t="s">
        <v>20</v>
      </c>
      <c r="E36" s="250">
        <f t="shared" si="3"/>
        <v>0</v>
      </c>
      <c r="F36" s="247">
        <f t="shared" si="1"/>
        <v>1</v>
      </c>
      <c r="G36" s="248">
        <f t="shared" si="6"/>
        <v>1</v>
      </c>
      <c r="H36" s="248"/>
      <c r="I36" s="248"/>
      <c r="J36" s="248"/>
      <c r="K36" s="189"/>
      <c r="L36" s="189"/>
      <c r="M36" s="189"/>
      <c r="N36" s="189"/>
      <c r="O36" s="189"/>
      <c r="P36" s="189"/>
      <c r="Q36" s="189"/>
      <c r="R36" s="189"/>
      <c r="S36" s="189"/>
      <c r="T36" s="189"/>
      <c r="U36" s="189"/>
      <c r="V36" s="189"/>
      <c r="W36" s="189"/>
      <c r="X36" s="189"/>
      <c r="Y36" s="189"/>
      <c r="Z36" s="189"/>
      <c r="AA36" s="189"/>
      <c r="AB36" s="189"/>
      <c r="AC36" s="189"/>
    </row>
    <row r="37" spans="1:29" s="4" customFormat="1" ht="12.75">
      <c r="A37" s="233" t="s">
        <v>411</v>
      </c>
      <c r="B37" s="221" t="s">
        <v>412</v>
      </c>
      <c r="C37" s="36"/>
      <c r="D37" s="220" t="s">
        <v>20</v>
      </c>
      <c r="E37" s="250">
        <f t="shared" si="3"/>
        <v>0</v>
      </c>
      <c r="F37" s="247">
        <f t="shared" si="1"/>
        <v>1</v>
      </c>
      <c r="G37" s="248">
        <f t="shared" si="6"/>
        <v>1</v>
      </c>
      <c r="H37" s="248"/>
      <c r="I37" s="248"/>
      <c r="J37" s="248"/>
      <c r="K37" s="189"/>
      <c r="L37" s="189"/>
      <c r="M37" s="189"/>
      <c r="N37" s="189"/>
      <c r="O37" s="189"/>
      <c r="P37" s="189"/>
      <c r="Q37" s="189"/>
      <c r="R37" s="189"/>
      <c r="S37" s="189"/>
      <c r="T37" s="189"/>
      <c r="U37" s="189"/>
      <c r="V37" s="189"/>
      <c r="W37" s="189"/>
      <c r="X37" s="189"/>
      <c r="Y37" s="189"/>
      <c r="Z37" s="189"/>
      <c r="AA37" s="189"/>
      <c r="AB37" s="189"/>
      <c r="AC37" s="189"/>
    </row>
    <row r="38" spans="1:29" s="4" customFormat="1" ht="12.75">
      <c r="A38" s="233" t="s">
        <v>413</v>
      </c>
      <c r="B38" s="225" t="s">
        <v>414</v>
      </c>
      <c r="C38" s="36"/>
      <c r="D38" s="220" t="s">
        <v>20</v>
      </c>
      <c r="E38" s="250">
        <f t="shared" si="3"/>
        <v>0</v>
      </c>
      <c r="F38" s="247">
        <f t="shared" si="1"/>
        <v>1</v>
      </c>
      <c r="G38" s="248">
        <f t="shared" si="6"/>
        <v>1</v>
      </c>
      <c r="H38" s="248"/>
      <c r="I38" s="248"/>
      <c r="J38" s="248"/>
      <c r="K38" s="189"/>
      <c r="L38" s="189"/>
      <c r="M38" s="189"/>
      <c r="N38" s="189"/>
      <c r="O38" s="189"/>
      <c r="P38" s="189"/>
      <c r="Q38" s="189"/>
      <c r="R38" s="189"/>
      <c r="S38" s="189"/>
      <c r="T38" s="189"/>
      <c r="U38" s="189"/>
      <c r="V38" s="189"/>
      <c r="W38" s="189"/>
      <c r="X38" s="189"/>
      <c r="Y38" s="189"/>
      <c r="Z38" s="189"/>
      <c r="AA38" s="189"/>
      <c r="AB38" s="189"/>
      <c r="AC38" s="189"/>
    </row>
    <row r="39" spans="1:29" s="4" customFormat="1" ht="12.75">
      <c r="A39" s="233" t="s">
        <v>415</v>
      </c>
      <c r="B39" s="221" t="s">
        <v>416</v>
      </c>
      <c r="C39" s="223"/>
      <c r="D39" s="220" t="s">
        <v>20</v>
      </c>
      <c r="E39" s="250">
        <f t="shared" si="3"/>
        <v>0</v>
      </c>
      <c r="F39" s="247">
        <f t="shared" si="1"/>
        <v>1</v>
      </c>
      <c r="G39" s="248">
        <f t="shared" si="6"/>
        <v>1</v>
      </c>
      <c r="H39" s="248"/>
      <c r="I39" s="248"/>
      <c r="J39" s="248"/>
      <c r="K39" s="189"/>
      <c r="L39" s="189"/>
      <c r="M39" s="189"/>
      <c r="N39" s="189"/>
      <c r="O39" s="189"/>
      <c r="P39" s="189"/>
      <c r="Q39" s="189"/>
      <c r="R39" s="189"/>
      <c r="S39" s="189"/>
      <c r="T39" s="189"/>
      <c r="U39" s="189"/>
      <c r="V39" s="189"/>
      <c r="W39" s="189"/>
      <c r="X39" s="189"/>
      <c r="Y39" s="189"/>
      <c r="Z39" s="189"/>
      <c r="AA39" s="189"/>
      <c r="AB39" s="189"/>
      <c r="AC39" s="189"/>
    </row>
    <row r="40" spans="1:29" s="4" customFormat="1" ht="23.25">
      <c r="A40" s="233" t="s">
        <v>417</v>
      </c>
      <c r="B40" s="221" t="s">
        <v>418</v>
      </c>
      <c r="C40" s="36"/>
      <c r="D40" s="220" t="s">
        <v>20</v>
      </c>
      <c r="E40" s="250">
        <f t="shared" si="3"/>
        <v>0</v>
      </c>
      <c r="F40" s="247">
        <f t="shared" si="1"/>
        <v>1</v>
      </c>
      <c r="G40" s="248">
        <f t="shared" si="6"/>
        <v>1</v>
      </c>
      <c r="H40" s="248"/>
      <c r="I40" s="248"/>
      <c r="J40" s="248"/>
      <c r="K40" s="189"/>
      <c r="L40" s="189"/>
      <c r="M40" s="189"/>
      <c r="N40" s="189"/>
      <c r="O40" s="189"/>
      <c r="P40" s="189"/>
      <c r="Q40" s="189"/>
      <c r="R40" s="189"/>
      <c r="S40" s="189"/>
      <c r="T40" s="189"/>
      <c r="U40" s="189"/>
      <c r="V40" s="189"/>
      <c r="W40" s="189"/>
      <c r="X40" s="189"/>
      <c r="Y40" s="189"/>
      <c r="Z40" s="189"/>
      <c r="AA40" s="189"/>
      <c r="AB40" s="189"/>
      <c r="AC40" s="189"/>
    </row>
    <row r="41" spans="1:29" s="4" customFormat="1" ht="12.75">
      <c r="A41" s="161"/>
      <c r="B41" s="236" t="s">
        <v>419</v>
      </c>
      <c r="C41" s="217"/>
      <c r="D41" s="239"/>
      <c r="E41" s="246" t="str">
        <f>IF(D41 &lt;&gt; "","FOUT DEZE CEL NIET GEBRUIKEN"," ")</f>
        <v xml:space="preserve"> </v>
      </c>
      <c r="F41" s="247"/>
      <c r="G41" s="249"/>
      <c r="H41" s="249"/>
      <c r="I41" s="249"/>
      <c r="J41" s="249"/>
      <c r="K41" s="70"/>
      <c r="L41" s="70"/>
      <c r="M41" s="70"/>
      <c r="N41" s="70"/>
      <c r="O41" s="70"/>
      <c r="P41" s="70"/>
      <c r="Q41" s="70"/>
      <c r="R41" s="70"/>
      <c r="S41" s="70"/>
      <c r="T41" s="70"/>
      <c r="U41" s="70"/>
      <c r="V41" s="70"/>
      <c r="W41" s="70"/>
      <c r="X41" s="70"/>
    </row>
    <row r="42" spans="1:29" s="4" customFormat="1" ht="12.75">
      <c r="A42" s="233" t="s">
        <v>420</v>
      </c>
      <c r="B42" s="219" t="s">
        <v>354</v>
      </c>
      <c r="C42" s="36"/>
      <c r="D42" s="220" t="s">
        <v>20</v>
      </c>
      <c r="E42" s="250">
        <f t="shared" si="3"/>
        <v>0</v>
      </c>
      <c r="F42" s="247">
        <f t="shared" si="1"/>
        <v>1</v>
      </c>
      <c r="G42" s="248">
        <f t="shared" ref="G42:G58" si="7">IF(D42="Nee",1,0)</f>
        <v>1</v>
      </c>
      <c r="H42" s="248"/>
      <c r="I42" s="248"/>
      <c r="J42" s="248"/>
      <c r="K42" s="189"/>
      <c r="L42" s="189"/>
      <c r="M42" s="189"/>
      <c r="N42" s="189"/>
      <c r="O42" s="189"/>
      <c r="P42" s="189"/>
      <c r="Q42" s="189"/>
      <c r="R42" s="189"/>
      <c r="S42" s="189"/>
      <c r="T42" s="189"/>
      <c r="U42" s="189"/>
      <c r="V42" s="189"/>
      <c r="W42" s="189"/>
      <c r="X42" s="189"/>
      <c r="Y42" s="189"/>
      <c r="Z42" s="189"/>
      <c r="AA42" s="189"/>
      <c r="AB42" s="189"/>
      <c r="AC42" s="189"/>
    </row>
    <row r="43" spans="1:29" s="4" customFormat="1" ht="12.75">
      <c r="A43" s="233" t="s">
        <v>421</v>
      </c>
      <c r="B43" s="224" t="s">
        <v>422</v>
      </c>
      <c r="C43" s="36"/>
      <c r="D43" s="220" t="s">
        <v>20</v>
      </c>
      <c r="E43" s="250">
        <f t="shared" si="3"/>
        <v>0</v>
      </c>
      <c r="F43" s="247">
        <f t="shared" si="1"/>
        <v>1</v>
      </c>
      <c r="G43" s="248">
        <f t="shared" si="7"/>
        <v>1</v>
      </c>
      <c r="H43" s="248"/>
      <c r="I43" s="248"/>
      <c r="J43" s="248"/>
      <c r="K43" s="189"/>
      <c r="L43" s="189"/>
      <c r="M43" s="189"/>
      <c r="N43" s="189"/>
      <c r="O43" s="189"/>
      <c r="P43" s="189"/>
      <c r="Q43" s="189"/>
      <c r="R43" s="189"/>
      <c r="S43" s="189"/>
      <c r="T43" s="189"/>
      <c r="U43" s="189"/>
      <c r="V43" s="189"/>
      <c r="W43" s="189"/>
      <c r="X43" s="189"/>
      <c r="Y43" s="189"/>
      <c r="Z43" s="189"/>
      <c r="AA43" s="189"/>
      <c r="AB43" s="189"/>
      <c r="AC43" s="189"/>
    </row>
    <row r="44" spans="1:29" s="4" customFormat="1" ht="12.75">
      <c r="A44" s="233" t="s">
        <v>423</v>
      </c>
      <c r="B44" s="224" t="s">
        <v>424</v>
      </c>
      <c r="C44" s="36"/>
      <c r="D44" s="220" t="s">
        <v>20</v>
      </c>
      <c r="E44" s="250">
        <f t="shared" si="3"/>
        <v>0</v>
      </c>
      <c r="F44" s="247">
        <f t="shared" si="1"/>
        <v>1</v>
      </c>
      <c r="G44" s="248">
        <f t="shared" si="7"/>
        <v>1</v>
      </c>
      <c r="H44" s="248"/>
      <c r="I44" s="248"/>
      <c r="J44" s="248"/>
      <c r="K44" s="189"/>
      <c r="L44" s="189"/>
      <c r="M44" s="189"/>
      <c r="N44" s="189"/>
      <c r="O44" s="189"/>
      <c r="P44" s="189"/>
      <c r="Q44" s="189"/>
      <c r="R44" s="189"/>
      <c r="S44" s="189"/>
      <c r="T44" s="189"/>
      <c r="U44" s="189"/>
      <c r="V44" s="189"/>
      <c r="W44" s="189"/>
      <c r="X44" s="189"/>
      <c r="Y44" s="189"/>
      <c r="Z44" s="189"/>
      <c r="AA44" s="189"/>
      <c r="AB44" s="189"/>
      <c r="AC44" s="189"/>
    </row>
    <row r="45" spans="1:29" s="4" customFormat="1" ht="12.75">
      <c r="A45" s="233" t="s">
        <v>425</v>
      </c>
      <c r="B45" s="224" t="s">
        <v>426</v>
      </c>
      <c r="C45" s="36"/>
      <c r="D45" s="220" t="s">
        <v>20</v>
      </c>
      <c r="E45" s="250">
        <f t="shared" si="3"/>
        <v>0</v>
      </c>
      <c r="F45" s="247">
        <f t="shared" si="1"/>
        <v>1</v>
      </c>
      <c r="G45" s="248">
        <f t="shared" si="7"/>
        <v>1</v>
      </c>
      <c r="H45" s="248"/>
      <c r="I45" s="248"/>
      <c r="J45" s="248"/>
      <c r="K45" s="189"/>
      <c r="L45" s="189"/>
      <c r="M45" s="189"/>
      <c r="N45" s="189"/>
      <c r="O45" s="189"/>
      <c r="P45" s="189"/>
      <c r="Q45" s="189"/>
      <c r="R45" s="189"/>
      <c r="S45" s="189"/>
      <c r="T45" s="189"/>
      <c r="U45" s="189"/>
      <c r="V45" s="189"/>
      <c r="W45" s="189"/>
      <c r="X45" s="189"/>
      <c r="Y45" s="189"/>
      <c r="Z45" s="189"/>
      <c r="AA45" s="189"/>
      <c r="AB45" s="189"/>
      <c r="AC45" s="189"/>
    </row>
    <row r="46" spans="1:29" s="4" customFormat="1" ht="23.25">
      <c r="A46" s="233" t="s">
        <v>427</v>
      </c>
      <c r="B46" s="221" t="s">
        <v>428</v>
      </c>
      <c r="C46" s="36"/>
      <c r="D46" s="220" t="s">
        <v>20</v>
      </c>
      <c r="E46" s="250">
        <f t="shared" si="3"/>
        <v>0</v>
      </c>
      <c r="F46" s="247">
        <f t="shared" si="1"/>
        <v>1</v>
      </c>
      <c r="G46" s="248">
        <f t="shared" si="7"/>
        <v>1</v>
      </c>
      <c r="H46" s="248"/>
      <c r="I46" s="248"/>
      <c r="J46" s="248"/>
      <c r="K46" s="189"/>
      <c r="L46" s="189"/>
      <c r="M46" s="189"/>
      <c r="N46" s="189"/>
      <c r="O46" s="189"/>
      <c r="P46" s="189"/>
      <c r="Q46" s="189"/>
      <c r="R46" s="189"/>
      <c r="S46" s="189"/>
      <c r="T46" s="189"/>
      <c r="U46" s="189"/>
      <c r="V46" s="189"/>
      <c r="W46" s="189"/>
      <c r="X46" s="189"/>
      <c r="Y46" s="189"/>
      <c r="Z46" s="189"/>
      <c r="AA46" s="189"/>
      <c r="AB46" s="189"/>
      <c r="AC46" s="189"/>
    </row>
    <row r="47" spans="1:29" s="4" customFormat="1" ht="12.75">
      <c r="A47" s="233" t="s">
        <v>429</v>
      </c>
      <c r="B47" s="221" t="s">
        <v>430</v>
      </c>
      <c r="C47" s="36"/>
      <c r="D47" s="220" t="s">
        <v>20</v>
      </c>
      <c r="E47" s="250">
        <f t="shared" si="3"/>
        <v>0</v>
      </c>
      <c r="F47" s="247">
        <f t="shared" si="1"/>
        <v>1</v>
      </c>
      <c r="G47" s="248">
        <f t="shared" si="7"/>
        <v>1</v>
      </c>
      <c r="H47" s="248"/>
      <c r="I47" s="248"/>
      <c r="J47" s="248"/>
      <c r="K47" s="189"/>
      <c r="L47" s="189"/>
      <c r="M47" s="189"/>
      <c r="N47" s="189"/>
      <c r="O47" s="189"/>
      <c r="P47" s="189"/>
      <c r="Q47" s="189"/>
      <c r="R47" s="189"/>
      <c r="S47" s="189"/>
      <c r="T47" s="189"/>
      <c r="U47" s="189"/>
      <c r="V47" s="189"/>
      <c r="W47" s="189"/>
      <c r="X47" s="189"/>
      <c r="Y47" s="189"/>
      <c r="Z47" s="189"/>
      <c r="AA47" s="189"/>
      <c r="AB47" s="189"/>
      <c r="AC47" s="189"/>
    </row>
    <row r="48" spans="1:29" s="4" customFormat="1" ht="12.75">
      <c r="A48" s="233" t="s">
        <v>431</v>
      </c>
      <c r="B48" s="221" t="s">
        <v>432</v>
      </c>
      <c r="C48" s="36"/>
      <c r="D48" s="220" t="s">
        <v>20</v>
      </c>
      <c r="E48" s="250">
        <f t="shared" si="3"/>
        <v>0</v>
      </c>
      <c r="F48" s="247">
        <f t="shared" si="1"/>
        <v>1</v>
      </c>
      <c r="G48" s="248">
        <f t="shared" si="7"/>
        <v>1</v>
      </c>
      <c r="H48" s="248"/>
      <c r="I48" s="248"/>
      <c r="J48" s="248"/>
      <c r="K48" s="189"/>
      <c r="L48" s="189"/>
      <c r="M48" s="189"/>
      <c r="N48" s="189"/>
      <c r="O48" s="189"/>
      <c r="P48" s="189"/>
      <c r="Q48" s="189"/>
      <c r="R48" s="189"/>
      <c r="S48" s="189"/>
      <c r="T48" s="189"/>
      <c r="U48" s="189"/>
      <c r="V48" s="189"/>
      <c r="W48" s="189"/>
      <c r="X48" s="189"/>
      <c r="Y48" s="189"/>
      <c r="Z48" s="189"/>
      <c r="AA48" s="189"/>
      <c r="AB48" s="189"/>
      <c r="AC48" s="189"/>
    </row>
    <row r="49" spans="1:29" s="4" customFormat="1" ht="23.25">
      <c r="A49" s="233" t="s">
        <v>433</v>
      </c>
      <c r="B49" s="221" t="s">
        <v>434</v>
      </c>
      <c r="C49" s="36"/>
      <c r="D49" s="220" t="s">
        <v>20</v>
      </c>
      <c r="E49" s="250">
        <f t="shared" si="3"/>
        <v>0</v>
      </c>
      <c r="F49" s="247">
        <f t="shared" si="1"/>
        <v>1</v>
      </c>
      <c r="G49" s="248">
        <f t="shared" si="7"/>
        <v>1</v>
      </c>
      <c r="H49" s="248"/>
      <c r="I49" s="248"/>
      <c r="J49" s="248"/>
      <c r="K49" s="189"/>
      <c r="L49" s="189"/>
      <c r="M49" s="189"/>
      <c r="N49" s="189"/>
      <c r="O49" s="189"/>
      <c r="P49" s="189"/>
      <c r="Q49" s="189"/>
      <c r="R49" s="189"/>
      <c r="S49" s="189"/>
      <c r="T49" s="189"/>
      <c r="U49" s="189"/>
      <c r="V49" s="189"/>
      <c r="W49" s="189"/>
      <c r="X49" s="189"/>
      <c r="Y49" s="189"/>
      <c r="Z49" s="189"/>
      <c r="AA49" s="189"/>
      <c r="AB49" s="189"/>
      <c r="AC49" s="189"/>
    </row>
    <row r="50" spans="1:29" s="4" customFormat="1" ht="23.25">
      <c r="A50" s="233" t="s">
        <v>435</v>
      </c>
      <c r="B50" s="221" t="s">
        <v>436</v>
      </c>
      <c r="C50" s="67"/>
      <c r="D50" s="220" t="s">
        <v>20</v>
      </c>
      <c r="E50" s="250">
        <f t="shared" si="3"/>
        <v>0</v>
      </c>
      <c r="F50" s="247">
        <f t="shared" si="1"/>
        <v>1</v>
      </c>
      <c r="G50" s="248">
        <f t="shared" si="7"/>
        <v>1</v>
      </c>
      <c r="H50" s="248"/>
      <c r="I50" s="248"/>
      <c r="J50" s="248"/>
      <c r="K50" s="189"/>
      <c r="L50" s="189"/>
      <c r="M50" s="189"/>
      <c r="N50" s="189"/>
      <c r="O50" s="189"/>
      <c r="P50" s="189"/>
      <c r="Q50" s="189"/>
      <c r="R50" s="189"/>
      <c r="S50" s="189"/>
      <c r="T50" s="189"/>
      <c r="U50" s="189"/>
      <c r="V50" s="189"/>
      <c r="W50" s="189"/>
      <c r="X50" s="189"/>
      <c r="Y50" s="189"/>
      <c r="Z50" s="189"/>
      <c r="AA50" s="189"/>
      <c r="AB50" s="189"/>
      <c r="AC50" s="189"/>
    </row>
    <row r="51" spans="1:29" s="4" customFormat="1" ht="12.75">
      <c r="A51" s="233" t="s">
        <v>437</v>
      </c>
      <c r="B51" s="221" t="s">
        <v>438</v>
      </c>
      <c r="C51" s="36"/>
      <c r="D51" s="220" t="s">
        <v>20</v>
      </c>
      <c r="E51" s="250">
        <f t="shared" si="3"/>
        <v>0</v>
      </c>
      <c r="F51" s="247">
        <f t="shared" si="1"/>
        <v>1</v>
      </c>
      <c r="G51" s="248">
        <f t="shared" si="7"/>
        <v>1</v>
      </c>
      <c r="H51" s="248"/>
      <c r="I51" s="248"/>
      <c r="J51" s="248"/>
      <c r="K51" s="189"/>
      <c r="L51" s="189"/>
      <c r="M51" s="189"/>
      <c r="N51" s="189"/>
      <c r="O51" s="189"/>
      <c r="P51" s="189"/>
      <c r="Q51" s="189"/>
      <c r="R51" s="189"/>
      <c r="S51" s="189"/>
      <c r="T51" s="189"/>
      <c r="U51" s="189"/>
      <c r="V51" s="189"/>
      <c r="W51" s="189"/>
      <c r="X51" s="189"/>
      <c r="Y51" s="189"/>
      <c r="Z51" s="189"/>
      <c r="AA51" s="189"/>
      <c r="AB51" s="189"/>
      <c r="AC51" s="189"/>
    </row>
    <row r="52" spans="1:29" s="4" customFormat="1" ht="12.75">
      <c r="A52" s="233" t="s">
        <v>439</v>
      </c>
      <c r="B52" s="221" t="s">
        <v>440</v>
      </c>
      <c r="C52" s="36"/>
      <c r="D52" s="220" t="s">
        <v>20</v>
      </c>
      <c r="E52" s="250">
        <f t="shared" si="3"/>
        <v>0</v>
      </c>
      <c r="F52" s="247">
        <f t="shared" si="1"/>
        <v>1</v>
      </c>
      <c r="G52" s="248">
        <f t="shared" si="7"/>
        <v>1</v>
      </c>
      <c r="H52" s="248"/>
      <c r="I52" s="248"/>
      <c r="J52" s="248"/>
      <c r="K52" s="189"/>
      <c r="L52" s="189"/>
      <c r="M52" s="189"/>
      <c r="N52" s="189"/>
      <c r="O52" s="189"/>
      <c r="P52" s="189"/>
      <c r="Q52" s="189"/>
      <c r="R52" s="189"/>
      <c r="S52" s="189"/>
      <c r="T52" s="189"/>
      <c r="U52" s="189"/>
      <c r="V52" s="189"/>
      <c r="W52" s="189"/>
      <c r="X52" s="189"/>
      <c r="Y52" s="189"/>
      <c r="Z52" s="189"/>
      <c r="AA52" s="189"/>
      <c r="AB52" s="189"/>
      <c r="AC52" s="189"/>
    </row>
    <row r="53" spans="1:29" s="4" customFormat="1" ht="12.75">
      <c r="A53" s="233" t="s">
        <v>441</v>
      </c>
      <c r="B53" s="221" t="s">
        <v>442</v>
      </c>
      <c r="C53" s="67"/>
      <c r="D53" s="220" t="s">
        <v>20</v>
      </c>
      <c r="E53" s="250">
        <f t="shared" si="3"/>
        <v>0</v>
      </c>
      <c r="F53" s="247">
        <f t="shared" si="1"/>
        <v>1</v>
      </c>
      <c r="G53" s="248">
        <f t="shared" si="7"/>
        <v>1</v>
      </c>
      <c r="H53" s="248"/>
      <c r="I53" s="248"/>
      <c r="J53" s="248"/>
      <c r="K53" s="189"/>
      <c r="L53" s="189"/>
      <c r="M53" s="189"/>
      <c r="N53" s="189"/>
      <c r="O53" s="189"/>
      <c r="P53" s="189"/>
      <c r="Q53" s="189"/>
      <c r="R53" s="189"/>
      <c r="S53" s="189"/>
      <c r="T53" s="189"/>
      <c r="U53" s="189"/>
      <c r="V53" s="189"/>
      <c r="W53" s="189"/>
      <c r="X53" s="189"/>
      <c r="Y53" s="189"/>
      <c r="Z53" s="189"/>
      <c r="AA53" s="189"/>
      <c r="AB53" s="189"/>
      <c r="AC53" s="189"/>
    </row>
    <row r="54" spans="1:29" s="4" customFormat="1" ht="12.75">
      <c r="A54" s="233" t="s">
        <v>443</v>
      </c>
      <c r="B54" s="225" t="s">
        <v>444</v>
      </c>
      <c r="C54" s="67"/>
      <c r="D54" s="220" t="s">
        <v>20</v>
      </c>
      <c r="E54" s="250">
        <f t="shared" si="3"/>
        <v>0</v>
      </c>
      <c r="F54" s="247">
        <f t="shared" si="1"/>
        <v>1</v>
      </c>
      <c r="G54" s="248">
        <f t="shared" si="7"/>
        <v>1</v>
      </c>
      <c r="H54" s="248"/>
      <c r="I54" s="248"/>
      <c r="J54" s="248"/>
      <c r="K54" s="189"/>
      <c r="L54" s="189"/>
      <c r="M54" s="189"/>
      <c r="N54" s="189"/>
      <c r="O54" s="189"/>
      <c r="P54" s="189"/>
      <c r="Q54" s="189"/>
      <c r="R54" s="189"/>
      <c r="S54" s="189"/>
      <c r="T54" s="189"/>
      <c r="U54" s="189"/>
      <c r="V54" s="189"/>
      <c r="W54" s="189"/>
      <c r="X54" s="189"/>
      <c r="Y54" s="189"/>
      <c r="Z54" s="189"/>
      <c r="AA54" s="189"/>
      <c r="AB54" s="189"/>
      <c r="AC54" s="189"/>
    </row>
    <row r="55" spans="1:29" s="4" customFormat="1" ht="12.75">
      <c r="A55" s="233" t="s">
        <v>445</v>
      </c>
      <c r="B55" s="221" t="s">
        <v>446</v>
      </c>
      <c r="C55" s="67"/>
      <c r="D55" s="220" t="s">
        <v>20</v>
      </c>
      <c r="E55" s="250">
        <f t="shared" si="3"/>
        <v>0</v>
      </c>
      <c r="F55" s="247">
        <f t="shared" si="1"/>
        <v>1</v>
      </c>
      <c r="G55" s="248">
        <f t="shared" si="7"/>
        <v>1</v>
      </c>
      <c r="H55" s="248"/>
      <c r="I55" s="248"/>
      <c r="J55" s="248"/>
      <c r="K55" s="189"/>
      <c r="L55" s="189"/>
      <c r="M55" s="189"/>
      <c r="N55" s="189"/>
      <c r="O55" s="189"/>
      <c r="P55" s="189"/>
      <c r="Q55" s="189"/>
      <c r="R55" s="189"/>
      <c r="S55" s="189"/>
      <c r="T55" s="189"/>
      <c r="U55" s="189"/>
      <c r="V55" s="189"/>
      <c r="W55" s="189"/>
      <c r="X55" s="189"/>
      <c r="Y55" s="189"/>
      <c r="Z55" s="189"/>
      <c r="AA55" s="189"/>
      <c r="AB55" s="189"/>
      <c r="AC55" s="189"/>
    </row>
    <row r="56" spans="1:29" s="4" customFormat="1" ht="12.75">
      <c r="A56" s="233" t="s">
        <v>447</v>
      </c>
      <c r="B56" s="226" t="s">
        <v>448</v>
      </c>
      <c r="C56" s="223"/>
      <c r="D56" s="220" t="s">
        <v>20</v>
      </c>
      <c r="E56" s="250">
        <f t="shared" si="3"/>
        <v>0</v>
      </c>
      <c r="F56" s="247">
        <f t="shared" si="1"/>
        <v>1</v>
      </c>
      <c r="G56" s="248">
        <f t="shared" si="7"/>
        <v>1</v>
      </c>
      <c r="H56" s="248"/>
      <c r="I56" s="248"/>
      <c r="J56" s="248"/>
      <c r="K56" s="189"/>
      <c r="L56" s="189"/>
      <c r="M56" s="189"/>
      <c r="N56" s="189"/>
      <c r="O56" s="189"/>
      <c r="P56" s="189"/>
      <c r="Q56" s="189"/>
      <c r="R56" s="189"/>
      <c r="S56" s="189"/>
      <c r="T56" s="189"/>
      <c r="U56" s="189"/>
      <c r="V56" s="189"/>
      <c r="W56" s="189"/>
      <c r="X56" s="189"/>
      <c r="Y56" s="189"/>
      <c r="Z56" s="189"/>
      <c r="AA56" s="189"/>
      <c r="AB56" s="189"/>
      <c r="AC56" s="189"/>
    </row>
    <row r="57" spans="1:29" s="4" customFormat="1" ht="12.75">
      <c r="A57" s="233" t="s">
        <v>449</v>
      </c>
      <c r="B57" s="226" t="s">
        <v>450</v>
      </c>
      <c r="C57" s="36"/>
      <c r="D57" s="220" t="s">
        <v>20</v>
      </c>
      <c r="E57" s="250">
        <f t="shared" si="3"/>
        <v>0</v>
      </c>
      <c r="F57" s="247">
        <f t="shared" si="1"/>
        <v>1</v>
      </c>
      <c r="G57" s="248">
        <f t="shared" si="7"/>
        <v>1</v>
      </c>
      <c r="H57" s="248"/>
      <c r="I57" s="248"/>
      <c r="J57" s="248"/>
      <c r="K57" s="189"/>
      <c r="L57" s="189"/>
      <c r="M57" s="189"/>
      <c r="N57" s="189"/>
      <c r="O57" s="189"/>
      <c r="P57" s="189"/>
      <c r="Q57" s="189"/>
      <c r="R57" s="189"/>
      <c r="S57" s="189"/>
      <c r="T57" s="189"/>
      <c r="U57" s="189"/>
      <c r="V57" s="189"/>
      <c r="W57" s="189"/>
      <c r="X57" s="189"/>
      <c r="Y57" s="189"/>
      <c r="Z57" s="189"/>
      <c r="AA57" s="189"/>
      <c r="AB57" s="189"/>
      <c r="AC57" s="189"/>
    </row>
    <row r="58" spans="1:29" s="4" customFormat="1" ht="12.75">
      <c r="A58" s="233" t="s">
        <v>451</v>
      </c>
      <c r="B58" s="226" t="s">
        <v>452</v>
      </c>
      <c r="C58" s="36"/>
      <c r="D58" s="220" t="s">
        <v>20</v>
      </c>
      <c r="E58" s="250">
        <f t="shared" si="3"/>
        <v>0</v>
      </c>
      <c r="F58" s="247">
        <f t="shared" si="1"/>
        <v>1</v>
      </c>
      <c r="G58" s="248">
        <f t="shared" si="7"/>
        <v>1</v>
      </c>
      <c r="H58" s="248"/>
      <c r="I58" s="248"/>
      <c r="J58" s="248"/>
      <c r="K58" s="189"/>
      <c r="L58" s="189"/>
      <c r="M58" s="189"/>
      <c r="N58" s="189"/>
      <c r="O58" s="189"/>
      <c r="P58" s="189"/>
      <c r="Q58" s="189"/>
      <c r="R58" s="189"/>
      <c r="S58" s="189"/>
      <c r="T58" s="189"/>
      <c r="U58" s="189"/>
      <c r="V58" s="189"/>
      <c r="W58" s="189"/>
      <c r="X58" s="189"/>
      <c r="Y58" s="189"/>
      <c r="Z58" s="189"/>
      <c r="AA58" s="189"/>
      <c r="AB58" s="189"/>
      <c r="AC58" s="189"/>
    </row>
    <row r="59" spans="1:29" s="164" customFormat="1" ht="12.75">
      <c r="A59" s="163"/>
      <c r="B59" s="237" t="s">
        <v>453</v>
      </c>
      <c r="C59" s="218"/>
      <c r="D59" s="239"/>
      <c r="E59" s="246" t="str">
        <f>IF(D59 &lt;&gt; "","FOUT DEZE CEL NIET GEBRUIKEN"," ")</f>
        <v xml:space="preserve"> </v>
      </c>
      <c r="F59" s="247"/>
      <c r="G59" s="251"/>
      <c r="H59" s="251"/>
      <c r="I59" s="251"/>
      <c r="J59" s="251"/>
      <c r="K59" s="212"/>
      <c r="L59" s="212"/>
      <c r="M59" s="212"/>
      <c r="N59" s="212"/>
      <c r="O59" s="212"/>
      <c r="P59" s="212"/>
      <c r="Q59" s="212"/>
      <c r="R59" s="212"/>
      <c r="S59" s="212"/>
      <c r="T59" s="212"/>
      <c r="U59" s="212"/>
      <c r="V59" s="212"/>
      <c r="W59" s="212"/>
      <c r="X59" s="212"/>
    </row>
    <row r="60" spans="1:29" s="4" customFormat="1" ht="12.75">
      <c r="A60" s="233" t="s">
        <v>454</v>
      </c>
      <c r="B60" s="219" t="s">
        <v>455</v>
      </c>
      <c r="C60" s="36"/>
      <c r="D60" s="220" t="s">
        <v>20</v>
      </c>
      <c r="E60" s="250">
        <f t="shared" si="3"/>
        <v>0</v>
      </c>
      <c r="F60" s="247">
        <f t="shared" si="1"/>
        <v>1</v>
      </c>
      <c r="G60" s="248">
        <f t="shared" ref="G60:G63" si="8">IF(D60="Nee",1,0)</f>
        <v>1</v>
      </c>
      <c r="H60" s="248"/>
      <c r="I60" s="248"/>
      <c r="J60" s="248"/>
      <c r="K60" s="189"/>
      <c r="L60" s="189"/>
      <c r="M60" s="189"/>
      <c r="N60" s="189"/>
      <c r="O60" s="189"/>
      <c r="P60" s="189"/>
      <c r="Q60" s="189"/>
      <c r="R60" s="189"/>
      <c r="S60" s="189"/>
      <c r="T60" s="189"/>
      <c r="U60" s="189"/>
      <c r="V60" s="189"/>
      <c r="W60" s="189"/>
      <c r="X60" s="189"/>
      <c r="Y60" s="189"/>
      <c r="Z60" s="189"/>
      <c r="AA60" s="189"/>
      <c r="AB60" s="189"/>
      <c r="AC60" s="189"/>
    </row>
    <row r="61" spans="1:29" s="164" customFormat="1" ht="12.75">
      <c r="A61" s="233" t="s">
        <v>456</v>
      </c>
      <c r="B61" s="221" t="s">
        <v>457</v>
      </c>
      <c r="C61" s="228"/>
      <c r="D61" s="220" t="s">
        <v>20</v>
      </c>
      <c r="E61" s="250">
        <f t="shared" si="3"/>
        <v>0</v>
      </c>
      <c r="F61" s="247">
        <f t="shared" si="1"/>
        <v>1</v>
      </c>
      <c r="G61" s="248">
        <f t="shared" si="8"/>
        <v>1</v>
      </c>
      <c r="H61" s="248"/>
      <c r="I61" s="248"/>
      <c r="J61" s="248"/>
      <c r="K61" s="189"/>
      <c r="L61" s="189"/>
      <c r="M61" s="189"/>
      <c r="N61" s="189"/>
      <c r="O61" s="189"/>
      <c r="P61" s="189"/>
      <c r="Q61" s="189"/>
      <c r="R61" s="189"/>
      <c r="S61" s="189"/>
      <c r="T61" s="189"/>
      <c r="U61" s="189"/>
      <c r="V61" s="189"/>
      <c r="W61" s="189"/>
      <c r="X61" s="189"/>
      <c r="Y61" s="189"/>
      <c r="Z61" s="189"/>
      <c r="AA61" s="189"/>
      <c r="AB61" s="189"/>
      <c r="AC61" s="189"/>
    </row>
    <row r="62" spans="1:29" s="164" customFormat="1" ht="12.75">
      <c r="A62" s="233" t="s">
        <v>458</v>
      </c>
      <c r="B62" s="221" t="s">
        <v>459</v>
      </c>
      <c r="C62" s="227"/>
      <c r="D62" s="220" t="s">
        <v>20</v>
      </c>
      <c r="E62" s="250">
        <f t="shared" si="3"/>
        <v>0</v>
      </c>
      <c r="F62" s="247">
        <f t="shared" si="1"/>
        <v>1</v>
      </c>
      <c r="G62" s="248">
        <f t="shared" si="8"/>
        <v>1</v>
      </c>
      <c r="H62" s="248"/>
      <c r="I62" s="248"/>
      <c r="J62" s="248"/>
      <c r="K62" s="189"/>
      <c r="L62" s="189"/>
      <c r="M62" s="189"/>
      <c r="N62" s="189"/>
      <c r="O62" s="189"/>
      <c r="P62" s="189"/>
      <c r="Q62" s="189"/>
      <c r="R62" s="189"/>
      <c r="S62" s="189"/>
      <c r="T62" s="189"/>
      <c r="U62" s="189"/>
      <c r="V62" s="189"/>
      <c r="W62" s="189"/>
      <c r="X62" s="189"/>
      <c r="Y62" s="189"/>
      <c r="Z62" s="189"/>
      <c r="AA62" s="189"/>
      <c r="AB62" s="189"/>
      <c r="AC62" s="189"/>
    </row>
    <row r="63" spans="1:29" s="164" customFormat="1" ht="12.75">
      <c r="A63" s="233" t="s">
        <v>460</v>
      </c>
      <c r="B63" s="221" t="s">
        <v>461</v>
      </c>
      <c r="C63" s="228"/>
      <c r="D63" s="220" t="s">
        <v>20</v>
      </c>
      <c r="E63" s="250">
        <f t="shared" si="3"/>
        <v>0</v>
      </c>
      <c r="F63" s="247">
        <f t="shared" si="1"/>
        <v>1</v>
      </c>
      <c r="G63" s="248">
        <f t="shared" si="8"/>
        <v>1</v>
      </c>
      <c r="H63" s="248"/>
      <c r="I63" s="248"/>
      <c r="J63" s="248"/>
      <c r="K63" s="189"/>
      <c r="L63" s="189"/>
      <c r="M63" s="189"/>
      <c r="N63" s="189"/>
      <c r="O63" s="189"/>
      <c r="P63" s="189"/>
      <c r="Q63" s="189"/>
      <c r="R63" s="189"/>
      <c r="S63" s="189"/>
      <c r="T63" s="189"/>
      <c r="U63" s="189"/>
      <c r="V63" s="189"/>
      <c r="W63" s="189"/>
      <c r="X63" s="189"/>
      <c r="Y63" s="189"/>
      <c r="Z63" s="189"/>
      <c r="AA63" s="189"/>
      <c r="AB63" s="189"/>
      <c r="AC63" s="189"/>
    </row>
    <row r="64" spans="1:29" s="4" customFormat="1" ht="12.75">
      <c r="A64" s="233" t="s">
        <v>462</v>
      </c>
      <c r="B64" s="215" t="s">
        <v>463</v>
      </c>
      <c r="C64" s="216"/>
      <c r="D64" s="239"/>
      <c r="E64" s="246" t="str">
        <f>IF(D64 &lt;&gt; "","FOUT DEZE CEL NIET GEBRUIKEN"," ")</f>
        <v xml:space="preserve"> </v>
      </c>
      <c r="F64" s="247"/>
      <c r="G64" s="249"/>
      <c r="H64" s="249"/>
      <c r="I64" s="249"/>
      <c r="J64" s="249"/>
      <c r="K64" s="70"/>
      <c r="L64" s="70"/>
      <c r="M64" s="70"/>
      <c r="N64" s="70"/>
      <c r="O64" s="70"/>
      <c r="P64" s="70"/>
      <c r="Q64" s="70"/>
      <c r="R64" s="70"/>
      <c r="S64" s="70"/>
      <c r="T64" s="70"/>
      <c r="U64" s="70"/>
      <c r="V64" s="70"/>
      <c r="W64" s="70"/>
      <c r="X64" s="70"/>
    </row>
    <row r="65" spans="1:29" s="4" customFormat="1" ht="12.75">
      <c r="A65" s="233" t="s">
        <v>464</v>
      </c>
      <c r="B65" s="219" t="s">
        <v>354</v>
      </c>
      <c r="C65" s="36"/>
      <c r="D65" s="220" t="s">
        <v>20</v>
      </c>
      <c r="E65" s="250">
        <f t="shared" si="3"/>
        <v>0</v>
      </c>
      <c r="F65" s="247">
        <f t="shared" si="1"/>
        <v>1</v>
      </c>
      <c r="G65" s="248">
        <f t="shared" ref="G65:G67" si="9">IF(D65="Nee",1,0)</f>
        <v>1</v>
      </c>
      <c r="H65" s="248"/>
      <c r="I65" s="248"/>
      <c r="J65" s="248"/>
      <c r="K65" s="189"/>
      <c r="L65" s="189"/>
      <c r="M65" s="189"/>
      <c r="N65" s="189"/>
      <c r="O65" s="189"/>
      <c r="P65" s="189"/>
      <c r="Q65" s="189"/>
      <c r="R65" s="189"/>
      <c r="S65" s="189"/>
      <c r="T65" s="189"/>
      <c r="U65" s="189"/>
      <c r="V65" s="189"/>
      <c r="W65" s="189"/>
      <c r="X65" s="189"/>
      <c r="Y65" s="189"/>
      <c r="Z65" s="189"/>
      <c r="AA65" s="189"/>
      <c r="AB65" s="189"/>
      <c r="AC65" s="189"/>
    </row>
    <row r="66" spans="1:29" s="4" customFormat="1" ht="46.5">
      <c r="A66" s="233" t="s">
        <v>465</v>
      </c>
      <c r="B66" s="221" t="s">
        <v>466</v>
      </c>
      <c r="C66" s="36"/>
      <c r="D66" s="220" t="s">
        <v>20</v>
      </c>
      <c r="E66" s="250">
        <f t="shared" si="3"/>
        <v>0</v>
      </c>
      <c r="F66" s="247">
        <f t="shared" si="1"/>
        <v>1</v>
      </c>
      <c r="G66" s="248">
        <f t="shared" si="9"/>
        <v>1</v>
      </c>
      <c r="H66" s="248"/>
      <c r="I66" s="248"/>
      <c r="J66" s="248"/>
      <c r="K66" s="189"/>
      <c r="L66" s="189"/>
      <c r="M66" s="189"/>
      <c r="N66" s="189"/>
      <c r="O66" s="189"/>
      <c r="P66" s="189"/>
      <c r="Q66" s="189"/>
      <c r="R66" s="189"/>
      <c r="S66" s="189"/>
      <c r="T66" s="189"/>
      <c r="U66" s="189"/>
      <c r="V66" s="189"/>
      <c r="W66" s="189"/>
      <c r="X66" s="189"/>
      <c r="Y66" s="189"/>
      <c r="Z66" s="189"/>
      <c r="AA66" s="189"/>
      <c r="AB66" s="189"/>
      <c r="AC66" s="189"/>
    </row>
    <row r="67" spans="1:29" s="4" customFormat="1" ht="12.75">
      <c r="A67" s="233" t="s">
        <v>467</v>
      </c>
      <c r="B67" s="178" t="s">
        <v>468</v>
      </c>
      <c r="C67" s="165"/>
      <c r="D67" s="220" t="s">
        <v>20</v>
      </c>
      <c r="E67" s="250">
        <f t="shared" si="3"/>
        <v>0</v>
      </c>
      <c r="F67" s="247">
        <f t="shared" si="1"/>
        <v>1</v>
      </c>
      <c r="G67" s="248">
        <f t="shared" si="9"/>
        <v>1</v>
      </c>
      <c r="H67" s="249"/>
      <c r="I67" s="249"/>
      <c r="J67" s="249"/>
      <c r="K67" s="70"/>
      <c r="L67" s="70"/>
      <c r="M67" s="70"/>
      <c r="N67" s="70"/>
      <c r="O67" s="70"/>
      <c r="P67" s="70"/>
      <c r="Q67" s="70"/>
      <c r="R67" s="70"/>
      <c r="S67" s="70"/>
      <c r="T67" s="70"/>
      <c r="U67" s="70"/>
      <c r="V67" s="70"/>
      <c r="W67" s="70"/>
      <c r="X67" s="70"/>
    </row>
    <row r="68" spans="1:29" s="4" customFormat="1" ht="12.75">
      <c r="A68" s="161"/>
      <c r="B68" s="238" t="s">
        <v>469</v>
      </c>
      <c r="C68" s="214"/>
      <c r="D68" s="240"/>
      <c r="E68" s="246" t="str">
        <f>IF(D68 &lt;&gt; "","FOUT DEZE CEL NIET GEBRUIKEN"," ")</f>
        <v xml:space="preserve"> </v>
      </c>
      <c r="F68" s="247"/>
      <c r="G68" s="249"/>
      <c r="H68" s="249"/>
      <c r="I68" s="249"/>
      <c r="J68" s="249"/>
      <c r="K68" s="70"/>
      <c r="L68" s="70"/>
      <c r="M68" s="70"/>
      <c r="N68" s="70"/>
      <c r="O68" s="70"/>
      <c r="P68" s="70"/>
      <c r="Q68" s="70"/>
      <c r="R68" s="70"/>
      <c r="S68" s="70"/>
      <c r="T68" s="70"/>
      <c r="U68" s="70"/>
      <c r="V68" s="70"/>
      <c r="W68" s="70"/>
      <c r="X68" s="70"/>
    </row>
    <row r="69" spans="1:29" s="4" customFormat="1" ht="12.75">
      <c r="A69" s="233" t="s">
        <v>470</v>
      </c>
      <c r="B69" s="219" t="s">
        <v>354</v>
      </c>
      <c r="C69" s="36"/>
      <c r="D69" s="220" t="s">
        <v>20</v>
      </c>
      <c r="E69" s="250">
        <f t="shared" si="3"/>
        <v>0</v>
      </c>
      <c r="F69" s="247">
        <f t="shared" ref="F69:F74" si="10">IF(D69="Nee",1,0)</f>
        <v>1</v>
      </c>
      <c r="G69" s="248">
        <f t="shared" ref="G69:G74" si="11">IF(D69="Nee",1,0)</f>
        <v>1</v>
      </c>
      <c r="H69" s="248"/>
      <c r="I69" s="248"/>
      <c r="J69" s="248"/>
      <c r="K69" s="189"/>
      <c r="L69" s="189"/>
      <c r="M69" s="189"/>
      <c r="N69" s="189"/>
      <c r="O69" s="189"/>
      <c r="P69" s="189"/>
      <c r="Q69" s="189"/>
      <c r="R69" s="189"/>
      <c r="S69" s="189"/>
      <c r="T69" s="189"/>
      <c r="U69" s="189"/>
      <c r="V69" s="189"/>
      <c r="W69" s="189"/>
      <c r="X69" s="189"/>
      <c r="Y69" s="189"/>
      <c r="Z69" s="189"/>
      <c r="AA69" s="189"/>
      <c r="AB69" s="189"/>
      <c r="AC69" s="189"/>
    </row>
    <row r="70" spans="1:29" s="4" customFormat="1" ht="113.25" customHeight="1">
      <c r="A70" s="233" t="s">
        <v>471</v>
      </c>
      <c r="B70" s="221" t="s">
        <v>472</v>
      </c>
      <c r="C70" s="36"/>
      <c r="D70" s="220" t="s">
        <v>20</v>
      </c>
      <c r="E70" s="250">
        <f t="shared" si="3"/>
        <v>0</v>
      </c>
      <c r="F70" s="247">
        <f t="shared" si="10"/>
        <v>1</v>
      </c>
      <c r="G70" s="248">
        <f t="shared" si="11"/>
        <v>1</v>
      </c>
      <c r="H70" s="248"/>
      <c r="I70" s="248"/>
      <c r="J70" s="248"/>
      <c r="K70" s="189"/>
      <c r="L70" s="189"/>
      <c r="M70" s="189"/>
      <c r="N70" s="189"/>
      <c r="O70" s="189"/>
      <c r="P70" s="189"/>
      <c r="Q70" s="189"/>
      <c r="R70" s="189"/>
      <c r="S70" s="189"/>
      <c r="T70" s="189"/>
      <c r="U70" s="189"/>
      <c r="V70" s="189"/>
      <c r="W70" s="189"/>
      <c r="X70" s="189"/>
      <c r="Y70" s="189"/>
      <c r="Z70" s="189"/>
      <c r="AA70" s="189"/>
      <c r="AB70" s="189"/>
      <c r="AC70" s="189"/>
    </row>
    <row r="71" spans="1:29" s="4" customFormat="1" ht="12.75">
      <c r="A71" s="233" t="s">
        <v>473</v>
      </c>
      <c r="B71" s="221" t="s">
        <v>474</v>
      </c>
      <c r="C71" s="36"/>
      <c r="D71" s="220" t="s">
        <v>20</v>
      </c>
      <c r="E71" s="250">
        <f t="shared" si="3"/>
        <v>0</v>
      </c>
      <c r="F71" s="247">
        <f t="shared" si="10"/>
        <v>1</v>
      </c>
      <c r="G71" s="248">
        <f t="shared" si="11"/>
        <v>1</v>
      </c>
      <c r="H71" s="248"/>
      <c r="I71" s="248"/>
      <c r="J71" s="248"/>
      <c r="K71" s="189"/>
      <c r="L71" s="189"/>
      <c r="M71" s="189"/>
      <c r="N71" s="189"/>
      <c r="O71" s="189"/>
      <c r="P71" s="189"/>
      <c r="Q71" s="189"/>
      <c r="R71" s="189"/>
      <c r="S71" s="189"/>
      <c r="T71" s="189"/>
      <c r="U71" s="189"/>
      <c r="V71" s="189"/>
      <c r="W71" s="189"/>
      <c r="X71" s="189"/>
      <c r="Y71" s="189"/>
      <c r="Z71" s="189"/>
      <c r="AA71" s="189"/>
      <c r="AB71" s="189"/>
      <c r="AC71" s="189"/>
    </row>
    <row r="72" spans="1:29" s="4" customFormat="1" ht="12.75">
      <c r="A72" s="233" t="s">
        <v>475</v>
      </c>
      <c r="B72" s="221" t="s">
        <v>476</v>
      </c>
      <c r="C72" s="229"/>
      <c r="D72" s="220" t="s">
        <v>20</v>
      </c>
      <c r="E72" s="250">
        <f t="shared" si="3"/>
        <v>0</v>
      </c>
      <c r="F72" s="247">
        <f t="shared" si="10"/>
        <v>1</v>
      </c>
      <c r="G72" s="248">
        <f t="shared" si="11"/>
        <v>1</v>
      </c>
      <c r="H72" s="248"/>
      <c r="I72" s="248"/>
      <c r="J72" s="248"/>
      <c r="K72" s="189"/>
      <c r="L72" s="189"/>
      <c r="M72" s="189"/>
      <c r="N72" s="189"/>
      <c r="O72" s="189"/>
      <c r="P72" s="189"/>
      <c r="Q72" s="189"/>
      <c r="R72" s="189"/>
      <c r="S72" s="189"/>
      <c r="T72" s="189"/>
      <c r="U72" s="189"/>
      <c r="V72" s="189"/>
      <c r="W72" s="189"/>
      <c r="X72" s="189"/>
      <c r="Y72" s="189"/>
      <c r="Z72" s="189"/>
      <c r="AA72" s="189"/>
      <c r="AB72" s="189"/>
      <c r="AC72" s="189"/>
    </row>
    <row r="73" spans="1:29" s="4" customFormat="1" ht="12.75">
      <c r="A73" s="233" t="s">
        <v>477</v>
      </c>
      <c r="B73" s="221" t="s">
        <v>478</v>
      </c>
      <c r="C73" s="229"/>
      <c r="D73" s="220" t="s">
        <v>20</v>
      </c>
      <c r="E73" s="250">
        <f t="shared" ref="E73:E74" si="12">IF(D73="Nee",0,1)</f>
        <v>0</v>
      </c>
      <c r="F73" s="247">
        <f t="shared" si="10"/>
        <v>1</v>
      </c>
      <c r="G73" s="248">
        <f t="shared" si="11"/>
        <v>1</v>
      </c>
      <c r="H73" s="248"/>
      <c r="I73" s="248"/>
      <c r="J73" s="248"/>
      <c r="K73" s="189"/>
      <c r="L73" s="189"/>
      <c r="M73" s="189"/>
      <c r="N73" s="189"/>
      <c r="O73" s="189"/>
      <c r="P73" s="189"/>
      <c r="Q73" s="189"/>
      <c r="R73" s="189"/>
      <c r="S73" s="189"/>
      <c r="T73" s="189"/>
      <c r="U73" s="189"/>
      <c r="V73" s="189"/>
      <c r="W73" s="189"/>
      <c r="X73" s="189"/>
      <c r="Y73" s="189"/>
      <c r="Z73" s="189"/>
      <c r="AA73" s="189"/>
      <c r="AB73" s="189"/>
      <c r="AC73" s="189"/>
    </row>
    <row r="74" spans="1:29" s="4" customFormat="1" ht="12.75">
      <c r="A74" s="233" t="s">
        <v>479</v>
      </c>
      <c r="B74" s="221" t="s">
        <v>480</v>
      </c>
      <c r="C74" s="230"/>
      <c r="D74" s="220" t="s">
        <v>20</v>
      </c>
      <c r="E74" s="250">
        <f t="shared" si="12"/>
        <v>0</v>
      </c>
      <c r="F74" s="247">
        <f t="shared" si="10"/>
        <v>1</v>
      </c>
      <c r="G74" s="248">
        <f t="shared" si="11"/>
        <v>1</v>
      </c>
      <c r="H74" s="248"/>
      <c r="I74" s="248"/>
      <c r="J74" s="248"/>
      <c r="K74" s="189"/>
      <c r="L74" s="189"/>
      <c r="M74" s="189"/>
      <c r="N74" s="189"/>
      <c r="O74" s="189"/>
      <c r="P74" s="189"/>
      <c r="Q74" s="189"/>
      <c r="R74" s="189"/>
      <c r="S74" s="189"/>
      <c r="T74" s="189"/>
      <c r="U74" s="189"/>
      <c r="V74" s="189"/>
      <c r="W74" s="189"/>
      <c r="X74" s="189"/>
      <c r="Y74" s="189"/>
      <c r="Z74" s="189"/>
      <c r="AA74" s="189"/>
      <c r="AB74" s="189"/>
      <c r="AC74" s="189"/>
    </row>
    <row r="75" spans="1:29" s="4" customFormat="1" ht="12.75">
      <c r="B75" s="237" t="s">
        <v>481</v>
      </c>
      <c r="C75" s="166"/>
      <c r="D75" s="240"/>
      <c r="E75" s="246" t="str">
        <f>IF(D75 &lt;&gt; "","FOUT DEZE CEL NIET GEBRUIKEN"," ")</f>
        <v xml:space="preserve"> </v>
      </c>
      <c r="F75" s="247"/>
      <c r="G75" s="249"/>
      <c r="H75" s="249"/>
      <c r="I75" s="249"/>
      <c r="J75" s="249"/>
      <c r="K75" s="70"/>
      <c r="L75" s="70"/>
      <c r="M75" s="70"/>
      <c r="N75" s="70"/>
      <c r="O75" s="70"/>
      <c r="P75" s="70"/>
      <c r="Q75" s="70"/>
      <c r="R75" s="70"/>
      <c r="S75" s="70"/>
      <c r="T75" s="70"/>
      <c r="U75" s="70"/>
      <c r="V75" s="70"/>
      <c r="W75" s="70"/>
      <c r="X75" s="70"/>
    </row>
    <row r="76" spans="1:29" s="4" customFormat="1" ht="12.75">
      <c r="A76" s="233" t="s">
        <v>482</v>
      </c>
      <c r="B76" s="219" t="s">
        <v>483</v>
      </c>
      <c r="C76" s="230"/>
      <c r="D76" s="220" t="s">
        <v>20</v>
      </c>
      <c r="E76" s="250">
        <f t="shared" ref="E76:E78" si="13">IF(D76="Nee",0,1)</f>
        <v>0</v>
      </c>
      <c r="F76" s="247">
        <f>IF(D75="Nee",1,0)</f>
        <v>0</v>
      </c>
      <c r="G76" s="248">
        <f t="shared" ref="G76:G78" si="14">IF(D76="Nee",1,0)</f>
        <v>1</v>
      </c>
      <c r="H76" s="248"/>
      <c r="I76" s="248"/>
      <c r="J76" s="248"/>
      <c r="K76" s="189"/>
      <c r="L76" s="189"/>
      <c r="M76" s="189"/>
      <c r="N76" s="189"/>
      <c r="O76" s="189"/>
      <c r="P76" s="189"/>
      <c r="Q76" s="189"/>
      <c r="R76" s="189"/>
      <c r="S76" s="189"/>
      <c r="T76" s="189"/>
      <c r="U76" s="189"/>
      <c r="V76" s="189"/>
      <c r="W76" s="189"/>
      <c r="X76" s="189"/>
      <c r="Y76" s="189"/>
      <c r="Z76" s="189"/>
      <c r="AA76" s="189"/>
      <c r="AB76" s="189"/>
      <c r="AC76" s="189"/>
    </row>
    <row r="77" spans="1:29" s="4" customFormat="1" ht="12.75">
      <c r="A77" s="233" t="s">
        <v>484</v>
      </c>
      <c r="B77" s="231" t="s">
        <v>485</v>
      </c>
      <c r="C77" s="229"/>
      <c r="D77" s="220" t="s">
        <v>20</v>
      </c>
      <c r="E77" s="250">
        <f t="shared" si="13"/>
        <v>0</v>
      </c>
      <c r="F77" s="247">
        <f>IF(D77="Nee",1,0)</f>
        <v>1</v>
      </c>
      <c r="G77" s="248">
        <f t="shared" si="14"/>
        <v>1</v>
      </c>
      <c r="H77" s="248"/>
      <c r="I77" s="248"/>
      <c r="J77" s="248"/>
      <c r="K77" s="189"/>
      <c r="L77" s="189"/>
      <c r="M77" s="189"/>
      <c r="N77" s="189"/>
      <c r="O77" s="189"/>
      <c r="P77" s="189"/>
      <c r="Q77" s="189"/>
      <c r="R77" s="189"/>
      <c r="S77" s="189"/>
      <c r="T77" s="189"/>
      <c r="U77" s="189"/>
      <c r="V77" s="189"/>
      <c r="W77" s="189"/>
      <c r="X77" s="189"/>
      <c r="Y77" s="189"/>
      <c r="Z77" s="189"/>
      <c r="AA77" s="189"/>
      <c r="AB77" s="189"/>
      <c r="AC77" s="189"/>
    </row>
    <row r="78" spans="1:29" s="4" customFormat="1" ht="12.75">
      <c r="A78" s="233" t="s">
        <v>486</v>
      </c>
      <c r="B78" s="232" t="s">
        <v>487</v>
      </c>
      <c r="C78" s="229"/>
      <c r="D78" s="220" t="s">
        <v>20</v>
      </c>
      <c r="E78" s="250">
        <f t="shared" si="13"/>
        <v>0</v>
      </c>
      <c r="F78" s="247">
        <f>IF(D78="Nee",1,0)</f>
        <v>1</v>
      </c>
      <c r="G78" s="248">
        <f t="shared" si="14"/>
        <v>1</v>
      </c>
      <c r="H78" s="248"/>
      <c r="I78" s="248"/>
      <c r="J78" s="248"/>
      <c r="K78" s="189"/>
      <c r="L78" s="189"/>
      <c r="M78" s="189"/>
      <c r="N78" s="189"/>
      <c r="O78" s="189"/>
      <c r="P78" s="189"/>
      <c r="Q78" s="189"/>
      <c r="R78" s="189"/>
      <c r="S78" s="189"/>
      <c r="T78" s="189"/>
      <c r="U78" s="189"/>
      <c r="V78" s="189"/>
      <c r="W78" s="189"/>
      <c r="X78" s="189"/>
      <c r="Y78" s="189"/>
      <c r="Z78" s="189"/>
      <c r="AA78" s="189"/>
      <c r="AB78" s="189"/>
      <c r="AC78" s="189"/>
    </row>
    <row r="79" spans="1:29" s="70" customFormat="1" ht="12.75">
      <c r="B79" s="208"/>
      <c r="C79" s="209"/>
      <c r="E79" s="246"/>
      <c r="F79" s="247"/>
      <c r="G79" s="248"/>
      <c r="H79" s="248"/>
      <c r="I79" s="248"/>
      <c r="J79" s="248"/>
      <c r="K79" s="189"/>
      <c r="L79" s="189"/>
      <c r="M79" s="189"/>
      <c r="N79" s="189"/>
      <c r="O79" s="189"/>
      <c r="P79" s="189"/>
      <c r="Q79" s="189"/>
      <c r="R79" s="189"/>
      <c r="S79" s="189"/>
      <c r="T79" s="189"/>
      <c r="U79" s="189"/>
      <c r="V79" s="189"/>
      <c r="W79" s="189"/>
      <c r="X79" s="189"/>
      <c r="Y79" s="189"/>
      <c r="Z79" s="189"/>
      <c r="AA79" s="189"/>
      <c r="AB79" s="189"/>
      <c r="AC79" s="189"/>
    </row>
    <row r="80" spans="1:29" s="328" customFormat="1" ht="12.75">
      <c r="B80" s="329"/>
      <c r="C80" s="330"/>
      <c r="E80" s="246">
        <f>+SUM(E4:E78)</f>
        <v>0</v>
      </c>
      <c r="F80" s="246">
        <f>E80</f>
        <v>0</v>
      </c>
      <c r="G80" s="331"/>
      <c r="H80" s="331"/>
      <c r="I80" s="331"/>
      <c r="J80" s="331"/>
    </row>
    <row r="81" spans="2:29" s="210" customFormat="1">
      <c r="B81" s="208"/>
      <c r="C81" s="16"/>
      <c r="E81" s="244"/>
      <c r="F81" s="252"/>
      <c r="G81" s="245"/>
      <c r="H81" s="245"/>
      <c r="I81" s="245"/>
      <c r="J81" s="245"/>
      <c r="K81" s="213"/>
      <c r="L81" s="213"/>
      <c r="M81" s="213"/>
      <c r="N81" s="213"/>
      <c r="O81" s="213"/>
      <c r="P81" s="213"/>
      <c r="Q81" s="213"/>
      <c r="R81" s="213"/>
      <c r="S81" s="213"/>
      <c r="T81" s="213"/>
      <c r="U81" s="213"/>
      <c r="V81" s="213"/>
      <c r="W81" s="213"/>
      <c r="X81" s="213"/>
      <c r="Y81" s="213"/>
      <c r="Z81" s="213"/>
      <c r="AA81" s="213"/>
      <c r="AB81" s="213"/>
      <c r="AC81" s="213"/>
    </row>
    <row r="82" spans="2:29" s="210" customFormat="1">
      <c r="B82" s="211"/>
      <c r="C82" s="16"/>
      <c r="E82" s="244"/>
      <c r="F82" s="252"/>
      <c r="G82" s="245"/>
      <c r="H82" s="245"/>
      <c r="I82" s="245"/>
      <c r="J82" s="245"/>
      <c r="K82" s="213"/>
      <c r="L82" s="213"/>
      <c r="M82" s="213"/>
      <c r="N82" s="213"/>
      <c r="O82" s="213"/>
      <c r="P82" s="213"/>
      <c r="Q82" s="213"/>
      <c r="R82" s="213"/>
      <c r="S82" s="213"/>
      <c r="T82" s="213"/>
      <c r="U82" s="213"/>
      <c r="V82" s="213"/>
      <c r="W82" s="213"/>
      <c r="X82" s="213"/>
      <c r="Y82" s="213"/>
      <c r="Z82" s="213"/>
      <c r="AA82" s="213"/>
      <c r="AB82" s="213"/>
      <c r="AC82" s="213"/>
    </row>
    <row r="83" spans="2:29" s="210" customFormat="1">
      <c r="B83" s="211"/>
      <c r="C83" s="16"/>
      <c r="E83" s="244"/>
      <c r="F83" s="252"/>
      <c r="G83" s="245"/>
      <c r="H83" s="245"/>
      <c r="I83" s="245"/>
      <c r="J83" s="245"/>
      <c r="K83" s="213"/>
      <c r="L83" s="213"/>
      <c r="M83" s="213"/>
      <c r="N83" s="213"/>
      <c r="O83" s="213"/>
      <c r="P83" s="213"/>
      <c r="Q83" s="213"/>
      <c r="R83" s="213"/>
      <c r="S83" s="213"/>
      <c r="T83" s="213"/>
      <c r="U83" s="213"/>
      <c r="V83" s="213"/>
      <c r="W83" s="213"/>
      <c r="X83" s="213"/>
      <c r="Y83" s="213"/>
      <c r="Z83" s="213"/>
      <c r="AA83" s="213"/>
      <c r="AB83" s="213"/>
      <c r="AC83" s="213"/>
    </row>
    <row r="84" spans="2:29" s="210" customFormat="1">
      <c r="B84" s="211"/>
      <c r="C84" s="16"/>
      <c r="E84" s="244"/>
      <c r="F84" s="252"/>
      <c r="G84" s="245"/>
      <c r="H84" s="245"/>
      <c r="I84" s="245"/>
      <c r="J84" s="245"/>
      <c r="K84" s="213"/>
      <c r="L84" s="213"/>
      <c r="M84" s="213"/>
      <c r="N84" s="213"/>
      <c r="O84" s="213"/>
      <c r="P84" s="213"/>
      <c r="Q84" s="213"/>
      <c r="R84" s="213"/>
      <c r="S84" s="213"/>
      <c r="T84" s="213"/>
      <c r="U84" s="213"/>
      <c r="V84" s="213"/>
      <c r="W84" s="213"/>
      <c r="X84" s="213"/>
      <c r="Y84" s="213"/>
      <c r="Z84" s="213"/>
      <c r="AA84" s="213"/>
      <c r="AB84" s="213"/>
      <c r="AC84" s="213"/>
    </row>
    <row r="85" spans="2:29" s="210" customFormat="1">
      <c r="B85" s="211"/>
      <c r="C85" s="16"/>
      <c r="E85" s="244"/>
      <c r="F85" s="252"/>
      <c r="G85" s="245"/>
      <c r="H85" s="245"/>
      <c r="I85" s="245"/>
      <c r="J85" s="245"/>
      <c r="K85" s="213"/>
      <c r="L85" s="213"/>
      <c r="M85" s="213"/>
      <c r="N85" s="213"/>
      <c r="O85" s="213"/>
      <c r="P85" s="213"/>
      <c r="Q85" s="213"/>
      <c r="R85" s="213"/>
      <c r="S85" s="213"/>
      <c r="T85" s="213"/>
      <c r="U85" s="213"/>
      <c r="V85" s="213"/>
      <c r="W85" s="213"/>
      <c r="X85" s="213"/>
      <c r="Y85" s="213"/>
      <c r="Z85" s="213"/>
      <c r="AA85" s="213"/>
      <c r="AB85" s="213"/>
      <c r="AC85" s="213"/>
    </row>
    <row r="86" spans="2:29" s="210" customFormat="1">
      <c r="B86" s="211"/>
      <c r="C86" s="16"/>
      <c r="E86" s="244"/>
      <c r="F86" s="252"/>
      <c r="G86" s="245"/>
      <c r="H86" s="245"/>
      <c r="I86" s="245"/>
      <c r="J86" s="245"/>
      <c r="K86" s="213"/>
      <c r="L86" s="213"/>
      <c r="M86" s="213"/>
      <c r="N86" s="213"/>
      <c r="O86" s="213"/>
      <c r="P86" s="213"/>
      <c r="Q86" s="213"/>
      <c r="R86" s="213"/>
      <c r="S86" s="213"/>
      <c r="T86" s="213"/>
      <c r="U86" s="213"/>
      <c r="V86" s="213"/>
      <c r="W86" s="213"/>
      <c r="X86" s="213"/>
      <c r="Y86" s="213"/>
      <c r="Z86" s="213"/>
      <c r="AA86" s="213"/>
      <c r="AB86" s="213"/>
      <c r="AC86" s="213"/>
    </row>
    <row r="87" spans="2:29" s="210" customFormat="1">
      <c r="B87" s="211"/>
      <c r="C87" s="16"/>
      <c r="E87" s="244"/>
      <c r="F87" s="252"/>
      <c r="G87" s="245"/>
      <c r="H87" s="245"/>
      <c r="I87" s="245"/>
      <c r="J87" s="245"/>
      <c r="K87" s="213"/>
      <c r="L87" s="213"/>
      <c r="M87" s="213"/>
      <c r="N87" s="213"/>
      <c r="O87" s="213"/>
      <c r="P87" s="213"/>
      <c r="Q87" s="213"/>
      <c r="R87" s="213"/>
      <c r="S87" s="213"/>
      <c r="T87" s="213"/>
      <c r="U87" s="213"/>
      <c r="V87" s="213"/>
      <c r="W87" s="213"/>
      <c r="X87" s="213"/>
      <c r="Y87" s="213"/>
      <c r="Z87" s="213"/>
      <c r="AA87" s="213"/>
      <c r="AB87" s="213"/>
      <c r="AC87" s="213"/>
    </row>
    <row r="88" spans="2:29" s="210" customFormat="1">
      <c r="B88" s="211"/>
      <c r="C88" s="16"/>
      <c r="E88" s="244"/>
      <c r="F88" s="252"/>
      <c r="G88" s="245"/>
      <c r="H88" s="245"/>
      <c r="I88" s="245"/>
      <c r="J88" s="245"/>
      <c r="K88" s="213"/>
      <c r="L88" s="213"/>
      <c r="M88" s="213"/>
      <c r="N88" s="213"/>
      <c r="O88" s="213"/>
      <c r="P88" s="213"/>
      <c r="Q88" s="213"/>
      <c r="R88" s="213"/>
      <c r="S88" s="213"/>
      <c r="T88" s="213"/>
      <c r="U88" s="213"/>
      <c r="V88" s="213"/>
      <c r="W88" s="213"/>
      <c r="X88" s="213"/>
      <c r="Y88" s="213"/>
      <c r="Z88" s="213"/>
      <c r="AA88" s="213"/>
      <c r="AB88" s="213"/>
      <c r="AC88" s="213"/>
    </row>
    <row r="89" spans="2:29" s="210" customFormat="1">
      <c r="B89" s="211"/>
      <c r="C89" s="16"/>
      <c r="E89" s="244"/>
      <c r="F89" s="252"/>
      <c r="G89" s="245"/>
      <c r="H89" s="245"/>
      <c r="I89" s="245"/>
      <c r="J89" s="245"/>
      <c r="K89" s="213"/>
      <c r="L89" s="213"/>
      <c r="M89" s="213"/>
      <c r="N89" s="213"/>
      <c r="O89" s="213"/>
      <c r="P89" s="213"/>
      <c r="Q89" s="213"/>
      <c r="R89" s="213"/>
      <c r="S89" s="213"/>
      <c r="T89" s="213"/>
      <c r="U89" s="213"/>
      <c r="V89" s="213"/>
      <c r="W89" s="213"/>
      <c r="X89" s="213"/>
      <c r="Y89" s="213"/>
      <c r="Z89" s="213"/>
      <c r="AA89" s="213"/>
      <c r="AB89" s="213"/>
      <c r="AC89" s="213"/>
    </row>
    <row r="90" spans="2:29" s="210" customFormat="1">
      <c r="B90" s="211"/>
      <c r="C90" s="16"/>
      <c r="E90" s="244"/>
      <c r="F90" s="252"/>
      <c r="G90" s="245"/>
      <c r="H90" s="245"/>
      <c r="I90" s="245"/>
      <c r="J90" s="245"/>
      <c r="K90" s="213"/>
      <c r="L90" s="213"/>
      <c r="M90" s="213"/>
      <c r="N90" s="213"/>
      <c r="O90" s="213"/>
      <c r="P90" s="213"/>
      <c r="Q90" s="213"/>
      <c r="R90" s="213"/>
      <c r="S90" s="213"/>
      <c r="T90" s="213"/>
      <c r="U90" s="213"/>
      <c r="V90" s="213"/>
      <c r="W90" s="213"/>
      <c r="X90" s="213"/>
      <c r="Y90" s="213"/>
      <c r="Z90" s="213"/>
      <c r="AA90" s="213"/>
      <c r="AB90" s="213"/>
      <c r="AC90" s="213"/>
    </row>
    <row r="91" spans="2:29" s="210" customFormat="1">
      <c r="B91" s="211"/>
      <c r="C91" s="16"/>
      <c r="E91" s="244"/>
      <c r="F91" s="252"/>
      <c r="G91" s="245"/>
      <c r="H91" s="245"/>
      <c r="I91" s="245"/>
      <c r="J91" s="245"/>
      <c r="K91" s="213"/>
      <c r="L91" s="213"/>
      <c r="M91" s="213"/>
      <c r="N91" s="213"/>
      <c r="O91" s="213"/>
      <c r="P91" s="213"/>
      <c r="Q91" s="213"/>
      <c r="R91" s="213"/>
      <c r="S91" s="213"/>
      <c r="T91" s="213"/>
      <c r="U91" s="213"/>
      <c r="V91" s="213"/>
      <c r="W91" s="213"/>
      <c r="X91" s="213"/>
      <c r="Y91" s="213"/>
      <c r="Z91" s="213"/>
      <c r="AA91" s="213"/>
      <c r="AB91" s="213"/>
      <c r="AC91" s="213"/>
    </row>
    <row r="92" spans="2:29" s="210" customFormat="1">
      <c r="B92" s="211"/>
      <c r="C92" s="16"/>
      <c r="E92" s="244"/>
      <c r="F92" s="252"/>
      <c r="G92" s="245"/>
      <c r="H92" s="245"/>
      <c r="I92" s="245"/>
      <c r="J92" s="245"/>
      <c r="K92" s="213"/>
      <c r="L92" s="213"/>
      <c r="M92" s="213"/>
      <c r="N92" s="213"/>
      <c r="O92" s="213"/>
      <c r="P92" s="213"/>
      <c r="Q92" s="213"/>
      <c r="R92" s="213"/>
      <c r="S92" s="213"/>
      <c r="T92" s="213"/>
      <c r="U92" s="213"/>
      <c r="V92" s="213"/>
      <c r="W92" s="213"/>
      <c r="X92" s="213"/>
      <c r="Y92" s="213"/>
      <c r="Z92" s="213"/>
      <c r="AA92" s="213"/>
      <c r="AB92" s="213"/>
      <c r="AC92" s="213"/>
    </row>
    <row r="93" spans="2:29" s="210" customFormat="1">
      <c r="B93" s="211"/>
      <c r="C93" s="16"/>
      <c r="E93" s="244"/>
      <c r="F93" s="252"/>
      <c r="G93" s="245"/>
      <c r="H93" s="245"/>
      <c r="I93" s="245"/>
      <c r="J93" s="245"/>
      <c r="K93" s="213"/>
      <c r="L93" s="213"/>
      <c r="M93" s="213"/>
      <c r="N93" s="213"/>
      <c r="O93" s="213"/>
      <c r="P93" s="213"/>
      <c r="Q93" s="213"/>
      <c r="R93" s="213"/>
      <c r="S93" s="213"/>
      <c r="T93" s="213"/>
      <c r="U93" s="213"/>
      <c r="V93" s="213"/>
      <c r="W93" s="213"/>
      <c r="X93" s="213"/>
      <c r="Y93" s="213"/>
      <c r="Z93" s="213"/>
      <c r="AA93" s="213"/>
      <c r="AB93" s="213"/>
      <c r="AC93" s="213"/>
    </row>
    <row r="94" spans="2:29" s="210" customFormat="1">
      <c r="B94" s="211"/>
      <c r="C94" s="16"/>
      <c r="E94" s="244"/>
      <c r="F94" s="252"/>
      <c r="G94" s="245"/>
      <c r="H94" s="245"/>
      <c r="I94" s="245"/>
      <c r="J94" s="245"/>
      <c r="K94" s="213"/>
      <c r="L94" s="213"/>
      <c r="M94" s="213"/>
      <c r="N94" s="213"/>
      <c r="O94" s="213"/>
      <c r="P94" s="213"/>
      <c r="Q94" s="213"/>
      <c r="R94" s="213"/>
      <c r="S94" s="213"/>
      <c r="T94" s="213"/>
      <c r="U94" s="213"/>
      <c r="V94" s="213"/>
      <c r="W94" s="213"/>
      <c r="X94" s="213"/>
      <c r="Y94" s="213"/>
      <c r="Z94" s="213"/>
      <c r="AA94" s="213"/>
      <c r="AB94" s="213"/>
      <c r="AC94" s="213"/>
    </row>
    <row r="95" spans="2:29" s="210" customFormat="1">
      <c r="B95" s="211"/>
      <c r="C95" s="16"/>
      <c r="E95" s="244"/>
      <c r="F95" s="252"/>
      <c r="G95" s="245"/>
      <c r="H95" s="245"/>
      <c r="I95" s="245"/>
      <c r="J95" s="245"/>
      <c r="K95" s="213"/>
      <c r="L95" s="213"/>
      <c r="M95" s="213"/>
      <c r="N95" s="213"/>
      <c r="O95" s="213"/>
      <c r="P95" s="213"/>
      <c r="Q95" s="213"/>
      <c r="R95" s="213"/>
      <c r="S95" s="213"/>
      <c r="T95" s="213"/>
      <c r="U95" s="213"/>
      <c r="V95" s="213"/>
      <c r="W95" s="213"/>
      <c r="X95" s="213"/>
      <c r="Y95" s="213"/>
      <c r="Z95" s="213"/>
      <c r="AA95" s="213"/>
      <c r="AB95" s="213"/>
      <c r="AC95" s="213"/>
    </row>
    <row r="96" spans="2:29" s="210" customFormat="1">
      <c r="B96" s="211"/>
      <c r="C96" s="16"/>
      <c r="E96" s="244"/>
      <c r="F96" s="252"/>
      <c r="G96" s="245"/>
      <c r="H96" s="245"/>
      <c r="I96" s="245"/>
      <c r="J96" s="245"/>
      <c r="K96" s="213"/>
      <c r="L96" s="213"/>
      <c r="M96" s="213"/>
      <c r="N96" s="213"/>
      <c r="O96" s="213"/>
      <c r="P96" s="213"/>
      <c r="Q96" s="213"/>
      <c r="R96" s="213"/>
      <c r="S96" s="213"/>
      <c r="T96" s="213"/>
      <c r="U96" s="213"/>
      <c r="V96" s="213"/>
      <c r="W96" s="213"/>
      <c r="X96" s="213"/>
      <c r="Y96" s="213"/>
      <c r="Z96" s="213"/>
      <c r="AA96" s="213"/>
      <c r="AB96" s="213"/>
      <c r="AC96" s="213"/>
    </row>
    <row r="97" spans="2:29" s="210" customFormat="1">
      <c r="B97" s="211"/>
      <c r="C97" s="16"/>
      <c r="E97" s="244"/>
      <c r="F97" s="252"/>
      <c r="G97" s="245"/>
      <c r="H97" s="245"/>
      <c r="I97" s="245"/>
      <c r="J97" s="245"/>
      <c r="K97" s="213"/>
      <c r="L97" s="213"/>
      <c r="M97" s="213"/>
      <c r="N97" s="213"/>
      <c r="O97" s="213"/>
      <c r="P97" s="213"/>
      <c r="Q97" s="213"/>
      <c r="R97" s="213"/>
      <c r="S97" s="213"/>
      <c r="T97" s="213"/>
      <c r="U97" s="213"/>
      <c r="V97" s="213"/>
      <c r="W97" s="213"/>
      <c r="X97" s="213"/>
      <c r="Y97" s="213"/>
      <c r="Z97" s="213"/>
      <c r="AA97" s="213"/>
      <c r="AB97" s="213"/>
      <c r="AC97" s="213"/>
    </row>
    <row r="98" spans="2:29" s="210" customFormat="1">
      <c r="B98" s="211"/>
      <c r="C98" s="16"/>
      <c r="E98" s="244"/>
      <c r="F98" s="252"/>
      <c r="G98" s="245"/>
      <c r="H98" s="245"/>
      <c r="I98" s="245"/>
      <c r="J98" s="245"/>
      <c r="K98" s="213"/>
      <c r="L98" s="213"/>
      <c r="M98" s="213"/>
      <c r="N98" s="213"/>
      <c r="O98" s="213"/>
      <c r="P98" s="213"/>
      <c r="Q98" s="213"/>
      <c r="R98" s="213"/>
      <c r="S98" s="213"/>
      <c r="T98" s="213"/>
      <c r="U98" s="213"/>
      <c r="V98" s="213"/>
      <c r="W98" s="213"/>
      <c r="X98" s="213"/>
      <c r="Y98" s="213"/>
      <c r="Z98" s="213"/>
      <c r="AA98" s="213"/>
      <c r="AB98" s="213"/>
      <c r="AC98" s="213"/>
    </row>
    <row r="99" spans="2:29" s="210" customFormat="1">
      <c r="B99" s="211"/>
      <c r="C99" s="16"/>
      <c r="E99" s="244"/>
      <c r="F99" s="252"/>
      <c r="G99" s="245"/>
      <c r="H99" s="245"/>
      <c r="I99" s="245"/>
      <c r="J99" s="245"/>
      <c r="K99" s="213"/>
      <c r="L99" s="213"/>
      <c r="M99" s="213"/>
      <c r="N99" s="213"/>
      <c r="O99" s="213"/>
      <c r="P99" s="213"/>
      <c r="Q99" s="213"/>
      <c r="R99" s="213"/>
      <c r="S99" s="213"/>
      <c r="T99" s="213"/>
      <c r="U99" s="213"/>
      <c r="V99" s="213"/>
      <c r="W99" s="213"/>
      <c r="X99" s="213"/>
      <c r="Y99" s="213"/>
      <c r="Z99" s="213"/>
      <c r="AA99" s="213"/>
      <c r="AB99" s="213"/>
      <c r="AC99" s="213"/>
    </row>
    <row r="100" spans="2:29" s="210" customFormat="1">
      <c r="B100" s="211"/>
      <c r="C100" s="16"/>
      <c r="E100" s="244"/>
      <c r="F100" s="252"/>
      <c r="G100" s="245"/>
      <c r="H100" s="245"/>
      <c r="I100" s="245"/>
      <c r="J100" s="245"/>
      <c r="K100" s="213"/>
      <c r="L100" s="213"/>
      <c r="M100" s="213"/>
      <c r="N100" s="213"/>
      <c r="O100" s="213"/>
      <c r="P100" s="213"/>
      <c r="Q100" s="213"/>
      <c r="R100" s="213"/>
      <c r="S100" s="213"/>
      <c r="T100" s="213"/>
      <c r="U100" s="213"/>
      <c r="V100" s="213"/>
      <c r="W100" s="213"/>
      <c r="X100" s="213"/>
      <c r="Y100" s="213"/>
      <c r="Z100" s="213"/>
      <c r="AA100" s="213"/>
      <c r="AB100" s="213"/>
      <c r="AC100" s="213"/>
    </row>
    <row r="101" spans="2:29" s="210" customFormat="1">
      <c r="B101" s="211"/>
      <c r="C101" s="16"/>
      <c r="E101" s="244"/>
      <c r="F101" s="252"/>
      <c r="G101" s="245"/>
      <c r="H101" s="245"/>
      <c r="I101" s="245"/>
      <c r="J101" s="245"/>
      <c r="K101" s="213"/>
      <c r="L101" s="213"/>
      <c r="M101" s="213"/>
      <c r="N101" s="213"/>
      <c r="O101" s="213"/>
      <c r="P101" s="213"/>
      <c r="Q101" s="213"/>
      <c r="R101" s="213"/>
      <c r="S101" s="213"/>
      <c r="T101" s="213"/>
      <c r="U101" s="213"/>
      <c r="V101" s="213"/>
      <c r="W101" s="213"/>
      <c r="X101" s="213"/>
      <c r="Y101" s="213"/>
      <c r="Z101" s="213"/>
      <c r="AA101" s="213"/>
      <c r="AB101" s="213"/>
      <c r="AC101" s="213"/>
    </row>
    <row r="102" spans="2:29" s="210" customFormat="1">
      <c r="B102" s="211"/>
      <c r="C102" s="16"/>
      <c r="E102" s="244"/>
      <c r="F102" s="252"/>
      <c r="G102" s="245"/>
      <c r="H102" s="245"/>
      <c r="I102" s="245"/>
      <c r="J102" s="245"/>
      <c r="K102" s="213"/>
      <c r="L102" s="213"/>
      <c r="M102" s="213"/>
      <c r="N102" s="213"/>
      <c r="O102" s="213"/>
      <c r="P102" s="213"/>
      <c r="Q102" s="213"/>
      <c r="R102" s="213"/>
      <c r="S102" s="213"/>
      <c r="T102" s="213"/>
      <c r="U102" s="213"/>
      <c r="V102" s="213"/>
      <c r="W102" s="213"/>
      <c r="X102" s="213"/>
      <c r="Y102" s="213"/>
      <c r="Z102" s="213"/>
      <c r="AA102" s="213"/>
      <c r="AB102" s="213"/>
      <c r="AC102" s="213"/>
    </row>
    <row r="103" spans="2:29" s="210" customFormat="1">
      <c r="B103" s="211"/>
      <c r="C103" s="16"/>
      <c r="E103" s="244"/>
      <c r="F103" s="252"/>
      <c r="G103" s="245"/>
      <c r="H103" s="245"/>
      <c r="I103" s="245"/>
      <c r="J103" s="245"/>
      <c r="K103" s="213"/>
      <c r="L103" s="213"/>
      <c r="M103" s="213"/>
      <c r="N103" s="213"/>
      <c r="O103" s="213"/>
      <c r="P103" s="213"/>
      <c r="Q103" s="213"/>
      <c r="R103" s="213"/>
      <c r="S103" s="213"/>
      <c r="T103" s="213"/>
      <c r="U103" s="213"/>
      <c r="V103" s="213"/>
      <c r="W103" s="213"/>
      <c r="X103" s="213"/>
      <c r="Y103" s="213"/>
      <c r="Z103" s="213"/>
      <c r="AA103" s="213"/>
      <c r="AB103" s="213"/>
      <c r="AC103" s="213"/>
    </row>
    <row r="104" spans="2:29" s="210" customFormat="1">
      <c r="B104" s="211"/>
      <c r="C104" s="16"/>
      <c r="E104" s="244"/>
      <c r="F104" s="252"/>
      <c r="G104" s="245"/>
      <c r="H104" s="245"/>
      <c r="I104" s="245"/>
      <c r="J104" s="245"/>
      <c r="K104" s="213"/>
      <c r="L104" s="213"/>
      <c r="M104" s="213"/>
      <c r="N104" s="213"/>
      <c r="O104" s="213"/>
      <c r="P104" s="213"/>
      <c r="Q104" s="213"/>
      <c r="R104" s="213"/>
      <c r="S104" s="213"/>
      <c r="T104" s="213"/>
      <c r="U104" s="213"/>
      <c r="V104" s="213"/>
      <c r="W104" s="213"/>
      <c r="X104" s="213"/>
      <c r="Y104" s="213"/>
      <c r="Z104" s="213"/>
      <c r="AA104" s="213"/>
      <c r="AB104" s="213"/>
      <c r="AC104" s="213"/>
    </row>
    <row r="105" spans="2:29" s="210" customFormat="1">
      <c r="B105" s="211"/>
      <c r="C105" s="16"/>
      <c r="E105" s="244"/>
      <c r="F105" s="252"/>
      <c r="G105" s="245"/>
      <c r="H105" s="245"/>
      <c r="I105" s="245"/>
      <c r="J105" s="245"/>
      <c r="K105" s="213"/>
      <c r="L105" s="213"/>
      <c r="M105" s="213"/>
      <c r="N105" s="213"/>
      <c r="O105" s="213"/>
      <c r="P105" s="213"/>
      <c r="Q105" s="213"/>
      <c r="R105" s="213"/>
      <c r="S105" s="213"/>
      <c r="T105" s="213"/>
      <c r="U105" s="213"/>
      <c r="V105" s="213"/>
      <c r="W105" s="213"/>
      <c r="X105" s="213"/>
      <c r="Y105" s="213"/>
      <c r="Z105" s="213"/>
      <c r="AA105" s="213"/>
      <c r="AB105" s="213"/>
      <c r="AC105" s="213"/>
    </row>
    <row r="106" spans="2:29" s="210" customFormat="1">
      <c r="B106" s="211"/>
      <c r="C106" s="16"/>
      <c r="E106" s="244"/>
      <c r="F106" s="252"/>
      <c r="G106" s="245"/>
      <c r="H106" s="245"/>
      <c r="I106" s="245"/>
      <c r="J106" s="245"/>
      <c r="K106" s="213"/>
      <c r="L106" s="213"/>
      <c r="M106" s="213"/>
      <c r="N106" s="213"/>
      <c r="O106" s="213"/>
      <c r="P106" s="213"/>
      <c r="Q106" s="213"/>
      <c r="R106" s="213"/>
      <c r="S106" s="213"/>
      <c r="T106" s="213"/>
      <c r="U106" s="213"/>
      <c r="V106" s="213"/>
      <c r="W106" s="213"/>
      <c r="X106" s="213"/>
      <c r="Y106" s="213"/>
      <c r="Z106" s="213"/>
      <c r="AA106" s="213"/>
      <c r="AB106" s="213"/>
      <c r="AC106" s="213"/>
    </row>
    <row r="107" spans="2:29" s="210" customFormat="1">
      <c r="B107" s="211"/>
      <c r="C107" s="16"/>
      <c r="E107" s="244"/>
      <c r="F107" s="252"/>
      <c r="G107" s="245"/>
      <c r="H107" s="245"/>
      <c r="I107" s="245"/>
      <c r="J107" s="245"/>
      <c r="K107" s="213"/>
      <c r="L107" s="213"/>
      <c r="M107" s="213"/>
      <c r="N107" s="213"/>
      <c r="O107" s="213"/>
      <c r="P107" s="213"/>
      <c r="Q107" s="213"/>
      <c r="R107" s="213"/>
      <c r="S107" s="213"/>
      <c r="T107" s="213"/>
      <c r="U107" s="213"/>
      <c r="V107" s="213"/>
      <c r="W107" s="213"/>
      <c r="X107" s="213"/>
      <c r="Y107" s="213"/>
      <c r="Z107" s="213"/>
      <c r="AA107" s="213"/>
      <c r="AB107" s="213"/>
      <c r="AC107" s="213"/>
    </row>
    <row r="108" spans="2:29" s="210" customFormat="1">
      <c r="B108" s="211"/>
      <c r="C108" s="16"/>
      <c r="E108" s="244"/>
      <c r="F108" s="252"/>
      <c r="G108" s="245"/>
      <c r="H108" s="245"/>
      <c r="I108" s="245"/>
      <c r="J108" s="245"/>
      <c r="K108" s="213"/>
      <c r="L108" s="213"/>
      <c r="M108" s="213"/>
      <c r="N108" s="213"/>
      <c r="O108" s="213"/>
      <c r="P108" s="213"/>
      <c r="Q108" s="213"/>
      <c r="R108" s="213"/>
      <c r="S108" s="213"/>
      <c r="T108" s="213"/>
      <c r="U108" s="213"/>
      <c r="V108" s="213"/>
      <c r="W108" s="213"/>
      <c r="X108" s="213"/>
      <c r="Y108" s="213"/>
      <c r="Z108" s="213"/>
      <c r="AA108" s="213"/>
      <c r="AB108" s="213"/>
      <c r="AC108" s="213"/>
    </row>
    <row r="109" spans="2:29" s="210" customFormat="1">
      <c r="B109" s="211"/>
      <c r="C109" s="16"/>
      <c r="E109" s="244"/>
      <c r="F109" s="252"/>
      <c r="G109" s="245"/>
      <c r="H109" s="245"/>
      <c r="I109" s="245"/>
      <c r="J109" s="245"/>
      <c r="K109" s="213"/>
      <c r="L109" s="213"/>
      <c r="M109" s="213"/>
      <c r="N109" s="213"/>
      <c r="O109" s="213"/>
      <c r="P109" s="213"/>
      <c r="Q109" s="213"/>
      <c r="R109" s="213"/>
      <c r="S109" s="213"/>
      <c r="T109" s="213"/>
      <c r="U109" s="213"/>
      <c r="V109" s="213"/>
      <c r="W109" s="213"/>
      <c r="X109" s="213"/>
      <c r="Y109" s="213"/>
      <c r="Z109" s="213"/>
      <c r="AA109" s="213"/>
      <c r="AB109" s="213"/>
      <c r="AC109" s="213"/>
    </row>
  </sheetData>
  <sheetProtection algorithmName="SHA-512" hashValue="p2hgrvSjjGCSSu5JFpO1G/jjsVqi+MiFE+dpyQ0BVS45t5cM6UhVXsk9RADV83K1VoqFnjYVx/XohwnGPG026g==" saltValue="waZprcAQWinla9+2vtAerA==" spinCount="100000" sheet="1"/>
  <mergeCells count="1">
    <mergeCell ref="A1:C1"/>
  </mergeCells>
  <phoneticPr fontId="11" type="noConversion"/>
  <conditionalFormatting sqref="D4:D7 D9:D78">
    <cfRule type="cellIs" dxfId="0" priority="1" operator="equal">
      <formula>"Nee"</formula>
    </cfRule>
  </conditionalFormatting>
  <pageMargins left="0.7" right="0.7" top="0.75" bottom="0.75" header="0.3" footer="0.3"/>
  <pageSetup paperSize="9" scale="87" orientation="landscape" horizontalDpi="0" verticalDpi="0"/>
  <rowBreaks count="1" manualBreakCount="1">
    <brk id="22" max="16383" man="1"/>
  </rowBreaks>
  <colBreaks count="1" manualBreakCount="1">
    <brk id="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993E82A-1B10-8A4B-B1A3-0B03CCEFFB97}">
          <x14:formula1>
            <xm:f>Toelichting!$A$100:$A$101</xm:f>
          </x14:formula1>
          <xm:sqref>D3:D78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L36"/>
  <sheetViews>
    <sheetView topLeftCell="A26" zoomScale="110" zoomScaleNormal="110" workbookViewId="0">
      <selection activeCell="A29" sqref="A29"/>
    </sheetView>
  </sheetViews>
  <sheetFormatPr defaultColWidth="9.140625" defaultRowHeight="15.75"/>
  <cols>
    <col min="1" max="1" width="16" style="9" customWidth="1"/>
    <col min="2" max="2" width="6.85546875" style="9" customWidth="1"/>
    <col min="3" max="3" width="114.85546875" style="10" customWidth="1"/>
    <col min="4" max="4" width="11.140625" style="14" customWidth="1"/>
    <col min="5" max="5" width="45" style="15" customWidth="1"/>
    <col min="6" max="16384" width="9.140625" style="15"/>
  </cols>
  <sheetData>
    <row r="1" spans="1:5" ht="16.5" thickBot="1">
      <c r="A1" s="1" t="s">
        <v>16</v>
      </c>
      <c r="C1" s="21"/>
    </row>
    <row r="2" spans="1:5" ht="26.25" thickBot="1">
      <c r="A2" s="2"/>
      <c r="B2" s="2" t="s">
        <v>35</v>
      </c>
      <c r="C2" s="2" t="s">
        <v>36</v>
      </c>
      <c r="D2" s="2" t="s">
        <v>488</v>
      </c>
      <c r="E2" s="7" t="s">
        <v>252</v>
      </c>
    </row>
    <row r="3" spans="1:5" ht="31.5">
      <c r="A3" s="9" t="s">
        <v>41</v>
      </c>
      <c r="B3" s="9" t="s">
        <v>489</v>
      </c>
      <c r="C3" s="19" t="s">
        <v>490</v>
      </c>
      <c r="D3" s="14">
        <v>5</v>
      </c>
    </row>
    <row r="4" spans="1:5" ht="47.25">
      <c r="B4" s="9" t="s">
        <v>491</v>
      </c>
      <c r="C4" s="19" t="s">
        <v>492</v>
      </c>
      <c r="D4" s="14">
        <v>5</v>
      </c>
    </row>
    <row r="5" spans="1:5" ht="31.5">
      <c r="B5" s="9" t="s">
        <v>493</v>
      </c>
      <c r="C5" s="19" t="s">
        <v>494</v>
      </c>
      <c r="D5" s="14">
        <v>5</v>
      </c>
    </row>
    <row r="6" spans="1:5" ht="141.75">
      <c r="B6" s="9" t="s">
        <v>495</v>
      </c>
      <c r="C6" s="19" t="s">
        <v>496</v>
      </c>
      <c r="D6" s="14">
        <v>5</v>
      </c>
    </row>
    <row r="7" spans="1:5" ht="47.25">
      <c r="B7" s="9" t="s">
        <v>497</v>
      </c>
      <c r="C7" s="19" t="s">
        <v>498</v>
      </c>
      <c r="D7" s="14">
        <v>5</v>
      </c>
    </row>
    <row r="8" spans="1:5" ht="120.2" customHeight="1">
      <c r="B8" s="9" t="s">
        <v>499</v>
      </c>
      <c r="C8" s="19" t="s">
        <v>500</v>
      </c>
      <c r="D8" s="14">
        <v>5</v>
      </c>
    </row>
    <row r="9" spans="1:5" ht="39.200000000000003" customHeight="1">
      <c r="B9" s="9" t="s">
        <v>501</v>
      </c>
      <c r="C9" s="19" t="s">
        <v>502</v>
      </c>
      <c r="D9" s="14">
        <v>5</v>
      </c>
    </row>
    <row r="10" spans="1:5" ht="40.700000000000003" customHeight="1">
      <c r="B10" s="9" t="s">
        <v>503</v>
      </c>
      <c r="C10" s="19" t="s">
        <v>504</v>
      </c>
      <c r="D10" s="14">
        <v>5</v>
      </c>
    </row>
    <row r="11" spans="1:5" ht="40.700000000000003" customHeight="1">
      <c r="B11" s="9" t="s">
        <v>505</v>
      </c>
      <c r="C11" s="19" t="s">
        <v>506</v>
      </c>
      <c r="D11" s="14">
        <v>5</v>
      </c>
    </row>
    <row r="12" spans="1:5" ht="40.700000000000003" customHeight="1">
      <c r="B12" s="9" t="s">
        <v>507</v>
      </c>
      <c r="C12" s="19" t="s">
        <v>508</v>
      </c>
      <c r="D12" s="14">
        <v>5</v>
      </c>
    </row>
    <row r="13" spans="1:5" ht="31.5">
      <c r="A13" s="9" t="s">
        <v>509</v>
      </c>
      <c r="B13" s="9" t="s">
        <v>510</v>
      </c>
      <c r="C13" s="19" t="s">
        <v>511</v>
      </c>
      <c r="D13" s="14">
        <v>5</v>
      </c>
    </row>
    <row r="14" spans="1:5" ht="63">
      <c r="A14" s="9" t="s">
        <v>512</v>
      </c>
      <c r="B14" s="9" t="s">
        <v>513</v>
      </c>
      <c r="C14" s="19" t="s">
        <v>514</v>
      </c>
      <c r="D14" s="14">
        <v>5</v>
      </c>
    </row>
    <row r="15" spans="1:5" ht="31.5">
      <c r="B15" s="9" t="s">
        <v>515</v>
      </c>
      <c r="C15" s="19" t="s">
        <v>516</v>
      </c>
      <c r="D15" s="14">
        <v>5</v>
      </c>
    </row>
    <row r="16" spans="1:5" ht="73.5" customHeight="1">
      <c r="A16" s="9" t="s">
        <v>517</v>
      </c>
      <c r="B16" s="9" t="s">
        <v>518</v>
      </c>
      <c r="C16" s="19" t="s">
        <v>519</v>
      </c>
      <c r="D16" s="14">
        <v>5</v>
      </c>
    </row>
    <row r="17" spans="1:12" ht="168" customHeight="1">
      <c r="B17" s="9" t="s">
        <v>520</v>
      </c>
      <c r="C17" s="19" t="s">
        <v>521</v>
      </c>
      <c r="D17" s="14">
        <v>5</v>
      </c>
    </row>
    <row r="18" spans="1:12" ht="31.5">
      <c r="B18" s="9" t="s">
        <v>522</v>
      </c>
      <c r="C18" s="19" t="s">
        <v>523</v>
      </c>
      <c r="D18" s="14">
        <v>5</v>
      </c>
    </row>
    <row r="19" spans="1:12">
      <c r="B19" s="9" t="s">
        <v>524</v>
      </c>
      <c r="C19" s="19" t="s">
        <v>525</v>
      </c>
      <c r="D19" s="14">
        <v>5</v>
      </c>
      <c r="E19" s="14"/>
      <c r="F19" s="14"/>
      <c r="G19" s="14"/>
      <c r="H19" s="14"/>
      <c r="I19" s="14"/>
      <c r="J19" s="14"/>
      <c r="K19" s="14"/>
      <c r="L19" s="14"/>
    </row>
    <row r="20" spans="1:12" s="16" customFormat="1" ht="31.5">
      <c r="A20" s="9" t="s">
        <v>526</v>
      </c>
      <c r="B20" s="9" t="s">
        <v>527</v>
      </c>
      <c r="C20" s="20" t="s">
        <v>528</v>
      </c>
      <c r="D20" s="14">
        <v>5</v>
      </c>
      <c r="E20" s="14"/>
      <c r="F20" s="14"/>
      <c r="G20" s="14"/>
      <c r="H20" s="14"/>
      <c r="I20" s="14"/>
      <c r="J20" s="14"/>
      <c r="K20" s="14"/>
      <c r="L20" s="14"/>
    </row>
    <row r="21" spans="1:12" ht="150.75" customHeight="1">
      <c r="A21" s="9" t="s">
        <v>529</v>
      </c>
      <c r="B21" s="9" t="s">
        <v>530</v>
      </c>
      <c r="C21" s="19" t="s">
        <v>531</v>
      </c>
      <c r="D21" s="14">
        <v>5</v>
      </c>
      <c r="E21" s="14"/>
      <c r="F21" s="14"/>
      <c r="G21" s="14"/>
      <c r="H21" s="14"/>
      <c r="I21" s="14"/>
      <c r="J21" s="14"/>
      <c r="K21" s="14"/>
      <c r="L21" s="14"/>
    </row>
    <row r="22" spans="1:12" ht="47.25">
      <c r="A22" s="9" t="s">
        <v>532</v>
      </c>
      <c r="B22" s="9" t="s">
        <v>533</v>
      </c>
      <c r="C22" s="19" t="s">
        <v>534</v>
      </c>
      <c r="D22" s="14">
        <v>5</v>
      </c>
    </row>
    <row r="23" spans="1:12" ht="117.75" customHeight="1">
      <c r="B23" s="9" t="s">
        <v>535</v>
      </c>
      <c r="C23" s="19" t="s">
        <v>536</v>
      </c>
      <c r="D23" s="14">
        <v>5</v>
      </c>
    </row>
    <row r="24" spans="1:12" ht="115.5" customHeight="1">
      <c r="A24" s="9" t="s">
        <v>537</v>
      </c>
      <c r="B24" s="9" t="s">
        <v>538</v>
      </c>
      <c r="C24" s="19" t="s">
        <v>539</v>
      </c>
      <c r="D24" s="14">
        <v>5</v>
      </c>
    </row>
    <row r="25" spans="1:12" ht="31.5">
      <c r="A25" s="9" t="s">
        <v>540</v>
      </c>
      <c r="B25" s="9" t="s">
        <v>541</v>
      </c>
      <c r="C25" s="19" t="s">
        <v>542</v>
      </c>
      <c r="D25" s="14">
        <v>5</v>
      </c>
    </row>
    <row r="26" spans="1:12" ht="126">
      <c r="B26" s="9" t="s">
        <v>543</v>
      </c>
      <c r="C26" s="19" t="s">
        <v>544</v>
      </c>
      <c r="D26" s="14">
        <v>5</v>
      </c>
    </row>
    <row r="27" spans="1:12">
      <c r="B27" s="9" t="s">
        <v>545</v>
      </c>
      <c r="C27" s="19" t="s">
        <v>546</v>
      </c>
      <c r="D27" s="14">
        <v>5</v>
      </c>
    </row>
    <row r="28" spans="1:12" ht="39.75" customHeight="1">
      <c r="B28" s="9" t="s">
        <v>547</v>
      </c>
      <c r="C28" s="19" t="s">
        <v>548</v>
      </c>
      <c r="D28" s="14">
        <v>5</v>
      </c>
    </row>
    <row r="29" spans="1:12" ht="94.5">
      <c r="A29" s="9" t="s">
        <v>549</v>
      </c>
      <c r="B29" s="9" t="s">
        <v>550</v>
      </c>
      <c r="C29" s="19" t="s">
        <v>551</v>
      </c>
      <c r="D29" s="14">
        <v>5</v>
      </c>
    </row>
    <row r="30" spans="1:12" ht="94.5">
      <c r="B30" s="9" t="s">
        <v>552</v>
      </c>
      <c r="C30" s="21" t="s">
        <v>553</v>
      </c>
      <c r="D30" s="14">
        <v>5</v>
      </c>
    </row>
    <row r="31" spans="1:12" ht="15">
      <c r="A31" s="15"/>
      <c r="B31" s="15"/>
      <c r="C31" s="15"/>
      <c r="D31" s="15"/>
    </row>
    <row r="32" spans="1:12" ht="15">
      <c r="A32" s="15"/>
      <c r="B32" s="15"/>
      <c r="C32" s="15"/>
      <c r="D32" s="15"/>
    </row>
    <row r="33" spans="3:4" ht="15">
      <c r="C33" s="6" t="s">
        <v>273</v>
      </c>
      <c r="D33" s="8">
        <f>SUM(D3:D30)</f>
        <v>140</v>
      </c>
    </row>
    <row r="36" spans="3:4" ht="78.75">
      <c r="C36" s="21" t="s">
        <v>554</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B8-17EA-E447-8E6B-9FD802CFB531}">
  <sheetPr codeName="Blad2"/>
  <dimension ref="A1:AG22"/>
  <sheetViews>
    <sheetView tabSelected="1" workbookViewId="0">
      <selection activeCell="B11" sqref="B11"/>
    </sheetView>
  </sheetViews>
  <sheetFormatPr defaultColWidth="11.42578125" defaultRowHeight="12.75"/>
  <cols>
    <col min="1" max="1" width="10.85546875" style="29"/>
    <col min="2" max="2" width="109.140625" style="29" customWidth="1"/>
    <col min="3" max="3" width="27.5703125" style="29" customWidth="1"/>
    <col min="4" max="4" width="19.28515625" style="29" customWidth="1"/>
    <col min="5" max="5" width="4.42578125" style="315" bestFit="1" customWidth="1"/>
    <col min="6" max="6" width="9.140625" style="315" bestFit="1" customWidth="1"/>
    <col min="7" max="7" width="10.85546875" style="315"/>
    <col min="8" max="33" width="10.85546875" style="29"/>
    <col min="34" max="16384" width="11.42578125" style="5"/>
  </cols>
  <sheetData>
    <row r="1" spans="2:8">
      <c r="B1" s="344" t="s">
        <v>21</v>
      </c>
    </row>
    <row r="2" spans="2:8">
      <c r="B2" s="345"/>
    </row>
    <row r="3" spans="2:8">
      <c r="B3" s="41"/>
    </row>
    <row r="4" spans="2:8">
      <c r="B4" s="38" t="s">
        <v>5</v>
      </c>
    </row>
    <row r="5" spans="2:8" ht="46.5">
      <c r="B5" s="39" t="s">
        <v>22</v>
      </c>
    </row>
    <row r="6" spans="2:8" ht="12.75" customHeight="1">
      <c r="B6" s="40"/>
    </row>
    <row r="7" spans="2:8">
      <c r="B7" s="38" t="s">
        <v>23</v>
      </c>
    </row>
    <row r="8" spans="2:8" ht="46.5">
      <c r="B8" s="39" t="s">
        <v>24</v>
      </c>
    </row>
    <row r="9" spans="2:8" ht="12.75" customHeight="1"/>
    <row r="10" spans="2:8">
      <c r="B10" s="38" t="s">
        <v>25</v>
      </c>
    </row>
    <row r="11" spans="2:8" ht="92.25">
      <c r="B11" s="39" t="s">
        <v>26</v>
      </c>
      <c r="C11" s="242"/>
      <c r="D11" s="315"/>
      <c r="H11" s="30"/>
    </row>
    <row r="12" spans="2:8">
      <c r="C12" s="242"/>
      <c r="D12" s="315"/>
      <c r="H12" s="30"/>
    </row>
    <row r="13" spans="2:8" ht="23.25">
      <c r="B13" s="320" t="s">
        <v>27</v>
      </c>
      <c r="C13" s="327" t="s">
        <v>28</v>
      </c>
      <c r="D13" s="327" t="s">
        <v>29</v>
      </c>
      <c r="H13" s="30"/>
    </row>
    <row r="14" spans="2:8" ht="28.5" customHeight="1">
      <c r="B14" s="324" t="s">
        <v>30</v>
      </c>
      <c r="C14" s="326">
        <f>F14</f>
        <v>0</v>
      </c>
      <c r="D14" s="325">
        <f>'1. Algemeen'!I1+'2. Functionaliteitseisen'!I1+'3. Architectuur en koppelingen'!M1+'6. Beheer en gebruik'!I1+'7. Implementatie'!N1</f>
        <v>0</v>
      </c>
      <c r="F14" s="335">
        <f>'1. Algemeen'!F89+'2. Functionaliteitseisen'!F59+'3. Architectuur en koppelingen'!J22+'6. Beheer en gebruik'!F32+'7. Implementatie'!K14</f>
        <v>0</v>
      </c>
      <c r="G14" s="336">
        <f>F14/100</f>
        <v>0</v>
      </c>
      <c r="H14" s="323">
        <f>D14</f>
        <v>0</v>
      </c>
    </row>
    <row r="15" spans="2:8" ht="14.25">
      <c r="B15" s="180" t="s">
        <v>31</v>
      </c>
      <c r="C15" s="332">
        <f>'10. Demonstratie thema''s'!G1</f>
        <v>0</v>
      </c>
      <c r="D15" s="30">
        <f>50*C15</f>
        <v>0</v>
      </c>
      <c r="F15" s="317"/>
      <c r="G15" s="316"/>
      <c r="H15" s="30"/>
    </row>
    <row r="16" spans="2:8" ht="17.25" customHeight="1">
      <c r="B16" s="181" t="s">
        <v>32</v>
      </c>
      <c r="C16" s="319" t="str">
        <f>G16</f>
        <v>Onvoldoende!</v>
      </c>
      <c r="D16" s="315"/>
      <c r="E16" s="337">
        <f>'1. Algemeen'!H1+'2. Functionaliteitseisen'!H1+'3. Architectuur en koppelingen'!L1+'4. Techniek SAAS-applicatie'!J1+'5. Veiligheid en privacy'!K1+'6. Beheer en gebruik'!H1+'7. Implementatie'!M1+'8. Doorontwikkeling'!H1+'9. Gegevensmanagement'!G1</f>
        <v>161</v>
      </c>
      <c r="F16" s="336">
        <f>E16/120</f>
        <v>1.3416666666666666</v>
      </c>
      <c r="G16" s="338" t="str">
        <f>IF(F16=0,"Akkoord","Onvoldoende!")</f>
        <v>Onvoldoende!</v>
      </c>
      <c r="H16" s="30"/>
    </row>
    <row r="17" spans="2:8">
      <c r="B17" s="30" t="s">
        <v>33</v>
      </c>
      <c r="C17" s="243">
        <f>'10. Demonstratie thema''s'!F1</f>
        <v>0</v>
      </c>
      <c r="D17" s="315"/>
      <c r="E17" s="315" t="str">
        <f>'10. Demonstratie thema''s'!E75</f>
        <v xml:space="preserve"> </v>
      </c>
      <c r="F17" s="318"/>
      <c r="H17" s="30"/>
    </row>
    <row r="18" spans="2:8">
      <c r="C18" s="242"/>
      <c r="D18" s="315"/>
      <c r="H18" s="30"/>
    </row>
    <row r="19" spans="2:8">
      <c r="C19" s="242"/>
      <c r="D19" s="315"/>
      <c r="H19" s="30"/>
    </row>
    <row r="20" spans="2:8">
      <c r="C20" s="242"/>
      <c r="D20" s="315"/>
    </row>
    <row r="21" spans="2:8">
      <c r="C21" s="322"/>
      <c r="D21" s="315"/>
    </row>
    <row r="22" spans="2:8">
      <c r="C22" s="242"/>
      <c r="D22" s="315"/>
    </row>
  </sheetData>
  <sheetProtection algorithmName="SHA-512" hashValue="qhTLtS/EEdI1E5OW4i1590ZmaNxrLdtAwmesqVCLrJRYO6KzVGMeEjhhpuT7QajyBMcOBqNmNqjq8pD9j2LRSA==" saltValue="u2lijfaSzxjQ5S6rr6L0RA==" spinCount="100000" sheet="1"/>
  <mergeCells count="1">
    <mergeCell ref="B1:B2"/>
  </mergeCells>
  <conditionalFormatting sqref="C16">
    <cfRule type="containsText" dxfId="21" priority="1" operator="containsText" text="Onvoldoende">
      <formula>NOT(ISERROR(SEARCH("Onvoldoende",C16)))</formula>
    </cfRule>
  </conditionalFormatting>
  <conditionalFormatting sqref="G16">
    <cfRule type="iconSet" priority="2">
      <iconSet iconSet="3Flag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S122"/>
  <sheetViews>
    <sheetView zoomScale="110" zoomScaleNormal="110" workbookViewId="0">
      <pane xSplit="3" ySplit="2" topLeftCell="D3" activePane="bottomRight" state="frozen"/>
      <selection pane="bottomRight" activeCell="C88" sqref="C88"/>
      <selection pane="bottomLeft" activeCell="A3" sqref="A3"/>
      <selection pane="topRight" activeCell="D1" sqref="D1"/>
    </sheetView>
  </sheetViews>
  <sheetFormatPr defaultColWidth="8.85546875" defaultRowHeight="12.75"/>
  <cols>
    <col min="1" max="1" width="9.42578125" style="33" bestFit="1" customWidth="1"/>
    <col min="2" max="2" width="8.140625" style="33" bestFit="1" customWidth="1"/>
    <col min="3" max="3" width="115.28515625" style="33" customWidth="1"/>
    <col min="4" max="4" width="13.7109375" style="85" bestFit="1" customWidth="1"/>
    <col min="5" max="5" width="13" style="65" bestFit="1" customWidth="1"/>
    <col min="6" max="6" width="20.5703125" style="65" bestFit="1" customWidth="1"/>
    <col min="7" max="7" width="68.42578125" style="66" customWidth="1"/>
    <col min="8" max="8" width="8.85546875" style="263"/>
    <col min="9" max="27" width="8.85546875" style="34"/>
    <col min="28" max="45" width="8.85546875" style="4"/>
    <col min="46" max="16384" width="8.85546875" style="33"/>
  </cols>
  <sheetData>
    <row r="1" spans="1:45" s="146" customFormat="1" ht="29.25" customHeight="1">
      <c r="A1" s="352" t="s">
        <v>34</v>
      </c>
      <c r="B1" s="353"/>
      <c r="C1" s="354"/>
      <c r="D1" s="147"/>
      <c r="E1" s="148"/>
      <c r="F1" s="148"/>
      <c r="G1" s="149"/>
      <c r="H1" s="261">
        <f>SUM(H3:H88)</f>
        <v>46</v>
      </c>
      <c r="I1" s="261">
        <f>SUM(I3:I88)</f>
        <v>0</v>
      </c>
      <c r="J1" s="87"/>
      <c r="K1" s="87"/>
      <c r="L1" s="87"/>
      <c r="M1" s="87"/>
      <c r="N1" s="87"/>
      <c r="O1" s="87"/>
      <c r="P1" s="87"/>
      <c r="Q1" s="87"/>
      <c r="R1" s="87"/>
      <c r="S1" s="87"/>
      <c r="T1" s="87"/>
      <c r="U1" s="87"/>
      <c r="V1" s="87"/>
      <c r="W1" s="87"/>
      <c r="X1" s="87"/>
      <c r="Y1" s="87"/>
      <c r="Z1" s="87"/>
      <c r="AA1" s="87"/>
      <c r="AB1" s="88"/>
      <c r="AC1" s="88"/>
      <c r="AD1" s="88"/>
      <c r="AE1" s="88"/>
      <c r="AF1" s="88"/>
      <c r="AG1" s="88"/>
      <c r="AH1" s="88"/>
      <c r="AI1" s="88"/>
      <c r="AJ1" s="88"/>
      <c r="AK1" s="88"/>
      <c r="AL1" s="88"/>
      <c r="AM1" s="88"/>
      <c r="AN1" s="88"/>
      <c r="AO1" s="88"/>
      <c r="AP1" s="88"/>
      <c r="AQ1" s="88"/>
      <c r="AR1" s="88"/>
      <c r="AS1" s="88"/>
    </row>
    <row r="2" spans="1:45" s="156" customFormat="1" ht="23.25">
      <c r="A2" s="154"/>
      <c r="B2" s="312" t="s">
        <v>35</v>
      </c>
      <c r="C2" s="313" t="s">
        <v>36</v>
      </c>
      <c r="D2" s="312" t="s">
        <v>37</v>
      </c>
      <c r="E2" s="312" t="s">
        <v>38</v>
      </c>
      <c r="F2" s="312" t="s">
        <v>39</v>
      </c>
      <c r="G2" s="314" t="s">
        <v>40</v>
      </c>
      <c r="H2" s="262"/>
      <c r="I2" s="34"/>
      <c r="J2" s="339"/>
      <c r="K2" s="339"/>
      <c r="L2" s="339"/>
      <c r="M2" s="339"/>
      <c r="N2" s="339"/>
      <c r="O2" s="339"/>
      <c r="P2" s="339"/>
      <c r="Q2" s="339"/>
      <c r="R2" s="339"/>
      <c r="S2" s="339"/>
      <c r="T2" s="339"/>
      <c r="U2" s="339"/>
      <c r="V2" s="339"/>
      <c r="W2" s="339"/>
      <c r="X2" s="339"/>
      <c r="Y2" s="339"/>
      <c r="Z2" s="340"/>
      <c r="AA2" s="339"/>
      <c r="AB2" s="155"/>
      <c r="AC2" s="155"/>
      <c r="AD2" s="155"/>
      <c r="AE2" s="155"/>
      <c r="AF2" s="155"/>
      <c r="AG2" s="155"/>
      <c r="AH2" s="155"/>
      <c r="AI2" s="155"/>
      <c r="AJ2" s="155"/>
      <c r="AK2" s="155"/>
      <c r="AL2" s="155"/>
      <c r="AM2" s="155"/>
      <c r="AN2" s="155"/>
      <c r="AO2" s="155"/>
      <c r="AP2" s="155"/>
      <c r="AQ2" s="155"/>
      <c r="AR2" s="155"/>
      <c r="AS2" s="155"/>
    </row>
    <row r="3" spans="1:45" s="153" customFormat="1" ht="29.25" customHeight="1">
      <c r="A3" s="150" t="s">
        <v>41</v>
      </c>
      <c r="B3" s="58" t="s">
        <v>42</v>
      </c>
      <c r="C3" s="151" t="s">
        <v>43</v>
      </c>
      <c r="D3" s="91" t="s">
        <v>44</v>
      </c>
      <c r="E3" s="76" t="s">
        <v>20</v>
      </c>
      <c r="F3" s="84"/>
      <c r="G3" s="152"/>
      <c r="H3" s="263">
        <f>IF(E3="Nee",1,0)</f>
        <v>1</v>
      </c>
      <c r="I3" s="34"/>
      <c r="J3" s="34"/>
      <c r="K3" s="34"/>
      <c r="L3" s="34"/>
      <c r="M3" s="34"/>
      <c r="N3" s="34"/>
      <c r="O3" s="34"/>
      <c r="P3" s="34"/>
      <c r="Q3" s="34"/>
      <c r="R3" s="189"/>
      <c r="S3" s="189"/>
      <c r="T3" s="189"/>
      <c r="U3" s="189"/>
      <c r="V3" s="189"/>
      <c r="W3" s="189"/>
      <c r="X3" s="189"/>
      <c r="Y3" s="189"/>
      <c r="Z3" s="189"/>
      <c r="AA3" s="189"/>
      <c r="AB3" s="70"/>
      <c r="AC3" s="70"/>
      <c r="AD3" s="70"/>
      <c r="AE3" s="70"/>
      <c r="AF3" s="70"/>
      <c r="AG3" s="70"/>
      <c r="AH3" s="70"/>
      <c r="AI3" s="70"/>
      <c r="AJ3" s="70"/>
      <c r="AK3" s="70"/>
      <c r="AL3" s="70"/>
      <c r="AM3" s="70"/>
      <c r="AN3" s="70"/>
      <c r="AO3" s="70"/>
      <c r="AP3" s="70"/>
      <c r="AQ3" s="70"/>
      <c r="AR3" s="70"/>
      <c r="AS3" s="70"/>
    </row>
    <row r="4" spans="1:45" s="71" customFormat="1" ht="29.25" customHeight="1">
      <c r="A4" s="72"/>
      <c r="B4" s="57" t="s">
        <v>45</v>
      </c>
      <c r="C4" s="42" t="s">
        <v>46</v>
      </c>
      <c r="D4" s="90" t="s">
        <v>44</v>
      </c>
      <c r="E4" s="76" t="s">
        <v>20</v>
      </c>
      <c r="F4" s="69"/>
      <c r="G4" s="66"/>
      <c r="H4" s="263">
        <f t="shared" ref="H4:H65" si="0">IF(E4="Nee",1,0)</f>
        <v>1</v>
      </c>
      <c r="I4" s="34"/>
      <c r="J4" s="34"/>
      <c r="K4" s="34"/>
      <c r="L4" s="34"/>
      <c r="M4" s="34"/>
      <c r="N4" s="34"/>
      <c r="O4" s="34"/>
      <c r="P4" s="34"/>
      <c r="Q4" s="34"/>
      <c r="R4" s="189"/>
      <c r="S4" s="189"/>
      <c r="T4" s="189"/>
      <c r="U4" s="189"/>
      <c r="V4" s="189"/>
      <c r="W4" s="189"/>
      <c r="X4" s="189"/>
      <c r="Y4" s="189"/>
      <c r="Z4" s="189"/>
      <c r="AA4" s="189"/>
      <c r="AB4" s="70"/>
      <c r="AC4" s="70"/>
      <c r="AD4" s="70"/>
      <c r="AE4" s="70"/>
      <c r="AF4" s="70"/>
      <c r="AG4" s="70"/>
      <c r="AH4" s="70"/>
      <c r="AI4" s="70"/>
      <c r="AJ4" s="70"/>
      <c r="AK4" s="70"/>
      <c r="AL4" s="70"/>
      <c r="AM4" s="70"/>
      <c r="AN4" s="70"/>
      <c r="AO4" s="70"/>
      <c r="AP4" s="70"/>
      <c r="AQ4" s="70"/>
      <c r="AR4" s="70"/>
      <c r="AS4" s="70"/>
    </row>
    <row r="5" spans="1:45" s="71" customFormat="1" ht="15.95" customHeight="1">
      <c r="A5" s="72"/>
      <c r="B5" s="57" t="s">
        <v>47</v>
      </c>
      <c r="C5" s="42" t="s">
        <v>48</v>
      </c>
      <c r="D5" s="90" t="s">
        <v>49</v>
      </c>
      <c r="E5" s="76" t="s">
        <v>20</v>
      </c>
      <c r="F5" s="69">
        <f>IF(E5="Ja",10,0)</f>
        <v>0</v>
      </c>
      <c r="G5" s="73"/>
      <c r="H5" s="263"/>
      <c r="I5" s="34">
        <f>IF(G5&lt;"a",0,1)</f>
        <v>0</v>
      </c>
      <c r="J5" s="34"/>
      <c r="K5" s="34"/>
      <c r="L5" s="34"/>
      <c r="M5" s="34"/>
      <c r="N5" s="34"/>
      <c r="O5" s="34"/>
      <c r="P5" s="34"/>
      <c r="Q5" s="34"/>
      <c r="R5" s="189"/>
      <c r="S5" s="189"/>
      <c r="T5" s="189"/>
      <c r="U5" s="189"/>
      <c r="V5" s="189"/>
      <c r="W5" s="189"/>
      <c r="X5" s="189"/>
      <c r="Y5" s="189"/>
      <c r="Z5" s="189"/>
      <c r="AA5" s="189"/>
      <c r="AB5" s="70"/>
      <c r="AC5" s="70"/>
      <c r="AD5" s="70"/>
      <c r="AE5" s="70"/>
      <c r="AF5" s="70"/>
      <c r="AG5" s="70"/>
      <c r="AH5" s="70"/>
      <c r="AI5" s="70"/>
      <c r="AJ5" s="70"/>
      <c r="AK5" s="70"/>
      <c r="AL5" s="70"/>
      <c r="AM5" s="70"/>
      <c r="AN5" s="70"/>
      <c r="AO5" s="70"/>
      <c r="AP5" s="70"/>
      <c r="AQ5" s="70"/>
      <c r="AR5" s="70"/>
      <c r="AS5" s="70"/>
    </row>
    <row r="6" spans="1:45" ht="15.95" customHeight="1">
      <c r="A6" s="72"/>
      <c r="B6" s="57" t="s">
        <v>50</v>
      </c>
      <c r="C6" s="59" t="s">
        <v>51</v>
      </c>
      <c r="D6" s="157" t="s">
        <v>44</v>
      </c>
      <c r="E6" s="76" t="s">
        <v>20</v>
      </c>
      <c r="F6" s="160"/>
      <c r="G6" s="256"/>
      <c r="H6" s="263">
        <f t="shared" si="0"/>
        <v>1</v>
      </c>
    </row>
    <row r="7" spans="1:45" s="71" customFormat="1" ht="46.5">
      <c r="A7" s="72"/>
      <c r="B7" s="358" t="s">
        <v>52</v>
      </c>
      <c r="C7" s="253" t="s">
        <v>53</v>
      </c>
      <c r="D7" s="355" t="s">
        <v>44</v>
      </c>
      <c r="E7" s="361" t="s">
        <v>20</v>
      </c>
      <c r="F7" s="257"/>
      <c r="G7" s="264"/>
      <c r="H7" s="263">
        <f t="shared" si="0"/>
        <v>1</v>
      </c>
      <c r="I7" s="34"/>
      <c r="J7" s="34"/>
      <c r="K7" s="34"/>
      <c r="L7" s="34"/>
      <c r="M7" s="34"/>
      <c r="N7" s="34"/>
      <c r="O7" s="34"/>
      <c r="P7" s="34"/>
      <c r="Q7" s="34"/>
      <c r="R7" s="189"/>
      <c r="S7" s="189"/>
      <c r="T7" s="189"/>
      <c r="U7" s="189"/>
      <c r="V7" s="189"/>
      <c r="W7" s="189"/>
      <c r="X7" s="189"/>
      <c r="Y7" s="189"/>
      <c r="Z7" s="189"/>
      <c r="AA7" s="189"/>
      <c r="AB7" s="70"/>
      <c r="AC7" s="70"/>
      <c r="AD7" s="70"/>
      <c r="AE7" s="70"/>
      <c r="AF7" s="70"/>
      <c r="AG7" s="70"/>
      <c r="AH7" s="70"/>
      <c r="AI7" s="70"/>
      <c r="AJ7" s="70"/>
      <c r="AK7" s="70"/>
      <c r="AL7" s="70"/>
      <c r="AM7" s="70"/>
      <c r="AN7" s="70"/>
      <c r="AO7" s="70"/>
      <c r="AP7" s="70"/>
      <c r="AQ7" s="70"/>
      <c r="AR7" s="70"/>
      <c r="AS7" s="70"/>
    </row>
    <row r="8" spans="1:45" ht="12.75" customHeight="1">
      <c r="A8" s="72"/>
      <c r="B8" s="359"/>
      <c r="C8" s="254" t="s">
        <v>54</v>
      </c>
      <c r="D8" s="356"/>
      <c r="E8" s="362"/>
      <c r="F8" s="258"/>
      <c r="G8" s="265"/>
    </row>
    <row r="9" spans="1:45" ht="12.75" customHeight="1">
      <c r="A9" s="72"/>
      <c r="B9" s="359"/>
      <c r="C9" s="255" t="s">
        <v>55</v>
      </c>
      <c r="D9" s="356"/>
      <c r="E9" s="362"/>
      <c r="F9" s="258"/>
      <c r="G9" s="265"/>
    </row>
    <row r="10" spans="1:45" ht="12.75" customHeight="1">
      <c r="A10" s="72"/>
      <c r="B10" s="359"/>
      <c r="C10" s="255" t="s">
        <v>56</v>
      </c>
      <c r="D10" s="356"/>
      <c r="E10" s="362"/>
      <c r="F10" s="258"/>
      <c r="G10" s="265"/>
    </row>
    <row r="11" spans="1:45" ht="12.75" customHeight="1">
      <c r="A11" s="72"/>
      <c r="B11" s="359"/>
      <c r="C11" s="255" t="s">
        <v>57</v>
      </c>
      <c r="D11" s="356"/>
      <c r="E11" s="362"/>
      <c r="F11" s="258"/>
      <c r="G11" s="265"/>
    </row>
    <row r="12" spans="1:45" ht="12.75" customHeight="1">
      <c r="A12" s="72"/>
      <c r="B12" s="359"/>
      <c r="C12" s="255" t="s">
        <v>58</v>
      </c>
      <c r="D12" s="356"/>
      <c r="E12" s="362"/>
      <c r="F12" s="258"/>
      <c r="G12" s="265"/>
    </row>
    <row r="13" spans="1:45" ht="12.75" customHeight="1">
      <c r="A13" s="72"/>
      <c r="B13" s="359"/>
      <c r="C13" s="255" t="s">
        <v>59</v>
      </c>
      <c r="D13" s="356"/>
      <c r="E13" s="362"/>
      <c r="F13" s="258"/>
      <c r="G13" s="265"/>
    </row>
    <row r="14" spans="1:45" ht="12.75" customHeight="1">
      <c r="A14" s="72"/>
      <c r="B14" s="359"/>
      <c r="C14" s="255" t="s">
        <v>60</v>
      </c>
      <c r="D14" s="356"/>
      <c r="E14" s="362"/>
      <c r="F14" s="258"/>
      <c r="G14" s="265"/>
    </row>
    <row r="15" spans="1:45" ht="12.75" customHeight="1">
      <c r="A15" s="72"/>
      <c r="B15" s="359"/>
      <c r="C15" s="255" t="s">
        <v>61</v>
      </c>
      <c r="D15" s="356"/>
      <c r="E15" s="362"/>
      <c r="F15" s="258"/>
      <c r="G15" s="265"/>
    </row>
    <row r="16" spans="1:45" ht="12.75" customHeight="1">
      <c r="A16" s="72"/>
      <c r="B16" s="359"/>
      <c r="C16" s="255" t="s">
        <v>62</v>
      </c>
      <c r="D16" s="356"/>
      <c r="E16" s="362"/>
      <c r="F16" s="258"/>
      <c r="G16" s="265"/>
    </row>
    <row r="17" spans="1:8" ht="12.75" customHeight="1">
      <c r="A17" s="72"/>
      <c r="B17" s="359"/>
      <c r="C17" s="255" t="s">
        <v>63</v>
      </c>
      <c r="D17" s="356"/>
      <c r="E17" s="362"/>
      <c r="F17" s="258"/>
      <c r="G17" s="265"/>
    </row>
    <row r="18" spans="1:8" ht="12.75" customHeight="1">
      <c r="A18" s="72"/>
      <c r="B18" s="359"/>
      <c r="C18" s="255" t="s">
        <v>64</v>
      </c>
      <c r="D18" s="356"/>
      <c r="E18" s="362"/>
      <c r="F18" s="258"/>
      <c r="G18" s="265"/>
    </row>
    <row r="19" spans="1:8" ht="12.75" customHeight="1">
      <c r="A19" s="72"/>
      <c r="B19" s="359"/>
      <c r="C19" s="255" t="s">
        <v>65</v>
      </c>
      <c r="D19" s="356"/>
      <c r="E19" s="362"/>
      <c r="F19" s="258"/>
      <c r="G19" s="265"/>
    </row>
    <row r="20" spans="1:8" ht="12.75" customHeight="1">
      <c r="A20" s="72"/>
      <c r="B20" s="359"/>
      <c r="C20" s="255" t="s">
        <v>66</v>
      </c>
      <c r="D20" s="356"/>
      <c r="E20" s="362"/>
      <c r="F20" s="258"/>
      <c r="G20" s="265"/>
    </row>
    <row r="21" spans="1:8" ht="12.75" customHeight="1">
      <c r="A21" s="72"/>
      <c r="B21" s="359"/>
      <c r="C21" s="255" t="s">
        <v>67</v>
      </c>
      <c r="D21" s="356"/>
      <c r="E21" s="362"/>
      <c r="F21" s="258"/>
      <c r="G21" s="265"/>
    </row>
    <row r="22" spans="1:8" ht="12.75" customHeight="1">
      <c r="A22" s="72"/>
      <c r="B22" s="359"/>
      <c r="C22" s="255" t="s">
        <v>68</v>
      </c>
      <c r="D22" s="356"/>
      <c r="E22" s="362"/>
      <c r="F22" s="258"/>
      <c r="G22" s="265"/>
    </row>
    <row r="23" spans="1:8" ht="12.75" customHeight="1">
      <c r="A23" s="72"/>
      <c r="B23" s="359"/>
      <c r="C23" s="255" t="s">
        <v>69</v>
      </c>
      <c r="D23" s="356"/>
      <c r="E23" s="362"/>
      <c r="F23" s="258"/>
      <c r="G23" s="265"/>
    </row>
    <row r="24" spans="1:8" ht="12.75" customHeight="1">
      <c r="A24" s="72"/>
      <c r="B24" s="359"/>
      <c r="C24" s="255" t="s">
        <v>70</v>
      </c>
      <c r="D24" s="356"/>
      <c r="E24" s="362"/>
      <c r="F24" s="258"/>
      <c r="G24" s="265"/>
    </row>
    <row r="25" spans="1:8" ht="12.75" customHeight="1">
      <c r="A25" s="72"/>
      <c r="B25" s="359"/>
      <c r="C25" s="255" t="s">
        <v>71</v>
      </c>
      <c r="D25" s="356"/>
      <c r="E25" s="362"/>
      <c r="F25" s="258"/>
      <c r="G25" s="265"/>
    </row>
    <row r="26" spans="1:8" ht="12.75" customHeight="1">
      <c r="A26" s="72"/>
      <c r="B26" s="359"/>
      <c r="C26" s="255" t="s">
        <v>72</v>
      </c>
      <c r="D26" s="356"/>
      <c r="E26" s="362"/>
      <c r="F26" s="258"/>
      <c r="G26" s="265"/>
    </row>
    <row r="27" spans="1:8" ht="12.75" customHeight="1">
      <c r="A27" s="72"/>
      <c r="B27" s="359"/>
      <c r="C27" s="255" t="s">
        <v>73</v>
      </c>
      <c r="D27" s="356"/>
      <c r="E27" s="362"/>
      <c r="F27" s="258"/>
      <c r="G27" s="265"/>
    </row>
    <row r="28" spans="1:8" ht="12.75" customHeight="1">
      <c r="A28" s="72"/>
      <c r="B28" s="359"/>
      <c r="C28" s="255" t="s">
        <v>74</v>
      </c>
      <c r="D28" s="356"/>
      <c r="E28" s="362"/>
      <c r="F28" s="258"/>
      <c r="G28" s="265"/>
    </row>
    <row r="29" spans="1:8" ht="12.75" customHeight="1">
      <c r="A29" s="72"/>
      <c r="B29" s="360"/>
      <c r="C29" s="255" t="s">
        <v>75</v>
      </c>
      <c r="D29" s="357"/>
      <c r="E29" s="363"/>
      <c r="F29" s="259"/>
      <c r="G29" s="266"/>
    </row>
    <row r="30" spans="1:8" ht="28.5" customHeight="1">
      <c r="A30" s="364"/>
      <c r="B30" s="358" t="s">
        <v>76</v>
      </c>
      <c r="C30" s="49" t="s">
        <v>77</v>
      </c>
      <c r="D30" s="366" t="s">
        <v>78</v>
      </c>
      <c r="E30" s="369" t="s">
        <v>20</v>
      </c>
      <c r="F30" s="346"/>
      <c r="G30" s="347"/>
      <c r="H30" s="263">
        <f t="shared" si="0"/>
        <v>1</v>
      </c>
    </row>
    <row r="31" spans="1:8" ht="12.75" customHeight="1">
      <c r="A31" s="364"/>
      <c r="B31" s="359"/>
      <c r="C31" s="50" t="s">
        <v>79</v>
      </c>
      <c r="D31" s="367"/>
      <c r="E31" s="370"/>
      <c r="F31" s="348"/>
      <c r="G31" s="349"/>
    </row>
    <row r="32" spans="1:8" ht="12.75" customHeight="1">
      <c r="A32" s="364"/>
      <c r="B32" s="359"/>
      <c r="C32" s="45" t="s">
        <v>80</v>
      </c>
      <c r="D32" s="367"/>
      <c r="E32" s="370"/>
      <c r="F32" s="348"/>
      <c r="G32" s="349"/>
    </row>
    <row r="33" spans="1:8" ht="12.75" customHeight="1">
      <c r="A33" s="364"/>
      <c r="B33" s="359"/>
      <c r="C33" s="51" t="s">
        <v>81</v>
      </c>
      <c r="D33" s="367"/>
      <c r="E33" s="370"/>
      <c r="F33" s="348"/>
      <c r="G33" s="349"/>
    </row>
    <row r="34" spans="1:8" ht="12.75" customHeight="1">
      <c r="A34" s="364"/>
      <c r="B34" s="359"/>
      <c r="C34" s="51" t="s">
        <v>82</v>
      </c>
      <c r="D34" s="367"/>
      <c r="E34" s="370"/>
      <c r="F34" s="348"/>
      <c r="G34" s="349"/>
    </row>
    <row r="35" spans="1:8" ht="12.75" customHeight="1">
      <c r="A35" s="364"/>
      <c r="B35" s="359"/>
      <c r="C35" s="51" t="s">
        <v>83</v>
      </c>
      <c r="D35" s="367"/>
      <c r="E35" s="370"/>
      <c r="F35" s="348"/>
      <c r="G35" s="349"/>
    </row>
    <row r="36" spans="1:8" ht="30.2" customHeight="1">
      <c r="A36" s="364"/>
      <c r="B36" s="359"/>
      <c r="C36" s="51" t="s">
        <v>84</v>
      </c>
      <c r="D36" s="367"/>
      <c r="E36" s="370"/>
      <c r="F36" s="348"/>
      <c r="G36" s="349"/>
    </row>
    <row r="37" spans="1:8" ht="12.75" customHeight="1">
      <c r="A37" s="364"/>
      <c r="B37" s="359"/>
      <c r="C37" s="51" t="s">
        <v>85</v>
      </c>
      <c r="D37" s="367"/>
      <c r="E37" s="370"/>
      <c r="F37" s="348"/>
      <c r="G37" s="349"/>
    </row>
    <row r="38" spans="1:8" ht="12.75" customHeight="1">
      <c r="A38" s="364"/>
      <c r="B38" s="359"/>
      <c r="C38" s="51" t="s">
        <v>86</v>
      </c>
      <c r="D38" s="367"/>
      <c r="E38" s="370"/>
      <c r="F38" s="348"/>
      <c r="G38" s="349"/>
    </row>
    <row r="39" spans="1:8" ht="12.75" customHeight="1">
      <c r="A39" s="364"/>
      <c r="B39" s="359"/>
      <c r="C39" s="51" t="s">
        <v>87</v>
      </c>
      <c r="D39" s="367"/>
      <c r="E39" s="370"/>
      <c r="F39" s="348"/>
      <c r="G39" s="349"/>
    </row>
    <row r="40" spans="1:8" ht="12.75" customHeight="1">
      <c r="A40" s="364"/>
      <c r="B40" s="359"/>
      <c r="C40" s="51" t="s">
        <v>88</v>
      </c>
      <c r="D40" s="367"/>
      <c r="E40" s="370"/>
      <c r="F40" s="348"/>
      <c r="G40" s="349"/>
    </row>
    <row r="41" spans="1:8" ht="12.75" customHeight="1">
      <c r="A41" s="365"/>
      <c r="B41" s="360"/>
      <c r="C41" s="52" t="s">
        <v>89</v>
      </c>
      <c r="D41" s="368"/>
      <c r="E41" s="371"/>
      <c r="F41" s="350"/>
      <c r="G41" s="351"/>
    </row>
    <row r="42" spans="1:8" ht="84.75" customHeight="1">
      <c r="A42" s="35"/>
      <c r="B42" s="57" t="s">
        <v>90</v>
      </c>
      <c r="C42" s="53" t="s">
        <v>91</v>
      </c>
      <c r="D42" s="90" t="s">
        <v>78</v>
      </c>
      <c r="E42" s="76" t="s">
        <v>20</v>
      </c>
      <c r="H42" s="263">
        <f t="shared" si="0"/>
        <v>1</v>
      </c>
    </row>
    <row r="43" spans="1:8" ht="15.95" customHeight="1">
      <c r="A43" s="35"/>
      <c r="B43" s="57" t="s">
        <v>92</v>
      </c>
      <c r="C43" s="54" t="s">
        <v>93</v>
      </c>
      <c r="D43" s="90" t="s">
        <v>78</v>
      </c>
      <c r="E43" s="76" t="s">
        <v>20</v>
      </c>
      <c r="H43" s="263">
        <f t="shared" si="0"/>
        <v>1</v>
      </c>
    </row>
    <row r="44" spans="1:8" ht="42" customHeight="1">
      <c r="A44" s="35"/>
      <c r="B44" s="78" t="s">
        <v>94</v>
      </c>
      <c r="C44" s="54" t="s">
        <v>95</v>
      </c>
      <c r="D44" s="90" t="s">
        <v>78</v>
      </c>
      <c r="E44" s="76" t="s">
        <v>20</v>
      </c>
      <c r="H44" s="263">
        <f t="shared" si="0"/>
        <v>1</v>
      </c>
    </row>
    <row r="45" spans="1:8" ht="29.25" customHeight="1">
      <c r="A45" s="35"/>
      <c r="B45" s="57" t="s">
        <v>96</v>
      </c>
      <c r="C45" s="54" t="s">
        <v>97</v>
      </c>
      <c r="D45" s="90" t="s">
        <v>78</v>
      </c>
      <c r="E45" s="76" t="s">
        <v>20</v>
      </c>
      <c r="H45" s="263">
        <f t="shared" si="0"/>
        <v>1</v>
      </c>
    </row>
    <row r="46" spans="1:8" ht="29.25" customHeight="1">
      <c r="A46" s="35"/>
      <c r="B46" s="57" t="s">
        <v>98</v>
      </c>
      <c r="C46" s="54" t="s">
        <v>99</v>
      </c>
      <c r="D46" s="90" t="s">
        <v>78</v>
      </c>
      <c r="E46" s="76" t="s">
        <v>20</v>
      </c>
      <c r="H46" s="263">
        <f t="shared" si="0"/>
        <v>1</v>
      </c>
    </row>
    <row r="47" spans="1:8" ht="29.25" customHeight="1">
      <c r="A47" s="35"/>
      <c r="B47" s="78" t="s">
        <v>100</v>
      </c>
      <c r="C47" s="54" t="s">
        <v>101</v>
      </c>
      <c r="D47" s="90" t="s">
        <v>78</v>
      </c>
      <c r="E47" s="76" t="s">
        <v>20</v>
      </c>
      <c r="H47" s="263">
        <f t="shared" si="0"/>
        <v>1</v>
      </c>
    </row>
    <row r="48" spans="1:8" ht="29.25" customHeight="1">
      <c r="A48" s="35"/>
      <c r="B48" s="57" t="s">
        <v>102</v>
      </c>
      <c r="C48" s="54" t="s">
        <v>103</v>
      </c>
      <c r="D48" s="90" t="s">
        <v>78</v>
      </c>
      <c r="E48" s="76" t="s">
        <v>20</v>
      </c>
      <c r="H48" s="263">
        <f t="shared" si="0"/>
        <v>1</v>
      </c>
    </row>
    <row r="49" spans="1:8" ht="15.95" customHeight="1">
      <c r="A49" s="35"/>
      <c r="B49" s="78" t="s">
        <v>104</v>
      </c>
      <c r="C49" s="54" t="s">
        <v>105</v>
      </c>
      <c r="D49" s="90" t="s">
        <v>78</v>
      </c>
      <c r="E49" s="76" t="s">
        <v>20</v>
      </c>
      <c r="H49" s="263">
        <f t="shared" si="0"/>
        <v>1</v>
      </c>
    </row>
    <row r="50" spans="1:8" ht="29.25" customHeight="1">
      <c r="A50" s="35"/>
      <c r="B50" s="57" t="s">
        <v>106</v>
      </c>
      <c r="C50" s="54" t="s">
        <v>107</v>
      </c>
      <c r="D50" s="90" t="s">
        <v>78</v>
      </c>
      <c r="E50" s="76" t="s">
        <v>20</v>
      </c>
      <c r="H50" s="263">
        <f t="shared" si="0"/>
        <v>1</v>
      </c>
    </row>
    <row r="51" spans="1:8" ht="15.95" customHeight="1">
      <c r="A51" s="35"/>
      <c r="B51" s="78" t="s">
        <v>108</v>
      </c>
      <c r="C51" s="54" t="s">
        <v>109</v>
      </c>
      <c r="D51" s="90" t="s">
        <v>78</v>
      </c>
      <c r="E51" s="76" t="s">
        <v>20</v>
      </c>
      <c r="H51" s="263">
        <f t="shared" si="0"/>
        <v>1</v>
      </c>
    </row>
    <row r="52" spans="1:8" ht="29.25" customHeight="1">
      <c r="A52" s="35"/>
      <c r="B52" s="57" t="s">
        <v>110</v>
      </c>
      <c r="C52" s="54" t="s">
        <v>111</v>
      </c>
      <c r="D52" s="90" t="s">
        <v>78</v>
      </c>
      <c r="E52" s="76" t="s">
        <v>20</v>
      </c>
      <c r="H52" s="263">
        <f t="shared" si="0"/>
        <v>1</v>
      </c>
    </row>
    <row r="53" spans="1:8" ht="29.25" customHeight="1">
      <c r="A53" s="35"/>
      <c r="B53" s="78" t="s">
        <v>112</v>
      </c>
      <c r="C53" s="54" t="s">
        <v>113</v>
      </c>
      <c r="D53" s="90" t="s">
        <v>78</v>
      </c>
      <c r="E53" s="76" t="s">
        <v>20</v>
      </c>
      <c r="H53" s="263">
        <f t="shared" si="0"/>
        <v>1</v>
      </c>
    </row>
    <row r="54" spans="1:8" ht="15.95" customHeight="1">
      <c r="B54" s="78" t="s">
        <v>114</v>
      </c>
      <c r="C54" s="54" t="s">
        <v>115</v>
      </c>
      <c r="D54" s="90" t="s">
        <v>78</v>
      </c>
      <c r="E54" s="76" t="s">
        <v>20</v>
      </c>
      <c r="H54" s="263">
        <f t="shared" si="0"/>
        <v>1</v>
      </c>
    </row>
    <row r="55" spans="1:8" ht="15.95" customHeight="1">
      <c r="B55" s="78" t="s">
        <v>116</v>
      </c>
      <c r="C55" s="54" t="s">
        <v>117</v>
      </c>
      <c r="D55" s="90" t="s">
        <v>78</v>
      </c>
      <c r="E55" s="76" t="s">
        <v>20</v>
      </c>
      <c r="H55" s="263">
        <f t="shared" si="0"/>
        <v>1</v>
      </c>
    </row>
    <row r="56" spans="1:8" ht="15.95" customHeight="1">
      <c r="B56" s="78" t="s">
        <v>118</v>
      </c>
      <c r="C56" s="43" t="s">
        <v>119</v>
      </c>
      <c r="D56" s="90" t="s">
        <v>78</v>
      </c>
      <c r="E56" s="76" t="s">
        <v>20</v>
      </c>
      <c r="H56" s="263">
        <f t="shared" si="0"/>
        <v>1</v>
      </c>
    </row>
    <row r="57" spans="1:8" ht="15.95" customHeight="1">
      <c r="B57" s="78" t="s">
        <v>120</v>
      </c>
      <c r="C57" s="43" t="s">
        <v>121</v>
      </c>
      <c r="D57" s="90" t="s">
        <v>78</v>
      </c>
      <c r="E57" s="76" t="s">
        <v>20</v>
      </c>
      <c r="H57" s="263">
        <f t="shared" si="0"/>
        <v>1</v>
      </c>
    </row>
    <row r="58" spans="1:8" ht="29.25" customHeight="1">
      <c r="B58" s="78" t="s">
        <v>122</v>
      </c>
      <c r="C58" s="43" t="s">
        <v>123</v>
      </c>
      <c r="D58" s="90" t="s">
        <v>78</v>
      </c>
      <c r="E58" s="76" t="s">
        <v>20</v>
      </c>
      <c r="H58" s="263">
        <f t="shared" si="0"/>
        <v>1</v>
      </c>
    </row>
    <row r="59" spans="1:8" ht="42" customHeight="1">
      <c r="B59" s="78" t="s">
        <v>124</v>
      </c>
      <c r="C59" s="43" t="s">
        <v>125</v>
      </c>
      <c r="D59" s="90" t="s">
        <v>78</v>
      </c>
      <c r="E59" s="76" t="s">
        <v>20</v>
      </c>
      <c r="H59" s="263">
        <f t="shared" si="0"/>
        <v>1</v>
      </c>
    </row>
    <row r="60" spans="1:8" ht="29.25" customHeight="1">
      <c r="B60" s="78" t="s">
        <v>126</v>
      </c>
      <c r="C60" s="43" t="s">
        <v>127</v>
      </c>
      <c r="D60" s="90" t="s">
        <v>78</v>
      </c>
      <c r="E60" s="76" t="s">
        <v>20</v>
      </c>
      <c r="H60" s="263">
        <f t="shared" si="0"/>
        <v>1</v>
      </c>
    </row>
    <row r="61" spans="1:8" ht="15.95" customHeight="1">
      <c r="B61" s="78" t="s">
        <v>128</v>
      </c>
      <c r="C61" s="43" t="s">
        <v>129</v>
      </c>
      <c r="D61" s="90" t="s">
        <v>78</v>
      </c>
      <c r="E61" s="76" t="s">
        <v>20</v>
      </c>
      <c r="H61" s="263">
        <f t="shared" si="0"/>
        <v>1</v>
      </c>
    </row>
    <row r="62" spans="1:8" ht="29.25" customHeight="1">
      <c r="B62" s="78" t="s">
        <v>130</v>
      </c>
      <c r="C62" s="43" t="s">
        <v>131</v>
      </c>
      <c r="D62" s="90" t="s">
        <v>78</v>
      </c>
      <c r="E62" s="76" t="s">
        <v>20</v>
      </c>
      <c r="H62" s="263">
        <f t="shared" si="0"/>
        <v>1</v>
      </c>
    </row>
    <row r="63" spans="1:8" ht="29.25" customHeight="1">
      <c r="B63" s="78" t="s">
        <v>132</v>
      </c>
      <c r="C63" s="43" t="s">
        <v>133</v>
      </c>
      <c r="D63" s="90" t="s">
        <v>78</v>
      </c>
      <c r="E63" s="76" t="s">
        <v>20</v>
      </c>
      <c r="H63" s="263">
        <f t="shared" si="0"/>
        <v>1</v>
      </c>
    </row>
    <row r="64" spans="1:8" ht="15.95" customHeight="1">
      <c r="B64" s="78" t="s">
        <v>134</v>
      </c>
      <c r="C64" s="43" t="s">
        <v>135</v>
      </c>
      <c r="D64" s="90" t="s">
        <v>78</v>
      </c>
      <c r="E64" s="76" t="s">
        <v>20</v>
      </c>
      <c r="H64" s="263">
        <f t="shared" si="0"/>
        <v>1</v>
      </c>
    </row>
    <row r="65" spans="2:8" ht="15.95" customHeight="1">
      <c r="B65" s="78" t="s">
        <v>136</v>
      </c>
      <c r="C65" s="43" t="s">
        <v>137</v>
      </c>
      <c r="D65" s="90" t="s">
        <v>78</v>
      </c>
      <c r="E65" s="76" t="s">
        <v>20</v>
      </c>
      <c r="H65" s="263">
        <f t="shared" si="0"/>
        <v>1</v>
      </c>
    </row>
    <row r="66" spans="2:8" ht="29.25" customHeight="1">
      <c r="B66" s="78" t="s">
        <v>138</v>
      </c>
      <c r="C66" s="43" t="s">
        <v>139</v>
      </c>
      <c r="D66" s="90" t="s">
        <v>78</v>
      </c>
      <c r="E66" s="76" t="s">
        <v>20</v>
      </c>
      <c r="H66" s="263">
        <f t="shared" ref="H66:H84" si="1">IF(E66="Nee",1,0)</f>
        <v>1</v>
      </c>
    </row>
    <row r="67" spans="2:8" ht="42" customHeight="1">
      <c r="B67" s="78" t="s">
        <v>140</v>
      </c>
      <c r="C67" s="43" t="s">
        <v>141</v>
      </c>
      <c r="D67" s="90" t="s">
        <v>78</v>
      </c>
      <c r="E67" s="76" t="s">
        <v>20</v>
      </c>
      <c r="H67" s="263">
        <f t="shared" si="1"/>
        <v>1</v>
      </c>
    </row>
    <row r="68" spans="2:8" ht="29.25" customHeight="1">
      <c r="B68" s="78" t="s">
        <v>142</v>
      </c>
      <c r="C68" s="43" t="s">
        <v>143</v>
      </c>
      <c r="D68" s="90" t="s">
        <v>78</v>
      </c>
      <c r="E68" s="76" t="s">
        <v>20</v>
      </c>
      <c r="H68" s="263">
        <f t="shared" si="1"/>
        <v>1</v>
      </c>
    </row>
    <row r="69" spans="2:8" ht="15.95" customHeight="1">
      <c r="B69" s="78" t="s">
        <v>144</v>
      </c>
      <c r="C69" s="43" t="s">
        <v>145</v>
      </c>
      <c r="D69" s="90" t="s">
        <v>78</v>
      </c>
      <c r="E69" s="76" t="s">
        <v>20</v>
      </c>
      <c r="H69" s="263">
        <f t="shared" si="1"/>
        <v>1</v>
      </c>
    </row>
    <row r="70" spans="2:8" ht="15.95" customHeight="1">
      <c r="B70" s="78" t="s">
        <v>146</v>
      </c>
      <c r="C70" s="43" t="s">
        <v>147</v>
      </c>
      <c r="D70" s="90" t="s">
        <v>78</v>
      </c>
      <c r="E70" s="76" t="s">
        <v>20</v>
      </c>
      <c r="H70" s="263">
        <f t="shared" si="1"/>
        <v>1</v>
      </c>
    </row>
    <row r="71" spans="2:8" ht="42" customHeight="1">
      <c r="B71" s="78" t="s">
        <v>148</v>
      </c>
      <c r="C71" s="43" t="s">
        <v>149</v>
      </c>
      <c r="D71" s="90" t="s">
        <v>78</v>
      </c>
      <c r="E71" s="76" t="s">
        <v>20</v>
      </c>
      <c r="H71" s="263">
        <f t="shared" si="1"/>
        <v>1</v>
      </c>
    </row>
    <row r="72" spans="2:8" ht="15.95" customHeight="1">
      <c r="B72" s="78" t="s">
        <v>150</v>
      </c>
      <c r="C72" s="43" t="s">
        <v>151</v>
      </c>
      <c r="D72" s="90" t="s">
        <v>78</v>
      </c>
      <c r="E72" s="76" t="s">
        <v>20</v>
      </c>
      <c r="H72" s="263">
        <f t="shared" si="1"/>
        <v>1</v>
      </c>
    </row>
    <row r="73" spans="2:8" ht="29.25" customHeight="1">
      <c r="B73" s="78" t="s">
        <v>152</v>
      </c>
      <c r="C73" s="43" t="s">
        <v>153</v>
      </c>
      <c r="D73" s="90" t="s">
        <v>78</v>
      </c>
      <c r="E73" s="76" t="s">
        <v>20</v>
      </c>
      <c r="H73" s="263">
        <f t="shared" si="1"/>
        <v>1</v>
      </c>
    </row>
    <row r="74" spans="2:8" ht="15.95" customHeight="1">
      <c r="B74" s="78" t="s">
        <v>154</v>
      </c>
      <c r="C74" s="43" t="s">
        <v>155</v>
      </c>
      <c r="D74" s="90" t="s">
        <v>78</v>
      </c>
      <c r="E74" s="76" t="s">
        <v>20</v>
      </c>
      <c r="H74" s="263">
        <f t="shared" si="1"/>
        <v>1</v>
      </c>
    </row>
    <row r="75" spans="2:8" ht="15.95" customHeight="1">
      <c r="B75" s="78" t="s">
        <v>156</v>
      </c>
      <c r="C75" s="43" t="s">
        <v>157</v>
      </c>
      <c r="D75" s="90" t="s">
        <v>78</v>
      </c>
      <c r="E75" s="76" t="s">
        <v>20</v>
      </c>
      <c r="H75" s="263">
        <f t="shared" si="1"/>
        <v>1</v>
      </c>
    </row>
    <row r="76" spans="2:8" ht="29.25" customHeight="1">
      <c r="B76" s="78" t="s">
        <v>158</v>
      </c>
      <c r="C76" s="43" t="s">
        <v>159</v>
      </c>
      <c r="D76" s="90" t="s">
        <v>78</v>
      </c>
      <c r="E76" s="76" t="s">
        <v>20</v>
      </c>
      <c r="H76" s="263">
        <f t="shared" si="1"/>
        <v>1</v>
      </c>
    </row>
    <row r="77" spans="2:8" ht="42" customHeight="1">
      <c r="B77" s="78" t="s">
        <v>160</v>
      </c>
      <c r="C77" s="43" t="s">
        <v>161</v>
      </c>
      <c r="D77" s="90" t="s">
        <v>78</v>
      </c>
      <c r="E77" s="76" t="s">
        <v>20</v>
      </c>
      <c r="H77" s="263">
        <f t="shared" si="1"/>
        <v>1</v>
      </c>
    </row>
    <row r="78" spans="2:8" ht="15.95" customHeight="1">
      <c r="B78" s="78" t="s">
        <v>162</v>
      </c>
      <c r="C78" s="43" t="s">
        <v>163</v>
      </c>
      <c r="D78" s="90" t="s">
        <v>78</v>
      </c>
      <c r="E78" s="76" t="s">
        <v>20</v>
      </c>
      <c r="H78" s="263">
        <f t="shared" si="1"/>
        <v>1</v>
      </c>
    </row>
    <row r="79" spans="2:8" ht="42" customHeight="1">
      <c r="B79" s="78" t="s">
        <v>164</v>
      </c>
      <c r="C79" s="43" t="s">
        <v>165</v>
      </c>
      <c r="D79" s="90" t="s">
        <v>78</v>
      </c>
      <c r="E79" s="76" t="s">
        <v>20</v>
      </c>
      <c r="H79" s="263">
        <f t="shared" si="1"/>
        <v>1</v>
      </c>
    </row>
    <row r="80" spans="2:8" ht="29.25" customHeight="1">
      <c r="B80" s="78" t="s">
        <v>166</v>
      </c>
      <c r="C80" s="43" t="s">
        <v>167</v>
      </c>
      <c r="D80" s="90" t="s">
        <v>78</v>
      </c>
      <c r="E80" s="76" t="s">
        <v>20</v>
      </c>
      <c r="H80" s="263">
        <f t="shared" si="1"/>
        <v>1</v>
      </c>
    </row>
    <row r="81" spans="1:9" ht="29.25" customHeight="1">
      <c r="B81" s="78" t="s">
        <v>168</v>
      </c>
      <c r="C81" s="43" t="s">
        <v>169</v>
      </c>
      <c r="D81" s="90" t="s">
        <v>78</v>
      </c>
      <c r="E81" s="76" t="s">
        <v>20</v>
      </c>
      <c r="H81" s="263">
        <f t="shared" si="1"/>
        <v>1</v>
      </c>
    </row>
    <row r="82" spans="1:9" ht="29.25" customHeight="1">
      <c r="B82" s="78" t="s">
        <v>170</v>
      </c>
      <c r="C82" s="174" t="s">
        <v>171</v>
      </c>
      <c r="D82" s="90" t="s">
        <v>49</v>
      </c>
      <c r="E82" s="76" t="s">
        <v>20</v>
      </c>
      <c r="F82" s="65">
        <f>IF(E82="Ja",15,0)</f>
        <v>0</v>
      </c>
      <c r="G82" s="73"/>
      <c r="I82" s="34">
        <f>IF(G82&lt;"a",0,1)</f>
        <v>0</v>
      </c>
    </row>
    <row r="83" spans="1:9" ht="36" customHeight="1">
      <c r="A83" s="158"/>
      <c r="B83" s="167" t="s">
        <v>172</v>
      </c>
      <c r="C83" s="62" t="s">
        <v>173</v>
      </c>
      <c r="D83" s="157" t="s">
        <v>49</v>
      </c>
      <c r="E83" s="76" t="s">
        <v>20</v>
      </c>
      <c r="F83" s="160">
        <f>IF(E83="Ja",20,0)</f>
        <v>0</v>
      </c>
      <c r="G83" s="73"/>
      <c r="I83" s="34">
        <f>IF(G83&lt;"a",0,1)</f>
        <v>0</v>
      </c>
    </row>
    <row r="84" spans="1:9" ht="15.95" customHeight="1">
      <c r="B84" s="177" t="s">
        <v>174</v>
      </c>
      <c r="C84" s="176" t="s">
        <v>175</v>
      </c>
      <c r="D84" s="85" t="s">
        <v>78</v>
      </c>
      <c r="E84" s="76" t="s">
        <v>20</v>
      </c>
      <c r="H84" s="263">
        <f t="shared" si="1"/>
        <v>1</v>
      </c>
    </row>
    <row r="85" spans="1:9" ht="23.25">
      <c r="A85" s="158"/>
      <c r="B85" s="167" t="s">
        <v>176</v>
      </c>
      <c r="C85" s="50" t="s">
        <v>177</v>
      </c>
      <c r="D85" s="157" t="s">
        <v>49</v>
      </c>
      <c r="E85" s="76" t="s">
        <v>20</v>
      </c>
      <c r="F85" s="160">
        <f>IF(E85="Ja",16,0)</f>
        <v>0</v>
      </c>
      <c r="G85" s="159"/>
      <c r="I85" s="34">
        <f>IF(G85&lt;"a",0,1)</f>
        <v>0</v>
      </c>
    </row>
    <row r="86" spans="1:9">
      <c r="A86" s="158"/>
      <c r="B86" s="167" t="s">
        <v>178</v>
      </c>
      <c r="C86" s="62" t="s">
        <v>179</v>
      </c>
      <c r="D86" s="157" t="s">
        <v>49</v>
      </c>
      <c r="E86" s="76" t="s">
        <v>20</v>
      </c>
      <c r="F86" s="160">
        <f>IF(E86="Ja",15,0)</f>
        <v>0</v>
      </c>
      <c r="G86" s="159"/>
      <c r="I86" s="34">
        <f>IF(G86&lt;"a",0,1)</f>
        <v>0</v>
      </c>
    </row>
    <row r="87" spans="1:9">
      <c r="C87" s="24"/>
    </row>
    <row r="88" spans="1:9">
      <c r="C88" s="24"/>
      <c r="D88" s="116"/>
      <c r="E88" s="260"/>
      <c r="F88" s="260"/>
    </row>
    <row r="89" spans="1:9">
      <c r="C89" s="23"/>
      <c r="D89" s="116"/>
      <c r="E89" s="311"/>
      <c r="F89" s="260">
        <f>SUM(F3:F86)</f>
        <v>0</v>
      </c>
    </row>
    <row r="90" spans="1:9">
      <c r="C90" s="23"/>
      <c r="D90" s="116"/>
      <c r="E90" s="311"/>
      <c r="F90" s="311"/>
    </row>
    <row r="91" spans="1:9">
      <c r="C91" s="23"/>
      <c r="D91" s="116"/>
      <c r="E91" s="311"/>
      <c r="F91" s="311"/>
    </row>
    <row r="92" spans="1:9">
      <c r="C92" s="23"/>
      <c r="D92" s="116"/>
      <c r="E92" s="260"/>
      <c r="F92" s="260"/>
    </row>
    <row r="93" spans="1:9">
      <c r="C93" s="23"/>
    </row>
    <row r="94" spans="1:9">
      <c r="C94" s="23"/>
    </row>
    <row r="95" spans="1:9">
      <c r="C95" s="23"/>
    </row>
    <row r="96" spans="1:9">
      <c r="C96" s="23"/>
    </row>
    <row r="97" spans="3:3">
      <c r="C97" s="23"/>
    </row>
    <row r="98" spans="3:3">
      <c r="C98" s="23"/>
    </row>
    <row r="99" spans="3:3">
      <c r="C99" s="23"/>
    </row>
    <row r="100" spans="3:3">
      <c r="C100" s="23"/>
    </row>
    <row r="101" spans="3:3">
      <c r="C101" s="23"/>
    </row>
    <row r="102" spans="3:3">
      <c r="C102" s="23"/>
    </row>
    <row r="103" spans="3:3">
      <c r="C103" s="23"/>
    </row>
    <row r="104" spans="3:3">
      <c r="C104" s="23"/>
    </row>
    <row r="105" spans="3:3">
      <c r="C105" s="23"/>
    </row>
    <row r="106" spans="3:3">
      <c r="C106" s="23"/>
    </row>
    <row r="107" spans="3:3">
      <c r="C107" s="24"/>
    </row>
    <row r="108" spans="3:3">
      <c r="C108" s="24"/>
    </row>
    <row r="109" spans="3:3">
      <c r="C109" s="24"/>
    </row>
    <row r="110" spans="3:3">
      <c r="C110" s="24"/>
    </row>
    <row r="111" spans="3:3">
      <c r="C111" s="24"/>
    </row>
    <row r="112" spans="3:3">
      <c r="C112" s="24"/>
    </row>
    <row r="113" spans="3:3">
      <c r="C113" s="24"/>
    </row>
    <row r="114" spans="3:3">
      <c r="C114" s="24"/>
    </row>
    <row r="115" spans="3:3">
      <c r="C115" s="23"/>
    </row>
    <row r="116" spans="3:3">
      <c r="C116" s="24"/>
    </row>
    <row r="117" spans="3:3">
      <c r="C117" s="24"/>
    </row>
    <row r="118" spans="3:3">
      <c r="C118" s="24"/>
    </row>
    <row r="119" spans="3:3">
      <c r="C119" s="24"/>
    </row>
    <row r="120" spans="3:3">
      <c r="C120" s="24"/>
    </row>
    <row r="121" spans="3:3">
      <c r="C121" s="27"/>
    </row>
    <row r="122" spans="3:3">
      <c r="C122" s="24"/>
    </row>
  </sheetData>
  <sheetProtection algorithmName="SHA-512" hashValue="Gxbo0lRaIoXsfA0wy6ibpzNz6J5j5m1905PFnKF73tUpead8npcfWPAt2I/N1qm8w1/g2ndKzFdJJiOg0Ofbhg==" saltValue="ZDHy2lAUjvv9ocsdatxnEw==" spinCount="100000" sheet="1" selectLockedCells="1"/>
  <mergeCells count="9">
    <mergeCell ref="F30:G41"/>
    <mergeCell ref="A1:C1"/>
    <mergeCell ref="D7:D29"/>
    <mergeCell ref="B7:B29"/>
    <mergeCell ref="E7:E29"/>
    <mergeCell ref="B30:B41"/>
    <mergeCell ref="A30:A41"/>
    <mergeCell ref="D30:D41"/>
    <mergeCell ref="E30:E41"/>
  </mergeCells>
  <phoneticPr fontId="11" type="noConversion"/>
  <conditionalFormatting sqref="E3:E7 E30 E42:E86">
    <cfRule type="cellIs" dxfId="20" priority="1" operator="equal">
      <formula>"Nee"</formula>
    </cfRule>
    <cfRule type="containsText" dxfId="19" priority="4"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E3:E7 E30 E42:E86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I65"/>
  <sheetViews>
    <sheetView zoomScale="110" zoomScaleNormal="110" workbookViewId="0">
      <selection activeCell="F3" sqref="F3"/>
    </sheetView>
  </sheetViews>
  <sheetFormatPr defaultColWidth="8.85546875" defaultRowHeight="15"/>
  <cols>
    <col min="1" max="1" width="4.42578125" style="12" customWidth="1"/>
    <col min="2" max="2" width="8.140625" style="107" bestFit="1" customWidth="1"/>
    <col min="3" max="3" width="121.28515625" style="33" customWidth="1"/>
    <col min="4" max="4" width="13.7109375" style="95" bestFit="1" customWidth="1"/>
    <col min="5" max="5" width="13" style="65" bestFit="1" customWidth="1"/>
    <col min="6" max="6" width="20.5703125" style="92" bestFit="1" customWidth="1"/>
    <col min="7" max="7" width="40.42578125" style="12" customWidth="1"/>
    <col min="8" max="8" width="15.28515625" style="22" customWidth="1"/>
    <col min="9" max="9" width="8.85546875" style="22"/>
  </cols>
  <sheetData>
    <row r="1" spans="1:9" ht="29.25" customHeight="1">
      <c r="A1" s="375" t="s">
        <v>180</v>
      </c>
      <c r="B1" s="376"/>
      <c r="C1" s="377"/>
      <c r="D1" s="85"/>
      <c r="H1" s="22">
        <f>SUM(H3:H56)</f>
        <v>42</v>
      </c>
      <c r="I1" s="22">
        <f>SUM(I3:I56)</f>
        <v>0</v>
      </c>
    </row>
    <row r="2" spans="1:9" ht="23.25">
      <c r="B2" s="268" t="s">
        <v>35</v>
      </c>
      <c r="C2" s="268" t="s">
        <v>36</v>
      </c>
      <c r="D2" s="269" t="s">
        <v>37</v>
      </c>
      <c r="E2" s="269" t="s">
        <v>38</v>
      </c>
      <c r="F2" s="270" t="s">
        <v>39</v>
      </c>
      <c r="G2" s="269" t="s">
        <v>40</v>
      </c>
    </row>
    <row r="3" spans="1:9" s="17" customFormat="1" ht="23.25">
      <c r="A3" s="11"/>
      <c r="B3" s="168" t="s">
        <v>42</v>
      </c>
      <c r="C3" s="172" t="s">
        <v>181</v>
      </c>
      <c r="D3" s="169" t="s">
        <v>78</v>
      </c>
      <c r="E3" s="170" t="s">
        <v>19</v>
      </c>
      <c r="F3" s="171"/>
      <c r="G3" s="173"/>
      <c r="H3" s="267">
        <f>IF(E3="Nee",1,0)</f>
        <v>0</v>
      </c>
      <c r="I3" s="267"/>
    </row>
    <row r="4" spans="1:9" ht="29.25" customHeight="1">
      <c r="A4" s="11"/>
      <c r="B4" s="106" t="s">
        <v>45</v>
      </c>
      <c r="C4" s="79" t="s">
        <v>182</v>
      </c>
      <c r="D4" s="94" t="s">
        <v>78</v>
      </c>
      <c r="E4" s="170" t="s">
        <v>20</v>
      </c>
      <c r="F4" s="93"/>
      <c r="H4" s="267">
        <f t="shared" ref="H4:H6" si="0">IF(E4="Nee",1,0)</f>
        <v>1</v>
      </c>
    </row>
    <row r="5" spans="1:9" ht="29.25" customHeight="1">
      <c r="A5" s="11"/>
      <c r="B5" s="106" t="s">
        <v>183</v>
      </c>
      <c r="C5" s="79" t="s">
        <v>184</v>
      </c>
      <c r="D5" s="94" t="s">
        <v>78</v>
      </c>
      <c r="E5" s="170" t="s">
        <v>20</v>
      </c>
      <c r="F5" s="93"/>
      <c r="H5" s="267">
        <f t="shared" si="0"/>
        <v>1</v>
      </c>
    </row>
    <row r="6" spans="1:9" ht="29.25" customHeight="1">
      <c r="A6" s="11"/>
      <c r="B6" s="106" t="s">
        <v>50</v>
      </c>
      <c r="C6" s="98" t="s">
        <v>185</v>
      </c>
      <c r="D6" s="94" t="s">
        <v>78</v>
      </c>
      <c r="E6" s="170" t="s">
        <v>20</v>
      </c>
      <c r="F6" s="93"/>
      <c r="H6" s="267">
        <f t="shared" si="0"/>
        <v>1</v>
      </c>
    </row>
    <row r="7" spans="1:9" ht="29.25" customHeight="1">
      <c r="A7" s="11"/>
      <c r="B7" s="106" t="s">
        <v>186</v>
      </c>
      <c r="C7" s="79" t="s">
        <v>187</v>
      </c>
      <c r="D7" s="94" t="s">
        <v>49</v>
      </c>
      <c r="E7" s="170" t="s">
        <v>20</v>
      </c>
      <c r="F7" s="93">
        <f>IF(E7="Ja",2,0)</f>
        <v>0</v>
      </c>
      <c r="G7" s="28"/>
      <c r="I7" s="34">
        <f>IF(G7&lt;"a",0,1)</f>
        <v>0</v>
      </c>
    </row>
    <row r="8" spans="1:9" ht="29.25" customHeight="1">
      <c r="A8" s="11"/>
      <c r="B8" s="106" t="s">
        <v>76</v>
      </c>
      <c r="C8" s="79" t="s">
        <v>188</v>
      </c>
      <c r="D8" s="94" t="s">
        <v>78</v>
      </c>
      <c r="E8" s="170" t="s">
        <v>20</v>
      </c>
      <c r="F8" s="93"/>
      <c r="H8" s="267">
        <f t="shared" ref="H8:H11" si="1">IF(E8="Nee",1,0)</f>
        <v>1</v>
      </c>
    </row>
    <row r="9" spans="1:9" ht="29.25" customHeight="1">
      <c r="A9" s="11"/>
      <c r="B9" s="106" t="s">
        <v>189</v>
      </c>
      <c r="C9" s="79" t="s">
        <v>190</v>
      </c>
      <c r="D9" s="94" t="s">
        <v>78</v>
      </c>
      <c r="E9" s="170" t="s">
        <v>20</v>
      </c>
      <c r="F9" s="93"/>
      <c r="H9" s="267">
        <f t="shared" si="1"/>
        <v>1</v>
      </c>
    </row>
    <row r="10" spans="1:9" ht="15.95" customHeight="1">
      <c r="A10" s="11"/>
      <c r="B10" s="106" t="s">
        <v>191</v>
      </c>
      <c r="C10" s="79" t="s">
        <v>192</v>
      </c>
      <c r="D10" s="94" t="s">
        <v>78</v>
      </c>
      <c r="E10" s="170" t="s">
        <v>20</v>
      </c>
      <c r="F10" s="93"/>
      <c r="H10" s="267">
        <f t="shared" si="1"/>
        <v>1</v>
      </c>
    </row>
    <row r="11" spans="1:9" ht="55.15" customHeight="1">
      <c r="A11" s="11"/>
      <c r="B11" s="106" t="s">
        <v>193</v>
      </c>
      <c r="C11" s="79" t="s">
        <v>194</v>
      </c>
      <c r="D11" s="94" t="s">
        <v>78</v>
      </c>
      <c r="E11" s="170" t="s">
        <v>20</v>
      </c>
      <c r="F11" s="93"/>
      <c r="H11" s="267">
        <f t="shared" si="1"/>
        <v>1</v>
      </c>
    </row>
    <row r="12" spans="1:9" ht="15.95" customHeight="1">
      <c r="A12" s="11"/>
      <c r="B12" s="106" t="s">
        <v>195</v>
      </c>
      <c r="C12" s="79" t="s">
        <v>196</v>
      </c>
      <c r="D12" s="94" t="s">
        <v>49</v>
      </c>
      <c r="E12" s="170" t="s">
        <v>20</v>
      </c>
      <c r="F12" s="93">
        <f>IF(E12="Ja",3,0)</f>
        <v>0</v>
      </c>
      <c r="G12" s="28"/>
      <c r="I12" s="34">
        <f>IF(G12&lt;"a",0,1)</f>
        <v>0</v>
      </c>
    </row>
    <row r="13" spans="1:9" ht="15.95" customHeight="1">
      <c r="A13" s="11"/>
      <c r="B13" s="106" t="s">
        <v>197</v>
      </c>
      <c r="C13" s="79" t="s">
        <v>198</v>
      </c>
      <c r="D13" s="94" t="s">
        <v>78</v>
      </c>
      <c r="E13" s="170" t="s">
        <v>20</v>
      </c>
      <c r="F13" s="93"/>
      <c r="H13" s="267">
        <f>IF(E13="Nee",1,0)</f>
        <v>1</v>
      </c>
    </row>
    <row r="14" spans="1:9" ht="29.25" customHeight="1">
      <c r="A14" s="11"/>
      <c r="B14" s="106" t="s">
        <v>199</v>
      </c>
      <c r="C14" s="79" t="s">
        <v>200</v>
      </c>
      <c r="D14" s="94" t="s">
        <v>78</v>
      </c>
      <c r="E14" s="170" t="s">
        <v>20</v>
      </c>
      <c r="F14" s="93"/>
      <c r="H14" s="267">
        <f t="shared" ref="H14:H32" si="2">IF(E14="Nee",1,0)</f>
        <v>1</v>
      </c>
    </row>
    <row r="15" spans="1:9" ht="29.25" customHeight="1">
      <c r="A15" s="11"/>
      <c r="B15" s="106" t="s">
        <v>201</v>
      </c>
      <c r="C15" s="79" t="s">
        <v>202</v>
      </c>
      <c r="D15" s="94" t="s">
        <v>78</v>
      </c>
      <c r="E15" s="170" t="s">
        <v>20</v>
      </c>
      <c r="F15" s="93"/>
      <c r="H15" s="267">
        <f t="shared" si="2"/>
        <v>1</v>
      </c>
    </row>
    <row r="16" spans="1:9" ht="15.95" customHeight="1">
      <c r="A16" s="11"/>
      <c r="B16" s="106" t="s">
        <v>90</v>
      </c>
      <c r="C16" s="79" t="s">
        <v>203</v>
      </c>
      <c r="D16" s="94" t="s">
        <v>78</v>
      </c>
      <c r="E16" s="170" t="s">
        <v>20</v>
      </c>
      <c r="F16" s="93"/>
      <c r="H16" s="267">
        <f t="shared" si="2"/>
        <v>1</v>
      </c>
    </row>
    <row r="17" spans="1:9" ht="15.95" customHeight="1">
      <c r="A17" s="11"/>
      <c r="B17" s="106" t="s">
        <v>204</v>
      </c>
      <c r="C17" s="79" t="s">
        <v>205</v>
      </c>
      <c r="D17" s="94" t="s">
        <v>78</v>
      </c>
      <c r="E17" s="170" t="s">
        <v>20</v>
      </c>
      <c r="F17" s="93"/>
      <c r="H17" s="267">
        <f t="shared" si="2"/>
        <v>1</v>
      </c>
    </row>
    <row r="18" spans="1:9" ht="15.95" customHeight="1">
      <c r="A18" s="11"/>
      <c r="B18" s="106" t="s">
        <v>206</v>
      </c>
      <c r="C18" s="79" t="s">
        <v>207</v>
      </c>
      <c r="D18" s="94" t="s">
        <v>49</v>
      </c>
      <c r="E18" s="170" t="s">
        <v>20</v>
      </c>
      <c r="F18" s="93">
        <f>IF(E18="Ja",5,0)</f>
        <v>0</v>
      </c>
      <c r="G18" s="28"/>
      <c r="I18" s="34">
        <f>IF(G18&lt;"a",0,1)</f>
        <v>0</v>
      </c>
    </row>
    <row r="19" spans="1:9" ht="29.25" customHeight="1">
      <c r="A19" s="11"/>
      <c r="B19" s="106" t="s">
        <v>96</v>
      </c>
      <c r="C19" s="98" t="s">
        <v>208</v>
      </c>
      <c r="D19" s="94" t="s">
        <v>78</v>
      </c>
      <c r="E19" s="170" t="s">
        <v>20</v>
      </c>
      <c r="F19" s="93"/>
      <c r="G19" s="19"/>
      <c r="H19" s="267">
        <f t="shared" si="2"/>
        <v>1</v>
      </c>
    </row>
    <row r="20" spans="1:9" ht="29.25" customHeight="1">
      <c r="A20" s="11"/>
      <c r="B20" s="106" t="s">
        <v>98</v>
      </c>
      <c r="C20" s="79" t="s">
        <v>209</v>
      </c>
      <c r="D20" s="94" t="s">
        <v>49</v>
      </c>
      <c r="E20" s="170" t="s">
        <v>20</v>
      </c>
      <c r="F20" s="93">
        <f>IF(E18="Ja",20,0)</f>
        <v>0</v>
      </c>
      <c r="G20" s="19"/>
      <c r="H20" s="267">
        <f t="shared" si="2"/>
        <v>1</v>
      </c>
    </row>
    <row r="21" spans="1:9" ht="42" customHeight="1">
      <c r="A21" s="11"/>
      <c r="B21" s="106" t="s">
        <v>100</v>
      </c>
      <c r="C21" s="27" t="s">
        <v>210</v>
      </c>
      <c r="D21" s="94" t="s">
        <v>78</v>
      </c>
      <c r="E21" s="170" t="s">
        <v>20</v>
      </c>
      <c r="F21" s="93"/>
      <c r="G21" s="19"/>
      <c r="H21" s="267">
        <f t="shared" si="2"/>
        <v>1</v>
      </c>
    </row>
    <row r="22" spans="1:9" ht="29.25" customHeight="1">
      <c r="A22" s="11"/>
      <c r="B22" s="106" t="s">
        <v>102</v>
      </c>
      <c r="C22" s="27" t="s">
        <v>211</v>
      </c>
      <c r="D22" s="94" t="s">
        <v>78</v>
      </c>
      <c r="E22" s="170" t="s">
        <v>20</v>
      </c>
      <c r="F22" s="93"/>
      <c r="G22" s="19"/>
      <c r="H22" s="267">
        <f t="shared" si="2"/>
        <v>1</v>
      </c>
    </row>
    <row r="23" spans="1:9" ht="29.25" customHeight="1">
      <c r="A23" s="11"/>
      <c r="B23" s="106" t="s">
        <v>104</v>
      </c>
      <c r="C23" s="27" t="s">
        <v>212</v>
      </c>
      <c r="D23" s="94" t="s">
        <v>78</v>
      </c>
      <c r="E23" s="170" t="s">
        <v>20</v>
      </c>
      <c r="F23" s="93"/>
      <c r="G23" s="19"/>
      <c r="H23" s="267">
        <f t="shared" si="2"/>
        <v>1</v>
      </c>
    </row>
    <row r="24" spans="1:9" ht="42" customHeight="1">
      <c r="B24" s="106" t="s">
        <v>213</v>
      </c>
      <c r="C24" s="27" t="s">
        <v>214</v>
      </c>
      <c r="D24" s="94" t="s">
        <v>78</v>
      </c>
      <c r="E24" s="170" t="s">
        <v>20</v>
      </c>
      <c r="F24" s="93"/>
      <c r="H24" s="267">
        <f t="shared" si="2"/>
        <v>1</v>
      </c>
    </row>
    <row r="25" spans="1:9" ht="29.25" customHeight="1">
      <c r="B25" s="106" t="s">
        <v>106</v>
      </c>
      <c r="C25" s="27" t="s">
        <v>215</v>
      </c>
      <c r="D25" s="94" t="s">
        <v>78</v>
      </c>
      <c r="E25" s="170" t="s">
        <v>20</v>
      </c>
      <c r="F25" s="93"/>
      <c r="H25" s="267">
        <f t="shared" si="2"/>
        <v>1</v>
      </c>
    </row>
    <row r="26" spans="1:9" ht="15.75" customHeight="1">
      <c r="B26" s="106" t="s">
        <v>108</v>
      </c>
      <c r="C26" s="27" t="s">
        <v>216</v>
      </c>
      <c r="D26" s="94" t="s">
        <v>78</v>
      </c>
      <c r="E26" s="170" t="s">
        <v>20</v>
      </c>
      <c r="F26" s="93"/>
      <c r="H26" s="267">
        <f t="shared" si="2"/>
        <v>1</v>
      </c>
    </row>
    <row r="27" spans="1:9" ht="29.25" customHeight="1">
      <c r="B27" s="106" t="s">
        <v>110</v>
      </c>
      <c r="C27" s="27" t="s">
        <v>217</v>
      </c>
      <c r="D27" s="94" t="s">
        <v>78</v>
      </c>
      <c r="E27" s="170" t="s">
        <v>20</v>
      </c>
      <c r="F27" s="93"/>
      <c r="H27" s="267">
        <f t="shared" si="2"/>
        <v>1</v>
      </c>
    </row>
    <row r="28" spans="1:9" ht="29.25" customHeight="1">
      <c r="B28" s="106" t="s">
        <v>112</v>
      </c>
      <c r="C28" s="27" t="s">
        <v>218</v>
      </c>
      <c r="D28" s="94" t="s">
        <v>78</v>
      </c>
      <c r="E28" s="170" t="s">
        <v>20</v>
      </c>
      <c r="F28" s="93"/>
      <c r="H28" s="267">
        <f t="shared" si="2"/>
        <v>1</v>
      </c>
    </row>
    <row r="29" spans="1:9" ht="15.95" customHeight="1">
      <c r="B29" s="106" t="s">
        <v>114</v>
      </c>
      <c r="C29" s="27" t="s">
        <v>219</v>
      </c>
      <c r="D29" s="94" t="s">
        <v>78</v>
      </c>
      <c r="E29" s="170" t="s">
        <v>20</v>
      </c>
      <c r="F29" s="93"/>
      <c r="H29" s="267">
        <f t="shared" si="2"/>
        <v>1</v>
      </c>
    </row>
    <row r="30" spans="1:9" ht="29.25" customHeight="1">
      <c r="B30" s="106" t="s">
        <v>116</v>
      </c>
      <c r="C30" s="27" t="s">
        <v>220</v>
      </c>
      <c r="D30" s="94" t="s">
        <v>78</v>
      </c>
      <c r="E30" s="170" t="s">
        <v>20</v>
      </c>
      <c r="F30" s="93"/>
      <c r="H30" s="267">
        <f t="shared" si="2"/>
        <v>1</v>
      </c>
    </row>
    <row r="31" spans="1:9" ht="16.5">
      <c r="B31" s="106" t="s">
        <v>221</v>
      </c>
      <c r="C31" s="44" t="s">
        <v>222</v>
      </c>
      <c r="D31" s="94" t="s">
        <v>49</v>
      </c>
      <c r="E31" s="170" t="s">
        <v>20</v>
      </c>
      <c r="F31" s="93">
        <f>IF(E31="Ja",3,0)</f>
        <v>0</v>
      </c>
      <c r="G31" s="28"/>
      <c r="I31" s="34">
        <f>IF(G31&lt;"a",0,1)</f>
        <v>0</v>
      </c>
    </row>
    <row r="32" spans="1:9" ht="29.25" customHeight="1">
      <c r="A32" s="381"/>
      <c r="B32" s="378" t="s">
        <v>120</v>
      </c>
      <c r="C32" s="37" t="s">
        <v>223</v>
      </c>
      <c r="D32" s="384" t="s">
        <v>78</v>
      </c>
      <c r="E32" s="387" t="s">
        <v>20</v>
      </c>
      <c r="F32" s="372"/>
      <c r="H32" s="267">
        <f t="shared" si="2"/>
        <v>1</v>
      </c>
    </row>
    <row r="33" spans="1:8" ht="15.95" customHeight="1">
      <c r="A33" s="382"/>
      <c r="B33" s="379"/>
      <c r="C33" s="31" t="s">
        <v>224</v>
      </c>
      <c r="D33" s="385"/>
      <c r="E33" s="388"/>
      <c r="F33" s="373"/>
      <c r="H33" s="267"/>
    </row>
    <row r="34" spans="1:8" ht="15.95" customHeight="1">
      <c r="A34" s="382"/>
      <c r="B34" s="379"/>
      <c r="C34" s="31" t="s">
        <v>225</v>
      </c>
      <c r="D34" s="385"/>
      <c r="E34" s="388"/>
      <c r="F34" s="373"/>
      <c r="H34" s="267">
        <f t="shared" ref="H32:H57" si="3">IF(E34="Nee",,0)</f>
        <v>0</v>
      </c>
    </row>
    <row r="35" spans="1:8" ht="15.95" customHeight="1">
      <c r="A35" s="382"/>
      <c r="B35" s="379"/>
      <c r="C35" s="31" t="s">
        <v>226</v>
      </c>
      <c r="D35" s="385"/>
      <c r="E35" s="388"/>
      <c r="F35" s="373"/>
      <c r="H35" s="267">
        <f t="shared" si="3"/>
        <v>0</v>
      </c>
    </row>
    <row r="36" spans="1:8" ht="15.95" customHeight="1">
      <c r="A36" s="382"/>
      <c r="B36" s="379"/>
      <c r="C36" s="31" t="s">
        <v>227</v>
      </c>
      <c r="D36" s="385"/>
      <c r="E36" s="388"/>
      <c r="F36" s="373"/>
      <c r="H36" s="267">
        <f t="shared" si="3"/>
        <v>0</v>
      </c>
    </row>
    <row r="37" spans="1:8" ht="15.95" customHeight="1">
      <c r="A37" s="382"/>
      <c r="B37" s="379"/>
      <c r="C37" s="31" t="s">
        <v>228</v>
      </c>
      <c r="D37" s="385"/>
      <c r="E37" s="388"/>
      <c r="F37" s="373"/>
      <c r="H37" s="267">
        <f t="shared" si="3"/>
        <v>0</v>
      </c>
    </row>
    <row r="38" spans="1:8" ht="15.95" customHeight="1">
      <c r="A38" s="382"/>
      <c r="B38" s="379"/>
      <c r="C38" s="31" t="s">
        <v>229</v>
      </c>
      <c r="D38" s="385"/>
      <c r="E38" s="388"/>
      <c r="F38" s="373"/>
      <c r="H38" s="267">
        <f t="shared" si="3"/>
        <v>0</v>
      </c>
    </row>
    <row r="39" spans="1:8" ht="29.25" customHeight="1">
      <c r="A39" s="383"/>
      <c r="B39" s="380"/>
      <c r="C39" s="32" t="s">
        <v>230</v>
      </c>
      <c r="D39" s="386"/>
      <c r="E39" s="389"/>
      <c r="F39" s="374"/>
      <c r="H39" s="267">
        <f t="shared" si="3"/>
        <v>0</v>
      </c>
    </row>
    <row r="40" spans="1:8" ht="16.5">
      <c r="B40" s="106" t="s">
        <v>231</v>
      </c>
      <c r="C40" s="105" t="s">
        <v>232</v>
      </c>
      <c r="D40" s="94" t="s">
        <v>233</v>
      </c>
      <c r="E40" s="170" t="s">
        <v>20</v>
      </c>
      <c r="F40" s="93"/>
      <c r="G40" s="175"/>
      <c r="H40" s="267">
        <f t="shared" ref="H40:H57" si="4">IF(E40="Nee",1,0)</f>
        <v>1</v>
      </c>
    </row>
    <row r="41" spans="1:8" ht="42" customHeight="1">
      <c r="B41" s="106" t="s">
        <v>122</v>
      </c>
      <c r="C41" s="27" t="s">
        <v>234</v>
      </c>
      <c r="D41" s="94" t="s">
        <v>78</v>
      </c>
      <c r="E41" s="170" t="s">
        <v>20</v>
      </c>
      <c r="F41" s="93"/>
      <c r="H41" s="267">
        <f t="shared" si="4"/>
        <v>1</v>
      </c>
    </row>
    <row r="42" spans="1:8" ht="29.25" customHeight="1">
      <c r="B42" s="106" t="s">
        <v>124</v>
      </c>
      <c r="C42" s="27" t="s">
        <v>235</v>
      </c>
      <c r="D42" s="94" t="s">
        <v>78</v>
      </c>
      <c r="E42" s="170" t="s">
        <v>20</v>
      </c>
      <c r="F42" s="104" t="s">
        <v>236</v>
      </c>
      <c r="H42" s="267">
        <f t="shared" si="4"/>
        <v>1</v>
      </c>
    </row>
    <row r="43" spans="1:8" ht="29.25" customHeight="1">
      <c r="B43" s="106" t="s">
        <v>126</v>
      </c>
      <c r="C43" s="27" t="s">
        <v>237</v>
      </c>
      <c r="D43" s="94" t="s">
        <v>78</v>
      </c>
      <c r="E43" s="170" t="s">
        <v>20</v>
      </c>
      <c r="F43" s="93"/>
      <c r="H43" s="267">
        <f t="shared" si="4"/>
        <v>1</v>
      </c>
    </row>
    <row r="44" spans="1:8" ht="29.25" customHeight="1">
      <c r="B44" s="106" t="s">
        <v>128</v>
      </c>
      <c r="C44" s="27" t="s">
        <v>238</v>
      </c>
      <c r="D44" s="94" t="s">
        <v>78</v>
      </c>
      <c r="E44" s="170" t="s">
        <v>20</v>
      </c>
      <c r="F44" s="93"/>
      <c r="H44" s="267">
        <f t="shared" si="4"/>
        <v>1</v>
      </c>
    </row>
    <row r="45" spans="1:8" ht="29.25" customHeight="1">
      <c r="B45" s="106" t="s">
        <v>130</v>
      </c>
      <c r="C45" s="27" t="s">
        <v>239</v>
      </c>
      <c r="D45" s="94" t="s">
        <v>78</v>
      </c>
      <c r="E45" s="170" t="s">
        <v>20</v>
      </c>
      <c r="F45" s="93"/>
      <c r="H45" s="267">
        <f t="shared" si="4"/>
        <v>1</v>
      </c>
    </row>
    <row r="46" spans="1:8" ht="29.25" customHeight="1">
      <c r="B46" s="106" t="s">
        <v>132</v>
      </c>
      <c r="C46" s="27" t="s">
        <v>181</v>
      </c>
      <c r="D46" s="94" t="s">
        <v>78</v>
      </c>
      <c r="E46" s="170" t="s">
        <v>20</v>
      </c>
      <c r="F46" s="93"/>
      <c r="H46" s="267">
        <f t="shared" si="4"/>
        <v>1</v>
      </c>
    </row>
    <row r="47" spans="1:8" ht="15.95" customHeight="1">
      <c r="B47" s="106" t="s">
        <v>136</v>
      </c>
      <c r="C47" s="27" t="s">
        <v>240</v>
      </c>
      <c r="D47" s="94" t="s">
        <v>78</v>
      </c>
      <c r="E47" s="170" t="s">
        <v>20</v>
      </c>
      <c r="F47" s="93"/>
      <c r="H47" s="267">
        <f t="shared" si="4"/>
        <v>1</v>
      </c>
    </row>
    <row r="48" spans="1:8" ht="60" customHeight="1">
      <c r="B48" s="106" t="s">
        <v>140</v>
      </c>
      <c r="C48" s="99" t="s">
        <v>241</v>
      </c>
      <c r="D48" s="94" t="s">
        <v>78</v>
      </c>
      <c r="E48" s="170" t="s">
        <v>20</v>
      </c>
      <c r="F48" s="93"/>
      <c r="H48" s="267">
        <f t="shared" si="4"/>
        <v>1</v>
      </c>
    </row>
    <row r="49" spans="1:9" ht="42" customHeight="1">
      <c r="B49" s="106" t="s">
        <v>142</v>
      </c>
      <c r="C49" s="26" t="s">
        <v>242</v>
      </c>
      <c r="D49" s="94" t="s">
        <v>78</v>
      </c>
      <c r="E49" s="170" t="s">
        <v>20</v>
      </c>
      <c r="F49" s="93"/>
      <c r="H49" s="267">
        <f t="shared" si="4"/>
        <v>1</v>
      </c>
    </row>
    <row r="50" spans="1:9" ht="15.95" customHeight="1">
      <c r="B50" s="106" t="s">
        <v>144</v>
      </c>
      <c r="C50" s="27" t="s">
        <v>243</v>
      </c>
      <c r="D50" s="94" t="s">
        <v>78</v>
      </c>
      <c r="E50" s="170" t="s">
        <v>20</v>
      </c>
      <c r="F50" s="93"/>
      <c r="H50" s="267">
        <f t="shared" si="4"/>
        <v>1</v>
      </c>
    </row>
    <row r="51" spans="1:9" ht="15.95" customHeight="1">
      <c r="B51" s="106" t="s">
        <v>146</v>
      </c>
      <c r="C51" s="27" t="s">
        <v>244</v>
      </c>
      <c r="D51" s="94" t="s">
        <v>78</v>
      </c>
      <c r="E51" s="170" t="s">
        <v>20</v>
      </c>
      <c r="F51" s="93"/>
      <c r="H51" s="267">
        <f t="shared" si="4"/>
        <v>1</v>
      </c>
    </row>
    <row r="52" spans="1:9" s="102" customFormat="1" ht="15.95" customHeight="1">
      <c r="A52" s="100"/>
      <c r="B52" s="106" t="s">
        <v>148</v>
      </c>
      <c r="C52" s="79" t="s">
        <v>245</v>
      </c>
      <c r="D52" s="103" t="s">
        <v>78</v>
      </c>
      <c r="E52" s="170" t="s">
        <v>20</v>
      </c>
      <c r="F52" s="101"/>
      <c r="G52" s="100"/>
      <c r="H52" s="267">
        <f t="shared" si="4"/>
        <v>1</v>
      </c>
      <c r="I52" s="333"/>
    </row>
    <row r="53" spans="1:9" s="102" customFormat="1" ht="29.25" customHeight="1">
      <c r="A53" s="100"/>
      <c r="B53" s="106" t="s">
        <v>150</v>
      </c>
      <c r="C53" s="79" t="s">
        <v>246</v>
      </c>
      <c r="D53" s="103" t="s">
        <v>78</v>
      </c>
      <c r="E53" s="170" t="s">
        <v>20</v>
      </c>
      <c r="F53" s="101"/>
      <c r="G53" s="100"/>
      <c r="H53" s="267">
        <f t="shared" si="4"/>
        <v>1</v>
      </c>
      <c r="I53" s="333"/>
    </row>
    <row r="54" spans="1:9" s="102" customFormat="1" ht="15.95" customHeight="1">
      <c r="A54" s="100"/>
      <c r="B54" s="106" t="s">
        <v>152</v>
      </c>
      <c r="C54" s="79" t="s">
        <v>247</v>
      </c>
      <c r="D54" s="103" t="s">
        <v>78</v>
      </c>
      <c r="E54" s="170" t="s">
        <v>20</v>
      </c>
      <c r="F54" s="101"/>
      <c r="G54" s="100"/>
      <c r="H54" s="267">
        <f t="shared" si="4"/>
        <v>1</v>
      </c>
      <c r="I54" s="333"/>
    </row>
    <row r="55" spans="1:9" s="102" customFormat="1" ht="15.95" customHeight="1">
      <c r="A55" s="100"/>
      <c r="B55" s="106" t="s">
        <v>154</v>
      </c>
      <c r="C55" s="79" t="s">
        <v>248</v>
      </c>
      <c r="D55" s="103" t="s">
        <v>78</v>
      </c>
      <c r="E55" s="170" t="s">
        <v>20</v>
      </c>
      <c r="F55" s="101"/>
      <c r="G55" s="100"/>
      <c r="H55" s="267">
        <f t="shared" si="4"/>
        <v>1</v>
      </c>
      <c r="I55" s="333"/>
    </row>
    <row r="56" spans="1:9" ht="15.75" customHeight="1">
      <c r="B56" s="106" t="s">
        <v>156</v>
      </c>
      <c r="C56" s="25" t="s">
        <v>249</v>
      </c>
      <c r="D56" s="94" t="s">
        <v>78</v>
      </c>
      <c r="E56" s="170" t="s">
        <v>20</v>
      </c>
      <c r="F56" s="93"/>
      <c r="H56" s="267">
        <f t="shared" si="4"/>
        <v>1</v>
      </c>
    </row>
    <row r="57" spans="1:9" ht="16.5">
      <c r="B57" s="106" t="s">
        <v>158</v>
      </c>
      <c r="C57" s="182" t="s">
        <v>250</v>
      </c>
      <c r="D57" s="94" t="s">
        <v>78</v>
      </c>
      <c r="E57" s="170" t="s">
        <v>20</v>
      </c>
      <c r="H57" s="267">
        <f t="shared" si="4"/>
        <v>1</v>
      </c>
    </row>
    <row r="59" spans="1:9">
      <c r="C59" s="271"/>
      <c r="D59" s="272"/>
      <c r="E59" s="260"/>
      <c r="F59" s="273">
        <f>SUM(F3:F56)</f>
        <v>0</v>
      </c>
      <c r="G59" s="274"/>
    </row>
    <row r="60" spans="1:9">
      <c r="C60" s="271"/>
      <c r="D60" s="272"/>
      <c r="E60" s="260"/>
      <c r="F60" s="273"/>
      <c r="G60" s="274"/>
    </row>
    <row r="61" spans="1:9">
      <c r="C61" s="271"/>
      <c r="D61" s="272"/>
      <c r="E61" s="260"/>
      <c r="F61" s="273"/>
      <c r="G61" s="274"/>
    </row>
    <row r="62" spans="1:9">
      <c r="C62" s="271"/>
      <c r="D62" s="272"/>
      <c r="E62" s="260"/>
      <c r="F62" s="273"/>
      <c r="G62" s="274"/>
    </row>
    <row r="63" spans="1:9">
      <c r="C63" s="271"/>
      <c r="D63" s="272"/>
      <c r="E63" s="260"/>
      <c r="F63" s="273"/>
      <c r="G63" s="274"/>
    </row>
    <row r="64" spans="1:9">
      <c r="C64" s="271"/>
      <c r="D64" s="272" t="s">
        <v>19</v>
      </c>
      <c r="E64" s="260"/>
      <c r="F64" s="273"/>
      <c r="G64" s="274"/>
    </row>
    <row r="65" spans="3:7">
      <c r="C65" s="271"/>
      <c r="D65" s="272" t="s">
        <v>20</v>
      </c>
      <c r="E65" s="260"/>
      <c r="F65" s="273"/>
      <c r="G65" s="274"/>
    </row>
  </sheetData>
  <sheetProtection algorithmName="SHA-512" hashValue="mMKOq+p9wbg+FBvUt+jFFUHl2W1XYhQcsY5dYi8T5v6gUmosA+DVeM6rUvmynD8FP8UXFhM6qTVfcYLvOg2Qag==" saltValue="13/RlKELbpk3Pphhhl1MBA==" spinCount="100000" sheet="1" selectLockedCells="1"/>
  <mergeCells count="6">
    <mergeCell ref="F32:F39"/>
    <mergeCell ref="A1:C1"/>
    <mergeCell ref="B32:B39"/>
    <mergeCell ref="A32:A39"/>
    <mergeCell ref="D32:D39"/>
    <mergeCell ref="E32:E39"/>
  </mergeCells>
  <phoneticPr fontId="11" type="noConversion"/>
  <conditionalFormatting sqref="E3:E32 E40:E57">
    <cfRule type="containsText" dxfId="18" priority="2"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E3:E32 E40:E57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M25"/>
  <sheetViews>
    <sheetView zoomScale="110" zoomScaleNormal="110" workbookViewId="0">
      <selection activeCell="C22" sqref="C22"/>
    </sheetView>
  </sheetViews>
  <sheetFormatPr defaultColWidth="8.85546875" defaultRowHeight="12.75"/>
  <cols>
    <col min="1" max="1" width="5.85546875" style="4" customWidth="1"/>
    <col min="2" max="2" width="8.140625" style="120" bestFit="1" customWidth="1"/>
    <col min="3" max="3" width="119" style="4" customWidth="1"/>
    <col min="4" max="4" width="18.7109375" style="4" hidden="1" customWidth="1"/>
    <col min="5" max="6" width="9.85546875" style="4" hidden="1" customWidth="1"/>
    <col min="7" max="7" width="52.85546875" style="5" hidden="1" customWidth="1"/>
    <col min="8" max="8" width="13.7109375" style="85" bestFit="1" customWidth="1"/>
    <col min="9" max="9" width="13" style="85" bestFit="1" customWidth="1"/>
    <col min="10" max="10" width="20.5703125" style="85" bestFit="1" customWidth="1"/>
    <col min="11" max="11" width="40.42578125" style="33" customWidth="1"/>
    <col min="12" max="13" width="8.85546875" style="34"/>
    <col min="14" max="16384" width="8.85546875" style="4"/>
  </cols>
  <sheetData>
    <row r="1" spans="1:13" s="88" customFormat="1" ht="29.25" customHeight="1">
      <c r="A1" s="390" t="s">
        <v>251</v>
      </c>
      <c r="B1" s="390"/>
      <c r="C1" s="390"/>
      <c r="D1" s="113"/>
      <c r="E1" s="114"/>
      <c r="F1" s="114"/>
      <c r="G1" s="115"/>
      <c r="H1" s="89"/>
      <c r="I1" s="85"/>
      <c r="J1" s="89"/>
      <c r="K1" s="86"/>
      <c r="L1" s="87">
        <f>SUM(L3:L20)</f>
        <v>16</v>
      </c>
      <c r="M1" s="87">
        <f>SUM(M3:M20)</f>
        <v>0</v>
      </c>
    </row>
    <row r="2" spans="1:13" s="118" customFormat="1" ht="26.45" customHeight="1" thickBot="1">
      <c r="A2" s="65"/>
      <c r="B2" s="268" t="s">
        <v>35</v>
      </c>
      <c r="C2" s="268" t="s">
        <v>36</v>
      </c>
      <c r="D2" s="275" t="s">
        <v>37</v>
      </c>
      <c r="E2" s="276" t="s">
        <v>38</v>
      </c>
      <c r="F2" s="276" t="s">
        <v>39</v>
      </c>
      <c r="G2" s="276" t="s">
        <v>252</v>
      </c>
      <c r="H2" s="269" t="s">
        <v>37</v>
      </c>
      <c r="I2" s="270" t="s">
        <v>38</v>
      </c>
      <c r="J2" s="269" t="s">
        <v>39</v>
      </c>
      <c r="K2" s="277" t="s">
        <v>40</v>
      </c>
      <c r="L2" s="119"/>
      <c r="M2" s="119"/>
    </row>
    <row r="3" spans="1:13" ht="29.25" customHeight="1">
      <c r="A3" s="108"/>
      <c r="B3" s="96" t="s">
        <v>42</v>
      </c>
      <c r="C3" s="43" t="s">
        <v>253</v>
      </c>
      <c r="D3" s="75" t="s">
        <v>78</v>
      </c>
      <c r="E3" s="36" t="s">
        <v>19</v>
      </c>
      <c r="F3" s="67"/>
      <c r="G3" s="109"/>
      <c r="H3" s="56" t="s">
        <v>78</v>
      </c>
      <c r="I3" s="68" t="s">
        <v>20</v>
      </c>
      <c r="J3" s="69"/>
      <c r="L3" s="34">
        <f>IF(I3="Nee",1,0)</f>
        <v>1</v>
      </c>
    </row>
    <row r="4" spans="1:13" ht="29.25" customHeight="1">
      <c r="A4" s="108"/>
      <c r="B4" s="96" t="s">
        <v>45</v>
      </c>
      <c r="C4" s="43" t="s">
        <v>254</v>
      </c>
      <c r="D4" s="75" t="s">
        <v>78</v>
      </c>
      <c r="E4" s="36" t="s">
        <v>19</v>
      </c>
      <c r="F4" s="67"/>
      <c r="G4" s="109"/>
      <c r="H4" s="56" t="s">
        <v>78</v>
      </c>
      <c r="I4" s="68" t="s">
        <v>20</v>
      </c>
      <c r="J4" s="69"/>
      <c r="L4" s="34">
        <f t="shared" ref="L4:L19" si="0">IF(I4="Nee",1,0)</f>
        <v>1</v>
      </c>
    </row>
    <row r="5" spans="1:13" ht="29.25" customHeight="1">
      <c r="A5" s="108"/>
      <c r="B5" s="96" t="s">
        <v>183</v>
      </c>
      <c r="C5" s="43" t="s">
        <v>255</v>
      </c>
      <c r="D5" s="75" t="s">
        <v>233</v>
      </c>
      <c r="E5" s="36" t="s">
        <v>19</v>
      </c>
      <c r="F5" s="67"/>
      <c r="G5" s="109"/>
      <c r="H5" s="56" t="s">
        <v>78</v>
      </c>
      <c r="I5" s="68" t="s">
        <v>20</v>
      </c>
      <c r="J5" s="69"/>
      <c r="L5" s="34">
        <f t="shared" si="0"/>
        <v>1</v>
      </c>
    </row>
    <row r="6" spans="1:13" ht="29.25" customHeight="1">
      <c r="A6" s="108"/>
      <c r="B6" s="96" t="s">
        <v>50</v>
      </c>
      <c r="C6" s="43" t="s">
        <v>256</v>
      </c>
      <c r="D6" s="75" t="s">
        <v>78</v>
      </c>
      <c r="E6" s="36" t="s">
        <v>19</v>
      </c>
      <c r="F6" s="36"/>
      <c r="G6" s="109"/>
      <c r="H6" s="56" t="s">
        <v>78</v>
      </c>
      <c r="I6" s="68" t="s">
        <v>20</v>
      </c>
      <c r="J6" s="69"/>
      <c r="L6" s="34">
        <f t="shared" si="0"/>
        <v>1</v>
      </c>
    </row>
    <row r="7" spans="1:13" ht="42" customHeight="1">
      <c r="A7" s="108"/>
      <c r="B7" s="96" t="s">
        <v>52</v>
      </c>
      <c r="C7" s="43" t="s">
        <v>257</v>
      </c>
      <c r="D7" s="75" t="s">
        <v>78</v>
      </c>
      <c r="E7" s="36" t="s">
        <v>19</v>
      </c>
      <c r="F7" s="67"/>
      <c r="G7" s="109"/>
      <c r="H7" s="56" t="s">
        <v>78</v>
      </c>
      <c r="I7" s="68" t="s">
        <v>20</v>
      </c>
      <c r="J7" s="69"/>
      <c r="L7" s="34">
        <f t="shared" si="0"/>
        <v>1</v>
      </c>
    </row>
    <row r="8" spans="1:13" ht="29.25" customHeight="1">
      <c r="A8" s="108"/>
      <c r="B8" s="96" t="s">
        <v>76</v>
      </c>
      <c r="C8" s="43" t="s">
        <v>258</v>
      </c>
      <c r="D8" s="75" t="s">
        <v>78</v>
      </c>
      <c r="E8" s="36" t="s">
        <v>19</v>
      </c>
      <c r="F8" s="67"/>
      <c r="G8" s="109"/>
      <c r="H8" s="56" t="s">
        <v>78</v>
      </c>
      <c r="I8" s="68" t="s">
        <v>20</v>
      </c>
      <c r="J8" s="69"/>
      <c r="L8" s="34">
        <f t="shared" si="0"/>
        <v>1</v>
      </c>
    </row>
    <row r="9" spans="1:13" ht="29.25" customHeight="1">
      <c r="A9" s="108"/>
      <c r="B9" s="96" t="s">
        <v>191</v>
      </c>
      <c r="C9" s="43" t="s">
        <v>259</v>
      </c>
      <c r="D9" s="75" t="s">
        <v>233</v>
      </c>
      <c r="E9" s="36" t="s">
        <v>19</v>
      </c>
      <c r="F9" s="36"/>
      <c r="G9" s="109"/>
      <c r="H9" s="56" t="s">
        <v>78</v>
      </c>
      <c r="I9" s="68" t="s">
        <v>20</v>
      </c>
      <c r="J9" s="69"/>
      <c r="L9" s="34">
        <f t="shared" si="0"/>
        <v>1</v>
      </c>
    </row>
    <row r="10" spans="1:13" ht="15.95" customHeight="1">
      <c r="A10" s="108"/>
      <c r="B10" s="96" t="s">
        <v>193</v>
      </c>
      <c r="C10" s="43" t="s">
        <v>260</v>
      </c>
      <c r="D10" s="75" t="s">
        <v>78</v>
      </c>
      <c r="E10" s="36" t="s">
        <v>19</v>
      </c>
      <c r="F10" s="67"/>
      <c r="H10" s="56" t="s">
        <v>78</v>
      </c>
      <c r="I10" s="68" t="s">
        <v>20</v>
      </c>
      <c r="J10" s="69"/>
      <c r="L10" s="34">
        <f t="shared" si="0"/>
        <v>1</v>
      </c>
    </row>
    <row r="11" spans="1:13" ht="55.15" customHeight="1">
      <c r="A11" s="108"/>
      <c r="B11" s="96" t="s">
        <v>261</v>
      </c>
      <c r="C11" s="43" t="s">
        <v>262</v>
      </c>
      <c r="D11" s="75" t="s">
        <v>78</v>
      </c>
      <c r="E11" s="36" t="s">
        <v>19</v>
      </c>
      <c r="F11" s="67"/>
      <c r="H11" s="56" t="s">
        <v>78</v>
      </c>
      <c r="I11" s="68" t="s">
        <v>20</v>
      </c>
      <c r="J11" s="69"/>
      <c r="L11" s="34">
        <f t="shared" si="0"/>
        <v>1</v>
      </c>
    </row>
    <row r="12" spans="1:13" ht="29.25" customHeight="1">
      <c r="A12" s="108"/>
      <c r="B12" s="96" t="s">
        <v>197</v>
      </c>
      <c r="C12" s="43" t="s">
        <v>263</v>
      </c>
      <c r="D12" s="75" t="s">
        <v>78</v>
      </c>
      <c r="E12" s="36" t="s">
        <v>19</v>
      </c>
      <c r="F12" s="67"/>
      <c r="H12" s="56" t="s">
        <v>78</v>
      </c>
      <c r="I12" s="68" t="s">
        <v>20</v>
      </c>
      <c r="J12" s="69"/>
      <c r="L12" s="34">
        <f t="shared" si="0"/>
        <v>1</v>
      </c>
    </row>
    <row r="13" spans="1:13" ht="29.25" customHeight="1">
      <c r="A13" s="108"/>
      <c r="B13" s="96" t="s">
        <v>201</v>
      </c>
      <c r="C13" s="43" t="s">
        <v>264</v>
      </c>
      <c r="D13" s="75" t="s">
        <v>233</v>
      </c>
      <c r="E13" s="36" t="s">
        <v>19</v>
      </c>
      <c r="F13" s="67"/>
      <c r="H13" s="56" t="s">
        <v>78</v>
      </c>
      <c r="I13" s="68" t="s">
        <v>20</v>
      </c>
      <c r="J13" s="69"/>
      <c r="L13" s="34">
        <f t="shared" si="0"/>
        <v>1</v>
      </c>
    </row>
    <row r="14" spans="1:13" ht="42" customHeight="1">
      <c r="A14" s="48"/>
      <c r="B14" s="96" t="s">
        <v>90</v>
      </c>
      <c r="C14" s="43" t="s">
        <v>265</v>
      </c>
      <c r="D14" s="74" t="s">
        <v>78</v>
      </c>
      <c r="E14" s="36" t="s">
        <v>19</v>
      </c>
      <c r="F14" s="67"/>
      <c r="H14" s="56" t="s">
        <v>78</v>
      </c>
      <c r="I14" s="68" t="s">
        <v>20</v>
      </c>
      <c r="J14" s="69"/>
      <c r="L14" s="34">
        <f t="shared" si="0"/>
        <v>1</v>
      </c>
    </row>
    <row r="15" spans="1:13" ht="29.25" customHeight="1">
      <c r="A15" s="48"/>
      <c r="B15" s="96" t="s">
        <v>204</v>
      </c>
      <c r="C15" s="122" t="s">
        <v>266</v>
      </c>
      <c r="D15" s="74" t="s">
        <v>78</v>
      </c>
      <c r="E15" s="36" t="s">
        <v>19</v>
      </c>
      <c r="F15" s="67"/>
      <c r="H15" s="56" t="s">
        <v>78</v>
      </c>
      <c r="I15" s="68" t="s">
        <v>20</v>
      </c>
      <c r="J15" s="69"/>
      <c r="L15" s="34">
        <f t="shared" si="0"/>
        <v>1</v>
      </c>
    </row>
    <row r="16" spans="1:13" ht="15.95" customHeight="1">
      <c r="A16" s="72"/>
      <c r="B16" s="96" t="s">
        <v>92</v>
      </c>
      <c r="C16" s="121" t="s">
        <v>216</v>
      </c>
      <c r="D16" s="74" t="s">
        <v>78</v>
      </c>
      <c r="E16" s="36" t="s">
        <v>19</v>
      </c>
      <c r="F16" s="67"/>
      <c r="H16" s="56" t="s">
        <v>78</v>
      </c>
      <c r="I16" s="68" t="s">
        <v>20</v>
      </c>
      <c r="J16" s="69"/>
      <c r="L16" s="34">
        <f t="shared" si="0"/>
        <v>1</v>
      </c>
    </row>
    <row r="17" spans="1:13" ht="29.25" customHeight="1">
      <c r="A17" s="108"/>
      <c r="B17" s="96" t="s">
        <v>94</v>
      </c>
      <c r="C17" s="121" t="s">
        <v>267</v>
      </c>
      <c r="D17" s="75" t="s">
        <v>78</v>
      </c>
      <c r="E17" s="36" t="s">
        <v>19</v>
      </c>
      <c r="F17" s="67"/>
      <c r="G17" s="5" t="s">
        <v>268</v>
      </c>
      <c r="H17" s="56" t="s">
        <v>78</v>
      </c>
      <c r="I17" s="68" t="s">
        <v>20</v>
      </c>
      <c r="J17" s="69"/>
      <c r="L17" s="34">
        <f t="shared" si="0"/>
        <v>1</v>
      </c>
    </row>
    <row r="18" spans="1:13" ht="29.25" customHeight="1">
      <c r="A18" s="108"/>
      <c r="B18" s="96" t="s">
        <v>269</v>
      </c>
      <c r="C18" s="121" t="s">
        <v>270</v>
      </c>
      <c r="D18" s="75" t="s">
        <v>49</v>
      </c>
      <c r="E18" s="67" t="s">
        <v>19</v>
      </c>
      <c r="F18" s="33">
        <f>IF(E18="Ja",3,0)</f>
        <v>3</v>
      </c>
      <c r="H18" s="56" t="s">
        <v>49</v>
      </c>
      <c r="I18" s="68" t="s">
        <v>20</v>
      </c>
      <c r="J18" s="69">
        <f>IF(I18="Ja",6,0)</f>
        <v>0</v>
      </c>
      <c r="K18" s="110"/>
      <c r="L18" s="263"/>
      <c r="M18" s="34">
        <f>IF(K18&lt;"a",0,1)</f>
        <v>0</v>
      </c>
    </row>
    <row r="19" spans="1:13" ht="29.25" customHeight="1">
      <c r="A19" s="108"/>
      <c r="B19" s="96" t="s">
        <v>98</v>
      </c>
      <c r="C19" s="43" t="s">
        <v>220</v>
      </c>
      <c r="D19" s="75" t="s">
        <v>78</v>
      </c>
      <c r="E19" s="36" t="s">
        <v>19</v>
      </c>
      <c r="F19" s="33"/>
      <c r="H19" s="56" t="s">
        <v>78</v>
      </c>
      <c r="I19" s="68" t="s">
        <v>20</v>
      </c>
      <c r="J19" s="69"/>
      <c r="K19" s="36"/>
      <c r="L19" s="34">
        <f t="shared" si="0"/>
        <v>1</v>
      </c>
    </row>
    <row r="20" spans="1:13" ht="29.25" customHeight="1">
      <c r="A20" s="108"/>
      <c r="B20" s="96" t="s">
        <v>271</v>
      </c>
      <c r="C20" s="43" t="s">
        <v>272</v>
      </c>
      <c r="D20" s="75" t="s">
        <v>49</v>
      </c>
      <c r="E20" s="67" t="s">
        <v>19</v>
      </c>
      <c r="F20" s="33">
        <f>IF(E20="Ja",4,0)</f>
        <v>4</v>
      </c>
      <c r="H20" s="56" t="s">
        <v>49</v>
      </c>
      <c r="I20" s="68" t="s">
        <v>20</v>
      </c>
      <c r="J20" s="69">
        <f>IF(I20="Ja",6,0)</f>
        <v>0</v>
      </c>
      <c r="K20" s="110"/>
      <c r="L20" s="263"/>
      <c r="M20" s="34">
        <f>IF(K20&lt;"a",0,1)</f>
        <v>0</v>
      </c>
    </row>
    <row r="21" spans="1:13">
      <c r="B21" s="123"/>
      <c r="J21" s="65"/>
    </row>
    <row r="22" spans="1:13">
      <c r="B22" s="123"/>
      <c r="J22" s="116">
        <f>SUM(J3:J20)</f>
        <v>0</v>
      </c>
    </row>
    <row r="23" spans="1:13">
      <c r="D23" s="111" t="s">
        <v>273</v>
      </c>
      <c r="E23" s="112"/>
      <c r="F23" s="112">
        <f>SUM(F3:F20)</f>
        <v>7</v>
      </c>
      <c r="J23" s="116"/>
    </row>
    <row r="24" spans="1:13">
      <c r="J24" s="116"/>
    </row>
    <row r="25" spans="1:13">
      <c r="J25" s="116"/>
    </row>
  </sheetData>
  <sheetProtection algorithmName="SHA-512" hashValue="mr9+xNax1gFC0FeLYu4D601m6J0ZhJ7j9n7azT/2uqi2MOzFNtn0nUAHNducrk9KeFDWDEuYev9MseO02IoiaA==" saltValue="Oph9lGjXo6uFvAc1wO76aA==" spinCount="100000" sheet="1" selectLockedCells="1"/>
  <mergeCells count="1">
    <mergeCell ref="A1:C1"/>
  </mergeCells>
  <phoneticPr fontId="11" type="noConversion"/>
  <conditionalFormatting sqref="E3:E17 C15 I3:I20">
    <cfRule type="containsText" dxfId="17" priority="2" operator="containsText" text="Nee">
      <formula>NOT(ISERROR(SEARCH("Nee",C3)))</formula>
    </cfRule>
  </conditionalFormatting>
  <conditionalFormatting sqref="E19">
    <cfRule type="containsText" dxfId="16" priority="20" operator="containsText" text="Nee">
      <formula>NOT(ISERROR(SEARCH("Nee",E19)))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Functionaliteitseisen'!$D$64:$D$65</xm:f>
          </x14:formula1>
          <xm:sqref>E18 E20</xm:sqref>
        </x14:dataValidation>
        <x14:dataValidation type="list" allowBlank="1" showInputMessage="1" showErrorMessage="1" xr:uid="{18EF3E16-E325-C744-A8F5-032682459B74}">
          <x14:formula1>
            <xm:f>Toelichting!$A$100:$A$101</xm:f>
          </x14:formula1>
          <xm:sqref>E19 E3:E17 I3:I20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N53"/>
  <sheetViews>
    <sheetView zoomScale="110" zoomScaleNormal="110" workbookViewId="0">
      <selection activeCell="B16" sqref="B16"/>
    </sheetView>
  </sheetViews>
  <sheetFormatPr defaultColWidth="8.85546875" defaultRowHeight="12.75"/>
  <cols>
    <col min="1" max="1" width="12.28515625" style="120" customWidth="1"/>
    <col min="2" max="2" width="155.140625" style="4" customWidth="1"/>
    <col min="3" max="3" width="0" style="117" hidden="1" customWidth="1"/>
    <col min="4" max="4" width="11.42578125" style="117" hidden="1" customWidth="1"/>
    <col min="5" max="5" width="31.42578125" style="4" hidden="1" customWidth="1"/>
    <col min="6" max="6" width="13.7109375" style="85" bestFit="1" customWidth="1"/>
    <col min="7" max="7" width="13" style="283" bestFit="1" customWidth="1"/>
    <col min="8" max="8" width="21.42578125" style="4" customWidth="1"/>
    <col min="9" max="9" width="40.42578125" style="4" customWidth="1"/>
    <col min="10" max="10" width="8.85546875" style="34"/>
    <col min="11" max="16384" width="8.85546875" style="4"/>
  </cols>
  <sheetData>
    <row r="1" spans="1:14" s="88" customFormat="1" ht="29.25" customHeight="1">
      <c r="A1" s="392" t="s">
        <v>274</v>
      </c>
      <c r="B1" s="392"/>
      <c r="C1" s="125"/>
      <c r="D1" s="113"/>
      <c r="F1" s="89"/>
      <c r="G1" s="281"/>
      <c r="H1" s="321"/>
      <c r="J1" s="87">
        <f>SUM(J3:J18)</f>
        <v>8</v>
      </c>
    </row>
    <row r="2" spans="1:14" s="118" customFormat="1" ht="26.25" thickBot="1">
      <c r="A2" s="278" t="s">
        <v>35</v>
      </c>
      <c r="B2" s="279" t="s">
        <v>36</v>
      </c>
      <c r="C2" s="275" t="s">
        <v>275</v>
      </c>
      <c r="D2" s="276" t="s">
        <v>38</v>
      </c>
      <c r="E2" s="276" t="s">
        <v>252</v>
      </c>
      <c r="F2" s="269" t="s">
        <v>37</v>
      </c>
      <c r="G2" s="277" t="s">
        <v>38</v>
      </c>
      <c r="H2" s="280" t="s">
        <v>236</v>
      </c>
      <c r="I2" s="280" t="s">
        <v>236</v>
      </c>
      <c r="J2" s="119"/>
    </row>
    <row r="3" spans="1:14" ht="15.95" customHeight="1">
      <c r="A3" s="96" t="s">
        <v>42</v>
      </c>
      <c r="B3" s="43" t="s">
        <v>276</v>
      </c>
      <c r="C3" s="75" t="s">
        <v>78</v>
      </c>
      <c r="D3" s="36" t="s">
        <v>19</v>
      </c>
      <c r="F3" s="56" t="s">
        <v>78</v>
      </c>
      <c r="G3" s="282" t="s">
        <v>20</v>
      </c>
      <c r="H3" s="109"/>
      <c r="J3" s="34">
        <f>IF(G3="Nee",1,0)</f>
        <v>1</v>
      </c>
    </row>
    <row r="4" spans="1:14" ht="42" customHeight="1">
      <c r="A4" s="96" t="s">
        <v>45</v>
      </c>
      <c r="B4" s="43" t="s">
        <v>277</v>
      </c>
      <c r="C4" s="75" t="s">
        <v>78</v>
      </c>
      <c r="D4" s="36" t="s">
        <v>19</v>
      </c>
      <c r="F4" s="56" t="s">
        <v>78</v>
      </c>
      <c r="G4" s="282" t="s">
        <v>20</v>
      </c>
      <c r="H4" s="109"/>
      <c r="J4" s="34">
        <f t="shared" ref="J4:J17" si="0">IF(G4="Nee",1,0)</f>
        <v>1</v>
      </c>
    </row>
    <row r="5" spans="1:14" ht="15.95" customHeight="1">
      <c r="A5" s="96" t="s">
        <v>183</v>
      </c>
      <c r="B5" s="43" t="s">
        <v>278</v>
      </c>
      <c r="C5" s="75" t="s">
        <v>78</v>
      </c>
      <c r="D5" s="36" t="s">
        <v>19</v>
      </c>
      <c r="F5" s="56" t="s">
        <v>78</v>
      </c>
      <c r="G5" s="282" t="s">
        <v>20</v>
      </c>
      <c r="H5" s="109"/>
      <c r="J5" s="34">
        <f t="shared" si="0"/>
        <v>1</v>
      </c>
    </row>
    <row r="6" spans="1:14" ht="15.95" customHeight="1">
      <c r="A6" s="96" t="s">
        <v>50</v>
      </c>
      <c r="B6" s="43" t="s">
        <v>279</v>
      </c>
      <c r="C6" s="75" t="s">
        <v>78</v>
      </c>
      <c r="D6" s="36" t="s">
        <v>19</v>
      </c>
      <c r="F6" s="56" t="s">
        <v>78</v>
      </c>
      <c r="G6" s="282" t="s">
        <v>20</v>
      </c>
      <c r="H6" s="109"/>
      <c r="J6" s="34">
        <f t="shared" si="0"/>
        <v>1</v>
      </c>
    </row>
    <row r="7" spans="1:14" s="124" customFormat="1" ht="29.25" customHeight="1">
      <c r="A7" s="393" t="s">
        <v>76</v>
      </c>
      <c r="B7" s="62" t="s">
        <v>280</v>
      </c>
      <c r="C7" s="75" t="s">
        <v>78</v>
      </c>
      <c r="D7" s="36" t="s">
        <v>19</v>
      </c>
      <c r="E7" s="4"/>
      <c r="F7" s="396" t="s">
        <v>78</v>
      </c>
      <c r="G7" s="399" t="s">
        <v>20</v>
      </c>
      <c r="H7" s="109"/>
      <c r="I7" s="4"/>
      <c r="J7" s="391">
        <f t="shared" si="0"/>
        <v>1</v>
      </c>
      <c r="K7" s="4"/>
      <c r="L7" s="4"/>
      <c r="M7" s="4"/>
      <c r="N7" s="4"/>
    </row>
    <row r="8" spans="1:14" s="124" customFormat="1" ht="15.95" customHeight="1">
      <c r="A8" s="394"/>
      <c r="B8" s="45" t="s">
        <v>281</v>
      </c>
      <c r="C8" s="75" t="s">
        <v>78</v>
      </c>
      <c r="D8" s="36" t="s">
        <v>19</v>
      </c>
      <c r="E8" s="4"/>
      <c r="F8" s="397"/>
      <c r="G8" s="400"/>
      <c r="H8" s="109"/>
      <c r="I8" s="4"/>
      <c r="J8" s="391"/>
      <c r="K8" s="4"/>
      <c r="L8" s="4"/>
      <c r="M8" s="4"/>
      <c r="N8" s="4"/>
    </row>
    <row r="9" spans="1:14" ht="15.95" customHeight="1">
      <c r="A9" s="395"/>
      <c r="B9" s="45" t="s">
        <v>282</v>
      </c>
      <c r="C9" s="75" t="s">
        <v>78</v>
      </c>
      <c r="D9" s="36" t="s">
        <v>19</v>
      </c>
      <c r="F9" s="398"/>
      <c r="G9" s="401"/>
      <c r="H9" s="109"/>
      <c r="J9" s="391"/>
    </row>
    <row r="10" spans="1:14" ht="15.95" customHeight="1">
      <c r="A10" s="393" t="s">
        <v>189</v>
      </c>
      <c r="B10" s="62" t="s">
        <v>283</v>
      </c>
      <c r="C10" s="75" t="s">
        <v>78</v>
      </c>
      <c r="D10" s="36" t="s">
        <v>19</v>
      </c>
      <c r="F10" s="396" t="s">
        <v>78</v>
      </c>
      <c r="G10" s="399" t="s">
        <v>20</v>
      </c>
      <c r="H10" s="109"/>
      <c r="J10" s="391">
        <f t="shared" si="0"/>
        <v>1</v>
      </c>
    </row>
    <row r="11" spans="1:14" ht="15.95" customHeight="1">
      <c r="A11" s="394"/>
      <c r="B11" s="45" t="s">
        <v>284</v>
      </c>
      <c r="C11" s="75" t="s">
        <v>78</v>
      </c>
      <c r="D11" s="36" t="s">
        <v>19</v>
      </c>
      <c r="F11" s="397"/>
      <c r="G11" s="400"/>
      <c r="H11" s="109"/>
      <c r="J11" s="391"/>
    </row>
    <row r="12" spans="1:14" ht="15.95" customHeight="1">
      <c r="A12" s="394"/>
      <c r="B12" s="45" t="s">
        <v>285</v>
      </c>
      <c r="F12" s="397"/>
      <c r="G12" s="400"/>
      <c r="H12" s="109"/>
      <c r="J12" s="391"/>
    </row>
    <row r="13" spans="1:14" ht="15.95" customHeight="1">
      <c r="A13" s="394"/>
      <c r="B13" s="45" t="s">
        <v>286</v>
      </c>
      <c r="F13" s="397"/>
      <c r="G13" s="400"/>
      <c r="H13" s="109"/>
      <c r="J13" s="391"/>
    </row>
    <row r="14" spans="1:14" ht="15.95" customHeight="1">
      <c r="A14" s="395"/>
      <c r="B14" s="46" t="s">
        <v>287</v>
      </c>
      <c r="C14" s="111"/>
      <c r="D14" s="112"/>
      <c r="F14" s="398"/>
      <c r="G14" s="401"/>
      <c r="H14" s="109"/>
      <c r="J14" s="391"/>
    </row>
    <row r="15" spans="1:14" ht="15.95" customHeight="1">
      <c r="A15" s="96" t="s">
        <v>191</v>
      </c>
      <c r="B15" s="61" t="s">
        <v>288</v>
      </c>
      <c r="F15" s="56" t="s">
        <v>78</v>
      </c>
      <c r="G15" s="282" t="s">
        <v>20</v>
      </c>
      <c r="H15" s="109"/>
      <c r="J15" s="34">
        <f t="shared" si="0"/>
        <v>1</v>
      </c>
    </row>
    <row r="16" spans="1:14" ht="15.95" customHeight="1">
      <c r="A16" s="286" t="s">
        <v>193</v>
      </c>
      <c r="B16" s="60" t="s">
        <v>289</v>
      </c>
      <c r="F16" s="126" t="s">
        <v>78</v>
      </c>
      <c r="G16" s="282" t="s">
        <v>20</v>
      </c>
      <c r="H16" s="109"/>
      <c r="J16" s="34">
        <f t="shared" si="0"/>
        <v>1</v>
      </c>
    </row>
    <row r="17" spans="1:10">
      <c r="A17" s="120" t="s">
        <v>236</v>
      </c>
      <c r="F17" s="280"/>
      <c r="G17" s="284"/>
      <c r="H17" s="109"/>
      <c r="J17" s="34">
        <f t="shared" si="0"/>
        <v>0</v>
      </c>
    </row>
    <row r="18" spans="1:10">
      <c r="F18" s="280"/>
      <c r="G18" s="285"/>
      <c r="H18" s="109"/>
      <c r="I18" s="109"/>
    </row>
    <row r="19" spans="1:10">
      <c r="F19" s="280"/>
      <c r="G19" s="285"/>
      <c r="H19" s="109"/>
      <c r="I19" s="109"/>
    </row>
    <row r="20" spans="1:10">
      <c r="F20" s="280"/>
      <c r="G20" s="285"/>
      <c r="H20" s="109"/>
      <c r="I20" s="109"/>
    </row>
    <row r="21" spans="1:10">
      <c r="F21" s="142"/>
      <c r="G21" s="118"/>
    </row>
    <row r="22" spans="1:10">
      <c r="F22" s="142"/>
      <c r="G22" s="118"/>
    </row>
    <row r="23" spans="1:10">
      <c r="F23" s="142"/>
      <c r="G23" s="118"/>
    </row>
    <row r="24" spans="1:10">
      <c r="F24" s="142"/>
      <c r="G24" s="118"/>
    </row>
    <row r="25" spans="1:10">
      <c r="F25" s="142"/>
      <c r="G25" s="118"/>
    </row>
    <row r="26" spans="1:10">
      <c r="F26" s="142"/>
      <c r="G26" s="118"/>
    </row>
    <row r="27" spans="1:10">
      <c r="F27" s="142"/>
      <c r="G27" s="118"/>
    </row>
    <row r="28" spans="1:10">
      <c r="F28" s="142"/>
      <c r="G28" s="118"/>
    </row>
    <row r="29" spans="1:10">
      <c r="F29" s="142"/>
      <c r="G29" s="118"/>
    </row>
    <row r="30" spans="1:10">
      <c r="F30" s="142"/>
      <c r="G30" s="118"/>
    </row>
    <row r="31" spans="1:10">
      <c r="F31" s="142"/>
      <c r="G31" s="118"/>
    </row>
    <row r="32" spans="1:10">
      <c r="F32" s="142"/>
      <c r="G32" s="118"/>
    </row>
    <row r="33" spans="6:7">
      <c r="F33" s="142"/>
      <c r="G33" s="118"/>
    </row>
    <row r="34" spans="6:7">
      <c r="F34" s="142"/>
      <c r="G34" s="118"/>
    </row>
    <row r="35" spans="6:7">
      <c r="F35" s="142"/>
      <c r="G35" s="118"/>
    </row>
    <row r="36" spans="6:7">
      <c r="F36" s="142"/>
      <c r="G36" s="118"/>
    </row>
    <row r="37" spans="6:7">
      <c r="F37" s="142"/>
      <c r="G37" s="118"/>
    </row>
    <row r="38" spans="6:7">
      <c r="F38" s="142"/>
      <c r="G38" s="118"/>
    </row>
    <row r="39" spans="6:7">
      <c r="F39" s="142"/>
      <c r="G39" s="118"/>
    </row>
    <row r="40" spans="6:7">
      <c r="F40" s="142"/>
      <c r="G40" s="118"/>
    </row>
    <row r="41" spans="6:7">
      <c r="F41" s="142"/>
      <c r="G41" s="118"/>
    </row>
    <row r="42" spans="6:7">
      <c r="F42" s="142"/>
      <c r="G42" s="118"/>
    </row>
    <row r="43" spans="6:7">
      <c r="F43" s="142"/>
      <c r="G43" s="118"/>
    </row>
    <row r="44" spans="6:7">
      <c r="F44" s="142"/>
      <c r="G44" s="118"/>
    </row>
    <row r="45" spans="6:7">
      <c r="F45" s="142"/>
      <c r="G45" s="118"/>
    </row>
    <row r="46" spans="6:7">
      <c r="F46" s="142"/>
      <c r="G46" s="118"/>
    </row>
    <row r="47" spans="6:7">
      <c r="F47" s="142"/>
      <c r="G47" s="118"/>
    </row>
    <row r="48" spans="6:7">
      <c r="F48" s="142"/>
      <c r="G48" s="118"/>
    </row>
    <row r="49" spans="6:7">
      <c r="F49" s="142"/>
      <c r="G49" s="118"/>
    </row>
    <row r="50" spans="6:7">
      <c r="F50" s="142"/>
      <c r="G50" s="118"/>
    </row>
    <row r="51" spans="6:7">
      <c r="F51" s="142"/>
      <c r="G51" s="118"/>
    </row>
    <row r="52" spans="6:7">
      <c r="F52" s="142"/>
      <c r="G52" s="118"/>
    </row>
    <row r="53" spans="6:7">
      <c r="F53" s="287"/>
      <c r="G53" s="288"/>
    </row>
  </sheetData>
  <sheetProtection algorithmName="SHA-512" hashValue="46CtjjY+/GYSOfSLD9eqK1b5LULExQlBBm/C0W5DXxso/g/uAXNq+OGoXSkbOkg48LRbN3SeNTQpmpYd4OC/KA==" saltValue="kngPpTC+TJm711dHcUNCXg==" spinCount="100000" sheet="1" selectLockedCells="1"/>
  <mergeCells count="9">
    <mergeCell ref="J7:J9"/>
    <mergeCell ref="J10:J14"/>
    <mergeCell ref="A1:B1"/>
    <mergeCell ref="A10:A14"/>
    <mergeCell ref="A7:A9"/>
    <mergeCell ref="F7:F9"/>
    <mergeCell ref="F10:F14"/>
    <mergeCell ref="G7:G9"/>
    <mergeCell ref="G10:G14"/>
  </mergeCells>
  <phoneticPr fontId="11" type="noConversion"/>
  <conditionalFormatting sqref="D3:D11">
    <cfRule type="containsText" dxfId="15" priority="5" operator="containsText" text="Nee">
      <formula>NOT(ISERROR(SEARCH("Nee",D3)))</formula>
    </cfRule>
  </conditionalFormatting>
  <conditionalFormatting sqref="G3:G7 G10 G15:G17">
    <cfRule type="cellIs" dxfId="14" priority="1" operator="equal">
      <formula>"Nee"</formula>
    </cfRule>
  </conditionalFormatting>
  <conditionalFormatting sqref="G18:G20">
    <cfRule type="containsText" dxfId="13" priority="2" operator="containsText" text="Nee">
      <formula>NOT(ISERROR(SEARCH("Nee",G18)))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D3:D11 G3:G7 G10 G15:G20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K127"/>
  <sheetViews>
    <sheetView zoomScale="110" zoomScaleNormal="110" workbookViewId="0">
      <selection activeCell="K1" sqref="K1"/>
    </sheetView>
  </sheetViews>
  <sheetFormatPr defaultColWidth="9.140625" defaultRowHeight="12.75"/>
  <cols>
    <col min="1" max="1" width="13" style="138" customWidth="1"/>
    <col min="2" max="2" width="129.42578125" style="83" customWidth="1"/>
    <col min="3" max="3" width="10.42578125" style="83" hidden="1" customWidth="1"/>
    <col min="4" max="4" width="11.42578125" style="83" hidden="1" customWidth="1"/>
    <col min="5" max="5" width="31.42578125" style="83" hidden="1" customWidth="1"/>
    <col min="6" max="6" width="0" style="83" hidden="1" customWidth="1"/>
    <col min="7" max="7" width="13.7109375" style="133" bestFit="1" customWidth="1"/>
    <col min="8" max="8" width="13" style="298" bestFit="1" customWidth="1"/>
    <col min="9" max="9" width="21.42578125" style="83" customWidth="1"/>
    <col min="10" max="10" width="40.42578125" style="83" customWidth="1"/>
    <col min="11" max="11" width="9.140625" style="82"/>
    <col min="12" max="16384" width="9.140625" style="83"/>
  </cols>
  <sheetData>
    <row r="1" spans="1:11" s="131" customFormat="1" ht="29.25" customHeight="1" thickBot="1">
      <c r="A1" s="402" t="s">
        <v>290</v>
      </c>
      <c r="B1" s="402"/>
      <c r="G1" s="134"/>
      <c r="H1" s="295"/>
      <c r="K1" s="294">
        <f>SUM(K3:K13)</f>
        <v>10</v>
      </c>
    </row>
    <row r="2" spans="1:11" s="129" customFormat="1" ht="25.5">
      <c r="A2" s="289" t="s">
        <v>35</v>
      </c>
      <c r="B2" s="290" t="s">
        <v>36</v>
      </c>
      <c r="C2" s="290" t="s">
        <v>275</v>
      </c>
      <c r="D2" s="291" t="s">
        <v>38</v>
      </c>
      <c r="E2" s="291" t="s">
        <v>252</v>
      </c>
      <c r="F2" s="292"/>
      <c r="G2" s="293" t="s">
        <v>37</v>
      </c>
      <c r="H2" s="296" t="s">
        <v>38</v>
      </c>
      <c r="I2" s="137" t="s">
        <v>236</v>
      </c>
      <c r="J2" s="137" t="s">
        <v>236</v>
      </c>
      <c r="K2" s="130"/>
    </row>
    <row r="3" spans="1:11" ht="15.95" customHeight="1">
      <c r="A3" s="97" t="s">
        <v>42</v>
      </c>
      <c r="B3" s="43" t="s">
        <v>291</v>
      </c>
      <c r="C3" s="79" t="s">
        <v>78</v>
      </c>
      <c r="D3" s="79" t="s">
        <v>19</v>
      </c>
      <c r="E3" s="79"/>
      <c r="F3" s="79"/>
      <c r="G3" s="133" t="s">
        <v>78</v>
      </c>
      <c r="H3" s="297" t="s">
        <v>20</v>
      </c>
      <c r="K3" s="82">
        <f>IF(H3="Nee",1,0)</f>
        <v>1</v>
      </c>
    </row>
    <row r="4" spans="1:11" ht="29.25" customHeight="1">
      <c r="A4" s="97" t="s">
        <v>45</v>
      </c>
      <c r="B4" s="43" t="s">
        <v>292</v>
      </c>
      <c r="C4" s="79" t="s">
        <v>78</v>
      </c>
      <c r="D4" s="79" t="s">
        <v>19</v>
      </c>
      <c r="E4" s="79"/>
      <c r="F4" s="79"/>
      <c r="G4" s="133" t="s">
        <v>78</v>
      </c>
      <c r="H4" s="297" t="s">
        <v>20</v>
      </c>
      <c r="K4" s="82">
        <f t="shared" ref="K4:K12" si="0">IF(H4="Nee",1,0)</f>
        <v>1</v>
      </c>
    </row>
    <row r="5" spans="1:11" ht="29.25" customHeight="1">
      <c r="A5" s="97" t="s">
        <v>183</v>
      </c>
      <c r="B5" s="43" t="s">
        <v>293</v>
      </c>
      <c r="C5" s="79" t="s">
        <v>78</v>
      </c>
      <c r="D5" s="79" t="s">
        <v>19</v>
      </c>
      <c r="E5" s="79"/>
      <c r="F5" s="79"/>
      <c r="G5" s="133" t="s">
        <v>78</v>
      </c>
      <c r="H5" s="297" t="s">
        <v>20</v>
      </c>
      <c r="K5" s="82">
        <f t="shared" si="0"/>
        <v>1</v>
      </c>
    </row>
    <row r="6" spans="1:11" ht="29.25" customHeight="1">
      <c r="A6" s="97" t="s">
        <v>50</v>
      </c>
      <c r="B6" s="43" t="s">
        <v>294</v>
      </c>
      <c r="C6" s="79" t="s">
        <v>78</v>
      </c>
      <c r="D6" s="79" t="s">
        <v>19</v>
      </c>
      <c r="E6" s="79"/>
      <c r="F6" s="79"/>
      <c r="G6" s="133" t="s">
        <v>78</v>
      </c>
      <c r="H6" s="297" t="s">
        <v>20</v>
      </c>
      <c r="K6" s="82">
        <f t="shared" si="0"/>
        <v>1</v>
      </c>
    </row>
    <row r="7" spans="1:11" ht="29.25" customHeight="1">
      <c r="A7" s="97" t="s">
        <v>52</v>
      </c>
      <c r="B7" s="43" t="s">
        <v>295</v>
      </c>
      <c r="C7" s="79" t="s">
        <v>78</v>
      </c>
      <c r="D7" s="79" t="s">
        <v>19</v>
      </c>
      <c r="E7" s="79"/>
      <c r="F7" s="79"/>
      <c r="G7" s="133" t="s">
        <v>78</v>
      </c>
      <c r="H7" s="297" t="s">
        <v>20</v>
      </c>
      <c r="K7" s="82">
        <f t="shared" si="0"/>
        <v>1</v>
      </c>
    </row>
    <row r="8" spans="1:11" ht="15.95" customHeight="1">
      <c r="A8" s="97" t="s">
        <v>76</v>
      </c>
      <c r="B8" s="43" t="s">
        <v>296</v>
      </c>
      <c r="C8" s="79" t="s">
        <v>78</v>
      </c>
      <c r="D8" s="79" t="s">
        <v>19</v>
      </c>
      <c r="E8" s="79"/>
      <c r="F8" s="79"/>
      <c r="G8" s="133" t="s">
        <v>78</v>
      </c>
      <c r="H8" s="297" t="s">
        <v>20</v>
      </c>
      <c r="K8" s="82">
        <f t="shared" si="0"/>
        <v>1</v>
      </c>
    </row>
    <row r="9" spans="1:11" ht="69.95" customHeight="1">
      <c r="A9" s="97" t="s">
        <v>189</v>
      </c>
      <c r="B9" s="43" t="s">
        <v>297</v>
      </c>
      <c r="C9" s="79" t="s">
        <v>78</v>
      </c>
      <c r="D9" s="79" t="s">
        <v>19</v>
      </c>
      <c r="E9" s="79"/>
      <c r="F9" s="79"/>
      <c r="G9" s="133" t="s">
        <v>78</v>
      </c>
      <c r="H9" s="297" t="s">
        <v>20</v>
      </c>
      <c r="K9" s="82">
        <f t="shared" si="0"/>
        <v>1</v>
      </c>
    </row>
    <row r="10" spans="1:11" ht="15.95" customHeight="1">
      <c r="A10" s="97" t="s">
        <v>191</v>
      </c>
      <c r="B10" s="43" t="s">
        <v>298</v>
      </c>
      <c r="C10" s="79" t="s">
        <v>78</v>
      </c>
      <c r="D10" s="79" t="s">
        <v>19</v>
      </c>
      <c r="E10" s="79"/>
      <c r="F10" s="79"/>
      <c r="G10" s="133" t="s">
        <v>78</v>
      </c>
      <c r="H10" s="297" t="s">
        <v>20</v>
      </c>
      <c r="K10" s="82">
        <f t="shared" si="0"/>
        <v>1</v>
      </c>
    </row>
    <row r="11" spans="1:11" ht="55.15" customHeight="1">
      <c r="A11" s="97" t="s">
        <v>193</v>
      </c>
      <c r="B11" s="43" t="s">
        <v>299</v>
      </c>
      <c r="C11" s="79" t="s">
        <v>78</v>
      </c>
      <c r="D11" s="79" t="s">
        <v>19</v>
      </c>
      <c r="E11" s="79"/>
      <c r="F11" s="79"/>
      <c r="G11" s="133" t="s">
        <v>78</v>
      </c>
      <c r="H11" s="297" t="s">
        <v>20</v>
      </c>
      <c r="K11" s="82">
        <f t="shared" si="0"/>
        <v>1</v>
      </c>
    </row>
    <row r="12" spans="1:11" ht="29.25" customHeight="1">
      <c r="A12" s="300" t="s">
        <v>261</v>
      </c>
      <c r="B12" s="60" t="s">
        <v>300</v>
      </c>
      <c r="C12" s="301" t="s">
        <v>233</v>
      </c>
      <c r="D12" s="301" t="s">
        <v>19</v>
      </c>
      <c r="E12" s="301"/>
      <c r="F12" s="301"/>
      <c r="G12" s="132" t="s">
        <v>78</v>
      </c>
      <c r="H12" s="297" t="s">
        <v>20</v>
      </c>
      <c r="K12" s="82">
        <f t="shared" si="0"/>
        <v>1</v>
      </c>
    </row>
    <row r="13" spans="1:11">
      <c r="B13" s="127"/>
      <c r="C13" s="83" t="s">
        <v>78</v>
      </c>
      <c r="D13" s="83" t="s">
        <v>19</v>
      </c>
      <c r="G13" s="137"/>
      <c r="H13" s="129"/>
    </row>
    <row r="14" spans="1:11">
      <c r="G14" s="137"/>
      <c r="H14" s="129"/>
    </row>
    <row r="15" spans="1:11">
      <c r="G15" s="137"/>
      <c r="H15" s="129"/>
    </row>
    <row r="16" spans="1:11">
      <c r="G16" s="137"/>
      <c r="H16" s="129"/>
    </row>
    <row r="17" spans="7:8">
      <c r="G17" s="137"/>
      <c r="H17" s="129"/>
    </row>
    <row r="18" spans="7:8">
      <c r="G18" s="137"/>
      <c r="H18" s="129"/>
    </row>
    <row r="19" spans="7:8">
      <c r="G19" s="137"/>
      <c r="H19" s="129"/>
    </row>
    <row r="20" spans="7:8">
      <c r="G20" s="137"/>
      <c r="H20" s="129"/>
    </row>
    <row r="21" spans="7:8">
      <c r="G21" s="137"/>
      <c r="H21" s="129"/>
    </row>
    <row r="22" spans="7:8">
      <c r="G22" s="137"/>
      <c r="H22" s="129"/>
    </row>
    <row r="23" spans="7:8">
      <c r="G23" s="137"/>
      <c r="H23" s="129"/>
    </row>
    <row r="24" spans="7:8">
      <c r="G24" s="137"/>
      <c r="H24" s="129"/>
    </row>
    <row r="25" spans="7:8">
      <c r="G25" s="137"/>
      <c r="H25" s="129"/>
    </row>
    <row r="26" spans="7:8">
      <c r="G26" s="137"/>
      <c r="H26" s="129"/>
    </row>
    <row r="27" spans="7:8">
      <c r="G27" s="137"/>
      <c r="H27" s="129"/>
    </row>
    <row r="28" spans="7:8">
      <c r="G28" s="137"/>
      <c r="H28" s="129"/>
    </row>
    <row r="29" spans="7:8">
      <c r="G29" s="137"/>
      <c r="H29" s="129"/>
    </row>
    <row r="30" spans="7:8">
      <c r="G30" s="137"/>
      <c r="H30" s="129"/>
    </row>
    <row r="31" spans="7:8">
      <c r="G31" s="137"/>
      <c r="H31" s="129"/>
    </row>
    <row r="32" spans="7:8">
      <c r="G32" s="137"/>
      <c r="H32" s="129"/>
    </row>
    <row r="33" spans="7:8">
      <c r="G33" s="137"/>
      <c r="H33" s="129"/>
    </row>
    <row r="34" spans="7:8">
      <c r="G34" s="137"/>
      <c r="H34" s="129"/>
    </row>
    <row r="35" spans="7:8">
      <c r="G35" s="137"/>
      <c r="H35" s="129"/>
    </row>
    <row r="36" spans="7:8">
      <c r="G36" s="137"/>
      <c r="H36" s="129"/>
    </row>
    <row r="37" spans="7:8">
      <c r="G37" s="137"/>
      <c r="H37" s="129"/>
    </row>
    <row r="38" spans="7:8">
      <c r="G38" s="137"/>
      <c r="H38" s="129"/>
    </row>
    <row r="39" spans="7:8">
      <c r="G39" s="137"/>
      <c r="H39" s="129"/>
    </row>
    <row r="40" spans="7:8">
      <c r="G40" s="137"/>
      <c r="H40" s="129"/>
    </row>
    <row r="41" spans="7:8">
      <c r="G41" s="137"/>
      <c r="H41" s="129"/>
    </row>
    <row r="42" spans="7:8">
      <c r="G42" s="137"/>
      <c r="H42" s="129"/>
    </row>
    <row r="43" spans="7:8">
      <c r="G43" s="137"/>
      <c r="H43" s="129"/>
    </row>
    <row r="44" spans="7:8">
      <c r="G44" s="137"/>
      <c r="H44" s="129"/>
    </row>
    <row r="45" spans="7:8">
      <c r="G45" s="137"/>
      <c r="H45" s="129"/>
    </row>
    <row r="46" spans="7:8">
      <c r="G46" s="137"/>
      <c r="H46" s="129"/>
    </row>
    <row r="47" spans="7:8">
      <c r="G47" s="137"/>
      <c r="H47" s="129"/>
    </row>
    <row r="48" spans="7:8">
      <c r="G48" s="137"/>
      <c r="H48" s="129"/>
    </row>
    <row r="49" spans="6:8">
      <c r="G49" s="137"/>
      <c r="H49" s="129"/>
    </row>
    <row r="50" spans="6:8">
      <c r="G50" s="137"/>
      <c r="H50" s="129"/>
    </row>
    <row r="51" spans="6:8">
      <c r="G51" s="137"/>
      <c r="H51" s="129"/>
    </row>
    <row r="52" spans="6:8">
      <c r="G52" s="137"/>
      <c r="H52" s="129"/>
    </row>
    <row r="53" spans="6:8">
      <c r="F53" s="128"/>
      <c r="G53" s="135"/>
      <c r="H53" s="299"/>
    </row>
    <row r="54" spans="6:8">
      <c r="F54" s="79"/>
    </row>
    <row r="55" spans="6:8">
      <c r="F55" s="79"/>
    </row>
    <row r="56" spans="6:8">
      <c r="F56" s="79"/>
    </row>
    <row r="57" spans="6:8">
      <c r="F57" s="79"/>
    </row>
    <row r="58" spans="6:8">
      <c r="F58" s="79"/>
    </row>
    <row r="59" spans="6:8">
      <c r="F59" s="79"/>
    </row>
    <row r="60" spans="6:8">
      <c r="F60" s="79"/>
    </row>
    <row r="61" spans="6:8">
      <c r="F61" s="79"/>
    </row>
    <row r="62" spans="6:8">
      <c r="F62" s="79"/>
    </row>
    <row r="63" spans="6:8">
      <c r="F63" s="79"/>
    </row>
    <row r="64" spans="6:8">
      <c r="F64" s="79"/>
    </row>
    <row r="65" spans="6:8">
      <c r="F65" s="79"/>
    </row>
    <row r="66" spans="6:8">
      <c r="F66" s="79"/>
    </row>
    <row r="67" spans="6:8">
      <c r="F67" s="79"/>
    </row>
    <row r="68" spans="6:8">
      <c r="F68" s="79"/>
    </row>
    <row r="69" spans="6:8">
      <c r="F69" s="79"/>
    </row>
    <row r="70" spans="6:8">
      <c r="F70" s="79"/>
    </row>
    <row r="71" spans="6:8">
      <c r="F71" s="79"/>
    </row>
    <row r="72" spans="6:8">
      <c r="F72" s="79"/>
    </row>
    <row r="73" spans="6:8">
      <c r="F73" s="79"/>
    </row>
    <row r="74" spans="6:8">
      <c r="F74" s="79"/>
    </row>
    <row r="75" spans="6:8">
      <c r="F75" s="79"/>
    </row>
    <row r="76" spans="6:8">
      <c r="F76" s="79"/>
    </row>
    <row r="77" spans="6:8">
      <c r="F77" s="79"/>
    </row>
    <row r="78" spans="6:8">
      <c r="F78" s="79"/>
    </row>
    <row r="79" spans="6:8">
      <c r="F79" s="79"/>
      <c r="G79" s="135"/>
      <c r="H79" s="299"/>
    </row>
    <row r="80" spans="6:8">
      <c r="F80" s="79"/>
    </row>
    <row r="81" spans="6:6">
      <c r="F81" s="79"/>
    </row>
    <row r="82" spans="6:6">
      <c r="F82" s="79"/>
    </row>
    <row r="83" spans="6:6">
      <c r="F83" s="79"/>
    </row>
    <row r="84" spans="6:6">
      <c r="F84" s="79"/>
    </row>
    <row r="85" spans="6:6">
      <c r="F85" s="79"/>
    </row>
    <row r="86" spans="6:6">
      <c r="F86" s="79"/>
    </row>
    <row r="87" spans="6:6">
      <c r="F87" s="79"/>
    </row>
    <row r="88" spans="6:6">
      <c r="F88" s="79"/>
    </row>
    <row r="89" spans="6:6">
      <c r="F89" s="79"/>
    </row>
    <row r="90" spans="6:6">
      <c r="F90" s="79"/>
    </row>
    <row r="91" spans="6:6">
      <c r="F91" s="79"/>
    </row>
    <row r="92" spans="6:6">
      <c r="F92" s="79"/>
    </row>
    <row r="93" spans="6:6">
      <c r="F93" s="79"/>
    </row>
    <row r="94" spans="6:6">
      <c r="F94" s="79"/>
    </row>
    <row r="95" spans="6:6">
      <c r="F95" s="79"/>
    </row>
    <row r="96" spans="6:6">
      <c r="F96" s="79"/>
    </row>
    <row r="97" spans="6:6">
      <c r="F97" s="79"/>
    </row>
    <row r="98" spans="6:6">
      <c r="F98" s="79"/>
    </row>
    <row r="99" spans="6:6">
      <c r="F99" s="79"/>
    </row>
    <row r="100" spans="6:6">
      <c r="F100" s="79"/>
    </row>
    <row r="101" spans="6:6">
      <c r="F101" s="79"/>
    </row>
    <row r="102" spans="6:6">
      <c r="F102" s="79"/>
    </row>
    <row r="103" spans="6:6">
      <c r="F103" s="79"/>
    </row>
    <row r="104" spans="6:6">
      <c r="F104" s="79"/>
    </row>
    <row r="105" spans="6:6">
      <c r="F105" s="79"/>
    </row>
    <row r="106" spans="6:6">
      <c r="F106" s="79"/>
    </row>
    <row r="107" spans="6:6">
      <c r="F107" s="79"/>
    </row>
    <row r="108" spans="6:6">
      <c r="F108" s="79"/>
    </row>
    <row r="109" spans="6:6">
      <c r="F109" s="79"/>
    </row>
    <row r="110" spans="6:6">
      <c r="F110" s="79"/>
    </row>
    <row r="111" spans="6:6">
      <c r="F111" s="79"/>
    </row>
    <row r="112" spans="6:6">
      <c r="F112" s="79"/>
    </row>
    <row r="113" spans="6:6">
      <c r="F113" s="79"/>
    </row>
    <row r="114" spans="6:6">
      <c r="F114" s="79"/>
    </row>
    <row r="115" spans="6:6">
      <c r="F115" s="79"/>
    </row>
    <row r="116" spans="6:6">
      <c r="F116" s="79"/>
    </row>
    <row r="117" spans="6:6">
      <c r="F117" s="79"/>
    </row>
    <row r="118" spans="6:6">
      <c r="F118" s="79"/>
    </row>
    <row r="119" spans="6:6">
      <c r="F119" s="79"/>
    </row>
    <row r="120" spans="6:6">
      <c r="F120" s="79"/>
    </row>
    <row r="121" spans="6:6">
      <c r="F121" s="79"/>
    </row>
    <row r="122" spans="6:6">
      <c r="F122" s="79"/>
    </row>
    <row r="123" spans="6:6">
      <c r="F123" s="79"/>
    </row>
    <row r="124" spans="6:6">
      <c r="F124" s="79"/>
    </row>
    <row r="125" spans="6:6">
      <c r="F125" s="79"/>
    </row>
    <row r="126" spans="6:6">
      <c r="F126" s="79"/>
    </row>
    <row r="127" spans="6:6">
      <c r="F127" s="79"/>
    </row>
  </sheetData>
  <sheetProtection algorithmName="SHA-512" hashValue="wwKFEzmta9pSmfsmANOgZ1tV143o6m0oK+8TfgdGdRr04XzVY0z2gQN/LsF+HJqXTKYUOv19sXYzaRp+TGZUYQ==" saltValue="FdGlPpeQdnV6A7s7rNcvjg==" spinCount="100000" sheet="1" selectLockedCells="1"/>
  <mergeCells count="1">
    <mergeCell ref="A1:B1"/>
  </mergeCells>
  <phoneticPr fontId="11" type="noConversion"/>
  <conditionalFormatting sqref="D3:D13 H13:H14">
    <cfRule type="containsText" dxfId="12" priority="5" operator="containsText" text="Nee">
      <formula>NOT(ISERROR(SEARCH("Nee",D3)))</formula>
    </cfRule>
  </conditionalFormatting>
  <conditionalFormatting sqref="G15:G17">
    <cfRule type="containsText" dxfId="11" priority="2" operator="containsText" text="Nee">
      <formula>NOT(ISERROR(SEARCH("Nee",G15)))</formula>
    </cfRule>
  </conditionalFormatting>
  <conditionalFormatting sqref="H3:H12">
    <cfRule type="cellIs" dxfId="10"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 G15:G17 H3:H14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I34"/>
  <sheetViews>
    <sheetView zoomScale="110" zoomScaleNormal="110" workbookViewId="0">
      <selection activeCell="C32" sqref="C32"/>
    </sheetView>
  </sheetViews>
  <sheetFormatPr defaultColWidth="8.85546875" defaultRowHeight="12.75"/>
  <cols>
    <col min="1" max="1" width="7.7109375" style="83" customWidth="1"/>
    <col min="2" max="2" width="7.7109375" style="138" customWidth="1"/>
    <col min="3" max="3" width="117.28515625" style="83" customWidth="1"/>
    <col min="4" max="4" width="13.7109375" style="137" bestFit="1" customWidth="1"/>
    <col min="5" max="5" width="13" style="129" bestFit="1" customWidth="1"/>
    <col min="6" max="6" width="20.5703125" style="129" bestFit="1" customWidth="1"/>
    <col min="7" max="7" width="70.42578125" style="83" customWidth="1"/>
    <col min="8" max="8" width="8.85546875" style="82" customWidth="1"/>
    <col min="9" max="9" width="8.85546875" style="82"/>
    <col min="10" max="16384" width="8.85546875" style="83"/>
  </cols>
  <sheetData>
    <row r="1" spans="1:9" ht="29.25" customHeight="1" thickBot="1">
      <c r="A1" s="404" t="s">
        <v>301</v>
      </c>
      <c r="B1" s="404"/>
      <c r="C1" s="404"/>
      <c r="H1" s="82">
        <f>SUM(H3:H31)</f>
        <v>25</v>
      </c>
      <c r="I1" s="82">
        <f>SUM(I3:I31)</f>
        <v>0</v>
      </c>
    </row>
    <row r="2" spans="1:9" s="129" customFormat="1" ht="23.25">
      <c r="A2" s="136"/>
      <c r="B2" s="302" t="s">
        <v>35</v>
      </c>
      <c r="C2" s="289" t="s">
        <v>36</v>
      </c>
      <c r="D2" s="303" t="s">
        <v>37</v>
      </c>
      <c r="E2" s="304" t="s">
        <v>38</v>
      </c>
      <c r="F2" s="304" t="s">
        <v>39</v>
      </c>
      <c r="G2" s="277" t="s">
        <v>40</v>
      </c>
      <c r="H2" s="130"/>
      <c r="I2" s="130"/>
    </row>
    <row r="3" spans="1:9" ht="15.95" customHeight="1">
      <c r="A3" s="77"/>
      <c r="B3" s="97" t="s">
        <v>42</v>
      </c>
      <c r="C3" s="43" t="s">
        <v>302</v>
      </c>
      <c r="D3" s="133" t="s">
        <v>78</v>
      </c>
      <c r="E3" s="183" t="s">
        <v>20</v>
      </c>
      <c r="F3" s="81"/>
      <c r="H3" s="82">
        <f>IF(E3="Nee",1,0)</f>
        <v>1</v>
      </c>
    </row>
    <row r="4" spans="1:9" ht="15.95" customHeight="1">
      <c r="A4" s="77"/>
      <c r="B4" s="97" t="s">
        <v>45</v>
      </c>
      <c r="C4" s="43" t="s">
        <v>303</v>
      </c>
      <c r="D4" s="133" t="s">
        <v>78</v>
      </c>
      <c r="E4" s="183" t="s">
        <v>20</v>
      </c>
      <c r="F4" s="81"/>
      <c r="H4" s="82">
        <f t="shared" ref="H4:H31" si="0">IF(E4="Nee",1,0)</f>
        <v>1</v>
      </c>
    </row>
    <row r="5" spans="1:9" ht="29.25" customHeight="1">
      <c r="A5" s="77"/>
      <c r="B5" s="97" t="s">
        <v>183</v>
      </c>
      <c r="C5" s="43" t="s">
        <v>304</v>
      </c>
      <c r="D5" s="133" t="s">
        <v>78</v>
      </c>
      <c r="E5" s="183" t="s">
        <v>20</v>
      </c>
      <c r="F5" s="81"/>
      <c r="H5" s="82">
        <f t="shared" si="0"/>
        <v>1</v>
      </c>
    </row>
    <row r="6" spans="1:9" ht="15.95" customHeight="1">
      <c r="A6" s="77"/>
      <c r="B6" s="97" t="s">
        <v>50</v>
      </c>
      <c r="C6" s="43" t="s">
        <v>305</v>
      </c>
      <c r="D6" s="133" t="s">
        <v>78</v>
      </c>
      <c r="E6" s="183" t="s">
        <v>20</v>
      </c>
      <c r="F6" s="81"/>
      <c r="H6" s="82">
        <f t="shared" si="0"/>
        <v>1</v>
      </c>
    </row>
    <row r="7" spans="1:9" ht="42" customHeight="1">
      <c r="A7" s="77"/>
      <c r="B7" s="97" t="s">
        <v>52</v>
      </c>
      <c r="C7" s="43" t="s">
        <v>306</v>
      </c>
      <c r="D7" s="133" t="s">
        <v>78</v>
      </c>
      <c r="E7" s="183" t="s">
        <v>20</v>
      </c>
      <c r="F7" s="81"/>
      <c r="H7" s="82">
        <f t="shared" si="0"/>
        <v>1</v>
      </c>
    </row>
    <row r="8" spans="1:9" ht="15.95" customHeight="1">
      <c r="A8" s="77"/>
      <c r="B8" s="97" t="s">
        <v>76</v>
      </c>
      <c r="C8" s="43" t="s">
        <v>307</v>
      </c>
      <c r="D8" s="133" t="s">
        <v>78</v>
      </c>
      <c r="E8" s="183" t="s">
        <v>20</v>
      </c>
      <c r="F8" s="81"/>
      <c r="H8" s="82">
        <f t="shared" si="0"/>
        <v>1</v>
      </c>
    </row>
    <row r="9" spans="1:9" ht="42" customHeight="1">
      <c r="A9" s="77"/>
      <c r="B9" s="97" t="s">
        <v>189</v>
      </c>
      <c r="C9" s="43" t="s">
        <v>308</v>
      </c>
      <c r="D9" s="133" t="s">
        <v>78</v>
      </c>
      <c r="E9" s="183" t="s">
        <v>20</v>
      </c>
      <c r="F9" s="81"/>
      <c r="H9" s="82">
        <f t="shared" si="0"/>
        <v>1</v>
      </c>
    </row>
    <row r="10" spans="1:9" ht="15.95" customHeight="1">
      <c r="A10" s="77"/>
      <c r="B10" s="97" t="s">
        <v>191</v>
      </c>
      <c r="C10" s="43" t="s">
        <v>309</v>
      </c>
      <c r="D10" s="133" t="s">
        <v>78</v>
      </c>
      <c r="E10" s="183" t="s">
        <v>20</v>
      </c>
      <c r="F10" s="81"/>
      <c r="H10" s="82">
        <f t="shared" si="0"/>
        <v>1</v>
      </c>
    </row>
    <row r="11" spans="1:9" ht="42" customHeight="1">
      <c r="A11" s="77"/>
      <c r="B11" s="97" t="s">
        <v>193</v>
      </c>
      <c r="C11" s="43" t="s">
        <v>310</v>
      </c>
      <c r="D11" s="133" t="s">
        <v>78</v>
      </c>
      <c r="E11" s="183" t="s">
        <v>20</v>
      </c>
      <c r="F11" s="81"/>
      <c r="H11" s="82">
        <f t="shared" si="0"/>
        <v>1</v>
      </c>
    </row>
    <row r="12" spans="1:9" ht="42" customHeight="1">
      <c r="A12" s="77"/>
      <c r="B12" s="97" t="s">
        <v>261</v>
      </c>
      <c r="C12" s="43" t="s">
        <v>311</v>
      </c>
      <c r="D12" s="133" t="s">
        <v>78</v>
      </c>
      <c r="E12" s="183" t="s">
        <v>20</v>
      </c>
      <c r="F12" s="81"/>
      <c r="H12" s="82">
        <f t="shared" si="0"/>
        <v>1</v>
      </c>
    </row>
    <row r="13" spans="1:9" ht="29.25" customHeight="1">
      <c r="A13" s="77"/>
      <c r="B13" s="97" t="s">
        <v>197</v>
      </c>
      <c r="C13" s="43" t="s">
        <v>312</v>
      </c>
      <c r="D13" s="133" t="s">
        <v>78</v>
      </c>
      <c r="E13" s="183" t="s">
        <v>20</v>
      </c>
      <c r="F13" s="81"/>
      <c r="H13" s="82">
        <f t="shared" si="0"/>
        <v>1</v>
      </c>
    </row>
    <row r="14" spans="1:9">
      <c r="A14" s="77"/>
      <c r="B14" s="97" t="s">
        <v>199</v>
      </c>
      <c r="C14" s="43" t="s">
        <v>313</v>
      </c>
      <c r="D14" s="133" t="s">
        <v>78</v>
      </c>
      <c r="E14" s="183" t="s">
        <v>20</v>
      </c>
      <c r="F14" s="81"/>
      <c r="H14" s="82">
        <f t="shared" si="0"/>
        <v>1</v>
      </c>
    </row>
    <row r="15" spans="1:9" ht="29.25" customHeight="1">
      <c r="A15" s="77"/>
      <c r="B15" s="97" t="s">
        <v>201</v>
      </c>
      <c r="C15" s="43" t="s">
        <v>314</v>
      </c>
      <c r="D15" s="133" t="s">
        <v>78</v>
      </c>
      <c r="E15" s="183" t="s">
        <v>20</v>
      </c>
      <c r="F15" s="81"/>
      <c r="H15" s="82">
        <f t="shared" si="0"/>
        <v>1</v>
      </c>
    </row>
    <row r="16" spans="1:9" ht="69.95" customHeight="1">
      <c r="A16" s="77"/>
      <c r="B16" s="97" t="s">
        <v>90</v>
      </c>
      <c r="C16" s="43" t="s">
        <v>315</v>
      </c>
      <c r="D16" s="133" t="s">
        <v>78</v>
      </c>
      <c r="E16" s="183" t="s">
        <v>20</v>
      </c>
      <c r="F16" s="81"/>
      <c r="H16" s="82">
        <f t="shared" si="0"/>
        <v>1</v>
      </c>
    </row>
    <row r="17" spans="1:9" ht="15.95" customHeight="1">
      <c r="A17" s="77"/>
      <c r="B17" s="97" t="s">
        <v>316</v>
      </c>
      <c r="C17" s="43" t="s">
        <v>317</v>
      </c>
      <c r="D17" s="133" t="s">
        <v>49</v>
      </c>
      <c r="E17" s="183" t="s">
        <v>20</v>
      </c>
      <c r="F17" s="81">
        <f>IF(E17="Ja",2,0)</f>
        <v>0</v>
      </c>
      <c r="G17" s="139"/>
      <c r="I17" s="34">
        <f>IF(G17&lt;"a",0,1)</f>
        <v>0</v>
      </c>
    </row>
    <row r="18" spans="1:9" ht="15.95" customHeight="1">
      <c r="A18" s="77"/>
      <c r="B18" s="97" t="s">
        <v>94</v>
      </c>
      <c r="C18" s="43" t="s">
        <v>318</v>
      </c>
      <c r="D18" s="133" t="s">
        <v>78</v>
      </c>
      <c r="E18" s="183" t="s">
        <v>20</v>
      </c>
      <c r="F18" s="81"/>
      <c r="H18" s="82">
        <f t="shared" si="0"/>
        <v>1</v>
      </c>
    </row>
    <row r="19" spans="1:9" ht="42" customHeight="1">
      <c r="A19" s="77"/>
      <c r="B19" s="97" t="s">
        <v>96</v>
      </c>
      <c r="C19" s="43" t="s">
        <v>234</v>
      </c>
      <c r="D19" s="133" t="s">
        <v>78</v>
      </c>
      <c r="E19" s="183" t="s">
        <v>20</v>
      </c>
      <c r="F19" s="81"/>
      <c r="H19" s="82">
        <f t="shared" si="0"/>
        <v>1</v>
      </c>
    </row>
    <row r="20" spans="1:9" ht="29.25" customHeight="1">
      <c r="A20" s="77"/>
      <c r="B20" s="97" t="s">
        <v>98</v>
      </c>
      <c r="C20" s="43" t="s">
        <v>235</v>
      </c>
      <c r="D20" s="133" t="s">
        <v>78</v>
      </c>
      <c r="E20" s="183" t="s">
        <v>20</v>
      </c>
      <c r="F20" s="81"/>
      <c r="H20" s="82">
        <f t="shared" si="0"/>
        <v>1</v>
      </c>
    </row>
    <row r="21" spans="1:9" ht="29.25" customHeight="1">
      <c r="A21" s="77"/>
      <c r="B21" s="97" t="s">
        <v>100</v>
      </c>
      <c r="C21" s="43" t="s">
        <v>319</v>
      </c>
      <c r="D21" s="133" t="s">
        <v>78</v>
      </c>
      <c r="E21" s="183" t="s">
        <v>20</v>
      </c>
      <c r="F21" s="81"/>
      <c r="H21" s="82">
        <f t="shared" si="0"/>
        <v>1</v>
      </c>
    </row>
    <row r="22" spans="1:9" ht="29.25" customHeight="1">
      <c r="A22" s="77"/>
      <c r="B22" s="97" t="s">
        <v>102</v>
      </c>
      <c r="C22" s="43" t="s">
        <v>320</v>
      </c>
      <c r="D22" s="133" t="s">
        <v>78</v>
      </c>
      <c r="E22" s="183" t="s">
        <v>20</v>
      </c>
      <c r="F22" s="81"/>
      <c r="H22" s="82">
        <f t="shared" si="0"/>
        <v>1</v>
      </c>
    </row>
    <row r="23" spans="1:9" ht="29.25" customHeight="1">
      <c r="A23" s="77"/>
      <c r="B23" s="97" t="s">
        <v>104</v>
      </c>
      <c r="C23" s="43" t="s">
        <v>239</v>
      </c>
      <c r="D23" s="133" t="s">
        <v>78</v>
      </c>
      <c r="E23" s="183" t="s">
        <v>20</v>
      </c>
      <c r="F23" s="81"/>
      <c r="H23" s="82">
        <f t="shared" si="0"/>
        <v>1</v>
      </c>
    </row>
    <row r="24" spans="1:9" ht="42" customHeight="1">
      <c r="A24" s="77"/>
      <c r="B24" s="97" t="s">
        <v>213</v>
      </c>
      <c r="C24" s="60" t="s">
        <v>321</v>
      </c>
      <c r="D24" s="133" t="s">
        <v>78</v>
      </c>
      <c r="E24" s="183" t="s">
        <v>20</v>
      </c>
      <c r="F24" s="81"/>
      <c r="H24" s="82">
        <f t="shared" si="0"/>
        <v>1</v>
      </c>
    </row>
    <row r="25" spans="1:9" ht="29.25" customHeight="1">
      <c r="A25" s="408"/>
      <c r="B25" s="405" t="s">
        <v>106</v>
      </c>
      <c r="C25" s="62" t="s">
        <v>322</v>
      </c>
      <c r="D25" s="411" t="s">
        <v>78</v>
      </c>
      <c r="E25" s="414" t="s">
        <v>20</v>
      </c>
      <c r="F25" s="81"/>
      <c r="H25" s="403">
        <f t="shared" si="0"/>
        <v>1</v>
      </c>
    </row>
    <row r="26" spans="1:9" ht="15.95" customHeight="1">
      <c r="A26" s="409"/>
      <c r="B26" s="406"/>
      <c r="C26" s="45" t="s">
        <v>323</v>
      </c>
      <c r="D26" s="412"/>
      <c r="E26" s="415"/>
      <c r="F26" s="81"/>
      <c r="H26" s="403"/>
    </row>
    <row r="27" spans="1:9" ht="15.95" customHeight="1">
      <c r="A27" s="409"/>
      <c r="B27" s="406"/>
      <c r="C27" s="45" t="s">
        <v>324</v>
      </c>
      <c r="D27" s="412"/>
      <c r="E27" s="415"/>
      <c r="F27" s="81"/>
      <c r="H27" s="403"/>
    </row>
    <row r="28" spans="1:9" ht="15.95" customHeight="1">
      <c r="A28" s="410"/>
      <c r="B28" s="407"/>
      <c r="C28" s="63" t="s">
        <v>325</v>
      </c>
      <c r="D28" s="413"/>
      <c r="E28" s="416"/>
      <c r="F28" s="81"/>
      <c r="H28" s="403"/>
    </row>
    <row r="29" spans="1:9" ht="15.95" customHeight="1">
      <c r="A29" s="77"/>
      <c r="B29" s="97" t="s">
        <v>108</v>
      </c>
      <c r="C29" s="61" t="s">
        <v>326</v>
      </c>
      <c r="D29" s="133" t="s">
        <v>78</v>
      </c>
      <c r="E29" s="183" t="s">
        <v>20</v>
      </c>
      <c r="F29" s="81"/>
      <c r="H29" s="82">
        <f t="shared" si="0"/>
        <v>1</v>
      </c>
    </row>
    <row r="30" spans="1:9" ht="29.25" customHeight="1">
      <c r="A30" s="77"/>
      <c r="B30" s="97" t="s">
        <v>110</v>
      </c>
      <c r="C30" s="43" t="s">
        <v>327</v>
      </c>
      <c r="D30" s="133" t="s">
        <v>78</v>
      </c>
      <c r="E30" s="183" t="s">
        <v>20</v>
      </c>
      <c r="F30" s="81"/>
      <c r="H30" s="82">
        <f t="shared" si="0"/>
        <v>1</v>
      </c>
    </row>
    <row r="31" spans="1:9" ht="15.95" customHeight="1">
      <c r="A31" s="79"/>
      <c r="B31" s="97" t="s">
        <v>112</v>
      </c>
      <c r="C31" s="43" t="s">
        <v>328</v>
      </c>
      <c r="D31" s="133" t="s">
        <v>78</v>
      </c>
      <c r="E31" s="183" t="s">
        <v>20</v>
      </c>
      <c r="F31" s="81"/>
      <c r="H31" s="82">
        <f t="shared" si="0"/>
        <v>1</v>
      </c>
    </row>
    <row r="32" spans="1:9" ht="15" customHeight="1">
      <c r="C32" s="127"/>
      <c r="E32" s="137"/>
      <c r="F32" s="305">
        <f>SUM(F3:F29)</f>
        <v>0</v>
      </c>
    </row>
    <row r="33" spans="3:3">
      <c r="C33" s="127"/>
    </row>
    <row r="34" spans="3:3">
      <c r="C34" s="127"/>
    </row>
  </sheetData>
  <sheetProtection algorithmName="SHA-512" hashValue="PG2+qDWxaaXD+asW4kvLUEytWD/bkqFmnMGF5Dcy/A16nEz6Fk+DvrB/jO3dFDHoStkGQBh9It4d+O+TIyxTIw==" saltValue="9hhmUpFXfsT3JRMlSQxvaQ==" spinCount="100000" sheet="1" selectLockedCells="1"/>
  <mergeCells count="6">
    <mergeCell ref="H25:H28"/>
    <mergeCell ref="A1:C1"/>
    <mergeCell ref="B25:B28"/>
    <mergeCell ref="A25:A28"/>
    <mergeCell ref="D25:D28"/>
    <mergeCell ref="E25:E28"/>
  </mergeCells>
  <phoneticPr fontId="11" type="noConversion"/>
  <conditionalFormatting sqref="E3:E25 E29:E31">
    <cfRule type="cellIs" dxfId="9"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E3:E25 E29:E31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dimension ref="A1:N17"/>
  <sheetViews>
    <sheetView zoomScale="110" zoomScaleNormal="110" workbookViewId="0">
      <selection activeCell="B14" sqref="B14"/>
    </sheetView>
  </sheetViews>
  <sheetFormatPr defaultColWidth="8.85546875" defaultRowHeight="12.75"/>
  <cols>
    <col min="1" max="1" width="6.42578125" style="137" customWidth="1"/>
    <col min="2" max="2" width="130" style="83" customWidth="1"/>
    <col min="3" max="4" width="0" style="83" hidden="1" customWidth="1"/>
    <col min="5" max="5" width="65.140625" style="83" hidden="1" customWidth="1"/>
    <col min="6" max="8" width="0" style="83" hidden="1" customWidth="1"/>
    <col min="9" max="9" width="13.7109375" style="133" bestFit="1" customWidth="1"/>
    <col min="10" max="10" width="13" style="81" bestFit="1" customWidth="1"/>
    <col min="11" max="11" width="20.5703125" style="81" bestFit="1" customWidth="1"/>
    <col min="12" max="12" width="40.42578125" style="79" customWidth="1"/>
    <col min="13" max="14" width="8.85546875" style="82"/>
    <col min="15" max="16384" width="8.85546875" style="83"/>
  </cols>
  <sheetData>
    <row r="1" spans="1:14" ht="29.25" customHeight="1" thickBot="1">
      <c r="A1" s="402" t="s">
        <v>329</v>
      </c>
      <c r="B1" s="402"/>
      <c r="M1" s="82">
        <f>SUM(M3:M14)</f>
        <v>9</v>
      </c>
      <c r="N1" s="82">
        <f>SUM(N3:N14)</f>
        <v>0</v>
      </c>
    </row>
    <row r="2" spans="1:14" s="129" customFormat="1" ht="23.25">
      <c r="A2" s="291" t="s">
        <v>35</v>
      </c>
      <c r="B2" s="290" t="s">
        <v>36</v>
      </c>
      <c r="C2" s="303" t="s">
        <v>275</v>
      </c>
      <c r="D2" s="304" t="s">
        <v>38</v>
      </c>
      <c r="E2" s="304" t="s">
        <v>252</v>
      </c>
      <c r="F2" s="292"/>
      <c r="G2" s="292"/>
      <c r="H2" s="292"/>
      <c r="I2" s="270" t="s">
        <v>37</v>
      </c>
      <c r="J2" s="270" t="s">
        <v>38</v>
      </c>
      <c r="K2" s="270" t="s">
        <v>39</v>
      </c>
      <c r="L2" s="269" t="s">
        <v>40</v>
      </c>
      <c r="M2" s="130"/>
      <c r="N2" s="130"/>
    </row>
    <row r="3" spans="1:14" ht="69.95" customHeight="1">
      <c r="A3" s="133" t="s">
        <v>42</v>
      </c>
      <c r="B3" s="43" t="s">
        <v>330</v>
      </c>
      <c r="C3" s="140" t="s">
        <v>78</v>
      </c>
      <c r="D3" s="79" t="s">
        <v>19</v>
      </c>
      <c r="I3" s="133" t="s">
        <v>78</v>
      </c>
      <c r="J3" s="183" t="s">
        <v>20</v>
      </c>
      <c r="M3" s="82">
        <f>IF(J3="Nee",1,0)</f>
        <v>1</v>
      </c>
    </row>
    <row r="4" spans="1:14" ht="55.15" customHeight="1">
      <c r="A4" s="133" t="s">
        <v>45</v>
      </c>
      <c r="B4" s="43" t="s">
        <v>331</v>
      </c>
      <c r="C4" s="140" t="s">
        <v>78</v>
      </c>
      <c r="D4" s="79" t="s">
        <v>19</v>
      </c>
      <c r="I4" s="133" t="s">
        <v>78</v>
      </c>
      <c r="J4" s="183" t="s">
        <v>20</v>
      </c>
      <c r="M4" s="82">
        <f t="shared" ref="M4:M12" si="0">IF(J4="Nee",1,0)</f>
        <v>1</v>
      </c>
    </row>
    <row r="5" spans="1:14" ht="42" customHeight="1">
      <c r="A5" s="133" t="s">
        <v>183</v>
      </c>
      <c r="B5" s="43" t="s">
        <v>332</v>
      </c>
      <c r="C5" s="140" t="s">
        <v>78</v>
      </c>
      <c r="D5" s="79" t="s">
        <v>19</v>
      </c>
      <c r="I5" s="133" t="s">
        <v>78</v>
      </c>
      <c r="J5" s="183" t="s">
        <v>20</v>
      </c>
      <c r="M5" s="82">
        <f t="shared" si="0"/>
        <v>1</v>
      </c>
    </row>
    <row r="6" spans="1:14" ht="36" customHeight="1">
      <c r="A6" s="133" t="s">
        <v>50</v>
      </c>
      <c r="B6" s="43" t="s">
        <v>333</v>
      </c>
      <c r="C6" s="140" t="s">
        <v>78</v>
      </c>
      <c r="D6" s="79" t="s">
        <v>19</v>
      </c>
      <c r="I6" s="133" t="s">
        <v>78</v>
      </c>
      <c r="J6" s="183" t="s">
        <v>20</v>
      </c>
      <c r="M6" s="82">
        <f t="shared" si="0"/>
        <v>1</v>
      </c>
    </row>
    <row r="7" spans="1:14" ht="29.25" customHeight="1">
      <c r="A7" s="133" t="s">
        <v>52</v>
      </c>
      <c r="B7" s="43" t="s">
        <v>334</v>
      </c>
      <c r="C7" s="140" t="s">
        <v>78</v>
      </c>
      <c r="D7" s="79" t="s">
        <v>19</v>
      </c>
      <c r="E7" s="80" t="s">
        <v>268</v>
      </c>
      <c r="I7" s="133" t="s">
        <v>78</v>
      </c>
      <c r="J7" s="183" t="s">
        <v>20</v>
      </c>
      <c r="M7" s="82">
        <f t="shared" si="0"/>
        <v>1</v>
      </c>
    </row>
    <row r="8" spans="1:14" ht="15.95" customHeight="1">
      <c r="A8" s="133" t="s">
        <v>76</v>
      </c>
      <c r="B8" s="43" t="s">
        <v>335</v>
      </c>
      <c r="C8" s="140" t="s">
        <v>78</v>
      </c>
      <c r="D8" s="79" t="s">
        <v>19</v>
      </c>
      <c r="I8" s="133" t="s">
        <v>78</v>
      </c>
      <c r="J8" s="183" t="s">
        <v>20</v>
      </c>
      <c r="M8" s="82">
        <f t="shared" si="0"/>
        <v>1</v>
      </c>
    </row>
    <row r="9" spans="1:14" ht="55.15" customHeight="1">
      <c r="A9" s="133" t="s">
        <v>336</v>
      </c>
      <c r="B9" s="43" t="s">
        <v>337</v>
      </c>
      <c r="C9" s="140" t="s">
        <v>78</v>
      </c>
      <c r="D9" s="79" t="s">
        <v>19</v>
      </c>
      <c r="I9" s="133" t="s">
        <v>49</v>
      </c>
      <c r="J9" s="183" t="s">
        <v>20</v>
      </c>
      <c r="K9" s="81">
        <f>IF(J9="Ja",2,0)</f>
        <v>0</v>
      </c>
      <c r="L9" s="139"/>
      <c r="N9" s="34">
        <f>IF(L9&lt;"a",0,1)</f>
        <v>0</v>
      </c>
    </row>
    <row r="10" spans="1:14" ht="15.95" customHeight="1">
      <c r="A10" s="133" t="s">
        <v>191</v>
      </c>
      <c r="B10" s="43" t="s">
        <v>338</v>
      </c>
      <c r="I10" s="133" t="s">
        <v>78</v>
      </c>
      <c r="J10" s="183" t="s">
        <v>20</v>
      </c>
      <c r="M10" s="82">
        <f t="shared" si="0"/>
        <v>1</v>
      </c>
    </row>
    <row r="11" spans="1:14" ht="15.95" customHeight="1">
      <c r="A11" s="133" t="s">
        <v>193</v>
      </c>
      <c r="B11" s="43" t="s">
        <v>339</v>
      </c>
      <c r="I11" s="133" t="s">
        <v>78</v>
      </c>
      <c r="J11" s="183" t="s">
        <v>20</v>
      </c>
      <c r="M11" s="82">
        <f t="shared" si="0"/>
        <v>1</v>
      </c>
    </row>
    <row r="12" spans="1:14" ht="15.95" customHeight="1">
      <c r="A12" s="133" t="s">
        <v>261</v>
      </c>
      <c r="B12" s="43" t="s">
        <v>340</v>
      </c>
      <c r="I12" s="133" t="s">
        <v>78</v>
      </c>
      <c r="J12" s="183" t="s">
        <v>20</v>
      </c>
      <c r="M12" s="82">
        <f t="shared" si="0"/>
        <v>1</v>
      </c>
    </row>
    <row r="13" spans="1:14">
      <c r="K13" s="306"/>
      <c r="M13" s="82" t="s">
        <v>236</v>
      </c>
    </row>
    <row r="14" spans="1:14">
      <c r="K14" s="306">
        <f>SUM(K3:K12)</f>
        <v>0</v>
      </c>
    </row>
    <row r="15" spans="1:14">
      <c r="K15" s="306"/>
    </row>
    <row r="16" spans="1:14">
      <c r="K16" s="306"/>
    </row>
    <row r="17" spans="11:11">
      <c r="K17" s="306"/>
    </row>
  </sheetData>
  <sheetProtection algorithmName="SHA-512" hashValue="3LXtAZdzX0/QvTAhSq19NM4c34e5VuGFOyjSENAa6kmOdalX6iMSDRgjuJbVm9sphtWKeXRvb34visL/HFny7g==" saltValue="F3VRz+gauV9PX9FZhchJ4A==" spinCount="100000" sheet="1" selectLockedCells="1"/>
  <mergeCells count="1">
    <mergeCell ref="A1:B1"/>
  </mergeCells>
  <phoneticPr fontId="11" type="noConversion"/>
  <conditionalFormatting sqref="D3:D9">
    <cfRule type="containsText" dxfId="8" priority="6" operator="containsText" text="Nee">
      <formula>NOT(ISERROR(SEARCH("Nee",D3)))</formula>
    </cfRule>
  </conditionalFormatting>
  <conditionalFormatting sqref="J3:J12">
    <cfRule type="cellIs" dxfId="7"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D3:D9 J3:J12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3F1B8-5824-452B-A856-BEA86CCB52A7}"/>
</file>

<file path=customXml/itemProps2.xml><?xml version="1.0" encoding="utf-8"?>
<ds:datastoreItem xmlns:ds="http://schemas.openxmlformats.org/officeDocument/2006/customXml" ds:itemID="{50FEDA68-BB89-4133-BAA5-FE51BE92C213}"/>
</file>

<file path=customXml/itemProps3.xml><?xml version="1.0" encoding="utf-8"?>
<ds:datastoreItem xmlns:ds="http://schemas.openxmlformats.org/officeDocument/2006/customXml" ds:itemID="{B766A3D0-98F3-4D90-B1B0-61E7D62609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Klaas Broek</cp:lastModifiedBy>
  <cp:revision>1</cp:revision>
  <dcterms:created xsi:type="dcterms:W3CDTF">2020-07-10T16:51:38Z</dcterms:created>
  <dcterms:modified xsi:type="dcterms:W3CDTF">2025-06-26T09:49:56Z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16547700</vt:r8>
  </property>
</Properties>
</file>