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pc.belastingdienst.nl\Homes\Usr\heerj07\Mijn Documenten\Desktop\"/>
    </mc:Choice>
  </mc:AlternateContent>
  <xr:revisionPtr revIDLastSave="0" documentId="8_{36CE0766-F2B7-4337-ACFA-43ABE8CD7ABE}" xr6:coauthVersionLast="47" xr6:coauthVersionMax="47" xr10:uidLastSave="{00000000-0000-0000-0000-000000000000}"/>
  <bookViews>
    <workbookView xWindow="-120" yWindow="-120" windowWidth="29040" windowHeight="15720" tabRatio="771" activeTab="1" xr2:uid="{00000000-000D-0000-FFFF-FFFF00000000}"/>
  </bookViews>
  <sheets>
    <sheet name="Samenvatting" sheetId="4" r:id="rId1"/>
    <sheet name="Prijzenformulier" sheetId="27" r:id="rId2"/>
  </sheets>
  <externalReferences>
    <externalReference r:id="rId3"/>
    <externalReference r:id="rId4"/>
    <externalReference r:id="rId5"/>
  </externalReferences>
  <definedNames>
    <definedName name="A">'[1]HULP-velden'!$D$8</definedName>
    <definedName name="B">'[1]HULP-velden'!$D$9</definedName>
    <definedName name="Exponent">[1]Superformule!$K$19</definedName>
    <definedName name="LAQ">[2]Superformule!$K$22</definedName>
    <definedName name="Maximaal">'[2]HULP-velden'!$L$20</definedName>
    <definedName name="Percentage_Qeisen">'[2]HULP-velden'!$J$80</definedName>
    <definedName name="Pmax">[1]Superformule!$K$16</definedName>
    <definedName name="Pref">[1]Superformule!$K$15</definedName>
    <definedName name="PrimairEenheidY">'[1]HULP-velden'!$P$59</definedName>
    <definedName name="Qmax">[1]Superformule!$K$13</definedName>
    <definedName name="Qmin">[1]Superformule!$K$11</definedName>
    <definedName name="Qref">[1]Superformule!$K$14</definedName>
    <definedName name="Qref_wensen">'[1]HULP-velden'!$J$77</definedName>
    <definedName name="Qwensen">[1]Superformule!$K$12</definedName>
    <definedName name="SOLVERWAARDE">'[1]HULP-velden'!$D$10</definedName>
    <definedName name="Staffel_koop">'[3]2b. Gebruiksrecht Perpetual'!#REF!</definedName>
    <definedName name="Staffel_subscription">#REF!</definedName>
    <definedName name="Xwaarden">[1]Vergelijken!#REF!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27" l="1"/>
  <c r="N11" i="27"/>
  <c r="O11" i="27"/>
  <c r="L11" i="27"/>
  <c r="K11" i="27"/>
  <c r="L10" i="27"/>
  <c r="K10" i="27"/>
  <c r="L33" i="27"/>
  <c r="B17" i="4"/>
  <c r="B16" i="4"/>
  <c r="B15" i="4"/>
  <c r="B14" i="4"/>
  <c r="D37" i="27"/>
  <c r="O37" i="27" s="1"/>
  <c r="O38" i="27" s="1"/>
  <c r="M20" i="27"/>
  <c r="N20" i="27"/>
  <c r="O20" i="27"/>
  <c r="L20" i="27"/>
  <c r="L27" i="27"/>
  <c r="M27" i="27"/>
  <c r="N27" i="27"/>
  <c r="N33" i="27" s="1"/>
  <c r="O27" i="27"/>
  <c r="L28" i="27"/>
  <c r="M28" i="27"/>
  <c r="N28" i="27"/>
  <c r="O28" i="27"/>
  <c r="L29" i="27"/>
  <c r="M29" i="27"/>
  <c r="N29" i="27"/>
  <c r="O29" i="27"/>
  <c r="L30" i="27"/>
  <c r="M30" i="27"/>
  <c r="N30" i="27"/>
  <c r="O30" i="27"/>
  <c r="L31" i="27"/>
  <c r="M31" i="27"/>
  <c r="N31" i="27"/>
  <c r="O31" i="27"/>
  <c r="L32" i="27"/>
  <c r="M32" i="27"/>
  <c r="N32" i="27"/>
  <c r="O32" i="27"/>
  <c r="M19" i="27"/>
  <c r="M23" i="27" s="1"/>
  <c r="N19" i="27"/>
  <c r="N23" i="27" s="1"/>
  <c r="O19" i="27"/>
  <c r="O23" i="27" s="1"/>
  <c r="L19" i="27"/>
  <c r="L23" i="27" s="1"/>
  <c r="J12" i="27"/>
  <c r="L12" i="27" s="1"/>
  <c r="M12" i="27"/>
  <c r="N12" i="27"/>
  <c r="O12" i="27"/>
  <c r="L13" i="27"/>
  <c r="M13" i="27"/>
  <c r="N13" i="27"/>
  <c r="O13" i="27"/>
  <c r="M10" i="27"/>
  <c r="N10" i="27"/>
  <c r="O10" i="27"/>
  <c r="J27" i="27"/>
  <c r="K32" i="27" s="1"/>
  <c r="J20" i="27"/>
  <c r="K20" i="27" s="1"/>
  <c r="P20" i="27" s="1"/>
  <c r="J19" i="27"/>
  <c r="K19" i="27" s="1"/>
  <c r="J13" i="27"/>
  <c r="K13" i="27" s="1"/>
  <c r="J10" i="27"/>
  <c r="P11" i="27" l="1"/>
  <c r="O14" i="27"/>
  <c r="O33" i="27"/>
  <c r="M33" i="27"/>
  <c r="P12" i="27"/>
  <c r="K37" i="27"/>
  <c r="P19" i="27"/>
  <c r="P23" i="27" s="1"/>
  <c r="K38" i="27"/>
  <c r="L37" i="27"/>
  <c r="L38" i="27" s="1"/>
  <c r="K23" i="27"/>
  <c r="P32" i="27"/>
  <c r="N37" i="27"/>
  <c r="N38" i="27" s="1"/>
  <c r="K14" i="27"/>
  <c r="M14" i="27"/>
  <c r="L14" i="27"/>
  <c r="M37" i="27"/>
  <c r="N14" i="27"/>
  <c r="P13" i="27"/>
  <c r="P10" i="27"/>
  <c r="P14" i="27" s="1"/>
  <c r="K29" i="27"/>
  <c r="K27" i="27"/>
  <c r="K31" i="27"/>
  <c r="P31" i="27" s="1"/>
  <c r="K28" i="27"/>
  <c r="P28" i="27" s="1"/>
  <c r="K30" i="27"/>
  <c r="P30" i="27" s="1"/>
  <c r="P27" i="27" l="1"/>
  <c r="K33" i="27"/>
  <c r="P37" i="27"/>
  <c r="P38" i="27" s="1"/>
  <c r="F17" i="4" s="1"/>
  <c r="M38" i="27"/>
  <c r="P29" i="27"/>
  <c r="P33" i="27" l="1"/>
  <c r="F16" i="4" s="1"/>
  <c r="F14" i="4"/>
  <c r="F15" i="4"/>
  <c r="F20" i="4" l="1"/>
  <c r="G41" i="27"/>
  <c r="C5" i="27"/>
  <c r="C4" i="27"/>
  <c r="C3" i="27"/>
  <c r="C2" i="27"/>
</calcChain>
</file>

<file path=xl/sharedStrings.xml><?xml version="1.0" encoding="utf-8"?>
<sst xmlns="http://schemas.openxmlformats.org/spreadsheetml/2006/main" count="107" uniqueCount="53">
  <si>
    <t>Samenvatting</t>
  </si>
  <si>
    <t>(Prijzen exclusief BTW)</t>
  </si>
  <si>
    <t xml:space="preserve">Naam Inschrijver: </t>
  </si>
  <si>
    <t>Omschrijving</t>
  </si>
  <si>
    <t>Totaal</t>
  </si>
  <si>
    <t>Consultancy</t>
  </si>
  <si>
    <t>Europese aanbesteding</t>
  </si>
  <si>
    <t>Subtotaal</t>
  </si>
  <si>
    <t>Vergelijkingswaarde</t>
  </si>
  <si>
    <t xml:space="preserve">Beheer, Onderhoud &amp; Support Oracle Exadata-omgeving </t>
  </si>
  <si>
    <t>IUC25-008</t>
  </si>
  <si>
    <t xml:space="preserve">Aantal </t>
  </si>
  <si>
    <t xml:space="preserve">Active Data Guard </t>
  </si>
  <si>
    <t>CSI</t>
  </si>
  <si>
    <t>Ingangsdatum</t>
  </si>
  <si>
    <t>Aantal</t>
  </si>
  <si>
    <t>Servicecontractnummer</t>
  </si>
  <si>
    <t>Exadata Storage Server Software Disk Drive Perp</t>
  </si>
  <si>
    <t>Oracle Database Enterprise Edition - Named User Plus Perpetual</t>
  </si>
  <si>
    <t>Diagnostics Pack - Named User Plus Perpetual</t>
  </si>
  <si>
    <t>Real Application Clusters - Named User Plus Perpetual</t>
  </si>
  <si>
    <t>Tuning Pack - Named User Plus Perpetual</t>
  </si>
  <si>
    <t xml:space="preserve"> Active Data Guard - Named User Plus Perpetual</t>
  </si>
  <si>
    <t>Multitenant - Named User Plus Perpetual</t>
  </si>
  <si>
    <t>Engineered system</t>
  </si>
  <si>
    <t>dagen</t>
  </si>
  <si>
    <t>stuks</t>
  </si>
  <si>
    <t>Prijs/jaar</t>
  </si>
  <si>
    <t>Contractjaar 1</t>
  </si>
  <si>
    <t>Contractjaar 2</t>
  </si>
  <si>
    <t>Contractjaar 3</t>
  </si>
  <si>
    <t>Contractjaar 4</t>
  </si>
  <si>
    <t>Contractjaar 5</t>
  </si>
  <si>
    <t>1-6-2026 t/m 31-05-2027</t>
  </si>
  <si>
    <t>1-6-2027 t/m 31-05-2028</t>
  </si>
  <si>
    <t>1-6-2028 t/m 31-05-2029</t>
  </si>
  <si>
    <t>1-6-2029 t/m 31-05-2030</t>
  </si>
  <si>
    <t>1-6-2030 t/m 31-05-2031</t>
  </si>
  <si>
    <t>-</t>
  </si>
  <si>
    <t>uren</t>
  </si>
  <si>
    <t>Totaal op basis van 5 jaar t.b.v. Vergelijkingswaarde</t>
  </si>
  <si>
    <t xml:space="preserve">Onderhoud &amp; Support  - Engineered System X10M </t>
  </si>
  <si>
    <t>Beheer  - Engineered System X10M  (ten minste 2x per jaar) per Engineered system</t>
  </si>
  <si>
    <t>Prijselement</t>
  </si>
  <si>
    <t>Kosten</t>
  </si>
  <si>
    <t>De Vergelijkingswaarde is gebaseerd op 5 contractjaren.</t>
  </si>
  <si>
    <t>A. Apparatuur</t>
  </si>
  <si>
    <t>B. Programmatuur</t>
  </si>
  <si>
    <t>C. Optioneel (t.b.v. ontwikkelomgeving)</t>
  </si>
  <si>
    <t>D. Additionele diensten (50%)</t>
  </si>
  <si>
    <t>Prijs/uur</t>
  </si>
  <si>
    <t>Technical accountmanagement (prijs per dag)</t>
  </si>
  <si>
    <t>% eerste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</si>
</sst>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_-"/>
    <numFmt numFmtId="165" formatCode="_-* #,##0.00_-;_-* #,##0.00\-;_-* &quot;-&quot;??_-;_-@_-"/>
    <numFmt numFmtId="166" formatCode="_(&quot;€&quot;* #,##0.00_);_(&quot;€&quot;* \(#,##0.00\);_(&quot;€&quot;* &quot;-&quot;??_);_(@_)"/>
    <numFmt numFmtId="167" formatCode="_(* #,##0.00_);_(* \(#,##0.00\);_(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Verdana"/>
      <family val="2"/>
    </font>
    <font>
      <b/>
      <sz val="18"/>
      <color theme="1"/>
      <name val="Verdana"/>
      <family val="2"/>
    </font>
    <font>
      <sz val="10"/>
      <color theme="1"/>
      <name val="Verdana"/>
      <family val="2"/>
    </font>
    <font>
      <b/>
      <sz val="14"/>
      <color theme="1"/>
      <name val="Verdana"/>
      <family val="2"/>
    </font>
    <font>
      <b/>
      <sz val="10"/>
      <color rgb="FFFF0000"/>
      <name val="Verdana"/>
      <family val="2"/>
    </font>
    <font>
      <b/>
      <sz val="16"/>
      <color theme="0"/>
      <name val="Verdana"/>
      <family val="2"/>
    </font>
    <font>
      <b/>
      <sz val="10"/>
      <color theme="1"/>
      <name val="Verdana"/>
      <family val="2"/>
    </font>
    <font>
      <i/>
      <sz val="10"/>
      <color theme="1"/>
      <name val="Verdana"/>
      <family val="2"/>
    </font>
    <font>
      <sz val="10"/>
      <color indexed="8"/>
      <name val="Verdana"/>
      <family val="2"/>
    </font>
    <font>
      <sz val="10"/>
      <color indexed="9"/>
      <name val="Verdana"/>
      <family val="2"/>
    </font>
    <font>
      <sz val="12"/>
      <color theme="1"/>
      <name val="Verdana"/>
      <family val="2"/>
    </font>
    <font>
      <sz val="8"/>
      <name val="Verdana"/>
      <family val="2"/>
    </font>
    <font>
      <b/>
      <sz val="12"/>
      <color theme="1"/>
      <name val="Verdana"/>
      <family val="2"/>
    </font>
    <font>
      <sz val="12"/>
      <name val="Verdana"/>
      <family val="2"/>
    </font>
    <font>
      <i/>
      <sz val="10"/>
      <name val="Verdana"/>
      <family val="2"/>
    </font>
    <font>
      <b/>
      <sz val="12"/>
      <name val="Verdana"/>
      <family val="2"/>
    </font>
    <font>
      <sz val="10"/>
      <color theme="1"/>
      <name val="RijksoverheidSansText"/>
      <family val="2"/>
    </font>
    <font>
      <sz val="9"/>
      <color rgb="FF000000"/>
      <name val="RijksoverheidSansText"/>
      <family val="2"/>
    </font>
    <font>
      <sz val="9"/>
      <color theme="1"/>
      <name val="RijksoverheidSansText"/>
      <family val="2"/>
    </font>
    <font>
      <sz val="9"/>
      <name val="RijksoverheidSansText"/>
      <family val="2"/>
    </font>
    <font>
      <b/>
      <sz val="9"/>
      <name val="RijksoverheidSansText"/>
      <family val="2"/>
    </font>
    <font>
      <sz val="10"/>
      <color indexed="10"/>
      <name val="RijksoverheidSansText"/>
      <family val="2"/>
    </font>
    <font>
      <sz val="10"/>
      <name val="RijksoverheidSansText"/>
      <family val="2"/>
    </font>
    <font>
      <b/>
      <sz val="18"/>
      <color indexed="10"/>
      <name val="RijksoverheidSansText"/>
      <family val="2"/>
    </font>
    <font>
      <sz val="11"/>
      <color theme="1"/>
      <name val="RijksoverheidSansText"/>
      <family val="2"/>
    </font>
    <font>
      <b/>
      <sz val="12"/>
      <color indexed="10"/>
      <name val="RijksoverheidSansText"/>
      <family val="2"/>
    </font>
    <font>
      <b/>
      <sz val="18"/>
      <color theme="1"/>
      <name val="RijksoverheidSansText"/>
      <family val="2"/>
    </font>
    <font>
      <b/>
      <sz val="8"/>
      <color indexed="10"/>
      <name val="RijksoverheidSansText"/>
      <family val="2"/>
    </font>
    <font>
      <b/>
      <sz val="8"/>
      <color theme="1"/>
      <name val="RijksoverheidSansText"/>
      <family val="2"/>
    </font>
    <font>
      <b/>
      <sz val="10"/>
      <color theme="1"/>
      <name val="RijksoverheidSansText"/>
      <family val="2"/>
    </font>
    <font>
      <sz val="8"/>
      <name val="RijksoverheidSansText"/>
      <family val="2"/>
    </font>
    <font>
      <b/>
      <sz val="10"/>
      <name val="RijksoverheidSansText"/>
      <family val="2"/>
    </font>
    <font>
      <sz val="8"/>
      <color theme="1"/>
      <name val="RijksoverheidSansText"/>
      <family val="2"/>
    </font>
    <font>
      <b/>
      <sz val="9"/>
      <color theme="1"/>
      <name val="RijksoverheidSansText"/>
      <family val="2"/>
    </font>
    <font>
      <b/>
      <sz val="9"/>
      <color indexed="10"/>
      <name val="RijksoverheidSansText"/>
      <family val="2"/>
    </font>
    <font>
      <b/>
      <sz val="12"/>
      <color theme="1"/>
      <name val="RijksoverheidSansText"/>
      <family val="2"/>
    </font>
    <font>
      <b/>
      <sz val="14"/>
      <color theme="0"/>
      <name val="RijksoverheidSansText"/>
      <family val="2"/>
    </font>
    <font>
      <sz val="10"/>
      <color rgb="FF8FCAE7"/>
      <name val="RijksoverheidSansText"/>
      <family val="2"/>
    </font>
  </fonts>
  <fills count="9">
    <fill>
      <patternFill patternType="none"/>
    </fill>
    <fill>
      <patternFill patternType="gray125"/>
    </fill>
    <fill>
      <patternFill patternType="solid">
        <fgColor rgb="FF8FCA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 diagonalUp="1" diagonalDown="1">
      <left/>
      <right/>
      <top style="thin">
        <color indexed="64"/>
      </top>
      <bottom style="thin">
        <color indexed="64"/>
      </bottom>
      <diagonal style="thin">
        <color rgb="FFC00000"/>
      </diagonal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56">
    <xf numFmtId="0" fontId="0" fillId="0" borderId="0" xfId="0"/>
    <xf numFmtId="1" fontId="4" fillId="0" borderId="0" xfId="0" applyNumberFormat="1" applyFont="1" applyAlignment="1" applyProtection="1">
      <alignment horizontal="center"/>
      <protection hidden="1"/>
    </xf>
    <xf numFmtId="0" fontId="4" fillId="0" borderId="0" xfId="0" applyFont="1" applyAlignment="1" applyProtection="1">
      <protection hidden="1"/>
    </xf>
    <xf numFmtId="1" fontId="5" fillId="2" borderId="0" xfId="0" applyNumberFormat="1" applyFont="1" applyFill="1" applyBorder="1" applyAlignment="1" applyProtection="1">
      <alignment horizontal="left"/>
      <protection hidden="1"/>
    </xf>
    <xf numFmtId="0" fontId="6" fillId="2" borderId="0" xfId="0" applyFont="1" applyFill="1" applyProtection="1">
      <protection hidden="1"/>
    </xf>
    <xf numFmtId="1" fontId="7" fillId="2" borderId="0" xfId="0" applyNumberFormat="1" applyFont="1" applyFill="1" applyBorder="1" applyAlignment="1" applyProtection="1">
      <alignment horizontal="left"/>
      <protection hidden="1"/>
    </xf>
    <xf numFmtId="0" fontId="8" fillId="2" borderId="0" xfId="0" applyFont="1" applyFill="1" applyProtection="1">
      <protection hidden="1"/>
    </xf>
    <xf numFmtId="1" fontId="9" fillId="2" borderId="0" xfId="0" applyNumberFormat="1" applyFont="1" applyFill="1" applyAlignment="1" applyProtection="1">
      <alignment horizontal="left"/>
      <protection hidden="1"/>
    </xf>
    <xf numFmtId="1" fontId="10" fillId="2" borderId="0" xfId="0" applyNumberFormat="1" applyFont="1" applyFill="1" applyAlignment="1" applyProtection="1">
      <alignment horizontal="left" vertical="top"/>
      <protection hidden="1"/>
    </xf>
    <xf numFmtId="1" fontId="11" fillId="2" borderId="0" xfId="0" applyNumberFormat="1" applyFont="1" applyFill="1" applyBorder="1" applyAlignment="1" applyProtection="1">
      <alignment horizontal="left"/>
      <protection hidden="1"/>
    </xf>
    <xf numFmtId="1" fontId="10" fillId="2" borderId="0" xfId="0" applyNumberFormat="1" applyFont="1" applyFill="1" applyBorder="1" applyAlignment="1" applyProtection="1">
      <alignment horizontal="left"/>
      <protection hidden="1"/>
    </xf>
    <xf numFmtId="1" fontId="4" fillId="2" borderId="0" xfId="0" applyNumberFormat="1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protection hidden="1"/>
    </xf>
    <xf numFmtId="164" fontId="4" fillId="0" borderId="0" xfId="0" applyNumberFormat="1" applyFont="1" applyAlignment="1" applyProtection="1">
      <protection hidden="1"/>
    </xf>
    <xf numFmtId="44" fontId="4" fillId="0" borderId="0" xfId="1" applyFont="1" applyAlignment="1" applyProtection="1">
      <alignment horizontal="left"/>
      <protection hidden="1"/>
    </xf>
    <xf numFmtId="0" fontId="13" fillId="2" borderId="0" xfId="0" applyFont="1" applyFill="1" applyProtection="1">
      <protection hidden="1"/>
    </xf>
    <xf numFmtId="0" fontId="12" fillId="2" borderId="0" xfId="0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Protection="1">
      <protection hidden="1"/>
    </xf>
    <xf numFmtId="1" fontId="4" fillId="0" borderId="1" xfId="0" applyNumberFormat="1" applyFont="1" applyFill="1" applyBorder="1" applyAlignment="1" applyProtection="1">
      <alignment horizontal="center"/>
      <protection hidden="1"/>
    </xf>
    <xf numFmtId="1" fontId="4" fillId="0" borderId="1" xfId="0" applyNumberFormat="1" applyFont="1" applyFill="1" applyBorder="1" applyProtection="1">
      <protection hidden="1"/>
    </xf>
    <xf numFmtId="1" fontId="4" fillId="0" borderId="1" xfId="0" applyNumberFormat="1" applyFont="1" applyFill="1" applyBorder="1" applyAlignment="1" applyProtection="1">
      <alignment horizontal="right"/>
      <protection hidden="1"/>
    </xf>
    <xf numFmtId="1" fontId="4" fillId="0" borderId="0" xfId="0" applyNumberFormat="1" applyFont="1" applyFill="1" applyBorder="1" applyAlignment="1" applyProtection="1">
      <alignment horizontal="center"/>
      <protection hidden="1"/>
    </xf>
    <xf numFmtId="1" fontId="4" fillId="0" borderId="0" xfId="0" applyNumberFormat="1" applyFont="1" applyFill="1" applyBorder="1" applyProtection="1">
      <protection hidden="1"/>
    </xf>
    <xf numFmtId="1" fontId="4" fillId="0" borderId="0" xfId="0" applyNumberFormat="1" applyFont="1" applyFill="1" applyBorder="1" applyAlignment="1" applyProtection="1">
      <alignment horizontal="right"/>
      <protection hidden="1"/>
    </xf>
    <xf numFmtId="1" fontId="4" fillId="0" borderId="13" xfId="0" applyNumberFormat="1" applyFont="1" applyBorder="1" applyAlignment="1" applyProtection="1">
      <alignment horizontal="center"/>
      <protection hidden="1"/>
    </xf>
    <xf numFmtId="0" fontId="11" fillId="0" borderId="0" xfId="0" applyFont="1" applyBorder="1" applyAlignment="1" applyProtection="1">
      <alignment horizontal="center" vertical="top" wrapText="1"/>
      <protection hidden="1"/>
    </xf>
    <xf numFmtId="0" fontId="4" fillId="0" borderId="0" xfId="0" applyFont="1" applyAlignment="1" applyProtection="1">
      <alignment vertical="center"/>
      <protection hidden="1"/>
    </xf>
    <xf numFmtId="1" fontId="4" fillId="0" borderId="1" xfId="0" applyNumberFormat="1" applyFont="1" applyBorder="1" applyAlignment="1" applyProtection="1">
      <alignment horizontal="center"/>
      <protection hidden="1"/>
    </xf>
    <xf numFmtId="0" fontId="14" fillId="2" borderId="4" xfId="0" applyFont="1" applyFill="1" applyBorder="1" applyAlignment="1" applyProtection="1">
      <alignment horizontal="right" vertical="center"/>
      <protection hidden="1"/>
    </xf>
    <xf numFmtId="0" fontId="16" fillId="3" borderId="0" xfId="0" applyFont="1" applyFill="1" applyBorder="1" applyAlignment="1" applyProtection="1">
      <alignment horizontal="left"/>
      <protection hidden="1"/>
    </xf>
    <xf numFmtId="0" fontId="16" fillId="5" borderId="5" xfId="0" applyFont="1" applyFill="1" applyBorder="1" applyProtection="1">
      <protection hidden="1"/>
    </xf>
    <xf numFmtId="0" fontId="17" fillId="5" borderId="6" xfId="0" applyFont="1" applyFill="1" applyBorder="1" applyAlignment="1" applyProtection="1">
      <protection hidden="1"/>
    </xf>
    <xf numFmtId="0" fontId="16" fillId="2" borderId="0" xfId="0" applyFont="1" applyFill="1" applyAlignment="1" applyProtection="1">
      <alignment horizontal="left" vertical="center"/>
      <protection hidden="1"/>
    </xf>
    <xf numFmtId="1" fontId="15" fillId="0" borderId="1" xfId="0" applyNumberFormat="1" applyFont="1" applyFill="1" applyBorder="1" applyProtection="1">
      <protection hidden="1"/>
    </xf>
    <xf numFmtId="0" fontId="12" fillId="4" borderId="2" xfId="0" applyFont="1" applyFill="1" applyBorder="1" applyAlignment="1" applyProtection="1">
      <alignment vertical="center"/>
      <protection locked="0" hidden="1"/>
    </xf>
    <xf numFmtId="1" fontId="30" fillId="2" borderId="0" xfId="0" applyNumberFormat="1" applyFont="1" applyFill="1" applyBorder="1" applyAlignment="1" applyProtection="1">
      <alignment horizontal="left"/>
      <protection hidden="1"/>
    </xf>
    <xf numFmtId="164" fontId="39" fillId="5" borderId="12" xfId="0" applyNumberFormat="1" applyFont="1" applyFill="1" applyBorder="1" applyAlignment="1" applyProtection="1">
      <alignment vertical="center"/>
      <protection hidden="1"/>
    </xf>
    <xf numFmtId="1" fontId="40" fillId="2" borderId="0" xfId="0" applyNumberFormat="1" applyFont="1" applyFill="1" applyBorder="1" applyAlignment="1" applyProtection="1">
      <alignment horizontal="left"/>
      <protection hidden="1"/>
    </xf>
    <xf numFmtId="164" fontId="19" fillId="5" borderId="7" xfId="0" applyNumberFormat="1" applyFont="1" applyFill="1" applyBorder="1" applyAlignment="1" applyProtection="1">
      <alignment vertical="center"/>
      <protection hidden="1"/>
    </xf>
    <xf numFmtId="0" fontId="16" fillId="2" borderId="4" xfId="0" applyFont="1" applyFill="1" applyBorder="1" applyAlignment="1" applyProtection="1">
      <alignment horizontal="right" vertical="center"/>
      <protection hidden="1"/>
    </xf>
    <xf numFmtId="0" fontId="27" fillId="0" borderId="0" xfId="0" applyFont="1" applyProtection="1">
      <protection hidden="1"/>
    </xf>
    <xf numFmtId="0" fontId="26" fillId="0" borderId="0" xfId="0" applyFont="1" applyProtection="1">
      <protection hidden="1"/>
    </xf>
    <xf numFmtId="0" fontId="28" fillId="0" borderId="0" xfId="0" applyFont="1" applyProtection="1">
      <protection hidden="1"/>
    </xf>
    <xf numFmtId="164" fontId="28" fillId="0" borderId="0" xfId="0" applyNumberFormat="1" applyFont="1" applyProtection="1">
      <protection hidden="1"/>
    </xf>
    <xf numFmtId="164" fontId="29" fillId="0" borderId="0" xfId="0" applyNumberFormat="1" applyFont="1" applyProtection="1">
      <protection hidden="1"/>
    </xf>
    <xf numFmtId="0" fontId="30" fillId="2" borderId="0" xfId="0" applyFont="1" applyFill="1" applyProtection="1">
      <protection hidden="1"/>
    </xf>
    <xf numFmtId="164" fontId="30" fillId="2" borderId="0" xfId="0" applyNumberFormat="1" applyFont="1" applyFill="1" applyProtection="1">
      <protection hidden="1"/>
    </xf>
    <xf numFmtId="0" fontId="31" fillId="0" borderId="0" xfId="0" applyFont="1" applyProtection="1">
      <protection hidden="1"/>
    </xf>
    <xf numFmtId="1" fontId="33" fillId="2" borderId="0" xfId="0" applyNumberFormat="1" applyFont="1" applyFill="1" applyProtection="1">
      <protection hidden="1"/>
    </xf>
    <xf numFmtId="164" fontId="32" fillId="2" borderId="0" xfId="0" applyNumberFormat="1" applyFont="1" applyFill="1" applyProtection="1">
      <protection hidden="1"/>
    </xf>
    <xf numFmtId="1" fontId="20" fillId="2" borderId="0" xfId="0" applyNumberFormat="1" applyFont="1" applyFill="1" applyProtection="1">
      <protection hidden="1"/>
    </xf>
    <xf numFmtId="0" fontId="33" fillId="2" borderId="0" xfId="0" applyFont="1" applyFill="1" applyProtection="1">
      <protection hidden="1"/>
    </xf>
    <xf numFmtId="3" fontId="32" fillId="2" borderId="0" xfId="0" applyNumberFormat="1" applyFont="1" applyFill="1" applyAlignment="1" applyProtection="1">
      <alignment horizontal="right"/>
      <protection hidden="1"/>
    </xf>
    <xf numFmtId="1" fontId="32" fillId="2" borderId="0" xfId="0" applyNumberFormat="1" applyFont="1" applyFill="1" applyAlignment="1" applyProtection="1">
      <alignment horizontal="right"/>
      <protection hidden="1"/>
    </xf>
    <xf numFmtId="164" fontId="32" fillId="2" borderId="0" xfId="0" applyNumberFormat="1" applyFont="1" applyFill="1" applyAlignment="1" applyProtection="1">
      <alignment horizontal="right"/>
      <protection hidden="1"/>
    </xf>
    <xf numFmtId="1" fontId="26" fillId="0" borderId="0" xfId="0" applyNumberFormat="1" applyFont="1" applyProtection="1">
      <protection hidden="1"/>
    </xf>
    <xf numFmtId="1" fontId="34" fillId="0" borderId="0" xfId="0" applyNumberFormat="1" applyFont="1" applyProtection="1">
      <protection hidden="1"/>
    </xf>
    <xf numFmtId="0" fontId="33" fillId="2" borderId="0" xfId="0" applyFont="1" applyFill="1" applyBorder="1" applyAlignment="1" applyProtection="1">
      <alignment horizontal="left"/>
      <protection hidden="1"/>
    </xf>
    <xf numFmtId="164" fontId="35" fillId="2" borderId="0" xfId="0" applyNumberFormat="1" applyFont="1" applyFill="1" applyBorder="1" applyAlignment="1" applyProtection="1">
      <alignment horizontal="center"/>
      <protection hidden="1"/>
    </xf>
    <xf numFmtId="164" fontId="35" fillId="2" borderId="0" xfId="0" applyNumberFormat="1" applyFont="1" applyFill="1" applyBorder="1" applyAlignment="1" applyProtection="1">
      <protection hidden="1"/>
    </xf>
    <xf numFmtId="164" fontId="35" fillId="2" borderId="0" xfId="0" applyNumberFormat="1" applyFont="1" applyFill="1" applyBorder="1" applyAlignment="1" applyProtection="1">
      <alignment horizontal="right" wrapText="1"/>
      <protection hidden="1"/>
    </xf>
    <xf numFmtId="49" fontId="33" fillId="2" borderId="9" xfId="0" applyNumberFormat="1" applyFont="1" applyFill="1" applyBorder="1" applyAlignment="1" applyProtection="1">
      <alignment horizontal="right"/>
      <protection hidden="1"/>
    </xf>
    <xf numFmtId="14" fontId="33" fillId="2" borderId="0" xfId="0" applyNumberFormat="1" applyFont="1" applyFill="1" applyProtection="1">
      <protection hidden="1"/>
    </xf>
    <xf numFmtId="0" fontId="41" fillId="2" borderId="0" xfId="0" applyFont="1" applyFill="1" applyProtection="1">
      <protection hidden="1"/>
    </xf>
    <xf numFmtId="0" fontId="36" fillId="2" borderId="0" xfId="0" applyFont="1" applyFill="1" applyProtection="1">
      <protection hidden="1"/>
    </xf>
    <xf numFmtId="0" fontId="25" fillId="0" borderId="0" xfId="0" applyFont="1" applyProtection="1">
      <protection hidden="1"/>
    </xf>
    <xf numFmtId="0" fontId="20" fillId="2" borderId="10" xfId="0" applyFont="1" applyFill="1" applyBorder="1" applyProtection="1">
      <protection hidden="1"/>
    </xf>
    <xf numFmtId="164" fontId="26" fillId="2" borderId="10" xfId="0" applyNumberFormat="1" applyFont="1" applyFill="1" applyBorder="1" applyAlignment="1" applyProtection="1">
      <alignment horizontal="center"/>
      <protection hidden="1"/>
    </xf>
    <xf numFmtId="164" fontId="20" fillId="2" borderId="9" xfId="0" applyNumberFormat="1" applyFont="1" applyFill="1" applyBorder="1" applyAlignment="1" applyProtection="1">
      <alignment horizontal="right"/>
      <protection hidden="1"/>
    </xf>
    <xf numFmtId="0" fontId="20" fillId="0" borderId="0" xfId="0" applyFont="1" applyProtection="1">
      <protection hidden="1"/>
    </xf>
    <xf numFmtId="0" fontId="22" fillId="0" borderId="18" xfId="0" applyFont="1" applyBorder="1" applyProtection="1">
      <protection hidden="1"/>
    </xf>
    <xf numFmtId="0" fontId="23" fillId="0" borderId="10" xfId="0" applyFont="1" applyBorder="1" applyAlignment="1" applyProtection="1">
      <alignment vertical="center"/>
      <protection hidden="1"/>
    </xf>
    <xf numFmtId="43" fontId="22" fillId="0" borderId="14" xfId="9" applyFont="1" applyBorder="1" applyProtection="1">
      <protection hidden="1"/>
    </xf>
    <xf numFmtId="43" fontId="37" fillId="2" borderId="14" xfId="9" applyFont="1" applyFill="1" applyBorder="1" applyProtection="1">
      <protection hidden="1"/>
    </xf>
    <xf numFmtId="0" fontId="22" fillId="0" borderId="11" xfId="0" applyFont="1" applyBorder="1" applyAlignment="1" applyProtection="1">
      <alignment horizontal="justify" vertical="center"/>
      <protection hidden="1"/>
    </xf>
    <xf numFmtId="0" fontId="23" fillId="0" borderId="11" xfId="0" applyFont="1" applyBorder="1" applyProtection="1">
      <protection hidden="1"/>
    </xf>
    <xf numFmtId="0" fontId="22" fillId="0" borderId="11" xfId="0" applyFont="1" applyBorder="1" applyProtection="1">
      <protection hidden="1"/>
    </xf>
    <xf numFmtId="0" fontId="31" fillId="0" borderId="11" xfId="0" applyFont="1" applyBorder="1" applyAlignment="1" applyProtection="1">
      <alignment horizontal="right"/>
      <protection hidden="1"/>
    </xf>
    <xf numFmtId="0" fontId="33" fillId="0" borderId="11" xfId="0" applyFont="1" applyBorder="1" applyAlignment="1" applyProtection="1">
      <alignment horizontal="right"/>
      <protection hidden="1"/>
    </xf>
    <xf numFmtId="14" fontId="23" fillId="0" borderId="11" xfId="0" applyNumberFormat="1" applyFont="1" applyBorder="1" applyProtection="1">
      <protection hidden="1"/>
    </xf>
    <xf numFmtId="9" fontId="22" fillId="0" borderId="11" xfId="10" applyFont="1" applyBorder="1" applyProtection="1">
      <protection hidden="1"/>
    </xf>
    <xf numFmtId="43" fontId="22" fillId="7" borderId="17" xfId="9" applyFont="1" applyFill="1" applyBorder="1" applyProtection="1">
      <protection hidden="1"/>
    </xf>
    <xf numFmtId="43" fontId="22" fillId="0" borderId="11" xfId="9" applyFont="1" applyBorder="1" applyProtection="1">
      <protection hidden="1"/>
    </xf>
    <xf numFmtId="43" fontId="37" fillId="2" borderId="11" xfId="9" applyFont="1" applyFill="1" applyBorder="1" applyProtection="1">
      <protection hidden="1"/>
    </xf>
    <xf numFmtId="0" fontId="23" fillId="0" borderId="11" xfId="0" applyFont="1" applyBorder="1" applyAlignment="1" applyProtection="1">
      <alignment horizontal="right"/>
      <protection hidden="1"/>
    </xf>
    <xf numFmtId="43" fontId="36" fillId="2" borderId="0" xfId="0" applyNumberFormat="1" applyFont="1" applyFill="1" applyProtection="1">
      <protection hidden="1"/>
    </xf>
    <xf numFmtId="0" fontId="35" fillId="2" borderId="0" xfId="0" applyFont="1" applyFill="1" applyProtection="1">
      <protection hidden="1"/>
    </xf>
    <xf numFmtId="0" fontId="24" fillId="2" borderId="0" xfId="0" applyFont="1" applyFill="1" applyProtection="1">
      <protection hidden="1"/>
    </xf>
    <xf numFmtId="43" fontId="24" fillId="2" borderId="0" xfId="9" applyFont="1" applyFill="1" applyProtection="1">
      <protection hidden="1"/>
    </xf>
    <xf numFmtId="43" fontId="24" fillId="2" borderId="0" xfId="0" applyNumberFormat="1" applyFont="1" applyFill="1" applyProtection="1">
      <protection hidden="1"/>
    </xf>
    <xf numFmtId="43" fontId="24" fillId="5" borderId="0" xfId="0" applyNumberFormat="1" applyFont="1" applyFill="1" applyProtection="1">
      <protection hidden="1"/>
    </xf>
    <xf numFmtId="0" fontId="33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37" fillId="0" borderId="0" xfId="0" applyFont="1" applyProtection="1">
      <protection hidden="1"/>
    </xf>
    <xf numFmtId="43" fontId="37" fillId="0" borderId="0" xfId="9" applyFont="1" applyProtection="1">
      <protection hidden="1"/>
    </xf>
    <xf numFmtId="43" fontId="37" fillId="0" borderId="0" xfId="0" applyNumberFormat="1" applyFont="1" applyProtection="1">
      <protection hidden="1"/>
    </xf>
    <xf numFmtId="0" fontId="23" fillId="2" borderId="0" xfId="0" applyFont="1" applyFill="1" applyProtection="1">
      <protection hidden="1"/>
    </xf>
    <xf numFmtId="0" fontId="22" fillId="2" borderId="0" xfId="0" applyFont="1" applyFill="1" applyProtection="1">
      <protection hidden="1"/>
    </xf>
    <xf numFmtId="43" fontId="22" fillId="2" borderId="0" xfId="9" applyFont="1" applyFill="1" applyProtection="1">
      <protection hidden="1"/>
    </xf>
    <xf numFmtId="0" fontId="38" fillId="2" borderId="0" xfId="0" applyFont="1" applyFill="1" applyProtection="1">
      <protection hidden="1"/>
    </xf>
    <xf numFmtId="0" fontId="37" fillId="2" borderId="0" xfId="0" applyFont="1" applyFill="1" applyProtection="1">
      <protection hidden="1"/>
    </xf>
    <xf numFmtId="164" fontId="38" fillId="2" borderId="0" xfId="0" applyNumberFormat="1" applyFont="1" applyFill="1" applyProtection="1">
      <protection hidden="1"/>
    </xf>
    <xf numFmtId="0" fontId="23" fillId="2" borderId="0" xfId="0" applyFont="1" applyFill="1" applyAlignment="1" applyProtection="1">
      <alignment horizontal="right"/>
      <protection hidden="1"/>
    </xf>
    <xf numFmtId="0" fontId="22" fillId="0" borderId="14" xfId="0" applyFont="1" applyBorder="1" applyProtection="1">
      <protection hidden="1"/>
    </xf>
    <xf numFmtId="0" fontId="31" fillId="0" borderId="0" xfId="0" applyFont="1" applyAlignment="1" applyProtection="1">
      <alignment horizontal="right"/>
      <protection hidden="1"/>
    </xf>
    <xf numFmtId="0" fontId="22" fillId="0" borderId="15" xfId="0" applyFont="1" applyBorder="1" applyProtection="1">
      <protection hidden="1"/>
    </xf>
    <xf numFmtId="0" fontId="21" fillId="0" borderId="15" xfId="0" applyFont="1" applyBorder="1" applyProtection="1">
      <protection hidden="1"/>
    </xf>
    <xf numFmtId="0" fontId="22" fillId="0" borderId="16" xfId="0" applyFont="1" applyBorder="1" applyProtection="1">
      <protection hidden="1"/>
    </xf>
    <xf numFmtId="0" fontId="22" fillId="0" borderId="0" xfId="0" applyFont="1" applyBorder="1" applyAlignment="1" applyProtection="1">
      <alignment horizontal="left" vertical="center"/>
      <protection hidden="1"/>
    </xf>
    <xf numFmtId="0" fontId="22" fillId="0" borderId="0" xfId="0" applyFont="1" applyBorder="1" applyProtection="1">
      <protection hidden="1"/>
    </xf>
    <xf numFmtId="14" fontId="22" fillId="0" borderId="0" xfId="0" applyNumberFormat="1" applyFont="1" applyBorder="1" applyAlignment="1" applyProtection="1">
      <alignment horizontal="right" vertical="center"/>
      <protection hidden="1"/>
    </xf>
    <xf numFmtId="0" fontId="22" fillId="0" borderId="0" xfId="0" applyFont="1" applyBorder="1" applyAlignment="1" applyProtection="1">
      <alignment horizontal="right" vertical="center"/>
      <protection hidden="1"/>
    </xf>
    <xf numFmtId="9" fontId="22" fillId="0" borderId="0" xfId="10" applyFont="1" applyBorder="1" applyAlignment="1" applyProtection="1">
      <alignment horizontal="right" vertical="center"/>
      <protection hidden="1"/>
    </xf>
    <xf numFmtId="43" fontId="22" fillId="0" borderId="0" xfId="9" applyFont="1" applyBorder="1" applyAlignment="1" applyProtection="1">
      <alignment horizontal="center" vertical="center"/>
      <protection hidden="1"/>
    </xf>
    <xf numFmtId="0" fontId="36" fillId="0" borderId="0" xfId="0" applyFont="1" applyProtection="1">
      <protection hidden="1"/>
    </xf>
    <xf numFmtId="0" fontId="37" fillId="2" borderId="0" xfId="0" applyFont="1" applyFill="1" applyAlignment="1" applyProtection="1">
      <alignment horizontal="justify" vertical="center"/>
      <protection hidden="1"/>
    </xf>
    <xf numFmtId="14" fontId="22" fillId="2" borderId="0" xfId="0" applyNumberFormat="1" applyFont="1" applyFill="1" applyProtection="1">
      <protection hidden="1"/>
    </xf>
    <xf numFmtId="9" fontId="22" fillId="2" borderId="0" xfId="10" applyFont="1" applyFill="1" applyProtection="1">
      <protection hidden="1"/>
    </xf>
    <xf numFmtId="43" fontId="36" fillId="0" borderId="0" xfId="0" applyNumberFormat="1" applyFont="1" applyProtection="1">
      <protection hidden="1"/>
    </xf>
    <xf numFmtId="0" fontId="31" fillId="2" borderId="0" xfId="0" applyFont="1" applyFill="1" applyBorder="1" applyProtection="1">
      <protection hidden="1"/>
    </xf>
    <xf numFmtId="0" fontId="20" fillId="2" borderId="0" xfId="0" applyFont="1" applyFill="1" applyBorder="1" applyAlignment="1" applyProtection="1">
      <alignment horizontal="right" wrapText="1"/>
      <protection hidden="1"/>
    </xf>
    <xf numFmtId="0" fontId="33" fillId="2" borderId="0" xfId="0" applyFont="1" applyFill="1" applyBorder="1" applyProtection="1">
      <protection hidden="1"/>
    </xf>
    <xf numFmtId="1" fontId="34" fillId="2" borderId="0" xfId="0" applyNumberFormat="1" applyFont="1" applyFill="1" applyBorder="1" applyProtection="1">
      <protection hidden="1"/>
    </xf>
    <xf numFmtId="164" fontId="29" fillId="2" borderId="0" xfId="0" applyNumberFormat="1" applyFont="1" applyFill="1" applyBorder="1" applyProtection="1">
      <protection hidden="1"/>
    </xf>
    <xf numFmtId="0" fontId="31" fillId="2" borderId="0" xfId="0" applyFont="1" applyFill="1" applyProtection="1">
      <protection hidden="1"/>
    </xf>
    <xf numFmtId="1" fontId="34" fillId="0" borderId="0" xfId="0" applyNumberFormat="1" applyFont="1" applyBorder="1" applyProtection="1">
      <protection hidden="1"/>
    </xf>
    <xf numFmtId="164" fontId="29" fillId="0" borderId="0" xfId="0" applyNumberFormat="1" applyFont="1" applyBorder="1" applyProtection="1">
      <protection hidden="1"/>
    </xf>
    <xf numFmtId="0" fontId="22" fillId="8" borderId="11" xfId="0" applyFont="1" applyFill="1" applyBorder="1" applyProtection="1">
      <protection locked="0" hidden="1"/>
    </xf>
    <xf numFmtId="164" fontId="11" fillId="6" borderId="2" xfId="0" applyNumberFormat="1" applyFont="1" applyFill="1" applyBorder="1" applyProtection="1">
      <protection hidden="1"/>
    </xf>
    <xf numFmtId="164" fontId="16" fillId="2" borderId="3" xfId="0" applyNumberFormat="1" applyFont="1" applyFill="1" applyBorder="1" applyAlignment="1" applyProtection="1">
      <alignment horizontal="left" vertical="center"/>
      <protection hidden="1"/>
    </xf>
    <xf numFmtId="164" fontId="16" fillId="2" borderId="11" xfId="0" applyNumberFormat="1" applyFont="1" applyFill="1" applyBorder="1" applyAlignment="1" applyProtection="1">
      <alignment horizontal="left" vertical="center"/>
      <protection hidden="1"/>
    </xf>
    <xf numFmtId="1" fontId="18" fillId="0" borderId="3" xfId="0" applyNumberFormat="1" applyFont="1" applyFill="1" applyBorder="1" applyAlignment="1" applyProtection="1">
      <alignment horizontal="left"/>
      <protection hidden="1"/>
    </xf>
    <xf numFmtId="1" fontId="18" fillId="0" borderId="11" xfId="0" applyNumberFormat="1" applyFont="1" applyFill="1" applyBorder="1" applyAlignment="1" applyProtection="1">
      <alignment horizontal="left"/>
      <protection hidden="1"/>
    </xf>
    <xf numFmtId="1" fontId="18" fillId="0" borderId="4" xfId="0" applyNumberFormat="1" applyFont="1" applyFill="1" applyBorder="1" applyAlignment="1" applyProtection="1">
      <alignment horizontal="left"/>
      <protection hidden="1"/>
    </xf>
    <xf numFmtId="0" fontId="33" fillId="2" borderId="8" xfId="0" applyFont="1" applyFill="1" applyBorder="1" applyAlignment="1" applyProtection="1">
      <alignment horizontal="right"/>
      <protection hidden="1"/>
    </xf>
    <xf numFmtId="0" fontId="33" fillId="2" borderId="0" xfId="0" applyFont="1" applyFill="1" applyBorder="1" applyAlignment="1" applyProtection="1">
      <alignment horizontal="right"/>
      <protection hidden="1"/>
    </xf>
    <xf numFmtId="0" fontId="39" fillId="3" borderId="3" xfId="0" applyFont="1" applyFill="1" applyBorder="1" applyAlignment="1" applyProtection="1">
      <alignment horizontal="right" vertical="center"/>
      <protection hidden="1"/>
    </xf>
    <xf numFmtId="0" fontId="39" fillId="3" borderId="11" xfId="0" applyFont="1" applyFill="1" applyBorder="1" applyAlignment="1" applyProtection="1">
      <alignment horizontal="right" vertical="center"/>
      <protection hidden="1"/>
    </xf>
    <xf numFmtId="0" fontId="39" fillId="3" borderId="4" xfId="0" applyFont="1" applyFill="1" applyBorder="1" applyAlignment="1" applyProtection="1">
      <alignment horizontal="right" vertical="center"/>
      <protection hidden="1"/>
    </xf>
    <xf numFmtId="0" fontId="23" fillId="0" borderId="11" xfId="0" applyFont="1" applyBorder="1" applyAlignment="1" applyProtection="1">
      <alignment horizontal="right" vertical="center"/>
      <protection hidden="1"/>
    </xf>
    <xf numFmtId="14" fontId="23" fillId="0" borderId="11" xfId="0" applyNumberFormat="1" applyFont="1" applyBorder="1" applyAlignment="1" applyProtection="1">
      <alignment horizontal="right" vertical="center"/>
      <protection hidden="1"/>
    </xf>
    <xf numFmtId="9" fontId="22" fillId="0" borderId="11" xfId="10" applyFont="1" applyBorder="1" applyAlignment="1" applyProtection="1">
      <alignment horizontal="right" vertical="center"/>
      <protection hidden="1"/>
    </xf>
    <xf numFmtId="0" fontId="22" fillId="0" borderId="11" xfId="0" applyFont="1" applyBorder="1" applyAlignment="1" applyProtection="1">
      <alignment horizontal="left" vertical="center"/>
      <protection hidden="1"/>
    </xf>
    <xf numFmtId="0" fontId="22" fillId="8" borderId="11" xfId="0" applyFont="1" applyFill="1" applyBorder="1" applyAlignment="1" applyProtection="1">
      <alignment horizontal="right" vertical="center"/>
      <protection locked="0" hidden="1"/>
    </xf>
    <xf numFmtId="14" fontId="22" fillId="0" borderId="11" xfId="0" applyNumberFormat="1" applyFont="1" applyBorder="1" applyAlignment="1" applyProtection="1">
      <alignment horizontal="right" vertical="center"/>
      <protection hidden="1"/>
    </xf>
    <xf numFmtId="43" fontId="22" fillId="2" borderId="11" xfId="9" applyFont="1" applyFill="1" applyBorder="1" applyAlignment="1" applyProtection="1">
      <alignment horizontal="center" vertical="center"/>
      <protection hidden="1"/>
    </xf>
    <xf numFmtId="43" fontId="22" fillId="0" borderId="11" xfId="9" applyFont="1" applyBorder="1" applyAlignment="1" applyProtection="1">
      <alignment horizontal="center" vertical="center"/>
      <protection hidden="1"/>
    </xf>
    <xf numFmtId="164" fontId="26" fillId="2" borderId="0" xfId="0" applyNumberFormat="1" applyFont="1" applyFill="1" applyBorder="1" applyAlignment="1" applyProtection="1">
      <alignment horizontal="right"/>
      <protection hidden="1"/>
    </xf>
    <xf numFmtId="0" fontId="22" fillId="0" borderId="19" xfId="0" applyFont="1" applyBorder="1" applyAlignment="1" applyProtection="1">
      <alignment horizontal="left" vertical="top"/>
      <protection hidden="1"/>
    </xf>
    <xf numFmtId="0" fontId="22" fillId="0" borderId="10" xfId="0" applyFont="1" applyBorder="1" applyAlignment="1" applyProtection="1">
      <alignment horizontal="left" vertical="top"/>
      <protection hidden="1"/>
    </xf>
    <xf numFmtId="0" fontId="22" fillId="8" borderId="19" xfId="0" applyFont="1" applyFill="1" applyBorder="1" applyAlignment="1" applyProtection="1">
      <alignment horizontal="center"/>
      <protection locked="0" hidden="1"/>
    </xf>
    <xf numFmtId="0" fontId="22" fillId="8" borderId="10" xfId="0" applyFont="1" applyFill="1" applyBorder="1" applyAlignment="1" applyProtection="1">
      <alignment horizontal="center"/>
      <protection locked="0" hidden="1"/>
    </xf>
    <xf numFmtId="14" fontId="23" fillId="0" borderId="19" xfId="0" applyNumberFormat="1" applyFont="1" applyBorder="1" applyAlignment="1" applyProtection="1">
      <alignment horizontal="right" vertical="center"/>
      <protection hidden="1"/>
    </xf>
    <xf numFmtId="14" fontId="23" fillId="0" borderId="10" xfId="0" applyNumberFormat="1" applyFont="1" applyBorder="1" applyAlignment="1" applyProtection="1">
      <alignment horizontal="right" vertical="center"/>
      <protection hidden="1"/>
    </xf>
    <xf numFmtId="9" fontId="22" fillId="0" borderId="19" xfId="10" applyFont="1" applyBorder="1" applyAlignment="1" applyProtection="1">
      <alignment horizontal="right"/>
      <protection hidden="1"/>
    </xf>
    <xf numFmtId="9" fontId="22" fillId="0" borderId="10" xfId="10" applyFont="1" applyBorder="1" applyAlignment="1" applyProtection="1">
      <alignment horizontal="right"/>
      <protection hidden="1"/>
    </xf>
  </cellXfs>
  <cellStyles count="13">
    <cellStyle name="Komma" xfId="9" builtinId="3"/>
    <cellStyle name="Komma 2" xfId="3" xr:uid="{00000000-0005-0000-0000-000000000000}"/>
    <cellStyle name="Komma 2 2" xfId="5" xr:uid="{00000000-0005-0000-0000-000001000000}"/>
    <cellStyle name="Komma 3" xfId="8" xr:uid="{00000000-0005-0000-0000-000002000000}"/>
    <cellStyle name="Procent" xfId="10" builtinId="5"/>
    <cellStyle name="Procent 2" xfId="4" xr:uid="{00000000-0005-0000-0000-000003000000}"/>
    <cellStyle name="Standaard" xfId="0" builtinId="0"/>
    <cellStyle name="Standaard 3" xfId="6" xr:uid="{00000000-0005-0000-0000-000005000000}"/>
    <cellStyle name="Standaard 4" xfId="2" xr:uid="{00000000-0005-0000-0000-000006000000}"/>
    <cellStyle name="Valuta" xfId="1" builtinId="4"/>
    <cellStyle name="Valuta 2" xfId="7" xr:uid="{00000000-0005-0000-0000-000008000000}"/>
    <cellStyle name="Valuta 2 4" xfId="12" xr:uid="{26C0664B-C5AC-4FD7-9DE0-58A485B6566D}"/>
    <cellStyle name="Valuta 3" xfId="11" xr:uid="{868EF7BF-C470-4D19-88C4-3A2C67B6B910}"/>
  </cellStyles>
  <dxfs count="0"/>
  <tableStyles count="0" defaultTableStyle="TableStyleMedium2" defaultPivotStyle="PivotStyleLight16"/>
  <colors>
    <mruColors>
      <color rgb="FF8FCAE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245745</xdr:colOff>
      <xdr:row>4</xdr:row>
      <xdr:rowOff>95250</xdr:rowOff>
    </xdr:from>
    <xdr:ext cx="1076325" cy="801902"/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-907"/>
        <a:stretch/>
      </xdr:blipFill>
      <xdr:spPr>
        <a:xfrm>
          <a:off x="6715125" y="1009650"/>
          <a:ext cx="1076325" cy="801902"/>
        </a:xfrm>
        <a:prstGeom prst="rect">
          <a:avLst/>
        </a:prstGeom>
      </xdr:spPr>
    </xdr:pic>
    <xdr:clientData/>
  </xdr:oneCellAnchor>
  <xdr:oneCellAnchor>
    <xdr:from>
      <xdr:col>2</xdr:col>
      <xdr:colOff>2849880</xdr:colOff>
      <xdr:row>6</xdr:row>
      <xdr:rowOff>63812</xdr:rowOff>
    </xdr:from>
    <xdr:ext cx="1600200" cy="231463"/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9675" b="22940"/>
        <a:stretch/>
      </xdr:blipFill>
      <xdr:spPr>
        <a:xfrm>
          <a:off x="3550920" y="1305872"/>
          <a:ext cx="1600200" cy="23146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481666</xdr:colOff>
      <xdr:row>1</xdr:row>
      <xdr:rowOff>232833</xdr:rowOff>
    </xdr:from>
    <xdr:ext cx="1076325" cy="801902"/>
    <xdr:pic>
      <xdr:nvPicPr>
        <xdr:cNvPr id="2" name="Afbeelding 1">
          <a:extLst>
            <a:ext uri="{FF2B5EF4-FFF2-40B4-BE49-F238E27FC236}">
              <a16:creationId xmlns:a16="http://schemas.microsoft.com/office/drawing/2014/main" id="{6B831666-0149-4D7C-B99D-8E1616E263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-907"/>
        <a:stretch/>
      </xdr:blipFill>
      <xdr:spPr>
        <a:xfrm>
          <a:off x="13416616" y="432858"/>
          <a:ext cx="1076325" cy="801902"/>
        </a:xfrm>
        <a:prstGeom prst="rect">
          <a:avLst/>
        </a:prstGeom>
      </xdr:spPr>
    </xdr:pic>
    <xdr:clientData/>
  </xdr:oneCellAnchor>
  <xdr:oneCellAnchor>
    <xdr:from>
      <xdr:col>3</xdr:col>
      <xdr:colOff>401258</xdr:colOff>
      <xdr:row>3</xdr:row>
      <xdr:rowOff>4745</xdr:rowOff>
    </xdr:from>
    <xdr:ext cx="1743075" cy="520125"/>
    <xdr:pic>
      <xdr:nvPicPr>
        <xdr:cNvPr id="3" name="Afbeelding 2">
          <a:extLst>
            <a:ext uri="{FF2B5EF4-FFF2-40B4-BE49-F238E27FC236}">
              <a16:creationId xmlns:a16="http://schemas.microsoft.com/office/drawing/2014/main" id="{A71C3A4F-86A2-454C-B343-F44B84CD2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20240" y="576245"/>
          <a:ext cx="1743075" cy="5201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EN\AANBESTEDINGEN\IUC19-029%20Robotic%20Process%20Automation%20(RPA)\Gunningsmodel\UiTGANGSPUNTEN%20RPA%20-%20TOOL%20Argitec%20versie%200.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ijn%20Documenten\AANBESTEDINGEN\IUC%2019-015%20FMIS\Gunningssystematiek\UITGANGSPUNTEN%20-%20IUC19-015%20def%20-%20FMIS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SSO-CFD\UG_HKT_Inkoop-UNIT\80-INKOOPDOSSIERS-ICT\00%20Bibliotheek%20Prijzenformulieren\00%20Voorbeelden%20geintegreerd\IUC20-016%20Workflow%20engine%20voor%20hoog%20volume%20geautomatiseerde%20transactie%20verwerking.xlsx" TargetMode="External"/><Relationship Id="rId1" Type="http://schemas.openxmlformats.org/officeDocument/2006/relationships/externalLinkPath" Target="file:///Q:\SSO-CFD\UG_HKT_Inkoop-UNIT\80-INKOOPDOSSIERS-ICT\00%20Bibliotheek%20Prijzenformulieren\00%20Voorbeelden%20geintegreerd\IUC20-016%20Workflow%20engine%20voor%20hoog%20volume%20geautomatiseerde%20transactie%20verwe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Superformule"/>
      <sheetName val="Info BD"/>
      <sheetName val="Evaluatie"/>
      <sheetName val="TBV Onderzoek"/>
      <sheetName val="Vergelijken"/>
      <sheetName val="BPK-Grafiek"/>
      <sheetName val="DATA"/>
      <sheetName val="HULP-velden"/>
      <sheetName val="HULP-data"/>
    </sheetNames>
    <sheetDataSet>
      <sheetData sheetId="0"/>
      <sheetData sheetId="1">
        <row r="11">
          <cell r="K11">
            <v>100</v>
          </cell>
        </row>
        <row r="12">
          <cell r="K12">
            <v>100</v>
          </cell>
        </row>
        <row r="13">
          <cell r="K13">
            <v>200</v>
          </cell>
        </row>
        <row r="14">
          <cell r="K14">
            <v>140</v>
          </cell>
        </row>
        <row r="15">
          <cell r="K15">
            <v>1600000</v>
          </cell>
        </row>
        <row r="16">
          <cell r="K16">
            <v>1835789.4736842106</v>
          </cell>
        </row>
        <row r="19">
          <cell r="K19">
            <v>4.79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8">
          <cell r="D8">
            <v>1.1473684210526316</v>
          </cell>
        </row>
        <row r="9">
          <cell r="D9">
            <v>1.4285714285714286</v>
          </cell>
        </row>
        <row r="10">
          <cell r="D10">
            <v>4.7897999999999996</v>
          </cell>
        </row>
        <row r="59">
          <cell r="P59">
            <v>160000</v>
          </cell>
        </row>
        <row r="77">
          <cell r="J77">
            <v>0.5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Superformule"/>
      <sheetName val="Info BD"/>
      <sheetName val="Evaluatie"/>
      <sheetName val="TBV Onderzoek"/>
      <sheetName val="BPK-Grafiek"/>
      <sheetName val="HULP-velden"/>
      <sheetName val="DATA"/>
      <sheetName val="HULP-data"/>
    </sheetNames>
    <sheetDataSet>
      <sheetData sheetId="0"/>
      <sheetData sheetId="1"/>
      <sheetData sheetId="2"/>
      <sheetData sheetId="3"/>
      <sheetData sheetId="4"/>
      <sheetData sheetId="5"/>
      <sheetData sheetId="6">
        <row r="20">
          <cell r="L20">
            <v>1.2820512820512822</v>
          </cell>
        </row>
        <row r="80">
          <cell r="J80">
            <v>0.6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menvatting"/>
      <sheetName val="1. Technische Implementatie"/>
      <sheetName val="0. Dimensionering"/>
      <sheetName val="2a. Gebruiksrecht Subscription"/>
      <sheetName val="2b. Gebruiksrecht Perpetual"/>
      <sheetName val="3a. Consultancy"/>
      <sheetName val="3b. Opleiding"/>
      <sheetName val="BPK-Grafiek"/>
      <sheetName val="DATA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N22"/>
  <sheetViews>
    <sheetView showGridLines="0" zoomScaleNormal="100" workbookViewId="0">
      <selection activeCell="C9" sqref="C9"/>
    </sheetView>
  </sheetViews>
  <sheetFormatPr defaultColWidth="0" defaultRowHeight="0" customHeight="1" zeroHeight="1" x14ac:dyDescent="0.2"/>
  <cols>
    <col min="1" max="1" width="2.7109375" style="2" customWidth="1"/>
    <col min="2" max="2" width="7.5703125" style="1" bestFit="1" customWidth="1"/>
    <col min="3" max="3" width="63.42578125" style="2" customWidth="1"/>
    <col min="4" max="4" width="23.85546875" style="2" bestFit="1" customWidth="1"/>
    <col min="5" max="5" width="1.7109375" style="2" customWidth="1"/>
    <col min="6" max="6" width="29.28515625" style="2" bestFit="1" customWidth="1"/>
    <col min="7" max="7" width="2.7109375" style="2" customWidth="1"/>
    <col min="8" max="8" width="18.140625" style="2" hidden="1" customWidth="1"/>
    <col min="9" max="9" width="13.140625" style="2" hidden="1" customWidth="1"/>
    <col min="10" max="14" width="37.5703125" style="2" hidden="1" customWidth="1"/>
    <col min="15" max="16384" width="19.5703125" style="2" hidden="1"/>
  </cols>
  <sheetData>
    <row r="1" spans="2:10" ht="12" customHeight="1" x14ac:dyDescent="0.2"/>
    <row r="2" spans="2:10" ht="22.5" x14ac:dyDescent="0.3">
      <c r="B2" s="3" t="s">
        <v>6</v>
      </c>
      <c r="C2" s="4"/>
      <c r="D2" s="4"/>
      <c r="E2" s="4"/>
      <c r="F2" s="4"/>
    </row>
    <row r="3" spans="2:10" ht="18" x14ac:dyDescent="0.25">
      <c r="B3" s="5" t="s">
        <v>9</v>
      </c>
      <c r="C3" s="4"/>
      <c r="D3" s="6"/>
      <c r="E3" s="6"/>
      <c r="F3" s="4"/>
    </row>
    <row r="4" spans="2:10" ht="19.5" x14ac:dyDescent="0.25">
      <c r="B4" s="7" t="s">
        <v>0</v>
      </c>
      <c r="C4" s="4"/>
      <c r="D4" s="4"/>
      <c r="E4" s="4"/>
      <c r="F4" s="4"/>
    </row>
    <row r="5" spans="2:10" ht="12.75" x14ac:dyDescent="0.2">
      <c r="B5" s="8" t="s">
        <v>10</v>
      </c>
      <c r="C5" s="4"/>
      <c r="D5" s="4"/>
      <c r="E5" s="4"/>
      <c r="F5" s="4"/>
    </row>
    <row r="6" spans="2:10" ht="12.6" customHeight="1" x14ac:dyDescent="0.2">
      <c r="B6" s="9" t="s">
        <v>1</v>
      </c>
      <c r="C6" s="4"/>
      <c r="D6" s="4"/>
      <c r="E6" s="4"/>
      <c r="F6" s="4"/>
    </row>
    <row r="7" spans="2:10" ht="12.75" x14ac:dyDescent="0.2">
      <c r="B7" s="10"/>
      <c r="C7" s="4"/>
      <c r="D7" s="4"/>
      <c r="E7" s="4"/>
      <c r="F7" s="4"/>
    </row>
    <row r="8" spans="2:10" ht="15" x14ac:dyDescent="0.2">
      <c r="B8" s="11"/>
      <c r="C8" s="32" t="s">
        <v>2</v>
      </c>
      <c r="D8" s="12"/>
      <c r="E8" s="12"/>
      <c r="F8" s="4"/>
      <c r="H8" s="13"/>
      <c r="J8" s="14"/>
    </row>
    <row r="9" spans="2:10" ht="18" customHeight="1" x14ac:dyDescent="0.2">
      <c r="B9" s="11"/>
      <c r="C9" s="34"/>
      <c r="D9" s="15"/>
      <c r="E9" s="16"/>
      <c r="F9" s="4"/>
      <c r="H9" s="13"/>
      <c r="J9" s="14"/>
    </row>
    <row r="10" spans="2:10" ht="12.75" x14ac:dyDescent="0.2">
      <c r="B10" s="11"/>
      <c r="C10" s="17"/>
      <c r="D10" s="15"/>
      <c r="E10" s="15"/>
      <c r="F10" s="15"/>
      <c r="H10" s="13"/>
      <c r="J10" s="14"/>
    </row>
    <row r="11" spans="2:10" ht="13.5" thickBot="1" x14ac:dyDescent="0.25">
      <c r="B11" s="18"/>
      <c r="C11" s="19"/>
      <c r="D11" s="19"/>
      <c r="E11" s="19"/>
      <c r="F11" s="20"/>
    </row>
    <row r="12" spans="2:10" ht="12.75" x14ac:dyDescent="0.2">
      <c r="B12" s="21"/>
      <c r="C12" s="22"/>
      <c r="D12" s="22"/>
      <c r="E12" s="22"/>
      <c r="F12" s="23"/>
    </row>
    <row r="13" spans="2:10" ht="25.15" customHeight="1" x14ac:dyDescent="0.2">
      <c r="B13" s="129" t="s">
        <v>43</v>
      </c>
      <c r="C13" s="130"/>
      <c r="D13" s="28"/>
      <c r="E13" s="29"/>
      <c r="F13" s="39" t="s">
        <v>44</v>
      </c>
    </row>
    <row r="14" spans="2:10" ht="15" customHeight="1" x14ac:dyDescent="0.2">
      <c r="B14" s="131" t="str">
        <f>+Prijzenformulier!C8</f>
        <v>A. Apparatuur</v>
      </c>
      <c r="C14" s="132"/>
      <c r="D14" s="133"/>
      <c r="F14" s="128">
        <f>+Prijzenformulier!P14</f>
        <v>0</v>
      </c>
    </row>
    <row r="15" spans="2:10" ht="15" customHeight="1" x14ac:dyDescent="0.2">
      <c r="B15" s="131" t="str">
        <f>+Prijzenformulier!C17</f>
        <v>B. Programmatuur</v>
      </c>
      <c r="C15" s="132"/>
      <c r="D15" s="133"/>
      <c r="F15" s="128">
        <f>+Prijzenformulier!P23</f>
        <v>0</v>
      </c>
    </row>
    <row r="16" spans="2:10" ht="15" customHeight="1" x14ac:dyDescent="0.2">
      <c r="B16" s="131" t="str">
        <f>+Prijzenformulier!C25</f>
        <v>C. Optioneel (t.b.v. ontwikkelomgeving)</v>
      </c>
      <c r="C16" s="132"/>
      <c r="D16" s="133"/>
      <c r="F16" s="128">
        <f>+Prijzenformulier!P33</f>
        <v>0</v>
      </c>
    </row>
    <row r="17" spans="2:6" ht="14.25" customHeight="1" x14ac:dyDescent="0.2">
      <c r="B17" s="131" t="str">
        <f>+Prijzenformulier!C35</f>
        <v>D. Additionele diensten (50%)</v>
      </c>
      <c r="C17" s="132"/>
      <c r="D17" s="133"/>
      <c r="F17" s="128">
        <f>+Prijzenformulier!P38</f>
        <v>0</v>
      </c>
    </row>
    <row r="18" spans="2:6" ht="13.5" thickBot="1" x14ac:dyDescent="0.25">
      <c r="B18" s="24"/>
      <c r="C18" s="19"/>
      <c r="D18" s="19"/>
      <c r="E18" s="19"/>
      <c r="F18" s="20"/>
    </row>
    <row r="19" spans="2:6" ht="13.5" thickBot="1" x14ac:dyDescent="0.25">
      <c r="C19" s="25"/>
      <c r="D19" s="25"/>
      <c r="E19" s="25"/>
      <c r="F19" s="26"/>
    </row>
    <row r="20" spans="2:6" ht="24.95" customHeight="1" thickBot="1" x14ac:dyDescent="0.25">
      <c r="C20" s="30" t="s">
        <v>8</v>
      </c>
      <c r="D20" s="31"/>
      <c r="E20" s="31"/>
      <c r="F20" s="38">
        <f>SUM(F14:F17)</f>
        <v>0</v>
      </c>
    </row>
    <row r="21" spans="2:6" ht="13.5" thickBot="1" x14ac:dyDescent="0.25">
      <c r="B21" s="27"/>
      <c r="C21" s="33" t="s">
        <v>45</v>
      </c>
      <c r="D21" s="19"/>
      <c r="E21" s="19"/>
      <c r="F21" s="20"/>
    </row>
    <row r="22" spans="2:6" ht="12.75" x14ac:dyDescent="0.2">
      <c r="C22" s="22"/>
      <c r="D22" s="22"/>
      <c r="E22" s="22"/>
      <c r="F22" s="23"/>
    </row>
  </sheetData>
  <sheetProtection algorithmName="SHA-512" hashValue="ykbvjQ9B7rKvzlYLpVOYynQ2GFKXY/df6WLGm5/U0mtB2vBBApaE6vNOVbKsNp0jgJl4+eKyPHNolCexBmg71A==" saltValue="kx8ojQLOyPpIgLDgVxcwlQ==" spinCount="100000" sheet="1" objects="1" scenarios="1"/>
  <mergeCells count="5">
    <mergeCell ref="B13:C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5962A-8CEA-4890-8E50-79A3B036F900}">
  <sheetPr codeName="Blad3"/>
  <dimension ref="A1:Q45"/>
  <sheetViews>
    <sheetView showGridLines="0" tabSelected="1" topLeftCell="B12" zoomScale="110" zoomScaleNormal="110" workbookViewId="0">
      <selection activeCell="J10" sqref="J10:J11"/>
    </sheetView>
  </sheetViews>
  <sheetFormatPr defaultColWidth="8.85546875" defaultRowHeight="15" x14ac:dyDescent="0.25"/>
  <cols>
    <col min="1" max="1" width="2.7109375" style="42" hidden="1" customWidth="1"/>
    <col min="2" max="2" width="4.85546875" style="42" customWidth="1"/>
    <col min="3" max="3" width="59.42578125" style="41" customWidth="1"/>
    <col min="4" max="4" width="10.85546875" style="42" customWidth="1"/>
    <col min="5" max="5" width="19.5703125" style="42" customWidth="1"/>
    <col min="6" max="6" width="18.85546875" style="43" customWidth="1"/>
    <col min="7" max="7" width="20.7109375" style="43" customWidth="1"/>
    <col min="8" max="8" width="22.7109375" style="43" customWidth="1"/>
    <col min="9" max="9" width="20.7109375" style="43" customWidth="1"/>
    <col min="10" max="10" width="14.28515625" style="43" bestFit="1" customWidth="1"/>
    <col min="11" max="14" width="24.5703125" style="43" customWidth="1"/>
    <col min="15" max="15" width="24.5703125" style="69" customWidth="1"/>
    <col min="16" max="16" width="15.85546875" style="42" customWidth="1"/>
    <col min="17" max="25" width="8.85546875" style="42" customWidth="1"/>
    <col min="26" max="16375" width="8.85546875" style="42"/>
    <col min="16376" max="16384" width="0.140625" style="42" customWidth="1"/>
  </cols>
  <sheetData>
    <row r="1" spans="1:17" ht="24" x14ac:dyDescent="0.4">
      <c r="A1" s="40"/>
      <c r="B1" s="40"/>
      <c r="O1" s="44"/>
    </row>
    <row r="2" spans="1:17" s="40" customFormat="1" ht="24" x14ac:dyDescent="0.4">
      <c r="C2" s="35" t="str">
        <f>Samenvatting!B2</f>
        <v>Europese aanbesteding</v>
      </c>
      <c r="D2" s="45"/>
      <c r="E2" s="45"/>
      <c r="F2" s="46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7" s="40" customFormat="1" ht="24" x14ac:dyDescent="0.4">
      <c r="C3" s="37" t="str">
        <f>Samenvatting!B3</f>
        <v xml:space="preserve">Beheer, Onderhoud &amp; Support Oracle Exadata-omgeving </v>
      </c>
      <c r="D3" s="45"/>
      <c r="E3" s="45"/>
      <c r="F3" s="46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7" s="47" customFormat="1" ht="13.5" x14ac:dyDescent="0.25">
      <c r="C4" s="48" t="str">
        <f>Samenvatting!B5</f>
        <v>IUC25-008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7" s="47" customFormat="1" ht="12.75" x14ac:dyDescent="0.2">
      <c r="C5" s="50" t="str">
        <f>Samenvatting!B6</f>
        <v>(Prijzen exclusief BTW)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7" s="47" customFormat="1" ht="13.5" x14ac:dyDescent="0.25">
      <c r="C6" s="51"/>
      <c r="D6" s="52"/>
      <c r="E6" s="52"/>
      <c r="F6" s="53"/>
      <c r="G6" s="54"/>
      <c r="H6" s="54"/>
      <c r="I6" s="53"/>
      <c r="J6" s="53"/>
      <c r="K6" s="53"/>
      <c r="L6" s="53"/>
      <c r="M6" s="53"/>
      <c r="N6" s="53"/>
      <c r="O6" s="53"/>
      <c r="P6" s="53"/>
    </row>
    <row r="7" spans="1:17" s="47" customFormat="1" ht="12.75" x14ac:dyDescent="0.2">
      <c r="C7" s="55"/>
      <c r="D7" s="56"/>
      <c r="E7" s="56"/>
      <c r="F7" s="56"/>
      <c r="G7" s="56"/>
      <c r="H7" s="56"/>
      <c r="I7" s="56"/>
      <c r="J7" s="56"/>
    </row>
    <row r="8" spans="1:17" s="47" customFormat="1" ht="13.5" x14ac:dyDescent="0.25">
      <c r="C8" s="57" t="s">
        <v>46</v>
      </c>
      <c r="D8" s="58"/>
      <c r="E8" s="59"/>
      <c r="F8" s="59"/>
      <c r="G8" s="60"/>
      <c r="H8" s="60"/>
      <c r="I8" s="61"/>
      <c r="J8" s="62">
        <v>46537</v>
      </c>
      <c r="K8" s="63" t="s">
        <v>33</v>
      </c>
      <c r="L8" s="63" t="s">
        <v>34</v>
      </c>
      <c r="M8" s="63" t="s">
        <v>35</v>
      </c>
      <c r="N8" s="63" t="s">
        <v>36</v>
      </c>
      <c r="O8" s="63" t="s">
        <v>37</v>
      </c>
      <c r="P8" s="64"/>
    </row>
    <row r="9" spans="1:17" s="65" customFormat="1" ht="13.5" x14ac:dyDescent="0.25">
      <c r="C9" s="66" t="s">
        <v>3</v>
      </c>
      <c r="D9" s="67" t="s">
        <v>11</v>
      </c>
      <c r="E9" s="67"/>
      <c r="F9" s="66" t="s">
        <v>13</v>
      </c>
      <c r="G9" s="66" t="s">
        <v>16</v>
      </c>
      <c r="H9" s="66" t="s">
        <v>14</v>
      </c>
      <c r="I9" s="68" t="s">
        <v>27</v>
      </c>
      <c r="J9" s="147" t="s">
        <v>52</v>
      </c>
      <c r="K9" s="51" t="s">
        <v>28</v>
      </c>
      <c r="L9" s="51" t="s">
        <v>29</v>
      </c>
      <c r="M9" s="51" t="s">
        <v>30</v>
      </c>
      <c r="N9" s="51" t="s">
        <v>31</v>
      </c>
      <c r="O9" s="51" t="s">
        <v>32</v>
      </c>
      <c r="P9" s="51" t="s">
        <v>4</v>
      </c>
      <c r="Q9" s="69"/>
    </row>
    <row r="10" spans="1:17" s="47" customFormat="1" ht="12.75" x14ac:dyDescent="0.25">
      <c r="C10" s="148" t="s">
        <v>41</v>
      </c>
      <c r="D10" s="70">
        <v>2</v>
      </c>
      <c r="E10" s="70" t="s">
        <v>24</v>
      </c>
      <c r="F10" s="71">
        <v>35310850</v>
      </c>
      <c r="G10" s="71">
        <v>21380191</v>
      </c>
      <c r="H10" s="152">
        <v>46172</v>
      </c>
      <c r="I10" s="150"/>
      <c r="J10" s="154">
        <f>($J$8-H10)/366</f>
        <v>0.99726775956284153</v>
      </c>
      <c r="K10" s="72">
        <f>J10*I10*D10</f>
        <v>0</v>
      </c>
      <c r="L10" s="72">
        <f>$I10*$D10</f>
        <v>0</v>
      </c>
      <c r="M10" s="72">
        <f t="shared" ref="M10:O12" si="0">$I10*$D10</f>
        <v>0</v>
      </c>
      <c r="N10" s="72">
        <f t="shared" si="0"/>
        <v>0</v>
      </c>
      <c r="O10" s="72">
        <f t="shared" si="0"/>
        <v>0</v>
      </c>
      <c r="P10" s="73">
        <f>SUM(K10:O10)</f>
        <v>0</v>
      </c>
    </row>
    <row r="11" spans="1:17" s="47" customFormat="1" ht="12.75" x14ac:dyDescent="0.25">
      <c r="C11" s="149"/>
      <c r="D11" s="109">
        <v>3</v>
      </c>
      <c r="E11" s="70" t="s">
        <v>24</v>
      </c>
      <c r="F11" s="71">
        <v>19042376</v>
      </c>
      <c r="G11" s="71">
        <v>21380439</v>
      </c>
      <c r="H11" s="153"/>
      <c r="I11" s="151"/>
      <c r="J11" s="155"/>
      <c r="K11" s="72">
        <f>J10*I10*D11</f>
        <v>0</v>
      </c>
      <c r="L11" s="72">
        <f>$I10*$D11</f>
        <v>0</v>
      </c>
      <c r="M11" s="72">
        <f t="shared" ref="M11:O11" si="1">$I10*$D11</f>
        <v>0</v>
      </c>
      <c r="N11" s="72">
        <f t="shared" si="1"/>
        <v>0</v>
      </c>
      <c r="O11" s="72">
        <f t="shared" si="1"/>
        <v>0</v>
      </c>
      <c r="P11" s="73">
        <f>SUM(K11:O11)</f>
        <v>0</v>
      </c>
    </row>
    <row r="12" spans="1:17" s="47" customFormat="1" ht="24" x14ac:dyDescent="0.25">
      <c r="C12" s="74" t="s">
        <v>42</v>
      </c>
      <c r="D12" s="75">
        <v>5</v>
      </c>
      <c r="E12" s="76" t="s">
        <v>24</v>
      </c>
      <c r="F12" s="77" t="s">
        <v>38</v>
      </c>
      <c r="G12" s="78" t="s">
        <v>38</v>
      </c>
      <c r="H12" s="79">
        <v>46659</v>
      </c>
      <c r="I12" s="127"/>
      <c r="J12" s="80">
        <f>($J$8+365-H12)/366</f>
        <v>0.66393442622950816</v>
      </c>
      <c r="K12" s="81"/>
      <c r="L12" s="82">
        <f>J12*I12*D12</f>
        <v>0</v>
      </c>
      <c r="M12" s="82">
        <f t="shared" si="0"/>
        <v>0</v>
      </c>
      <c r="N12" s="82">
        <f t="shared" si="0"/>
        <v>0</v>
      </c>
      <c r="O12" s="82">
        <f t="shared" si="0"/>
        <v>0</v>
      </c>
      <c r="P12" s="83">
        <f>SUM(K12:O12)</f>
        <v>0</v>
      </c>
    </row>
    <row r="13" spans="1:17" s="47" customFormat="1" ht="12" x14ac:dyDescent="0.2">
      <c r="C13" s="74" t="s">
        <v>51</v>
      </c>
      <c r="D13" s="76">
        <v>12</v>
      </c>
      <c r="E13" s="76" t="s">
        <v>25</v>
      </c>
      <c r="F13" s="84" t="s">
        <v>38</v>
      </c>
      <c r="G13" s="84" t="s">
        <v>38</v>
      </c>
      <c r="H13" s="79">
        <v>46388</v>
      </c>
      <c r="I13" s="127"/>
      <c r="J13" s="80">
        <f>($J$8-H13)/366</f>
        <v>0.40710382513661203</v>
      </c>
      <c r="K13" s="82">
        <f>J13*I13*D13</f>
        <v>0</v>
      </c>
      <c r="L13" s="82">
        <f>$I13*$D13</f>
        <v>0</v>
      </c>
      <c r="M13" s="82">
        <f>$I13*$D13</f>
        <v>0</v>
      </c>
      <c r="N13" s="82">
        <f>$I13*$D13</f>
        <v>0</v>
      </c>
      <c r="O13" s="82">
        <f>$I13*$D13</f>
        <v>0</v>
      </c>
      <c r="P13" s="85">
        <f t="shared" ref="P13" si="2">SUM(K13:O13)</f>
        <v>0</v>
      </c>
    </row>
    <row r="14" spans="1:17" s="47" customFormat="1" ht="13.5" x14ac:dyDescent="0.25">
      <c r="C14" s="86" t="s">
        <v>7</v>
      </c>
      <c r="D14" s="87"/>
      <c r="E14" s="87"/>
      <c r="F14" s="87"/>
      <c r="G14" s="87"/>
      <c r="H14" s="87"/>
      <c r="I14" s="87"/>
      <c r="J14" s="88"/>
      <c r="K14" s="89">
        <f>SUM(K10:K13)</f>
        <v>0</v>
      </c>
      <c r="L14" s="89">
        <f>SUM(L10:L13)</f>
        <v>0</v>
      </c>
      <c r="M14" s="89">
        <f>SUM(M10:M13)</f>
        <v>0</v>
      </c>
      <c r="N14" s="89">
        <f>SUM(N10:N13)</f>
        <v>0</v>
      </c>
      <c r="O14" s="89">
        <f>SUM(O10:O13)</f>
        <v>0</v>
      </c>
      <c r="P14" s="90">
        <f>SUM(P10:P13)</f>
        <v>0</v>
      </c>
    </row>
    <row r="15" spans="1:17" s="47" customFormat="1" ht="13.5" x14ac:dyDescent="0.25">
      <c r="C15" s="91"/>
      <c r="D15" s="92"/>
      <c r="E15" s="92"/>
      <c r="F15" s="92"/>
      <c r="G15" s="92"/>
      <c r="H15" s="92"/>
      <c r="I15" s="93"/>
      <c r="J15" s="94"/>
      <c r="K15" s="95"/>
      <c r="L15" s="95"/>
      <c r="M15" s="95"/>
      <c r="N15" s="95"/>
      <c r="O15" s="95"/>
      <c r="P15" s="95"/>
    </row>
    <row r="16" spans="1:17" s="47" customFormat="1" ht="13.5" x14ac:dyDescent="0.25">
      <c r="C16" s="91"/>
      <c r="D16" s="92"/>
      <c r="E16" s="92"/>
      <c r="F16" s="92"/>
      <c r="G16" s="92"/>
      <c r="H16" s="92"/>
      <c r="I16" s="93"/>
      <c r="J16" s="94"/>
      <c r="K16" s="95"/>
      <c r="L16" s="95"/>
      <c r="M16" s="95"/>
      <c r="N16" s="95"/>
      <c r="O16" s="95"/>
      <c r="P16" s="95"/>
    </row>
    <row r="17" spans="1:16" s="47" customFormat="1" ht="13.5" x14ac:dyDescent="0.25">
      <c r="C17" s="51" t="s">
        <v>47</v>
      </c>
      <c r="D17" s="96"/>
      <c r="E17" s="96"/>
      <c r="F17" s="96"/>
      <c r="G17" s="96"/>
      <c r="H17" s="96"/>
      <c r="I17" s="97"/>
      <c r="J17" s="98"/>
      <c r="K17" s="99"/>
      <c r="L17" s="100"/>
      <c r="M17" s="100"/>
      <c r="N17" s="100"/>
      <c r="O17" s="101"/>
      <c r="P17" s="97"/>
    </row>
    <row r="18" spans="1:16" s="47" customFormat="1" ht="13.5" x14ac:dyDescent="0.25">
      <c r="C18" s="66" t="s">
        <v>3</v>
      </c>
      <c r="D18" s="102" t="s">
        <v>15</v>
      </c>
      <c r="E18" s="102"/>
      <c r="F18" s="102" t="s">
        <v>13</v>
      </c>
      <c r="G18" s="102" t="s">
        <v>16</v>
      </c>
      <c r="H18" s="102" t="s">
        <v>14</v>
      </c>
      <c r="I18" s="68" t="s">
        <v>27</v>
      </c>
      <c r="J18" s="98"/>
      <c r="K18" s="51" t="s">
        <v>28</v>
      </c>
      <c r="L18" s="51" t="s">
        <v>29</v>
      </c>
      <c r="M18" s="51" t="s">
        <v>30</v>
      </c>
      <c r="N18" s="51" t="s">
        <v>31</v>
      </c>
      <c r="O18" s="51" t="s">
        <v>32</v>
      </c>
      <c r="P18" s="51" t="s">
        <v>4</v>
      </c>
    </row>
    <row r="19" spans="1:16" s="47" customFormat="1" ht="12" x14ac:dyDescent="0.2">
      <c r="C19" s="76" t="s">
        <v>12</v>
      </c>
      <c r="D19" s="76">
        <v>24</v>
      </c>
      <c r="E19" s="76" t="s">
        <v>26</v>
      </c>
      <c r="F19" s="75">
        <v>93520418</v>
      </c>
      <c r="G19" s="75">
        <v>21474461</v>
      </c>
      <c r="H19" s="79">
        <v>46350</v>
      </c>
      <c r="I19" s="127"/>
      <c r="J19" s="80">
        <f>($J$8-H19)/366</f>
        <v>0.51092896174863389</v>
      </c>
      <c r="K19" s="82">
        <f>J19*I19*D19</f>
        <v>0</v>
      </c>
      <c r="L19" s="82">
        <f>$I19*$D19</f>
        <v>0</v>
      </c>
      <c r="M19" s="82">
        <f t="shared" ref="M19:O32" si="3">$I19*$D19</f>
        <v>0</v>
      </c>
      <c r="N19" s="82">
        <f t="shared" si="3"/>
        <v>0</v>
      </c>
      <c r="O19" s="82">
        <f t="shared" si="3"/>
        <v>0</v>
      </c>
      <c r="P19" s="85">
        <f>SUM(K19:O19)</f>
        <v>0</v>
      </c>
    </row>
    <row r="20" spans="1:16" s="104" customFormat="1" ht="12" x14ac:dyDescent="0.2">
      <c r="A20" s="47"/>
      <c r="B20" s="47"/>
      <c r="C20" s="142" t="s">
        <v>17</v>
      </c>
      <c r="D20" s="103">
        <v>18</v>
      </c>
      <c r="E20" s="103" t="s">
        <v>26</v>
      </c>
      <c r="F20" s="103">
        <v>20685430</v>
      </c>
      <c r="G20" s="103">
        <v>10609880</v>
      </c>
      <c r="H20" s="144">
        <v>46388</v>
      </c>
      <c r="I20" s="143"/>
      <c r="J20" s="141">
        <f>($J$8-H20)/366</f>
        <v>0.40710382513661203</v>
      </c>
      <c r="K20" s="146">
        <f>(D20+D21+D22)*I20*J20</f>
        <v>0</v>
      </c>
      <c r="L20" s="146">
        <f>$I20*($D20+$D21+$D22)</f>
        <v>0</v>
      </c>
      <c r="M20" s="146">
        <f t="shared" ref="M20:O20" si="4">$I20*($D20+$D21+$D22)</f>
        <v>0</v>
      </c>
      <c r="N20" s="146">
        <f t="shared" si="4"/>
        <v>0</v>
      </c>
      <c r="O20" s="146">
        <f t="shared" si="4"/>
        <v>0</v>
      </c>
      <c r="P20" s="145">
        <f>SUM(K20:O22)</f>
        <v>0</v>
      </c>
    </row>
    <row r="21" spans="1:16" s="47" customFormat="1" ht="12" x14ac:dyDescent="0.2">
      <c r="C21" s="142"/>
      <c r="D21" s="105">
        <v>18</v>
      </c>
      <c r="E21" s="105" t="s">
        <v>26</v>
      </c>
      <c r="F21" s="105">
        <v>20385494</v>
      </c>
      <c r="G21" s="106">
        <v>8190358</v>
      </c>
      <c r="H21" s="144"/>
      <c r="I21" s="143"/>
      <c r="J21" s="141"/>
      <c r="K21" s="146"/>
      <c r="L21" s="146"/>
      <c r="M21" s="146"/>
      <c r="N21" s="146"/>
      <c r="O21" s="146"/>
      <c r="P21" s="145"/>
    </row>
    <row r="22" spans="1:16" s="47" customFormat="1" ht="12" x14ac:dyDescent="0.2">
      <c r="C22" s="142"/>
      <c r="D22" s="107">
        <v>54</v>
      </c>
      <c r="E22" s="107" t="s">
        <v>26</v>
      </c>
      <c r="F22" s="107">
        <v>19689781</v>
      </c>
      <c r="G22" s="107">
        <v>6411071</v>
      </c>
      <c r="H22" s="144"/>
      <c r="I22" s="143"/>
      <c r="J22" s="141"/>
      <c r="K22" s="146"/>
      <c r="L22" s="146"/>
      <c r="M22" s="146"/>
      <c r="N22" s="146"/>
      <c r="O22" s="146"/>
      <c r="P22" s="145"/>
    </row>
    <row r="23" spans="1:16" s="47" customFormat="1" ht="13.5" x14ac:dyDescent="0.25">
      <c r="C23" s="86" t="s">
        <v>7</v>
      </c>
      <c r="D23" s="87"/>
      <c r="E23" s="87"/>
      <c r="F23" s="87"/>
      <c r="G23" s="87"/>
      <c r="H23" s="87"/>
      <c r="I23" s="87"/>
      <c r="J23" s="88"/>
      <c r="K23" s="89">
        <f t="shared" ref="K23:N23" si="5">SUM(K19:K22)</f>
        <v>0</v>
      </c>
      <c r="L23" s="89">
        <f t="shared" si="5"/>
        <v>0</v>
      </c>
      <c r="M23" s="89">
        <f t="shared" si="5"/>
        <v>0</v>
      </c>
      <c r="N23" s="89">
        <f t="shared" si="5"/>
        <v>0</v>
      </c>
      <c r="O23" s="89">
        <f>SUM(O19:O22)</f>
        <v>0</v>
      </c>
      <c r="P23" s="90">
        <f>SUM(P19:P22)</f>
        <v>0</v>
      </c>
    </row>
    <row r="24" spans="1:16" s="47" customFormat="1" ht="12" x14ac:dyDescent="0.2">
      <c r="C24" s="108"/>
      <c r="D24" s="109"/>
      <c r="E24" s="109"/>
      <c r="F24" s="109"/>
      <c r="G24" s="109"/>
      <c r="H24" s="110"/>
      <c r="I24" s="111"/>
      <c r="J24" s="112"/>
      <c r="K24" s="113"/>
      <c r="L24" s="113"/>
      <c r="M24" s="113"/>
      <c r="N24" s="113"/>
      <c r="O24" s="113"/>
      <c r="P24" s="114"/>
    </row>
    <row r="25" spans="1:16" s="47" customFormat="1" ht="12.75" x14ac:dyDescent="0.2">
      <c r="C25" s="115" t="s">
        <v>48</v>
      </c>
      <c r="D25" s="97"/>
      <c r="E25" s="97"/>
      <c r="F25" s="97"/>
      <c r="G25" s="97"/>
      <c r="H25" s="116"/>
      <c r="I25" s="97"/>
      <c r="J25" s="117"/>
      <c r="K25" s="98"/>
      <c r="L25" s="98"/>
      <c r="M25" s="98"/>
      <c r="N25" s="98"/>
      <c r="O25" s="98"/>
      <c r="P25" s="64"/>
    </row>
    <row r="26" spans="1:16" s="47" customFormat="1" ht="13.5" x14ac:dyDescent="0.25">
      <c r="C26" s="66" t="s">
        <v>3</v>
      </c>
      <c r="D26" s="102" t="s">
        <v>15</v>
      </c>
      <c r="E26" s="102"/>
      <c r="F26" s="102" t="s">
        <v>13</v>
      </c>
      <c r="G26" s="102" t="s">
        <v>16</v>
      </c>
      <c r="H26" s="102" t="s">
        <v>14</v>
      </c>
      <c r="I26" s="68" t="s">
        <v>27</v>
      </c>
      <c r="J26" s="117"/>
      <c r="K26" s="51" t="s">
        <v>28</v>
      </c>
      <c r="L26" s="51" t="s">
        <v>29</v>
      </c>
      <c r="M26" s="51" t="s">
        <v>30</v>
      </c>
      <c r="N26" s="51" t="s">
        <v>31</v>
      </c>
      <c r="O26" s="51" t="s">
        <v>32</v>
      </c>
      <c r="P26" s="51" t="s">
        <v>4</v>
      </c>
    </row>
    <row r="27" spans="1:16" s="47" customFormat="1" ht="12" x14ac:dyDescent="0.2">
      <c r="C27" s="74" t="s">
        <v>18</v>
      </c>
      <c r="D27" s="76">
        <v>300</v>
      </c>
      <c r="E27" s="76" t="s">
        <v>26</v>
      </c>
      <c r="F27" s="139">
        <v>85044810</v>
      </c>
      <c r="G27" s="139">
        <v>21380439</v>
      </c>
      <c r="H27" s="140">
        <v>46172</v>
      </c>
      <c r="I27" s="127"/>
      <c r="J27" s="141">
        <f>($J$8-H27)/366</f>
        <v>0.99726775956284153</v>
      </c>
      <c r="K27" s="82">
        <f>J27*I27*D27</f>
        <v>0</v>
      </c>
      <c r="L27" s="82">
        <f t="shared" ref="L27:L32" si="6">$I27*$D27</f>
        <v>0</v>
      </c>
      <c r="M27" s="82">
        <f t="shared" si="3"/>
        <v>0</v>
      </c>
      <c r="N27" s="82">
        <f t="shared" si="3"/>
        <v>0</v>
      </c>
      <c r="O27" s="82">
        <f t="shared" si="3"/>
        <v>0</v>
      </c>
      <c r="P27" s="85">
        <f t="shared" ref="P27:P32" si="7">SUM(K27:O27)</f>
        <v>0</v>
      </c>
    </row>
    <row r="28" spans="1:16" s="47" customFormat="1" ht="12" x14ac:dyDescent="0.2">
      <c r="C28" s="74" t="s">
        <v>20</v>
      </c>
      <c r="D28" s="76">
        <v>300</v>
      </c>
      <c r="E28" s="76" t="s">
        <v>26</v>
      </c>
      <c r="F28" s="139"/>
      <c r="G28" s="139"/>
      <c r="H28" s="140"/>
      <c r="I28" s="127"/>
      <c r="J28" s="141"/>
      <c r="K28" s="82">
        <f>J27*I28*D28</f>
        <v>0</v>
      </c>
      <c r="L28" s="82">
        <f t="shared" si="6"/>
        <v>0</v>
      </c>
      <c r="M28" s="82">
        <f t="shared" si="3"/>
        <v>0</v>
      </c>
      <c r="N28" s="82">
        <f t="shared" si="3"/>
        <v>0</v>
      </c>
      <c r="O28" s="82">
        <f t="shared" si="3"/>
        <v>0</v>
      </c>
      <c r="P28" s="85">
        <f t="shared" si="7"/>
        <v>0</v>
      </c>
    </row>
    <row r="29" spans="1:16" s="47" customFormat="1" ht="12" x14ac:dyDescent="0.2">
      <c r="C29" s="74" t="s">
        <v>19</v>
      </c>
      <c r="D29" s="76">
        <v>300</v>
      </c>
      <c r="E29" s="76" t="s">
        <v>26</v>
      </c>
      <c r="F29" s="139"/>
      <c r="G29" s="139"/>
      <c r="H29" s="140"/>
      <c r="I29" s="127"/>
      <c r="J29" s="141"/>
      <c r="K29" s="82">
        <f>J27*I29*D29</f>
        <v>0</v>
      </c>
      <c r="L29" s="82">
        <f t="shared" si="6"/>
        <v>0</v>
      </c>
      <c r="M29" s="82">
        <f t="shared" si="3"/>
        <v>0</v>
      </c>
      <c r="N29" s="82">
        <f t="shared" si="3"/>
        <v>0</v>
      </c>
      <c r="O29" s="82">
        <f t="shared" si="3"/>
        <v>0</v>
      </c>
      <c r="P29" s="85">
        <f t="shared" si="7"/>
        <v>0</v>
      </c>
    </row>
    <row r="30" spans="1:16" s="47" customFormat="1" ht="12" x14ac:dyDescent="0.2">
      <c r="C30" s="74" t="s">
        <v>21</v>
      </c>
      <c r="D30" s="76">
        <v>300</v>
      </c>
      <c r="E30" s="76" t="s">
        <v>26</v>
      </c>
      <c r="F30" s="139"/>
      <c r="G30" s="139"/>
      <c r="H30" s="140"/>
      <c r="I30" s="127"/>
      <c r="J30" s="141"/>
      <c r="K30" s="82">
        <f>J27*I30*D30</f>
        <v>0</v>
      </c>
      <c r="L30" s="82">
        <f t="shared" si="6"/>
        <v>0</v>
      </c>
      <c r="M30" s="82">
        <f t="shared" si="3"/>
        <v>0</v>
      </c>
      <c r="N30" s="82">
        <f t="shared" si="3"/>
        <v>0</v>
      </c>
      <c r="O30" s="82">
        <f t="shared" si="3"/>
        <v>0</v>
      </c>
      <c r="P30" s="85">
        <f t="shared" si="7"/>
        <v>0</v>
      </c>
    </row>
    <row r="31" spans="1:16" s="47" customFormat="1" ht="12" x14ac:dyDescent="0.2">
      <c r="C31" s="74" t="s">
        <v>22</v>
      </c>
      <c r="D31" s="76">
        <v>300</v>
      </c>
      <c r="E31" s="76" t="s">
        <v>26</v>
      </c>
      <c r="F31" s="139"/>
      <c r="G31" s="139"/>
      <c r="H31" s="140"/>
      <c r="I31" s="127"/>
      <c r="J31" s="141"/>
      <c r="K31" s="82">
        <f>J27*I31*D31</f>
        <v>0</v>
      </c>
      <c r="L31" s="82">
        <f t="shared" si="6"/>
        <v>0</v>
      </c>
      <c r="M31" s="82">
        <f t="shared" si="3"/>
        <v>0</v>
      </c>
      <c r="N31" s="82">
        <f t="shared" si="3"/>
        <v>0</v>
      </c>
      <c r="O31" s="82">
        <f t="shared" si="3"/>
        <v>0</v>
      </c>
      <c r="P31" s="85">
        <f t="shared" si="7"/>
        <v>0</v>
      </c>
    </row>
    <row r="32" spans="1:16" s="47" customFormat="1" ht="12" x14ac:dyDescent="0.2">
      <c r="C32" s="74" t="s">
        <v>23</v>
      </c>
      <c r="D32" s="76">
        <v>300</v>
      </c>
      <c r="E32" s="76" t="s">
        <v>26</v>
      </c>
      <c r="F32" s="139"/>
      <c r="G32" s="139"/>
      <c r="H32" s="140"/>
      <c r="I32" s="127"/>
      <c r="J32" s="141"/>
      <c r="K32" s="82">
        <f>J27*I32*D32</f>
        <v>0</v>
      </c>
      <c r="L32" s="82">
        <f t="shared" si="6"/>
        <v>0</v>
      </c>
      <c r="M32" s="82">
        <f t="shared" si="3"/>
        <v>0</v>
      </c>
      <c r="N32" s="82">
        <f t="shared" si="3"/>
        <v>0</v>
      </c>
      <c r="O32" s="82">
        <f t="shared" si="3"/>
        <v>0</v>
      </c>
      <c r="P32" s="85">
        <f t="shared" si="7"/>
        <v>0</v>
      </c>
    </row>
    <row r="33" spans="3:16" s="47" customFormat="1" ht="13.5" x14ac:dyDescent="0.25">
      <c r="C33" s="86" t="s">
        <v>7</v>
      </c>
      <c r="D33" s="87"/>
      <c r="E33" s="87"/>
      <c r="F33" s="87"/>
      <c r="G33" s="87"/>
      <c r="H33" s="87"/>
      <c r="I33" s="87"/>
      <c r="J33" s="88"/>
      <c r="K33" s="89">
        <f>SUM(K27:K32)</f>
        <v>0</v>
      </c>
      <c r="L33" s="89">
        <f t="shared" ref="L33:O33" si="8">SUM(L27:L32)</f>
        <v>0</v>
      </c>
      <c r="M33" s="89">
        <f t="shared" si="8"/>
        <v>0</v>
      </c>
      <c r="N33" s="89">
        <f t="shared" si="8"/>
        <v>0</v>
      </c>
      <c r="O33" s="89">
        <f t="shared" si="8"/>
        <v>0</v>
      </c>
      <c r="P33" s="90">
        <f>SUM(P27:P32)</f>
        <v>0</v>
      </c>
    </row>
    <row r="34" spans="3:16" s="47" customFormat="1" ht="13.5" x14ac:dyDescent="0.25">
      <c r="C34" s="91"/>
      <c r="G34" s="91"/>
      <c r="H34" s="91"/>
      <c r="I34" s="91"/>
      <c r="J34" s="91"/>
      <c r="K34" s="118"/>
      <c r="L34" s="118"/>
      <c r="M34" s="118"/>
      <c r="N34" s="118"/>
      <c r="O34" s="118"/>
      <c r="P34" s="118"/>
    </row>
    <row r="35" spans="3:16" s="47" customFormat="1" ht="16.5" x14ac:dyDescent="0.3">
      <c r="C35" s="115" t="s">
        <v>49</v>
      </c>
      <c r="D35" s="119"/>
      <c r="E35" s="119"/>
      <c r="F35" s="120"/>
      <c r="G35" s="120"/>
      <c r="H35" s="120"/>
      <c r="I35" s="121"/>
      <c r="J35" s="121"/>
      <c r="K35" s="121"/>
      <c r="L35" s="122"/>
      <c r="M35" s="122"/>
      <c r="N35" s="122"/>
      <c r="O35" s="123"/>
      <c r="P35" s="119"/>
    </row>
    <row r="36" spans="3:16" s="47" customFormat="1" ht="13.5" x14ac:dyDescent="0.25">
      <c r="C36" s="66" t="s">
        <v>3</v>
      </c>
      <c r="D36" s="102" t="s">
        <v>15</v>
      </c>
      <c r="E36" s="124"/>
      <c r="F36" s="102" t="s">
        <v>13</v>
      </c>
      <c r="G36" s="102" t="s">
        <v>16</v>
      </c>
      <c r="H36" s="102" t="s">
        <v>14</v>
      </c>
      <c r="I36" s="68" t="s">
        <v>50</v>
      </c>
      <c r="J36" s="51"/>
      <c r="K36" s="51" t="s">
        <v>28</v>
      </c>
      <c r="L36" s="51" t="s">
        <v>29</v>
      </c>
      <c r="M36" s="51" t="s">
        <v>30</v>
      </c>
      <c r="N36" s="51" t="s">
        <v>31</v>
      </c>
      <c r="O36" s="51" t="s">
        <v>32</v>
      </c>
      <c r="P36" s="51" t="s">
        <v>4</v>
      </c>
    </row>
    <row r="37" spans="3:16" s="47" customFormat="1" ht="13.5" x14ac:dyDescent="0.25">
      <c r="C37" s="74" t="s">
        <v>5</v>
      </c>
      <c r="D37" s="75">
        <f>12*8*50%</f>
        <v>48</v>
      </c>
      <c r="E37" s="76" t="s">
        <v>39</v>
      </c>
      <c r="F37" s="77" t="s">
        <v>38</v>
      </c>
      <c r="G37" s="78" t="s">
        <v>38</v>
      </c>
      <c r="H37" s="79">
        <v>46172</v>
      </c>
      <c r="I37" s="127"/>
      <c r="J37" s="80">
        <v>1</v>
      </c>
      <c r="K37" s="82">
        <f>J37*I37*D37</f>
        <v>0</v>
      </c>
      <c r="L37" s="82">
        <f>$I37*$D37</f>
        <v>0</v>
      </c>
      <c r="M37" s="82">
        <f t="shared" ref="M37:O37" si="9">$I37*$D37</f>
        <v>0</v>
      </c>
      <c r="N37" s="82">
        <f t="shared" si="9"/>
        <v>0</v>
      </c>
      <c r="O37" s="82">
        <f t="shared" si="9"/>
        <v>0</v>
      </c>
      <c r="P37" s="118">
        <f>SUM(K37:O37)</f>
        <v>0</v>
      </c>
    </row>
    <row r="38" spans="3:16" s="47" customFormat="1" ht="13.5" x14ac:dyDescent="0.25">
      <c r="C38" s="86" t="s">
        <v>7</v>
      </c>
      <c r="D38" s="87"/>
      <c r="E38" s="87"/>
      <c r="F38" s="87"/>
      <c r="G38" s="87"/>
      <c r="H38" s="87"/>
      <c r="I38" s="87"/>
      <c r="J38" s="88"/>
      <c r="K38" s="89">
        <f t="shared" ref="K38:N38" si="10">SUM(K37)</f>
        <v>0</v>
      </c>
      <c r="L38" s="89">
        <f t="shared" si="10"/>
        <v>0</v>
      </c>
      <c r="M38" s="89">
        <f t="shared" si="10"/>
        <v>0</v>
      </c>
      <c r="N38" s="89">
        <f t="shared" si="10"/>
        <v>0</v>
      </c>
      <c r="O38" s="89">
        <f>SUM(O37)</f>
        <v>0</v>
      </c>
      <c r="P38" s="90">
        <f>SUM(P37)</f>
        <v>0</v>
      </c>
    </row>
    <row r="39" spans="3:16" s="47" customFormat="1" ht="16.5" x14ac:dyDescent="0.3"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6"/>
    </row>
    <row r="40" spans="3:16" s="47" customFormat="1" ht="16.5" x14ac:dyDescent="0.3">
      <c r="C40" s="134" t="s">
        <v>4</v>
      </c>
      <c r="D40" s="135"/>
      <c r="E40" s="135"/>
      <c r="F40" s="135"/>
      <c r="G40" s="135"/>
      <c r="H40" s="125"/>
      <c r="I40" s="125"/>
      <c r="J40" s="125"/>
      <c r="K40" s="125"/>
      <c r="L40" s="125"/>
      <c r="M40" s="125"/>
      <c r="N40" s="125"/>
      <c r="O40" s="126"/>
    </row>
    <row r="41" spans="3:16" s="47" customFormat="1" ht="17.25" thickBot="1" x14ac:dyDescent="0.35">
      <c r="C41" s="136" t="s">
        <v>40</v>
      </c>
      <c r="D41" s="137"/>
      <c r="E41" s="137"/>
      <c r="F41" s="138"/>
      <c r="G41" s="36">
        <f>P14+P23+P33+P38</f>
        <v>0</v>
      </c>
      <c r="H41" s="125"/>
      <c r="I41" s="125"/>
      <c r="J41" s="125"/>
      <c r="K41" s="125"/>
      <c r="L41" s="125"/>
      <c r="M41" s="125"/>
      <c r="N41" s="125"/>
      <c r="O41" s="126"/>
    </row>
    <row r="42" spans="3:16" s="47" customFormat="1" ht="17.25" thickTop="1" x14ac:dyDescent="0.3"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6"/>
    </row>
    <row r="43" spans="3:16" s="47" customFormat="1" ht="16.5" x14ac:dyDescent="0.3"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6"/>
    </row>
    <row r="44" spans="3:16" s="47" customFormat="1" ht="16.5" x14ac:dyDescent="0.3"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6"/>
    </row>
    <row r="45" spans="3:16" s="47" customFormat="1" ht="16.5" x14ac:dyDescent="0.3"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6"/>
    </row>
  </sheetData>
  <sheetProtection algorithmName="SHA-512" hashValue="FYjS80T/dC5IrBTsYgnOxhIfBM5kMr5U8rIY0WGEP4zhbQffr36IZabNEK1ZdjCdHLCCVU2RCMY7lHaviOS7kg==" saltValue="FZgi6Od54Tco5iNudimowA==" spinCount="100000" sheet="1" objects="1" scenarios="1"/>
  <mergeCells count="20">
    <mergeCell ref="C10:C11"/>
    <mergeCell ref="I10:I11"/>
    <mergeCell ref="J10:J11"/>
    <mergeCell ref="H10:H11"/>
    <mergeCell ref="P20:P22"/>
    <mergeCell ref="K20:K22"/>
    <mergeCell ref="L20:L22"/>
    <mergeCell ref="M20:M22"/>
    <mergeCell ref="N20:N22"/>
    <mergeCell ref="O20:O22"/>
    <mergeCell ref="J27:J32"/>
    <mergeCell ref="C20:C22"/>
    <mergeCell ref="I20:I22"/>
    <mergeCell ref="H20:H22"/>
    <mergeCell ref="J20:J22"/>
    <mergeCell ref="C40:G40"/>
    <mergeCell ref="C41:F41"/>
    <mergeCell ref="F27:F32"/>
    <mergeCell ref="G27:G32"/>
    <mergeCell ref="H27:H32"/>
  </mergeCells>
  <phoneticPr fontId="3" type="noConversion"/>
  <dataValidations count="1">
    <dataValidation allowBlank="1" showInputMessage="1" showErrorMessage="1" promptTitle="Prijs per dag" prompt="Vul hier de dagprijs in." sqref="I13" xr:uid="{269796BE-C783-47FC-B0C6-24528B4FACC0}"/>
  </dataValidation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7efabe30-8cd7-44ff-a516-5db03a0430e7}" enabled="1" method="Standard" siteId="{c8fba477-6d4d-4f00-941a-6e6150c721f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Samenvatting</vt:lpstr>
      <vt:lpstr>Prijzenformulier</vt:lpstr>
    </vt:vector>
  </TitlesOfParts>
  <Company>Ministerie van Financien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Pieter P.C. van Dorth</dc:creator>
  <cp:lastModifiedBy>Jaques J. Heeren</cp:lastModifiedBy>
  <dcterms:created xsi:type="dcterms:W3CDTF">2019-08-27T11:41:48Z</dcterms:created>
  <dcterms:modified xsi:type="dcterms:W3CDTF">2026-02-17T16:39:52Z</dcterms:modified>
</cp:coreProperties>
</file>