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hannl.sharepoint.com/teams/Kantoorartikelen/Gedeelde documenten/General/2. Publicatie/Bijlagen/"/>
    </mc:Choice>
  </mc:AlternateContent>
  <xr:revisionPtr revIDLastSave="211" documentId="8_{77FD6093-6D80-4BCE-BA75-8C5BC27A14D0}" xr6:coauthVersionLast="47" xr6:coauthVersionMax="47" xr10:uidLastSave="{5A7F12DC-4188-47EE-93B1-948C69D5B651}"/>
  <workbookProtection workbookAlgorithmName="SHA-512" workbookHashValue="m98MU2rRIox7X6rj++qdlHKr8nk1q7YJL6deltaZ0r3BUt9b1LHwV6RRmqRfI8z2G0C4Hu03BW+TzKZmLv4JDg==" workbookSaltValue="zkRbcy97orNMm3b/gn1mLA==" workbookSpinCount="100000" lockStructure="1"/>
  <bookViews>
    <workbookView xWindow="-110" yWindow="-110" windowWidth="19420" windowHeight="10300" xr2:uid="{0B2C7504-B63E-4564-BC16-60EDB155E5FF}"/>
  </bookViews>
  <sheets>
    <sheet name="Kernassortiment" sheetId="1" r:id="rId1"/>
    <sheet name="Overig assortiment" sheetId="2" r:id="rId2"/>
    <sheet name="Inschrijfprijs" sheetId="4" r:id="rId3"/>
    <sheet name="Prijsformule" sheetId="6" r:id="rId4"/>
  </sheets>
  <externalReferences>
    <externalReference r:id="rId5"/>
    <externalReference r:id="rId6"/>
  </externalReferences>
  <definedNames>
    <definedName name="_xlnm.Print_Area" localSheetId="3">Prijsformule!$A$1:$K$22</definedName>
    <definedName name="Architect" localSheetId="3">[1]Implementatie!$B$71</definedName>
    <definedName name="Architect">#REF!</definedName>
    <definedName name="Consultant" localSheetId="3">[1]Implementatie!$B$68</definedName>
    <definedName name="Consultant">#REF!</definedName>
    <definedName name="Contractduur">[2]Prijzenblad!#REF!</definedName>
    <definedName name="Implementatiekosten" localSheetId="3">'[1]Fase 1'!$C$18</definedName>
    <definedName name="Implementatiekosten">[2]Prijzenblad!$F$31</definedName>
    <definedName name="Jaarlijkse_kosten" localSheetId="3">'[1]Fase 1'!$D$27</definedName>
    <definedName name="Jaarlijkse_kosten">[2]Prijzenblad!#REF!</definedName>
    <definedName name="Programmeur" localSheetId="3">[1]Implementatie!$B$70</definedName>
    <definedName name="Programmeur">#REF!</definedName>
    <definedName name="Projectleider" localSheetId="3">[1]Implementatie!$B$72</definedName>
    <definedName name="Projectleider">#REF!</definedName>
    <definedName name="Puntenscore" localSheetId="3">Prijsformule!$D$10</definedName>
    <definedName name="Puntenscore">#REF!</definedName>
    <definedName name="SR_Consultant" localSheetId="3">[1]Implementatie!$B$69</definedName>
    <definedName name="SR_Consulta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1" l="1"/>
  <c r="L20" i="1" l="1"/>
  <c r="N20" i="1" s="1"/>
  <c r="L21" i="1"/>
  <c r="L19" i="1"/>
  <c r="N19" i="1" s="1"/>
  <c r="O19" i="1" l="1"/>
  <c r="N30" i="1"/>
  <c r="O30" i="1" s="1"/>
  <c r="N31" i="1"/>
  <c r="O31" i="1" s="1"/>
  <c r="N43" i="1"/>
  <c r="O43" i="1" s="1"/>
  <c r="N44" i="1"/>
  <c r="O44" i="1" s="1"/>
  <c r="N45" i="1"/>
  <c r="O45" i="1" s="1"/>
  <c r="N63" i="1"/>
  <c r="O63" i="1" s="1"/>
  <c r="N75" i="1"/>
  <c r="O75" i="1" s="1"/>
  <c r="N78" i="1"/>
  <c r="O78" i="1"/>
  <c r="N79" i="1"/>
  <c r="O79" i="1" s="1"/>
  <c r="N91" i="1"/>
  <c r="O91" i="1" s="1"/>
  <c r="N92" i="1"/>
  <c r="O92" i="1"/>
  <c r="N93" i="1"/>
  <c r="O93" i="1" s="1"/>
  <c r="N111" i="1"/>
  <c r="O111" i="1" s="1"/>
  <c r="N123" i="1"/>
  <c r="O123" i="1" s="1"/>
  <c r="N126" i="1"/>
  <c r="O126" i="1"/>
  <c r="N127" i="1"/>
  <c r="O127" i="1" s="1"/>
  <c r="N139" i="1"/>
  <c r="O139" i="1" s="1"/>
  <c r="N140" i="1"/>
  <c r="O140" i="1" s="1"/>
  <c r="N141" i="1"/>
  <c r="O141" i="1" s="1"/>
  <c r="N159" i="1"/>
  <c r="O159" i="1" s="1"/>
  <c r="N171" i="1"/>
  <c r="O171" i="1" s="1"/>
  <c r="N174" i="1"/>
  <c r="O174" i="1"/>
  <c r="N175" i="1"/>
  <c r="O175" i="1" s="1"/>
  <c r="N187" i="1"/>
  <c r="O187" i="1" s="1"/>
  <c r="N188" i="1"/>
  <c r="O188" i="1"/>
  <c r="N189" i="1"/>
  <c r="O189" i="1" s="1"/>
  <c r="N21" i="1"/>
  <c r="O21" i="1" s="1"/>
  <c r="L22" i="1"/>
  <c r="N22" i="1" s="1"/>
  <c r="O22" i="1" s="1"/>
  <c r="L23" i="1"/>
  <c r="N23" i="1" s="1"/>
  <c r="O23" i="1" s="1"/>
  <c r="N24" i="1"/>
  <c r="O24" i="1" s="1"/>
  <c r="L25" i="1"/>
  <c r="N25" i="1" s="1"/>
  <c r="O25" i="1" s="1"/>
  <c r="L26" i="1"/>
  <c r="N26" i="1" s="1"/>
  <c r="O26" i="1" s="1"/>
  <c r="L27" i="1"/>
  <c r="N27" i="1" s="1"/>
  <c r="O27" i="1" s="1"/>
  <c r="L28" i="1"/>
  <c r="N28" i="1" s="1"/>
  <c r="O28" i="1" s="1"/>
  <c r="L29" i="1"/>
  <c r="N29" i="1" s="1"/>
  <c r="O29" i="1" s="1"/>
  <c r="L30" i="1"/>
  <c r="L31" i="1"/>
  <c r="L32" i="1"/>
  <c r="N32" i="1" s="1"/>
  <c r="O32" i="1" s="1"/>
  <c r="L33" i="1"/>
  <c r="N33" i="1" s="1"/>
  <c r="O33" i="1" s="1"/>
  <c r="L34" i="1"/>
  <c r="N34" i="1" s="1"/>
  <c r="O34" i="1" s="1"/>
  <c r="L35" i="1"/>
  <c r="N35" i="1" s="1"/>
  <c r="O35" i="1" s="1"/>
  <c r="L36" i="1"/>
  <c r="N36" i="1" s="1"/>
  <c r="O36" i="1" s="1"/>
  <c r="L37" i="1"/>
  <c r="N37" i="1" s="1"/>
  <c r="O37" i="1" s="1"/>
  <c r="L38" i="1"/>
  <c r="N38" i="1" s="1"/>
  <c r="O38" i="1" s="1"/>
  <c r="L39" i="1"/>
  <c r="N39" i="1" s="1"/>
  <c r="O39" i="1" s="1"/>
  <c r="L40" i="1"/>
  <c r="N40" i="1" s="1"/>
  <c r="O40" i="1" s="1"/>
  <c r="L41" i="1"/>
  <c r="N41" i="1" s="1"/>
  <c r="O41" i="1" s="1"/>
  <c r="L42" i="1"/>
  <c r="N42" i="1" s="1"/>
  <c r="O42" i="1" s="1"/>
  <c r="L43" i="1"/>
  <c r="L44" i="1"/>
  <c r="L45" i="1"/>
  <c r="L46" i="1"/>
  <c r="N46" i="1" s="1"/>
  <c r="O46" i="1" s="1"/>
  <c r="L47" i="1"/>
  <c r="N47" i="1" s="1"/>
  <c r="O47" i="1" s="1"/>
  <c r="L48" i="1"/>
  <c r="N48" i="1" s="1"/>
  <c r="O48" i="1" s="1"/>
  <c r="L49" i="1"/>
  <c r="N49" i="1" s="1"/>
  <c r="O49" i="1" s="1"/>
  <c r="L50" i="1"/>
  <c r="N50" i="1" s="1"/>
  <c r="O50" i="1" s="1"/>
  <c r="L51" i="1"/>
  <c r="N51" i="1" s="1"/>
  <c r="O51" i="1" s="1"/>
  <c r="L52" i="1"/>
  <c r="N52" i="1" s="1"/>
  <c r="O52" i="1" s="1"/>
  <c r="L53" i="1"/>
  <c r="N53" i="1" s="1"/>
  <c r="O53" i="1" s="1"/>
  <c r="L54" i="1"/>
  <c r="N54" i="1" s="1"/>
  <c r="O54" i="1" s="1"/>
  <c r="L55" i="1"/>
  <c r="N55" i="1" s="1"/>
  <c r="O55" i="1" s="1"/>
  <c r="L56" i="1"/>
  <c r="N56" i="1" s="1"/>
  <c r="O56" i="1" s="1"/>
  <c r="L57" i="1"/>
  <c r="N57" i="1" s="1"/>
  <c r="O57" i="1" s="1"/>
  <c r="L58" i="1"/>
  <c r="N58" i="1" s="1"/>
  <c r="O58" i="1" s="1"/>
  <c r="L59" i="1"/>
  <c r="N59" i="1" s="1"/>
  <c r="O59" i="1" s="1"/>
  <c r="L60" i="1"/>
  <c r="N60" i="1" s="1"/>
  <c r="O60" i="1" s="1"/>
  <c r="L61" i="1"/>
  <c r="N61" i="1" s="1"/>
  <c r="O61" i="1" s="1"/>
  <c r="L62" i="1"/>
  <c r="N62" i="1" s="1"/>
  <c r="O62" i="1" s="1"/>
  <c r="L63" i="1"/>
  <c r="L64" i="1"/>
  <c r="N64" i="1" s="1"/>
  <c r="O64" i="1" s="1"/>
  <c r="L65" i="1"/>
  <c r="N65" i="1" s="1"/>
  <c r="O65" i="1" s="1"/>
  <c r="L66" i="1"/>
  <c r="N66" i="1" s="1"/>
  <c r="O66" i="1" s="1"/>
  <c r="L67" i="1"/>
  <c r="N67" i="1" s="1"/>
  <c r="O67" i="1" s="1"/>
  <c r="L68" i="1"/>
  <c r="N68" i="1" s="1"/>
  <c r="O68" i="1" s="1"/>
  <c r="L69" i="1"/>
  <c r="N69" i="1" s="1"/>
  <c r="O69" i="1" s="1"/>
  <c r="L70" i="1"/>
  <c r="N70" i="1" s="1"/>
  <c r="O70" i="1" s="1"/>
  <c r="L71" i="1"/>
  <c r="N71" i="1" s="1"/>
  <c r="O71" i="1" s="1"/>
  <c r="L72" i="1"/>
  <c r="N72" i="1" s="1"/>
  <c r="O72" i="1" s="1"/>
  <c r="L73" i="1"/>
  <c r="N73" i="1" s="1"/>
  <c r="O73" i="1" s="1"/>
  <c r="L74" i="1"/>
  <c r="N74" i="1" s="1"/>
  <c r="O74" i="1" s="1"/>
  <c r="L75" i="1"/>
  <c r="L76" i="1"/>
  <c r="N76" i="1" s="1"/>
  <c r="O76" i="1" s="1"/>
  <c r="L77" i="1"/>
  <c r="N77" i="1" s="1"/>
  <c r="O77" i="1" s="1"/>
  <c r="L78" i="1"/>
  <c r="L79" i="1"/>
  <c r="L80" i="1"/>
  <c r="N80" i="1" s="1"/>
  <c r="O80" i="1" s="1"/>
  <c r="L81" i="1"/>
  <c r="N81" i="1" s="1"/>
  <c r="O81" i="1" s="1"/>
  <c r="L82" i="1"/>
  <c r="N82" i="1" s="1"/>
  <c r="O82" i="1" s="1"/>
  <c r="L83" i="1"/>
  <c r="N83" i="1" s="1"/>
  <c r="O83" i="1" s="1"/>
  <c r="L84" i="1"/>
  <c r="N84" i="1" s="1"/>
  <c r="O84" i="1" s="1"/>
  <c r="L85" i="1"/>
  <c r="N85" i="1" s="1"/>
  <c r="O85" i="1" s="1"/>
  <c r="L86" i="1"/>
  <c r="N86" i="1" s="1"/>
  <c r="O86" i="1" s="1"/>
  <c r="L87" i="1"/>
  <c r="N87" i="1" s="1"/>
  <c r="O87" i="1" s="1"/>
  <c r="L88" i="1"/>
  <c r="N88" i="1" s="1"/>
  <c r="O88" i="1" s="1"/>
  <c r="L89" i="1"/>
  <c r="N89" i="1" s="1"/>
  <c r="O89" i="1" s="1"/>
  <c r="L90" i="1"/>
  <c r="N90" i="1" s="1"/>
  <c r="O90" i="1" s="1"/>
  <c r="L91" i="1"/>
  <c r="L92" i="1"/>
  <c r="L93" i="1"/>
  <c r="L94" i="1"/>
  <c r="N94" i="1" s="1"/>
  <c r="O94" i="1" s="1"/>
  <c r="L95" i="1"/>
  <c r="N95" i="1" s="1"/>
  <c r="O95" i="1" s="1"/>
  <c r="L96" i="1"/>
  <c r="N96" i="1" s="1"/>
  <c r="O96" i="1" s="1"/>
  <c r="L97" i="1"/>
  <c r="N97" i="1" s="1"/>
  <c r="O97" i="1" s="1"/>
  <c r="L98" i="1"/>
  <c r="N98" i="1" s="1"/>
  <c r="O98" i="1" s="1"/>
  <c r="L99" i="1"/>
  <c r="L100" i="1"/>
  <c r="N100" i="1" s="1"/>
  <c r="O100" i="1" s="1"/>
  <c r="L101" i="1"/>
  <c r="N101" i="1" s="1"/>
  <c r="O101" i="1" s="1"/>
  <c r="L102" i="1"/>
  <c r="N102" i="1" s="1"/>
  <c r="O102" i="1" s="1"/>
  <c r="L103" i="1"/>
  <c r="N103" i="1" s="1"/>
  <c r="O103" i="1" s="1"/>
  <c r="L104" i="1"/>
  <c r="N104" i="1" s="1"/>
  <c r="O104" i="1" s="1"/>
  <c r="L105" i="1"/>
  <c r="N105" i="1" s="1"/>
  <c r="O105" i="1" s="1"/>
  <c r="L106" i="1"/>
  <c r="N106" i="1" s="1"/>
  <c r="O106" i="1" s="1"/>
  <c r="L107" i="1"/>
  <c r="N107" i="1" s="1"/>
  <c r="O107" i="1" s="1"/>
  <c r="L108" i="1"/>
  <c r="N108" i="1" s="1"/>
  <c r="O108" i="1" s="1"/>
  <c r="L109" i="1"/>
  <c r="N109" i="1" s="1"/>
  <c r="O109" i="1" s="1"/>
  <c r="L110" i="1"/>
  <c r="N110" i="1" s="1"/>
  <c r="O110" i="1" s="1"/>
  <c r="L111" i="1"/>
  <c r="L112" i="1"/>
  <c r="N112" i="1" s="1"/>
  <c r="O112" i="1" s="1"/>
  <c r="L113" i="1"/>
  <c r="N113" i="1" s="1"/>
  <c r="O113" i="1" s="1"/>
  <c r="L114" i="1"/>
  <c r="N114" i="1" s="1"/>
  <c r="O114" i="1" s="1"/>
  <c r="L115" i="1"/>
  <c r="N115" i="1" s="1"/>
  <c r="O115" i="1" s="1"/>
  <c r="L116" i="1"/>
  <c r="N116" i="1" s="1"/>
  <c r="O116" i="1" s="1"/>
  <c r="L117" i="1"/>
  <c r="N117" i="1" s="1"/>
  <c r="O117" i="1" s="1"/>
  <c r="L118" i="1"/>
  <c r="N118" i="1" s="1"/>
  <c r="O118" i="1" s="1"/>
  <c r="L119" i="1"/>
  <c r="N119" i="1" s="1"/>
  <c r="O119" i="1" s="1"/>
  <c r="L120" i="1"/>
  <c r="N120" i="1" s="1"/>
  <c r="O120" i="1" s="1"/>
  <c r="L121" i="1"/>
  <c r="N121" i="1" s="1"/>
  <c r="O121" i="1" s="1"/>
  <c r="L122" i="1"/>
  <c r="N122" i="1" s="1"/>
  <c r="O122" i="1" s="1"/>
  <c r="L123" i="1"/>
  <c r="L124" i="1"/>
  <c r="N124" i="1" s="1"/>
  <c r="O124" i="1" s="1"/>
  <c r="L125" i="1"/>
  <c r="N125" i="1" s="1"/>
  <c r="O125" i="1" s="1"/>
  <c r="L126" i="1"/>
  <c r="L127" i="1"/>
  <c r="L128" i="1"/>
  <c r="N128" i="1" s="1"/>
  <c r="O128" i="1" s="1"/>
  <c r="L129" i="1"/>
  <c r="N129" i="1" s="1"/>
  <c r="O129" i="1" s="1"/>
  <c r="L130" i="1"/>
  <c r="N130" i="1" s="1"/>
  <c r="O130" i="1" s="1"/>
  <c r="L131" i="1"/>
  <c r="N131" i="1" s="1"/>
  <c r="O131" i="1" s="1"/>
  <c r="L132" i="1"/>
  <c r="N132" i="1" s="1"/>
  <c r="O132" i="1" s="1"/>
  <c r="L133" i="1"/>
  <c r="N133" i="1" s="1"/>
  <c r="O133" i="1" s="1"/>
  <c r="L134" i="1"/>
  <c r="N134" i="1" s="1"/>
  <c r="O134" i="1" s="1"/>
  <c r="L135" i="1"/>
  <c r="N135" i="1" s="1"/>
  <c r="O135" i="1" s="1"/>
  <c r="L136" i="1"/>
  <c r="N136" i="1" s="1"/>
  <c r="O136" i="1" s="1"/>
  <c r="L137" i="1"/>
  <c r="N137" i="1" s="1"/>
  <c r="O137" i="1" s="1"/>
  <c r="L138" i="1"/>
  <c r="N138" i="1" s="1"/>
  <c r="O138" i="1" s="1"/>
  <c r="L139" i="1"/>
  <c r="L140" i="1"/>
  <c r="L141" i="1"/>
  <c r="L142" i="1"/>
  <c r="N142" i="1" s="1"/>
  <c r="O142" i="1" s="1"/>
  <c r="L143" i="1"/>
  <c r="N143" i="1" s="1"/>
  <c r="O143" i="1" s="1"/>
  <c r="L144" i="1"/>
  <c r="N144" i="1" s="1"/>
  <c r="O144" i="1" s="1"/>
  <c r="L145" i="1"/>
  <c r="N145" i="1" s="1"/>
  <c r="O145" i="1" s="1"/>
  <c r="L146" i="1"/>
  <c r="N146" i="1" s="1"/>
  <c r="O146" i="1" s="1"/>
  <c r="L147" i="1"/>
  <c r="N147" i="1" s="1"/>
  <c r="O147" i="1" s="1"/>
  <c r="L148" i="1"/>
  <c r="N148" i="1" s="1"/>
  <c r="O148" i="1" s="1"/>
  <c r="L149" i="1"/>
  <c r="N149" i="1" s="1"/>
  <c r="O149" i="1" s="1"/>
  <c r="L150" i="1"/>
  <c r="N150" i="1" s="1"/>
  <c r="O150" i="1" s="1"/>
  <c r="L151" i="1"/>
  <c r="N151" i="1" s="1"/>
  <c r="O151" i="1" s="1"/>
  <c r="L152" i="1"/>
  <c r="N152" i="1" s="1"/>
  <c r="O152" i="1" s="1"/>
  <c r="L153" i="1"/>
  <c r="N153" i="1" s="1"/>
  <c r="O153" i="1" s="1"/>
  <c r="L154" i="1"/>
  <c r="N154" i="1" s="1"/>
  <c r="O154" i="1" s="1"/>
  <c r="L155" i="1"/>
  <c r="N155" i="1" s="1"/>
  <c r="O155" i="1" s="1"/>
  <c r="L156" i="1"/>
  <c r="N156" i="1" s="1"/>
  <c r="O156" i="1" s="1"/>
  <c r="L157" i="1"/>
  <c r="N157" i="1" s="1"/>
  <c r="O157" i="1" s="1"/>
  <c r="L158" i="1"/>
  <c r="N158" i="1" s="1"/>
  <c r="O158" i="1" s="1"/>
  <c r="L159" i="1"/>
  <c r="L160" i="1"/>
  <c r="N160" i="1" s="1"/>
  <c r="O160" i="1" s="1"/>
  <c r="L161" i="1"/>
  <c r="N161" i="1" s="1"/>
  <c r="O161" i="1" s="1"/>
  <c r="L162" i="1"/>
  <c r="N162" i="1" s="1"/>
  <c r="O162" i="1" s="1"/>
  <c r="L163" i="1"/>
  <c r="N163" i="1" s="1"/>
  <c r="O163" i="1" s="1"/>
  <c r="L164" i="1"/>
  <c r="N164" i="1" s="1"/>
  <c r="O164" i="1" s="1"/>
  <c r="L165" i="1"/>
  <c r="N165" i="1" s="1"/>
  <c r="O165" i="1" s="1"/>
  <c r="L166" i="1"/>
  <c r="N166" i="1" s="1"/>
  <c r="O166" i="1" s="1"/>
  <c r="L167" i="1"/>
  <c r="N167" i="1" s="1"/>
  <c r="O167" i="1" s="1"/>
  <c r="L168" i="1"/>
  <c r="N168" i="1" s="1"/>
  <c r="O168" i="1" s="1"/>
  <c r="L169" i="1"/>
  <c r="N169" i="1" s="1"/>
  <c r="O169" i="1" s="1"/>
  <c r="L170" i="1"/>
  <c r="N170" i="1" s="1"/>
  <c r="O170" i="1" s="1"/>
  <c r="L171" i="1"/>
  <c r="L172" i="1"/>
  <c r="N172" i="1" s="1"/>
  <c r="O172" i="1" s="1"/>
  <c r="L173" i="1"/>
  <c r="N173" i="1" s="1"/>
  <c r="O173" i="1" s="1"/>
  <c r="L174" i="1"/>
  <c r="L175" i="1"/>
  <c r="L176" i="1"/>
  <c r="N176" i="1" s="1"/>
  <c r="O176" i="1" s="1"/>
  <c r="L177" i="1"/>
  <c r="N177" i="1" s="1"/>
  <c r="O177" i="1" s="1"/>
  <c r="L178" i="1"/>
  <c r="N178" i="1" s="1"/>
  <c r="O178" i="1" s="1"/>
  <c r="L179" i="1"/>
  <c r="N179" i="1" s="1"/>
  <c r="O179" i="1" s="1"/>
  <c r="L180" i="1"/>
  <c r="N180" i="1" s="1"/>
  <c r="O180" i="1" s="1"/>
  <c r="L181" i="1"/>
  <c r="N181" i="1" s="1"/>
  <c r="O181" i="1" s="1"/>
  <c r="L182" i="1"/>
  <c r="N182" i="1" s="1"/>
  <c r="O182" i="1" s="1"/>
  <c r="L183" i="1"/>
  <c r="N183" i="1" s="1"/>
  <c r="O183" i="1" s="1"/>
  <c r="L184" i="1"/>
  <c r="N184" i="1" s="1"/>
  <c r="O184" i="1" s="1"/>
  <c r="L185" i="1"/>
  <c r="N185" i="1" s="1"/>
  <c r="O185" i="1" s="1"/>
  <c r="L186" i="1"/>
  <c r="N186" i="1" s="1"/>
  <c r="O186" i="1" s="1"/>
  <c r="L187" i="1"/>
  <c r="L188" i="1"/>
  <c r="L189" i="1"/>
  <c r="L190" i="1"/>
  <c r="N190" i="1" s="1"/>
  <c r="O190" i="1" s="1"/>
  <c r="L191" i="1"/>
  <c r="N191" i="1" s="1"/>
  <c r="O191" i="1" s="1"/>
  <c r="L192" i="1"/>
  <c r="N192" i="1" s="1"/>
  <c r="O192" i="1" s="1"/>
  <c r="L193" i="1"/>
  <c r="N193" i="1" s="1"/>
  <c r="O193" i="1" s="1"/>
  <c r="L194" i="1"/>
  <c r="N194" i="1" s="1"/>
  <c r="O194" i="1" s="1"/>
  <c r="L195" i="1"/>
  <c r="N195" i="1" s="1"/>
  <c r="O195" i="1" s="1"/>
  <c r="L196" i="1"/>
  <c r="N196" i="1" s="1"/>
  <c r="O196" i="1" s="1"/>
  <c r="L197" i="1"/>
  <c r="N197" i="1" s="1"/>
  <c r="O197" i="1" s="1"/>
  <c r="O20" i="1"/>
  <c r="O198" i="1" l="1"/>
  <c r="D4" i="2"/>
  <c r="D5" i="2"/>
  <c r="D6" i="2"/>
  <c r="D7" i="2"/>
  <c r="D11" i="2"/>
  <c r="J20" i="6"/>
  <c r="J19" i="6"/>
  <c r="J18" i="6"/>
  <c r="D3" i="2"/>
  <c r="D10" i="2" l="1"/>
  <c r="D9" i="2"/>
  <c r="D8" i="2"/>
  <c r="D10" i="6"/>
  <c r="B3" i="4" l="1"/>
  <c r="D12" i="2"/>
  <c r="B5" i="4" s="1"/>
  <c r="B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232913D1-3249-45DF-B5C5-E7F50E1B8555}">
      <text>
        <r>
          <rPr>
            <sz val="9"/>
            <color indexed="81"/>
            <rFont val="Tahoma"/>
            <family val="2"/>
          </rPr>
          <t>Als een omslagpunt niet gewenst is, vul dan bijvoorbeeld dezelfde waarde in als staat in cellen C5 en D5.</t>
        </r>
      </text>
    </comment>
    <comment ref="B7" authorId="0" shapeId="0" xr:uid="{FCEA7464-516E-43B2-8CFB-5F1D0791D1B2}">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<sst xmlns="http://schemas.openxmlformats.org/spreadsheetml/2006/main" count="430" uniqueCount="253">
  <si>
    <t>Kernassortiment</t>
  </si>
  <si>
    <t>Artikelomschrijving</t>
  </si>
  <si>
    <t>Eenheid</t>
  </si>
  <si>
    <t>Omschrijving van vergelijkbaar artikel</t>
  </si>
  <si>
    <t>Artikel nummer inschrijver</t>
  </si>
  <si>
    <t>Gemiddelde afname per eenheid 2024</t>
  </si>
  <si>
    <t>Artikelnummer Viking</t>
  </si>
  <si>
    <t>Schrijfwaren/schrijfmateriaal</t>
  </si>
  <si>
    <t>Opslag, archivering en documentpresentatie</t>
  </si>
  <si>
    <t>Kantoorbenodigdheden/bureau artikelen</t>
  </si>
  <si>
    <t>Presentatiemateriaal</t>
  </si>
  <si>
    <t>Computer toebehoren</t>
  </si>
  <si>
    <t>Schriften en schrijfblokken</t>
  </si>
  <si>
    <t>Facilitaire producten</t>
  </si>
  <si>
    <t>Badges</t>
  </si>
  <si>
    <t>Etiketten</t>
  </si>
  <si>
    <t>Opslagpercentage</t>
  </si>
  <si>
    <t>Prijs</t>
  </si>
  <si>
    <t>Omschrijving</t>
  </si>
  <si>
    <t>Fictieve waarde*</t>
  </si>
  <si>
    <t>EAN</t>
  </si>
  <si>
    <t>Logitech R400 Wireless presenter</t>
  </si>
  <si>
    <t>EA</t>
  </si>
  <si>
    <t>Legamaster whiteboard-folie Magic niet geperforeerd A1 500g 25 vellen</t>
  </si>
  <si>
    <t>HERMA Textiel etiket 4515 Zelfklevend Wit 88,9 x 33,8 mm 20 Vellen à 16 Etiketten</t>
  </si>
  <si>
    <t>700724-99</t>
  </si>
  <si>
    <t>Logitech M185 Wireless Mouse</t>
  </si>
  <si>
    <t>Casio FX 82 MS-2 calculator</t>
  </si>
  <si>
    <t>PostNL Postzegelrol Nederland Waarde 1 200 stuks Op rol Zelfklevend</t>
  </si>
  <si>
    <t>BIC Velleda 1701 Nee Whiteboard-marker Kleurenassortiment Breed Ronde punt 1,4 mm Gerecycled 51% 4 Stuks</t>
  </si>
  <si>
    <t>Pilot FriXion Ball Clicker Penvulling 0.35 mm Medium Kegelvormig Blauw 3 Stuks</t>
  </si>
  <si>
    <t>Pilot FriXion Clicker inklapbaar Rollerballpen Blauw 0.35 mm Medium Kegelvormig Navulbaar</t>
  </si>
  <si>
    <t>BIC Visa Viltstiften Ronde punt Kleurenassortiment 12 Stuks</t>
  </si>
  <si>
    <t>Viking Recycling Flipoverblok Geruit Euro 70 g/m² 5 Stuks à 20 Vellen</t>
  </si>
  <si>
    <t>Master of Boards Mobiele Flipover Piranha PRO Magnetisch Staal Grijs 67 x 105 cm</t>
  </si>
  <si>
    <t>AURORA Spiraalschrift A5 Gelinieerd Spiraal gebonden Kleurenassortiment Niet geperforeerd 120 Pagina's</t>
  </si>
  <si>
    <t>Pilot FriXion Ball Clicker Penvulling 0.35 mm Medium Kegelvormig Zwart 3 Stuks</t>
  </si>
  <si>
    <t>BIC 4 Colours Original 4 Colour Balpen Blauw, groen, rood, zwart Medium 0,4 mm Navulbaar</t>
  </si>
  <si>
    <t>Viking Recycling Flipoverblok Blanco Euro 70 g/m² 5 Stuks à 20 Vellen</t>
  </si>
  <si>
    <t>tesa Afplaktape Basic 19 mm x 50 m Chamois</t>
  </si>
  <si>
    <t>SCHOELLERSHAMMER Glama Basic Schetspapier Doorzichtig 40 g/m² Glad</t>
  </si>
  <si>
    <t>Pilot FriXion Clicker inklapbaar Rollerballpen Zwart 0.35 mm Medium Kegelvormig Navulbaar</t>
  </si>
  <si>
    <t>STAEDTLER Lumocolor Permanente OHP Marker Medium Ronde Punt Zwart 10 Stuks</t>
  </si>
  <si>
    <t>HERMA Naam Etiketten 4514 Wit Rechthoekig 80 x 50 mm 20 Vellen van 10 Etiketten</t>
  </si>
  <si>
    <t>Viking Zelfklevende notes 76 x 76 mm Kleurenassortiment Neon 12 Blokken van 100 Vellen</t>
  </si>
  <si>
    <t>DURABLE Naambadge met Klem 8005-19 5,4 x 8,5 cm 25 Stuks</t>
  </si>
  <si>
    <t>Papermate FlexGrip Ultra Balpen Blauw Medium 1 mm 36 Stuks</t>
  </si>
  <si>
    <t>Pilot G2 Navulbaar Gelpen 0,4 mm Blauw</t>
  </si>
  <si>
    <t>Viking Flipoverblokken Euro 70 g/m² Blanco 5 Stuks à 20 Vellen</t>
  </si>
  <si>
    <t>Post-it Lined Sticky Notes 102 x 152 mm Geel 6 Stuks à 100 Vellen</t>
  </si>
  <si>
    <t>Viking Flipoverblokken Euro 70 g/m² Geruit 5 Stuks à 20 Vellen</t>
  </si>
  <si>
    <t>Djois Atlanta Registerboek Blauw Gelinieerd A5 16,5 x 21 cm 80 g/m² 100 vel</t>
  </si>
  <si>
    <t>Foray Classic Notitieboek A5 Gelinieerd Gebonden PP (Polypropeen) Harde rug Zeegroen Niet geperforeerd 160 Pagina's 80 Vellen</t>
  </si>
  <si>
    <t>Pritt Poster Buddies 10 x 8 mm Wit 65 stuks</t>
  </si>
  <si>
    <t>Energizer Batterijen Max Plus AA LR6 2550 mAh Alkaline 1.5 V Pak 4 Stuks</t>
  </si>
  <si>
    <t>BIC 1701 Whiteboardmarker Breed Ronde Punt 1,4 mm Zwart 12 Stuks</t>
  </si>
  <si>
    <t>STAEDTLER Lumocolor Universal F Ronde punt Permanent marker Fijn Ronde punt 0,6 mm Zwart Navulbaar 10 Stuks</t>
  </si>
  <si>
    <t>edding 8400 Cd/dvd-marker Fijn Ronde punt 0,5 - 1 mm Zwart Waterbestendig</t>
  </si>
  <si>
    <t>AVERY Zweckform L4785-20 Naambadge etiketten Zelfklevend Wit 80 x 50 mm 20 Vellen à 10 Etiketten</t>
  </si>
  <si>
    <t>Viking wandmontage magnetisch whiteboard emaillen Superior 150 x 100 cm</t>
  </si>
  <si>
    <t>Franken X-tra!Line Whiteboard Wandmontage Magnetisch Enkel 180 (B) x 120 (H) cm Wit</t>
  </si>
  <si>
    <t>Energizer Alkaline Batterijen Max Plus AAA LR03 1200 mAh 1,5 V Pak van 4</t>
  </si>
  <si>
    <t>Pritt Lijmstift 22 g Transparant PK611</t>
  </si>
  <si>
    <t>Pilot G2 Gelpen 0.4 mm Zwart</t>
  </si>
  <si>
    <t>Post-it Index Rechthoekig 1,5 x 5 cm Kleurenassortiment 670-5 5 Stuks à 100 Strips</t>
  </si>
  <si>
    <t>Legamaster Wandmontage Flipoverblok Folie Magic-Chart 60 x 80 cm Wit 25 vel</t>
  </si>
  <si>
    <t>BRUNNEN Student Premium Notitieboek A4 Gelinieerd Spiraal gebonden Karton Blauw Geperforeerd 160 Pagina's 80 Vellen</t>
  </si>
  <si>
    <t>Viking Super Sticky Notes 127 x 76 mm kleurenassortiment</t>
  </si>
  <si>
    <t>BIC Ecolutions Evolution Niet splinterende kunsthars kleurpotloden Kleurenassortiment 12 Stuks</t>
  </si>
  <si>
    <t>Pilot FriXion Clicker inklapbaar Rollerballpen Groen 0.35 mm Medium Kegelvormig Navulbaar</t>
  </si>
  <si>
    <t>Viking Notitieboek A5+ Gelinieerd Spiraal gebonden Papier Wit Geperforeerd 160 Pagina's 5 Stuks à 80 Vellen</t>
  </si>
  <si>
    <t>Pilot V-Pen silver Vulpen 0.5 mm Blauw</t>
  </si>
  <si>
    <t>Viking Whiteboardwisser Magnetisch 1196739</t>
  </si>
  <si>
    <t>BIC 1701 Whiteboardmarker Breed Ronde Punt Blauw 12 Stuks</t>
  </si>
  <si>
    <t>AVERY Zweckform Markeringspunten 3088 Klevend Kleurenassortiment   5 Vellen à 54 Etiketten</t>
  </si>
  <si>
    <t>Foray Classic Notitieboek A5 Gelinieerd Gebonden PP (Polypropeen) Harde rug Zwart Niet geperforeerd 160 Pagina's 80 Vellen</t>
  </si>
  <si>
    <t>Pilot Fineliner Fineliner 0.4 mm Zwart</t>
  </si>
  <si>
    <t>Pilot FriXion Clicker inklapbaar Rollerballpen Rood 0.35 mm Medium Kegelvormig Navulbaar</t>
  </si>
  <si>
    <t>Exacompta 3-flap map 55500E A4 Kleurenassortiment Glanskarton 24 x 32 cm 50 Stuks</t>
  </si>
  <si>
    <t>König &amp; Ebhardt A4 70 g/m² 96 vellen</t>
  </si>
  <si>
    <t>Pilot FriXion Ball Navulling voor rollerballpen 0.35 mm Medium Kegelvormig Groen 3 Stuks</t>
  </si>
  <si>
    <t>Scotch Plakband Verwijderbaar Transparant 19 mm (B) x 33 m (L) Zelfklevende folie Laag geluidsniveau</t>
  </si>
  <si>
    <t>Foray Classic Notitieboek A5 Geruit Gebonden PP (Polypropeen) Harde rug Zwart Niet geperforeerd 160 Pagina's 80 Vellen</t>
  </si>
  <si>
    <t>DURABLE Afrolmechanisme voor badge 815258 90 x 90 mm Pak van 10 stuks</t>
  </si>
  <si>
    <t>Djois Atlanta Things to do Notitieblok Blauw Gelinieerd Niet geperforeerd Speciaal 14 x 29,7 cm 70 g/m² 63 Vellen Spiraal</t>
  </si>
  <si>
    <t>BIC 1701 Whiteboardmarker Medium Ronde Punt Rood 12 Stuks</t>
  </si>
  <si>
    <t>Papermate Flexgrip Ultra balpen zwart Medium 1 mm 36 stuks</t>
  </si>
  <si>
    <t>Pilot FriXion Ball Clicker Penvulling 0.35 mm Medium Kegelvormig Rood 3 Stuks</t>
  </si>
  <si>
    <t>Viking Notitieboek A4+ Gelinieerd Spiraal gebonden Papier Wit Geperforeerd 160 Pagina's 5 Stuks à 80 Vellen</t>
  </si>
  <si>
    <t>Edding EcoLine Whiteboardmarker Medium Rond Zwart</t>
  </si>
  <si>
    <t>Viking Nietmachine Halve strip 20 Vellen Blauw, zwart 24/6, 26/6 Metaal</t>
  </si>
  <si>
    <t>edding EcoLine 24 Tekstmarker Kleurenassortiment Medium Beitelpunt 2 - 5 mm Navulbaar 4 Stuks</t>
  </si>
  <si>
    <t>Exacompta Ringband 51199E OpaK 4 ringen Polypro A4 Kleurenassortiment 20 Stuks</t>
  </si>
  <si>
    <t>tesa Verpakkingstape tesapack Strong Transparant 50 mm (B) x 66 m (L) PP (Polypropeen) 6 Rollen</t>
  </si>
  <si>
    <t>Djois Color Collection Showtassen A4 Kleurenassortiment Polypropyleen Met perforatie 21 x 29,7 cm 12 Stuks</t>
  </si>
  <si>
    <t>Really Useful Box Archiefboxen 9 L Transparant Plastic 25,5 x 39,5 x 15,5 cm</t>
  </si>
  <si>
    <t>OXFORD Floral Notitieboek A5 Gelinieerd Spiraal gebonden Hard Cover Kleurenassortiment 120 Pagina's 60 Vellen</t>
  </si>
  <si>
    <t>BIC 1701 Whiteboardmarker Ronde Punt 1,4 mm Groen 12 Stuks</t>
  </si>
  <si>
    <t>Viking Notitieboek A4+ Gelinieerd Spiraal gebonden Zijgebonden Papier Soepele kaft Wit Geperforeerd 160 Pagina's 5 Stuks à 80 Vellen</t>
  </si>
  <si>
    <t>Pilot V-Pen silver Met dop Vulpen 0,5 mm Medium Zilver</t>
  </si>
  <si>
    <t>Exacompta Ringband 54469E Chromaline 2 ringen Polypro A4 Assorti 20 Stuks</t>
  </si>
  <si>
    <t>Dymo D1 S0720530 / 45013 Authentiek Labeltape Zelfklevend Zwart op wit 12 mm x 7m 10 Rollen</t>
  </si>
  <si>
    <t>STAEDTLER Lumocolor Permanente OHP Marker Medium Ronde Punt Blauw 10 Stuks</t>
  </si>
  <si>
    <t>L'OR Profondo Koffiecups Espresso, Lungo 100 Stuks à 5.2 g</t>
  </si>
  <si>
    <t>Niceday Professional Superior Tissue 2-laags 7133695 100 Vellen</t>
  </si>
  <si>
    <t>tesa Verpakkingstape tesapack Eco &amp; Strong Groen 50 mm (B) x 66 m (L) PP (Polypropeen) Recycled 100%</t>
  </si>
  <si>
    <t>Viking To-dolijst Wit Gelinieerd Geperforeerd 29,7 x 14 cm 14 x 29,7 cm 70 g/m² 40 Vellen 80 pagina's</t>
  </si>
  <si>
    <t>DYMO D1 Etiketteertape Authentiek 45013 S0720530 Zelfklevend Zwart op Wit 12 mm x 7 m</t>
  </si>
  <si>
    <t>Scotch Plakband Magic 810 Transparant 19 mm (B) x 33 m (L) Cellulose</t>
  </si>
  <si>
    <t>tesa Plakband tesafilm 57387 Transparant 15 mm (B) x 33 m (L) PP (Polypropeen)  10 Rollen</t>
  </si>
  <si>
    <t>PAGNA Sorteermap 24061-02 A4 Karton Elastiek 24 (B) x 0,4 (D) x 32 (H) cm Blauw</t>
  </si>
  <si>
    <t>Leitz Ordnerrugetiketten Zelfklevend A4 Grijs 6,15 x 19,2 cm 10 Stuks</t>
  </si>
  <si>
    <t>Legamaster Magnetische whiteboardwisser 7-120100</t>
  </si>
  <si>
    <t>Clairefontaine A4 Geniet Schrift Gelamieerde kartonnen kaft Gelinieerd 60 Vellen</t>
  </si>
  <si>
    <t>OXFORD Office Essentials Schrijfblok A5 Geruit Spiraal gebonden Karton Zwart Niet geperforeerd 180 Pagina's 90 Vellen</t>
  </si>
  <si>
    <t>Post-it Super Sticky Notes 76 x 76 mm Neon Kleuren 90 Vellen Voordeelpak 21 blokken + 3 GRATIS</t>
  </si>
  <si>
    <t>Pentel Maxiflo Whiteboardmarker Medium Ronde Punt Zwart</t>
  </si>
  <si>
    <t>AURORA PT18L Schrift Assorti Gelinieerd A4+ 80 g/m²</t>
  </si>
  <si>
    <t>Viking Notitieboek A5 Gelinieerd Spiraal gebonden Karton Harde rug Blauw Geperforeerd 160 Pagina's 80 Vellen</t>
  </si>
  <si>
    <t>Pilot V-Board Master Whiteboard-marker Ronde punt 2.3 mm Zwart</t>
  </si>
  <si>
    <t>BIC Cristal Original balpen blauw Medium 0,4 mm 50 stuks</t>
  </si>
  <si>
    <t>Clairefontaine Notitieboek A4 Gelinieerd Gebonden Gelamineerd karton Kleurenassortiment Niet geperforeerd 80 Pagina's Pak</t>
  </si>
  <si>
    <t>herlitz Indexkaarten Wit A6 Blanco Karton 14,8 x 10,5 cm 100 Stuks</t>
  </si>
  <si>
    <t>Pilot Fineliner Fineliner 0,4 mm Naaldpunt Blauw</t>
  </si>
  <si>
    <t>Clairefontaine Notitieboek Speciaal Gelinieerd Geniet Rood Niet geperforeerd 60 Pagina's</t>
  </si>
  <si>
    <t>tesa Dubbelzijdige tape Universal Wit 50 mm (B) x 10 m (L) Kunststof 56171</t>
  </si>
  <si>
    <t>Viking Schrijfblok A5 Gelinieerd Dubbeldraads Zijgebonden Papier Harde rug Marineblauw Geperforeerd 160 Pagina's</t>
  </si>
  <si>
    <t>Brother P-touch Etiketteertape Authentiek TZe-231 Zelfklevend Zwart op Wit 12 mm x 8 m</t>
  </si>
  <si>
    <t>Pattex Secondelijm Permanent Vloeibaar Transparant 321497 3 g</t>
  </si>
  <si>
    <t>400075584</t>
  </si>
  <si>
    <t>OXFORD School schrift A4 geruit 10mm 36 vel soepele kartonnen kaft assorti</t>
  </si>
  <si>
    <t>400138327</t>
  </si>
  <si>
    <t>OXFORD SCHOOL TOUCH Europeanbook 1 A4+ extra harde kaft Spiraal gelijnd 80 vel pastel blauw</t>
  </si>
  <si>
    <t>400138325</t>
  </si>
  <si>
    <t>OXFORD SCHOOL TOUCH Europeanbook 1 A4+ extra harde kaft Spiraal gelijnd 80 vel pastel paars</t>
  </si>
  <si>
    <t>PK</t>
  </si>
  <si>
    <t>RL</t>
  </si>
  <si>
    <t>BX</t>
  </si>
  <si>
    <t>AURORA Spiraalschrift A5 Geruit Spiraal gebonden Kleurenassortiment Geperforeerd 120 Pagina's</t>
  </si>
  <si>
    <t>400107500</t>
  </si>
  <si>
    <t>OXFORD School Touch schrift A4 gelijnd 36 vel soepele kartonnen kaft assorti</t>
  </si>
  <si>
    <t>OXFORD School Touch schrift A4 geruit 10mm 36 vel soepele kartonnen kaft assorti</t>
  </si>
  <si>
    <t>edding 400 Permanent marker Fijn Ronde punt 1 mm Blauw Navulbaar</t>
  </si>
  <si>
    <t>Pilot V-Pen silver Vulpen 0.5 mm Rood</t>
  </si>
  <si>
    <t>Papermate Flexgrip Ultra Balpen Rood Medium 1 mm</t>
  </si>
  <si>
    <t>edding Whiteboard-marker 28 3 mm Rood</t>
  </si>
  <si>
    <t>herlitz KLA6-WS Indexen Wit A6 Gelinieerd 14,8 x 10,5 cm 100 Stuks</t>
  </si>
  <si>
    <t>Pilot Begreen V-board master navulling blauw</t>
  </si>
  <si>
    <t>Viking WBM2.5 Whiteboardmarker Medium Ronde Punt Kleurenassortiment 4 Stuks</t>
  </si>
  <si>
    <t>Viking Index Kleurenassortiment Speciaal 1,2 x 10,5 x 4,5 cm 70 g/m² 5 Stuks à 25 Strips</t>
  </si>
  <si>
    <t>Pilot G2 Gelpen 0.4 mm Rood</t>
  </si>
  <si>
    <t>Pentel Maxiflo Whiteboardmarker Medium Ronde Punt Blauw</t>
  </si>
  <si>
    <t>Staedtler Potlood Noris B</t>
  </si>
  <si>
    <t>Pilot Begreen V-board master navulling rood</t>
  </si>
  <si>
    <t>herlitz KA7-WS Indexkaarten Wit A7 Blanco Papier 10,5 x 7,4 cm 100 Stuks</t>
  </si>
  <si>
    <t>Pilot Fineliner Fineliner 0,4 mm Naaldpunt Groen</t>
  </si>
  <si>
    <t>Viking Tissue 2-laags 1193061 100 Vellen</t>
  </si>
  <si>
    <t>Viking Zelfklevende notes 76 x 76 mm Geel 12 Blokken van 100 Vellen</t>
  </si>
  <si>
    <t>Viking multifunctionele doekjes 100 stuks</t>
  </si>
  <si>
    <t>Kangaro Plakbandhouder Zwart</t>
  </si>
  <si>
    <t>Pilot Begreen V-board master navulling groen</t>
  </si>
  <si>
    <t>DURABLE Duraclip Klemmap 30 Vellen A4 Blauw</t>
  </si>
  <si>
    <t>OXFORD Schrift Turquoise, Blauw, Zwart, Rood, gelinieerd</t>
  </si>
  <si>
    <t>Viking Schaar RVS (Roestvrij staal) Zwart 160 mm</t>
  </si>
  <si>
    <t>Pilot V-Board Master Whiteboardmarker Ronde punt 2.3 mm Blauw</t>
  </si>
  <si>
    <t>AVERY Zweckform Markeringspunten 3006 Klevend Groen   4 Vellen à 24 Etiketten</t>
  </si>
  <si>
    <t>BIC Ecolutions Evolution Potlood HB 12 Stuks</t>
  </si>
  <si>
    <t>AURORA Notitieboek Speciaal Blanco Gebonden Papier Kleurenassortiment Niet geperforeerd 400 Pagina's</t>
  </si>
  <si>
    <t>Viking Klembord A4, foolscap Karton, PVC (Polyvinylchloride) Zwart Staand</t>
  </si>
  <si>
    <t>AVERY Zweckform 3004 Markeringspunten Rood 4 Vellen à 24 Etiketten. 18 x 18 mm.</t>
  </si>
  <si>
    <t>Viking Documentmap A4 Drukknop PP (Polypropeen) Liggend 23,5 (B) x 33,5 (H) cm Blauw, transparant 5 Stuks</t>
  </si>
  <si>
    <t>Pilot G2 Navulling 0.4 mm Blauw</t>
  </si>
  <si>
    <t>Aurora schrift geniet A5 gelijnd 36V</t>
  </si>
  <si>
    <t>Viking Documentmap A4 Drukknop PP (Polypropeen) Liggend 23,5 (B) x 33,5 (H) cm Transparant 5 Stuks</t>
  </si>
  <si>
    <t>Viking Schaar RVS (Roestvrij staal) Zwart 210 mm</t>
  </si>
  <si>
    <t>edding 24 EcoLine Tekstmarker Geel Medium Beitelpunt Navulbaar</t>
  </si>
  <si>
    <t>edding 24 EcoLine Tekstmarker Roze Medium Beitelpunt Navulbaar</t>
  </si>
  <si>
    <t>edding 24 EcoLine Tekstmarker Groen Medium Beitelpunt Navulbaar</t>
  </si>
  <si>
    <t>Viking Standard Blanco Tabbladen 100% gerecycled A4 Kleurenassortiment 10 tabs Manilla 23 Gaten 10 Vellen</t>
  </si>
  <si>
    <t>Pilot G2 Gelpen-navulling 0.4 mm Zwart</t>
  </si>
  <si>
    <t>Viking Whiteboard Magneten Blauw 2 x 2 cm 10 Stuks</t>
  </si>
  <si>
    <t>edding 24 EcoLine Tekstmarker Blauw Medium Beitelpunt Navulbaar</t>
  </si>
  <si>
    <t>Viking Geodriehoek Kunststof 16 cm</t>
  </si>
  <si>
    <t>Viking HC1-5 Tekstmarker Kleurenassortiment Breed Beitelpunt 1-5 mm 4 Stuks</t>
  </si>
  <si>
    <t>Viking Lijmstift 20 g Transparant</t>
  </si>
  <si>
    <t>Staedtler Potlood Noris 120 HB</t>
  </si>
  <si>
    <t>Viking Midway Correctieroller 4.2 mm x 8,5 m Transparant</t>
  </si>
  <si>
    <t>Viking Blanco Tabbladen A4 Kleurenassortiment 12 tabs Manilla Rechthoekig 11 Gaten 12 Vellen</t>
  </si>
  <si>
    <t>Viking Whiteboard Magneten Rood 2 x 2 cm 10 Stuks</t>
  </si>
  <si>
    <t>Viking Pijlen Index Kleurenassortiment Blanco Niet geperforeerd Speciaal 1,2 x 10,5 x 4,5 cm 70 g/m² 5 Stuks à 25 Strips</t>
  </si>
  <si>
    <t>Viking Blanco Tabbladen 100% gerecycled A4 Kleurenassortiment 5 tabs Manilla 23 Gaten 5 Vellen</t>
  </si>
  <si>
    <t>Viking Snelhechter 1227954 A4 PP (Polypropeen) 22 (B) x 31 (H) cm Zwart</t>
  </si>
  <si>
    <t>Faber-Castell Gum 7070-40 Rood, blauw</t>
  </si>
  <si>
    <t>Viking CM2.4 Krijtmarker Medium Ronde Punt Wit</t>
  </si>
  <si>
    <t>AURORA ST18Q1 Schriften Kleurenassortiment Geruit 80 g/m² 36 vellen</t>
  </si>
  <si>
    <t>Viking Snelhechter 1227955 A4 PP (Polypropeen) 22 (B) x 31 (H) cm Blauw</t>
  </si>
  <si>
    <t>Viking Puntenslijper Zwart Kunststof</t>
  </si>
  <si>
    <t>Viking Liniaal Plastic 30 cm</t>
  </si>
  <si>
    <t>Viking Duoplast Wisser Wit</t>
  </si>
  <si>
    <t>Viking WBM2.5 Whiteboardmarker Medium Ronde Punt Zwart</t>
  </si>
  <si>
    <t>Pilot Begreen V-board master navulling zwart</t>
  </si>
  <si>
    <t>Viking Snelhechter 1227957 A4 PP (Polypropeen) 22 (B) x 31 (H) cm Groen</t>
  </si>
  <si>
    <t>Viking HC1-5 Tekstmarker Oranje Breed Beitelpunt 1-5 mm</t>
  </si>
  <si>
    <t>Viking Paperclips Rond 30 mm Zilver Metaal, zink 100 Stuks</t>
  </si>
  <si>
    <t>Viking Puntenslijper Zilver Aluminium, Staal Zilver</t>
  </si>
  <si>
    <t>Viking HC1-5 Tekstmarker Groen Breed Beitelpunt 1-5 mm</t>
  </si>
  <si>
    <t>Viking HC1-5 Tekstmarker Roze Breed Beitelpunt 1-5 mm</t>
  </si>
  <si>
    <t>Viking Nietjes 24/6 5619519 Draad Zilver 1000 Nietjes</t>
  </si>
  <si>
    <t>Viking Snelhechter 1227958 A4 PP (Polypropeen) 22 (B) x 31 (H) cm Rood</t>
  </si>
  <si>
    <t>Overig assortiment</t>
  </si>
  <si>
    <t>Productgroepen</t>
  </si>
  <si>
    <t>* Totale fictieve inkoopprijs per productgroep van het overige assortiment</t>
  </si>
  <si>
    <t>Inschrijver</t>
  </si>
  <si>
    <t>Onderneming:</t>
  </si>
  <si>
    <t>Naam:</t>
  </si>
  <si>
    <t>Functie:</t>
  </si>
  <si>
    <t>Plaats en datum:</t>
  </si>
  <si>
    <t>Rechtsgeldige handtekening:</t>
  </si>
  <si>
    <t>Prijzenblad Europese Aanbesteding Kantoorartikelen 2025</t>
  </si>
  <si>
    <t>Alleen de geel gearcheerde velden dienen ingevuld te worden.</t>
  </si>
  <si>
    <t>Totaalprijs overig assortiment</t>
  </si>
  <si>
    <r>
      <t xml:space="preserve">Totale </t>
    </r>
    <r>
      <rPr>
        <b/>
        <u/>
        <sz val="11"/>
        <color theme="1"/>
        <rFont val="Aptos Narrow"/>
        <family val="2"/>
        <scheme val="minor"/>
      </rPr>
      <t>inschrijfprijs</t>
    </r>
    <r>
      <rPr>
        <b/>
        <sz val="11"/>
        <color theme="1"/>
        <rFont val="Aptos Narrow"/>
        <family val="2"/>
        <scheme val="minor"/>
      </rPr>
      <t xml:space="preserve"> excl. BTW</t>
    </r>
  </si>
  <si>
    <r>
      <rPr>
        <b/>
        <sz val="11"/>
        <color theme="1"/>
        <rFont val="Aptos Narrow"/>
        <family val="2"/>
        <scheme val="minor"/>
      </rPr>
      <t>Totaalprijs</t>
    </r>
    <r>
      <rPr>
        <b/>
        <u/>
        <sz val="11"/>
        <color theme="1"/>
        <rFont val="Aptos Narrow"/>
        <family val="2"/>
        <scheme val="minor"/>
      </rPr>
      <t xml:space="preserve"> overig assortiment </t>
    </r>
  </si>
  <si>
    <t xml:space="preserve">Totaalprijs </t>
  </si>
  <si>
    <t>Waarde</t>
  </si>
  <si>
    <t>Score</t>
  </si>
  <si>
    <t>Lijnfunctie</t>
  </si>
  <si>
    <t>Slechtste waarde / laagste score</t>
  </si>
  <si>
    <t>Eventueel omslagpunt (optioneel)</t>
  </si>
  <si>
    <t>Beste waarde / hoogste score</t>
  </si>
  <si>
    <t>Score voor waarde van inschrijver</t>
  </si>
  <si>
    <t>Score:</t>
  </si>
  <si>
    <t>Alle vermelde percentages dienen opgegeven te worden met maximaal 2 decimalen achter de komma.</t>
  </si>
  <si>
    <t>TenderNed kenmerk: TN 534501</t>
  </si>
  <si>
    <t>Toelichting:</t>
  </si>
  <si>
    <t>De HAN heeft geen voorkeur voor specifieke merken, types, fabricaten, etc. Indien artikelen hiernaar lijken te verwijzen, dient 'of gelijkwaardig' te worden gelezen.</t>
  </si>
  <si>
    <t>Invulfouten zijn voor rekening voor Inschrijver.</t>
  </si>
  <si>
    <t>De weergegeven kantoorartikelen betreft het kernassortiment en is een weergave van de afgenomen artikelen die zijn besteld in 2024. Aan deze afnamevolumes kunnen geen rechten worden ontleend.</t>
  </si>
  <si>
    <t>De aantallen in kolom F zijn gebaseerd op het afnamevolume van het kernassortiment in de periode, heel 2024. Inschrijver kan geen rechten aan deze volumes ontlenen en zijn dan ook geen indicatie of garantie van afname gedurende de Raamovereenkomst.</t>
  </si>
  <si>
    <t>Alle vermelde prijzen dienen opgegeven te worden in Euro's exclusief BTW met maximaal 2 decimalen achter de komma.</t>
  </si>
  <si>
    <t>Let op, indien verpakkingseenheden afwijken dient Inschrijver dit kenbaar te maken bij de omschrijving en om te rekenenen naar dezelfde totaaleenheden.</t>
  </si>
  <si>
    <t>Verpakkingseenheid inschrijver</t>
  </si>
  <si>
    <t>Verkoopprijs per  verpakkingseenheid</t>
  </si>
  <si>
    <t>Prijsvergelijk</t>
  </si>
  <si>
    <r>
      <t xml:space="preserve">De </t>
    </r>
    <r>
      <rPr>
        <sz val="11"/>
        <color rgb="FFFF0000"/>
        <rFont val="Aptos Narrow"/>
        <family val="2"/>
        <scheme val="minor"/>
      </rPr>
      <t>totaal</t>
    </r>
    <r>
      <rPr>
        <sz val="11"/>
        <color theme="1"/>
        <rFont val="Aptos Narrow"/>
        <family val="2"/>
        <scheme val="minor"/>
      </rPr>
      <t xml:space="preserve">prijs die Inschrijver </t>
    </r>
    <r>
      <rPr>
        <strike/>
        <sz val="11"/>
        <color rgb="FFFF0000"/>
        <rFont val="Aptos Narrow"/>
        <family val="2"/>
        <scheme val="minor"/>
      </rPr>
      <t>invult</t>
    </r>
    <r>
      <rPr>
        <sz val="11"/>
        <color theme="1"/>
        <rFont val="Aptos Narrow"/>
        <family val="2"/>
        <scheme val="minor"/>
      </rPr>
      <t xml:space="preserve"> </t>
    </r>
    <r>
      <rPr>
        <sz val="11"/>
        <color rgb="FFFF0000"/>
        <rFont val="Aptos Narrow"/>
        <family val="2"/>
        <scheme val="minor"/>
      </rPr>
      <t>offreert</t>
    </r>
    <r>
      <rPr>
        <sz val="11"/>
        <color theme="1"/>
        <rFont val="Aptos Narrow"/>
        <family val="2"/>
        <scheme val="minor"/>
      </rPr>
      <t xml:space="preserve"> betreft een all-in prijs. Onder een all-in prijs wordt een prijs verstaan waarin de productprijs en alle bijkomende kosten opgenomen zijn. De HAN betaalt dus geen andere kosten dan de geoffreerde </t>
    </r>
    <r>
      <rPr>
        <sz val="11"/>
        <color rgb="FFFF0000"/>
        <rFont val="Aptos Narrow"/>
        <family val="2"/>
        <scheme val="minor"/>
      </rPr>
      <t>verkoop</t>
    </r>
    <r>
      <rPr>
        <strike/>
        <sz val="11"/>
        <color rgb="FFFF0000"/>
        <rFont val="Aptos Narrow"/>
        <family val="2"/>
        <scheme val="minor"/>
      </rPr>
      <t>product</t>
    </r>
    <r>
      <rPr>
        <sz val="11"/>
        <color theme="1"/>
        <rFont val="Aptos Narrow"/>
        <family val="2"/>
        <scheme val="minor"/>
      </rPr>
      <t>prijs.</t>
    </r>
  </si>
  <si>
    <t xml:space="preserve">Totaalprijs =
 Kolom F * N </t>
  </si>
  <si>
    <t>Totale vergelijkingsprijs kernassortiment</t>
  </si>
  <si>
    <r>
      <rPr>
        <b/>
        <sz val="11"/>
        <color theme="1"/>
        <rFont val="Aptos Narrow"/>
        <family val="2"/>
        <scheme val="minor"/>
      </rPr>
      <t>Totale vergelijkingsprijs</t>
    </r>
    <r>
      <rPr>
        <b/>
        <u/>
        <sz val="11"/>
        <color theme="1"/>
        <rFont val="Aptos Narrow"/>
        <family val="2"/>
        <scheme val="minor"/>
      </rPr>
      <t xml:space="preserve"> kernassortiment</t>
    </r>
  </si>
  <si>
    <t>Inkoopprijs per vakkingseenheid</t>
  </si>
  <si>
    <t>De bedragen in de kolommen N en O dienen ter vergelijking van de verkoopprijzen per verpakkingseenheid. De weergegeven verkoopprijzen zijn derhalve fictief.</t>
  </si>
  <si>
    <t>Verpakkingseenheid Viking</t>
  </si>
  <si>
    <t>Verkoopprijs per verpakkingseenheid Viking (Kolom E)</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</si>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</sst>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0%"/>
    <numFmt numFmtId="165" formatCode="_-&quot;€&quot;\ * #,##0.00_-;_-&quot;€&quot;\ * #,##0.00\-;_-&quot;€&quot;\ * &quot;-&quot;??_-;_-@_-"/>
    <numFmt numFmtId="166" formatCode="0.0"/>
    <numFmt numFmtId="167" formatCode="_-* #,##0.00_-;_-* #,##0.00\-;_-* &quot;-&quot;??_-;_-@_-"/>
    <numFmt numFmtId="168" formatCode="0_ ;[Red]\-0\ "/>
    <numFmt numFmtId="169" formatCode="_(* #,##0.00_);_(* \(#,##0.00\);_(* &quot;-&quot;??_);_(@_)"/>
    <numFmt numFmtId="170" formatCode="_-* #,##0_-;_-* #,##0\-;_-* &quot;-&quot;??_-;_-@_-"/>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b/>
      <sz val="14"/>
      <color theme="1"/>
      <name val="Aptos Narrow"/>
      <family val="2"/>
      <scheme val="minor"/>
    </font>
    <font>
      <sz val="10"/>
      <name val="Arial"/>
      <family val="2"/>
    </font>
    <font>
      <b/>
      <sz val="16"/>
      <name val="Arial"/>
      <family val="2"/>
    </font>
    <font>
      <b/>
      <u/>
      <sz val="11"/>
      <color theme="1"/>
      <name val="Aptos Narrow"/>
      <family val="2"/>
      <scheme val="minor"/>
    </font>
    <font>
      <b/>
      <sz val="12"/>
      <color theme="1"/>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sz val="11"/>
      <color rgb="FFFF0000"/>
      <name val="Aptos Narrow"/>
      <family val="2"/>
      <scheme val="minor"/>
    </font>
    <font>
      <sz val="11"/>
      <color theme="0"/>
      <name val="Aptos Narrow"/>
      <family val="2"/>
      <scheme val="minor"/>
    </font>
    <font>
      <sz val="11"/>
      <color indexed="22"/>
      <name val="Aptos Narrow"/>
      <family val="2"/>
      <scheme val="minor"/>
    </font>
    <font>
      <sz val="11"/>
      <color indexed="9"/>
      <name val="Aptos Narrow"/>
      <family val="2"/>
      <scheme val="minor"/>
    </font>
    <font>
      <b/>
      <sz val="11"/>
      <name val="Aptos Narrow"/>
      <family val="2"/>
      <scheme val="minor"/>
    </font>
    <font>
      <b/>
      <sz val="11"/>
      <color rgb="FF3F3F76"/>
      <name val="Aptos Narrow"/>
      <family val="2"/>
      <scheme val="minor"/>
    </font>
    <font>
      <sz val="11"/>
      <name val="Aptos Narrow"/>
      <family val="2"/>
      <scheme val="minor"/>
    </font>
    <font>
      <i/>
      <sz val="11"/>
      <name val="Aptos Narrow"/>
      <family val="2"/>
      <scheme val="minor"/>
    </font>
    <font>
      <sz val="11"/>
      <color rgb="FFCC9900"/>
      <name val="Aptos Narrow"/>
      <family val="2"/>
      <scheme val="minor"/>
    </font>
    <font>
      <sz val="9"/>
      <color indexed="81"/>
      <name val="Tahoma"/>
      <family val="2"/>
    </font>
    <font>
      <b/>
      <sz val="11"/>
      <color rgb="FFFF0000"/>
      <name val="Aptos Narrow"/>
      <family val="2"/>
      <scheme val="minor"/>
    </font>
    <font>
      <b/>
      <sz val="11"/>
      <color theme="0"/>
      <name val="Aptos Narrow"/>
      <family val="2"/>
      <scheme val="minor"/>
    </font>
    <font>
      <strike/>
      <sz val="11"/>
      <color rgb="FFFF0000"/>
      <name val="Aptos Narrow"/>
      <family val="2"/>
      <scheme val="minor"/>
    </font>
    <font>
      <b/>
      <sz val="16"/>
      <color theme="0"/>
      <name val="Aptos Narrow"/>
      <family val="2"/>
      <scheme val="minor"/>
    </font>
  </fonts>
  <fills count="14">
    <fill>
      <patternFill patternType="none"/>
    </fill>
    <fill>
      <patternFill patternType="gray125"/>
    </fill>
    <fill>
      <patternFill patternType="solid">
        <fgColor rgb="FFFFFF00"/>
        <bgColor indexed="64"/>
      </patternFill>
    </fill>
    <fill>
      <patternFill patternType="solid">
        <fgColor rgb="FFE50056"/>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style="thin">
        <color rgb="FFB2B2B2"/>
      </top>
      <bottom style="thin">
        <color rgb="FFB2B2B2"/>
      </bottom>
      <diagonal/>
    </border>
    <border>
      <left style="thin">
        <color rgb="FF7F7F7F"/>
      </left>
      <right style="medium">
        <color theme="3" tint="0.39997558519241921"/>
      </right>
      <top style="thin">
        <color rgb="FF7F7F7F"/>
      </top>
      <bottom style="thin">
        <color rgb="FF7F7F7F"/>
      </bottom>
      <diagonal/>
    </border>
    <border>
      <left style="thin">
        <color rgb="FF7F7F7F"/>
      </left>
      <right style="medium">
        <color theme="3" tint="0.39997558519241921"/>
      </right>
      <top style="thin">
        <color rgb="FF7F7F7F"/>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5" fillId="0" borderId="0"/>
    <xf numFmtId="0" fontId="9" fillId="4" borderId="0" applyNumberFormat="0" applyBorder="0" applyAlignment="0" applyProtection="0"/>
    <xf numFmtId="0" fontId="10" fillId="5" borderId="0" applyNumberFormat="0" applyBorder="0" applyAlignment="0" applyProtection="0"/>
    <xf numFmtId="0" fontId="11" fillId="6" borderId="6" applyNumberFormat="0" applyAlignment="0" applyProtection="0"/>
    <xf numFmtId="0" fontId="1" fillId="7" borderId="7" applyNumberFormat="0" applyFont="0" applyAlignment="0" applyProtection="0"/>
    <xf numFmtId="0" fontId="13" fillId="8" borderId="0" applyNumberFormat="0" applyBorder="0" applyAlignment="0" applyProtection="0"/>
    <xf numFmtId="0" fontId="1" fillId="9" borderId="0" applyNumberFormat="0" applyBorder="0" applyAlignment="0" applyProtection="0"/>
    <xf numFmtId="169" fontId="1" fillId="0" borderId="0" applyFont="0" applyFill="0" applyBorder="0" applyAlignment="0" applyProtection="0"/>
  </cellStyleXfs>
  <cellXfs count="124">
    <xf numFmtId="0" fontId="0" fillId="0" borderId="0" xfId="0"/>
    <xf numFmtId="0" fontId="0" fillId="0" borderId="1" xfId="0" applyBorder="1"/>
    <xf numFmtId="0" fontId="0" fillId="2" borderId="1" xfId="0" applyFill="1" applyBorder="1" applyProtection="1">
      <protection locked="0"/>
    </xf>
    <xf numFmtId="44" fontId="0" fillId="0" borderId="1" xfId="1" applyFont="1" applyFill="1" applyBorder="1" applyProtection="1"/>
    <xf numFmtId="0" fontId="2" fillId="0" borderId="0" xfId="3" applyFont="1"/>
    <xf numFmtId="0" fontId="2" fillId="0" borderId="0" xfId="0" applyFont="1"/>
    <xf numFmtId="0" fontId="2" fillId="0" borderId="1" xfId="0" applyFont="1" applyBorder="1"/>
    <xf numFmtId="44" fontId="0" fillId="0" borderId="1" xfId="1" applyFont="1" applyBorder="1" applyProtection="1"/>
    <xf numFmtId="44" fontId="0" fillId="0" borderId="1" xfId="0" applyNumberFormat="1" applyBorder="1"/>
    <xf numFmtId="0" fontId="7" fillId="0" borderId="0" xfId="0" applyFont="1"/>
    <xf numFmtId="44" fontId="0" fillId="0" borderId="1" xfId="1" applyFont="1" applyFill="1" applyBorder="1"/>
    <xf numFmtId="44" fontId="0" fillId="0" borderId="1" xfId="2" applyNumberFormat="1" applyFont="1" applyFill="1" applyBorder="1"/>
    <xf numFmtId="44" fontId="0" fillId="2" borderId="1" xfId="1" applyFont="1" applyFill="1" applyBorder="1" applyProtection="1">
      <protection locked="0"/>
    </xf>
    <xf numFmtId="44" fontId="0" fillId="0" borderId="0" xfId="0" applyNumberFormat="1"/>
    <xf numFmtId="44" fontId="2" fillId="0" borderId="1" xfId="0" applyNumberFormat="1" applyFont="1" applyBorder="1"/>
    <xf numFmtId="0" fontId="0" fillId="10" borderId="0" xfId="0" applyFill="1"/>
    <xf numFmtId="0" fontId="14" fillId="10" borderId="0" xfId="0" applyFont="1" applyFill="1"/>
    <xf numFmtId="0" fontId="15" fillId="10" borderId="0" xfId="0" applyFont="1" applyFill="1"/>
    <xf numFmtId="0" fontId="0" fillId="11" borderId="0" xfId="0" applyFill="1"/>
    <xf numFmtId="0" fontId="14" fillId="10" borderId="0" xfId="0" applyFont="1" applyFill="1" applyAlignment="1">
      <alignment horizontal="center"/>
    </xf>
    <xf numFmtId="0" fontId="13" fillId="8" borderId="8" xfId="9" applyBorder="1" applyAlignment="1">
      <alignment horizontal="center" vertical="top"/>
    </xf>
    <xf numFmtId="0" fontId="13" fillId="8" borderId="9" xfId="9" applyBorder="1" applyAlignment="1">
      <alignment horizontal="center"/>
    </xf>
    <xf numFmtId="0" fontId="13" fillId="8" borderId="10" xfId="9" applyBorder="1" applyAlignment="1">
      <alignment horizontal="center"/>
    </xf>
    <xf numFmtId="0" fontId="0" fillId="10" borderId="0" xfId="0" applyFill="1" applyAlignment="1">
      <alignment horizontal="center"/>
    </xf>
    <xf numFmtId="0" fontId="10" fillId="5" borderId="11" xfId="6" applyBorder="1" applyAlignment="1">
      <alignment horizontal="left"/>
    </xf>
    <xf numFmtId="165" fontId="17" fillId="12" borderId="12" xfId="7" applyNumberFormat="1" applyFont="1" applyFill="1" applyBorder="1"/>
    <xf numFmtId="166" fontId="17" fillId="12" borderId="13" xfId="7" applyNumberFormat="1" applyFont="1" applyFill="1" applyBorder="1"/>
    <xf numFmtId="1" fontId="18" fillId="10" borderId="0" xfId="0" applyNumberFormat="1" applyFont="1" applyFill="1"/>
    <xf numFmtId="0" fontId="16" fillId="10" borderId="0" xfId="0" applyFont="1" applyFill="1"/>
    <xf numFmtId="164" fontId="15" fillId="10" borderId="0" xfId="0" applyNumberFormat="1" applyFont="1" applyFill="1"/>
    <xf numFmtId="167" fontId="15" fillId="10" borderId="0" xfId="0" applyNumberFormat="1" applyFont="1" applyFill="1"/>
    <xf numFmtId="0" fontId="18" fillId="11" borderId="15" xfId="8" applyFont="1" applyFill="1" applyBorder="1" applyAlignment="1">
      <alignment horizontal="left"/>
    </xf>
    <xf numFmtId="166" fontId="17" fillId="12" borderId="16" xfId="7" applyNumberFormat="1" applyFont="1" applyFill="1" applyBorder="1"/>
    <xf numFmtId="166" fontId="17" fillId="12" borderId="17" xfId="7" applyNumberFormat="1" applyFont="1" applyFill="1" applyBorder="1"/>
    <xf numFmtId="168" fontId="9" fillId="4" borderId="18" xfId="5" applyNumberFormat="1" applyBorder="1" applyAlignment="1">
      <alignment horizontal="left"/>
    </xf>
    <xf numFmtId="165" fontId="17" fillId="12" borderId="19" xfId="7" applyNumberFormat="1" applyFont="1" applyFill="1" applyBorder="1"/>
    <xf numFmtId="166" fontId="17" fillId="12" borderId="20" xfId="7" applyNumberFormat="1" applyFont="1" applyFill="1" applyBorder="1"/>
    <xf numFmtId="0" fontId="0" fillId="10" borderId="14" xfId="0" applyFill="1" applyBorder="1"/>
    <xf numFmtId="0" fontId="0" fillId="10" borderId="21" xfId="0" applyFill="1" applyBorder="1"/>
    <xf numFmtId="166" fontId="0" fillId="9" borderId="8" xfId="10" applyNumberFormat="1" applyFont="1" applyBorder="1"/>
    <xf numFmtId="2" fontId="0" fillId="9" borderId="23" xfId="10" applyNumberFormat="1" applyFont="1" applyBorder="1"/>
    <xf numFmtId="0" fontId="18" fillId="10" borderId="0" xfId="0" applyFont="1" applyFill="1" applyAlignment="1">
      <alignment horizontal="left"/>
    </xf>
    <xf numFmtId="1" fontId="16" fillId="10" borderId="0" xfId="0" applyNumberFormat="1" applyFont="1" applyFill="1"/>
    <xf numFmtId="170" fontId="16" fillId="10" borderId="0" xfId="11" applyNumberFormat="1" applyFont="1" applyFill="1"/>
    <xf numFmtId="0" fontId="18" fillId="10" borderId="0" xfId="0" applyFont="1" applyFill="1"/>
    <xf numFmtId="166" fontId="18" fillId="10" borderId="0" xfId="0" applyNumberFormat="1" applyFont="1" applyFill="1"/>
    <xf numFmtId="0" fontId="13" fillId="10" borderId="0" xfId="0" applyFont="1" applyFill="1"/>
    <xf numFmtId="0" fontId="18" fillId="10" borderId="0" xfId="0" quotePrefix="1" applyFont="1" applyFill="1" applyAlignment="1">
      <alignment horizontal="left"/>
    </xf>
    <xf numFmtId="170" fontId="13" fillId="10" borderId="0" xfId="11" applyNumberFormat="1" applyFont="1" applyFill="1" applyAlignment="1">
      <alignment horizontal="right"/>
    </xf>
    <xf numFmtId="44" fontId="18" fillId="10" borderId="0" xfId="0" applyNumberFormat="1" applyFont="1" applyFill="1" applyAlignment="1">
      <alignment horizontal="left"/>
    </xf>
    <xf numFmtId="44" fontId="19" fillId="10" borderId="0" xfId="0" applyNumberFormat="1" applyFont="1" applyFill="1" applyAlignment="1">
      <alignment horizontal="left"/>
    </xf>
    <xf numFmtId="2" fontId="0" fillId="10" borderId="0" xfId="0" applyNumberFormat="1" applyFill="1"/>
    <xf numFmtId="0" fontId="19" fillId="10" borderId="0" xfId="0" quotePrefix="1" applyFont="1" applyFill="1" applyAlignment="1">
      <alignment horizontal="left"/>
    </xf>
    <xf numFmtId="0" fontId="20" fillId="10" borderId="0" xfId="0" applyFont="1" applyFill="1"/>
    <xf numFmtId="170" fontId="0" fillId="10" borderId="0" xfId="11" applyNumberFormat="1" applyFont="1" applyFill="1"/>
    <xf numFmtId="0" fontId="12" fillId="10" borderId="0" xfId="0" applyFont="1" applyFill="1"/>
    <xf numFmtId="0" fontId="0" fillId="11" borderId="0" xfId="0" applyFill="1" applyAlignment="1">
      <alignment horizontal="center"/>
    </xf>
    <xf numFmtId="0" fontId="16" fillId="11" borderId="0" xfId="0" applyFont="1" applyFill="1"/>
    <xf numFmtId="164" fontId="15" fillId="11" borderId="0" xfId="0" applyNumberFormat="1" applyFont="1" applyFill="1"/>
    <xf numFmtId="167" fontId="15" fillId="11" borderId="0" xfId="0" applyNumberFormat="1" applyFont="1" applyFill="1"/>
    <xf numFmtId="1" fontId="16" fillId="11" borderId="0" xfId="0" applyNumberFormat="1" applyFont="1" applyFill="1"/>
    <xf numFmtId="0" fontId="13" fillId="11" borderId="0" xfId="9" applyFill="1" applyAlignment="1">
      <alignment vertical="center" textRotation="90"/>
    </xf>
    <xf numFmtId="170" fontId="0" fillId="10" borderId="0" xfId="0" applyNumberFormat="1" applyFill="1"/>
    <xf numFmtId="165" fontId="22" fillId="12" borderId="12" xfId="7" applyNumberFormat="1" applyFont="1" applyFill="1" applyBorder="1"/>
    <xf numFmtId="0" fontId="12" fillId="0" borderId="0" xfId="0" applyFont="1"/>
    <xf numFmtId="10" fontId="0" fillId="2" borderId="1" xfId="0" applyNumberFormat="1" applyFill="1" applyBorder="1" applyAlignment="1" applyProtection="1">
      <alignment horizontal="center"/>
      <protection locked="0"/>
    </xf>
    <xf numFmtId="10" fontId="0" fillId="2" borderId="1" xfId="2" applyNumberFormat="1" applyFont="1" applyFill="1" applyBorder="1" applyAlignment="1" applyProtection="1">
      <alignment horizontal="center"/>
      <protection locked="0"/>
    </xf>
    <xf numFmtId="0" fontId="0" fillId="0" borderId="1" xfId="0" applyBorder="1" applyAlignment="1">
      <alignment vertical="center"/>
    </xf>
    <xf numFmtId="1" fontId="0" fillId="2" borderId="1" xfId="0" applyNumberFormat="1" applyFill="1" applyBorder="1" applyAlignment="1" applyProtection="1">
      <alignment horizontal="left"/>
      <protection locked="0"/>
    </xf>
    <xf numFmtId="0" fontId="0" fillId="2" borderId="1" xfId="0" applyFill="1" applyBorder="1" applyAlignment="1" applyProtection="1">
      <alignment vertical="top" wrapText="1"/>
      <protection locked="0"/>
    </xf>
    <xf numFmtId="165" fontId="17" fillId="13" borderId="22" xfId="8" applyNumberFormat="1" applyFont="1" applyFill="1" applyBorder="1" applyProtection="1">
      <protection locked="0"/>
    </xf>
    <xf numFmtId="1" fontId="24" fillId="2" borderId="1" xfId="0" applyNumberFormat="1" applyFont="1" applyFill="1" applyBorder="1" applyAlignment="1" applyProtection="1">
      <alignment horizontal="left"/>
      <protection locked="0"/>
    </xf>
    <xf numFmtId="0" fontId="24" fillId="2" borderId="1" xfId="0" applyFont="1" applyFill="1" applyBorder="1" applyProtection="1">
      <protection locked="0"/>
    </xf>
    <xf numFmtId="10" fontId="24" fillId="2"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protection locked="0"/>
    </xf>
    <xf numFmtId="10" fontId="0" fillId="2" borderId="4" xfId="0" applyNumberFormat="1" applyFill="1" applyBorder="1" applyAlignment="1" applyProtection="1">
      <alignment horizontal="center"/>
      <protection locked="0"/>
    </xf>
    <xf numFmtId="0" fontId="4" fillId="0" borderId="0" xfId="0" applyFont="1" applyProtection="1"/>
    <xf numFmtId="0" fontId="0" fillId="0" borderId="0" xfId="0" applyProtection="1"/>
    <xf numFmtId="0" fontId="2" fillId="0" borderId="0" xfId="0" applyFont="1" applyProtection="1"/>
    <xf numFmtId="3" fontId="0" fillId="0" borderId="1" xfId="0" applyNumberFormat="1" applyBorder="1" applyProtection="1"/>
    <xf numFmtId="0" fontId="0" fillId="0" borderId="1" xfId="0" applyBorder="1" applyProtection="1"/>
    <xf numFmtId="0" fontId="0" fillId="0" borderId="1" xfId="0" applyBorder="1" applyAlignment="1" applyProtection="1">
      <alignment horizontal="left"/>
    </xf>
    <xf numFmtId="3" fontId="2" fillId="3" borderId="1" xfId="0" applyNumberFormat="1" applyFont="1" applyFill="1" applyBorder="1" applyAlignment="1" applyProtection="1">
      <alignment vertical="top" wrapText="1"/>
    </xf>
    <xf numFmtId="0" fontId="2" fillId="3" borderId="1" xfId="0" applyFont="1" applyFill="1" applyBorder="1" applyAlignment="1" applyProtection="1">
      <alignment vertical="top" wrapText="1"/>
    </xf>
    <xf numFmtId="0" fontId="16" fillId="3" borderId="1" xfId="0" applyFont="1" applyFill="1" applyBorder="1" applyAlignment="1" applyProtection="1">
      <alignment horizontal="left" vertical="top" wrapText="1"/>
    </xf>
    <xf numFmtId="0" fontId="2" fillId="3" borderId="1" xfId="0" applyFont="1" applyFill="1" applyBorder="1" applyAlignment="1" applyProtection="1">
      <alignment horizontal="left" vertical="top" wrapText="1"/>
    </xf>
    <xf numFmtId="0" fontId="16" fillId="3" borderId="1" xfId="0" applyFont="1" applyFill="1" applyBorder="1" applyAlignment="1" applyProtection="1">
      <alignment vertical="top" wrapText="1"/>
    </xf>
    <xf numFmtId="0" fontId="23" fillId="3" borderId="1" xfId="0" applyFont="1" applyFill="1" applyBorder="1" applyAlignment="1" applyProtection="1">
      <alignment vertical="top" wrapText="1"/>
    </xf>
    <xf numFmtId="0" fontId="23" fillId="3" borderId="1" xfId="0" applyFont="1" applyFill="1" applyBorder="1" applyAlignment="1" applyProtection="1">
      <alignment horizontal="center" vertical="top" wrapText="1"/>
    </xf>
    <xf numFmtId="1" fontId="0" fillId="0" borderId="1" xfId="0" applyNumberFormat="1" applyBorder="1" applyAlignment="1" applyProtection="1">
      <alignment horizontal="left"/>
    </xf>
    <xf numFmtId="44" fontId="0" fillId="0" borderId="1" xfId="0" applyNumberFormat="1" applyBorder="1" applyProtection="1"/>
    <xf numFmtId="1" fontId="12" fillId="0" borderId="1" xfId="0" applyNumberFormat="1" applyFont="1" applyBorder="1" applyAlignment="1" applyProtection="1">
      <alignment horizontal="left"/>
    </xf>
    <xf numFmtId="0" fontId="12" fillId="0" borderId="1" xfId="0" applyFont="1" applyBorder="1" applyProtection="1"/>
    <xf numFmtId="1" fontId="24" fillId="0" borderId="1" xfId="0" applyNumberFormat="1" applyFont="1" applyBorder="1" applyAlignment="1" applyProtection="1">
      <alignment horizontal="left"/>
    </xf>
    <xf numFmtId="0" fontId="24" fillId="0" borderId="1" xfId="0" applyFont="1" applyBorder="1" applyProtection="1"/>
    <xf numFmtId="0" fontId="24" fillId="0" borderId="1" xfId="0" applyFont="1" applyBorder="1" applyAlignment="1" applyProtection="1">
      <alignment horizontal="left"/>
    </xf>
    <xf numFmtId="44" fontId="12" fillId="0" borderId="1" xfId="0" applyNumberFormat="1" applyFont="1" applyBorder="1" applyProtection="1"/>
    <xf numFmtId="0" fontId="12" fillId="0" borderId="0" xfId="0" applyFont="1" applyProtection="1"/>
    <xf numFmtId="44" fontId="12" fillId="0" borderId="1" xfId="1" applyFont="1" applyBorder="1" applyProtection="1"/>
    <xf numFmtId="2" fontId="0" fillId="0" borderId="1" xfId="0" applyNumberFormat="1" applyBorder="1" applyAlignment="1" applyProtection="1">
      <alignment horizontal="left"/>
    </xf>
    <xf numFmtId="44" fontId="0" fillId="0" borderId="2" xfId="0" applyNumberFormat="1" applyBorder="1" applyProtection="1"/>
    <xf numFmtId="44" fontId="0" fillId="0" borderId="25" xfId="1" applyFont="1" applyBorder="1" applyProtection="1"/>
    <xf numFmtId="0" fontId="8" fillId="0" borderId="3" xfId="0" applyFont="1" applyBorder="1" applyAlignment="1" applyProtection="1">
      <alignment horizontal="center"/>
    </xf>
    <xf numFmtId="44" fontId="2" fillId="0" borderId="3" xfId="1" applyFont="1" applyBorder="1" applyAlignment="1" applyProtection="1">
      <alignment horizontal="center"/>
    </xf>
    <xf numFmtId="10" fontId="12" fillId="11" borderId="1" xfId="0" applyNumberFormat="1" applyFont="1" applyFill="1" applyBorder="1" applyAlignment="1" applyProtection="1">
      <alignment horizontal="center"/>
    </xf>
    <xf numFmtId="0" fontId="0" fillId="0" borderId="4" xfId="0" applyBorder="1" applyAlignment="1" applyProtection="1">
      <alignment horizontal="left" wrapText="1"/>
    </xf>
    <xf numFmtId="0" fontId="0" fillId="0" borderId="24" xfId="0" applyBorder="1" applyAlignment="1" applyProtection="1">
      <alignment horizontal="left" wrapText="1"/>
    </xf>
    <xf numFmtId="0" fontId="0" fillId="0" borderId="5" xfId="0" applyBorder="1" applyAlignment="1" applyProtection="1">
      <alignment horizontal="left" wrapText="1"/>
    </xf>
    <xf numFmtId="0" fontId="25" fillId="3" borderId="4" xfId="0" applyFont="1" applyFill="1" applyBorder="1" applyAlignment="1" applyProtection="1">
      <alignment horizontal="center"/>
    </xf>
    <xf numFmtId="0" fontId="25" fillId="3" borderId="5" xfId="0" applyFont="1" applyFill="1" applyBorder="1" applyAlignment="1" applyProtection="1">
      <alignment horizontal="center"/>
    </xf>
    <xf numFmtId="0" fontId="0" fillId="0" borderId="4" xfId="0" applyFill="1" applyBorder="1" applyAlignment="1" applyProtection="1">
      <alignment horizontal="left" wrapText="1"/>
    </xf>
    <xf numFmtId="0" fontId="0" fillId="0" borderId="24" xfId="0" applyFill="1" applyBorder="1" applyAlignment="1" applyProtection="1">
      <alignment horizontal="left" wrapText="1"/>
    </xf>
    <xf numFmtId="0" fontId="0" fillId="0" borderId="5" xfId="0" applyFill="1" applyBorder="1" applyAlignment="1" applyProtection="1">
      <alignment horizontal="left" wrapText="1"/>
    </xf>
    <xf numFmtId="0" fontId="24" fillId="0" borderId="4" xfId="0" applyFont="1" applyBorder="1" applyAlignment="1" applyProtection="1">
      <alignment horizontal="left" wrapText="1"/>
    </xf>
    <xf numFmtId="0" fontId="12" fillId="0" borderId="4" xfId="0" applyFont="1" applyBorder="1" applyAlignment="1" applyProtection="1">
      <alignment horizontal="left" wrapText="1"/>
    </xf>
    <xf numFmtId="0" fontId="3" fillId="3" borderId="4" xfId="0" applyFont="1" applyFill="1" applyBorder="1" applyAlignment="1" applyProtection="1">
      <alignment horizontal="left"/>
    </xf>
    <xf numFmtId="0" fontId="3" fillId="3" borderId="24" xfId="0" applyFont="1" applyFill="1" applyBorder="1" applyAlignment="1" applyProtection="1">
      <alignment horizontal="left"/>
    </xf>
    <xf numFmtId="0" fontId="3" fillId="3" borderId="5" xfId="0" applyFont="1" applyFill="1" applyBorder="1" applyAlignment="1" applyProtection="1">
      <alignment horizontal="left"/>
    </xf>
    <xf numFmtId="0" fontId="3" fillId="3" borderId="1" xfId="0" applyFont="1" applyFill="1" applyBorder="1" applyAlignment="1">
      <alignment horizontal="center"/>
    </xf>
    <xf numFmtId="0" fontId="6" fillId="3" borderId="1" xfId="4" applyFont="1" applyFill="1" applyBorder="1" applyAlignment="1">
      <alignment horizontal="center"/>
    </xf>
    <xf numFmtId="0" fontId="16" fillId="10" borderId="0" xfId="0" applyFont="1" applyFill="1" applyAlignment="1">
      <alignment horizontal="center"/>
    </xf>
    <xf numFmtId="0" fontId="13" fillId="8" borderId="11" xfId="9" applyBorder="1" applyAlignment="1">
      <alignment horizontal="center" vertical="center" textRotation="90"/>
    </xf>
    <xf numFmtId="0" fontId="13" fillId="8" borderId="14" xfId="9" applyBorder="1" applyAlignment="1">
      <alignment horizontal="center" vertical="center" textRotation="90"/>
    </xf>
    <xf numFmtId="0" fontId="13" fillId="8" borderId="18" xfId="9" applyBorder="1" applyAlignment="1">
      <alignment horizontal="center" vertical="center" textRotation="90"/>
    </xf>
  </cellXfs>
  <cellStyles count="12">
    <cellStyle name="20% - Accent3" xfId="10" builtinId="38"/>
    <cellStyle name="Accent1" xfId="9" builtinId="29"/>
    <cellStyle name="Goed" xfId="5" builtinId="26"/>
    <cellStyle name="Invoer" xfId="7" builtinId="20"/>
    <cellStyle name="Komma 2 2" xfId="11" xr:uid="{101714B3-9AC6-4218-A764-465262C2915D}"/>
    <cellStyle name="Notitie" xfId="8" builtinId="10"/>
    <cellStyle name="Ongeldig" xfId="6" builtinId="27"/>
    <cellStyle name="Procent" xfId="2" builtinId="5"/>
    <cellStyle name="Standaard" xfId="0" builtinId="0"/>
    <cellStyle name="Standaard 2" xfId="4" xr:uid="{EEB8A406-2109-43D5-8575-AAD938F7F741}"/>
    <cellStyle name="Standaard 4" xfId="3" xr:uid="{7C784F63-2C56-4BF0-A229-609A2F0EEBE7}"/>
    <cellStyle name="Valuta" xfId="1"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50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700932653666039"/>
          <c:y val="7.428771997196125E-2"/>
          <c:w val="0.75828505157785508"/>
          <c:h val="0.70182047244094681"/>
        </c:manualLayout>
      </c:layout>
      <c:scatterChart>
        <c:scatterStyle val="smoothMarker"/>
        <c:varyColors val="0"/>
        <c:ser>
          <c:idx val="0"/>
          <c:order val="0"/>
          <c:marker>
            <c:symbol val="none"/>
          </c:marker>
          <c:xVal>
            <c:numRef>
              <c:f>Prijsformule!$C$5:$C$8</c:f>
              <c:numCache>
                <c:formatCode>_-"€"\ * #,##0.00_-;_-"€"\ * #,##0.00\-;_-"€"\ * "-"??_-;_-@_-</c:formatCode>
                <c:ptCount val="2"/>
                <c:pt idx="0">
                  <c:v>125000</c:v>
                </c:pt>
                <c:pt idx="1">
                  <c:v>93000</c:v>
                </c:pt>
              </c:numCache>
            </c:numRef>
          </c:xVal>
          <c:yVal>
            <c:numRef>
              <c:f>Prijsformule!$D$5:$D$8</c:f>
              <c:numCache>
                <c:formatCode>0.0</c:formatCode>
                <c:ptCount val="2"/>
                <c:pt idx="0">
                  <c:v>0</c:v>
                </c:pt>
                <c:pt idx="1">
                  <c:v>25</c:v>
                </c:pt>
              </c:numCache>
            </c:numRef>
          </c:yVal>
          <c:smooth val="0"/>
          <c:extLst>
            <c:ext xmlns:c16="http://schemas.microsoft.com/office/drawing/2014/chart" uri="{C3380CC4-5D6E-409C-BE32-E72D297353CC}">
              <c16:uniqueId val="{00000000-8707-4566-919F-EFBB1CDC3B7D}"/>
            </c:ext>
          </c:extLst>
        </c:ser>
        <c:ser>
          <c:idx val="1"/>
          <c:order val="1"/>
          <c:marker>
            <c:symbol val="diamond"/>
            <c:size val="7"/>
          </c:marker>
          <c:xVal>
            <c:numRef>
              <c:f>Prijsformule!$C$10</c:f>
              <c:numCache>
                <c:formatCode>_-"€"\ * #,##0.00_-;_-"€"\ * #,##0.00\-;_-"€"\ * "-"??_-;_-@_-</c:formatCode>
                <c:ptCount val="1"/>
                <c:pt idx="0">
                  <c:v>100000</c:v>
                </c:pt>
              </c:numCache>
            </c:numRef>
          </c:xVal>
          <c:yVal>
            <c:numRef>
              <c:f>Prijsformule!$D$10</c:f>
              <c:numCache>
                <c:formatCode>0.00</c:formatCode>
                <c:ptCount val="1"/>
                <c:pt idx="0">
                  <c:v>19.53125</c:v>
                </c:pt>
              </c:numCache>
            </c:numRef>
          </c:yVal>
          <c:smooth val="1"/>
          <c:extLst>
            <c:ext xmlns:c16="http://schemas.microsoft.com/office/drawing/2014/chart" uri="{C3380CC4-5D6E-409C-BE32-E72D297353CC}">
              <c16:uniqueId val="{00000001-8707-4566-919F-EFBB1CDC3B7D}"/>
            </c:ext>
          </c:extLst>
        </c:ser>
        <c:dLbls>
          <c:showLegendKey val="0"/>
          <c:showVal val="0"/>
          <c:showCatName val="0"/>
          <c:showSerName val="0"/>
          <c:showPercent val="0"/>
          <c:showBubbleSize val="0"/>
        </c:dLbls>
        <c:axId val="116916992"/>
        <c:axId val="116918912"/>
      </c:scatterChart>
      <c:valAx>
        <c:axId val="116916992"/>
        <c:scaling>
          <c:orientation val="minMax"/>
          <c:max val="125000"/>
          <c:min val="9300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spPr>
          <a:ln/>
        </c:spPr>
        <c:txPr>
          <a:bodyPr rot="0" vert="horz"/>
          <a:lstStyle/>
          <a:p>
            <a:pPr>
              <a:defRPr sz="1100" b="0" i="0" u="none" strike="noStrike" baseline="0">
                <a:solidFill>
                  <a:srgbClr val="000000"/>
                </a:solidFill>
                <a:latin typeface="Calibri"/>
                <a:ea typeface="Calibri"/>
                <a:cs typeface="Calibri"/>
              </a:defRPr>
            </a:pPr>
            <a:endParaRPr lang="nl-NL"/>
          </a:p>
        </c:txPr>
        <c:crossAx val="116918912"/>
        <c:crossesAt val="0"/>
        <c:crossBetween val="midCat"/>
        <c:dispUnits>
          <c:builtInUnit val="thousands"/>
          <c:dispUnitsLbl>
            <c:layout>
              <c:manualLayout>
                <c:xMode val="edge"/>
                <c:yMode val="edge"/>
                <c:x val="0.78351130054954787"/>
                <c:y val="0.85788171227049581"/>
              </c:manualLayout>
            </c:layout>
          </c:dispUnitsLbl>
        </c:dispUnits>
      </c:valAx>
      <c:valAx>
        <c:axId val="116918912"/>
        <c:scaling>
          <c:orientation val="minMax"/>
          <c:max val="25"/>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6992"/>
        <c:crossesAt val="0"/>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530225</xdr:colOff>
      <xdr:row>0</xdr:row>
      <xdr:rowOff>0</xdr:rowOff>
    </xdr:from>
    <xdr:to>
      <xdr:col>7</xdr:col>
      <xdr:colOff>17077</xdr:colOff>
      <xdr:row>18</xdr:row>
      <xdr:rowOff>95730</xdr:rowOff>
    </xdr:to>
    <xdr:pic>
      <xdr:nvPicPr>
        <xdr:cNvPr id="2" name="Afbeelding 1">
          <a:extLst>
            <a:ext uri="{FF2B5EF4-FFF2-40B4-BE49-F238E27FC236}">
              <a16:creationId xmlns:a16="http://schemas.microsoft.com/office/drawing/2014/main" id="{5C4763F9-C33C-0D21-8559-4645F763B505}"/>
            </a:ext>
          </a:extLst>
        </xdr:cNvPr>
        <xdr:cNvPicPr>
          <a:picLocks noChangeAspect="1"/>
        </xdr:cNvPicPr>
      </xdr:nvPicPr>
      <xdr:blipFill>
        <a:blip xmlns:r="http://schemas.openxmlformats.org/officeDocument/2006/relationships" r:embed="rId1"/>
        <a:stretch>
          <a:fillRect/>
        </a:stretch>
      </xdr:blipFill>
      <xdr:spPr>
        <a:xfrm>
          <a:off x="7578725" y="0"/>
          <a:ext cx="8602277" cy="34390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368113</xdr:colOff>
      <xdr:row>0</xdr:row>
      <xdr:rowOff>86473</xdr:rowOff>
    </xdr:from>
    <xdr:to>
      <xdr:col>10</xdr:col>
      <xdr:colOff>2988</xdr:colOff>
      <xdr:row>18</xdr:row>
      <xdr:rowOff>27829</xdr:rowOff>
    </xdr:to>
    <xdr:graphicFrame macro="">
      <xdr:nvGraphicFramePr>
        <xdr:cNvPr id="2" name="Grafiek 1">
          <a:extLst>
            <a:ext uri="{FF2B5EF4-FFF2-40B4-BE49-F238E27FC236}">
              <a16:creationId xmlns:a16="http://schemas.microsoft.com/office/drawing/2014/main" id="{113ECA5F-66EB-459B-8EBB-7D1C51D129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nov/Downloads/bijlagen/Bijlage%20F%20Prijzenbla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hannl.sharepoint.com/teams/SERV-INK-AanbestedingSchoonmaak/Gedeelde%20documenten/General/1.%20Inrichtings-%20en%20voorbereidingsfase/Prijzenblad/Berekening%20prijs%20niet%20relatief.xlsx" TargetMode="External"/><Relationship Id="rId1" Type="http://schemas.openxmlformats.org/officeDocument/2006/relationships/externalLinkPath" Target="/teams/SERV-INK-AanbestedingSchoonmaak/Gedeelde%20documenten/General/1.%20Inrichtings-%20en%20voorbereidingsfase/Prijzenblad/Berekening%20prijs%20niet%20relati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envatting"/>
      <sheetName val="Implementatie"/>
      <sheetName val="Fase 1"/>
      <sheetName val="Fase 2"/>
      <sheetName val="Grafiek"/>
    </sheetNames>
    <sheetDataSet>
      <sheetData sheetId="0"/>
      <sheetData sheetId="1"/>
      <sheetData sheetId="2"/>
      <sheetData sheetId="3" refreshError="1"/>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ijzenblad"/>
      <sheetName val="Grafiek"/>
    </sheetNames>
    <sheetDataSet>
      <sheetData sheetId="0">
        <row r="31">
          <cell r="F31">
            <v>207000</v>
          </cell>
        </row>
      </sheetData>
      <sheetData sheetId="1">
        <row r="5">
          <cell r="C5">
            <v>2620120</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61CBA-25BA-4991-85AF-0FCEC8C9C5C5}">
  <sheetPr>
    <pageSetUpPr fitToPage="1"/>
  </sheetPr>
  <dimension ref="A1:O198"/>
  <sheetViews>
    <sheetView showGridLines="0" tabSelected="1" topLeftCell="A15" zoomScale="40" zoomScaleNormal="40" workbookViewId="0">
      <selection activeCell="I29" sqref="I29"/>
    </sheetView>
  </sheetViews>
  <sheetFormatPr defaultRowHeight="14.5" x14ac:dyDescent="0.35"/>
  <cols>
    <col min="1" max="1" width="16" style="77" customWidth="1"/>
    <col min="2" max="2" width="36.54296875" style="77" customWidth="1"/>
    <col min="3" max="3" width="113.1796875" style="77" customWidth="1"/>
    <col min="4" max="4" width="9.54296875" style="77" customWidth="1"/>
    <col min="5" max="5" width="18.26953125" style="77" customWidth="1"/>
    <col min="6" max="7" width="29.81640625" style="77" customWidth="1"/>
    <col min="8" max="8" width="35.54296875" style="77" customWidth="1"/>
    <col min="9" max="9" width="20.1796875" style="77" customWidth="1"/>
    <col min="10" max="12" width="22.54296875" style="77" customWidth="1"/>
    <col min="13" max="13" width="4.7265625" style="77" customWidth="1"/>
    <col min="14" max="14" width="40.54296875" style="77" customWidth="1"/>
    <col min="15" max="15" width="31.453125" style="77" customWidth="1"/>
    <col min="16" max="16384" width="8.7265625" style="77"/>
  </cols>
  <sheetData>
    <row r="1" spans="1:15" ht="18.5" x14ac:dyDescent="0.45">
      <c r="A1" s="76" t="s">
        <v>218</v>
      </c>
    </row>
    <row r="2" spans="1:15" x14ac:dyDescent="0.35">
      <c r="A2" s="77" t="s">
        <v>233</v>
      </c>
    </row>
    <row r="4" spans="1:15" x14ac:dyDescent="0.35">
      <c r="A4" s="78" t="s">
        <v>234</v>
      </c>
    </row>
    <row r="5" spans="1:15" ht="14.5" customHeight="1" x14ac:dyDescent="0.35">
      <c r="A5" s="105" t="s">
        <v>219</v>
      </c>
      <c r="B5" s="106"/>
      <c r="C5" s="107"/>
    </row>
    <row r="6" spans="1:15" x14ac:dyDescent="0.35">
      <c r="A6" s="105" t="s">
        <v>239</v>
      </c>
      <c r="B6" s="106"/>
      <c r="C6" s="107"/>
    </row>
    <row r="7" spans="1:15" x14ac:dyDescent="0.35">
      <c r="A7" s="105" t="s">
        <v>232</v>
      </c>
      <c r="B7" s="106"/>
      <c r="C7" s="107"/>
    </row>
    <row r="8" spans="1:15" x14ac:dyDescent="0.35">
      <c r="A8" s="105" t="s">
        <v>235</v>
      </c>
      <c r="B8" s="106"/>
      <c r="C8" s="107"/>
    </row>
    <row r="9" spans="1:15" ht="14.5" customHeight="1" x14ac:dyDescent="0.35">
      <c r="A9" s="105" t="s">
        <v>236</v>
      </c>
      <c r="B9" s="106"/>
      <c r="C9" s="107"/>
    </row>
    <row r="10" spans="1:15" ht="30" customHeight="1" x14ac:dyDescent="0.35">
      <c r="A10" s="110" t="s">
        <v>237</v>
      </c>
      <c r="B10" s="111"/>
      <c r="C10" s="112"/>
    </row>
    <row r="11" spans="1:15" ht="29.15" customHeight="1" x14ac:dyDescent="0.35">
      <c r="A11" s="105" t="s">
        <v>238</v>
      </c>
      <c r="B11" s="106"/>
      <c r="C11" s="107"/>
    </row>
    <row r="12" spans="1:15" x14ac:dyDescent="0.35">
      <c r="A12" s="113" t="s">
        <v>240</v>
      </c>
      <c r="B12" s="106"/>
      <c r="C12" s="107"/>
    </row>
    <row r="13" spans="1:15" ht="30" customHeight="1" x14ac:dyDescent="0.35">
      <c r="A13" s="105" t="s">
        <v>244</v>
      </c>
      <c r="B13" s="106"/>
      <c r="C13" s="107"/>
    </row>
    <row r="14" spans="1:15" ht="14.5" customHeight="1" x14ac:dyDescent="0.35">
      <c r="A14" s="114" t="s">
        <v>249</v>
      </c>
      <c r="B14" s="106"/>
      <c r="C14" s="107"/>
    </row>
    <row r="16" spans="1:15" ht="21" x14ac:dyDescent="0.5">
      <c r="A16" s="115" t="s">
        <v>0</v>
      </c>
      <c r="B16" s="116"/>
      <c r="C16" s="116"/>
      <c r="D16" s="116"/>
      <c r="E16" s="116"/>
      <c r="F16" s="116"/>
      <c r="G16" s="116"/>
      <c r="H16" s="116"/>
      <c r="I16" s="116"/>
      <c r="J16" s="116"/>
      <c r="K16" s="116"/>
      <c r="L16" s="117"/>
      <c r="N16" s="108" t="s">
        <v>243</v>
      </c>
      <c r="O16" s="109"/>
    </row>
    <row r="17" spans="1:15" x14ac:dyDescent="0.35">
      <c r="A17" s="79"/>
      <c r="B17" s="79"/>
      <c r="C17" s="79"/>
      <c r="D17" s="80"/>
      <c r="E17" s="81"/>
      <c r="F17" s="81"/>
      <c r="G17" s="81"/>
      <c r="H17" s="80"/>
      <c r="I17" s="80"/>
      <c r="J17" s="80"/>
      <c r="K17" s="80"/>
      <c r="L17" s="80"/>
      <c r="N17" s="80"/>
      <c r="O17" s="80"/>
    </row>
    <row r="18" spans="1:15" ht="43" customHeight="1" x14ac:dyDescent="0.35">
      <c r="A18" s="82" t="s">
        <v>6</v>
      </c>
      <c r="B18" s="82" t="s">
        <v>20</v>
      </c>
      <c r="C18" s="83" t="s">
        <v>1</v>
      </c>
      <c r="D18" s="83" t="s">
        <v>2</v>
      </c>
      <c r="E18" s="84" t="s">
        <v>250</v>
      </c>
      <c r="F18" s="85" t="s">
        <v>5</v>
      </c>
      <c r="G18" s="83" t="s">
        <v>4</v>
      </c>
      <c r="H18" s="83" t="s">
        <v>3</v>
      </c>
      <c r="I18" s="83" t="s">
        <v>241</v>
      </c>
      <c r="J18" s="86" t="s">
        <v>248</v>
      </c>
      <c r="K18" s="83" t="s">
        <v>16</v>
      </c>
      <c r="L18" s="86" t="s">
        <v>242</v>
      </c>
      <c r="N18" s="87" t="s">
        <v>251</v>
      </c>
      <c r="O18" s="88" t="s">
        <v>245</v>
      </c>
    </row>
    <row r="19" spans="1:15" x14ac:dyDescent="0.35">
      <c r="A19" s="89">
        <v>4197030</v>
      </c>
      <c r="B19" s="89">
        <v>5099206018112</v>
      </c>
      <c r="C19" s="80" t="s">
        <v>21</v>
      </c>
      <c r="D19" s="81" t="s">
        <v>22</v>
      </c>
      <c r="E19" s="89">
        <v>1</v>
      </c>
      <c r="F19" s="89">
        <v>348</v>
      </c>
      <c r="G19" s="68"/>
      <c r="H19" s="2"/>
      <c r="I19" s="74"/>
      <c r="J19" s="12">
        <v>0</v>
      </c>
      <c r="K19" s="65">
        <v>0</v>
      </c>
      <c r="L19" s="90">
        <f t="shared" ref="L19:L50" si="0">J19*K19+J19</f>
        <v>0</v>
      </c>
      <c r="N19" s="90" t="e">
        <f>(L19/I19)*E19</f>
        <v>#DIV/0!</v>
      </c>
      <c r="O19" s="3" t="e">
        <f t="shared" ref="O19:O50" si="1">F19*N19</f>
        <v>#DIV/0!</v>
      </c>
    </row>
    <row r="20" spans="1:15" x14ac:dyDescent="0.35">
      <c r="A20" s="89">
        <v>817575</v>
      </c>
      <c r="B20" s="89">
        <v>8713797044912</v>
      </c>
      <c r="C20" s="80" t="s">
        <v>23</v>
      </c>
      <c r="D20" s="80" t="s">
        <v>135</v>
      </c>
      <c r="E20" s="89">
        <v>25</v>
      </c>
      <c r="F20" s="81">
        <v>223</v>
      </c>
      <c r="G20" s="68"/>
      <c r="H20" s="2"/>
      <c r="I20" s="74"/>
      <c r="J20" s="12">
        <v>0</v>
      </c>
      <c r="K20" s="65">
        <v>0</v>
      </c>
      <c r="L20" s="90">
        <f t="shared" si="0"/>
        <v>0</v>
      </c>
      <c r="N20" s="90" t="e">
        <f>(L20/I20)*E20</f>
        <v>#DIV/0!</v>
      </c>
      <c r="O20" s="3" t="e">
        <f t="shared" si="1"/>
        <v>#DIV/0!</v>
      </c>
    </row>
    <row r="21" spans="1:15" x14ac:dyDescent="0.35">
      <c r="A21" s="89">
        <v>1014282</v>
      </c>
      <c r="B21" s="89">
        <v>4008705045155</v>
      </c>
      <c r="C21" s="80" t="s">
        <v>24</v>
      </c>
      <c r="D21" s="80" t="s">
        <v>135</v>
      </c>
      <c r="E21" s="89">
        <v>20</v>
      </c>
      <c r="F21" s="81">
        <v>141</v>
      </c>
      <c r="G21" s="68"/>
      <c r="H21" s="2"/>
      <c r="I21" s="74"/>
      <c r="J21" s="12">
        <v>0</v>
      </c>
      <c r="K21" s="65">
        <v>0</v>
      </c>
      <c r="L21" s="90">
        <f t="shared" si="0"/>
        <v>0</v>
      </c>
      <c r="N21" s="90" t="e">
        <f t="shared" ref="N21:N50" si="2">(L21/I21)*E21</f>
        <v>#DIV/0!</v>
      </c>
      <c r="O21" s="3" t="e">
        <f t="shared" si="1"/>
        <v>#DIV/0!</v>
      </c>
    </row>
    <row r="22" spans="1:15" x14ac:dyDescent="0.35">
      <c r="A22" s="89" t="s">
        <v>25</v>
      </c>
      <c r="B22" s="89">
        <v>5099206028838</v>
      </c>
      <c r="C22" s="80" t="s">
        <v>26</v>
      </c>
      <c r="D22" s="80" t="s">
        <v>22</v>
      </c>
      <c r="E22" s="89">
        <v>1</v>
      </c>
      <c r="F22" s="81">
        <v>200</v>
      </c>
      <c r="G22" s="68"/>
      <c r="H22" s="2"/>
      <c r="I22" s="74"/>
      <c r="J22" s="12">
        <v>0</v>
      </c>
      <c r="K22" s="65">
        <v>0</v>
      </c>
      <c r="L22" s="90">
        <f t="shared" si="0"/>
        <v>0</v>
      </c>
      <c r="N22" s="90" t="e">
        <f t="shared" si="2"/>
        <v>#DIV/0!</v>
      </c>
      <c r="O22" s="3" t="e">
        <f t="shared" si="1"/>
        <v>#DIV/0!</v>
      </c>
    </row>
    <row r="23" spans="1:15" x14ac:dyDescent="0.35">
      <c r="A23" s="89">
        <v>5621986</v>
      </c>
      <c r="B23" s="89">
        <v>4549526607547</v>
      </c>
      <c r="C23" s="80" t="s">
        <v>27</v>
      </c>
      <c r="D23" s="80" t="s">
        <v>22</v>
      </c>
      <c r="E23" s="89">
        <v>1</v>
      </c>
      <c r="F23" s="81">
        <v>250</v>
      </c>
      <c r="G23" s="68"/>
      <c r="H23" s="2"/>
      <c r="I23" s="74"/>
      <c r="J23" s="12">
        <v>0</v>
      </c>
      <c r="K23" s="65">
        <v>0</v>
      </c>
      <c r="L23" s="90">
        <f t="shared" si="0"/>
        <v>0</v>
      </c>
      <c r="N23" s="90" t="e">
        <f t="shared" si="2"/>
        <v>#DIV/0!</v>
      </c>
      <c r="O23" s="3" t="e">
        <f t="shared" si="1"/>
        <v>#DIV/0!</v>
      </c>
    </row>
    <row r="24" spans="1:15" x14ac:dyDescent="0.35">
      <c r="A24" s="91">
        <v>5337981</v>
      </c>
      <c r="B24" s="91">
        <v>8714341063861</v>
      </c>
      <c r="C24" s="92" t="s">
        <v>28</v>
      </c>
      <c r="D24" s="80" t="s">
        <v>135</v>
      </c>
      <c r="E24" s="89">
        <v>200</v>
      </c>
      <c r="F24" s="81">
        <v>11</v>
      </c>
      <c r="G24" s="68"/>
      <c r="H24" s="2"/>
      <c r="I24" s="74"/>
      <c r="J24" s="12">
        <v>0</v>
      </c>
      <c r="K24" s="104" t="s">
        <v>252</v>
      </c>
      <c r="L24" s="90">
        <f>J24</f>
        <v>0</v>
      </c>
      <c r="N24" s="90" t="e">
        <f t="shared" si="2"/>
        <v>#DIV/0!</v>
      </c>
      <c r="O24" s="3" t="e">
        <f>F24*N24</f>
        <v>#DIV/0!</v>
      </c>
    </row>
    <row r="25" spans="1:15" x14ac:dyDescent="0.35">
      <c r="A25" s="89">
        <v>673291</v>
      </c>
      <c r="B25" s="89">
        <v>3086120017040</v>
      </c>
      <c r="C25" s="80" t="s">
        <v>29</v>
      </c>
      <c r="D25" s="80" t="s">
        <v>135</v>
      </c>
      <c r="E25" s="89">
        <v>4</v>
      </c>
      <c r="F25" s="81">
        <v>638</v>
      </c>
      <c r="G25" s="68"/>
      <c r="H25" s="2"/>
      <c r="I25" s="74"/>
      <c r="J25" s="12">
        <v>0</v>
      </c>
      <c r="K25" s="65">
        <v>0</v>
      </c>
      <c r="L25" s="90">
        <f t="shared" si="0"/>
        <v>0</v>
      </c>
      <c r="N25" s="90" t="e">
        <f t="shared" si="2"/>
        <v>#DIV/0!</v>
      </c>
      <c r="O25" s="3" t="e">
        <f t="shared" si="1"/>
        <v>#DIV/0!</v>
      </c>
    </row>
    <row r="26" spans="1:15" x14ac:dyDescent="0.35">
      <c r="A26" s="89">
        <v>4305537</v>
      </c>
      <c r="B26" s="89">
        <v>4902505356070</v>
      </c>
      <c r="C26" s="80" t="s">
        <v>30</v>
      </c>
      <c r="D26" s="80" t="s">
        <v>135</v>
      </c>
      <c r="E26" s="89">
        <v>3</v>
      </c>
      <c r="F26" s="81">
        <v>601</v>
      </c>
      <c r="G26" s="68"/>
      <c r="H26" s="2"/>
      <c r="I26" s="74"/>
      <c r="J26" s="12">
        <v>0</v>
      </c>
      <c r="K26" s="65">
        <v>0</v>
      </c>
      <c r="L26" s="90">
        <f t="shared" si="0"/>
        <v>0</v>
      </c>
      <c r="N26" s="90" t="e">
        <f t="shared" si="2"/>
        <v>#DIV/0!</v>
      </c>
      <c r="O26" s="3" t="e">
        <f t="shared" si="1"/>
        <v>#DIV/0!</v>
      </c>
    </row>
    <row r="27" spans="1:15" x14ac:dyDescent="0.35">
      <c r="A27" s="89">
        <v>5750820</v>
      </c>
      <c r="B27" s="89">
        <v>4902505417511</v>
      </c>
      <c r="C27" s="80" t="s">
        <v>31</v>
      </c>
      <c r="D27" s="80" t="s">
        <v>22</v>
      </c>
      <c r="E27" s="89">
        <v>1</v>
      </c>
      <c r="F27" s="81">
        <v>978</v>
      </c>
      <c r="G27" s="68"/>
      <c r="H27" s="2"/>
      <c r="I27" s="74"/>
      <c r="J27" s="12">
        <v>0</v>
      </c>
      <c r="K27" s="65">
        <v>0</v>
      </c>
      <c r="L27" s="90">
        <f t="shared" si="0"/>
        <v>0</v>
      </c>
      <c r="N27" s="90" t="e">
        <f t="shared" si="2"/>
        <v>#DIV/0!</v>
      </c>
      <c r="O27" s="3" t="e">
        <f t="shared" si="1"/>
        <v>#DIV/0!</v>
      </c>
    </row>
    <row r="28" spans="1:15" x14ac:dyDescent="0.35">
      <c r="A28" s="89">
        <v>3670560</v>
      </c>
      <c r="B28" s="89">
        <v>3270220002758</v>
      </c>
      <c r="C28" s="80" t="s">
        <v>32</v>
      </c>
      <c r="D28" s="80" t="s">
        <v>135</v>
      </c>
      <c r="E28" s="89">
        <v>12</v>
      </c>
      <c r="F28" s="81">
        <v>706</v>
      </c>
      <c r="G28" s="68"/>
      <c r="H28" s="2"/>
      <c r="I28" s="74"/>
      <c r="J28" s="12">
        <v>0</v>
      </c>
      <c r="K28" s="65">
        <v>0</v>
      </c>
      <c r="L28" s="90">
        <f t="shared" si="0"/>
        <v>0</v>
      </c>
      <c r="N28" s="90" t="e">
        <f t="shared" si="2"/>
        <v>#DIV/0!</v>
      </c>
      <c r="O28" s="3" t="e">
        <f t="shared" si="1"/>
        <v>#DIV/0!</v>
      </c>
    </row>
    <row r="29" spans="1:15" x14ac:dyDescent="0.35">
      <c r="A29" s="89">
        <v>2653401</v>
      </c>
      <c r="B29" s="89">
        <v>8717868034758</v>
      </c>
      <c r="C29" s="80" t="s">
        <v>33</v>
      </c>
      <c r="D29" s="80" t="s">
        <v>135</v>
      </c>
      <c r="E29" s="89">
        <v>5</v>
      </c>
      <c r="F29" s="81">
        <v>86</v>
      </c>
      <c r="G29" s="68"/>
      <c r="H29" s="2"/>
      <c r="I29" s="74"/>
      <c r="J29" s="12">
        <v>0</v>
      </c>
      <c r="K29" s="65">
        <v>0</v>
      </c>
      <c r="L29" s="90">
        <f t="shared" si="0"/>
        <v>0</v>
      </c>
      <c r="N29" s="90" t="e">
        <f t="shared" si="2"/>
        <v>#DIV/0!</v>
      </c>
      <c r="O29" s="3" t="e">
        <f t="shared" si="1"/>
        <v>#DIV/0!</v>
      </c>
    </row>
    <row r="30" spans="1:15" x14ac:dyDescent="0.35">
      <c r="A30" s="89">
        <v>1071358</v>
      </c>
      <c r="B30" s="89">
        <v>4059382142842</v>
      </c>
      <c r="C30" s="80" t="s">
        <v>34</v>
      </c>
      <c r="D30" s="80" t="s">
        <v>22</v>
      </c>
      <c r="E30" s="89">
        <v>1</v>
      </c>
      <c r="F30" s="81">
        <v>16</v>
      </c>
      <c r="G30" s="68"/>
      <c r="H30" s="2"/>
      <c r="I30" s="74"/>
      <c r="J30" s="12">
        <v>0</v>
      </c>
      <c r="K30" s="65">
        <v>0</v>
      </c>
      <c r="L30" s="90">
        <f t="shared" si="0"/>
        <v>0</v>
      </c>
      <c r="N30" s="90" t="e">
        <f t="shared" si="2"/>
        <v>#DIV/0!</v>
      </c>
      <c r="O30" s="3" t="e">
        <f t="shared" si="1"/>
        <v>#DIV/0!</v>
      </c>
    </row>
    <row r="31" spans="1:15" x14ac:dyDescent="0.35">
      <c r="A31" s="89">
        <v>882865</v>
      </c>
      <c r="B31" s="89">
        <v>5411028020065</v>
      </c>
      <c r="C31" s="80" t="s">
        <v>35</v>
      </c>
      <c r="D31" s="80" t="s">
        <v>22</v>
      </c>
      <c r="E31" s="89">
        <v>1</v>
      </c>
      <c r="F31" s="81">
        <v>993</v>
      </c>
      <c r="G31" s="68"/>
      <c r="H31" s="2"/>
      <c r="I31" s="74"/>
      <c r="J31" s="12">
        <v>0</v>
      </c>
      <c r="K31" s="65">
        <v>0</v>
      </c>
      <c r="L31" s="90">
        <f t="shared" si="0"/>
        <v>0</v>
      </c>
      <c r="N31" s="90" t="e">
        <f t="shared" si="2"/>
        <v>#DIV/0!</v>
      </c>
      <c r="O31" s="3" t="e">
        <f t="shared" si="1"/>
        <v>#DIV/0!</v>
      </c>
    </row>
    <row r="32" spans="1:15" x14ac:dyDescent="0.35">
      <c r="A32" s="89">
        <v>3871008</v>
      </c>
      <c r="B32" s="89">
        <v>4902505356056</v>
      </c>
      <c r="C32" s="80" t="s">
        <v>36</v>
      </c>
      <c r="D32" s="80" t="s">
        <v>135</v>
      </c>
      <c r="E32" s="89">
        <v>3</v>
      </c>
      <c r="F32" s="81">
        <v>445</v>
      </c>
      <c r="G32" s="68"/>
      <c r="H32" s="2"/>
      <c r="I32" s="74"/>
      <c r="J32" s="12">
        <v>0</v>
      </c>
      <c r="K32" s="65">
        <v>0</v>
      </c>
      <c r="L32" s="90">
        <f t="shared" si="0"/>
        <v>0</v>
      </c>
      <c r="N32" s="90" t="e">
        <f t="shared" si="2"/>
        <v>#DIV/0!</v>
      </c>
      <c r="O32" s="3" t="e">
        <f t="shared" si="1"/>
        <v>#DIV/0!</v>
      </c>
    </row>
    <row r="33" spans="1:15" x14ac:dyDescent="0.35">
      <c r="A33" s="89">
        <v>1646331</v>
      </c>
      <c r="B33" s="89">
        <v>70330101241</v>
      </c>
      <c r="C33" s="80" t="s">
        <v>37</v>
      </c>
      <c r="D33" s="80" t="s">
        <v>22</v>
      </c>
      <c r="E33" s="89">
        <v>1</v>
      </c>
      <c r="F33" s="81">
        <v>819</v>
      </c>
      <c r="G33" s="68"/>
      <c r="H33" s="2"/>
      <c r="I33" s="74"/>
      <c r="J33" s="12">
        <v>0</v>
      </c>
      <c r="K33" s="65">
        <v>0</v>
      </c>
      <c r="L33" s="90">
        <f t="shared" si="0"/>
        <v>0</v>
      </c>
      <c r="N33" s="90" t="e">
        <f t="shared" si="2"/>
        <v>#DIV/0!</v>
      </c>
      <c r="O33" s="3" t="e">
        <f t="shared" si="1"/>
        <v>#DIV/0!</v>
      </c>
    </row>
    <row r="34" spans="1:15" x14ac:dyDescent="0.35">
      <c r="A34" s="89">
        <v>2652651</v>
      </c>
      <c r="B34" s="89">
        <v>8717868034741</v>
      </c>
      <c r="C34" s="80" t="s">
        <v>38</v>
      </c>
      <c r="D34" s="80" t="s">
        <v>135</v>
      </c>
      <c r="E34" s="89">
        <v>5</v>
      </c>
      <c r="F34" s="81">
        <v>69</v>
      </c>
      <c r="G34" s="68"/>
      <c r="H34" s="2"/>
      <c r="I34" s="74"/>
      <c r="J34" s="12">
        <v>0</v>
      </c>
      <c r="K34" s="65">
        <v>0</v>
      </c>
      <c r="L34" s="90">
        <f t="shared" si="0"/>
        <v>0</v>
      </c>
      <c r="N34" s="90" t="e">
        <f t="shared" si="2"/>
        <v>#DIV/0!</v>
      </c>
      <c r="O34" s="3" t="e">
        <f t="shared" si="1"/>
        <v>#DIV/0!</v>
      </c>
    </row>
    <row r="35" spans="1:15" x14ac:dyDescent="0.35">
      <c r="A35" s="89">
        <v>883085</v>
      </c>
      <c r="B35" s="89">
        <v>4042448804839</v>
      </c>
      <c r="C35" s="80" t="s">
        <v>39</v>
      </c>
      <c r="D35" s="80" t="s">
        <v>22</v>
      </c>
      <c r="E35" s="89">
        <v>1</v>
      </c>
      <c r="F35" s="81">
        <v>611</v>
      </c>
      <c r="G35" s="68"/>
      <c r="H35" s="2"/>
      <c r="I35" s="74"/>
      <c r="J35" s="12">
        <v>0</v>
      </c>
      <c r="K35" s="65">
        <v>0</v>
      </c>
      <c r="L35" s="90">
        <f t="shared" si="0"/>
        <v>0</v>
      </c>
      <c r="N35" s="90" t="e">
        <f t="shared" si="2"/>
        <v>#DIV/0!</v>
      </c>
      <c r="O35" s="3" t="e">
        <f t="shared" si="1"/>
        <v>#DIV/0!</v>
      </c>
    </row>
    <row r="36" spans="1:15" x14ac:dyDescent="0.35">
      <c r="A36" s="89">
        <v>476241</v>
      </c>
      <c r="B36" s="89">
        <v>4016443055176</v>
      </c>
      <c r="C36" s="80" t="s">
        <v>40</v>
      </c>
      <c r="D36" s="80" t="s">
        <v>136</v>
      </c>
      <c r="E36" s="89">
        <v>1</v>
      </c>
      <c r="F36" s="81">
        <v>110</v>
      </c>
      <c r="G36" s="68"/>
      <c r="H36" s="2"/>
      <c r="I36" s="74"/>
      <c r="J36" s="12">
        <v>0</v>
      </c>
      <c r="K36" s="65">
        <v>0</v>
      </c>
      <c r="L36" s="90">
        <f t="shared" si="0"/>
        <v>0</v>
      </c>
      <c r="N36" s="90" t="e">
        <f t="shared" si="2"/>
        <v>#DIV/0!</v>
      </c>
      <c r="O36" s="3" t="e">
        <f t="shared" si="1"/>
        <v>#DIV/0!</v>
      </c>
    </row>
    <row r="37" spans="1:15" x14ac:dyDescent="0.35">
      <c r="A37" s="89">
        <v>5750838</v>
      </c>
      <c r="B37" s="89">
        <v>4902505417498</v>
      </c>
      <c r="C37" s="80" t="s">
        <v>41</v>
      </c>
      <c r="D37" s="80" t="s">
        <v>22</v>
      </c>
      <c r="E37" s="89">
        <v>1</v>
      </c>
      <c r="F37" s="81">
        <v>601</v>
      </c>
      <c r="G37" s="68"/>
      <c r="H37" s="2"/>
      <c r="I37" s="74"/>
      <c r="J37" s="12">
        <v>0</v>
      </c>
      <c r="K37" s="65">
        <v>0</v>
      </c>
      <c r="L37" s="90">
        <f t="shared" si="0"/>
        <v>0</v>
      </c>
      <c r="N37" s="90" t="e">
        <f t="shared" si="2"/>
        <v>#DIV/0!</v>
      </c>
      <c r="O37" s="3" t="e">
        <f t="shared" si="1"/>
        <v>#DIV/0!</v>
      </c>
    </row>
    <row r="38" spans="1:15" x14ac:dyDescent="0.35">
      <c r="A38" s="89">
        <v>1282648</v>
      </c>
      <c r="B38" s="89">
        <v>4007817332221</v>
      </c>
      <c r="C38" s="80" t="s">
        <v>42</v>
      </c>
      <c r="D38" s="80" t="s">
        <v>135</v>
      </c>
      <c r="E38" s="89">
        <v>10</v>
      </c>
      <c r="F38" s="81">
        <v>127</v>
      </c>
      <c r="G38" s="68"/>
      <c r="H38" s="2"/>
      <c r="I38" s="74"/>
      <c r="J38" s="12">
        <v>0</v>
      </c>
      <c r="K38" s="65">
        <v>0</v>
      </c>
      <c r="L38" s="90">
        <f t="shared" si="0"/>
        <v>0</v>
      </c>
      <c r="N38" s="90" t="e">
        <f t="shared" si="2"/>
        <v>#DIV/0!</v>
      </c>
      <c r="O38" s="3" t="e">
        <f t="shared" si="1"/>
        <v>#DIV/0!</v>
      </c>
    </row>
    <row r="39" spans="1:15" x14ac:dyDescent="0.35">
      <c r="A39" s="89">
        <v>1060439</v>
      </c>
      <c r="B39" s="89">
        <v>4008705045148</v>
      </c>
      <c r="C39" s="80" t="s">
        <v>43</v>
      </c>
      <c r="D39" s="80" t="s">
        <v>135</v>
      </c>
      <c r="E39" s="89">
        <v>200</v>
      </c>
      <c r="F39" s="81">
        <v>47</v>
      </c>
      <c r="G39" s="68"/>
      <c r="H39" s="2"/>
      <c r="I39" s="74"/>
      <c r="J39" s="12">
        <v>0</v>
      </c>
      <c r="K39" s="65">
        <v>0</v>
      </c>
      <c r="L39" s="90">
        <f t="shared" si="0"/>
        <v>0</v>
      </c>
      <c r="N39" s="90" t="e">
        <f t="shared" si="2"/>
        <v>#DIV/0!</v>
      </c>
      <c r="O39" s="3" t="e">
        <f t="shared" si="1"/>
        <v>#DIV/0!</v>
      </c>
    </row>
    <row r="40" spans="1:15" x14ac:dyDescent="0.35">
      <c r="A40" s="89">
        <v>1417193</v>
      </c>
      <c r="B40" s="89">
        <v>8717868008773</v>
      </c>
      <c r="C40" s="80" t="s">
        <v>44</v>
      </c>
      <c r="D40" s="80" t="s">
        <v>135</v>
      </c>
      <c r="E40" s="89">
        <v>12</v>
      </c>
      <c r="F40" s="81">
        <v>435</v>
      </c>
      <c r="G40" s="68"/>
      <c r="H40" s="2"/>
      <c r="I40" s="74"/>
      <c r="J40" s="12">
        <v>0</v>
      </c>
      <c r="K40" s="65">
        <v>0</v>
      </c>
      <c r="L40" s="90">
        <f t="shared" si="0"/>
        <v>0</v>
      </c>
      <c r="N40" s="90" t="e">
        <f t="shared" si="2"/>
        <v>#DIV/0!</v>
      </c>
      <c r="O40" s="3" t="e">
        <f t="shared" si="1"/>
        <v>#DIV/0!</v>
      </c>
    </row>
    <row r="41" spans="1:15" x14ac:dyDescent="0.35">
      <c r="A41" s="89">
        <v>887083</v>
      </c>
      <c r="B41" s="89">
        <v>4005546800288</v>
      </c>
      <c r="C41" s="80" t="s">
        <v>45</v>
      </c>
      <c r="D41" s="80" t="s">
        <v>135</v>
      </c>
      <c r="E41" s="89">
        <v>25</v>
      </c>
      <c r="F41" s="81">
        <v>23</v>
      </c>
      <c r="G41" s="68"/>
      <c r="H41" s="2"/>
      <c r="I41" s="74"/>
      <c r="J41" s="12">
        <v>0</v>
      </c>
      <c r="K41" s="65">
        <v>0</v>
      </c>
      <c r="L41" s="90">
        <f t="shared" si="0"/>
        <v>0</v>
      </c>
      <c r="N41" s="90" t="e">
        <f t="shared" si="2"/>
        <v>#DIV/0!</v>
      </c>
      <c r="O41" s="3" t="e">
        <f t="shared" si="1"/>
        <v>#DIV/0!</v>
      </c>
    </row>
    <row r="42" spans="1:15" x14ac:dyDescent="0.35">
      <c r="A42" s="89">
        <v>6927174</v>
      </c>
      <c r="B42" s="89">
        <v>3501179100746</v>
      </c>
      <c r="C42" s="80" t="s">
        <v>46</v>
      </c>
      <c r="D42" s="80" t="s">
        <v>135</v>
      </c>
      <c r="E42" s="89">
        <v>36</v>
      </c>
      <c r="F42" s="81">
        <v>28</v>
      </c>
      <c r="G42" s="68"/>
      <c r="H42" s="2"/>
      <c r="I42" s="74"/>
      <c r="J42" s="12">
        <v>0</v>
      </c>
      <c r="K42" s="65">
        <v>0</v>
      </c>
      <c r="L42" s="90">
        <f t="shared" si="0"/>
        <v>0</v>
      </c>
      <c r="N42" s="90" t="e">
        <f t="shared" si="2"/>
        <v>#DIV/0!</v>
      </c>
      <c r="O42" s="3" t="e">
        <f t="shared" si="1"/>
        <v>#DIV/0!</v>
      </c>
    </row>
    <row r="43" spans="1:15" x14ac:dyDescent="0.35">
      <c r="A43" s="89">
        <v>872711</v>
      </c>
      <c r="B43" s="89">
        <v>4902505163180</v>
      </c>
      <c r="C43" s="80" t="s">
        <v>47</v>
      </c>
      <c r="D43" s="80" t="s">
        <v>22</v>
      </c>
      <c r="E43" s="89">
        <v>1</v>
      </c>
      <c r="F43" s="81">
        <v>781</v>
      </c>
      <c r="G43" s="68"/>
      <c r="H43" s="2"/>
      <c r="I43" s="74"/>
      <c r="J43" s="12">
        <v>0</v>
      </c>
      <c r="K43" s="65">
        <v>0</v>
      </c>
      <c r="L43" s="90">
        <f t="shared" si="0"/>
        <v>0</v>
      </c>
      <c r="N43" s="90" t="e">
        <f t="shared" si="2"/>
        <v>#DIV/0!</v>
      </c>
      <c r="O43" s="3" t="e">
        <f t="shared" si="1"/>
        <v>#DIV/0!</v>
      </c>
    </row>
    <row r="44" spans="1:15" x14ac:dyDescent="0.35">
      <c r="A44" s="89">
        <v>2650541</v>
      </c>
      <c r="B44" s="89">
        <v>8717868034635</v>
      </c>
      <c r="C44" s="80" t="s">
        <v>48</v>
      </c>
      <c r="D44" s="80" t="s">
        <v>135</v>
      </c>
      <c r="E44" s="89">
        <v>5</v>
      </c>
      <c r="F44" s="81">
        <v>54</v>
      </c>
      <c r="G44" s="68"/>
      <c r="H44" s="2"/>
      <c r="I44" s="74"/>
      <c r="J44" s="12">
        <v>0</v>
      </c>
      <c r="K44" s="65">
        <v>0</v>
      </c>
      <c r="L44" s="90">
        <f t="shared" si="0"/>
        <v>0</v>
      </c>
      <c r="N44" s="90" t="e">
        <f t="shared" si="2"/>
        <v>#DIV/0!</v>
      </c>
      <c r="O44" s="3" t="e">
        <f t="shared" si="1"/>
        <v>#DIV/0!</v>
      </c>
    </row>
    <row r="45" spans="1:15" x14ac:dyDescent="0.35">
      <c r="A45" s="89">
        <v>886911</v>
      </c>
      <c r="B45" s="89">
        <v>53134370522229</v>
      </c>
      <c r="C45" s="80" t="s">
        <v>49</v>
      </c>
      <c r="D45" s="80" t="s">
        <v>135</v>
      </c>
      <c r="E45" s="89">
        <v>6</v>
      </c>
      <c r="F45" s="81">
        <v>54</v>
      </c>
      <c r="G45" s="68"/>
      <c r="H45" s="2"/>
      <c r="I45" s="74"/>
      <c r="J45" s="12">
        <v>0</v>
      </c>
      <c r="K45" s="65">
        <v>0</v>
      </c>
      <c r="L45" s="90">
        <f t="shared" si="0"/>
        <v>0</v>
      </c>
      <c r="N45" s="90" t="e">
        <f t="shared" si="2"/>
        <v>#DIV/0!</v>
      </c>
      <c r="O45" s="3" t="e">
        <f t="shared" si="1"/>
        <v>#DIV/0!</v>
      </c>
    </row>
    <row r="46" spans="1:15" x14ac:dyDescent="0.35">
      <c r="A46" s="89">
        <v>2650773</v>
      </c>
      <c r="B46" s="89">
        <v>8717868034659</v>
      </c>
      <c r="C46" s="80" t="s">
        <v>50</v>
      </c>
      <c r="D46" s="80" t="s">
        <v>135</v>
      </c>
      <c r="E46" s="89">
        <v>5</v>
      </c>
      <c r="F46" s="81">
        <v>50</v>
      </c>
      <c r="G46" s="68"/>
      <c r="H46" s="2"/>
      <c r="I46" s="74"/>
      <c r="J46" s="12">
        <v>0</v>
      </c>
      <c r="K46" s="65">
        <v>0</v>
      </c>
      <c r="L46" s="90">
        <f t="shared" si="0"/>
        <v>0</v>
      </c>
      <c r="N46" s="90" t="e">
        <f t="shared" si="2"/>
        <v>#DIV/0!</v>
      </c>
      <c r="O46" s="3" t="e">
        <f t="shared" si="1"/>
        <v>#DIV/0!</v>
      </c>
    </row>
    <row r="47" spans="1:15" x14ac:dyDescent="0.35">
      <c r="A47" s="89">
        <v>40080230</v>
      </c>
      <c r="B47" s="89">
        <v>8710968178438</v>
      </c>
      <c r="C47" s="80" t="s">
        <v>51</v>
      </c>
      <c r="D47" s="80" t="s">
        <v>22</v>
      </c>
      <c r="E47" s="89">
        <v>1</v>
      </c>
      <c r="F47" s="81">
        <v>182</v>
      </c>
      <c r="G47" s="68"/>
      <c r="H47" s="2"/>
      <c r="I47" s="74"/>
      <c r="J47" s="12">
        <v>0</v>
      </c>
      <c r="K47" s="65">
        <v>0</v>
      </c>
      <c r="L47" s="90">
        <f t="shared" si="0"/>
        <v>0</v>
      </c>
      <c r="N47" s="90" t="e">
        <f t="shared" si="2"/>
        <v>#DIV/0!</v>
      </c>
      <c r="O47" s="3" t="e">
        <f t="shared" si="1"/>
        <v>#DIV/0!</v>
      </c>
    </row>
    <row r="48" spans="1:15" x14ac:dyDescent="0.35">
      <c r="A48" s="89">
        <v>6067477</v>
      </c>
      <c r="B48" s="89">
        <v>8717868176618</v>
      </c>
      <c r="C48" s="80" t="s">
        <v>52</v>
      </c>
      <c r="D48" s="80" t="s">
        <v>22</v>
      </c>
      <c r="E48" s="89">
        <v>1</v>
      </c>
      <c r="F48" s="81">
        <v>205</v>
      </c>
      <c r="G48" s="68"/>
      <c r="H48" s="2"/>
      <c r="I48" s="74"/>
      <c r="J48" s="12">
        <v>0</v>
      </c>
      <c r="K48" s="65">
        <v>0</v>
      </c>
      <c r="L48" s="90">
        <f t="shared" si="0"/>
        <v>0</v>
      </c>
      <c r="N48" s="90" t="e">
        <f t="shared" si="2"/>
        <v>#DIV/0!</v>
      </c>
      <c r="O48" s="3" t="e">
        <f t="shared" si="1"/>
        <v>#DIV/0!</v>
      </c>
    </row>
    <row r="49" spans="1:15" x14ac:dyDescent="0.35">
      <c r="A49" s="89">
        <v>879207</v>
      </c>
      <c r="B49" s="89">
        <v>4015000402088</v>
      </c>
      <c r="C49" s="80" t="s">
        <v>53</v>
      </c>
      <c r="D49" s="80" t="s">
        <v>135</v>
      </c>
      <c r="E49" s="89">
        <v>65</v>
      </c>
      <c r="F49" s="81">
        <v>368</v>
      </c>
      <c r="G49" s="68"/>
      <c r="H49" s="2"/>
      <c r="I49" s="74"/>
      <c r="J49" s="12">
        <v>0</v>
      </c>
      <c r="K49" s="65">
        <v>0</v>
      </c>
      <c r="L49" s="90">
        <f t="shared" si="0"/>
        <v>0</v>
      </c>
      <c r="N49" s="90" t="e">
        <f t="shared" si="2"/>
        <v>#DIV/0!</v>
      </c>
      <c r="O49" s="3" t="e">
        <f t="shared" si="1"/>
        <v>#DIV/0!</v>
      </c>
    </row>
    <row r="50" spans="1:15" x14ac:dyDescent="0.35">
      <c r="A50" s="89">
        <v>1206702</v>
      </c>
      <c r="B50" s="89">
        <v>7638900437300</v>
      </c>
      <c r="C50" s="80" t="s">
        <v>54</v>
      </c>
      <c r="D50" s="80" t="s">
        <v>135</v>
      </c>
      <c r="E50" s="89">
        <v>4</v>
      </c>
      <c r="F50" s="81">
        <v>318</v>
      </c>
      <c r="G50" s="68"/>
      <c r="H50" s="2"/>
      <c r="I50" s="74"/>
      <c r="J50" s="12">
        <v>0</v>
      </c>
      <c r="K50" s="65">
        <v>0</v>
      </c>
      <c r="L50" s="90">
        <f t="shared" si="0"/>
        <v>0</v>
      </c>
      <c r="N50" s="90" t="e">
        <f t="shared" si="2"/>
        <v>#DIV/0!</v>
      </c>
      <c r="O50" s="3" t="e">
        <f t="shared" si="1"/>
        <v>#DIV/0!</v>
      </c>
    </row>
    <row r="51" spans="1:15" x14ac:dyDescent="0.35">
      <c r="A51" s="89">
        <v>1298582</v>
      </c>
      <c r="B51" s="89">
        <v>3086121701092</v>
      </c>
      <c r="C51" s="80" t="s">
        <v>55</v>
      </c>
      <c r="D51" s="80" t="s">
        <v>135</v>
      </c>
      <c r="E51" s="89">
        <v>12</v>
      </c>
      <c r="F51" s="81">
        <v>85</v>
      </c>
      <c r="G51" s="68"/>
      <c r="H51" s="2"/>
      <c r="I51" s="74"/>
      <c r="J51" s="12">
        <v>0</v>
      </c>
      <c r="K51" s="65">
        <v>0</v>
      </c>
      <c r="L51" s="90">
        <f t="shared" ref="L51:L82" si="3">J51*K51+J51</f>
        <v>0</v>
      </c>
      <c r="N51" s="90" t="e">
        <f t="shared" ref="N51:N82" si="4">(L51/I51)*E51</f>
        <v>#DIV/0!</v>
      </c>
      <c r="O51" s="3" t="e">
        <f t="shared" ref="O51:O82" si="5">F51*N51</f>
        <v>#DIV/0!</v>
      </c>
    </row>
    <row r="52" spans="1:15" x14ac:dyDescent="0.35">
      <c r="A52" s="89">
        <v>1282893</v>
      </c>
      <c r="B52" s="89">
        <v>4007817332474</v>
      </c>
      <c r="C52" s="80" t="s">
        <v>56</v>
      </c>
      <c r="D52" s="80" t="s">
        <v>135</v>
      </c>
      <c r="E52" s="89">
        <v>10</v>
      </c>
      <c r="F52" s="81">
        <v>90</v>
      </c>
      <c r="G52" s="68"/>
      <c r="H52" s="2"/>
      <c r="I52" s="74"/>
      <c r="J52" s="12">
        <v>0</v>
      </c>
      <c r="K52" s="65">
        <v>0</v>
      </c>
      <c r="L52" s="90">
        <f t="shared" si="3"/>
        <v>0</v>
      </c>
      <c r="N52" s="90" t="e">
        <f t="shared" si="4"/>
        <v>#DIV/0!</v>
      </c>
      <c r="O52" s="3" t="e">
        <f t="shared" si="5"/>
        <v>#DIV/0!</v>
      </c>
    </row>
    <row r="53" spans="1:15" x14ac:dyDescent="0.35">
      <c r="A53" s="89">
        <v>409125</v>
      </c>
      <c r="B53" s="89">
        <v>4004764782703</v>
      </c>
      <c r="C53" s="80" t="s">
        <v>57</v>
      </c>
      <c r="D53" s="80" t="s">
        <v>22</v>
      </c>
      <c r="E53" s="89">
        <v>1</v>
      </c>
      <c r="F53" s="81">
        <v>478</v>
      </c>
      <c r="G53" s="68"/>
      <c r="H53" s="2"/>
      <c r="I53" s="74"/>
      <c r="J53" s="12">
        <v>0</v>
      </c>
      <c r="K53" s="65">
        <v>0</v>
      </c>
      <c r="L53" s="90">
        <f t="shared" si="3"/>
        <v>0</v>
      </c>
      <c r="N53" s="90" t="e">
        <f t="shared" si="4"/>
        <v>#DIV/0!</v>
      </c>
      <c r="O53" s="3" t="e">
        <f t="shared" si="5"/>
        <v>#DIV/0!</v>
      </c>
    </row>
    <row r="54" spans="1:15" x14ac:dyDescent="0.35">
      <c r="A54" s="89">
        <v>5765049</v>
      </c>
      <c r="B54" s="89">
        <v>5014702000010</v>
      </c>
      <c r="C54" s="80" t="s">
        <v>58</v>
      </c>
      <c r="D54" s="80" t="s">
        <v>135</v>
      </c>
      <c r="E54" s="89">
        <v>200</v>
      </c>
      <c r="F54" s="81">
        <v>30</v>
      </c>
      <c r="G54" s="68"/>
      <c r="H54" s="2"/>
      <c r="I54" s="74"/>
      <c r="J54" s="12">
        <v>0</v>
      </c>
      <c r="K54" s="65">
        <v>0</v>
      </c>
      <c r="L54" s="90">
        <f t="shared" si="3"/>
        <v>0</v>
      </c>
      <c r="N54" s="90" t="e">
        <f t="shared" si="4"/>
        <v>#DIV/0!</v>
      </c>
      <c r="O54" s="3" t="e">
        <f t="shared" si="5"/>
        <v>#DIV/0!</v>
      </c>
    </row>
    <row r="55" spans="1:15" x14ac:dyDescent="0.35">
      <c r="A55" s="89">
        <v>2657193</v>
      </c>
      <c r="B55" s="89">
        <v>8717868034932</v>
      </c>
      <c r="C55" s="80" t="s">
        <v>59</v>
      </c>
      <c r="D55" s="80" t="s">
        <v>22</v>
      </c>
      <c r="E55" s="89">
        <v>1</v>
      </c>
      <c r="F55" s="81">
        <v>10</v>
      </c>
      <c r="G55" s="68"/>
      <c r="H55" s="2"/>
      <c r="I55" s="74"/>
      <c r="J55" s="12">
        <v>0</v>
      </c>
      <c r="K55" s="65">
        <v>0</v>
      </c>
      <c r="L55" s="90">
        <f t="shared" si="3"/>
        <v>0</v>
      </c>
      <c r="N55" s="90" t="e">
        <f t="shared" si="4"/>
        <v>#DIV/0!</v>
      </c>
      <c r="O55" s="3" t="e">
        <f t="shared" si="5"/>
        <v>#DIV/0!</v>
      </c>
    </row>
    <row r="56" spans="1:15" x14ac:dyDescent="0.35">
      <c r="A56" s="89">
        <v>7984194</v>
      </c>
      <c r="B56" s="89">
        <v>4016946705684</v>
      </c>
      <c r="C56" s="80" t="s">
        <v>60</v>
      </c>
      <c r="D56" s="80" t="s">
        <v>22</v>
      </c>
      <c r="E56" s="89">
        <v>1</v>
      </c>
      <c r="F56" s="81">
        <v>4</v>
      </c>
      <c r="G56" s="68"/>
      <c r="H56" s="2"/>
      <c r="I56" s="74"/>
      <c r="J56" s="12">
        <v>0</v>
      </c>
      <c r="K56" s="65">
        <v>0</v>
      </c>
      <c r="L56" s="90">
        <f t="shared" si="3"/>
        <v>0</v>
      </c>
      <c r="N56" s="90" t="e">
        <f t="shared" si="4"/>
        <v>#DIV/0!</v>
      </c>
      <c r="O56" s="3" t="e">
        <f t="shared" si="5"/>
        <v>#DIV/0!</v>
      </c>
    </row>
    <row r="57" spans="1:15" x14ac:dyDescent="0.35">
      <c r="A57" s="89">
        <v>1206703</v>
      </c>
      <c r="B57" s="89">
        <v>7638900437461</v>
      </c>
      <c r="C57" s="80" t="s">
        <v>61</v>
      </c>
      <c r="D57" s="80" t="s">
        <v>135</v>
      </c>
      <c r="E57" s="89">
        <v>4</v>
      </c>
      <c r="F57" s="81">
        <v>274</v>
      </c>
      <c r="G57" s="68"/>
      <c r="H57" s="2"/>
      <c r="I57" s="74"/>
      <c r="J57" s="12">
        <v>0</v>
      </c>
      <c r="K57" s="65">
        <v>0</v>
      </c>
      <c r="L57" s="90">
        <f t="shared" si="3"/>
        <v>0</v>
      </c>
      <c r="N57" s="90" t="e">
        <f t="shared" si="4"/>
        <v>#DIV/0!</v>
      </c>
      <c r="O57" s="3" t="e">
        <f t="shared" si="5"/>
        <v>#DIV/0!</v>
      </c>
    </row>
    <row r="58" spans="1:15" x14ac:dyDescent="0.35">
      <c r="A58" s="89">
        <v>405400</v>
      </c>
      <c r="B58" s="89">
        <v>40151601</v>
      </c>
      <c r="C58" s="80" t="s">
        <v>62</v>
      </c>
      <c r="D58" s="80" t="s">
        <v>22</v>
      </c>
      <c r="E58" s="89">
        <v>1</v>
      </c>
      <c r="F58" s="81">
        <v>421</v>
      </c>
      <c r="G58" s="68"/>
      <c r="H58" s="2"/>
      <c r="I58" s="74"/>
      <c r="J58" s="12">
        <v>0</v>
      </c>
      <c r="K58" s="65">
        <v>0</v>
      </c>
      <c r="L58" s="90">
        <f t="shared" si="3"/>
        <v>0</v>
      </c>
      <c r="N58" s="90" t="e">
        <f t="shared" si="4"/>
        <v>#DIV/0!</v>
      </c>
      <c r="O58" s="3" t="e">
        <f t="shared" si="5"/>
        <v>#DIV/0!</v>
      </c>
    </row>
    <row r="59" spans="1:15" x14ac:dyDescent="0.35">
      <c r="A59" s="89">
        <v>872713</v>
      </c>
      <c r="B59" s="89">
        <v>4902505163166</v>
      </c>
      <c r="C59" s="80" t="s">
        <v>63</v>
      </c>
      <c r="D59" s="80" t="s">
        <v>22</v>
      </c>
      <c r="E59" s="89">
        <v>1</v>
      </c>
      <c r="F59" s="81">
        <v>529</v>
      </c>
      <c r="G59" s="68"/>
      <c r="H59" s="2"/>
      <c r="I59" s="74"/>
      <c r="J59" s="12">
        <v>0</v>
      </c>
      <c r="K59" s="65">
        <v>0</v>
      </c>
      <c r="L59" s="90">
        <f t="shared" si="3"/>
        <v>0</v>
      </c>
      <c r="N59" s="90" t="e">
        <f t="shared" si="4"/>
        <v>#DIV/0!</v>
      </c>
      <c r="O59" s="3" t="e">
        <f t="shared" si="5"/>
        <v>#DIV/0!</v>
      </c>
    </row>
    <row r="60" spans="1:15" x14ac:dyDescent="0.35">
      <c r="A60" s="89">
        <v>4775814</v>
      </c>
      <c r="B60" s="89">
        <v>3134375317160</v>
      </c>
      <c r="C60" s="80" t="s">
        <v>64</v>
      </c>
      <c r="D60" s="80" t="s">
        <v>135</v>
      </c>
      <c r="E60" s="89">
        <v>5</v>
      </c>
      <c r="F60" s="81">
        <v>220</v>
      </c>
      <c r="G60" s="68"/>
      <c r="H60" s="2"/>
      <c r="I60" s="74"/>
      <c r="J60" s="12">
        <v>0</v>
      </c>
      <c r="K60" s="65">
        <v>0</v>
      </c>
      <c r="L60" s="90">
        <f t="shared" si="3"/>
        <v>0</v>
      </c>
      <c r="N60" s="90" t="e">
        <f t="shared" si="4"/>
        <v>#DIV/0!</v>
      </c>
      <c r="O60" s="3" t="e">
        <f t="shared" si="5"/>
        <v>#DIV/0!</v>
      </c>
    </row>
    <row r="61" spans="1:15" x14ac:dyDescent="0.35">
      <c r="A61" s="89">
        <v>1037106</v>
      </c>
      <c r="B61" s="89">
        <v>8713797095242</v>
      </c>
      <c r="C61" s="80" t="s">
        <v>65</v>
      </c>
      <c r="D61" s="80" t="s">
        <v>22</v>
      </c>
      <c r="E61" s="89">
        <v>1</v>
      </c>
      <c r="F61" s="81">
        <v>33</v>
      </c>
      <c r="G61" s="68"/>
      <c r="H61" s="2"/>
      <c r="I61" s="74"/>
      <c r="J61" s="12">
        <v>0</v>
      </c>
      <c r="K61" s="65">
        <v>0</v>
      </c>
      <c r="L61" s="90">
        <f t="shared" si="3"/>
        <v>0</v>
      </c>
      <c r="N61" s="90" t="e">
        <f t="shared" si="4"/>
        <v>#DIV/0!</v>
      </c>
      <c r="O61" s="3" t="e">
        <f t="shared" si="5"/>
        <v>#DIV/0!</v>
      </c>
    </row>
    <row r="62" spans="1:15" x14ac:dyDescent="0.35">
      <c r="A62" s="89">
        <v>1118181</v>
      </c>
      <c r="B62" s="89">
        <v>4003273566590</v>
      </c>
      <c r="C62" s="80" t="s">
        <v>66</v>
      </c>
      <c r="D62" s="80" t="s">
        <v>22</v>
      </c>
      <c r="E62" s="89">
        <v>1</v>
      </c>
      <c r="F62" s="81">
        <v>254</v>
      </c>
      <c r="G62" s="68"/>
      <c r="H62" s="2"/>
      <c r="I62" s="74"/>
      <c r="J62" s="12">
        <v>0</v>
      </c>
      <c r="K62" s="65">
        <v>0</v>
      </c>
      <c r="L62" s="90">
        <f t="shared" si="3"/>
        <v>0</v>
      </c>
      <c r="N62" s="90" t="e">
        <f t="shared" si="4"/>
        <v>#DIV/0!</v>
      </c>
      <c r="O62" s="3" t="e">
        <f t="shared" si="5"/>
        <v>#DIV/0!</v>
      </c>
    </row>
    <row r="63" spans="1:15" x14ac:dyDescent="0.35">
      <c r="A63" s="89">
        <v>8572362</v>
      </c>
      <c r="B63" s="89">
        <v>8717868188277</v>
      </c>
      <c r="C63" s="80" t="s">
        <v>67</v>
      </c>
      <c r="D63" s="80" t="s">
        <v>135</v>
      </c>
      <c r="E63" s="89">
        <v>6</v>
      </c>
      <c r="F63" s="81">
        <v>190</v>
      </c>
      <c r="G63" s="68"/>
      <c r="H63" s="2"/>
      <c r="I63" s="74"/>
      <c r="J63" s="12">
        <v>0</v>
      </c>
      <c r="K63" s="65">
        <v>0</v>
      </c>
      <c r="L63" s="90">
        <f t="shared" si="3"/>
        <v>0</v>
      </c>
      <c r="N63" s="90" t="e">
        <f t="shared" si="4"/>
        <v>#DIV/0!</v>
      </c>
      <c r="O63" s="3" t="e">
        <f t="shared" si="5"/>
        <v>#DIV/0!</v>
      </c>
    </row>
    <row r="64" spans="1:15" x14ac:dyDescent="0.35">
      <c r="A64" s="89">
        <v>2272531</v>
      </c>
      <c r="B64" s="89">
        <v>3270220060963</v>
      </c>
      <c r="C64" s="80" t="s">
        <v>68</v>
      </c>
      <c r="D64" s="80" t="s">
        <v>135</v>
      </c>
      <c r="E64" s="89">
        <v>12</v>
      </c>
      <c r="F64" s="81">
        <v>215</v>
      </c>
      <c r="G64" s="68"/>
      <c r="H64" s="2"/>
      <c r="I64" s="74"/>
      <c r="J64" s="12">
        <v>0</v>
      </c>
      <c r="K64" s="65">
        <v>0</v>
      </c>
      <c r="L64" s="90">
        <f t="shared" si="3"/>
        <v>0</v>
      </c>
      <c r="N64" s="90" t="e">
        <f t="shared" si="4"/>
        <v>#DIV/0!</v>
      </c>
      <c r="O64" s="3" t="e">
        <f t="shared" si="5"/>
        <v>#DIV/0!</v>
      </c>
    </row>
    <row r="65" spans="1:15" x14ac:dyDescent="0.35">
      <c r="A65" s="89">
        <v>5750802</v>
      </c>
      <c r="B65" s="89">
        <v>4902505417528</v>
      </c>
      <c r="C65" s="80" t="s">
        <v>69</v>
      </c>
      <c r="D65" s="80" t="s">
        <v>22</v>
      </c>
      <c r="E65" s="89">
        <v>1</v>
      </c>
      <c r="F65" s="81">
        <v>265</v>
      </c>
      <c r="G65" s="68"/>
      <c r="H65" s="2"/>
      <c r="I65" s="74"/>
      <c r="J65" s="12">
        <v>0</v>
      </c>
      <c r="K65" s="65">
        <v>0</v>
      </c>
      <c r="L65" s="90">
        <f t="shared" si="3"/>
        <v>0</v>
      </c>
      <c r="N65" s="90" t="e">
        <f t="shared" si="4"/>
        <v>#DIV/0!</v>
      </c>
      <c r="O65" s="3" t="e">
        <f t="shared" si="5"/>
        <v>#DIV/0!</v>
      </c>
    </row>
    <row r="66" spans="1:15" x14ac:dyDescent="0.35">
      <c r="A66" s="89">
        <v>3845172</v>
      </c>
      <c r="B66" s="89">
        <v>8717868175871</v>
      </c>
      <c r="C66" s="80" t="s">
        <v>70</v>
      </c>
      <c r="D66" s="80" t="s">
        <v>135</v>
      </c>
      <c r="E66" s="89">
        <v>5</v>
      </c>
      <c r="F66" s="81">
        <v>98</v>
      </c>
      <c r="G66" s="68"/>
      <c r="H66" s="2"/>
      <c r="I66" s="74"/>
      <c r="J66" s="12">
        <v>0</v>
      </c>
      <c r="K66" s="65">
        <v>0</v>
      </c>
      <c r="L66" s="90">
        <f t="shared" si="3"/>
        <v>0</v>
      </c>
      <c r="N66" s="90" t="e">
        <f t="shared" si="4"/>
        <v>#DIV/0!</v>
      </c>
      <c r="O66" s="3" t="e">
        <f t="shared" si="5"/>
        <v>#DIV/0!</v>
      </c>
    </row>
    <row r="67" spans="1:15" x14ac:dyDescent="0.35">
      <c r="A67" s="89">
        <v>883917</v>
      </c>
      <c r="B67" s="89">
        <v>4902505281648</v>
      </c>
      <c r="C67" s="80" t="s">
        <v>71</v>
      </c>
      <c r="D67" s="80" t="s">
        <v>22</v>
      </c>
      <c r="E67" s="89">
        <v>1</v>
      </c>
      <c r="F67" s="81">
        <v>235</v>
      </c>
      <c r="G67" s="68"/>
      <c r="H67" s="2"/>
      <c r="I67" s="74"/>
      <c r="J67" s="12">
        <v>0</v>
      </c>
      <c r="K67" s="65">
        <v>0</v>
      </c>
      <c r="L67" s="90">
        <f t="shared" si="3"/>
        <v>0</v>
      </c>
      <c r="N67" s="90" t="e">
        <f t="shared" si="4"/>
        <v>#DIV/0!</v>
      </c>
      <c r="O67" s="3" t="e">
        <f t="shared" si="5"/>
        <v>#DIV/0!</v>
      </c>
    </row>
    <row r="68" spans="1:15" x14ac:dyDescent="0.35">
      <c r="A68" s="89">
        <v>1196739</v>
      </c>
      <c r="B68" s="89">
        <v>8717868216581</v>
      </c>
      <c r="C68" s="80" t="s">
        <v>72</v>
      </c>
      <c r="D68" s="80" t="s">
        <v>22</v>
      </c>
      <c r="E68" s="89">
        <v>1</v>
      </c>
      <c r="F68" s="81">
        <v>168</v>
      </c>
      <c r="G68" s="68"/>
      <c r="H68" s="2"/>
      <c r="I68" s="74"/>
      <c r="J68" s="12">
        <v>0</v>
      </c>
      <c r="K68" s="65">
        <v>0</v>
      </c>
      <c r="L68" s="90">
        <f t="shared" si="3"/>
        <v>0</v>
      </c>
      <c r="N68" s="90" t="e">
        <f t="shared" si="4"/>
        <v>#DIV/0!</v>
      </c>
      <c r="O68" s="3" t="e">
        <f t="shared" si="5"/>
        <v>#DIV/0!</v>
      </c>
    </row>
    <row r="69" spans="1:15" x14ac:dyDescent="0.35">
      <c r="A69" s="89">
        <v>1297911</v>
      </c>
      <c r="B69" s="89">
        <v>3086121701061</v>
      </c>
      <c r="C69" s="80" t="s">
        <v>73</v>
      </c>
      <c r="D69" s="80" t="s">
        <v>135</v>
      </c>
      <c r="E69" s="89">
        <v>12</v>
      </c>
      <c r="F69" s="81">
        <v>51</v>
      </c>
      <c r="G69" s="68"/>
      <c r="H69" s="2"/>
      <c r="I69" s="74"/>
      <c r="J69" s="12">
        <v>0</v>
      </c>
      <c r="K69" s="65">
        <v>0</v>
      </c>
      <c r="L69" s="90">
        <f t="shared" si="3"/>
        <v>0</v>
      </c>
      <c r="N69" s="90" t="e">
        <f t="shared" si="4"/>
        <v>#DIV/0!</v>
      </c>
      <c r="O69" s="3" t="e">
        <f t="shared" si="5"/>
        <v>#DIV/0!</v>
      </c>
    </row>
    <row r="70" spans="1:15" x14ac:dyDescent="0.35">
      <c r="A70" s="89">
        <v>5437800</v>
      </c>
      <c r="B70" s="89">
        <v>4004182030882</v>
      </c>
      <c r="C70" s="80" t="s">
        <v>74</v>
      </c>
      <c r="D70" s="80" t="s">
        <v>135</v>
      </c>
      <c r="E70" s="89">
        <v>270</v>
      </c>
      <c r="F70" s="81">
        <v>410</v>
      </c>
      <c r="G70" s="68"/>
      <c r="H70" s="2"/>
      <c r="I70" s="74"/>
      <c r="J70" s="12">
        <v>0</v>
      </c>
      <c r="K70" s="65">
        <v>0</v>
      </c>
      <c r="L70" s="90">
        <f t="shared" si="3"/>
        <v>0</v>
      </c>
      <c r="N70" s="90" t="e">
        <f t="shared" si="4"/>
        <v>#DIV/0!</v>
      </c>
      <c r="O70" s="3" t="e">
        <f t="shared" si="5"/>
        <v>#DIV/0!</v>
      </c>
    </row>
    <row r="71" spans="1:15" x14ac:dyDescent="0.35">
      <c r="A71" s="89">
        <v>5917988</v>
      </c>
      <c r="B71" s="89">
        <v>8717868176489</v>
      </c>
      <c r="C71" s="80" t="s">
        <v>75</v>
      </c>
      <c r="D71" s="80" t="s">
        <v>22</v>
      </c>
      <c r="E71" s="89">
        <v>1</v>
      </c>
      <c r="F71" s="81">
        <v>110</v>
      </c>
      <c r="G71" s="68"/>
      <c r="H71" s="2"/>
      <c r="I71" s="74"/>
      <c r="J71" s="12">
        <v>0</v>
      </c>
      <c r="K71" s="65">
        <v>0</v>
      </c>
      <c r="L71" s="90">
        <f t="shared" si="3"/>
        <v>0</v>
      </c>
      <c r="N71" s="90" t="e">
        <f t="shared" si="4"/>
        <v>#DIV/0!</v>
      </c>
      <c r="O71" s="3" t="e">
        <f t="shared" si="5"/>
        <v>#DIV/0!</v>
      </c>
    </row>
    <row r="72" spans="1:15" x14ac:dyDescent="0.35">
      <c r="A72" s="89">
        <v>409500</v>
      </c>
      <c r="B72" s="89">
        <v>4902505085949</v>
      </c>
      <c r="C72" s="80" t="s">
        <v>76</v>
      </c>
      <c r="D72" s="80" t="s">
        <v>22</v>
      </c>
      <c r="E72" s="89">
        <v>1</v>
      </c>
      <c r="F72" s="81">
        <v>545</v>
      </c>
      <c r="G72" s="68"/>
      <c r="H72" s="2"/>
      <c r="I72" s="74"/>
      <c r="J72" s="12">
        <v>0</v>
      </c>
      <c r="K72" s="65">
        <v>0</v>
      </c>
      <c r="L72" s="90">
        <f t="shared" si="3"/>
        <v>0</v>
      </c>
      <c r="N72" s="90" t="e">
        <f t="shared" si="4"/>
        <v>#DIV/0!</v>
      </c>
      <c r="O72" s="3" t="e">
        <f t="shared" si="5"/>
        <v>#DIV/0!</v>
      </c>
    </row>
    <row r="73" spans="1:15" x14ac:dyDescent="0.35">
      <c r="A73" s="89">
        <v>5750811</v>
      </c>
      <c r="B73" s="89">
        <v>4902505417504</v>
      </c>
      <c r="C73" s="80" t="s">
        <v>77</v>
      </c>
      <c r="D73" s="80" t="s">
        <v>22</v>
      </c>
      <c r="E73" s="89">
        <v>1</v>
      </c>
      <c r="F73" s="81">
        <v>264</v>
      </c>
      <c r="G73" s="68"/>
      <c r="H73" s="2"/>
      <c r="I73" s="74"/>
      <c r="J73" s="12">
        <v>0</v>
      </c>
      <c r="K73" s="65">
        <v>0</v>
      </c>
      <c r="L73" s="90">
        <f t="shared" si="3"/>
        <v>0</v>
      </c>
      <c r="N73" s="90" t="e">
        <f t="shared" si="4"/>
        <v>#DIV/0!</v>
      </c>
      <c r="O73" s="3" t="e">
        <f t="shared" si="5"/>
        <v>#DIV/0!</v>
      </c>
    </row>
    <row r="74" spans="1:15" x14ac:dyDescent="0.35">
      <c r="A74" s="89">
        <v>1300139</v>
      </c>
      <c r="B74" s="89">
        <v>3130631555000</v>
      </c>
      <c r="C74" s="80" t="s">
        <v>78</v>
      </c>
      <c r="D74" s="80" t="s">
        <v>135</v>
      </c>
      <c r="E74" s="89">
        <v>50</v>
      </c>
      <c r="F74" s="81">
        <v>14</v>
      </c>
      <c r="G74" s="68"/>
      <c r="H74" s="2"/>
      <c r="I74" s="74"/>
      <c r="J74" s="12">
        <v>0</v>
      </c>
      <c r="K74" s="65">
        <v>0</v>
      </c>
      <c r="L74" s="90">
        <f t="shared" si="3"/>
        <v>0</v>
      </c>
      <c r="N74" s="90" t="e">
        <f t="shared" si="4"/>
        <v>#DIV/0!</v>
      </c>
      <c r="O74" s="3" t="e">
        <f t="shared" si="5"/>
        <v>#DIV/0!</v>
      </c>
    </row>
    <row r="75" spans="1:15" x14ac:dyDescent="0.35">
      <c r="A75" s="89">
        <v>4267800</v>
      </c>
      <c r="B75" s="89">
        <v>4014149138193</v>
      </c>
      <c r="C75" s="80" t="s">
        <v>79</v>
      </c>
      <c r="D75" s="80" t="s">
        <v>22</v>
      </c>
      <c r="E75" s="89">
        <v>1</v>
      </c>
      <c r="F75" s="81">
        <v>95</v>
      </c>
      <c r="G75" s="68"/>
      <c r="H75" s="2"/>
      <c r="I75" s="74"/>
      <c r="J75" s="12">
        <v>0</v>
      </c>
      <c r="K75" s="65">
        <v>0</v>
      </c>
      <c r="L75" s="90">
        <f t="shared" si="3"/>
        <v>0</v>
      </c>
      <c r="N75" s="90" t="e">
        <f t="shared" si="4"/>
        <v>#DIV/0!</v>
      </c>
      <c r="O75" s="3" t="e">
        <f t="shared" si="5"/>
        <v>#DIV/0!</v>
      </c>
    </row>
    <row r="76" spans="1:15" x14ac:dyDescent="0.35">
      <c r="A76" s="89">
        <v>4759668</v>
      </c>
      <c r="B76" s="89">
        <v>4902505356087</v>
      </c>
      <c r="C76" s="80" t="s">
        <v>80</v>
      </c>
      <c r="D76" s="80" t="s">
        <v>135</v>
      </c>
      <c r="E76" s="89">
        <v>3</v>
      </c>
      <c r="F76" s="81">
        <v>121</v>
      </c>
      <c r="G76" s="68"/>
      <c r="H76" s="2"/>
      <c r="I76" s="74"/>
      <c r="J76" s="12">
        <v>0</v>
      </c>
      <c r="K76" s="65">
        <v>0</v>
      </c>
      <c r="L76" s="90">
        <f t="shared" si="3"/>
        <v>0</v>
      </c>
      <c r="N76" s="90" t="e">
        <f t="shared" si="4"/>
        <v>#DIV/0!</v>
      </c>
      <c r="O76" s="3" t="e">
        <f t="shared" si="5"/>
        <v>#DIV/0!</v>
      </c>
    </row>
    <row r="77" spans="1:15" x14ac:dyDescent="0.35">
      <c r="A77" s="89">
        <v>404828</v>
      </c>
      <c r="B77" s="89">
        <v>21200728235</v>
      </c>
      <c r="C77" s="80" t="s">
        <v>81</v>
      </c>
      <c r="D77" s="80" t="s">
        <v>22</v>
      </c>
      <c r="E77" s="89">
        <v>1</v>
      </c>
      <c r="F77" s="81">
        <v>130</v>
      </c>
      <c r="G77" s="68"/>
      <c r="H77" s="2"/>
      <c r="I77" s="74"/>
      <c r="J77" s="12">
        <v>0</v>
      </c>
      <c r="K77" s="65">
        <v>0</v>
      </c>
      <c r="L77" s="90">
        <f t="shared" si="3"/>
        <v>0</v>
      </c>
      <c r="N77" s="90" t="e">
        <f t="shared" si="4"/>
        <v>#DIV/0!</v>
      </c>
      <c r="O77" s="3" t="e">
        <f t="shared" si="5"/>
        <v>#DIV/0!</v>
      </c>
    </row>
    <row r="78" spans="1:15" x14ac:dyDescent="0.35">
      <c r="A78" s="89">
        <v>2402120</v>
      </c>
      <c r="B78" s="89">
        <v>8717868176465</v>
      </c>
      <c r="C78" s="80" t="s">
        <v>82</v>
      </c>
      <c r="D78" s="80" t="s">
        <v>22</v>
      </c>
      <c r="E78" s="89">
        <v>1</v>
      </c>
      <c r="F78" s="81">
        <v>95</v>
      </c>
      <c r="G78" s="68"/>
      <c r="H78" s="2"/>
      <c r="I78" s="74"/>
      <c r="J78" s="12">
        <v>0</v>
      </c>
      <c r="K78" s="65">
        <v>0</v>
      </c>
      <c r="L78" s="90">
        <f t="shared" si="3"/>
        <v>0</v>
      </c>
      <c r="N78" s="90" t="e">
        <f t="shared" si="4"/>
        <v>#DIV/0!</v>
      </c>
      <c r="O78" s="3" t="e">
        <f t="shared" si="5"/>
        <v>#DIV/0!</v>
      </c>
    </row>
    <row r="79" spans="1:15" x14ac:dyDescent="0.35">
      <c r="A79" s="89">
        <v>887102</v>
      </c>
      <c r="B79" s="89">
        <v>4005546889313</v>
      </c>
      <c r="C79" s="80" t="s">
        <v>83</v>
      </c>
      <c r="D79" s="80" t="s">
        <v>135</v>
      </c>
      <c r="E79" s="89">
        <v>10</v>
      </c>
      <c r="F79" s="81">
        <v>27</v>
      </c>
      <c r="G79" s="68"/>
      <c r="H79" s="2"/>
      <c r="I79" s="74"/>
      <c r="J79" s="12">
        <v>0</v>
      </c>
      <c r="K79" s="65">
        <v>0</v>
      </c>
      <c r="L79" s="90">
        <f t="shared" si="3"/>
        <v>0</v>
      </c>
      <c r="N79" s="90" t="e">
        <f t="shared" si="4"/>
        <v>#DIV/0!</v>
      </c>
      <c r="O79" s="3" t="e">
        <f t="shared" si="5"/>
        <v>#DIV/0!</v>
      </c>
    </row>
    <row r="80" spans="1:15" x14ac:dyDescent="0.35">
      <c r="A80" s="89">
        <v>571105</v>
      </c>
      <c r="B80" s="89">
        <v>8710968294817</v>
      </c>
      <c r="C80" s="80" t="s">
        <v>84</v>
      </c>
      <c r="D80" s="80" t="s">
        <v>22</v>
      </c>
      <c r="E80" s="89">
        <v>1</v>
      </c>
      <c r="F80" s="81">
        <v>70</v>
      </c>
      <c r="G80" s="68"/>
      <c r="H80" s="2"/>
      <c r="I80" s="74"/>
      <c r="J80" s="12">
        <v>0</v>
      </c>
      <c r="K80" s="65">
        <v>0</v>
      </c>
      <c r="L80" s="90">
        <f t="shared" si="3"/>
        <v>0</v>
      </c>
      <c r="N80" s="90" t="e">
        <f t="shared" si="4"/>
        <v>#DIV/0!</v>
      </c>
      <c r="O80" s="3" t="e">
        <f t="shared" si="5"/>
        <v>#DIV/0!</v>
      </c>
    </row>
    <row r="81" spans="1:15" x14ac:dyDescent="0.35">
      <c r="A81" s="89">
        <v>1298132</v>
      </c>
      <c r="B81" s="89">
        <v>3086121701030</v>
      </c>
      <c r="C81" s="80" t="s">
        <v>85</v>
      </c>
      <c r="D81" s="80" t="s">
        <v>135</v>
      </c>
      <c r="E81" s="89">
        <v>12</v>
      </c>
      <c r="F81" s="81">
        <v>42</v>
      </c>
      <c r="G81" s="68"/>
      <c r="H81" s="2"/>
      <c r="I81" s="74"/>
      <c r="J81" s="12">
        <v>0</v>
      </c>
      <c r="K81" s="65">
        <v>0</v>
      </c>
      <c r="L81" s="90">
        <f t="shared" si="3"/>
        <v>0</v>
      </c>
      <c r="N81" s="90" t="e">
        <f t="shared" si="4"/>
        <v>#DIV/0!</v>
      </c>
      <c r="O81" s="3" t="e">
        <f t="shared" si="5"/>
        <v>#DIV/0!</v>
      </c>
    </row>
    <row r="82" spans="1:15" x14ac:dyDescent="0.35">
      <c r="A82" s="89">
        <v>6927165</v>
      </c>
      <c r="B82" s="89">
        <v>3501179100739</v>
      </c>
      <c r="C82" s="80" t="s">
        <v>86</v>
      </c>
      <c r="D82" s="80" t="s">
        <v>135</v>
      </c>
      <c r="E82" s="89">
        <v>36</v>
      </c>
      <c r="F82" s="81">
        <v>11</v>
      </c>
      <c r="G82" s="68"/>
      <c r="H82" s="2"/>
      <c r="I82" s="74"/>
      <c r="J82" s="12">
        <v>0</v>
      </c>
      <c r="K82" s="65">
        <v>0</v>
      </c>
      <c r="L82" s="90">
        <f t="shared" si="3"/>
        <v>0</v>
      </c>
      <c r="N82" s="90" t="e">
        <f t="shared" si="4"/>
        <v>#DIV/0!</v>
      </c>
      <c r="O82" s="3" t="e">
        <f t="shared" si="5"/>
        <v>#DIV/0!</v>
      </c>
    </row>
    <row r="83" spans="1:15" x14ac:dyDescent="0.35">
      <c r="A83" s="89">
        <v>6352407</v>
      </c>
      <c r="B83" s="89">
        <v>4902505356063</v>
      </c>
      <c r="C83" s="80" t="s">
        <v>87</v>
      </c>
      <c r="D83" s="80" t="s">
        <v>135</v>
      </c>
      <c r="E83" s="89">
        <v>3</v>
      </c>
      <c r="F83" s="81">
        <v>116</v>
      </c>
      <c r="G83" s="68"/>
      <c r="H83" s="2"/>
      <c r="I83" s="74"/>
      <c r="J83" s="12">
        <v>0</v>
      </c>
      <c r="K83" s="65">
        <v>0</v>
      </c>
      <c r="L83" s="90">
        <f t="shared" ref="L83:L114" si="6">J83*K83+J83</f>
        <v>0</v>
      </c>
      <c r="N83" s="90" t="e">
        <f t="shared" ref="N83:N114" si="7">(L83/I83)*E83</f>
        <v>#DIV/0!</v>
      </c>
      <c r="O83" s="3" t="e">
        <f t="shared" ref="O83:O114" si="8">F83*N83</f>
        <v>#DIV/0!</v>
      </c>
    </row>
    <row r="84" spans="1:15" x14ac:dyDescent="0.35">
      <c r="A84" s="89">
        <v>8928488</v>
      </c>
      <c r="B84" s="89">
        <v>8717868175895</v>
      </c>
      <c r="C84" s="80" t="s">
        <v>88</v>
      </c>
      <c r="D84" s="80" t="s">
        <v>135</v>
      </c>
      <c r="E84" s="89">
        <v>5</v>
      </c>
      <c r="F84" s="81">
        <v>41</v>
      </c>
      <c r="G84" s="68"/>
      <c r="H84" s="2"/>
      <c r="I84" s="74"/>
      <c r="J84" s="12">
        <v>0</v>
      </c>
      <c r="K84" s="65">
        <v>0</v>
      </c>
      <c r="L84" s="90">
        <f t="shared" si="6"/>
        <v>0</v>
      </c>
      <c r="N84" s="90" t="e">
        <f t="shared" si="7"/>
        <v>#DIV/0!</v>
      </c>
      <c r="O84" s="3" t="e">
        <f t="shared" si="8"/>
        <v>#DIV/0!</v>
      </c>
    </row>
    <row r="85" spans="1:15" x14ac:dyDescent="0.35">
      <c r="A85" s="89">
        <v>1100559</v>
      </c>
      <c r="B85" s="89">
        <v>4004764918140</v>
      </c>
      <c r="C85" s="80" t="s">
        <v>89</v>
      </c>
      <c r="D85" s="80" t="s">
        <v>22</v>
      </c>
      <c r="E85" s="89">
        <v>1</v>
      </c>
      <c r="F85" s="81">
        <v>446</v>
      </c>
      <c r="G85" s="68"/>
      <c r="H85" s="2"/>
      <c r="I85" s="74"/>
      <c r="J85" s="12">
        <v>0</v>
      </c>
      <c r="K85" s="65">
        <v>0</v>
      </c>
      <c r="L85" s="90">
        <f t="shared" si="6"/>
        <v>0</v>
      </c>
      <c r="N85" s="90" t="e">
        <f t="shared" si="7"/>
        <v>#DIV/0!</v>
      </c>
      <c r="O85" s="3" t="e">
        <f t="shared" si="8"/>
        <v>#DIV/0!</v>
      </c>
    </row>
    <row r="86" spans="1:15" x14ac:dyDescent="0.35">
      <c r="A86" s="89">
        <v>5622606</v>
      </c>
      <c r="B86" s="89">
        <v>8717868093052</v>
      </c>
      <c r="C86" s="80" t="s">
        <v>90</v>
      </c>
      <c r="D86" s="80" t="s">
        <v>22</v>
      </c>
      <c r="E86" s="89">
        <v>1</v>
      </c>
      <c r="F86" s="81">
        <v>86</v>
      </c>
      <c r="G86" s="68"/>
      <c r="H86" s="2"/>
      <c r="I86" s="74"/>
      <c r="J86" s="12">
        <v>0</v>
      </c>
      <c r="K86" s="65">
        <v>0</v>
      </c>
      <c r="L86" s="90">
        <f t="shared" si="6"/>
        <v>0</v>
      </c>
      <c r="N86" s="90" t="e">
        <f t="shared" si="7"/>
        <v>#DIV/0!</v>
      </c>
      <c r="O86" s="3" t="e">
        <f t="shared" si="8"/>
        <v>#DIV/0!</v>
      </c>
    </row>
    <row r="87" spans="1:15" x14ac:dyDescent="0.35">
      <c r="A87" s="89">
        <v>4992417</v>
      </c>
      <c r="B87" s="89">
        <v>4004764917723</v>
      </c>
      <c r="C87" s="80" t="s">
        <v>91</v>
      </c>
      <c r="D87" s="80" t="s">
        <v>135</v>
      </c>
      <c r="E87" s="89">
        <v>1</v>
      </c>
      <c r="F87" s="81">
        <v>155</v>
      </c>
      <c r="G87" s="68"/>
      <c r="H87" s="2"/>
      <c r="I87" s="74"/>
      <c r="J87" s="12">
        <v>0</v>
      </c>
      <c r="K87" s="65">
        <v>0</v>
      </c>
      <c r="L87" s="90">
        <f t="shared" si="6"/>
        <v>0</v>
      </c>
      <c r="N87" s="90" t="e">
        <f t="shared" si="7"/>
        <v>#DIV/0!</v>
      </c>
      <c r="O87" s="3" t="e">
        <f t="shared" si="8"/>
        <v>#DIV/0!</v>
      </c>
    </row>
    <row r="88" spans="1:15" x14ac:dyDescent="0.35">
      <c r="A88" s="89">
        <v>1053949</v>
      </c>
      <c r="B88" s="89">
        <v>3130631511990</v>
      </c>
      <c r="C88" s="80" t="s">
        <v>92</v>
      </c>
      <c r="D88" s="80" t="s">
        <v>137</v>
      </c>
      <c r="E88" s="89">
        <v>20</v>
      </c>
      <c r="F88" s="81">
        <v>8</v>
      </c>
      <c r="G88" s="68"/>
      <c r="H88" s="2"/>
      <c r="I88" s="74"/>
      <c r="J88" s="12">
        <v>0</v>
      </c>
      <c r="K88" s="65">
        <v>0</v>
      </c>
      <c r="L88" s="90">
        <f t="shared" si="6"/>
        <v>0</v>
      </c>
      <c r="N88" s="90" t="e">
        <f t="shared" si="7"/>
        <v>#DIV/0!</v>
      </c>
      <c r="O88" s="3" t="e">
        <f t="shared" si="8"/>
        <v>#DIV/0!</v>
      </c>
    </row>
    <row r="89" spans="1:15" x14ac:dyDescent="0.35">
      <c r="A89" s="89">
        <v>1225030</v>
      </c>
      <c r="B89" s="89">
        <v>4042448126023</v>
      </c>
      <c r="C89" s="80" t="s">
        <v>93</v>
      </c>
      <c r="D89" s="80" t="s">
        <v>135</v>
      </c>
      <c r="E89" s="89">
        <v>6</v>
      </c>
      <c r="F89" s="81">
        <v>32</v>
      </c>
      <c r="G89" s="68"/>
      <c r="H89" s="2"/>
      <c r="I89" s="74"/>
      <c r="J89" s="12">
        <v>0</v>
      </c>
      <c r="K89" s="65">
        <v>0</v>
      </c>
      <c r="L89" s="90">
        <f t="shared" si="6"/>
        <v>0</v>
      </c>
      <c r="N89" s="90" t="e">
        <f t="shared" si="7"/>
        <v>#DIV/0!</v>
      </c>
      <c r="O89" s="3" t="e">
        <f t="shared" si="8"/>
        <v>#DIV/0!</v>
      </c>
    </row>
    <row r="90" spans="1:15" x14ac:dyDescent="0.35">
      <c r="A90" s="89">
        <v>5463612</v>
      </c>
      <c r="B90" s="89">
        <v>3377995102291</v>
      </c>
      <c r="C90" s="80" t="s">
        <v>94</v>
      </c>
      <c r="D90" s="80" t="s">
        <v>135</v>
      </c>
      <c r="E90" s="89">
        <v>12</v>
      </c>
      <c r="F90" s="81">
        <v>35</v>
      </c>
      <c r="G90" s="68"/>
      <c r="H90" s="2"/>
      <c r="I90" s="74"/>
      <c r="J90" s="12">
        <v>0</v>
      </c>
      <c r="K90" s="65">
        <v>0</v>
      </c>
      <c r="L90" s="90">
        <f t="shared" si="6"/>
        <v>0</v>
      </c>
      <c r="N90" s="90" t="e">
        <f t="shared" si="7"/>
        <v>#DIV/0!</v>
      </c>
      <c r="O90" s="3" t="e">
        <f t="shared" si="8"/>
        <v>#DIV/0!</v>
      </c>
    </row>
    <row r="91" spans="1:15" x14ac:dyDescent="0.35">
      <c r="A91" s="89">
        <v>817020</v>
      </c>
      <c r="B91" s="89">
        <v>5060024801736</v>
      </c>
      <c r="C91" s="80" t="s">
        <v>95</v>
      </c>
      <c r="D91" s="80" t="s">
        <v>22</v>
      </c>
      <c r="E91" s="89">
        <v>1</v>
      </c>
      <c r="F91" s="81">
        <v>66</v>
      </c>
      <c r="G91" s="68"/>
      <c r="H91" s="2"/>
      <c r="I91" s="74"/>
      <c r="J91" s="12">
        <v>0</v>
      </c>
      <c r="K91" s="65">
        <v>0</v>
      </c>
      <c r="L91" s="90">
        <f t="shared" si="6"/>
        <v>0</v>
      </c>
      <c r="N91" s="90" t="e">
        <f t="shared" si="7"/>
        <v>#DIV/0!</v>
      </c>
      <c r="O91" s="3" t="e">
        <f t="shared" si="8"/>
        <v>#DIV/0!</v>
      </c>
    </row>
    <row r="92" spans="1:15" x14ac:dyDescent="0.35">
      <c r="A92" s="89">
        <v>1078379</v>
      </c>
      <c r="B92" s="89">
        <v>3020120113357</v>
      </c>
      <c r="C92" s="80" t="s">
        <v>96</v>
      </c>
      <c r="D92" s="80" t="s">
        <v>22</v>
      </c>
      <c r="E92" s="89">
        <v>1</v>
      </c>
      <c r="F92" s="81">
        <v>90</v>
      </c>
      <c r="G92" s="68"/>
      <c r="H92" s="2"/>
      <c r="I92" s="74"/>
      <c r="J92" s="12">
        <v>0</v>
      </c>
      <c r="K92" s="65">
        <v>0</v>
      </c>
      <c r="L92" s="90">
        <f t="shared" si="6"/>
        <v>0</v>
      </c>
      <c r="N92" s="90" t="e">
        <f t="shared" si="7"/>
        <v>#DIV/0!</v>
      </c>
      <c r="O92" s="3" t="e">
        <f t="shared" si="8"/>
        <v>#DIV/0!</v>
      </c>
    </row>
    <row r="93" spans="1:15" x14ac:dyDescent="0.35">
      <c r="A93" s="89">
        <v>1298007</v>
      </c>
      <c r="B93" s="89">
        <v>3086121701023</v>
      </c>
      <c r="C93" s="80" t="s">
        <v>97</v>
      </c>
      <c r="D93" s="80" t="s">
        <v>135</v>
      </c>
      <c r="E93" s="89">
        <v>12</v>
      </c>
      <c r="F93" s="81">
        <v>38</v>
      </c>
      <c r="G93" s="68"/>
      <c r="H93" s="2"/>
      <c r="I93" s="74"/>
      <c r="J93" s="12">
        <v>0</v>
      </c>
      <c r="K93" s="65">
        <v>0</v>
      </c>
      <c r="L93" s="90">
        <f t="shared" si="6"/>
        <v>0</v>
      </c>
      <c r="N93" s="90" t="e">
        <f t="shared" si="7"/>
        <v>#DIV/0!</v>
      </c>
      <c r="O93" s="3" t="e">
        <f t="shared" si="8"/>
        <v>#DIV/0!</v>
      </c>
    </row>
    <row r="94" spans="1:15" x14ac:dyDescent="0.35">
      <c r="A94" s="89">
        <v>9243462</v>
      </c>
      <c r="B94" s="89">
        <v>8717868176113</v>
      </c>
      <c r="C94" s="80" t="s">
        <v>98</v>
      </c>
      <c r="D94" s="80" t="s">
        <v>135</v>
      </c>
      <c r="E94" s="89">
        <v>5</v>
      </c>
      <c r="F94" s="81">
        <v>46</v>
      </c>
      <c r="G94" s="68"/>
      <c r="H94" s="2"/>
      <c r="I94" s="74"/>
      <c r="J94" s="12">
        <v>0</v>
      </c>
      <c r="K94" s="65">
        <v>0</v>
      </c>
      <c r="L94" s="90">
        <f t="shared" si="6"/>
        <v>0</v>
      </c>
      <c r="N94" s="90" t="e">
        <f t="shared" si="7"/>
        <v>#DIV/0!</v>
      </c>
      <c r="O94" s="3" t="e">
        <f t="shared" si="8"/>
        <v>#DIV/0!</v>
      </c>
    </row>
    <row r="95" spans="1:15" x14ac:dyDescent="0.35">
      <c r="A95" s="89">
        <v>883941</v>
      </c>
      <c r="B95" s="89">
        <v>4902505281624</v>
      </c>
      <c r="C95" s="80" t="s">
        <v>99</v>
      </c>
      <c r="D95" s="80" t="s">
        <v>22</v>
      </c>
      <c r="E95" s="89">
        <v>1</v>
      </c>
      <c r="F95" s="81">
        <v>163</v>
      </c>
      <c r="G95" s="68"/>
      <c r="H95" s="2"/>
      <c r="I95" s="74"/>
      <c r="J95" s="12">
        <v>0</v>
      </c>
      <c r="K95" s="65">
        <v>0</v>
      </c>
      <c r="L95" s="90">
        <f t="shared" si="6"/>
        <v>0</v>
      </c>
      <c r="N95" s="90" t="e">
        <f t="shared" si="7"/>
        <v>#DIV/0!</v>
      </c>
      <c r="O95" s="3" t="e">
        <f t="shared" si="8"/>
        <v>#DIV/0!</v>
      </c>
    </row>
    <row r="96" spans="1:15" x14ac:dyDescent="0.35">
      <c r="A96" s="89">
        <v>1053937</v>
      </c>
      <c r="B96" s="89">
        <v>3130632544690</v>
      </c>
      <c r="C96" s="80" t="s">
        <v>100</v>
      </c>
      <c r="D96" s="80" t="s">
        <v>137</v>
      </c>
      <c r="E96" s="89">
        <v>20</v>
      </c>
      <c r="F96" s="81">
        <v>7</v>
      </c>
      <c r="G96" s="68"/>
      <c r="H96" s="2"/>
      <c r="I96" s="74"/>
      <c r="J96" s="12">
        <v>0</v>
      </c>
      <c r="K96" s="65">
        <v>0</v>
      </c>
      <c r="L96" s="90">
        <f t="shared" si="6"/>
        <v>0</v>
      </c>
      <c r="N96" s="90" t="e">
        <f t="shared" si="7"/>
        <v>#DIV/0!</v>
      </c>
      <c r="O96" s="3" t="e">
        <f t="shared" si="8"/>
        <v>#DIV/0!</v>
      </c>
    </row>
    <row r="97" spans="1:15" x14ac:dyDescent="0.35">
      <c r="A97" s="89">
        <v>1029414</v>
      </c>
      <c r="B97" s="89">
        <v>3026980930974</v>
      </c>
      <c r="C97" s="80" t="s">
        <v>101</v>
      </c>
      <c r="D97" s="80" t="s">
        <v>135</v>
      </c>
      <c r="E97" s="89">
        <v>10</v>
      </c>
      <c r="F97" s="81">
        <v>3</v>
      </c>
      <c r="G97" s="68"/>
      <c r="H97" s="2"/>
      <c r="I97" s="74"/>
      <c r="J97" s="12">
        <v>0</v>
      </c>
      <c r="K97" s="65">
        <v>0</v>
      </c>
      <c r="L97" s="90">
        <f t="shared" si="6"/>
        <v>0</v>
      </c>
      <c r="N97" s="90" t="e">
        <f t="shared" si="7"/>
        <v>#DIV/0!</v>
      </c>
      <c r="O97" s="3" t="e">
        <f t="shared" si="8"/>
        <v>#DIV/0!</v>
      </c>
    </row>
    <row r="98" spans="1:15" x14ac:dyDescent="0.35">
      <c r="A98" s="89">
        <v>1371476</v>
      </c>
      <c r="B98" s="89">
        <v>4007817332177</v>
      </c>
      <c r="C98" s="80" t="s">
        <v>102</v>
      </c>
      <c r="D98" s="80" t="s">
        <v>135</v>
      </c>
      <c r="E98" s="89">
        <v>10</v>
      </c>
      <c r="F98" s="81">
        <v>35</v>
      </c>
      <c r="G98" s="68"/>
      <c r="H98" s="2"/>
      <c r="I98" s="74"/>
      <c r="J98" s="12">
        <v>0</v>
      </c>
      <c r="K98" s="65">
        <v>0</v>
      </c>
      <c r="L98" s="90">
        <f t="shared" si="6"/>
        <v>0</v>
      </c>
      <c r="N98" s="90" t="e">
        <f t="shared" si="7"/>
        <v>#DIV/0!</v>
      </c>
      <c r="O98" s="3" t="e">
        <f t="shared" si="8"/>
        <v>#DIV/0!</v>
      </c>
    </row>
    <row r="99" spans="1:15" x14ac:dyDescent="0.35">
      <c r="A99" s="93">
        <v>1002126</v>
      </c>
      <c r="B99" s="93">
        <v>8711000424940</v>
      </c>
      <c r="C99" s="94" t="s">
        <v>103</v>
      </c>
      <c r="D99" s="94" t="s">
        <v>135</v>
      </c>
      <c r="E99" s="93">
        <v>100</v>
      </c>
      <c r="F99" s="95">
        <v>9</v>
      </c>
      <c r="G99" s="71"/>
      <c r="H99" s="72"/>
      <c r="I99" s="74"/>
      <c r="J99" s="12">
        <v>0</v>
      </c>
      <c r="K99" s="73">
        <v>0</v>
      </c>
      <c r="L99" s="96">
        <f t="shared" si="6"/>
        <v>0</v>
      </c>
      <c r="M99" s="97"/>
      <c r="N99" s="96"/>
      <c r="O99" s="98"/>
    </row>
    <row r="100" spans="1:15" x14ac:dyDescent="0.35">
      <c r="A100" s="89">
        <v>7133695</v>
      </c>
      <c r="B100" s="89">
        <v>8717868183258</v>
      </c>
      <c r="C100" s="80" t="s">
        <v>104</v>
      </c>
      <c r="D100" s="80" t="s">
        <v>135</v>
      </c>
      <c r="E100" s="89">
        <v>100</v>
      </c>
      <c r="F100" s="81">
        <v>242</v>
      </c>
      <c r="G100" s="68"/>
      <c r="H100" s="2"/>
      <c r="I100" s="74"/>
      <c r="J100" s="12">
        <v>0</v>
      </c>
      <c r="K100" s="65">
        <v>0</v>
      </c>
      <c r="L100" s="90">
        <f t="shared" si="6"/>
        <v>0</v>
      </c>
      <c r="N100" s="90" t="e">
        <f t="shared" si="7"/>
        <v>#DIV/0!</v>
      </c>
      <c r="O100" s="3" t="e">
        <f t="shared" si="8"/>
        <v>#DIV/0!</v>
      </c>
    </row>
    <row r="101" spans="1:15" x14ac:dyDescent="0.35">
      <c r="A101" s="89">
        <v>5353578</v>
      </c>
      <c r="B101" s="89">
        <v>4042448164995</v>
      </c>
      <c r="C101" s="80" t="s">
        <v>105</v>
      </c>
      <c r="D101" s="80" t="s">
        <v>22</v>
      </c>
      <c r="E101" s="89">
        <v>1</v>
      </c>
      <c r="F101" s="81">
        <v>59</v>
      </c>
      <c r="G101" s="68"/>
      <c r="H101" s="2"/>
      <c r="I101" s="74"/>
      <c r="J101" s="12">
        <v>0</v>
      </c>
      <c r="K101" s="65">
        <v>0</v>
      </c>
      <c r="L101" s="90">
        <f t="shared" si="6"/>
        <v>0</v>
      </c>
      <c r="N101" s="90" t="e">
        <f t="shared" si="7"/>
        <v>#DIV/0!</v>
      </c>
      <c r="O101" s="3" t="e">
        <f t="shared" si="8"/>
        <v>#DIV/0!</v>
      </c>
    </row>
    <row r="102" spans="1:15" x14ac:dyDescent="0.35">
      <c r="A102" s="89">
        <v>6030513</v>
      </c>
      <c r="B102" s="89">
        <v>8717868104727</v>
      </c>
      <c r="C102" s="80" t="s">
        <v>106</v>
      </c>
      <c r="D102" s="80" t="s">
        <v>22</v>
      </c>
      <c r="E102" s="89">
        <v>1</v>
      </c>
      <c r="F102" s="81">
        <v>65</v>
      </c>
      <c r="G102" s="68"/>
      <c r="H102" s="2"/>
      <c r="I102" s="74"/>
      <c r="J102" s="12">
        <v>0</v>
      </c>
      <c r="K102" s="65">
        <v>0</v>
      </c>
      <c r="L102" s="90">
        <f t="shared" si="6"/>
        <v>0</v>
      </c>
      <c r="N102" s="90" t="e">
        <f t="shared" si="7"/>
        <v>#DIV/0!</v>
      </c>
      <c r="O102" s="3" t="e">
        <f t="shared" si="8"/>
        <v>#DIV/0!</v>
      </c>
    </row>
    <row r="103" spans="1:15" x14ac:dyDescent="0.35">
      <c r="A103" s="89">
        <v>401609</v>
      </c>
      <c r="B103" s="89">
        <v>5411313450133</v>
      </c>
      <c r="C103" s="80" t="s">
        <v>107</v>
      </c>
      <c r="D103" s="80" t="s">
        <v>22</v>
      </c>
      <c r="E103" s="89">
        <v>1</v>
      </c>
      <c r="F103" s="81">
        <v>22</v>
      </c>
      <c r="G103" s="68"/>
      <c r="H103" s="2"/>
      <c r="I103" s="74"/>
      <c r="J103" s="12">
        <v>0</v>
      </c>
      <c r="K103" s="65">
        <v>0</v>
      </c>
      <c r="L103" s="90">
        <f t="shared" si="6"/>
        <v>0</v>
      </c>
      <c r="N103" s="90" t="e">
        <f t="shared" si="7"/>
        <v>#DIV/0!</v>
      </c>
      <c r="O103" s="3" t="e">
        <f t="shared" si="8"/>
        <v>#DIV/0!</v>
      </c>
    </row>
    <row r="104" spans="1:15" x14ac:dyDescent="0.35">
      <c r="A104" s="89">
        <v>404821</v>
      </c>
      <c r="B104" s="89">
        <v>3134375002677</v>
      </c>
      <c r="C104" s="80" t="s">
        <v>108</v>
      </c>
      <c r="D104" s="80" t="s">
        <v>22</v>
      </c>
      <c r="E104" s="89">
        <v>1</v>
      </c>
      <c r="F104" s="81">
        <v>142</v>
      </c>
      <c r="G104" s="68"/>
      <c r="H104" s="2"/>
      <c r="I104" s="74"/>
      <c r="J104" s="12">
        <v>0</v>
      </c>
      <c r="K104" s="65">
        <v>0</v>
      </c>
      <c r="L104" s="90">
        <f t="shared" si="6"/>
        <v>0</v>
      </c>
      <c r="N104" s="90" t="e">
        <f t="shared" si="7"/>
        <v>#DIV/0!</v>
      </c>
      <c r="O104" s="3" t="e">
        <f t="shared" si="8"/>
        <v>#DIV/0!</v>
      </c>
    </row>
    <row r="105" spans="1:15" x14ac:dyDescent="0.35">
      <c r="A105" s="89">
        <v>882408</v>
      </c>
      <c r="B105" s="89">
        <v>4042448049698</v>
      </c>
      <c r="C105" s="80" t="s">
        <v>109</v>
      </c>
      <c r="D105" s="80" t="s">
        <v>135</v>
      </c>
      <c r="E105" s="89">
        <v>10</v>
      </c>
      <c r="F105" s="81">
        <v>60</v>
      </c>
      <c r="G105" s="68"/>
      <c r="H105" s="2"/>
      <c r="I105" s="74"/>
      <c r="J105" s="12">
        <v>0</v>
      </c>
      <c r="K105" s="65">
        <v>0</v>
      </c>
      <c r="L105" s="90">
        <f t="shared" si="6"/>
        <v>0</v>
      </c>
      <c r="N105" s="90" t="e">
        <f t="shared" si="7"/>
        <v>#DIV/0!</v>
      </c>
      <c r="O105" s="3" t="e">
        <f t="shared" si="8"/>
        <v>#DIV/0!</v>
      </c>
    </row>
    <row r="106" spans="1:15" x14ac:dyDescent="0.35">
      <c r="A106" s="89">
        <v>537252</v>
      </c>
      <c r="B106" s="89">
        <v>4013951003507</v>
      </c>
      <c r="C106" s="80" t="s">
        <v>110</v>
      </c>
      <c r="D106" s="80" t="s">
        <v>22</v>
      </c>
      <c r="E106" s="89">
        <v>1</v>
      </c>
      <c r="F106" s="81">
        <v>115</v>
      </c>
      <c r="G106" s="68"/>
      <c r="H106" s="2"/>
      <c r="I106" s="74"/>
      <c r="J106" s="12">
        <v>0</v>
      </c>
      <c r="K106" s="65">
        <v>0</v>
      </c>
      <c r="L106" s="90">
        <f t="shared" si="6"/>
        <v>0</v>
      </c>
      <c r="N106" s="90" t="e">
        <f t="shared" si="7"/>
        <v>#DIV/0!</v>
      </c>
      <c r="O106" s="3" t="e">
        <f t="shared" si="8"/>
        <v>#DIV/0!</v>
      </c>
    </row>
    <row r="107" spans="1:15" x14ac:dyDescent="0.35">
      <c r="A107" s="89">
        <v>431969</v>
      </c>
      <c r="B107" s="89">
        <v>4002432302390</v>
      </c>
      <c r="C107" s="80" t="s">
        <v>111</v>
      </c>
      <c r="D107" s="80" t="s">
        <v>135</v>
      </c>
      <c r="E107" s="89">
        <v>10</v>
      </c>
      <c r="F107" s="81">
        <v>110</v>
      </c>
      <c r="G107" s="68"/>
      <c r="H107" s="2"/>
      <c r="I107" s="74"/>
      <c r="J107" s="12">
        <v>0</v>
      </c>
      <c r="K107" s="65">
        <v>0</v>
      </c>
      <c r="L107" s="90">
        <f t="shared" si="6"/>
        <v>0</v>
      </c>
      <c r="N107" s="90" t="e">
        <f t="shared" si="7"/>
        <v>#DIV/0!</v>
      </c>
      <c r="O107" s="3" t="e">
        <f t="shared" si="8"/>
        <v>#DIV/0!</v>
      </c>
    </row>
    <row r="108" spans="1:15" x14ac:dyDescent="0.35">
      <c r="A108" s="89">
        <v>887041</v>
      </c>
      <c r="B108" s="89">
        <v>8713797012652</v>
      </c>
      <c r="C108" s="80" t="s">
        <v>112</v>
      </c>
      <c r="D108" s="80" t="s">
        <v>22</v>
      </c>
      <c r="E108" s="89">
        <v>1</v>
      </c>
      <c r="F108" s="81">
        <v>35</v>
      </c>
      <c r="G108" s="68"/>
      <c r="H108" s="2"/>
      <c r="I108" s="74"/>
      <c r="J108" s="12">
        <v>0</v>
      </c>
      <c r="K108" s="65">
        <v>0</v>
      </c>
      <c r="L108" s="90">
        <f t="shared" si="6"/>
        <v>0</v>
      </c>
      <c r="N108" s="90" t="e">
        <f t="shared" si="7"/>
        <v>#DIV/0!</v>
      </c>
      <c r="O108" s="3" t="e">
        <f t="shared" si="8"/>
        <v>#DIV/0!</v>
      </c>
    </row>
    <row r="109" spans="1:15" x14ac:dyDescent="0.35">
      <c r="A109" s="89">
        <v>3281364</v>
      </c>
      <c r="B109" s="89">
        <v>3329680315509</v>
      </c>
      <c r="C109" s="80" t="s">
        <v>113</v>
      </c>
      <c r="D109" s="80" t="s">
        <v>22</v>
      </c>
      <c r="E109" s="89">
        <v>1</v>
      </c>
      <c r="F109" s="81">
        <v>85</v>
      </c>
      <c r="G109" s="68"/>
      <c r="H109" s="2"/>
      <c r="I109" s="74"/>
      <c r="J109" s="12">
        <v>0</v>
      </c>
      <c r="K109" s="65">
        <v>0</v>
      </c>
      <c r="L109" s="90">
        <f t="shared" si="6"/>
        <v>0</v>
      </c>
      <c r="N109" s="90" t="e">
        <f t="shared" si="7"/>
        <v>#DIV/0!</v>
      </c>
      <c r="O109" s="3" t="e">
        <f t="shared" si="8"/>
        <v>#DIV/0!</v>
      </c>
    </row>
    <row r="110" spans="1:15" x14ac:dyDescent="0.35">
      <c r="A110" s="89">
        <v>7011638</v>
      </c>
      <c r="B110" s="89">
        <v>3020120029832</v>
      </c>
      <c r="C110" s="80" t="s">
        <v>114</v>
      </c>
      <c r="D110" s="80" t="s">
        <v>22</v>
      </c>
      <c r="E110" s="89">
        <v>1</v>
      </c>
      <c r="F110" s="81">
        <v>69</v>
      </c>
      <c r="G110" s="68"/>
      <c r="H110" s="2"/>
      <c r="I110" s="74"/>
      <c r="J110" s="12">
        <v>0</v>
      </c>
      <c r="K110" s="65">
        <v>0</v>
      </c>
      <c r="L110" s="90">
        <f t="shared" si="6"/>
        <v>0</v>
      </c>
      <c r="N110" s="90" t="e">
        <f t="shared" si="7"/>
        <v>#DIV/0!</v>
      </c>
      <c r="O110" s="3" t="e">
        <f t="shared" si="8"/>
        <v>#DIV/0!</v>
      </c>
    </row>
    <row r="111" spans="1:15" x14ac:dyDescent="0.35">
      <c r="A111" s="89">
        <v>6894234</v>
      </c>
      <c r="B111" s="89">
        <v>51141984063</v>
      </c>
      <c r="C111" s="80" t="s">
        <v>115</v>
      </c>
      <c r="D111" s="80" t="s">
        <v>135</v>
      </c>
      <c r="E111" s="89">
        <v>24</v>
      </c>
      <c r="F111" s="81">
        <v>10</v>
      </c>
      <c r="G111" s="68"/>
      <c r="H111" s="2"/>
      <c r="I111" s="74"/>
      <c r="J111" s="12">
        <v>0</v>
      </c>
      <c r="K111" s="65">
        <v>0</v>
      </c>
      <c r="L111" s="90">
        <f t="shared" si="6"/>
        <v>0</v>
      </c>
      <c r="N111" s="90" t="e">
        <f t="shared" si="7"/>
        <v>#DIV/0!</v>
      </c>
      <c r="O111" s="3" t="e">
        <f t="shared" si="8"/>
        <v>#DIV/0!</v>
      </c>
    </row>
    <row r="112" spans="1:15" x14ac:dyDescent="0.35">
      <c r="A112" s="89">
        <v>6861240</v>
      </c>
      <c r="B112" s="89">
        <v>3474374500010</v>
      </c>
      <c r="C112" s="80" t="s">
        <v>116</v>
      </c>
      <c r="D112" s="80" t="s">
        <v>22</v>
      </c>
      <c r="E112" s="89">
        <v>1</v>
      </c>
      <c r="F112" s="81">
        <v>136</v>
      </c>
      <c r="G112" s="68"/>
      <c r="H112" s="2"/>
      <c r="I112" s="74"/>
      <c r="J112" s="12">
        <v>0</v>
      </c>
      <c r="K112" s="65">
        <v>0</v>
      </c>
      <c r="L112" s="90">
        <f t="shared" si="6"/>
        <v>0</v>
      </c>
      <c r="N112" s="90" t="e">
        <f t="shared" si="7"/>
        <v>#DIV/0!</v>
      </c>
      <c r="O112" s="3" t="e">
        <f t="shared" si="8"/>
        <v>#DIV/0!</v>
      </c>
    </row>
    <row r="113" spans="1:15" x14ac:dyDescent="0.35">
      <c r="A113" s="89">
        <v>7031582</v>
      </c>
      <c r="B113" s="89">
        <v>5411028011063</v>
      </c>
      <c r="C113" s="80" t="s">
        <v>117</v>
      </c>
      <c r="D113" s="80" t="s">
        <v>22</v>
      </c>
      <c r="E113" s="89">
        <v>1</v>
      </c>
      <c r="F113" s="81">
        <v>410</v>
      </c>
      <c r="G113" s="68"/>
      <c r="H113" s="2"/>
      <c r="I113" s="74"/>
      <c r="J113" s="12">
        <v>0</v>
      </c>
      <c r="K113" s="65">
        <v>0</v>
      </c>
      <c r="L113" s="90">
        <f t="shared" si="6"/>
        <v>0</v>
      </c>
      <c r="N113" s="90" t="e">
        <f t="shared" si="7"/>
        <v>#DIV/0!</v>
      </c>
      <c r="O113" s="3" t="e">
        <f t="shared" si="8"/>
        <v>#DIV/0!</v>
      </c>
    </row>
    <row r="114" spans="1:15" x14ac:dyDescent="0.35">
      <c r="A114" s="89">
        <v>2355730</v>
      </c>
      <c r="B114" s="89">
        <v>8717868176069</v>
      </c>
      <c r="C114" s="80" t="s">
        <v>118</v>
      </c>
      <c r="D114" s="80" t="s">
        <v>22</v>
      </c>
      <c r="E114" s="89">
        <v>1</v>
      </c>
      <c r="F114" s="81">
        <v>165</v>
      </c>
      <c r="G114" s="68"/>
      <c r="H114" s="2"/>
      <c r="I114" s="74"/>
      <c r="J114" s="12">
        <v>0</v>
      </c>
      <c r="K114" s="65">
        <v>0</v>
      </c>
      <c r="L114" s="90">
        <f t="shared" si="6"/>
        <v>0</v>
      </c>
      <c r="N114" s="90" t="e">
        <f t="shared" si="7"/>
        <v>#DIV/0!</v>
      </c>
      <c r="O114" s="3" t="e">
        <f t="shared" si="8"/>
        <v>#DIV/0!</v>
      </c>
    </row>
    <row r="115" spans="1:15" x14ac:dyDescent="0.35">
      <c r="A115" s="89">
        <v>5038956</v>
      </c>
      <c r="B115" s="89">
        <v>4902505355769</v>
      </c>
      <c r="C115" s="80" t="s">
        <v>119</v>
      </c>
      <c r="D115" s="80" t="s">
        <v>22</v>
      </c>
      <c r="E115" s="89">
        <v>1</v>
      </c>
      <c r="F115" s="81">
        <v>230</v>
      </c>
      <c r="G115" s="68"/>
      <c r="H115" s="2"/>
      <c r="I115" s="74"/>
      <c r="J115" s="12">
        <v>0</v>
      </c>
      <c r="K115" s="65">
        <v>0</v>
      </c>
      <c r="L115" s="90">
        <f t="shared" ref="L115:L146" si="9">J115*K115+J115</f>
        <v>0</v>
      </c>
      <c r="N115" s="90" t="e">
        <f t="shared" ref="N115:N146" si="10">(L115/I115)*E115</f>
        <v>#DIV/0!</v>
      </c>
      <c r="O115" s="3" t="e">
        <f t="shared" ref="O115:O146" si="11">F115*N115</f>
        <v>#DIV/0!</v>
      </c>
    </row>
    <row r="116" spans="1:15" x14ac:dyDescent="0.35">
      <c r="A116" s="89">
        <v>1292308</v>
      </c>
      <c r="B116" s="89">
        <v>70330129627</v>
      </c>
      <c r="C116" s="80" t="s">
        <v>120</v>
      </c>
      <c r="D116" s="80" t="s">
        <v>135</v>
      </c>
      <c r="E116" s="89">
        <v>50</v>
      </c>
      <c r="F116" s="81">
        <v>24</v>
      </c>
      <c r="G116" s="68"/>
      <c r="H116" s="2"/>
      <c r="I116" s="74"/>
      <c r="J116" s="12">
        <v>0</v>
      </c>
      <c r="K116" s="65">
        <v>0</v>
      </c>
      <c r="L116" s="90">
        <f t="shared" si="9"/>
        <v>0</v>
      </c>
      <c r="N116" s="90" t="e">
        <f t="shared" si="10"/>
        <v>#DIV/0!</v>
      </c>
      <c r="O116" s="3" t="e">
        <f t="shared" si="11"/>
        <v>#DIV/0!</v>
      </c>
    </row>
    <row r="117" spans="1:15" x14ac:dyDescent="0.35">
      <c r="A117" s="89">
        <v>4007637</v>
      </c>
      <c r="B117" s="89">
        <v>3329680631258</v>
      </c>
      <c r="C117" s="80" t="s">
        <v>121</v>
      </c>
      <c r="D117" s="80" t="s">
        <v>22</v>
      </c>
      <c r="E117" s="89">
        <v>1</v>
      </c>
      <c r="F117" s="81">
        <v>115</v>
      </c>
      <c r="G117" s="68"/>
      <c r="H117" s="2"/>
      <c r="I117" s="74"/>
      <c r="J117" s="12">
        <v>0</v>
      </c>
      <c r="K117" s="65">
        <v>0</v>
      </c>
      <c r="L117" s="90">
        <f t="shared" si="9"/>
        <v>0</v>
      </c>
      <c r="N117" s="90" t="e">
        <f t="shared" si="10"/>
        <v>#DIV/0!</v>
      </c>
      <c r="O117" s="3" t="e">
        <f t="shared" si="11"/>
        <v>#DIV/0!</v>
      </c>
    </row>
    <row r="118" spans="1:15" x14ac:dyDescent="0.35">
      <c r="A118" s="89">
        <v>3412260</v>
      </c>
      <c r="B118" s="89">
        <v>4014481034887</v>
      </c>
      <c r="C118" s="80" t="s">
        <v>122</v>
      </c>
      <c r="D118" s="80" t="s">
        <v>135</v>
      </c>
      <c r="E118" s="89">
        <v>100</v>
      </c>
      <c r="F118" s="81">
        <v>174</v>
      </c>
      <c r="G118" s="68"/>
      <c r="H118" s="2"/>
      <c r="I118" s="74"/>
      <c r="J118" s="12">
        <v>0</v>
      </c>
      <c r="K118" s="65">
        <v>0</v>
      </c>
      <c r="L118" s="90">
        <f t="shared" si="9"/>
        <v>0</v>
      </c>
      <c r="N118" s="90" t="e">
        <f t="shared" si="10"/>
        <v>#DIV/0!</v>
      </c>
      <c r="O118" s="3" t="e">
        <f t="shared" si="11"/>
        <v>#DIV/0!</v>
      </c>
    </row>
    <row r="119" spans="1:15" x14ac:dyDescent="0.35">
      <c r="A119" s="89">
        <v>409501</v>
      </c>
      <c r="B119" s="89">
        <v>4902505085963</v>
      </c>
      <c r="C119" s="80" t="s">
        <v>123</v>
      </c>
      <c r="D119" s="80" t="s">
        <v>22</v>
      </c>
      <c r="E119" s="89">
        <v>1</v>
      </c>
      <c r="F119" s="81">
        <v>268</v>
      </c>
      <c r="G119" s="68"/>
      <c r="H119" s="2"/>
      <c r="I119" s="74"/>
      <c r="J119" s="12">
        <v>0</v>
      </c>
      <c r="K119" s="65">
        <v>0</v>
      </c>
      <c r="L119" s="90">
        <f t="shared" si="9"/>
        <v>0</v>
      </c>
      <c r="N119" s="90" t="e">
        <f t="shared" si="10"/>
        <v>#DIV/0!</v>
      </c>
      <c r="O119" s="3" t="e">
        <f t="shared" si="11"/>
        <v>#DIV/0!</v>
      </c>
    </row>
    <row r="120" spans="1:15" x14ac:dyDescent="0.35">
      <c r="A120" s="89">
        <v>4635009</v>
      </c>
      <c r="B120" s="89">
        <v>3329680393002</v>
      </c>
      <c r="C120" s="80" t="s">
        <v>124</v>
      </c>
      <c r="D120" s="80" t="s">
        <v>22</v>
      </c>
      <c r="E120" s="89">
        <v>1</v>
      </c>
      <c r="F120" s="81">
        <v>120</v>
      </c>
      <c r="G120" s="68"/>
      <c r="H120" s="2"/>
      <c r="I120" s="74"/>
      <c r="J120" s="12">
        <v>0</v>
      </c>
      <c r="K120" s="65">
        <v>0</v>
      </c>
      <c r="L120" s="90">
        <f t="shared" si="9"/>
        <v>0</v>
      </c>
      <c r="N120" s="90" t="e">
        <f t="shared" si="10"/>
        <v>#DIV/0!</v>
      </c>
      <c r="O120" s="3" t="e">
        <f t="shared" si="11"/>
        <v>#DIV/0!</v>
      </c>
    </row>
    <row r="121" spans="1:15" x14ac:dyDescent="0.35">
      <c r="A121" s="89">
        <v>504162</v>
      </c>
      <c r="B121" s="89">
        <v>4005801078971</v>
      </c>
      <c r="C121" s="80" t="s">
        <v>125</v>
      </c>
      <c r="D121" s="80" t="s">
        <v>22</v>
      </c>
      <c r="E121" s="89">
        <v>1</v>
      </c>
      <c r="F121" s="81">
        <v>62</v>
      </c>
      <c r="G121" s="68"/>
      <c r="H121" s="2"/>
      <c r="I121" s="74"/>
      <c r="J121" s="12">
        <v>0</v>
      </c>
      <c r="K121" s="65">
        <v>0</v>
      </c>
      <c r="L121" s="90">
        <f t="shared" si="9"/>
        <v>0</v>
      </c>
      <c r="N121" s="90" t="e">
        <f t="shared" si="10"/>
        <v>#DIV/0!</v>
      </c>
      <c r="O121" s="3" t="e">
        <f t="shared" si="11"/>
        <v>#DIV/0!</v>
      </c>
    </row>
    <row r="122" spans="1:15" x14ac:dyDescent="0.35">
      <c r="A122" s="89">
        <v>1200467</v>
      </c>
      <c r="B122" s="89">
        <v>8717868219469</v>
      </c>
      <c r="C122" s="80" t="s">
        <v>126</v>
      </c>
      <c r="D122" s="80" t="s">
        <v>22</v>
      </c>
      <c r="E122" s="89">
        <v>1</v>
      </c>
      <c r="F122" s="81">
        <v>155</v>
      </c>
      <c r="G122" s="68"/>
      <c r="H122" s="2"/>
      <c r="I122" s="74"/>
      <c r="J122" s="12">
        <v>0</v>
      </c>
      <c r="K122" s="65">
        <v>0</v>
      </c>
      <c r="L122" s="90">
        <f t="shared" si="9"/>
        <v>0</v>
      </c>
      <c r="N122" s="90" t="e">
        <f t="shared" si="10"/>
        <v>#DIV/0!</v>
      </c>
      <c r="O122" s="3" t="e">
        <f t="shared" si="11"/>
        <v>#DIV/0!</v>
      </c>
    </row>
    <row r="123" spans="1:15" x14ac:dyDescent="0.35">
      <c r="A123" s="89">
        <v>5601537</v>
      </c>
      <c r="B123" s="89">
        <v>4977766685177</v>
      </c>
      <c r="C123" s="80" t="s">
        <v>127</v>
      </c>
      <c r="D123" s="80" t="s">
        <v>22</v>
      </c>
      <c r="E123" s="89">
        <v>1</v>
      </c>
      <c r="F123" s="81">
        <v>19</v>
      </c>
      <c r="G123" s="68"/>
      <c r="H123" s="2"/>
      <c r="I123" s="74"/>
      <c r="J123" s="12">
        <v>0</v>
      </c>
      <c r="K123" s="65">
        <v>0</v>
      </c>
      <c r="L123" s="90">
        <f t="shared" si="9"/>
        <v>0</v>
      </c>
      <c r="N123" s="90" t="e">
        <f t="shared" si="10"/>
        <v>#DIV/0!</v>
      </c>
      <c r="O123" s="3" t="e">
        <f t="shared" si="11"/>
        <v>#DIV/0!</v>
      </c>
    </row>
    <row r="124" spans="1:15" x14ac:dyDescent="0.35">
      <c r="A124" s="89">
        <v>3445236</v>
      </c>
      <c r="B124" s="89">
        <v>4015000414999</v>
      </c>
      <c r="C124" s="80" t="s">
        <v>128</v>
      </c>
      <c r="D124" s="80" t="s">
        <v>22</v>
      </c>
      <c r="E124" s="89">
        <v>1</v>
      </c>
      <c r="F124" s="81">
        <v>30</v>
      </c>
      <c r="G124" s="68"/>
      <c r="H124" s="2"/>
      <c r="I124" s="74"/>
      <c r="J124" s="12">
        <v>0</v>
      </c>
      <c r="K124" s="65">
        <v>0</v>
      </c>
      <c r="L124" s="90">
        <f t="shared" si="9"/>
        <v>0</v>
      </c>
      <c r="N124" s="90" t="e">
        <f t="shared" si="10"/>
        <v>#DIV/0!</v>
      </c>
      <c r="O124" s="3" t="e">
        <f t="shared" si="11"/>
        <v>#DIV/0!</v>
      </c>
    </row>
    <row r="125" spans="1:15" x14ac:dyDescent="0.35">
      <c r="A125" s="99" t="s">
        <v>129</v>
      </c>
      <c r="B125" s="89">
        <v>4006144961333</v>
      </c>
      <c r="C125" s="80" t="s">
        <v>130</v>
      </c>
      <c r="D125" s="80" t="s">
        <v>135</v>
      </c>
      <c r="E125" s="89">
        <v>1</v>
      </c>
      <c r="F125" s="81">
        <v>182</v>
      </c>
      <c r="G125" s="68"/>
      <c r="H125" s="2"/>
      <c r="I125" s="74"/>
      <c r="J125" s="12">
        <v>0</v>
      </c>
      <c r="K125" s="65">
        <v>0</v>
      </c>
      <c r="L125" s="90">
        <f t="shared" si="9"/>
        <v>0</v>
      </c>
      <c r="N125" s="90" t="e">
        <f t="shared" si="10"/>
        <v>#DIV/0!</v>
      </c>
      <c r="O125" s="3" t="e">
        <f t="shared" si="11"/>
        <v>#DIV/0!</v>
      </c>
    </row>
    <row r="126" spans="1:15" x14ac:dyDescent="0.35">
      <c r="A126" s="99" t="s">
        <v>131</v>
      </c>
      <c r="B126" s="89">
        <v>8412771035501</v>
      </c>
      <c r="C126" s="80" t="s">
        <v>132</v>
      </c>
      <c r="D126" s="80" t="s">
        <v>135</v>
      </c>
      <c r="E126" s="89">
        <v>1</v>
      </c>
      <c r="F126" s="81">
        <v>75</v>
      </c>
      <c r="G126" s="68"/>
      <c r="H126" s="2"/>
      <c r="I126" s="74"/>
      <c r="J126" s="12">
        <v>0</v>
      </c>
      <c r="K126" s="65">
        <v>0</v>
      </c>
      <c r="L126" s="90">
        <f t="shared" si="9"/>
        <v>0</v>
      </c>
      <c r="N126" s="90" t="e">
        <f t="shared" si="10"/>
        <v>#DIV/0!</v>
      </c>
      <c r="O126" s="3" t="e">
        <f t="shared" si="11"/>
        <v>#DIV/0!</v>
      </c>
    </row>
    <row r="127" spans="1:15" x14ac:dyDescent="0.35">
      <c r="A127" s="99" t="s">
        <v>133</v>
      </c>
      <c r="B127" s="89">
        <v>8412771035426</v>
      </c>
      <c r="C127" s="80" t="s">
        <v>134</v>
      </c>
      <c r="D127" s="80" t="s">
        <v>135</v>
      </c>
      <c r="E127" s="89">
        <v>1</v>
      </c>
      <c r="F127" s="81">
        <v>75</v>
      </c>
      <c r="G127" s="68"/>
      <c r="H127" s="2"/>
      <c r="I127" s="74"/>
      <c r="J127" s="12">
        <v>0</v>
      </c>
      <c r="K127" s="65">
        <v>0</v>
      </c>
      <c r="L127" s="90">
        <f t="shared" si="9"/>
        <v>0</v>
      </c>
      <c r="N127" s="90" t="e">
        <f t="shared" si="10"/>
        <v>#DIV/0!</v>
      </c>
      <c r="O127" s="3" t="e">
        <f t="shared" si="11"/>
        <v>#DIV/0!</v>
      </c>
    </row>
    <row r="128" spans="1:15" x14ac:dyDescent="0.35">
      <c r="A128" s="89">
        <v>882953</v>
      </c>
      <c r="B128" s="89">
        <v>5411028020126</v>
      </c>
      <c r="C128" s="80" t="s">
        <v>138</v>
      </c>
      <c r="D128" s="80" t="s">
        <v>22</v>
      </c>
      <c r="E128" s="89">
        <v>1</v>
      </c>
      <c r="F128" s="89">
        <v>130</v>
      </c>
      <c r="G128" s="68"/>
      <c r="H128" s="2"/>
      <c r="I128" s="74"/>
      <c r="J128" s="12">
        <v>0</v>
      </c>
      <c r="K128" s="65">
        <v>0</v>
      </c>
      <c r="L128" s="90">
        <f t="shared" si="9"/>
        <v>0</v>
      </c>
      <c r="N128" s="90" t="e">
        <f t="shared" si="10"/>
        <v>#DIV/0!</v>
      </c>
      <c r="O128" s="3" t="e">
        <f t="shared" si="11"/>
        <v>#DIV/0!</v>
      </c>
    </row>
    <row r="129" spans="1:15" x14ac:dyDescent="0.35">
      <c r="A129" s="89" t="s">
        <v>139</v>
      </c>
      <c r="B129" s="89">
        <v>4006144007031</v>
      </c>
      <c r="C129" s="80" t="s">
        <v>140</v>
      </c>
      <c r="D129" s="80" t="s">
        <v>135</v>
      </c>
      <c r="E129" s="89">
        <v>1</v>
      </c>
      <c r="F129" s="89">
        <v>150</v>
      </c>
      <c r="G129" s="68"/>
      <c r="H129" s="2"/>
      <c r="I129" s="74"/>
      <c r="J129" s="12">
        <v>0</v>
      </c>
      <c r="K129" s="65">
        <v>0</v>
      </c>
      <c r="L129" s="90">
        <f t="shared" si="9"/>
        <v>0</v>
      </c>
      <c r="N129" s="90" t="e">
        <f t="shared" si="10"/>
        <v>#DIV/0!</v>
      </c>
      <c r="O129" s="3" t="e">
        <f t="shared" si="11"/>
        <v>#DIV/0!</v>
      </c>
    </row>
    <row r="130" spans="1:15" x14ac:dyDescent="0.35">
      <c r="A130" s="89">
        <v>400107506</v>
      </c>
      <c r="B130" s="89">
        <v>4006144007079</v>
      </c>
      <c r="C130" s="80" t="s">
        <v>141</v>
      </c>
      <c r="D130" s="80" t="s">
        <v>135</v>
      </c>
      <c r="E130" s="89">
        <v>1</v>
      </c>
      <c r="F130" s="89">
        <v>150</v>
      </c>
      <c r="G130" s="68"/>
      <c r="H130" s="2"/>
      <c r="I130" s="74"/>
      <c r="J130" s="12">
        <v>0</v>
      </c>
      <c r="K130" s="65">
        <v>0</v>
      </c>
      <c r="L130" s="90">
        <f t="shared" si="9"/>
        <v>0</v>
      </c>
      <c r="N130" s="90" t="e">
        <f t="shared" si="10"/>
        <v>#DIV/0!</v>
      </c>
      <c r="O130" s="3" t="e">
        <f t="shared" si="11"/>
        <v>#DIV/0!</v>
      </c>
    </row>
    <row r="131" spans="1:15" x14ac:dyDescent="0.35">
      <c r="A131" s="89">
        <v>4302216</v>
      </c>
      <c r="B131" s="89">
        <v>4004764315796</v>
      </c>
      <c r="C131" s="80" t="s">
        <v>142</v>
      </c>
      <c r="D131" s="80" t="s">
        <v>22</v>
      </c>
      <c r="E131" s="89">
        <v>1</v>
      </c>
      <c r="F131" s="89">
        <v>137</v>
      </c>
      <c r="G131" s="68"/>
      <c r="H131" s="2"/>
      <c r="I131" s="74"/>
      <c r="J131" s="12">
        <v>0</v>
      </c>
      <c r="K131" s="65">
        <v>0</v>
      </c>
      <c r="L131" s="90">
        <f t="shared" si="9"/>
        <v>0</v>
      </c>
      <c r="N131" s="90" t="e">
        <f t="shared" si="10"/>
        <v>#DIV/0!</v>
      </c>
      <c r="O131" s="3" t="e">
        <f t="shared" si="11"/>
        <v>#DIV/0!</v>
      </c>
    </row>
    <row r="132" spans="1:15" x14ac:dyDescent="0.35">
      <c r="A132" s="89">
        <v>883964</v>
      </c>
      <c r="B132" s="89">
        <v>4902505281631</v>
      </c>
      <c r="C132" s="80" t="s">
        <v>143</v>
      </c>
      <c r="D132" s="80" t="s">
        <v>22</v>
      </c>
      <c r="E132" s="89">
        <v>1</v>
      </c>
      <c r="F132" s="89">
        <v>95</v>
      </c>
      <c r="G132" s="68"/>
      <c r="H132" s="2"/>
      <c r="I132" s="74"/>
      <c r="J132" s="12">
        <v>0</v>
      </c>
      <c r="K132" s="65">
        <v>0</v>
      </c>
      <c r="L132" s="90">
        <f t="shared" si="9"/>
        <v>0</v>
      </c>
      <c r="N132" s="90" t="e">
        <f t="shared" si="10"/>
        <v>#DIV/0!</v>
      </c>
      <c r="O132" s="3" t="e">
        <f t="shared" si="11"/>
        <v>#DIV/0!</v>
      </c>
    </row>
    <row r="133" spans="1:15" x14ac:dyDescent="0.35">
      <c r="A133" s="89">
        <v>1517845</v>
      </c>
      <c r="B133" s="89">
        <v>8008285096123</v>
      </c>
      <c r="C133" s="80" t="s">
        <v>144</v>
      </c>
      <c r="D133" s="80" t="s">
        <v>22</v>
      </c>
      <c r="E133" s="89">
        <v>1</v>
      </c>
      <c r="F133" s="89">
        <v>162</v>
      </c>
      <c r="G133" s="68"/>
      <c r="H133" s="2"/>
      <c r="I133" s="74"/>
      <c r="J133" s="12">
        <v>0</v>
      </c>
      <c r="K133" s="65">
        <v>0</v>
      </c>
      <c r="L133" s="90">
        <f t="shared" si="9"/>
        <v>0</v>
      </c>
      <c r="N133" s="90" t="e">
        <f t="shared" si="10"/>
        <v>#DIV/0!</v>
      </c>
      <c r="O133" s="3" t="e">
        <f t="shared" si="11"/>
        <v>#DIV/0!</v>
      </c>
    </row>
    <row r="134" spans="1:15" x14ac:dyDescent="0.35">
      <c r="A134" s="89">
        <v>1100683</v>
      </c>
      <c r="B134" s="89">
        <v>4004764918171</v>
      </c>
      <c r="C134" s="80" t="s">
        <v>145</v>
      </c>
      <c r="D134" s="80" t="s">
        <v>22</v>
      </c>
      <c r="E134" s="89">
        <v>1</v>
      </c>
      <c r="F134" s="89">
        <v>218</v>
      </c>
      <c r="G134" s="68"/>
      <c r="H134" s="2"/>
      <c r="I134" s="74"/>
      <c r="J134" s="12">
        <v>0</v>
      </c>
      <c r="K134" s="65">
        <v>0</v>
      </c>
      <c r="L134" s="90">
        <f t="shared" si="9"/>
        <v>0</v>
      </c>
      <c r="N134" s="90" t="e">
        <f t="shared" si="10"/>
        <v>#DIV/0!</v>
      </c>
      <c r="O134" s="3" t="e">
        <f t="shared" si="11"/>
        <v>#DIV/0!</v>
      </c>
    </row>
    <row r="135" spans="1:15" x14ac:dyDescent="0.35">
      <c r="A135" s="89">
        <v>3312963</v>
      </c>
      <c r="B135" s="89">
        <v>4014481034443</v>
      </c>
      <c r="C135" s="80" t="s">
        <v>146</v>
      </c>
      <c r="D135" s="80" t="s">
        <v>135</v>
      </c>
      <c r="E135" s="89">
        <v>100</v>
      </c>
      <c r="F135" s="89">
        <v>140</v>
      </c>
      <c r="G135" s="68"/>
      <c r="H135" s="2"/>
      <c r="I135" s="74"/>
      <c r="J135" s="12">
        <v>0</v>
      </c>
      <c r="K135" s="65">
        <v>0</v>
      </c>
      <c r="L135" s="90">
        <f t="shared" si="9"/>
        <v>0</v>
      </c>
      <c r="N135" s="90" t="e">
        <f t="shared" si="10"/>
        <v>#DIV/0!</v>
      </c>
      <c r="O135" s="3" t="e">
        <f t="shared" si="11"/>
        <v>#DIV/0!</v>
      </c>
    </row>
    <row r="136" spans="1:15" x14ac:dyDescent="0.35">
      <c r="A136" s="89">
        <v>3771399</v>
      </c>
      <c r="B136" s="89">
        <v>4902505343568</v>
      </c>
      <c r="C136" s="80" t="s">
        <v>147</v>
      </c>
      <c r="D136" s="80" t="s">
        <v>22</v>
      </c>
      <c r="E136" s="89">
        <v>1</v>
      </c>
      <c r="F136" s="89">
        <v>310</v>
      </c>
      <c r="G136" s="68"/>
      <c r="H136" s="2"/>
      <c r="I136" s="74"/>
      <c r="J136" s="12">
        <v>0</v>
      </c>
      <c r="K136" s="65">
        <v>0</v>
      </c>
      <c r="L136" s="90">
        <f t="shared" si="9"/>
        <v>0</v>
      </c>
      <c r="N136" s="90" t="e">
        <f t="shared" si="10"/>
        <v>#DIV/0!</v>
      </c>
      <c r="O136" s="3" t="e">
        <f t="shared" si="11"/>
        <v>#DIV/0!</v>
      </c>
    </row>
    <row r="137" spans="1:15" x14ac:dyDescent="0.35">
      <c r="A137" s="89">
        <v>6882999</v>
      </c>
      <c r="B137" s="89">
        <v>8717868161980</v>
      </c>
      <c r="C137" s="80" t="s">
        <v>148</v>
      </c>
      <c r="D137" s="80" t="s">
        <v>135</v>
      </c>
      <c r="E137" s="89">
        <v>4</v>
      </c>
      <c r="F137" s="89">
        <v>227</v>
      </c>
      <c r="G137" s="68"/>
      <c r="H137" s="2"/>
      <c r="I137" s="74"/>
      <c r="J137" s="12">
        <v>0</v>
      </c>
      <c r="K137" s="65">
        <v>0</v>
      </c>
      <c r="L137" s="90">
        <f t="shared" si="9"/>
        <v>0</v>
      </c>
      <c r="N137" s="90" t="e">
        <f t="shared" si="10"/>
        <v>#DIV/0!</v>
      </c>
      <c r="O137" s="3" t="e">
        <f t="shared" si="11"/>
        <v>#DIV/0!</v>
      </c>
    </row>
    <row r="138" spans="1:15" x14ac:dyDescent="0.35">
      <c r="A138" s="89">
        <v>1420798</v>
      </c>
      <c r="B138" s="89">
        <v>8717868008926</v>
      </c>
      <c r="C138" s="80" t="s">
        <v>149</v>
      </c>
      <c r="D138" s="80" t="s">
        <v>22</v>
      </c>
      <c r="E138" s="89">
        <v>1</v>
      </c>
      <c r="F138" s="89">
        <v>430</v>
      </c>
      <c r="G138" s="68"/>
      <c r="H138" s="2"/>
      <c r="I138" s="74"/>
      <c r="J138" s="12">
        <v>0</v>
      </c>
      <c r="K138" s="65">
        <v>0</v>
      </c>
      <c r="L138" s="90">
        <f t="shared" si="9"/>
        <v>0</v>
      </c>
      <c r="N138" s="90" t="e">
        <f t="shared" si="10"/>
        <v>#DIV/0!</v>
      </c>
      <c r="O138" s="3" t="e">
        <f t="shared" si="11"/>
        <v>#DIV/0!</v>
      </c>
    </row>
    <row r="139" spans="1:15" x14ac:dyDescent="0.35">
      <c r="A139" s="89">
        <v>872712</v>
      </c>
      <c r="B139" s="89">
        <v>4902505163173</v>
      </c>
      <c r="C139" s="80" t="s">
        <v>150</v>
      </c>
      <c r="D139" s="80" t="s">
        <v>22</v>
      </c>
      <c r="E139" s="89">
        <v>1</v>
      </c>
      <c r="F139" s="89">
        <v>152</v>
      </c>
      <c r="G139" s="68"/>
      <c r="H139" s="2"/>
      <c r="I139" s="74"/>
      <c r="J139" s="12">
        <v>0</v>
      </c>
      <c r="K139" s="65">
        <v>0</v>
      </c>
      <c r="L139" s="90">
        <f t="shared" si="9"/>
        <v>0</v>
      </c>
      <c r="N139" s="90" t="e">
        <f t="shared" si="10"/>
        <v>#DIV/0!</v>
      </c>
      <c r="O139" s="3" t="e">
        <f t="shared" si="11"/>
        <v>#DIV/0!</v>
      </c>
    </row>
    <row r="140" spans="1:15" x14ac:dyDescent="0.35">
      <c r="A140" s="89">
        <v>6861231</v>
      </c>
      <c r="B140" s="89">
        <v>3474374500027</v>
      </c>
      <c r="C140" s="80" t="s">
        <v>151</v>
      </c>
      <c r="D140" s="80" t="s">
        <v>22</v>
      </c>
      <c r="E140" s="89">
        <v>1</v>
      </c>
      <c r="F140" s="89">
        <v>100</v>
      </c>
      <c r="G140" s="68"/>
      <c r="H140" s="2"/>
      <c r="I140" s="74"/>
      <c r="J140" s="12">
        <v>0</v>
      </c>
      <c r="K140" s="65">
        <v>0</v>
      </c>
      <c r="L140" s="90">
        <f t="shared" si="9"/>
        <v>0</v>
      </c>
      <c r="N140" s="90" t="e">
        <f t="shared" si="10"/>
        <v>#DIV/0!</v>
      </c>
      <c r="O140" s="3" t="e">
        <f t="shared" si="11"/>
        <v>#DIV/0!</v>
      </c>
    </row>
    <row r="141" spans="1:15" x14ac:dyDescent="0.35">
      <c r="A141" s="89">
        <v>4696767</v>
      </c>
      <c r="B141" s="89">
        <v>4007817104606</v>
      </c>
      <c r="C141" s="80" t="s">
        <v>152</v>
      </c>
      <c r="D141" s="80" t="s">
        <v>22</v>
      </c>
      <c r="E141" s="89">
        <v>1</v>
      </c>
      <c r="F141" s="89">
        <v>447</v>
      </c>
      <c r="G141" s="68"/>
      <c r="H141" s="2"/>
      <c r="I141" s="74"/>
      <c r="J141" s="12">
        <v>0</v>
      </c>
      <c r="K141" s="65">
        <v>0</v>
      </c>
      <c r="L141" s="90">
        <f t="shared" si="9"/>
        <v>0</v>
      </c>
      <c r="N141" s="90" t="e">
        <f t="shared" si="10"/>
        <v>#DIV/0!</v>
      </c>
      <c r="O141" s="3" t="e">
        <f t="shared" si="11"/>
        <v>#DIV/0!</v>
      </c>
    </row>
    <row r="142" spans="1:15" x14ac:dyDescent="0.35">
      <c r="A142" s="89">
        <v>3771402</v>
      </c>
      <c r="B142" s="89">
        <v>4902505343551</v>
      </c>
      <c r="C142" s="80" t="s">
        <v>153</v>
      </c>
      <c r="D142" s="80" t="s">
        <v>22</v>
      </c>
      <c r="E142" s="89">
        <v>1</v>
      </c>
      <c r="F142" s="89">
        <v>280</v>
      </c>
      <c r="G142" s="68"/>
      <c r="H142" s="2"/>
      <c r="I142" s="74"/>
      <c r="J142" s="12">
        <v>0</v>
      </c>
      <c r="K142" s="65">
        <v>0</v>
      </c>
      <c r="L142" s="90">
        <f t="shared" si="9"/>
        <v>0</v>
      </c>
      <c r="N142" s="90" t="e">
        <f t="shared" si="10"/>
        <v>#DIV/0!</v>
      </c>
      <c r="O142" s="3" t="e">
        <f t="shared" si="11"/>
        <v>#DIV/0!</v>
      </c>
    </row>
    <row r="143" spans="1:15" x14ac:dyDescent="0.35">
      <c r="A143" s="89">
        <v>3646845</v>
      </c>
      <c r="B143" s="89">
        <v>4014481034788</v>
      </c>
      <c r="C143" s="80" t="s">
        <v>154</v>
      </c>
      <c r="D143" s="80" t="s">
        <v>135</v>
      </c>
      <c r="E143" s="89">
        <v>100</v>
      </c>
      <c r="F143" s="89">
        <v>202</v>
      </c>
      <c r="G143" s="68"/>
      <c r="H143" s="2"/>
      <c r="I143" s="74"/>
      <c r="J143" s="12">
        <v>0</v>
      </c>
      <c r="K143" s="65">
        <v>0</v>
      </c>
      <c r="L143" s="90">
        <f t="shared" si="9"/>
        <v>0</v>
      </c>
      <c r="N143" s="90" t="e">
        <f t="shared" si="10"/>
        <v>#DIV/0!</v>
      </c>
      <c r="O143" s="3" t="e">
        <f t="shared" si="11"/>
        <v>#DIV/0!</v>
      </c>
    </row>
    <row r="144" spans="1:15" x14ac:dyDescent="0.35">
      <c r="A144" s="89">
        <v>409503</v>
      </c>
      <c r="B144" s="89">
        <v>4902505085970</v>
      </c>
      <c r="C144" s="80" t="s">
        <v>155</v>
      </c>
      <c r="D144" s="80" t="s">
        <v>22</v>
      </c>
      <c r="E144" s="89">
        <v>1</v>
      </c>
      <c r="F144" s="89">
        <v>194</v>
      </c>
      <c r="G144" s="68"/>
      <c r="H144" s="2"/>
      <c r="I144" s="74"/>
      <c r="J144" s="12">
        <v>0</v>
      </c>
      <c r="K144" s="65">
        <v>0</v>
      </c>
      <c r="L144" s="90">
        <f t="shared" si="9"/>
        <v>0</v>
      </c>
      <c r="N144" s="90" t="e">
        <f t="shared" si="10"/>
        <v>#DIV/0!</v>
      </c>
      <c r="O144" s="3" t="e">
        <f t="shared" si="11"/>
        <v>#DIV/0!</v>
      </c>
    </row>
    <row r="145" spans="1:15" x14ac:dyDescent="0.35">
      <c r="A145" s="89">
        <v>1193061</v>
      </c>
      <c r="B145" s="89">
        <v>8717868218189</v>
      </c>
      <c r="C145" s="80" t="s">
        <v>156</v>
      </c>
      <c r="D145" s="80" t="s">
        <v>135</v>
      </c>
      <c r="E145" s="89">
        <v>100</v>
      </c>
      <c r="F145" s="89">
        <v>128</v>
      </c>
      <c r="G145" s="68"/>
      <c r="H145" s="2"/>
      <c r="I145" s="74"/>
      <c r="J145" s="12">
        <v>0</v>
      </c>
      <c r="K145" s="65">
        <v>0</v>
      </c>
      <c r="L145" s="90">
        <f t="shared" si="9"/>
        <v>0</v>
      </c>
      <c r="N145" s="90" t="e">
        <f t="shared" si="10"/>
        <v>#DIV/0!</v>
      </c>
      <c r="O145" s="3" t="e">
        <f t="shared" si="11"/>
        <v>#DIV/0!</v>
      </c>
    </row>
    <row r="146" spans="1:15" x14ac:dyDescent="0.35">
      <c r="A146" s="89">
        <v>6047541</v>
      </c>
      <c r="B146" s="89">
        <v>8717868106226</v>
      </c>
      <c r="C146" s="80" t="s">
        <v>157</v>
      </c>
      <c r="D146" s="80" t="s">
        <v>135</v>
      </c>
      <c r="E146" s="89">
        <v>12</v>
      </c>
      <c r="F146" s="89">
        <v>92</v>
      </c>
      <c r="G146" s="68"/>
      <c r="H146" s="2"/>
      <c r="I146" s="74"/>
      <c r="J146" s="12">
        <v>0</v>
      </c>
      <c r="K146" s="65">
        <v>0</v>
      </c>
      <c r="L146" s="90">
        <f t="shared" si="9"/>
        <v>0</v>
      </c>
      <c r="N146" s="90" t="e">
        <f t="shared" si="10"/>
        <v>#DIV/0!</v>
      </c>
      <c r="O146" s="3" t="e">
        <f t="shared" si="11"/>
        <v>#DIV/0!</v>
      </c>
    </row>
    <row r="147" spans="1:15" x14ac:dyDescent="0.35">
      <c r="A147" s="89">
        <v>1196735</v>
      </c>
      <c r="B147" s="89">
        <v>8717868206049</v>
      </c>
      <c r="C147" s="80" t="s">
        <v>158</v>
      </c>
      <c r="D147" s="80" t="s">
        <v>135</v>
      </c>
      <c r="E147" s="89">
        <v>100</v>
      </c>
      <c r="F147" s="89">
        <v>121</v>
      </c>
      <c r="G147" s="68"/>
      <c r="H147" s="2"/>
      <c r="I147" s="74"/>
      <c r="J147" s="12">
        <v>0</v>
      </c>
      <c r="K147" s="65">
        <v>0</v>
      </c>
      <c r="L147" s="90">
        <f t="shared" ref="L147:L178" si="12">J147*K147+J147</f>
        <v>0</v>
      </c>
      <c r="N147" s="90" t="e">
        <f t="shared" ref="N147:N178" si="13">(L147/I147)*E147</f>
        <v>#DIV/0!</v>
      </c>
      <c r="O147" s="3" t="e">
        <f t="shared" ref="O147:O178" si="14">F147*N147</f>
        <v>#DIV/0!</v>
      </c>
    </row>
    <row r="148" spans="1:15" x14ac:dyDescent="0.35">
      <c r="A148" s="89">
        <v>412015</v>
      </c>
      <c r="B148" s="89">
        <v>8712127044905</v>
      </c>
      <c r="C148" s="80" t="s">
        <v>159</v>
      </c>
      <c r="D148" s="80" t="s">
        <v>22</v>
      </c>
      <c r="E148" s="89">
        <v>1</v>
      </c>
      <c r="F148" s="89">
        <v>95</v>
      </c>
      <c r="G148" s="68"/>
      <c r="H148" s="2"/>
      <c r="I148" s="74"/>
      <c r="J148" s="12">
        <v>0</v>
      </c>
      <c r="K148" s="65">
        <v>0</v>
      </c>
      <c r="L148" s="90">
        <f t="shared" si="12"/>
        <v>0</v>
      </c>
      <c r="N148" s="90" t="e">
        <f t="shared" si="13"/>
        <v>#DIV/0!</v>
      </c>
      <c r="O148" s="3" t="e">
        <f t="shared" si="14"/>
        <v>#DIV/0!</v>
      </c>
    </row>
    <row r="149" spans="1:15" x14ac:dyDescent="0.35">
      <c r="A149" s="89">
        <v>4241806</v>
      </c>
      <c r="B149" s="89">
        <v>4902505343575</v>
      </c>
      <c r="C149" s="80" t="s">
        <v>160</v>
      </c>
      <c r="D149" s="80" t="s">
        <v>22</v>
      </c>
      <c r="E149" s="89">
        <v>1</v>
      </c>
      <c r="F149" s="89">
        <v>160</v>
      </c>
      <c r="G149" s="68"/>
      <c r="H149" s="2"/>
      <c r="I149" s="74"/>
      <c r="J149" s="12">
        <v>0</v>
      </c>
      <c r="K149" s="65">
        <v>0</v>
      </c>
      <c r="L149" s="90">
        <f t="shared" si="12"/>
        <v>0</v>
      </c>
      <c r="N149" s="90" t="e">
        <f t="shared" si="13"/>
        <v>#DIV/0!</v>
      </c>
      <c r="O149" s="3" t="e">
        <f t="shared" si="14"/>
        <v>#DIV/0!</v>
      </c>
    </row>
    <row r="150" spans="1:15" x14ac:dyDescent="0.35">
      <c r="A150" s="89">
        <v>500751</v>
      </c>
      <c r="B150" s="89">
        <v>4005546210339</v>
      </c>
      <c r="C150" s="80" t="s">
        <v>161</v>
      </c>
      <c r="D150" s="80" t="s">
        <v>22</v>
      </c>
      <c r="E150" s="89">
        <v>1</v>
      </c>
      <c r="F150" s="89">
        <v>120</v>
      </c>
      <c r="G150" s="68"/>
      <c r="H150" s="2"/>
      <c r="I150" s="74"/>
      <c r="J150" s="12">
        <v>0</v>
      </c>
      <c r="K150" s="65">
        <v>0</v>
      </c>
      <c r="L150" s="90">
        <f t="shared" si="12"/>
        <v>0</v>
      </c>
      <c r="N150" s="90" t="e">
        <f t="shared" si="13"/>
        <v>#DIV/0!</v>
      </c>
      <c r="O150" s="3" t="e">
        <f t="shared" si="14"/>
        <v>#DIV/0!</v>
      </c>
    </row>
    <row r="151" spans="1:15" x14ac:dyDescent="0.35">
      <c r="A151" s="89">
        <v>1085573</v>
      </c>
      <c r="B151" s="89">
        <v>4006144961272</v>
      </c>
      <c r="C151" s="80" t="s">
        <v>162</v>
      </c>
      <c r="D151" s="80" t="s">
        <v>22</v>
      </c>
      <c r="E151" s="89">
        <v>1</v>
      </c>
      <c r="F151" s="89">
        <v>105</v>
      </c>
      <c r="G151" s="68"/>
      <c r="H151" s="2"/>
      <c r="I151" s="74"/>
      <c r="J151" s="12">
        <v>0</v>
      </c>
      <c r="K151" s="65">
        <v>0</v>
      </c>
      <c r="L151" s="90">
        <f t="shared" si="12"/>
        <v>0</v>
      </c>
      <c r="N151" s="90" t="e">
        <f t="shared" si="13"/>
        <v>#DIV/0!</v>
      </c>
      <c r="O151" s="3" t="e">
        <f t="shared" si="14"/>
        <v>#DIV/0!</v>
      </c>
    </row>
    <row r="152" spans="1:15" x14ac:dyDescent="0.35">
      <c r="A152" s="89">
        <v>3387510</v>
      </c>
      <c r="B152" s="89">
        <v>8717868092185</v>
      </c>
      <c r="C152" s="80" t="s">
        <v>163</v>
      </c>
      <c r="D152" s="80" t="s">
        <v>22</v>
      </c>
      <c r="E152" s="89">
        <v>1</v>
      </c>
      <c r="F152" s="89">
        <v>322</v>
      </c>
      <c r="G152" s="68"/>
      <c r="H152" s="2"/>
      <c r="I152" s="74"/>
      <c r="J152" s="12">
        <v>0</v>
      </c>
      <c r="K152" s="65">
        <v>0</v>
      </c>
      <c r="L152" s="90">
        <f t="shared" si="12"/>
        <v>0</v>
      </c>
      <c r="N152" s="90" t="e">
        <f t="shared" si="13"/>
        <v>#DIV/0!</v>
      </c>
      <c r="O152" s="3" t="e">
        <f t="shared" si="14"/>
        <v>#DIV/0!</v>
      </c>
    </row>
    <row r="153" spans="1:15" x14ac:dyDescent="0.35">
      <c r="A153" s="89">
        <v>3290859</v>
      </c>
      <c r="B153" s="89">
        <v>4902505355783</v>
      </c>
      <c r="C153" s="80" t="s">
        <v>164</v>
      </c>
      <c r="D153" s="80" t="s">
        <v>22</v>
      </c>
      <c r="E153" s="89">
        <v>1</v>
      </c>
      <c r="F153" s="89">
        <v>138</v>
      </c>
      <c r="G153" s="68"/>
      <c r="H153" s="2"/>
      <c r="I153" s="74"/>
      <c r="J153" s="12">
        <v>0</v>
      </c>
      <c r="K153" s="65">
        <v>0</v>
      </c>
      <c r="L153" s="90">
        <f t="shared" si="12"/>
        <v>0</v>
      </c>
      <c r="N153" s="90" t="e">
        <f t="shared" si="13"/>
        <v>#DIV/0!</v>
      </c>
      <c r="O153" s="3" t="e">
        <f t="shared" si="14"/>
        <v>#DIV/0!</v>
      </c>
    </row>
    <row r="154" spans="1:15" x14ac:dyDescent="0.35">
      <c r="A154" s="89">
        <v>3303513</v>
      </c>
      <c r="B154" s="89">
        <v>4004182030066</v>
      </c>
      <c r="C154" s="80" t="s">
        <v>165</v>
      </c>
      <c r="D154" s="80" t="s">
        <v>135</v>
      </c>
      <c r="E154" s="89">
        <v>96</v>
      </c>
      <c r="F154" s="89">
        <v>115</v>
      </c>
      <c r="G154" s="68"/>
      <c r="H154" s="2"/>
      <c r="I154" s="74"/>
      <c r="J154" s="12">
        <v>0</v>
      </c>
      <c r="K154" s="65">
        <v>0</v>
      </c>
      <c r="L154" s="90">
        <f t="shared" si="12"/>
        <v>0</v>
      </c>
      <c r="N154" s="90" t="e">
        <f t="shared" si="13"/>
        <v>#DIV/0!</v>
      </c>
      <c r="O154" s="3" t="e">
        <f t="shared" si="14"/>
        <v>#DIV/0!</v>
      </c>
    </row>
    <row r="155" spans="1:15" x14ac:dyDescent="0.35">
      <c r="A155" s="89">
        <v>887278</v>
      </c>
      <c r="B155" s="89">
        <v>3270220004608</v>
      </c>
      <c r="C155" s="80" t="s">
        <v>166</v>
      </c>
      <c r="D155" s="80" t="s">
        <v>135</v>
      </c>
      <c r="E155" s="89">
        <v>12</v>
      </c>
      <c r="F155" s="89">
        <v>93</v>
      </c>
      <c r="G155" s="68"/>
      <c r="H155" s="2"/>
      <c r="I155" s="74"/>
      <c r="J155" s="12">
        <v>0</v>
      </c>
      <c r="K155" s="65">
        <v>0</v>
      </c>
      <c r="L155" s="90">
        <f t="shared" si="12"/>
        <v>0</v>
      </c>
      <c r="N155" s="90" t="e">
        <f t="shared" si="13"/>
        <v>#DIV/0!</v>
      </c>
      <c r="O155" s="3" t="e">
        <f t="shared" si="14"/>
        <v>#DIV/0!</v>
      </c>
    </row>
    <row r="156" spans="1:15" x14ac:dyDescent="0.35">
      <c r="A156" s="89">
        <v>886520</v>
      </c>
      <c r="B156" s="89">
        <v>5411028070169</v>
      </c>
      <c r="C156" s="80" t="s">
        <v>167</v>
      </c>
      <c r="D156" s="80" t="s">
        <v>22</v>
      </c>
      <c r="E156" s="89">
        <v>1</v>
      </c>
      <c r="F156" s="89">
        <v>110</v>
      </c>
      <c r="G156" s="68"/>
      <c r="H156" s="2"/>
      <c r="I156" s="74"/>
      <c r="J156" s="12">
        <v>0</v>
      </c>
      <c r="K156" s="65">
        <v>0</v>
      </c>
      <c r="L156" s="90">
        <f t="shared" si="12"/>
        <v>0</v>
      </c>
      <c r="N156" s="90" t="e">
        <f t="shared" si="13"/>
        <v>#DIV/0!</v>
      </c>
      <c r="O156" s="3" t="e">
        <f t="shared" si="14"/>
        <v>#DIV/0!</v>
      </c>
    </row>
    <row r="157" spans="1:15" x14ac:dyDescent="0.35">
      <c r="A157" s="89">
        <v>3225945</v>
      </c>
      <c r="B157" s="89">
        <v>8717868046492</v>
      </c>
      <c r="C157" s="80" t="s">
        <v>168</v>
      </c>
      <c r="D157" s="80" t="s">
        <v>22</v>
      </c>
      <c r="E157" s="89">
        <v>1</v>
      </c>
      <c r="F157" s="89">
        <v>121</v>
      </c>
      <c r="G157" s="68"/>
      <c r="H157" s="2"/>
      <c r="I157" s="74"/>
      <c r="J157" s="12">
        <v>0</v>
      </c>
      <c r="K157" s="65">
        <v>0</v>
      </c>
      <c r="L157" s="90">
        <f t="shared" si="12"/>
        <v>0</v>
      </c>
      <c r="N157" s="90" t="e">
        <f t="shared" si="13"/>
        <v>#DIV/0!</v>
      </c>
      <c r="O157" s="3" t="e">
        <f t="shared" si="14"/>
        <v>#DIV/0!</v>
      </c>
    </row>
    <row r="158" spans="1:15" x14ac:dyDescent="0.35">
      <c r="A158" s="89">
        <v>4482648</v>
      </c>
      <c r="B158" s="89">
        <v>4004182030042</v>
      </c>
      <c r="C158" s="80" t="s">
        <v>169</v>
      </c>
      <c r="D158" s="80" t="s">
        <v>135</v>
      </c>
      <c r="E158" s="89">
        <v>96</v>
      </c>
      <c r="F158" s="89">
        <v>95</v>
      </c>
      <c r="G158" s="68"/>
      <c r="H158" s="2"/>
      <c r="I158" s="74"/>
      <c r="J158" s="12">
        <v>0</v>
      </c>
      <c r="K158" s="65">
        <v>0</v>
      </c>
      <c r="L158" s="90">
        <f t="shared" si="12"/>
        <v>0</v>
      </c>
      <c r="N158" s="90" t="e">
        <f t="shared" si="13"/>
        <v>#DIV/0!</v>
      </c>
      <c r="O158" s="3" t="e">
        <f t="shared" si="14"/>
        <v>#DIV/0!</v>
      </c>
    </row>
    <row r="159" spans="1:15" x14ac:dyDescent="0.35">
      <c r="A159" s="89">
        <v>1430581</v>
      </c>
      <c r="B159" s="89">
        <v>8717868012138</v>
      </c>
      <c r="C159" s="80" t="s">
        <v>170</v>
      </c>
      <c r="D159" s="80" t="s">
        <v>135</v>
      </c>
      <c r="E159" s="89">
        <v>5</v>
      </c>
      <c r="F159" s="89">
        <v>100</v>
      </c>
      <c r="G159" s="68"/>
      <c r="H159" s="2"/>
      <c r="I159" s="74"/>
      <c r="J159" s="12">
        <v>0</v>
      </c>
      <c r="K159" s="65">
        <v>0</v>
      </c>
      <c r="L159" s="90">
        <f t="shared" si="12"/>
        <v>0</v>
      </c>
      <c r="N159" s="90" t="e">
        <f t="shared" si="13"/>
        <v>#DIV/0!</v>
      </c>
      <c r="O159" s="3" t="e">
        <f t="shared" si="14"/>
        <v>#DIV/0!</v>
      </c>
    </row>
    <row r="160" spans="1:15" x14ac:dyDescent="0.35">
      <c r="A160" s="89">
        <v>3689172</v>
      </c>
      <c r="B160" s="89">
        <v>4902505163302</v>
      </c>
      <c r="C160" s="80" t="s">
        <v>171</v>
      </c>
      <c r="D160" s="80" t="s">
        <v>22</v>
      </c>
      <c r="E160" s="89">
        <v>1</v>
      </c>
      <c r="F160" s="89">
        <v>118</v>
      </c>
      <c r="G160" s="68"/>
      <c r="H160" s="2"/>
      <c r="I160" s="74"/>
      <c r="J160" s="12">
        <v>0</v>
      </c>
      <c r="K160" s="65">
        <v>0</v>
      </c>
      <c r="L160" s="90">
        <f t="shared" si="12"/>
        <v>0</v>
      </c>
      <c r="N160" s="90" t="e">
        <f t="shared" si="13"/>
        <v>#DIV/0!</v>
      </c>
      <c r="O160" s="3" t="e">
        <f t="shared" si="14"/>
        <v>#DIV/0!</v>
      </c>
    </row>
    <row r="161" spans="1:15" x14ac:dyDescent="0.35">
      <c r="A161" s="89">
        <v>110135</v>
      </c>
      <c r="B161" s="89">
        <v>5411028015467</v>
      </c>
      <c r="C161" s="80" t="s">
        <v>172</v>
      </c>
      <c r="D161" s="80" t="s">
        <v>22</v>
      </c>
      <c r="E161" s="89">
        <v>1</v>
      </c>
      <c r="F161" s="89">
        <v>270</v>
      </c>
      <c r="G161" s="68"/>
      <c r="H161" s="2"/>
      <c r="I161" s="74"/>
      <c r="J161" s="12">
        <v>0</v>
      </c>
      <c r="K161" s="65">
        <v>0</v>
      </c>
      <c r="L161" s="90">
        <f t="shared" si="12"/>
        <v>0</v>
      </c>
      <c r="N161" s="90" t="e">
        <f t="shared" si="13"/>
        <v>#DIV/0!</v>
      </c>
      <c r="O161" s="3" t="e">
        <f t="shared" si="14"/>
        <v>#DIV/0!</v>
      </c>
    </row>
    <row r="162" spans="1:15" x14ac:dyDescent="0.35">
      <c r="A162" s="89">
        <v>1430748</v>
      </c>
      <c r="B162" s="89">
        <v>8717868012145</v>
      </c>
      <c r="C162" s="80" t="s">
        <v>173</v>
      </c>
      <c r="D162" s="80" t="s">
        <v>135</v>
      </c>
      <c r="E162" s="89">
        <v>5</v>
      </c>
      <c r="F162" s="89">
        <v>92</v>
      </c>
      <c r="G162" s="68"/>
      <c r="H162" s="2"/>
      <c r="I162" s="74"/>
      <c r="J162" s="12">
        <v>0</v>
      </c>
      <c r="K162" s="65">
        <v>0</v>
      </c>
      <c r="L162" s="90">
        <f t="shared" si="12"/>
        <v>0</v>
      </c>
      <c r="N162" s="90" t="e">
        <f t="shared" si="13"/>
        <v>#DIV/0!</v>
      </c>
      <c r="O162" s="3" t="e">
        <f t="shared" si="14"/>
        <v>#DIV/0!</v>
      </c>
    </row>
    <row r="163" spans="1:15" x14ac:dyDescent="0.35">
      <c r="A163" s="89">
        <v>4105062</v>
      </c>
      <c r="B163" s="89">
        <v>8717868092192</v>
      </c>
      <c r="C163" s="80" t="s">
        <v>174</v>
      </c>
      <c r="D163" s="80" t="s">
        <v>22</v>
      </c>
      <c r="E163" s="89">
        <v>1</v>
      </c>
      <c r="F163" s="89">
        <v>155</v>
      </c>
      <c r="G163" s="68"/>
      <c r="H163" s="2"/>
      <c r="I163" s="74"/>
      <c r="J163" s="12">
        <v>0</v>
      </c>
      <c r="K163" s="65">
        <v>0</v>
      </c>
      <c r="L163" s="90">
        <f t="shared" si="12"/>
        <v>0</v>
      </c>
      <c r="N163" s="90" t="e">
        <f t="shared" si="13"/>
        <v>#DIV/0!</v>
      </c>
      <c r="O163" s="3" t="e">
        <f t="shared" si="14"/>
        <v>#DIV/0!</v>
      </c>
    </row>
    <row r="164" spans="1:15" x14ac:dyDescent="0.35">
      <c r="A164" s="89">
        <v>1177245</v>
      </c>
      <c r="B164" s="89">
        <v>4057305047830</v>
      </c>
      <c r="C164" s="80" t="s">
        <v>175</v>
      </c>
      <c r="D164" s="80" t="s">
        <v>22</v>
      </c>
      <c r="E164" s="89">
        <v>1</v>
      </c>
      <c r="F164" s="89">
        <v>151</v>
      </c>
      <c r="G164" s="68"/>
      <c r="H164" s="2"/>
      <c r="I164" s="74"/>
      <c r="J164" s="12">
        <v>0</v>
      </c>
      <c r="K164" s="65">
        <v>0</v>
      </c>
      <c r="L164" s="90">
        <f t="shared" si="12"/>
        <v>0</v>
      </c>
      <c r="N164" s="90" t="e">
        <f t="shared" si="13"/>
        <v>#DIV/0!</v>
      </c>
      <c r="O164" s="3" t="e">
        <f t="shared" si="14"/>
        <v>#DIV/0!</v>
      </c>
    </row>
    <row r="165" spans="1:15" x14ac:dyDescent="0.35">
      <c r="A165" s="89">
        <v>1177243</v>
      </c>
      <c r="B165" s="89">
        <v>4057305047892</v>
      </c>
      <c r="C165" s="80" t="s">
        <v>176</v>
      </c>
      <c r="D165" s="80" t="s">
        <v>22</v>
      </c>
      <c r="E165" s="89">
        <v>1</v>
      </c>
      <c r="F165" s="89">
        <v>151</v>
      </c>
      <c r="G165" s="68"/>
      <c r="H165" s="2"/>
      <c r="I165" s="74"/>
      <c r="J165" s="12">
        <v>0</v>
      </c>
      <c r="K165" s="65">
        <v>0</v>
      </c>
      <c r="L165" s="90">
        <f t="shared" si="12"/>
        <v>0</v>
      </c>
      <c r="N165" s="90" t="e">
        <f t="shared" si="13"/>
        <v>#DIV/0!</v>
      </c>
      <c r="O165" s="3" t="e">
        <f t="shared" si="14"/>
        <v>#DIV/0!</v>
      </c>
    </row>
    <row r="166" spans="1:15" x14ac:dyDescent="0.35">
      <c r="A166" s="89">
        <v>1177242</v>
      </c>
      <c r="B166" s="89">
        <v>4057305047861</v>
      </c>
      <c r="C166" s="80" t="s">
        <v>177</v>
      </c>
      <c r="D166" s="80" t="s">
        <v>22</v>
      </c>
      <c r="E166" s="89">
        <v>1</v>
      </c>
      <c r="F166" s="89">
        <v>151</v>
      </c>
      <c r="G166" s="68"/>
      <c r="H166" s="2"/>
      <c r="I166" s="74"/>
      <c r="J166" s="12">
        <v>0</v>
      </c>
      <c r="K166" s="65">
        <v>0</v>
      </c>
      <c r="L166" s="90">
        <f t="shared" si="12"/>
        <v>0</v>
      </c>
      <c r="N166" s="90" t="e">
        <f t="shared" si="13"/>
        <v>#DIV/0!</v>
      </c>
      <c r="O166" s="3" t="e">
        <f t="shared" si="14"/>
        <v>#DIV/0!</v>
      </c>
    </row>
    <row r="167" spans="1:15" x14ac:dyDescent="0.35">
      <c r="A167" s="89">
        <v>5915700</v>
      </c>
      <c r="B167" s="89">
        <v>8717868109180</v>
      </c>
      <c r="C167" s="80" t="s">
        <v>178</v>
      </c>
      <c r="D167" s="80" t="s">
        <v>22</v>
      </c>
      <c r="E167" s="89">
        <v>1</v>
      </c>
      <c r="F167" s="89">
        <v>205</v>
      </c>
      <c r="G167" s="68"/>
      <c r="H167" s="2"/>
      <c r="I167" s="74"/>
      <c r="J167" s="12">
        <v>0</v>
      </c>
      <c r="K167" s="65">
        <v>0</v>
      </c>
      <c r="L167" s="90">
        <f t="shared" si="12"/>
        <v>0</v>
      </c>
      <c r="N167" s="90" t="e">
        <f t="shared" si="13"/>
        <v>#DIV/0!</v>
      </c>
      <c r="O167" s="3" t="e">
        <f t="shared" si="14"/>
        <v>#DIV/0!</v>
      </c>
    </row>
    <row r="168" spans="1:15" x14ac:dyDescent="0.35">
      <c r="A168" s="89">
        <v>3692772</v>
      </c>
      <c r="B168" s="89">
        <v>4902505163289</v>
      </c>
      <c r="C168" s="80" t="s">
        <v>179</v>
      </c>
      <c r="D168" s="80" t="s">
        <v>22</v>
      </c>
      <c r="E168" s="89">
        <v>1</v>
      </c>
      <c r="F168" s="89">
        <v>102</v>
      </c>
      <c r="G168" s="68"/>
      <c r="H168" s="2"/>
      <c r="I168" s="74"/>
      <c r="J168" s="12">
        <v>0</v>
      </c>
      <c r="K168" s="65">
        <v>0</v>
      </c>
      <c r="L168" s="90">
        <f t="shared" si="12"/>
        <v>0</v>
      </c>
      <c r="N168" s="90" t="e">
        <f t="shared" si="13"/>
        <v>#DIV/0!</v>
      </c>
      <c r="O168" s="3" t="e">
        <f t="shared" si="14"/>
        <v>#DIV/0!</v>
      </c>
    </row>
    <row r="169" spans="1:15" x14ac:dyDescent="0.35">
      <c r="A169" s="89">
        <v>6851606</v>
      </c>
      <c r="B169" s="89">
        <v>8717868149698</v>
      </c>
      <c r="C169" s="80" t="s">
        <v>180</v>
      </c>
      <c r="D169" s="80" t="s">
        <v>135</v>
      </c>
      <c r="E169" s="89">
        <v>10</v>
      </c>
      <c r="F169" s="89">
        <v>167</v>
      </c>
      <c r="G169" s="68"/>
      <c r="H169" s="2"/>
      <c r="I169" s="74"/>
      <c r="J169" s="12">
        <v>0</v>
      </c>
      <c r="K169" s="65">
        <v>0</v>
      </c>
      <c r="L169" s="90">
        <f t="shared" si="12"/>
        <v>0</v>
      </c>
      <c r="N169" s="90" t="e">
        <f t="shared" si="13"/>
        <v>#DIV/0!</v>
      </c>
      <c r="O169" s="3" t="e">
        <f t="shared" si="14"/>
        <v>#DIV/0!</v>
      </c>
    </row>
    <row r="170" spans="1:15" x14ac:dyDescent="0.35">
      <c r="A170" s="89">
        <v>1177241</v>
      </c>
      <c r="B170" s="89">
        <v>4057305047922</v>
      </c>
      <c r="C170" s="80" t="s">
        <v>181</v>
      </c>
      <c r="D170" s="80" t="s">
        <v>22</v>
      </c>
      <c r="E170" s="89">
        <v>1</v>
      </c>
      <c r="F170" s="89">
        <v>131</v>
      </c>
      <c r="G170" s="68"/>
      <c r="H170" s="2"/>
      <c r="I170" s="74"/>
      <c r="J170" s="12">
        <v>0</v>
      </c>
      <c r="K170" s="65">
        <v>0</v>
      </c>
      <c r="L170" s="90">
        <f t="shared" si="12"/>
        <v>0</v>
      </c>
      <c r="N170" s="90" t="e">
        <f t="shared" si="13"/>
        <v>#DIV/0!</v>
      </c>
      <c r="O170" s="3" t="e">
        <f t="shared" si="14"/>
        <v>#DIV/0!</v>
      </c>
    </row>
    <row r="171" spans="1:15" x14ac:dyDescent="0.35">
      <c r="A171" s="89">
        <v>3421488</v>
      </c>
      <c r="B171" s="89">
        <v>8717868051236</v>
      </c>
      <c r="C171" s="80" t="s">
        <v>182</v>
      </c>
      <c r="D171" s="80" t="s">
        <v>22</v>
      </c>
      <c r="E171" s="89">
        <v>1</v>
      </c>
      <c r="F171" s="89">
        <v>218</v>
      </c>
      <c r="G171" s="68"/>
      <c r="H171" s="2"/>
      <c r="I171" s="74"/>
      <c r="J171" s="12">
        <v>0</v>
      </c>
      <c r="K171" s="65">
        <v>0</v>
      </c>
      <c r="L171" s="90">
        <f t="shared" si="12"/>
        <v>0</v>
      </c>
      <c r="N171" s="90" t="e">
        <f t="shared" si="13"/>
        <v>#DIV/0!</v>
      </c>
      <c r="O171" s="3" t="e">
        <f t="shared" si="14"/>
        <v>#DIV/0!</v>
      </c>
    </row>
    <row r="172" spans="1:15" x14ac:dyDescent="0.35">
      <c r="A172" s="89">
        <v>1809449</v>
      </c>
      <c r="B172" s="89">
        <v>8717868162291</v>
      </c>
      <c r="C172" s="80" t="s">
        <v>183</v>
      </c>
      <c r="D172" s="80" t="s">
        <v>135</v>
      </c>
      <c r="E172" s="89">
        <v>4</v>
      </c>
      <c r="F172" s="89">
        <v>95</v>
      </c>
      <c r="G172" s="68"/>
      <c r="H172" s="2"/>
      <c r="I172" s="74"/>
      <c r="J172" s="12">
        <v>0</v>
      </c>
      <c r="K172" s="65">
        <v>0</v>
      </c>
      <c r="L172" s="90">
        <f t="shared" si="12"/>
        <v>0</v>
      </c>
      <c r="N172" s="90" t="e">
        <f t="shared" si="13"/>
        <v>#DIV/0!</v>
      </c>
      <c r="O172" s="3" t="e">
        <f t="shared" si="14"/>
        <v>#DIV/0!</v>
      </c>
    </row>
    <row r="173" spans="1:15" x14ac:dyDescent="0.35">
      <c r="A173" s="89">
        <v>1222780</v>
      </c>
      <c r="B173" s="89">
        <v>8717868010608</v>
      </c>
      <c r="C173" s="80" t="s">
        <v>184</v>
      </c>
      <c r="D173" s="80" t="s">
        <v>22</v>
      </c>
      <c r="E173" s="89">
        <v>1</v>
      </c>
      <c r="F173" s="89">
        <v>293</v>
      </c>
      <c r="G173" s="68"/>
      <c r="H173" s="2"/>
      <c r="I173" s="74"/>
      <c r="J173" s="12">
        <v>0</v>
      </c>
      <c r="K173" s="65">
        <v>0</v>
      </c>
      <c r="L173" s="90">
        <f t="shared" si="12"/>
        <v>0</v>
      </c>
      <c r="N173" s="90" t="e">
        <f t="shared" si="13"/>
        <v>#DIV/0!</v>
      </c>
      <c r="O173" s="3" t="e">
        <f t="shared" si="14"/>
        <v>#DIV/0!</v>
      </c>
    </row>
    <row r="174" spans="1:15" x14ac:dyDescent="0.35">
      <c r="A174" s="89">
        <v>4728330</v>
      </c>
      <c r="B174" s="89">
        <v>4007817104620</v>
      </c>
      <c r="C174" s="80" t="s">
        <v>185</v>
      </c>
      <c r="D174" s="80" t="s">
        <v>22</v>
      </c>
      <c r="E174" s="89">
        <v>1</v>
      </c>
      <c r="F174" s="89">
        <v>185</v>
      </c>
      <c r="G174" s="68"/>
      <c r="H174" s="2"/>
      <c r="I174" s="74"/>
      <c r="J174" s="12">
        <v>0</v>
      </c>
      <c r="K174" s="65">
        <v>0</v>
      </c>
      <c r="L174" s="90">
        <f t="shared" si="12"/>
        <v>0</v>
      </c>
      <c r="N174" s="90" t="e">
        <f t="shared" si="13"/>
        <v>#DIV/0!</v>
      </c>
      <c r="O174" s="3" t="e">
        <f t="shared" si="14"/>
        <v>#DIV/0!</v>
      </c>
    </row>
    <row r="175" spans="1:15" x14ac:dyDescent="0.35">
      <c r="A175" s="89">
        <v>6093090</v>
      </c>
      <c r="B175" s="89">
        <v>8717868104635</v>
      </c>
      <c r="C175" s="80" t="s">
        <v>186</v>
      </c>
      <c r="D175" s="80" t="s">
        <v>22</v>
      </c>
      <c r="E175" s="89">
        <v>1</v>
      </c>
      <c r="F175" s="89">
        <v>133</v>
      </c>
      <c r="G175" s="68"/>
      <c r="H175" s="2"/>
      <c r="I175" s="74"/>
      <c r="J175" s="12">
        <v>0</v>
      </c>
      <c r="K175" s="65">
        <v>0</v>
      </c>
      <c r="L175" s="90">
        <f t="shared" si="12"/>
        <v>0</v>
      </c>
      <c r="N175" s="90" t="e">
        <f t="shared" si="13"/>
        <v>#DIV/0!</v>
      </c>
      <c r="O175" s="3" t="e">
        <f t="shared" si="14"/>
        <v>#DIV/0!</v>
      </c>
    </row>
    <row r="176" spans="1:15" x14ac:dyDescent="0.35">
      <c r="A176" s="89">
        <v>5915772</v>
      </c>
      <c r="B176" s="89">
        <v>8717868109111</v>
      </c>
      <c r="C176" s="80" t="s">
        <v>187</v>
      </c>
      <c r="D176" s="80" t="s">
        <v>22</v>
      </c>
      <c r="E176" s="89">
        <v>1</v>
      </c>
      <c r="F176" s="89">
        <v>110</v>
      </c>
      <c r="G176" s="68"/>
      <c r="H176" s="2"/>
      <c r="I176" s="74"/>
      <c r="J176" s="12">
        <v>0</v>
      </c>
      <c r="K176" s="65">
        <v>0</v>
      </c>
      <c r="L176" s="90">
        <f t="shared" si="12"/>
        <v>0</v>
      </c>
      <c r="N176" s="90" t="e">
        <f t="shared" si="13"/>
        <v>#DIV/0!</v>
      </c>
      <c r="O176" s="3" t="e">
        <f t="shared" si="14"/>
        <v>#DIV/0!</v>
      </c>
    </row>
    <row r="177" spans="1:15" x14ac:dyDescent="0.35">
      <c r="A177" s="89">
        <v>6851610</v>
      </c>
      <c r="B177" s="89">
        <v>8717868149704</v>
      </c>
      <c r="C177" s="80" t="s">
        <v>188</v>
      </c>
      <c r="D177" s="80" t="s">
        <v>135</v>
      </c>
      <c r="E177" s="89">
        <v>10</v>
      </c>
      <c r="F177" s="89">
        <v>123</v>
      </c>
      <c r="G177" s="68"/>
      <c r="H177" s="2"/>
      <c r="I177" s="74"/>
      <c r="J177" s="12">
        <v>0</v>
      </c>
      <c r="K177" s="65">
        <v>0</v>
      </c>
      <c r="L177" s="90">
        <f t="shared" si="12"/>
        <v>0</v>
      </c>
      <c r="N177" s="90" t="e">
        <f t="shared" si="13"/>
        <v>#DIV/0!</v>
      </c>
      <c r="O177" s="3" t="e">
        <f t="shared" si="14"/>
        <v>#DIV/0!</v>
      </c>
    </row>
    <row r="178" spans="1:15" x14ac:dyDescent="0.35">
      <c r="A178" s="89">
        <v>1421126</v>
      </c>
      <c r="B178" s="89">
        <v>8717868008933</v>
      </c>
      <c r="C178" s="80" t="s">
        <v>189</v>
      </c>
      <c r="D178" s="80" t="s">
        <v>22</v>
      </c>
      <c r="E178" s="89">
        <v>1</v>
      </c>
      <c r="F178" s="89">
        <v>130</v>
      </c>
      <c r="G178" s="68"/>
      <c r="H178" s="2"/>
      <c r="I178" s="74"/>
      <c r="J178" s="12">
        <v>0</v>
      </c>
      <c r="K178" s="65">
        <v>0</v>
      </c>
      <c r="L178" s="90">
        <f t="shared" si="12"/>
        <v>0</v>
      </c>
      <c r="N178" s="90" t="e">
        <f t="shared" si="13"/>
        <v>#DIV/0!</v>
      </c>
      <c r="O178" s="3" t="e">
        <f t="shared" si="14"/>
        <v>#DIV/0!</v>
      </c>
    </row>
    <row r="179" spans="1:15" x14ac:dyDescent="0.35">
      <c r="A179" s="89">
        <v>5914863</v>
      </c>
      <c r="B179" s="89">
        <v>8717868109173</v>
      </c>
      <c r="C179" s="80" t="s">
        <v>190</v>
      </c>
      <c r="D179" s="80" t="s">
        <v>22</v>
      </c>
      <c r="E179" s="89">
        <v>1</v>
      </c>
      <c r="F179" s="89">
        <v>158</v>
      </c>
      <c r="G179" s="68"/>
      <c r="H179" s="2"/>
      <c r="I179" s="74"/>
      <c r="J179" s="12">
        <v>0</v>
      </c>
      <c r="K179" s="65">
        <v>0</v>
      </c>
      <c r="L179" s="90">
        <f t="shared" ref="L179:L197" si="15">J179*K179+J179</f>
        <v>0</v>
      </c>
      <c r="N179" s="90" t="e">
        <f t="shared" ref="N179:N197" si="16">(L179/I179)*E179</f>
        <v>#DIV/0!</v>
      </c>
      <c r="O179" s="3" t="e">
        <f t="shared" ref="O179:O197" si="17">F179*N179</f>
        <v>#DIV/0!</v>
      </c>
    </row>
    <row r="180" spans="1:15" x14ac:dyDescent="0.35">
      <c r="A180" s="89">
        <v>1227954</v>
      </c>
      <c r="B180" s="89">
        <v>8717868202355</v>
      </c>
      <c r="C180" s="80" t="s">
        <v>191</v>
      </c>
      <c r="D180" s="80" t="s">
        <v>22</v>
      </c>
      <c r="E180" s="89">
        <v>1</v>
      </c>
      <c r="F180" s="89">
        <v>330</v>
      </c>
      <c r="G180" s="68"/>
      <c r="H180" s="2"/>
      <c r="I180" s="74"/>
      <c r="J180" s="12">
        <v>0</v>
      </c>
      <c r="K180" s="65">
        <v>0</v>
      </c>
      <c r="L180" s="90">
        <f t="shared" si="15"/>
        <v>0</v>
      </c>
      <c r="N180" s="90" t="e">
        <f t="shared" si="16"/>
        <v>#DIV/0!</v>
      </c>
      <c r="O180" s="3" t="e">
        <f t="shared" si="17"/>
        <v>#DIV/0!</v>
      </c>
    </row>
    <row r="181" spans="1:15" x14ac:dyDescent="0.35">
      <c r="A181" s="89">
        <v>2613343</v>
      </c>
      <c r="B181" s="89">
        <v>9556089770408</v>
      </c>
      <c r="C181" s="80" t="s">
        <v>192</v>
      </c>
      <c r="D181" s="80" t="s">
        <v>22</v>
      </c>
      <c r="E181" s="89">
        <v>1</v>
      </c>
      <c r="F181" s="89">
        <v>164</v>
      </c>
      <c r="G181" s="68"/>
      <c r="H181" s="2"/>
      <c r="I181" s="74"/>
      <c r="J181" s="12">
        <v>0</v>
      </c>
      <c r="K181" s="65">
        <v>0</v>
      </c>
      <c r="L181" s="90">
        <f t="shared" si="15"/>
        <v>0</v>
      </c>
      <c r="N181" s="90" t="e">
        <f t="shared" si="16"/>
        <v>#DIV/0!</v>
      </c>
      <c r="O181" s="3" t="e">
        <f t="shared" si="17"/>
        <v>#DIV/0!</v>
      </c>
    </row>
    <row r="182" spans="1:15" x14ac:dyDescent="0.35">
      <c r="A182" s="89">
        <v>8867305</v>
      </c>
      <c r="B182" s="89">
        <v>8717868167616</v>
      </c>
      <c r="C182" s="80" t="s">
        <v>193</v>
      </c>
      <c r="D182" s="80" t="s">
        <v>22</v>
      </c>
      <c r="E182" s="89">
        <v>1</v>
      </c>
      <c r="F182" s="89">
        <v>102</v>
      </c>
      <c r="G182" s="68"/>
      <c r="H182" s="2"/>
      <c r="I182" s="74"/>
      <c r="J182" s="12">
        <v>0</v>
      </c>
      <c r="K182" s="65">
        <v>0</v>
      </c>
      <c r="L182" s="90">
        <f t="shared" si="15"/>
        <v>0</v>
      </c>
      <c r="N182" s="90" t="e">
        <f t="shared" si="16"/>
        <v>#DIV/0!</v>
      </c>
      <c r="O182" s="3" t="e">
        <f t="shared" si="17"/>
        <v>#DIV/0!</v>
      </c>
    </row>
    <row r="183" spans="1:15" x14ac:dyDescent="0.35">
      <c r="A183" s="89">
        <v>7031561</v>
      </c>
      <c r="B183" s="89">
        <v>5411028010103</v>
      </c>
      <c r="C183" s="80" t="s">
        <v>194</v>
      </c>
      <c r="D183" s="80" t="s">
        <v>22</v>
      </c>
      <c r="E183" s="89">
        <v>1</v>
      </c>
      <c r="F183" s="89">
        <v>125</v>
      </c>
      <c r="G183" s="68"/>
      <c r="H183" s="2"/>
      <c r="I183" s="74"/>
      <c r="J183" s="12">
        <v>0</v>
      </c>
      <c r="K183" s="65">
        <v>0</v>
      </c>
      <c r="L183" s="90">
        <f t="shared" si="15"/>
        <v>0</v>
      </c>
      <c r="N183" s="90" t="e">
        <f t="shared" si="16"/>
        <v>#DIV/0!</v>
      </c>
      <c r="O183" s="3" t="e">
        <f t="shared" si="17"/>
        <v>#DIV/0!</v>
      </c>
    </row>
    <row r="184" spans="1:15" x14ac:dyDescent="0.35">
      <c r="A184" s="89">
        <v>1227955</v>
      </c>
      <c r="B184" s="89">
        <v>8717868202379</v>
      </c>
      <c r="C184" s="80" t="s">
        <v>195</v>
      </c>
      <c r="D184" s="80" t="s">
        <v>22</v>
      </c>
      <c r="E184" s="89">
        <v>1</v>
      </c>
      <c r="F184" s="89">
        <v>305</v>
      </c>
      <c r="G184" s="68"/>
      <c r="H184" s="2"/>
      <c r="I184" s="74"/>
      <c r="J184" s="12">
        <v>0</v>
      </c>
      <c r="K184" s="65">
        <v>0</v>
      </c>
      <c r="L184" s="90">
        <f t="shared" si="15"/>
        <v>0</v>
      </c>
      <c r="N184" s="90" t="e">
        <f t="shared" si="16"/>
        <v>#DIV/0!</v>
      </c>
      <c r="O184" s="3" t="e">
        <f t="shared" si="17"/>
        <v>#DIV/0!</v>
      </c>
    </row>
    <row r="185" spans="1:15" x14ac:dyDescent="0.35">
      <c r="A185" s="89">
        <v>3338778</v>
      </c>
      <c r="B185" s="89">
        <v>8717868048847</v>
      </c>
      <c r="C185" s="80" t="s">
        <v>196</v>
      </c>
      <c r="D185" s="80" t="s">
        <v>22</v>
      </c>
      <c r="E185" s="89">
        <v>1</v>
      </c>
      <c r="F185" s="89">
        <v>119</v>
      </c>
      <c r="G185" s="68"/>
      <c r="H185" s="2"/>
      <c r="I185" s="74"/>
      <c r="J185" s="12">
        <v>0</v>
      </c>
      <c r="K185" s="65">
        <v>0</v>
      </c>
      <c r="L185" s="90">
        <f t="shared" si="15"/>
        <v>0</v>
      </c>
      <c r="N185" s="90" t="e">
        <f t="shared" si="16"/>
        <v>#DIV/0!</v>
      </c>
      <c r="O185" s="3" t="e">
        <f t="shared" si="17"/>
        <v>#DIV/0!</v>
      </c>
    </row>
    <row r="186" spans="1:15" x14ac:dyDescent="0.35">
      <c r="A186" s="89">
        <v>3421832</v>
      </c>
      <c r="B186" s="89">
        <v>8717868051267</v>
      </c>
      <c r="C186" s="80" t="s">
        <v>197</v>
      </c>
      <c r="D186" s="80" t="s">
        <v>22</v>
      </c>
      <c r="E186" s="89">
        <v>1</v>
      </c>
      <c r="F186" s="89">
        <v>95</v>
      </c>
      <c r="G186" s="68"/>
      <c r="H186" s="2"/>
      <c r="I186" s="74"/>
      <c r="J186" s="12">
        <v>0</v>
      </c>
      <c r="K186" s="65">
        <v>0</v>
      </c>
      <c r="L186" s="90">
        <f t="shared" si="15"/>
        <v>0</v>
      </c>
      <c r="N186" s="90" t="e">
        <f t="shared" si="16"/>
        <v>#DIV/0!</v>
      </c>
      <c r="O186" s="3" t="e">
        <f t="shared" si="17"/>
        <v>#DIV/0!</v>
      </c>
    </row>
    <row r="187" spans="1:15" x14ac:dyDescent="0.35">
      <c r="A187" s="89">
        <v>1481836</v>
      </c>
      <c r="B187" s="89">
        <v>8717868153466</v>
      </c>
      <c r="C187" s="80" t="s">
        <v>198</v>
      </c>
      <c r="D187" s="80" t="s">
        <v>22</v>
      </c>
      <c r="E187" s="89">
        <v>1</v>
      </c>
      <c r="F187" s="89">
        <v>388</v>
      </c>
      <c r="G187" s="68"/>
      <c r="H187" s="2"/>
      <c r="I187" s="74"/>
      <c r="J187" s="12">
        <v>0</v>
      </c>
      <c r="K187" s="65">
        <v>0</v>
      </c>
      <c r="L187" s="90">
        <f t="shared" si="15"/>
        <v>0</v>
      </c>
      <c r="N187" s="90" t="e">
        <f t="shared" si="16"/>
        <v>#DIV/0!</v>
      </c>
      <c r="O187" s="3" t="e">
        <f t="shared" si="17"/>
        <v>#DIV/0!</v>
      </c>
    </row>
    <row r="188" spans="1:15" x14ac:dyDescent="0.35">
      <c r="A188" s="89">
        <v>7079529</v>
      </c>
      <c r="B188" s="89">
        <v>8717868161942</v>
      </c>
      <c r="C188" s="80" t="s">
        <v>199</v>
      </c>
      <c r="D188" s="80" t="s">
        <v>22</v>
      </c>
      <c r="E188" s="89">
        <v>1</v>
      </c>
      <c r="F188" s="89">
        <v>135</v>
      </c>
      <c r="G188" s="68"/>
      <c r="H188" s="2"/>
      <c r="I188" s="74"/>
      <c r="J188" s="12">
        <v>0</v>
      </c>
      <c r="K188" s="65">
        <v>0</v>
      </c>
      <c r="L188" s="90">
        <f t="shared" si="15"/>
        <v>0</v>
      </c>
      <c r="N188" s="90" t="e">
        <f t="shared" si="16"/>
        <v>#DIV/0!</v>
      </c>
      <c r="O188" s="3" t="e">
        <f t="shared" si="17"/>
        <v>#DIV/0!</v>
      </c>
    </row>
    <row r="189" spans="1:15" x14ac:dyDescent="0.35">
      <c r="A189" s="89">
        <v>3771388</v>
      </c>
      <c r="B189" s="89">
        <v>4902505342544</v>
      </c>
      <c r="C189" s="80" t="s">
        <v>200</v>
      </c>
      <c r="D189" s="80" t="s">
        <v>22</v>
      </c>
      <c r="E189" s="89">
        <v>1</v>
      </c>
      <c r="F189" s="89">
        <v>430</v>
      </c>
      <c r="G189" s="68"/>
      <c r="H189" s="2"/>
      <c r="I189" s="74"/>
      <c r="J189" s="12">
        <v>0</v>
      </c>
      <c r="K189" s="65">
        <v>0</v>
      </c>
      <c r="L189" s="90">
        <f t="shared" si="15"/>
        <v>0</v>
      </c>
      <c r="N189" s="90" t="e">
        <f t="shared" si="16"/>
        <v>#DIV/0!</v>
      </c>
      <c r="O189" s="3" t="e">
        <f t="shared" si="17"/>
        <v>#DIV/0!</v>
      </c>
    </row>
    <row r="190" spans="1:15" x14ac:dyDescent="0.35">
      <c r="A190" s="89">
        <v>1227957</v>
      </c>
      <c r="B190" s="89">
        <v>8717868202331</v>
      </c>
      <c r="C190" s="80" t="s">
        <v>201</v>
      </c>
      <c r="D190" s="80" t="s">
        <v>22</v>
      </c>
      <c r="E190" s="89">
        <v>1</v>
      </c>
      <c r="F190" s="89">
        <v>180</v>
      </c>
      <c r="G190" s="68"/>
      <c r="H190" s="2"/>
      <c r="I190" s="74"/>
      <c r="J190" s="12">
        <v>0</v>
      </c>
      <c r="K190" s="65">
        <v>0</v>
      </c>
      <c r="L190" s="90">
        <f t="shared" si="15"/>
        <v>0</v>
      </c>
      <c r="N190" s="90" t="e">
        <f t="shared" si="16"/>
        <v>#DIV/0!</v>
      </c>
      <c r="O190" s="3" t="e">
        <f t="shared" si="17"/>
        <v>#DIV/0!</v>
      </c>
    </row>
    <row r="191" spans="1:15" x14ac:dyDescent="0.35">
      <c r="A191" s="89">
        <v>1144846</v>
      </c>
      <c r="B191" s="89">
        <v>8717868162253</v>
      </c>
      <c r="C191" s="80" t="s">
        <v>202</v>
      </c>
      <c r="D191" s="80" t="s">
        <v>22</v>
      </c>
      <c r="E191" s="89">
        <v>1</v>
      </c>
      <c r="F191" s="89">
        <v>132</v>
      </c>
      <c r="G191" s="68"/>
      <c r="H191" s="2"/>
      <c r="I191" s="74"/>
      <c r="J191" s="12">
        <v>0</v>
      </c>
      <c r="K191" s="65">
        <v>0</v>
      </c>
      <c r="L191" s="90">
        <f t="shared" si="15"/>
        <v>0</v>
      </c>
      <c r="N191" s="90" t="e">
        <f t="shared" si="16"/>
        <v>#DIV/0!</v>
      </c>
      <c r="O191" s="3" t="e">
        <f t="shared" si="17"/>
        <v>#DIV/0!</v>
      </c>
    </row>
    <row r="192" spans="1:15" x14ac:dyDescent="0.35">
      <c r="A192" s="89">
        <v>6041452</v>
      </c>
      <c r="B192" s="89">
        <v>8717868185207</v>
      </c>
      <c r="C192" s="80" t="s">
        <v>203</v>
      </c>
      <c r="D192" s="80" t="s">
        <v>135</v>
      </c>
      <c r="E192" s="89">
        <v>100</v>
      </c>
      <c r="F192" s="89">
        <v>99</v>
      </c>
      <c r="G192" s="68"/>
      <c r="H192" s="2"/>
      <c r="I192" s="74"/>
      <c r="J192" s="12">
        <v>0</v>
      </c>
      <c r="K192" s="65">
        <v>0</v>
      </c>
      <c r="L192" s="90">
        <f t="shared" si="15"/>
        <v>0</v>
      </c>
      <c r="N192" s="90" t="e">
        <f t="shared" si="16"/>
        <v>#DIV/0!</v>
      </c>
      <c r="O192" s="3" t="e">
        <f t="shared" si="17"/>
        <v>#DIV/0!</v>
      </c>
    </row>
    <row r="193" spans="1:15" x14ac:dyDescent="0.35">
      <c r="A193" s="89">
        <v>3337620</v>
      </c>
      <c r="B193" s="89">
        <v>8717868048823</v>
      </c>
      <c r="C193" s="80" t="s">
        <v>204</v>
      </c>
      <c r="D193" s="80" t="s">
        <v>22</v>
      </c>
      <c r="E193" s="89">
        <v>1</v>
      </c>
      <c r="F193" s="89">
        <v>280</v>
      </c>
      <c r="G193" s="68"/>
      <c r="H193" s="2"/>
      <c r="I193" s="74"/>
      <c r="J193" s="12">
        <v>0</v>
      </c>
      <c r="K193" s="65">
        <v>0</v>
      </c>
      <c r="L193" s="90">
        <f t="shared" si="15"/>
        <v>0</v>
      </c>
      <c r="N193" s="90" t="e">
        <f t="shared" si="16"/>
        <v>#DIV/0!</v>
      </c>
      <c r="O193" s="3" t="e">
        <f t="shared" si="17"/>
        <v>#DIV/0!</v>
      </c>
    </row>
    <row r="194" spans="1:15" x14ac:dyDescent="0.35">
      <c r="A194" s="89">
        <v>4699695</v>
      </c>
      <c r="B194" s="89">
        <v>8717868162277</v>
      </c>
      <c r="C194" s="80" t="s">
        <v>205</v>
      </c>
      <c r="D194" s="80" t="s">
        <v>22</v>
      </c>
      <c r="E194" s="89">
        <v>1</v>
      </c>
      <c r="F194" s="89">
        <v>98</v>
      </c>
      <c r="G194" s="68"/>
      <c r="H194" s="2"/>
      <c r="I194" s="74"/>
      <c r="J194" s="12">
        <v>0</v>
      </c>
      <c r="K194" s="65">
        <v>0</v>
      </c>
      <c r="L194" s="90">
        <f t="shared" si="15"/>
        <v>0</v>
      </c>
      <c r="N194" s="90" t="e">
        <f t="shared" si="16"/>
        <v>#DIV/0!</v>
      </c>
      <c r="O194" s="3" t="e">
        <f t="shared" si="17"/>
        <v>#DIV/0!</v>
      </c>
    </row>
    <row r="195" spans="1:15" x14ac:dyDescent="0.35">
      <c r="A195" s="89">
        <v>4972755</v>
      </c>
      <c r="B195" s="89">
        <v>8717868162260</v>
      </c>
      <c r="C195" s="80" t="s">
        <v>206</v>
      </c>
      <c r="D195" s="80" t="s">
        <v>22</v>
      </c>
      <c r="E195" s="89">
        <v>1</v>
      </c>
      <c r="F195" s="89">
        <v>96</v>
      </c>
      <c r="G195" s="68"/>
      <c r="H195" s="2"/>
      <c r="I195" s="74"/>
      <c r="J195" s="12">
        <v>0</v>
      </c>
      <c r="K195" s="65">
        <v>0</v>
      </c>
      <c r="L195" s="90">
        <f t="shared" si="15"/>
        <v>0</v>
      </c>
      <c r="N195" s="90" t="e">
        <f t="shared" si="16"/>
        <v>#DIV/0!</v>
      </c>
      <c r="O195" s="3" t="e">
        <f t="shared" si="17"/>
        <v>#DIV/0!</v>
      </c>
    </row>
    <row r="196" spans="1:15" x14ac:dyDescent="0.35">
      <c r="A196" s="89">
        <v>5619519</v>
      </c>
      <c r="B196" s="89">
        <v>8717868074181</v>
      </c>
      <c r="C196" s="80" t="s">
        <v>207</v>
      </c>
      <c r="D196" s="80" t="s">
        <v>135</v>
      </c>
      <c r="E196" s="89">
        <v>1000</v>
      </c>
      <c r="F196" s="89">
        <v>95</v>
      </c>
      <c r="G196" s="68"/>
      <c r="H196" s="2"/>
      <c r="I196" s="74"/>
      <c r="J196" s="12">
        <v>0</v>
      </c>
      <c r="K196" s="65">
        <v>0</v>
      </c>
      <c r="L196" s="100">
        <f t="shared" si="15"/>
        <v>0</v>
      </c>
      <c r="N196" s="100" t="e">
        <f t="shared" si="16"/>
        <v>#DIV/0!</v>
      </c>
      <c r="O196" s="3" t="e">
        <f t="shared" si="17"/>
        <v>#DIV/0!</v>
      </c>
    </row>
    <row r="197" spans="1:15" ht="15" thickBot="1" x14ac:dyDescent="0.4">
      <c r="A197" s="89">
        <v>1227958</v>
      </c>
      <c r="B197" s="89">
        <v>8717868202362</v>
      </c>
      <c r="C197" s="80" t="s">
        <v>208</v>
      </c>
      <c r="D197" s="80" t="s">
        <v>22</v>
      </c>
      <c r="E197" s="89">
        <v>1</v>
      </c>
      <c r="F197" s="89">
        <v>100</v>
      </c>
      <c r="G197" s="68"/>
      <c r="H197" s="2"/>
      <c r="I197" s="74"/>
      <c r="J197" s="12">
        <v>0</v>
      </c>
      <c r="K197" s="75">
        <v>0</v>
      </c>
      <c r="L197" s="90">
        <f t="shared" si="15"/>
        <v>0</v>
      </c>
      <c r="N197" s="100" t="e">
        <f t="shared" si="16"/>
        <v>#DIV/0!</v>
      </c>
      <c r="O197" s="101" t="e">
        <f t="shared" si="17"/>
        <v>#DIV/0!</v>
      </c>
    </row>
    <row r="198" spans="1:15" ht="16.5" thickBot="1" x14ac:dyDescent="0.45">
      <c r="N198" s="102" t="s">
        <v>246</v>
      </c>
      <c r="O198" s="103" t="e">
        <f>SUM(O19:O197)</f>
        <v>#DIV/0!</v>
      </c>
    </row>
  </sheetData>
  <sheetProtection algorithmName="SHA-512" hashValue="cDbxILHWrTB8606CFFx4RayTe0JHeFLN7N1zTtWeiektzxLAMAQUuZgzvTtHiTWWSLeizXy5Bl5YMOnqlR1dgQ==" saltValue="TA7XUaIORfeOqZB+PmQMdg==" spinCount="100000" sheet="1" selectLockedCells="1"/>
  <mergeCells count="12">
    <mergeCell ref="N16:O16"/>
    <mergeCell ref="A10:C10"/>
    <mergeCell ref="A11:C11"/>
    <mergeCell ref="A12:C12"/>
    <mergeCell ref="A13:C13"/>
    <mergeCell ref="A14:C14"/>
    <mergeCell ref="A16:L16"/>
    <mergeCell ref="A5:C5"/>
    <mergeCell ref="A6:C6"/>
    <mergeCell ref="A7:C7"/>
    <mergeCell ref="A8:C8"/>
    <mergeCell ref="A9:C9"/>
  </mergeCells>
  <conditionalFormatting sqref="A16">
    <cfRule type="duplicateValues" dxfId="1" priority="2"/>
  </conditionalFormatting>
  <conditionalFormatting sqref="A17:B19 C17">
    <cfRule type="duplicateValues" dxfId="0" priority="1"/>
  </conditionalFormatting>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0E385-A473-4173-97E2-812C035360C7}">
  <sheetPr>
    <pageSetUpPr fitToPage="1"/>
  </sheetPr>
  <dimension ref="A1:J37"/>
  <sheetViews>
    <sheetView showGridLines="0" workbookViewId="0">
      <selection activeCell="C9" sqref="C9"/>
    </sheetView>
  </sheetViews>
  <sheetFormatPr defaultRowHeight="14.5" x14ac:dyDescent="0.35"/>
  <cols>
    <col min="1" max="1" width="40.453125" bestFit="1" customWidth="1"/>
    <col min="2" max="2" width="16.7265625" bestFit="1" customWidth="1"/>
    <col min="3" max="3" width="28.81640625" customWidth="1"/>
    <col min="4" max="4" width="14.81640625" customWidth="1"/>
    <col min="6" max="6" width="63.26953125" customWidth="1"/>
    <col min="7" max="7" width="58.54296875" customWidth="1"/>
  </cols>
  <sheetData>
    <row r="1" spans="1:10" ht="21" x14ac:dyDescent="0.5">
      <c r="A1" s="118" t="s">
        <v>209</v>
      </c>
      <c r="B1" s="118"/>
      <c r="C1" s="118"/>
      <c r="D1" s="118"/>
    </row>
    <row r="2" spans="1:10" x14ac:dyDescent="0.35">
      <c r="A2" s="4" t="s">
        <v>210</v>
      </c>
      <c r="B2" s="5" t="s">
        <v>19</v>
      </c>
      <c r="C2" s="4" t="s">
        <v>16</v>
      </c>
      <c r="D2" s="5" t="s">
        <v>17</v>
      </c>
    </row>
    <row r="3" spans="1:10" x14ac:dyDescent="0.35">
      <c r="A3" s="1" t="s">
        <v>7</v>
      </c>
      <c r="B3" s="8">
        <v>6500</v>
      </c>
      <c r="C3" s="66">
        <v>0</v>
      </c>
      <c r="D3" s="7" t="str">
        <f>IF(C3&gt;0,B3*C3+B3, "")</f>
        <v/>
      </c>
    </row>
    <row r="4" spans="1:10" x14ac:dyDescent="0.35">
      <c r="A4" s="1" t="s">
        <v>8</v>
      </c>
      <c r="B4" s="8">
        <v>5000</v>
      </c>
      <c r="C4" s="66">
        <v>0</v>
      </c>
      <c r="D4" s="7" t="str">
        <f t="shared" ref="D4:D11" si="0">IF(C4&gt;0,B4*C4+B4, "")</f>
        <v/>
      </c>
    </row>
    <row r="5" spans="1:10" x14ac:dyDescent="0.35">
      <c r="A5" s="1" t="s">
        <v>9</v>
      </c>
      <c r="B5" s="8">
        <v>5000</v>
      </c>
      <c r="C5" s="66">
        <v>0</v>
      </c>
      <c r="D5" s="7" t="str">
        <f t="shared" si="0"/>
        <v/>
      </c>
    </row>
    <row r="6" spans="1:10" x14ac:dyDescent="0.35">
      <c r="A6" s="1" t="s">
        <v>10</v>
      </c>
      <c r="B6" s="8">
        <v>1500</v>
      </c>
      <c r="C6" s="66">
        <v>0</v>
      </c>
      <c r="D6" s="7" t="str">
        <f t="shared" si="0"/>
        <v/>
      </c>
    </row>
    <row r="7" spans="1:10" x14ac:dyDescent="0.35">
      <c r="A7" s="1" t="s">
        <v>11</v>
      </c>
      <c r="B7" s="8">
        <v>500</v>
      </c>
      <c r="C7" s="66">
        <v>0</v>
      </c>
      <c r="D7" s="7" t="str">
        <f t="shared" si="0"/>
        <v/>
      </c>
    </row>
    <row r="8" spans="1:10" x14ac:dyDescent="0.35">
      <c r="A8" s="1" t="s">
        <v>12</v>
      </c>
      <c r="B8" s="8">
        <v>3750</v>
      </c>
      <c r="C8" s="66">
        <v>0</v>
      </c>
      <c r="D8" s="7" t="str">
        <f t="shared" si="0"/>
        <v/>
      </c>
    </row>
    <row r="9" spans="1:10" x14ac:dyDescent="0.35">
      <c r="A9" s="1" t="s">
        <v>13</v>
      </c>
      <c r="B9" s="8">
        <v>500</v>
      </c>
      <c r="C9" s="66">
        <v>0</v>
      </c>
      <c r="D9" s="7" t="str">
        <f t="shared" si="0"/>
        <v/>
      </c>
    </row>
    <row r="10" spans="1:10" x14ac:dyDescent="0.35">
      <c r="A10" s="1" t="s">
        <v>14</v>
      </c>
      <c r="B10" s="8">
        <v>150</v>
      </c>
      <c r="C10" s="66">
        <v>0</v>
      </c>
      <c r="D10" s="7" t="str">
        <f t="shared" si="0"/>
        <v/>
      </c>
    </row>
    <row r="11" spans="1:10" x14ac:dyDescent="0.35">
      <c r="A11" s="1" t="s">
        <v>15</v>
      </c>
      <c r="B11" s="8">
        <v>2100</v>
      </c>
      <c r="C11" s="66">
        <v>0</v>
      </c>
      <c r="D11" s="7" t="str">
        <f t="shared" si="0"/>
        <v/>
      </c>
    </row>
    <row r="12" spans="1:10" x14ac:dyDescent="0.35">
      <c r="A12" s="64"/>
      <c r="B12" s="13"/>
      <c r="C12" s="6" t="s">
        <v>220</v>
      </c>
      <c r="D12" s="14">
        <f>SUM(D3:D11)</f>
        <v>0</v>
      </c>
    </row>
    <row r="13" spans="1:10" x14ac:dyDescent="0.35">
      <c r="B13" s="13"/>
    </row>
    <row r="14" spans="1:10" x14ac:dyDescent="0.35">
      <c r="J14" s="13"/>
    </row>
    <row r="16" spans="1:10" x14ac:dyDescent="0.35">
      <c r="A16" t="s">
        <v>211</v>
      </c>
    </row>
    <row r="32" ht="14.5" customHeight="1" x14ac:dyDescent="0.35"/>
    <row r="34" ht="14.5" customHeight="1" x14ac:dyDescent="0.35"/>
    <row r="35" ht="14.5" customHeight="1" x14ac:dyDescent="0.35"/>
    <row r="36" ht="14.5" customHeight="1" x14ac:dyDescent="0.35"/>
    <row r="37" ht="14.5" customHeight="1" x14ac:dyDescent="0.35"/>
  </sheetData>
  <sheetProtection algorithmName="SHA-512" hashValue="QMEg8cuDsDd8j/KQ7KUkYxsoDLX2WNm6bEIHnTF+Tiq4sbyOetxi8u+qte8wgsmeNoMU9pzvoJXxy+LVlyLl9A==" saltValue="4/UEJXRLW5bHhRv0m1f7Rw==" spinCount="100000" sheet="1" selectLockedCells="1"/>
  <mergeCells count="1">
    <mergeCell ref="A1:D1"/>
  </mergeCells>
  <pageMargins left="0.7" right="0.7" top="0.75" bottom="0.75" header="0.3" footer="0.3"/>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4A3DE-4415-43EA-A014-617946A9BF42}">
  <sheetPr>
    <pageSetUpPr fitToPage="1"/>
  </sheetPr>
  <dimension ref="A1:B15"/>
  <sheetViews>
    <sheetView showGridLines="0" workbookViewId="0">
      <selection activeCell="B11" sqref="B11"/>
    </sheetView>
  </sheetViews>
  <sheetFormatPr defaultRowHeight="14.5" x14ac:dyDescent="0.35"/>
  <cols>
    <col min="1" max="1" width="35.1796875" bestFit="1" customWidth="1"/>
    <col min="2" max="2" width="36.54296875" customWidth="1"/>
  </cols>
  <sheetData>
    <row r="1" spans="1:2" ht="20" x14ac:dyDescent="0.4">
      <c r="A1" s="119" t="s">
        <v>223</v>
      </c>
      <c r="B1" s="119"/>
    </row>
    <row r="3" spans="1:2" x14ac:dyDescent="0.35">
      <c r="A3" s="9" t="s">
        <v>247</v>
      </c>
      <c r="B3" s="10" t="e">
        <f>Kernassortiment!O198</f>
        <v>#DIV/0!</v>
      </c>
    </row>
    <row r="5" spans="1:2" x14ac:dyDescent="0.35">
      <c r="A5" s="9" t="s">
        <v>222</v>
      </c>
      <c r="B5" s="11">
        <f>'Overig assortiment'!D12</f>
        <v>0</v>
      </c>
    </row>
    <row r="7" spans="1:2" x14ac:dyDescent="0.35">
      <c r="A7" s="5" t="s">
        <v>221</v>
      </c>
      <c r="B7" s="10" t="e">
        <f>B3+B5</f>
        <v>#DIV/0!</v>
      </c>
    </row>
    <row r="10" spans="1:2" x14ac:dyDescent="0.35">
      <c r="A10" s="5" t="s">
        <v>212</v>
      </c>
    </row>
    <row r="11" spans="1:2" ht="30" customHeight="1" x14ac:dyDescent="0.35">
      <c r="A11" s="1" t="s">
        <v>213</v>
      </c>
      <c r="B11" s="69"/>
    </row>
    <row r="12" spans="1:2" ht="30" customHeight="1" x14ac:dyDescent="0.35">
      <c r="A12" s="1" t="s">
        <v>214</v>
      </c>
      <c r="B12" s="69"/>
    </row>
    <row r="13" spans="1:2" ht="30" customHeight="1" x14ac:dyDescent="0.35">
      <c r="A13" s="1" t="s">
        <v>215</v>
      </c>
      <c r="B13" s="69"/>
    </row>
    <row r="14" spans="1:2" ht="60" customHeight="1" x14ac:dyDescent="0.35">
      <c r="A14" s="67" t="s">
        <v>217</v>
      </c>
      <c r="B14" s="2"/>
    </row>
    <row r="15" spans="1:2" ht="30" customHeight="1" x14ac:dyDescent="0.35">
      <c r="A15" s="1" t="s">
        <v>216</v>
      </c>
      <c r="B15" s="69"/>
    </row>
  </sheetData>
  <sheetProtection algorithmName="SHA-512" hashValue="qR/p9PQnHb1FyU8fJb58IUyCAS9uZlMF3uAX6XgemwcEUBSExUmfRSjx2u1CpSVJ/ibOfnpVupOIciHvwJBSEQ==" saltValue="oqbDPdUWKd03FZ66OgWNqw==" spinCount="100000" sheet="1" selectLockedCells="1"/>
  <mergeCells count="1">
    <mergeCell ref="A1:B1"/>
  </mergeCells>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13B34-1E6F-4088-9F2C-648F2F423B57}">
  <sheetPr>
    <pageSetUpPr fitToPage="1"/>
  </sheetPr>
  <dimension ref="A1:Q34"/>
  <sheetViews>
    <sheetView zoomScale="85" zoomScaleNormal="85" workbookViewId="0">
      <selection activeCell="C10" sqref="C10"/>
    </sheetView>
  </sheetViews>
  <sheetFormatPr defaultColWidth="0" defaultRowHeight="15" customHeight="1" zeroHeight="1" x14ac:dyDescent="0.35"/>
  <cols>
    <col min="1" max="1" width="4.1796875" style="15" bestFit="1" customWidth="1"/>
    <col min="2" max="2" width="31.26953125" style="41" bestFit="1" customWidth="1"/>
    <col min="3" max="3" width="15.7265625" style="15" bestFit="1" customWidth="1"/>
    <col min="4" max="4" width="17.453125" style="15" customWidth="1"/>
    <col min="5" max="5" width="24.26953125" style="15" customWidth="1"/>
    <col min="6" max="7" width="14.26953125" style="15" customWidth="1"/>
    <col min="8" max="8" width="2.453125" style="15" customWidth="1"/>
    <col min="9" max="9" width="14.26953125" style="15" customWidth="1"/>
    <col min="10" max="10" width="6.26953125" style="15" bestFit="1" customWidth="1"/>
    <col min="11" max="11" width="2.453125" style="15" customWidth="1"/>
    <col min="12" max="13" width="14.26953125" style="18" hidden="1" customWidth="1"/>
    <col min="14" max="17" width="9.26953125" style="18" hidden="1" customWidth="1"/>
    <col min="18" max="16384" width="9.26953125" hidden="1"/>
  </cols>
  <sheetData>
    <row r="1" spans="1:11" s="18" customFormat="1" ht="15" customHeight="1" x14ac:dyDescent="0.35">
      <c r="A1" s="15"/>
      <c r="B1" s="16"/>
      <c r="C1" s="17"/>
      <c r="D1" s="17"/>
      <c r="E1" s="17"/>
      <c r="F1" s="15"/>
      <c r="G1" s="15"/>
      <c r="H1" s="15"/>
      <c r="I1" s="15"/>
      <c r="J1" s="15"/>
      <c r="K1" s="15"/>
    </row>
    <row r="2" spans="1:11" s="18" customFormat="1" ht="15" customHeight="1" x14ac:dyDescent="0.35">
      <c r="A2" s="15"/>
      <c r="B2" s="16"/>
      <c r="C2" s="17"/>
      <c r="D2" s="17"/>
      <c r="E2" s="120"/>
      <c r="F2" s="120"/>
      <c r="G2" s="120"/>
      <c r="H2" s="120"/>
      <c r="I2" s="120"/>
      <c r="J2" s="120"/>
      <c r="K2" s="15"/>
    </row>
    <row r="3" spans="1:11" s="18" customFormat="1" ht="15" customHeight="1" x14ac:dyDescent="0.35">
      <c r="A3" s="15"/>
      <c r="B3" s="16"/>
      <c r="C3" s="17"/>
      <c r="D3" s="15"/>
      <c r="E3" s="15"/>
      <c r="F3" s="15"/>
      <c r="G3" s="15"/>
      <c r="H3" s="15"/>
      <c r="I3" s="15"/>
      <c r="J3" s="15"/>
      <c r="K3" s="15"/>
    </row>
    <row r="4" spans="1:11" s="18" customFormat="1" thickBot="1" x14ac:dyDescent="0.4">
      <c r="A4" s="19"/>
      <c r="B4" s="20" t="s">
        <v>18</v>
      </c>
      <c r="C4" s="21" t="s">
        <v>224</v>
      </c>
      <c r="D4" s="22" t="s">
        <v>225</v>
      </c>
      <c r="E4" s="15"/>
      <c r="F4" s="15"/>
      <c r="G4" s="15"/>
      <c r="H4" s="15"/>
      <c r="I4" s="15"/>
      <c r="J4" s="15"/>
      <c r="K4" s="23"/>
    </row>
    <row r="5" spans="1:11" s="18" customFormat="1" ht="15" customHeight="1" x14ac:dyDescent="0.35">
      <c r="A5" s="121" t="s">
        <v>226</v>
      </c>
      <c r="B5" s="24" t="s">
        <v>227</v>
      </c>
      <c r="C5" s="63">
        <v>125000</v>
      </c>
      <c r="D5" s="26">
        <v>0</v>
      </c>
      <c r="E5" s="27"/>
      <c r="F5" s="28"/>
      <c r="G5" s="29"/>
      <c r="H5" s="30"/>
      <c r="I5" s="28"/>
      <c r="J5" s="28"/>
      <c r="K5" s="28"/>
    </row>
    <row r="6" spans="1:11" s="18" customFormat="1" hidden="1" thickBot="1" x14ac:dyDescent="0.4">
      <c r="A6" s="122"/>
      <c r="B6" s="31" t="s">
        <v>228</v>
      </c>
      <c r="C6" s="25">
        <v>125000</v>
      </c>
      <c r="D6" s="32">
        <v>0</v>
      </c>
      <c r="E6" s="27"/>
      <c r="F6" s="28"/>
      <c r="G6" s="29"/>
      <c r="H6" s="30"/>
      <c r="I6" s="28"/>
      <c r="J6" s="28"/>
      <c r="K6" s="28"/>
    </row>
    <row r="7" spans="1:11" s="18" customFormat="1" ht="14.5" hidden="1" x14ac:dyDescent="0.35">
      <c r="A7" s="122"/>
      <c r="B7" s="31" t="s">
        <v>228</v>
      </c>
      <c r="C7" s="25">
        <v>125000</v>
      </c>
      <c r="D7" s="33">
        <v>0</v>
      </c>
      <c r="E7" s="27"/>
      <c r="F7" s="28"/>
      <c r="G7" s="29"/>
      <c r="H7" s="30"/>
      <c r="I7" s="28"/>
      <c r="J7" s="28"/>
      <c r="K7" s="28"/>
    </row>
    <row r="8" spans="1:11" s="18" customFormat="1" thickBot="1" x14ac:dyDescent="0.4">
      <c r="A8" s="122"/>
      <c r="B8" s="34" t="s">
        <v>229</v>
      </c>
      <c r="C8" s="35">
        <v>93000</v>
      </c>
      <c r="D8" s="36">
        <v>25</v>
      </c>
      <c r="E8" s="27"/>
      <c r="F8" s="28"/>
      <c r="G8" s="29"/>
      <c r="H8" s="30"/>
      <c r="I8" s="28"/>
      <c r="J8" s="28"/>
      <c r="K8" s="28"/>
    </row>
    <row r="9" spans="1:11" s="18" customFormat="1" thickBot="1" x14ac:dyDescent="0.4">
      <c r="A9" s="122"/>
      <c r="B9" s="37"/>
      <c r="C9" s="15"/>
      <c r="D9" s="38"/>
      <c r="E9" s="27"/>
      <c r="F9" s="28"/>
      <c r="G9" s="29"/>
      <c r="H9" s="30"/>
      <c r="I9" s="28"/>
      <c r="J9" s="28"/>
      <c r="K9" s="28"/>
    </row>
    <row r="10" spans="1:11" s="18" customFormat="1" thickBot="1" x14ac:dyDescent="0.4">
      <c r="A10" s="123"/>
      <c r="B10" s="39" t="s">
        <v>230</v>
      </c>
      <c r="C10" s="70">
        <v>100000</v>
      </c>
      <c r="D10" s="40">
        <f>SUM(J18:J20)</f>
        <v>19.53125</v>
      </c>
      <c r="E10" s="27"/>
      <c r="F10" s="28"/>
      <c r="G10" s="28"/>
      <c r="H10" s="28"/>
      <c r="I10" s="28"/>
      <c r="J10" s="28"/>
      <c r="K10" s="28"/>
    </row>
    <row r="11" spans="1:11" s="18" customFormat="1" ht="14.5" x14ac:dyDescent="0.35">
      <c r="A11" s="15"/>
      <c r="B11" s="41"/>
      <c r="C11" s="15"/>
      <c r="D11" s="15"/>
      <c r="E11" s="42"/>
      <c r="F11" s="28"/>
      <c r="G11" s="28"/>
      <c r="H11" s="28"/>
      <c r="I11" s="28"/>
      <c r="J11" s="28"/>
      <c r="K11" s="28"/>
    </row>
    <row r="12" spans="1:11" s="18" customFormat="1" ht="14.5" x14ac:dyDescent="0.35">
      <c r="A12" s="41"/>
      <c r="B12" s="41"/>
      <c r="C12" s="15"/>
      <c r="D12" s="15"/>
      <c r="E12" s="42"/>
      <c r="F12" s="28"/>
      <c r="G12" s="28"/>
      <c r="H12" s="28"/>
      <c r="I12" s="28"/>
      <c r="J12" s="28"/>
      <c r="K12" s="28"/>
    </row>
    <row r="13" spans="1:11" s="18" customFormat="1" ht="14.5" x14ac:dyDescent="0.35">
      <c r="A13" s="15"/>
      <c r="B13" s="41"/>
      <c r="C13" s="15"/>
      <c r="D13" s="15"/>
      <c r="E13" s="42"/>
      <c r="F13" s="28"/>
      <c r="G13" s="28"/>
      <c r="H13" s="28"/>
      <c r="I13" s="28"/>
      <c r="J13" s="43"/>
      <c r="K13" s="28"/>
    </row>
    <row r="14" spans="1:11" s="18" customFormat="1" ht="14.5" x14ac:dyDescent="0.35">
      <c r="A14" s="15"/>
      <c r="B14" s="41"/>
      <c r="C14" s="15"/>
      <c r="D14" s="15"/>
      <c r="E14" s="42"/>
      <c r="F14" s="28"/>
      <c r="G14" s="28"/>
      <c r="H14" s="28"/>
      <c r="I14" s="28"/>
      <c r="J14"/>
      <c r="K14" s="28"/>
    </row>
    <row r="15" spans="1:11" s="18" customFormat="1" ht="14.5" x14ac:dyDescent="0.35">
      <c r="A15" s="41"/>
      <c r="B15" s="15"/>
      <c r="C15" s="17"/>
      <c r="D15" s="15"/>
      <c r="E15" s="27"/>
      <c r="F15" s="44"/>
      <c r="G15" s="41"/>
      <c r="H15" s="44"/>
      <c r="I15" s="44"/>
      <c r="J15" s="44"/>
      <c r="K15" s="44"/>
    </row>
    <row r="16" spans="1:11" s="18" customFormat="1" ht="15" customHeight="1" x14ac:dyDescent="0.35">
      <c r="A16" s="15"/>
      <c r="B16" s="41"/>
      <c r="C16" s="15"/>
      <c r="D16" s="15"/>
      <c r="E16" s="45"/>
      <c r="F16" s="44"/>
      <c r="G16" s="44"/>
      <c r="H16" s="44"/>
      <c r="I16" s="44"/>
      <c r="J16" s="44"/>
      <c r="K16" s="44"/>
    </row>
    <row r="17" spans="1:11" s="18" customFormat="1" ht="14.5" x14ac:dyDescent="0.35">
      <c r="A17" s="15"/>
      <c r="B17" s="41"/>
      <c r="C17" s="15"/>
      <c r="D17" s="15"/>
      <c r="E17" s="45"/>
      <c r="F17" s="44"/>
      <c r="G17" s="44"/>
      <c r="H17" s="44"/>
      <c r="I17" s="44"/>
      <c r="J17" s="46" t="s">
        <v>231</v>
      </c>
      <c r="K17" s="44"/>
    </row>
    <row r="18" spans="1:11" s="18" customFormat="1" ht="14.5" x14ac:dyDescent="0.35">
      <c r="A18" s="15"/>
      <c r="B18" s="47"/>
      <c r="C18" s="17"/>
      <c r="D18" s="17"/>
      <c r="E18" s="17"/>
      <c r="F18" s="15"/>
      <c r="G18" s="15"/>
      <c r="H18" s="15"/>
      <c r="I18" s="15"/>
      <c r="J18" s="48">
        <f>IF(AND((C$10&gt;=C6),(C$10&lt;=C5)),(D6-D5)/(C6-C5)*(C$10-C5),IF((C$10&lt;=C6),(D6-D5),IF(C$10&gt;C5,"0","0")))</f>
        <v>0</v>
      </c>
      <c r="K18" s="15"/>
    </row>
    <row r="19" spans="1:11" s="18" customFormat="1" ht="14.5" x14ac:dyDescent="0.35">
      <c r="A19" s="15"/>
      <c r="B19" s="49"/>
      <c r="C19" s="17"/>
      <c r="D19" s="17"/>
      <c r="E19" s="17"/>
      <c r="F19" s="15"/>
      <c r="G19" s="15"/>
      <c r="H19" s="15"/>
      <c r="I19" s="15"/>
      <c r="J19" s="48">
        <f>IF(AND((C$10&gt;=C7),(C$10&lt;=C6)),(D7-D6)/(C7-C6)*(C$10-C6),IF((C$10&lt;=C7),(D7-D6),IF(C$10&gt;C6,"0","0")))</f>
        <v>0</v>
      </c>
      <c r="K19" s="15"/>
    </row>
    <row r="20" spans="1:11" s="18" customFormat="1" ht="14.5" x14ac:dyDescent="0.35">
      <c r="A20" s="15"/>
      <c r="B20" s="50"/>
      <c r="C20" s="17"/>
      <c r="D20" s="17"/>
      <c r="E20" s="17"/>
      <c r="F20" s="51"/>
      <c r="G20" s="15"/>
      <c r="H20" s="15"/>
      <c r="I20" s="15"/>
      <c r="J20" s="48">
        <f>IF(AND((C$10&gt;=C8),(C$10&lt;=C7)),(D8-D7)/(C8-C7)*(C$10-C7),IF((C$10&lt;=C8),(D8-D7),IF(C$10&gt;C7,"0","0")))</f>
        <v>19.53125</v>
      </c>
      <c r="K20" s="15"/>
    </row>
    <row r="21" spans="1:11" s="18" customFormat="1" ht="14.5" x14ac:dyDescent="0.35">
      <c r="A21" s="15"/>
      <c r="B21" s="52"/>
      <c r="C21" s="17"/>
      <c r="D21"/>
      <c r="E21" s="53"/>
      <c r="F21" s="15"/>
      <c r="G21" s="15"/>
      <c r="H21" s="15"/>
      <c r="I21" s="15"/>
      <c r="J21" s="54"/>
      <c r="K21" s="15"/>
    </row>
    <row r="22" spans="1:11" s="18" customFormat="1" ht="14.5" x14ac:dyDescent="0.35">
      <c r="A22" s="15"/>
      <c r="B22" s="52"/>
      <c r="C22" s="17"/>
      <c r="D22" s="17"/>
      <c r="E22" s="17"/>
      <c r="F22" s="15"/>
      <c r="G22" s="15"/>
      <c r="H22" s="15"/>
      <c r="I22" s="15"/>
      <c r="J22" s="54"/>
      <c r="K22" s="15"/>
    </row>
    <row r="23" spans="1:11" s="18" customFormat="1" ht="14.5" hidden="1" x14ac:dyDescent="0.35">
      <c r="A23" s="15"/>
      <c r="B23" s="50"/>
      <c r="C23" s="17"/>
      <c r="D23" s="17"/>
      <c r="E23" s="17"/>
      <c r="F23" s="15"/>
      <c r="G23" s="15"/>
      <c r="H23" s="15"/>
      <c r="I23" s="15"/>
      <c r="J23" s="54"/>
      <c r="K23" s="15"/>
    </row>
    <row r="24" spans="1:11" s="18" customFormat="1" ht="14.5" hidden="1" x14ac:dyDescent="0.35">
      <c r="A24" s="15"/>
      <c r="B24" s="52"/>
      <c r="C24" s="17"/>
      <c r="D24"/>
      <c r="E24" s="53"/>
      <c r="F24" s="15"/>
      <c r="G24" s="15"/>
      <c r="H24" s="15"/>
      <c r="I24" s="15"/>
      <c r="J24" s="54"/>
      <c r="K24" s="15"/>
    </row>
    <row r="25" spans="1:11" s="18" customFormat="1" ht="14.5" hidden="1" x14ac:dyDescent="0.35">
      <c r="A25" s="41"/>
      <c r="B25" s="55"/>
      <c r="C25" s="15"/>
      <c r="D25" s="15"/>
      <c r="E25"/>
      <c r="K25" s="56"/>
    </row>
    <row r="26" spans="1:11" s="18" customFormat="1" ht="15" hidden="1" customHeight="1" x14ac:dyDescent="0.35">
      <c r="A26" s="41"/>
      <c r="B26" s="15"/>
      <c r="C26" s="15"/>
      <c r="D26" s="15"/>
      <c r="E26" s="27"/>
      <c r="F26" s="57"/>
      <c r="G26" s="58"/>
      <c r="H26" s="59"/>
      <c r="I26" s="57"/>
      <c r="J26" s="60"/>
      <c r="K26" s="60"/>
    </row>
    <row r="27" spans="1:11" s="18" customFormat="1" ht="14.5" hidden="1" x14ac:dyDescent="0.35">
      <c r="A27" s="15"/>
      <c r="B27" s="41"/>
      <c r="C27" s="15"/>
      <c r="D27" s="15"/>
      <c r="E27" s="27"/>
      <c r="F27" s="57"/>
      <c r="G27" s="58"/>
      <c r="H27" s="59"/>
      <c r="I27" s="57"/>
      <c r="J27" s="60"/>
      <c r="K27" s="60"/>
    </row>
    <row r="28" spans="1:11" s="18" customFormat="1" ht="14.5" hidden="1" x14ac:dyDescent="0.35">
      <c r="A28" s="15"/>
      <c r="B28" s="17"/>
      <c r="C28" s="17"/>
      <c r="D28" s="17"/>
      <c r="E28" s="27"/>
      <c r="F28" s="28"/>
      <c r="G28" s="29"/>
      <c r="H28" s="30"/>
      <c r="I28" s="28"/>
      <c r="J28" s="42"/>
      <c r="K28" s="42"/>
    </row>
    <row r="29" spans="1:11" s="18" customFormat="1" ht="14.5" hidden="1" x14ac:dyDescent="0.35">
      <c r="A29" s="15"/>
      <c r="B29" s="17"/>
      <c r="C29" s="17"/>
      <c r="D29" s="17"/>
      <c r="E29" s="45"/>
      <c r="F29" s="44"/>
      <c r="G29" s="44"/>
      <c r="H29" s="44"/>
      <c r="I29" s="44"/>
      <c r="J29" s="27"/>
      <c r="K29" s="44"/>
    </row>
    <row r="30" spans="1:11" s="18" customFormat="1" ht="14.5" hidden="1" x14ac:dyDescent="0.35">
      <c r="A30" s="15"/>
      <c r="B30" s="17"/>
      <c r="C30" s="17"/>
      <c r="D30" s="17"/>
      <c r="E30" s="45"/>
      <c r="F30" s="44"/>
      <c r="G30" s="44"/>
      <c r="H30" s="44"/>
      <c r="I30" s="44"/>
      <c r="J30" s="44"/>
      <c r="K30" s="44"/>
    </row>
    <row r="31" spans="1:11" s="18" customFormat="1" ht="14.5" hidden="1" x14ac:dyDescent="0.35">
      <c r="A31" s="61"/>
      <c r="B31" s="17"/>
      <c r="C31" s="17"/>
      <c r="D31" s="17"/>
      <c r="E31" s="45"/>
      <c r="F31" s="44"/>
      <c r="G31" s="44"/>
      <c r="H31" s="44"/>
      <c r="I31" s="44"/>
      <c r="J31" s="44"/>
      <c r="K31" s="44"/>
    </row>
    <row r="32" spans="1:11" s="18" customFormat="1" ht="14.5" hidden="1" x14ac:dyDescent="0.35">
      <c r="A32" s="44"/>
      <c r="B32" s="17"/>
      <c r="C32" s="17"/>
      <c r="D32" s="17"/>
      <c r="E32" s="15"/>
      <c r="F32" s="62"/>
      <c r="G32" s="15"/>
      <c r="H32" s="15"/>
      <c r="I32" s="15"/>
      <c r="J32" s="15"/>
      <c r="K32" s="15"/>
    </row>
    <row r="33" spans="2:17" s="15" customFormat="1" ht="14.5" hidden="1" x14ac:dyDescent="0.35">
      <c r="B33" s="17"/>
      <c r="C33" s="17"/>
      <c r="D33" s="17"/>
      <c r="L33" s="18"/>
      <c r="M33" s="18"/>
      <c r="N33" s="18"/>
      <c r="O33" s="18"/>
      <c r="P33" s="18"/>
      <c r="Q33" s="18"/>
    </row>
    <row r="34" spans="2:17" s="15" customFormat="1" ht="14.5" hidden="1" x14ac:dyDescent="0.35">
      <c r="B34" s="17"/>
      <c r="C34" s="17"/>
      <c r="D34" s="17"/>
      <c r="L34" s="18"/>
      <c r="M34" s="18"/>
      <c r="N34" s="18"/>
      <c r="O34" s="18"/>
      <c r="P34" s="18"/>
      <c r="Q34" s="18"/>
    </row>
  </sheetData>
  <sheetProtection algorithmName="SHA-512" hashValue="URP+3rHeVWYM0+QLaIBr5ql/6LBabutgWjmaiJ7qsnl3aUCGvi2TmmUbozpcp9jCyepic2a8rFd7lRzuuN0jCw==" saltValue="3qb0fICBdRC8aGt6dm+oPw==" spinCount="100000" sheet="1" objects="1" scenarios="1" selectLockedCells="1"/>
  <mergeCells count="2">
    <mergeCell ref="E2:J2"/>
    <mergeCell ref="A5:A10"/>
  </mergeCells>
  <pageMargins left="0.7" right="0.7" top="0.75" bottom="0.75" header="0.3" footer="0.3"/>
  <pageSetup paperSize="9"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DC302CAB631E4594A98455358F58D0" ma:contentTypeVersion="10" ma:contentTypeDescription="Een nieuw document maken." ma:contentTypeScope="" ma:versionID="6edfd182200a5f46bac86fa082d16e38">
  <xsd:schema xmlns:xsd="http://www.w3.org/2001/XMLSchema" xmlns:xs="http://www.w3.org/2001/XMLSchema" xmlns:p="http://schemas.microsoft.com/office/2006/metadata/properties" xmlns:ns2="a59a8e6a-e906-411d-aa0e-77eac5d92c78" xmlns:ns3="f52c0153-0c41-448a-b078-261fe250bd4f" targetNamespace="http://schemas.microsoft.com/office/2006/metadata/properties" ma:root="true" ma:fieldsID="268d539166a745cb8bf49948216f0c61" ns2:_="" ns3:_="">
    <xsd:import namespace="a59a8e6a-e906-411d-aa0e-77eac5d92c78"/>
    <xsd:import namespace="f52c0153-0c41-448a-b078-261fe250bd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a8e6a-e906-411d-aa0e-77eac5d92c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f6aa0a0a-ab1b-4084-9454-0fab0472597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2c0153-0c41-448a-b078-261fe250bd4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12efa1-3328-4ffc-bc5d-bc5e616c90b1}" ma:internalName="TaxCatchAll" ma:showField="CatchAllData" ma:web="f52c0153-0c41-448a-b078-261fe250bd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9a8e6a-e906-411d-aa0e-77eac5d92c78">
      <Terms xmlns="http://schemas.microsoft.com/office/infopath/2007/PartnerControls"/>
    </lcf76f155ced4ddcb4097134ff3c332f>
    <TaxCatchAll xmlns="f52c0153-0c41-448a-b078-261fe250bd4f" xsi:nil="true"/>
  </documentManagement>
</p:properties>
</file>

<file path=customXml/itemProps1.xml><?xml version="1.0" encoding="utf-8"?>
<ds:datastoreItem xmlns:ds="http://schemas.openxmlformats.org/officeDocument/2006/customXml" ds:itemID="{92EB0FDF-5FBA-4BB0-BF8D-9A6054A05F4E}">
  <ds:schemaRefs>
    <ds:schemaRef ds:uri="http://schemas.microsoft.com/sharepoint/v3/contenttype/forms"/>
  </ds:schemaRefs>
</ds:datastoreItem>
</file>

<file path=customXml/itemProps2.xml><?xml version="1.0" encoding="utf-8"?>
<ds:datastoreItem xmlns:ds="http://schemas.openxmlformats.org/officeDocument/2006/customXml" ds:itemID="{0398899F-B956-473D-8D07-ADABD34D5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9a8e6a-e906-411d-aa0e-77eac5d92c78"/>
    <ds:schemaRef ds:uri="f52c0153-0c41-448a-b078-261fe250b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384C94-7219-4C16-8013-9F330CDCC9AE}">
  <ds:schemaRefs>
    <ds:schemaRef ds:uri="http://purl.org/dc/elements/1.1/"/>
    <ds:schemaRef ds:uri="http://schemas.microsoft.com/office/2006/metadata/properties"/>
    <ds:schemaRef ds:uri="http://schemas.microsoft.com/office/2006/documentManagement/types"/>
    <ds:schemaRef ds:uri="http://purl.org/dc/terms/"/>
    <ds:schemaRef ds:uri="a59a8e6a-e906-411d-aa0e-77eac5d92c78"/>
    <ds:schemaRef ds:uri="http://purl.org/dc/dcmitype/"/>
    <ds:schemaRef ds:uri="f52c0153-0c41-448a-b078-261fe250bd4f"/>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Kernassortiment</vt:lpstr>
      <vt:lpstr>Overig assortiment</vt:lpstr>
      <vt:lpstr>Inschrijfprijs</vt:lpstr>
      <vt:lpstr>Prijsformule</vt:lpstr>
      <vt:lpstr>Prijsformule!Afdrukbereik</vt:lpstr>
      <vt:lpstr>Prijsformule!Puntenscore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 Kloppenburg</dc:creator>
  <cp:lastModifiedBy>Renz Kloppenburg</cp:lastModifiedBy>
  <dcterms:created xsi:type="dcterms:W3CDTF">2025-06-04T09:49:50Z</dcterms:created>
  <dcterms:modified xsi:type="dcterms:W3CDTF">2025-09-15T13:42:06Z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0x01010032DC302CAB631E4594A98455358F58D0</vt:lpwstr>
  </property>
  <property fmtid="{D5CDD505-2E9C-101B-9397-08002B2CF9AE}" pid="3" name="MediaServiceImageTags">
    <vt:lpwstr/>
  </property>
</Properties>
</file>