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rovincieutrecht-my.sharepoint.com/personal/p25117_provincie-utrecht_nl/Documents/Aanbestedingen/EA/Netwerkconnectiviteit en internetverbindingen/04. Nota van inlichtingen/Nota 2/"/>
    </mc:Choice>
  </mc:AlternateContent>
  <xr:revisionPtr revIDLastSave="112" documentId="8_{9F61C4AF-0A70-4DF4-9C09-03DED0A3896A}" xr6:coauthVersionLast="47" xr6:coauthVersionMax="47" xr10:uidLastSave="{370DD1C5-9C95-42EB-9C4A-4FE1AC966395}"/>
  <workbookProtection workbookAlgorithmName="SHA-512" workbookHashValue="lmilGY46z34mJzSWsFnOHhwpUfX1aseK6cVQyN4EduyMVfbvYmSC+3saAI2/ON9PlQDiMNNYGHwOzGqElWjobA==" workbookSaltValue="znG6Oq6aLaBbKxU946G3cA==" workbookSpinCount="100000" lockStructure="1"/>
  <bookViews>
    <workbookView xWindow="28680" yWindow="-120" windowWidth="29040" windowHeight="15720" xr2:uid="{597A9216-01E7-4ADE-876F-E585C96CDB1C}"/>
  </bookViews>
  <sheets>
    <sheet name="Voorblad" sheetId="3" r:id="rId1"/>
    <sheet name="Vergelijkingsprijs" sheetId="2" r:id="rId2"/>
    <sheet name="Invulblad-1 Verbindingen" sheetId="4" r:id="rId3"/>
    <sheet name="Invulblad-2 Verhuizing" sheetId="5" r:id="rId4"/>
    <sheet name="Invulblad-3 Beveiliging" sheetId="8" r:id="rId5"/>
    <sheet name="Locatiegegevens" sheetId="1" r:id="rId6"/>
    <sheet name="Parameters" sheetId="6" state="hidden" r:id="rId7"/>
  </sheets>
  <definedNames>
    <definedName name="_xlnm.Print_Area" localSheetId="2">'Invulblad-1 Verbindingen'!$A$1:$R$29</definedName>
    <definedName name="_xlnm.Print_Area" localSheetId="3">'Invulblad-2 Verhuizing'!$A$1:$C$14</definedName>
    <definedName name="_xlnm.Print_Area" localSheetId="4">'Invulblad-3 Beveiliging'!$A$1:$D$14</definedName>
    <definedName name="_xlnm.Print_Area" localSheetId="5">Locatiegegevens!$A$1:$C$12</definedName>
    <definedName name="_xlnm.Print_Area" localSheetId="1">Vergelijkingsprijs!$A$1:$E$20</definedName>
    <definedName name="_xlnm.Print_Area" localSheetId="0">Voorblad!$A$1:$B$5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A1" i="8"/>
  <c r="A1" i="5"/>
  <c r="A1" i="4"/>
  <c r="A1" i="2"/>
  <c r="A1" i="3"/>
  <c r="A20" i="4"/>
  <c r="B11" i="8"/>
  <c r="B10" i="8"/>
  <c r="C14" i="2" s="1"/>
  <c r="R26" i="4"/>
  <c r="Q26" i="4"/>
  <c r="L6" i="4"/>
  <c r="A11" i="5"/>
  <c r="C5" i="6"/>
  <c r="N26" i="4" s="1"/>
  <c r="R25" i="4"/>
  <c r="R27" i="4" s="1"/>
  <c r="Q25" i="4"/>
  <c r="Q27" i="4" s="1"/>
  <c r="O25" i="4"/>
  <c r="O27" i="4" s="1"/>
  <c r="N25" i="4"/>
  <c r="M25" i="4"/>
  <c r="M27" i="4" s="1"/>
  <c r="L25" i="4"/>
  <c r="E9" i="2" s="1"/>
  <c r="A11" i="4"/>
  <c r="A9" i="4"/>
  <c r="A7" i="4"/>
  <c r="B10" i="5"/>
  <c r="B11" i="5" s="1"/>
  <c r="C13" i="2" s="1"/>
  <c r="A17" i="4"/>
  <c r="A15" i="4"/>
  <c r="A13" i="4"/>
  <c r="N27" i="4" l="1"/>
  <c r="C11" i="2" s="1"/>
  <c r="C10" i="2"/>
  <c r="C12" i="2"/>
  <c r="L26" i="4"/>
  <c r="D10" i="2" l="1"/>
  <c r="C15" i="2"/>
  <c r="D15" i="2"/>
</calcChain>
</file>

<file path=xl/sharedStrings.xml><?xml version="1.0" encoding="utf-8"?>
<sst xmlns="http://schemas.openxmlformats.org/spreadsheetml/2006/main" count="169" uniqueCount="115">
  <si>
    <t>Provincie Utrecht</t>
  </si>
  <si>
    <t>Voorblad</t>
  </si>
  <si>
    <r>
      <t>Instructies:</t>
    </r>
    <r>
      <rPr>
        <sz val="11"/>
        <color theme="1"/>
        <rFont val="Aptos Narrow"/>
        <family val="2"/>
        <scheme val="minor"/>
      </rPr>
      <t xml:space="preserve">
Inschrijver dient de Invulbladen 1 t/m 3 volledig in te vullen en in TenderNed te uploaden als .xls(x)- en .pdf-bestand. Het .pdf-bestand dient tenminste de tabbladen Vergelijkingsprijs en de Invulbladen 1 t/m 3 te bevatten en dient op het tabblad Vergelijkingsprijs ondertekend te worden. Ondertekening mag met pen of middels elektronische ondertekenng. 
</t>
    </r>
    <r>
      <rPr>
        <u/>
        <sz val="11"/>
        <color theme="1"/>
        <rFont val="Aptos Narrow"/>
        <family val="2"/>
        <scheme val="minor"/>
      </rPr>
      <t>In te vullen velden zijn lichtgeel gearceerd.</t>
    </r>
    <r>
      <rPr>
        <sz val="11"/>
        <color theme="1"/>
        <rFont val="Aptos Narrow"/>
        <family val="2"/>
        <scheme val="minor"/>
      </rPr>
      <t xml:space="preserve"> </t>
    </r>
    <r>
      <rPr>
        <b/>
        <sz val="11"/>
        <color theme="1"/>
        <rFont val="Aptos Narrow"/>
        <family val="2"/>
        <scheme val="minor"/>
      </rPr>
      <t xml:space="preserve">
Toelichting per tabblad:
Voorblad:
</t>
    </r>
    <r>
      <rPr>
        <sz val="11"/>
        <color theme="1"/>
        <rFont val="Aptos Narrow"/>
        <family val="2"/>
        <scheme val="minor"/>
      </rPr>
      <t xml:space="preserve">Dit bevat de invulinstructies. Inschrijver dient tevens kennis te nemen van hoofdstuk 5.8 Subgunningscriterium Prijs van de Aanbestedingsleidraad. </t>
    </r>
    <r>
      <rPr>
        <b/>
        <sz val="11"/>
        <color theme="1"/>
        <rFont val="Aptos Narrow"/>
        <family val="2"/>
        <scheme val="minor"/>
      </rPr>
      <t xml:space="preserve">
Vergelijkingsprijs:</t>
    </r>
    <r>
      <rPr>
        <sz val="11"/>
        <color theme="1"/>
        <rFont val="Aptos Narrow"/>
        <family val="2"/>
        <scheme val="minor"/>
      </rPr>
      <t xml:space="preserve">
In dit tabblad wordt de (fictieve) vergelijkingsprijs berekend, welke gebruikt wordt voor het gunningscriterium Prijs.
Tevens dient op dit tabblad dient Inschrijver de bedrijfsnaam en de naam van de invuller in te vullen.
</t>
    </r>
    <r>
      <rPr>
        <b/>
        <sz val="11"/>
        <color theme="1"/>
        <rFont val="Aptos Narrow"/>
        <family val="2"/>
        <scheme val="minor"/>
      </rPr>
      <t>Invulblad-1 Verbindingen:</t>
    </r>
    <r>
      <rPr>
        <sz val="11"/>
        <color theme="1"/>
        <rFont val="Aptos Narrow"/>
        <family val="2"/>
        <scheme val="minor"/>
      </rPr>
      <t xml:space="preserve">
De Inschrijver dient in dit tabblad per locatie en per verbinding de aangeboden onderdelen en bijbehorende prijzen in te vullen, rekeninghoudend met de minimale eisen en specificaties uit het invulblad en het Programma van Eisen. Er wordt onderscheid gemaakt in eenmalige en terugkerende prijzen. Zie verdere uitleg in het tabblad zelf.
</t>
    </r>
    <r>
      <rPr>
        <b/>
        <sz val="11"/>
        <color theme="1"/>
        <rFont val="Aptos Narrow"/>
        <family val="2"/>
        <scheme val="minor"/>
      </rPr>
      <t>Invulblad-2 Verhuizing:</t>
    </r>
    <r>
      <rPr>
        <sz val="11"/>
        <color theme="1"/>
        <rFont val="Aptos Narrow"/>
        <family val="2"/>
        <scheme val="minor"/>
      </rPr>
      <t xml:space="preserve">
Zie uitleg in dit tabblad zelf. 
</t>
    </r>
    <r>
      <rPr>
        <b/>
        <sz val="11"/>
        <color theme="1"/>
        <rFont val="Aptos Narrow"/>
        <family val="2"/>
        <scheme val="minor"/>
      </rPr>
      <t>Invulblad-3 Beveiliging:</t>
    </r>
    <r>
      <rPr>
        <sz val="11"/>
        <color theme="1"/>
        <rFont val="Aptos Narrow"/>
        <family val="2"/>
        <scheme val="minor"/>
      </rPr>
      <t xml:space="preserve">
Vul hier de prijs maandelijks terugkerend voor de vereiste beveiligingsdiensten in. Zie verder de uitleg in dit tabblad zelf.
</t>
    </r>
    <r>
      <rPr>
        <b/>
        <sz val="11"/>
        <color theme="1"/>
        <rFont val="Aptos Narrow"/>
        <family val="2"/>
        <scheme val="minor"/>
      </rPr>
      <t>Locatiegegevens:</t>
    </r>
    <r>
      <rPr>
        <sz val="11"/>
        <color theme="1"/>
        <rFont val="Aptos Narrow"/>
        <family val="2"/>
        <scheme val="minor"/>
      </rPr>
      <t xml:space="preserve">
Dit tabblad bevat de adressen van de locaties.
</t>
    </r>
    <r>
      <rPr>
        <b/>
        <sz val="11"/>
        <color theme="1"/>
        <rFont val="Aptos Narrow"/>
        <family val="2"/>
        <scheme val="minor"/>
      </rPr>
      <t xml:space="preserve">
Indexatie:</t>
    </r>
    <r>
      <rPr>
        <sz val="11"/>
        <color theme="1"/>
        <rFont val="Aptos Narrow"/>
        <family val="2"/>
        <scheme val="minor"/>
      </rPr>
      <t xml:space="preserve"> Prijzen zijn vast gedurende de termijn van de overeenkomst behoudens de mogelijkheid tot indexatie welke opgenomen is in de overeenkomst.
</t>
    </r>
    <r>
      <rPr>
        <b/>
        <sz val="11"/>
        <color theme="1"/>
        <rFont val="Aptos Narrow"/>
        <family val="2"/>
        <scheme val="minor"/>
      </rPr>
      <t>Afdruktip:</t>
    </r>
    <r>
      <rPr>
        <sz val="11"/>
        <color theme="1"/>
        <rFont val="Aptos Narrow"/>
        <family val="2"/>
        <scheme val="minor"/>
      </rPr>
      <t xml:space="preserve"> Om dit bestand af te drukken: Selecteer de tabbladen 'Voorblad' tot en met 'Vergelijkingsprijs' en vervolgens in het top-menu 'Bestand' 'Afdrukken'. Om als Pdf op te slaan kies dan 'Bestand' 'Kopie opslaan '</t>
    </r>
    <r>
      <rPr>
        <b/>
        <sz val="11"/>
        <color theme="1"/>
        <rFont val="Aptos Narrow"/>
        <family val="2"/>
        <scheme val="minor"/>
      </rPr>
      <t xml:space="preserve"> </t>
    </r>
    <r>
      <rPr>
        <sz val="11"/>
        <color theme="1"/>
        <rFont val="Aptos Narrow"/>
        <family val="2"/>
        <scheme val="minor"/>
      </rPr>
      <t>en  kies in de dialoogbox voor 'Pdf'.</t>
    </r>
  </si>
  <si>
    <t>Berekening van de Vergelijkingsprijs</t>
  </si>
  <si>
    <t>Aan deze vergelijkingsprijs kunnen geen rechten ontleend worden.</t>
  </si>
  <si>
    <t>Onderwerp</t>
  </si>
  <si>
    <t>Bedrag</t>
  </si>
  <si>
    <t>Eenmalige kosten</t>
  </si>
  <si>
    <t xml:space="preserve">Terugkerende kosten </t>
  </si>
  <si>
    <t>Simulatie - Kosten lijn eerder opzeggen</t>
  </si>
  <si>
    <t>Bron: Invulblad 1 | Cel N26</t>
  </si>
  <si>
    <t>Simulatie - Verdubbeling capaciteit</t>
  </si>
  <si>
    <t>Bron: Invulblad 1 | Cel Q26 + Cel R26</t>
  </si>
  <si>
    <t>Simulatie - Verhuizing</t>
  </si>
  <si>
    <t>Bron: Invulblad 2 | Cel B11</t>
  </si>
  <si>
    <t>Beveiliging</t>
  </si>
  <si>
    <t>Bron: Invulblad 3 | Cel B11</t>
  </si>
  <si>
    <t>VERGELIJKINGSPRIJS</t>
  </si>
  <si>
    <t xml:space="preserve">Bedrijfsnaam Inschrijver: </t>
  </si>
  <si>
    <t xml:space="preserve">Naam van invuller: </t>
  </si>
  <si>
    <t>Verbindingen</t>
  </si>
  <si>
    <t>Basisgegevens  van de verlangde verbindingen</t>
  </si>
  <si>
    <t>Specificaties aangeboden verbindingen</t>
  </si>
  <si>
    <t>Prijzen</t>
  </si>
  <si>
    <t>Dubbele capaciteit</t>
  </si>
  <si>
    <t>Locatie</t>
  </si>
  <si>
    <t>Toelichting</t>
  </si>
  <si>
    <t>Poot</t>
  </si>
  <si>
    <t>Optioneel / Basis</t>
  </si>
  <si>
    <t>Minimale Bandbreedte</t>
  </si>
  <si>
    <t>Koppelvlak</t>
  </si>
  <si>
    <t>Public IP nummerblok</t>
  </si>
  <si>
    <t>Aangeboden soort verbinding</t>
  </si>
  <si>
    <t>Aangeboden Bandbreedte</t>
  </si>
  <si>
    <t>Capaciteit Koppelvlak</t>
  </si>
  <si>
    <t>Latency</t>
  </si>
  <si>
    <t>Prijs maandelijks terugkerend (initiële termijn)</t>
  </si>
  <si>
    <t>Kosten opzegging per maand eerder</t>
  </si>
  <si>
    <t>Prijs maandelijks terugkerend (verlengingstermijnen)</t>
  </si>
  <si>
    <t>Beschrijving  capaciteit van 'dubble capaciteit'</t>
  </si>
  <si>
    <r>
      <rPr>
        <b/>
        <u/>
        <sz val="11"/>
        <color theme="0"/>
        <rFont val="Aptos Narrow"/>
        <family val="2"/>
        <scheme val="minor"/>
      </rPr>
      <t>Meer</t>
    </r>
    <r>
      <rPr>
        <b/>
        <sz val="11"/>
        <color theme="0"/>
        <rFont val="Aptos Narrow"/>
        <family val="2"/>
        <scheme val="minor"/>
      </rPr>
      <t>kosten 'dubbele capaciteit per maand (initiële periode)</t>
    </r>
  </si>
  <si>
    <r>
      <rPr>
        <b/>
        <u/>
        <sz val="11"/>
        <color theme="0"/>
        <rFont val="Aptos Narrow"/>
        <family val="2"/>
        <scheme val="minor"/>
      </rPr>
      <t>Meer</t>
    </r>
    <r>
      <rPr>
        <b/>
        <sz val="11"/>
        <color theme="0"/>
        <rFont val="Aptos Narrow"/>
        <family val="2"/>
        <scheme val="minor"/>
      </rPr>
      <t>kosten 'dubbele capaciteit per maand (verlengingstermijnen)</t>
    </r>
  </si>
  <si>
    <t>Basis</t>
  </si>
  <si>
    <t>1Gbps</t>
  </si>
  <si>
    <t>10 Gbps (fiber) </t>
  </si>
  <si>
    <t>500Mbps </t>
  </si>
  <si>
    <t>1 Gbps (koper/RJ45) </t>
  </si>
  <si>
    <t>200Mbps</t>
  </si>
  <si>
    <t>Provinciehuis</t>
  </si>
  <si>
    <t>Voor AV-verbinding GS en PS vergaderingen</t>
  </si>
  <si>
    <t>100Mbps</t>
  </si>
  <si>
    <t>Expressroute</t>
  </si>
  <si>
    <t>Optioneel</t>
  </si>
  <si>
    <t>1 Gbps</t>
  </si>
  <si>
    <t>1 Gbps</t>
  </si>
  <si>
    <t>Overige eenmalige kosten:</t>
  </si>
  <si>
    <t>5 jaar</t>
  </si>
  <si>
    <t>3 jaar</t>
  </si>
  <si>
    <r>
      <rPr>
        <b/>
        <sz val="11"/>
        <color theme="1"/>
        <rFont val="Aptos Narrow"/>
        <family val="2"/>
        <scheme val="minor"/>
      </rPr>
      <t>Toelichting:</t>
    </r>
    <r>
      <rPr>
        <sz val="11"/>
        <color theme="1"/>
        <rFont val="Aptos Narrow"/>
        <family val="2"/>
        <scheme val="minor"/>
      </rPr>
      <t xml:space="preserve">
- In het blok '</t>
    </r>
    <r>
      <rPr>
        <b/>
        <sz val="11"/>
        <color theme="1"/>
        <rFont val="Aptos Narrow"/>
        <family val="2"/>
        <scheme val="minor"/>
      </rPr>
      <t>Basisgegevens van de verlangde verbindingen</t>
    </r>
    <r>
      <rPr>
        <sz val="11"/>
        <color theme="1"/>
        <rFont val="Aptos Narrow"/>
        <family val="2"/>
        <scheme val="minor"/>
      </rPr>
      <t>' heeft aanbestedende dienst de specificaties van de verlangde verbindingen samengevat. Dit omvat de kolommen 'Locaties' t/m 'Overboeking. De overige vereisten uit het Programma van Eisen zijn eveneens van toepassing. 
- In het blok '</t>
    </r>
    <r>
      <rPr>
        <b/>
        <sz val="11"/>
        <color theme="1"/>
        <rFont val="Aptos Narrow"/>
        <family val="2"/>
        <scheme val="minor"/>
      </rPr>
      <t>Specificaties aangeboden verbindingen</t>
    </r>
    <r>
      <rPr>
        <sz val="11"/>
        <color theme="1"/>
        <rFont val="Aptos Narrow"/>
        <family val="2"/>
        <scheme val="minor"/>
      </rPr>
      <t>' geeft u in de kolommen 'Aangeboden soort verbinding' t/m 'Latency' de specificaties aan van de verbindingen die u aanbiedt. 
- In het blok '</t>
    </r>
    <r>
      <rPr>
        <b/>
        <sz val="11"/>
        <color theme="1"/>
        <rFont val="Aptos Narrow"/>
        <family val="2"/>
        <scheme val="minor"/>
      </rPr>
      <t>Prijzen</t>
    </r>
    <r>
      <rPr>
        <sz val="11"/>
        <color theme="1"/>
        <rFont val="Aptos Narrow"/>
        <family val="2"/>
        <scheme val="minor"/>
      </rPr>
      <t>' geeft u uw prijzen op.
- In de kolom '</t>
    </r>
    <r>
      <rPr>
        <b/>
        <sz val="11"/>
        <color theme="1"/>
        <rFont val="Aptos Narrow"/>
        <family val="2"/>
        <scheme val="minor"/>
      </rPr>
      <t>Prijs eenmalig</t>
    </r>
    <r>
      <rPr>
        <sz val="11"/>
        <color theme="1"/>
        <rFont val="Aptos Narrow"/>
        <family val="2"/>
        <scheme val="minor"/>
      </rPr>
      <t>' geeft u uw prijzen per verbinding t.a.v eenmalige kosten op. Zulke kosten zullen betaalbaar zijn bij acceptatie en inbedrijfstelling van de desbetreffende verbinding.t/m '' geeft u uw prijzen op.  Let op, er geldt een plafondbedrag t.a.v. het totaal van alle 'Prijs eenmalig' van alle tabbladen.  Indien het totaal van uw totale 'Prijs eenmalig' dit plafondbedrag overstijgt dient u het meerdere te verwerken in de 'Prijs maandelijks terugkerend'.
- In de kolom '</t>
    </r>
    <r>
      <rPr>
        <b/>
        <sz val="11"/>
        <color theme="1"/>
        <rFont val="Aptos Narrow"/>
        <family val="2"/>
        <scheme val="minor"/>
      </rPr>
      <t>Prijs maandelijks terugkerend (initiële termijn)</t>
    </r>
    <r>
      <rPr>
        <sz val="11"/>
        <color theme="1"/>
        <rFont val="Aptos Narrow"/>
        <family val="2"/>
        <scheme val="minor"/>
      </rPr>
      <t>' geeft u de maandelijks terugkerende prijze op t.a.v. de verbindingen welke zullen gelden gedurende de initiële termijn van de overeenkomst.
- '</t>
    </r>
    <r>
      <rPr>
        <b/>
        <sz val="11"/>
        <color theme="1"/>
        <rFont val="Aptos Narrow"/>
        <family val="2"/>
        <scheme val="minor"/>
      </rPr>
      <t>Kosten opzegging per maand eerder</t>
    </r>
    <r>
      <rPr>
        <sz val="11"/>
        <color theme="1"/>
        <rFont val="Aptos Narrow"/>
        <family val="2"/>
        <scheme val="minor"/>
      </rPr>
      <t>': Aanbestedende dienst zal het recht hebben om verbindingen op te zeggen met een opzegtermijn van tenminste 1 maand.  In deze kolom vult u per verbinding de vergoeding die u verlangt per maand eerder eindigen dan de initiële termijn van de overeenkomst als tegemoetkoming voor die eerdere opzegging. 
- In de kolom '</t>
    </r>
    <r>
      <rPr>
        <b/>
        <sz val="11"/>
        <color theme="1"/>
        <rFont val="Aptos Narrow"/>
        <family val="2"/>
        <scheme val="minor"/>
      </rPr>
      <t>Prijs maandelijks terugkerend (verlengingstermijnen)</t>
    </r>
    <r>
      <rPr>
        <sz val="11"/>
        <color theme="1"/>
        <rFont val="Aptos Narrow"/>
        <family val="2"/>
        <scheme val="minor"/>
      </rPr>
      <t>' geeft u de maandelijks terugkerende prijze op t.a.v. de verbindingen welke zullen gelden gedurende de verlengingstermijnen  van de overeenkomst. Deze prijzen mogen niet hoger zijn dan de prijzen in gedurende de initiële termijn van de overeenkomst.
- In het blok '</t>
    </r>
    <r>
      <rPr>
        <b/>
        <sz val="11"/>
        <color theme="1"/>
        <rFont val="Aptos Narrow"/>
        <family val="2"/>
        <scheme val="minor"/>
      </rPr>
      <t>Hogere capaciteit</t>
    </r>
    <r>
      <rPr>
        <sz val="11"/>
        <color theme="1"/>
        <rFont val="Aptos Narrow"/>
        <family val="2"/>
        <scheme val="minor"/>
      </rPr>
      <t xml:space="preserve">' geeft u uw specificatie en de </t>
    </r>
    <r>
      <rPr>
        <b/>
        <u/>
        <sz val="11"/>
        <color theme="1"/>
        <rFont val="Aptos Narrow"/>
        <family val="2"/>
        <scheme val="minor"/>
      </rPr>
      <t>meer</t>
    </r>
    <r>
      <rPr>
        <sz val="11"/>
        <color theme="1"/>
        <rFont val="Aptos Narrow"/>
        <family val="2"/>
        <scheme val="minor"/>
      </rPr>
      <t>prijzenper maand  op van verbindingen</t>
    </r>
    <r>
      <rPr>
        <u/>
        <sz val="11"/>
        <color theme="1"/>
        <rFont val="Aptos Narrow"/>
        <family val="2"/>
        <scheme val="minor"/>
      </rPr>
      <t xml:space="preserve"> met tenminste de dubbele capaciteit</t>
    </r>
    <r>
      <rPr>
        <sz val="11"/>
        <color theme="1"/>
        <rFont val="Aptos Narrow"/>
        <family val="2"/>
        <scheme val="minor"/>
      </rPr>
      <t xml:space="preserve"> van de aangeboden verbindingen. Aanbestedende dienst kan besluiten  bij transitie/transformatie om zulke hogere capaciteiten af te nemen inplaats van de aangeboden capaciteit. U geeft de meerprijzen per maand op t.o.v. die van de aangeboden verbindingen voor zowel  gedurende de initiële termijn als ook gedurende de verlengingstermijnen. Let op: meerprijzen en niet de totale maandelijkse prijzen. 
- In de </t>
    </r>
    <r>
      <rPr>
        <b/>
        <sz val="11"/>
        <color theme="1"/>
        <rFont val="Aptos Narrow"/>
        <family val="2"/>
        <scheme val="minor"/>
      </rPr>
      <t>regels</t>
    </r>
    <r>
      <rPr>
        <sz val="11"/>
        <color theme="1"/>
        <rFont val="Aptos Narrow"/>
        <family val="2"/>
        <scheme val="minor"/>
      </rPr>
      <t xml:space="preserve"> voor </t>
    </r>
    <r>
      <rPr>
        <b/>
        <sz val="11"/>
        <color theme="1"/>
        <rFont val="Aptos Narrow"/>
        <family val="2"/>
        <scheme val="minor"/>
      </rPr>
      <t>'Overige eenmalige kosten'</t>
    </r>
    <r>
      <rPr>
        <sz val="11"/>
        <color theme="1"/>
        <rFont val="Aptos Narrow"/>
        <family val="2"/>
        <scheme val="minor"/>
      </rPr>
      <t xml:space="preserve"> kunt u overige eenmalige kosten opvoeren. Beschrijf dan in de lichtgele vlakken in kolom 'Toelichting' welke kosten dit betreft en geef de prijs daarvan aan in de kolom 'Prijs eenmalig'. Let op, er geldt een plafondbedrag t.a.v. het totaal van alle 'Prijs eenmalig' van alle tabbladen.  Indien het totaal van uw totale 'Prijs eenmalig' dit plafondbedrag overstijgt dient u het meerdere te verwerken in de 'Prijs maandelijks terugkerend'.
</t>
    </r>
  </si>
  <si>
    <t>Verhuizing</t>
  </si>
  <si>
    <t>Verrekenprijs voor 50 meter</t>
  </si>
  <si>
    <t>Onverhard terrein*</t>
  </si>
  <si>
    <t>Verhard terrein**</t>
  </si>
  <si>
    <t>Intern gebouwgebonden***</t>
  </si>
  <si>
    <t>Overige kosten****</t>
  </si>
  <si>
    <t>Totaal 'Rekenprijs verhuizing</t>
  </si>
  <si>
    <t>* Prijs voor 50 meter aanleggen in onverhard terrein van één aanvullende verbinding vanaf bestaandeverbinding(en) van leverancier tot aan het gebouw van opdrachtgever plus kosten voor glasvezel en buizen. Voor meer en minder benodigde lengtes voor een verhuizing worden de kosten daarvoorevenredig verrekend op basis van deze prijs per 50 meter.
** Idem voor verhard terrein.
*** Prijs voor 50 meter aanleggen voor interne gebouwgebonden routes van één aanvullende verbinding vanaf doorvoer tot aan patchkast van opdrachtgever. Voor meer en minder benodigde lengtes voor een verhuizing worden de kosten daarvoor evenredig verrekend op basis van de prijs per 50 meter aanleggen.
**** Overige kosten voor o.a. lassen, meten, testen, connectors/lade, gebouwinvoer, projectcoördinatie,
enzovoort.</t>
  </si>
  <si>
    <t>Prijs maandelijks terugkerend</t>
  </si>
  <si>
    <t>Reden van aanbieden</t>
  </si>
  <si>
    <t>DDoS-beveiliging</t>
  </si>
  <si>
    <t>Om aan vereisten te voldoen</t>
  </si>
  <si>
    <t>Totaal</t>
  </si>
  <si>
    <r>
      <rPr>
        <b/>
        <sz val="11"/>
        <color rgb="FF000000"/>
        <rFont val="Calibri"/>
        <family val="2"/>
      </rPr>
      <t>Toelichting:</t>
    </r>
    <r>
      <rPr>
        <sz val="11"/>
        <color rgb="FF000000"/>
        <rFont val="Calibri"/>
        <family val="2"/>
      </rPr>
      <t xml:space="preserve">
- Vul hier de maandelijks terugkerende kosten voor de vereiste (DDoS) beveiligingsdiensten in.
- Tevens kunt u hier overige/extra beveiligingsdiensten die onderdeel uitmaken van de door u aangeboden oplossing hier toevoegen en beprijzen. Geef daarbij in de kolom "Reden van aanbieden" aan (middels de dropdown-selectie) of u de dienst aanbied om aan de vereisten te voldoen of aan of als waardevolle extra die niet vereist is. Let wel, de prijzen van deze extra diensten worden meegerekend in de Vergelijkingsprijs. Leg daarom in uw inschrijving goed uit wat deze diensten inhouden en wat de meerwaarde daarvan is voor de Aanbestedende dienst, zodat deze meerwaarde in de kwalitatieve beoordeling meegenomen kan worden.</t>
    </r>
  </si>
  <si>
    <t>Naam</t>
  </si>
  <si>
    <t>Type</t>
  </si>
  <si>
    <t>Adres</t>
  </si>
  <si>
    <t>Kantoorlocatie (Groot)</t>
  </si>
  <si>
    <t>Archimedeslaan 6, 3584 BA Utrecht</t>
  </si>
  <si>
    <t>Steunpunt De Meern</t>
  </si>
  <si>
    <t>Kantoorlocatie (Middel)</t>
  </si>
  <si>
    <t>Molensteijn 18, 3454 PT De Meern</t>
  </si>
  <si>
    <t>Steunpunt  Huis Ter Heide</t>
  </si>
  <si>
    <t>Zandbergenlaan 4, 3712 BZ Huis ter Heide</t>
  </si>
  <si>
    <t>Remise Nieuwegein</t>
  </si>
  <si>
    <t>Gemengde locatie</t>
  </si>
  <si>
    <t>Remiseweg 7002, 3438 LA Nieuwegein</t>
  </si>
  <si>
    <t>Paushuize</t>
  </si>
  <si>
    <t>Ontvangst- en vergaderlocatie</t>
  </si>
  <si>
    <t>Kromme Nieuwegracht 49, 3512 HE Utrecht
(Hoek: Pausdam,  3512 HN Utrecht)</t>
  </si>
  <si>
    <t>Archeologisch Depot</t>
  </si>
  <si>
    <t>Kantoorlocatie (Klein)</t>
  </si>
  <si>
    <t>Vlampijpstraat 87a, 3534 AR Utrecht</t>
  </si>
  <si>
    <t>Microsoft Cloud (optie)</t>
  </si>
  <si>
    <t>ExpressRoute Peering location</t>
  </si>
  <si>
    <t>Microsoft ExpressRoute Peering location in NL</t>
  </si>
  <si>
    <t>Parameter</t>
  </si>
  <si>
    <t>Waarde</t>
  </si>
  <si>
    <t>Maximum bedrag eenmalige kosten</t>
  </si>
  <si>
    <t>Maximum bedrag terugkerende kosten</t>
  </si>
  <si>
    <t>Niet actief, daarom hoog bedrag in gesteld</t>
  </si>
  <si>
    <t>Maximum bedrag Vergelijkingsprijs</t>
  </si>
  <si>
    <t>Aantal lijnen eerder opzeggen n van m</t>
  </si>
  <si>
    <t>Aantal jaren (eerder opzeggen)</t>
  </si>
  <si>
    <t>Percentage dubbele capaciteit</t>
  </si>
  <si>
    <t>Aantal jaren dubbele capaciteit</t>
  </si>
  <si>
    <t>Verhuizing: Aantal maal 50m</t>
  </si>
  <si>
    <t>Formele naam van de aanbesteding</t>
  </si>
  <si>
    <t>Netwerkconnectiviteit en Internettoegang</t>
  </si>
  <si>
    <t>Contractnummer aanbesteding</t>
  </si>
  <si>
    <t>Reden van toevoeging:</t>
  </si>
  <si>
    <t>Waardevolle extra die niet vereist is</t>
  </si>
  <si>
    <t>Blijven bij vergelijking buiten beschouwing (NvI-2)</t>
  </si>
  <si>
    <t>Ja, zie PvE 2.4</t>
  </si>
  <si>
    <t>Nee</t>
  </si>
  <si>
    <r>
      <t xml:space="preserve">De vergelijkingsprijs wordt bepaald als som van de totalen van de </t>
    </r>
    <r>
      <rPr>
        <strike/>
        <sz val="10"/>
        <rFont val="Arial"/>
        <family val="2"/>
      </rPr>
      <t>Eenmalige kosten</t>
    </r>
    <r>
      <rPr>
        <sz val="10"/>
        <rFont val="Arial"/>
        <family val="2"/>
      </rPr>
      <t>, Maandelijks terugkerende kosten, een fictieven simulatie van de kosten van 'n lijn eerder opzeggen, een fictieve simulatie van verdubbeling van capaciteit, een simulatie van een verhuizing van een verbinding plus de prijs voor beveiliging. 
De vergelijkingsprijs wordt gebruikt voor het gunningscriterium 'Prijs'.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</si>
</sst>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quot;€&quot;\ * #,##0_ ;_ &quot;€&quot;\ * \-#,##0_ ;_ &quot;€&quot;\ * &quot;-&quot;??_ ;_ @_ "/>
  </numFmts>
  <fonts count="21">
    <font>
      <sz val="11"/>
      <color theme="1"/>
      <name val="Aptos Narrow"/>
      <family val="2"/>
      <scheme val="minor"/>
    </font>
    <font>
      <b/>
      <sz val="11"/>
      <color theme="0"/>
      <name val="Aptos Narrow"/>
      <family val="2"/>
      <scheme val="minor"/>
    </font>
    <font>
      <b/>
      <sz val="11"/>
      <color theme="1"/>
      <name val="Aptos Narrow"/>
      <family val="2"/>
      <scheme val="minor"/>
    </font>
    <font>
      <sz val="11"/>
      <color rgb="FF000000"/>
      <name val="Calibri"/>
      <family val="2"/>
    </font>
    <font>
      <b/>
      <sz val="18"/>
      <color theme="0"/>
      <name val="Aptos Narrow"/>
      <family val="2"/>
      <scheme val="minor"/>
    </font>
    <font>
      <b/>
      <sz val="12"/>
      <name val="Arial"/>
      <family val="2"/>
    </font>
    <font>
      <b/>
      <sz val="12"/>
      <name val="Syntax"/>
    </font>
    <font>
      <sz val="10"/>
      <name val="Arial"/>
      <family val="2"/>
    </font>
    <font>
      <b/>
      <sz val="10"/>
      <name val="Arial"/>
      <family val="2"/>
    </font>
    <font>
      <b/>
      <sz val="10"/>
      <color rgb="FFFFFFFF"/>
      <name val="Arial"/>
      <family val="2"/>
    </font>
    <font>
      <sz val="10"/>
      <color rgb="FF000000"/>
      <name val="Arial"/>
      <family val="2"/>
    </font>
    <font>
      <b/>
      <sz val="14"/>
      <name val="Arial"/>
      <family val="2"/>
    </font>
    <font>
      <sz val="11"/>
      <color rgb="FFFF0000"/>
      <name val="Aptos Narrow"/>
      <family val="2"/>
      <scheme val="minor"/>
    </font>
    <font>
      <u/>
      <sz val="11"/>
      <color theme="1"/>
      <name val="Aptos Narrow"/>
      <family val="2"/>
      <scheme val="minor"/>
    </font>
    <font>
      <sz val="10"/>
      <color rgb="FFFF0000"/>
      <name val="Arial"/>
      <family val="2"/>
    </font>
    <font>
      <b/>
      <sz val="11"/>
      <color rgb="FF000000"/>
      <name val="Calibri"/>
      <family val="2"/>
    </font>
    <font>
      <b/>
      <u/>
      <sz val="11"/>
      <color theme="0"/>
      <name val="Aptos Narrow"/>
      <family val="2"/>
      <scheme val="minor"/>
    </font>
    <font>
      <b/>
      <u/>
      <sz val="11"/>
      <color theme="1"/>
      <name val="Aptos Narrow"/>
      <family val="2"/>
      <scheme val="minor"/>
    </font>
    <font>
      <sz val="11"/>
      <color rgb="FFFF0000"/>
      <name val="Aptos Narrow"/>
      <charset val="1"/>
    </font>
    <font>
      <i/>
      <sz val="10"/>
      <name val="Arial"/>
      <family val="2"/>
    </font>
    <font>
      <strike/>
      <sz val="10"/>
      <name val="Arial"/>
      <family val="2"/>
    </font>
  </fonts>
  <fills count="17">
    <fill>
      <patternFill patternType="none"/>
    </fill>
    <fill>
      <patternFill patternType="gray125"/>
    </fill>
    <fill>
      <patternFill patternType="solid">
        <fgColor theme="2"/>
        <bgColor indexed="64"/>
      </patternFill>
    </fill>
    <fill>
      <patternFill patternType="solid">
        <fgColor rgb="FFFF3300"/>
        <bgColor indexed="64"/>
      </patternFill>
    </fill>
    <fill>
      <patternFill patternType="solid">
        <fgColor theme="0"/>
        <bgColor indexed="64"/>
      </patternFill>
    </fill>
    <fill>
      <patternFill patternType="solid">
        <fgColor rgb="FFFFFFCC"/>
        <bgColor indexed="64"/>
      </patternFill>
    </fill>
    <fill>
      <patternFill patternType="solid">
        <fgColor rgb="FFFFFFFF"/>
        <bgColor rgb="FFFF00FF"/>
      </patternFill>
    </fill>
    <fill>
      <patternFill patternType="solid">
        <fgColor rgb="FFFFFFFF"/>
        <bgColor rgb="FF000000"/>
      </patternFill>
    </fill>
    <fill>
      <patternFill patternType="solid">
        <fgColor rgb="FFFFFF00"/>
        <bgColor rgb="FF000000"/>
      </patternFill>
    </fill>
    <fill>
      <patternFill patternType="solid">
        <fgColor rgb="FFC5D9F1"/>
        <bgColor rgb="FF000000"/>
      </patternFill>
    </fill>
    <fill>
      <patternFill patternType="solid">
        <fgColor rgb="FFFDE9D9"/>
        <bgColor rgb="FF000000"/>
      </patternFill>
    </fill>
    <fill>
      <patternFill patternType="solid">
        <fgColor rgb="FFFF3300"/>
        <bgColor rgb="FF000000"/>
      </patternFill>
    </fill>
    <fill>
      <patternFill patternType="solid">
        <fgColor theme="3" tint="0.749992370372631"/>
        <bgColor rgb="FF000000"/>
      </patternFill>
    </fill>
    <fill>
      <patternFill patternType="solid">
        <fgColor theme="3" tint="0.749992370372631"/>
        <bgColor indexed="64"/>
      </patternFill>
    </fill>
    <fill>
      <patternFill patternType="solid">
        <fgColor theme="0" tint="-0.14999847407452621"/>
        <bgColor indexed="64"/>
      </patternFill>
    </fill>
    <fill>
      <patternFill patternType="solid">
        <fgColor rgb="FFFFFFCC"/>
        <bgColor rgb="FF000000"/>
      </patternFill>
    </fill>
    <fill>
      <patternFill patternType="solid">
        <fgColor theme="2" tint="-9.9978637043366805E-2"/>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rgb="FF000000"/>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124">
    <xf numFmtId="0" fontId="0" fillId="0" borderId="0" xfId="0"/>
    <xf numFmtId="0" fontId="0" fillId="2" borderId="0" xfId="0" applyFill="1"/>
    <xf numFmtId="0" fontId="1" fillId="3" borderId="1" xfId="0" applyFont="1" applyFill="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44" fontId="0" fillId="5" borderId="1" xfId="0" applyNumberFormat="1" applyFill="1" applyBorder="1" applyProtection="1">
      <protection locked="0"/>
    </xf>
    <xf numFmtId="0" fontId="0" fillId="5" borderId="1" xfId="0" applyFill="1" applyBorder="1" applyProtection="1">
      <protection locked="0"/>
    </xf>
    <xf numFmtId="0" fontId="6" fillId="7" borderId="0" xfId="0" applyFont="1" applyFill="1" applyAlignment="1">
      <alignment horizontal="right" vertical="top"/>
    </xf>
    <xf numFmtId="0" fontId="7" fillId="7" borderId="0" xfId="0" applyFont="1" applyFill="1" applyAlignment="1">
      <alignment vertical="top"/>
    </xf>
    <xf numFmtId="0" fontId="8" fillId="7" borderId="0" xfId="0" applyFont="1" applyFill="1" applyAlignment="1">
      <alignment horizontal="right" vertical="top"/>
    </xf>
    <xf numFmtId="0" fontId="7" fillId="7" borderId="0" xfId="0" applyFont="1" applyFill="1" applyAlignment="1">
      <alignment horizontal="left" vertical="top" wrapText="1"/>
    </xf>
    <xf numFmtId="0" fontId="5" fillId="7" borderId="0" xfId="0" applyFont="1" applyFill="1" applyAlignment="1">
      <alignment horizontal="right" vertical="center"/>
    </xf>
    <xf numFmtId="0" fontId="7" fillId="7" borderId="0" xfId="0" applyFont="1" applyFill="1" applyAlignment="1">
      <alignment vertical="center"/>
    </xf>
    <xf numFmtId="0" fontId="10" fillId="9" borderId="1" xfId="0" applyFont="1" applyFill="1" applyBorder="1" applyAlignment="1">
      <alignment vertical="center"/>
    </xf>
    <xf numFmtId="0" fontId="10" fillId="9" borderId="4" xfId="0" applyFont="1" applyFill="1" applyBorder="1" applyAlignment="1">
      <alignment vertical="center"/>
    </xf>
    <xf numFmtId="0" fontId="8" fillId="10" borderId="4" xfId="0" applyFont="1" applyFill="1" applyBorder="1" applyAlignment="1">
      <alignment horizontal="center" vertical="center"/>
    </xf>
    <xf numFmtId="0" fontId="5" fillId="7" borderId="0" xfId="0" applyFont="1" applyFill="1" applyAlignment="1">
      <alignment horizontal="right" vertical="top"/>
    </xf>
    <xf numFmtId="164" fontId="0" fillId="5" borderId="1" xfId="0" applyNumberFormat="1" applyFill="1" applyBorder="1" applyProtection="1">
      <protection locked="0"/>
    </xf>
    <xf numFmtId="44" fontId="7" fillId="7" borderId="1" xfId="0" applyNumberFormat="1" applyFont="1" applyFill="1" applyBorder="1" applyAlignment="1">
      <alignment vertical="center"/>
    </xf>
    <xf numFmtId="44" fontId="8" fillId="10" borderId="1" xfId="0" applyNumberFormat="1" applyFont="1" applyFill="1" applyBorder="1" applyAlignment="1">
      <alignment vertical="center"/>
    </xf>
    <xf numFmtId="0" fontId="5" fillId="6" borderId="0" xfId="0" applyFont="1" applyFill="1" applyAlignment="1">
      <alignment horizontal="left" vertical="center" wrapText="1"/>
    </xf>
    <xf numFmtId="0" fontId="9" fillId="11"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2" borderId="0" xfId="0" applyFill="1" applyAlignment="1">
      <alignment vertical="center"/>
    </xf>
    <xf numFmtId="0" fontId="0" fillId="4" borderId="2" xfId="0" applyFill="1" applyBorder="1"/>
    <xf numFmtId="0" fontId="0" fillId="4" borderId="1" xfId="0" applyFill="1" applyBorder="1" applyAlignment="1">
      <alignment horizontal="center"/>
    </xf>
    <xf numFmtId="0" fontId="0" fillId="4" borderId="1" xfId="0" applyFill="1" applyBorder="1" applyAlignment="1">
      <alignment horizontal="left"/>
    </xf>
    <xf numFmtId="0" fontId="0" fillId="4" borderId="1" xfId="0" applyFill="1" applyBorder="1"/>
    <xf numFmtId="0" fontId="0" fillId="4" borderId="3" xfId="0" applyFill="1" applyBorder="1"/>
    <xf numFmtId="0" fontId="0" fillId="2" borderId="0" xfId="0" applyFill="1" applyAlignment="1">
      <alignment horizontal="center"/>
    </xf>
    <xf numFmtId="0" fontId="0" fillId="2" borderId="0" xfId="0" applyFill="1" applyAlignment="1">
      <alignment horizontal="left"/>
    </xf>
    <xf numFmtId="164" fontId="7" fillId="12" borderId="1" xfId="0" applyNumberFormat="1" applyFont="1" applyFill="1" applyBorder="1" applyAlignment="1">
      <alignment vertical="center"/>
    </xf>
    <xf numFmtId="9" fontId="0" fillId="2" borderId="0" xfId="0" applyNumberFormat="1" applyFill="1" applyAlignment="1">
      <alignment horizontal="center"/>
    </xf>
    <xf numFmtId="0" fontId="12" fillId="2" borderId="0" xfId="0" applyFont="1" applyFill="1" applyAlignment="1">
      <alignment horizontal="center" wrapText="1"/>
    </xf>
    <xf numFmtId="0" fontId="0" fillId="0" borderId="1" xfId="0" applyBorder="1"/>
    <xf numFmtId="0" fontId="4" fillId="3" borderId="0" xfId="0" applyFont="1" applyFill="1"/>
    <xf numFmtId="0" fontId="2" fillId="4" borderId="1" xfId="0" applyFont="1" applyFill="1" applyBorder="1"/>
    <xf numFmtId="44" fontId="2" fillId="4" borderId="1" xfId="0" applyNumberFormat="1" applyFont="1" applyFill="1" applyBorder="1"/>
    <xf numFmtId="0" fontId="0" fillId="2" borderId="0" xfId="0" applyFill="1" applyAlignment="1">
      <alignment horizontal="right"/>
    </xf>
    <xf numFmtId="44" fontId="2" fillId="13" borderId="1" xfId="0" applyNumberFormat="1" applyFont="1" applyFill="1" applyBorder="1"/>
    <xf numFmtId="165" fontId="0" fillId="0" borderId="1" xfId="0" applyNumberFormat="1" applyBorder="1"/>
    <xf numFmtId="9" fontId="0" fillId="0" borderId="1" xfId="0" applyNumberFormat="1" applyBorder="1"/>
    <xf numFmtId="0" fontId="1" fillId="3" borderId="1" xfId="0" applyFont="1" applyFill="1" applyBorder="1"/>
    <xf numFmtId="0" fontId="1" fillId="3" borderId="1" xfId="0" applyFont="1" applyFill="1" applyBorder="1" applyAlignment="1">
      <alignment horizontal="center"/>
    </xf>
    <xf numFmtId="0" fontId="0" fillId="2" borderId="0" xfId="0" applyFill="1" applyAlignment="1">
      <alignment vertical="top"/>
    </xf>
    <xf numFmtId="0" fontId="0" fillId="2" borderId="0" xfId="0" applyFill="1" applyAlignment="1">
      <alignment horizontal="center" wrapText="1"/>
    </xf>
    <xf numFmtId="0" fontId="1" fillId="3" borderId="1" xfId="0" applyFont="1" applyFill="1" applyBorder="1" applyAlignment="1">
      <alignment vertical="center" wrapText="1"/>
    </xf>
    <xf numFmtId="0" fontId="0" fillId="14" borderId="1" xfId="0" applyFill="1" applyBorder="1" applyAlignment="1">
      <alignment horizontal="center"/>
    </xf>
    <xf numFmtId="0" fontId="0" fillId="14" borderId="1" xfId="0" applyFill="1" applyBorder="1" applyAlignment="1">
      <alignment horizontal="left"/>
    </xf>
    <xf numFmtId="0" fontId="0" fillId="14" borderId="1" xfId="0" applyFill="1" applyBorder="1"/>
    <xf numFmtId="0" fontId="12" fillId="0" borderId="0" xfId="0" applyFont="1"/>
    <xf numFmtId="0" fontId="7" fillId="8" borderId="0" xfId="0" applyFont="1" applyFill="1" applyAlignment="1">
      <alignment vertical="center"/>
    </xf>
    <xf numFmtId="0" fontId="5" fillId="6" borderId="0" xfId="0" applyFont="1" applyFill="1" applyAlignment="1">
      <alignment horizontal="left" vertical="center"/>
    </xf>
    <xf numFmtId="0" fontId="0" fillId="2" borderId="0" xfId="0" applyFill="1" applyAlignment="1">
      <alignment horizontal="left" wrapText="1"/>
    </xf>
    <xf numFmtId="0" fontId="0" fillId="0" borderId="1" xfId="0" applyBorder="1" applyAlignment="1">
      <alignment horizontal="center"/>
    </xf>
    <xf numFmtId="0" fontId="14" fillId="7" borderId="0" xfId="0" applyFont="1" applyFill="1" applyAlignment="1">
      <alignment vertical="center"/>
    </xf>
    <xf numFmtId="0" fontId="12" fillId="2" borderId="0" xfId="0" applyFont="1" applyFill="1" applyAlignment="1">
      <alignment horizontal="center"/>
    </xf>
    <xf numFmtId="0" fontId="0" fillId="0" borderId="0" xfId="0" applyAlignment="1">
      <alignment horizontal="left"/>
    </xf>
    <xf numFmtId="0" fontId="2" fillId="0" borderId="0" xfId="0" applyFont="1"/>
    <xf numFmtId="0" fontId="1" fillId="3" borderId="4" xfId="0" applyFont="1" applyFill="1" applyBorder="1" applyAlignment="1">
      <alignment horizontal="center" vertical="center" wrapText="1"/>
    </xf>
    <xf numFmtId="0" fontId="0" fillId="14" borderId="4" xfId="0" applyFill="1" applyBorder="1"/>
    <xf numFmtId="0" fontId="0" fillId="5" borderId="6" xfId="0" applyFill="1" applyBorder="1" applyProtection="1">
      <protection locked="0"/>
    </xf>
    <xf numFmtId="164" fontId="0" fillId="5" borderId="7" xfId="0" applyNumberFormat="1" applyFill="1" applyBorder="1" applyProtection="1">
      <protection locked="0"/>
    </xf>
    <xf numFmtId="0" fontId="0" fillId="14" borderId="6" xfId="0" applyFill="1" applyBorder="1"/>
    <xf numFmtId="0" fontId="0" fillId="14" borderId="7" xfId="0" applyFill="1" applyBorder="1"/>
    <xf numFmtId="164" fontId="7" fillId="7" borderId="9" xfId="0" applyNumberFormat="1" applyFont="1" applyFill="1" applyBorder="1" applyAlignment="1">
      <alignment vertical="center"/>
    </xf>
    <xf numFmtId="164" fontId="7" fillId="7" borderId="10" xfId="0" applyNumberFormat="1" applyFont="1" applyFill="1" applyBorder="1" applyAlignment="1">
      <alignment vertical="center"/>
    </xf>
    <xf numFmtId="0" fontId="0" fillId="5" borderId="4" xfId="0" applyFill="1" applyBorder="1" applyProtection="1">
      <protection locked="0"/>
    </xf>
    <xf numFmtId="164" fontId="0" fillId="5" borderId="6" xfId="0" applyNumberFormat="1" applyFill="1" applyBorder="1" applyProtection="1">
      <protection locked="0"/>
    </xf>
    <xf numFmtId="164" fontId="7" fillId="12" borderId="8" xfId="0" applyNumberFormat="1" applyFont="1" applyFill="1" applyBorder="1" applyAlignment="1">
      <alignment vertical="center"/>
    </xf>
    <xf numFmtId="0" fontId="0" fillId="14" borderId="8" xfId="0" applyFill="1" applyBorder="1"/>
    <xf numFmtId="0" fontId="0" fillId="14" borderId="9" xfId="0" applyFill="1" applyBorder="1"/>
    <xf numFmtId="0" fontId="0" fillId="4" borderId="12" xfId="0" applyFill="1" applyBorder="1"/>
    <xf numFmtId="0" fontId="0" fillId="4" borderId="13" xfId="0" applyFill="1" applyBorder="1"/>
    <xf numFmtId="0" fontId="0" fillId="5" borderId="9" xfId="0" applyFill="1" applyBorder="1" applyProtection="1">
      <protection locked="0"/>
    </xf>
    <xf numFmtId="0" fontId="0" fillId="14" borderId="9" xfId="0" applyFill="1" applyBorder="1" applyAlignment="1">
      <alignment horizontal="center"/>
    </xf>
    <xf numFmtId="0" fontId="0" fillId="14" borderId="9" xfId="0" applyFill="1" applyBorder="1" applyAlignment="1">
      <alignment horizontal="left"/>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15" xfId="0" applyFont="1" applyFill="1" applyBorder="1" applyAlignment="1">
      <alignment horizontal="center" vertical="center"/>
    </xf>
    <xf numFmtId="0" fontId="1" fillId="3" borderId="15" xfId="0" applyFont="1" applyFill="1" applyBorder="1" applyAlignment="1">
      <alignment horizontal="center" vertical="center" wrapText="1"/>
    </xf>
    <xf numFmtId="0" fontId="0" fillId="14" borderId="16" xfId="0" applyFill="1" applyBorder="1"/>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164" fontId="7" fillId="16" borderId="8" xfId="0" applyNumberFormat="1" applyFont="1" applyFill="1" applyBorder="1" applyAlignment="1">
      <alignment vertical="center"/>
    </xf>
    <xf numFmtId="0" fontId="0" fillId="4" borderId="1" xfId="0" quotePrefix="1" applyFill="1" applyBorder="1" applyAlignment="1">
      <alignment horizontal="left"/>
    </xf>
    <xf numFmtId="0" fontId="0" fillId="4" borderId="24" xfId="0" applyFill="1" applyBorder="1" applyAlignment="1">
      <alignment horizontal="center"/>
    </xf>
    <xf numFmtId="0" fontId="0" fillId="0" borderId="25" xfId="0" applyBorder="1"/>
    <xf numFmtId="0" fontId="0" fillId="0" borderId="26" xfId="0" applyBorder="1"/>
    <xf numFmtId="0" fontId="0" fillId="0" borderId="27" xfId="0" applyBorder="1"/>
    <xf numFmtId="0" fontId="0" fillId="0" borderId="28" xfId="0" applyBorder="1"/>
    <xf numFmtId="0" fontId="12" fillId="4" borderId="1" xfId="0" applyFont="1" applyFill="1" applyBorder="1" applyAlignment="1">
      <alignment horizontal="center"/>
    </xf>
    <xf numFmtId="0" fontId="18" fillId="0" borderId="0" xfId="0" applyFont="1" applyAlignment="1">
      <alignment horizontal="left"/>
    </xf>
    <xf numFmtId="0" fontId="12" fillId="4" borderId="1" xfId="0" applyFont="1" applyFill="1" applyBorder="1" applyAlignment="1">
      <alignment horizontal="left"/>
    </xf>
    <xf numFmtId="0" fontId="12" fillId="0" borderId="1" xfId="0" applyFont="1" applyBorder="1" applyAlignment="1">
      <alignment horizontal="center"/>
    </xf>
    <xf numFmtId="44" fontId="7" fillId="16" borderId="1" xfId="0" applyNumberFormat="1" applyFont="1" applyFill="1" applyBorder="1" applyAlignment="1">
      <alignment vertical="center"/>
    </xf>
    <xf numFmtId="0" fontId="10" fillId="16" borderId="1" xfId="0" applyFont="1" applyFill="1" applyBorder="1" applyAlignment="1">
      <alignment vertical="center"/>
    </xf>
    <xf numFmtId="0" fontId="19" fillId="8" borderId="0" xfId="0" applyFont="1" applyFill="1" applyAlignment="1">
      <alignment vertical="center" shrinkToFit="1"/>
    </xf>
    <xf numFmtId="0" fontId="7" fillId="7" borderId="0" xfId="0" applyFont="1" applyFill="1" applyAlignment="1">
      <alignment horizontal="left" vertical="top"/>
    </xf>
    <xf numFmtId="0" fontId="7" fillId="15" borderId="1" xfId="0" applyFont="1" applyFill="1" applyBorder="1" applyAlignment="1" applyProtection="1">
      <alignment horizontal="left" vertical="top" wrapText="1"/>
      <protection locked="0"/>
    </xf>
    <xf numFmtId="0" fontId="11" fillId="6" borderId="0" xfId="0" applyFont="1" applyFill="1" applyAlignment="1">
      <alignment horizontal="left" vertical="center" wrapText="1"/>
    </xf>
    <xf numFmtId="0" fontId="2" fillId="7" borderId="0" xfId="0" applyFont="1" applyFill="1" applyAlignment="1">
      <alignment horizontal="right" vertical="top" wrapText="1"/>
    </xf>
    <xf numFmtId="0" fontId="8" fillId="7" borderId="0" xfId="0" applyFont="1" applyFill="1" applyAlignment="1">
      <alignment horizontal="right" vertical="top"/>
    </xf>
    <xf numFmtId="0" fontId="7" fillId="0" borderId="0" xfId="0" applyFont="1" applyAlignment="1">
      <alignment horizontal="left" vertical="top" wrapText="1"/>
    </xf>
    <xf numFmtId="0" fontId="7" fillId="7" borderId="0" xfId="0" applyFont="1" applyFill="1" applyAlignment="1">
      <alignment horizontal="left" vertical="top" wrapText="1"/>
    </xf>
    <xf numFmtId="0" fontId="2" fillId="0" borderId="0" xfId="0" applyFont="1" applyAlignment="1">
      <alignment horizontal="left" vertical="top" wrapText="1"/>
    </xf>
    <xf numFmtId="0" fontId="1" fillId="3" borderId="18" xfId="0" applyFont="1" applyFill="1" applyBorder="1" applyAlignment="1">
      <alignment horizontal="center"/>
    </xf>
    <xf numFmtId="0" fontId="1" fillId="3" borderId="19" xfId="0" applyFont="1" applyFill="1" applyBorder="1" applyAlignment="1">
      <alignment horizontal="center"/>
    </xf>
    <xf numFmtId="0" fontId="1" fillId="3" borderId="20" xfId="0" applyFont="1" applyFill="1" applyBorder="1" applyAlignment="1">
      <alignment horizontal="center"/>
    </xf>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0" fillId="4" borderId="0" xfId="0" applyFill="1" applyAlignment="1">
      <alignment horizontal="left" vertical="top" wrapText="1"/>
    </xf>
    <xf numFmtId="0" fontId="1" fillId="3" borderId="11" xfId="0" applyFont="1" applyFill="1" applyBorder="1" applyAlignment="1">
      <alignment horizontal="center"/>
    </xf>
    <xf numFmtId="0" fontId="1" fillId="3" borderId="17" xfId="0" applyFont="1" applyFill="1" applyBorder="1" applyAlignment="1">
      <alignment horizontal="center"/>
    </xf>
    <xf numFmtId="0" fontId="0" fillId="4" borderId="29" xfId="0" applyFill="1" applyBorder="1" applyAlignment="1">
      <alignment vertical="top"/>
    </xf>
    <xf numFmtId="0" fontId="0" fillId="4" borderId="30" xfId="0" applyFill="1" applyBorder="1" applyAlignment="1">
      <alignment vertical="top"/>
    </xf>
    <xf numFmtId="0" fontId="0" fillId="4" borderId="31" xfId="0" applyFill="1" applyBorder="1" applyAlignment="1">
      <alignment vertical="top"/>
    </xf>
    <xf numFmtId="0" fontId="0" fillId="4" borderId="15" xfId="0" applyFill="1" applyBorder="1" applyAlignment="1">
      <alignment vertical="top"/>
    </xf>
    <xf numFmtId="0" fontId="0" fillId="4" borderId="32" xfId="0" quotePrefix="1" applyFill="1" applyBorder="1" applyAlignment="1">
      <alignment horizontal="left" vertical="center"/>
    </xf>
    <xf numFmtId="0" fontId="0" fillId="4" borderId="33" xfId="0" quotePrefix="1" applyFill="1" applyBorder="1" applyAlignment="1">
      <alignment horizontal="left" vertical="center"/>
    </xf>
    <xf numFmtId="0" fontId="3" fillId="0" borderId="0" xfId="0" applyFont="1" applyAlignment="1">
      <alignment horizontal="left" vertical="top" wrapText="1"/>
    </xf>
    <xf numFmtId="0" fontId="11" fillId="6" borderId="0" xfId="0" applyFont="1" applyFill="1" applyAlignment="1">
      <alignment horizontal="left" vertical="center"/>
    </xf>
  </cellXfs>
  <cellStyles count="1">
    <cellStyle name="Standaard" xfId="0" builtinId="0"/>
  </cellStyles>
  <dxfs count="1">
    <dxf>
      <font>
        <color rgb="FFFF3300"/>
      </font>
    </dxf>
  </dxfs>
  <tableStyles count="0" defaultTableStyle="TableStyleMedium2" defaultPivotStyle="PivotStyleLight16"/>
  <colors>
    <mruColors>
      <color rgb="FFFF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3D7B-51B6-40B9-A4E2-7473A4937572}">
  <sheetPr>
    <tabColor theme="0"/>
    <pageSetUpPr fitToPage="1"/>
  </sheetPr>
  <dimension ref="A1:D5"/>
  <sheetViews>
    <sheetView showGridLines="0" tabSelected="1" workbookViewId="0">
      <selection activeCell="A2" sqref="A2"/>
    </sheetView>
  </sheetViews>
  <sheetFormatPr defaultRowHeight="15"/>
  <cols>
    <col min="1" max="1" width="29.7109375" style="45" customWidth="1"/>
    <col min="2" max="2" width="118.28515625" style="45" customWidth="1"/>
    <col min="3" max="16384" width="9.140625" style="45"/>
  </cols>
  <sheetData>
    <row r="1" spans="1:4" s="1" customFormat="1" ht="36" customHeight="1">
      <c r="A1" s="101" t="str">
        <f>"Europese Aanbesteding '"&amp;Parameters!B10&amp;"' "&amp;Parameters!B11&amp;""</f>
        <v>Europese Aanbesteding 'Netwerkconnectiviteit en Internettoegang' 24580</v>
      </c>
      <c r="B1" s="101"/>
      <c r="C1" s="54"/>
      <c r="D1" s="54"/>
    </row>
    <row r="2" spans="1:4" s="1" customFormat="1" ht="15.75" customHeight="1">
      <c r="A2" s="123" t="s">
        <v>0</v>
      </c>
      <c r="B2" s="53"/>
    </row>
    <row r="3" spans="1:4" s="1" customFormat="1" ht="24" customHeight="1">
      <c r="A3" s="36" t="s">
        <v>1</v>
      </c>
      <c r="B3" s="53"/>
    </row>
    <row r="4" spans="1:4" s="1" customFormat="1" ht="15.75" customHeight="1">
      <c r="A4" s="20"/>
      <c r="B4" s="20"/>
    </row>
    <row r="5" spans="1:4" ht="409.5" customHeight="1">
      <c r="A5" s="106" t="s">
        <v>2</v>
      </c>
      <c r="B5" s="106"/>
    </row>
  </sheetData>
  <sheetProtection algorithmName="SHA-512" hashValue="TdrfgV+5Jo23gjqP2ltIb6FLmMip3ZCjUrNA63Km2OhHzK4djeSJVMbY+bP3u88lQrHwn3fqHDnMsEv652m/1w==" saltValue="8+b7QvzndfpPnu2xAdkquA==" spinCount="100000" sheet="1" objects="1" scenarios="1"/>
  <mergeCells count="2">
    <mergeCell ref="A5:B5"/>
    <mergeCell ref="A1:B1"/>
  </mergeCells>
  <pageMargins left="0.70866141732283472" right="0.70866141732283472" top="0.74803149606299213" bottom="0.74803149606299213" header="0.31496062992125984" footer="0.31496062992125984"/>
  <pageSetup paperSize="9" scale="58" orientation="portrait" r:id="rId1"/>
  <headerFooter>
    <oddHeader>&amp;A</oddHeader>
    <oddFooter>&amp;L&amp;V Vertrouwelijk&amp;V&amp;C&amp;D&amp;RPagina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3746-6FA3-4218-BD77-606EAF184E8D}">
  <sheetPr>
    <tabColor theme="3" tint="0.749992370372631"/>
    <pageSetUpPr fitToPage="1"/>
  </sheetPr>
  <dimension ref="A1:E20"/>
  <sheetViews>
    <sheetView showGridLines="0" zoomScaleNormal="100" workbookViewId="0">
      <selection activeCell="A2" sqref="A2:D2"/>
    </sheetView>
  </sheetViews>
  <sheetFormatPr defaultRowHeight="15"/>
  <cols>
    <col min="1" max="1" width="9.140625" style="1"/>
    <col min="2" max="2" width="36.28515625" style="1" customWidth="1"/>
    <col min="3" max="3" width="16.28515625" style="1" customWidth="1"/>
    <col min="4" max="4" width="40.85546875" style="1" customWidth="1"/>
    <col min="5" max="5" width="6.7109375" style="1" customWidth="1"/>
    <col min="6" max="16384" width="9.140625" style="1"/>
  </cols>
  <sheetData>
    <row r="1" spans="1:5" ht="36" customHeight="1">
      <c r="A1" s="101" t="str">
        <f>"Europese Aanbesteding '"&amp;Parameters!B10&amp;"' "&amp;Parameters!B11&amp;""</f>
        <v>Europese Aanbesteding 'Netwerkconnectiviteit en Internettoegang' 24580</v>
      </c>
      <c r="B1" s="101"/>
      <c r="C1" s="101"/>
      <c r="D1" s="101"/>
      <c r="E1"/>
    </row>
    <row r="2" spans="1:5" ht="15.75" customHeight="1">
      <c r="A2" s="101" t="s">
        <v>0</v>
      </c>
      <c r="B2" s="101"/>
      <c r="C2" s="101"/>
      <c r="D2" s="101"/>
      <c r="E2"/>
    </row>
    <row r="3" spans="1:5" ht="31.5" customHeight="1">
      <c r="A3" s="36" t="s">
        <v>3</v>
      </c>
      <c r="B3" s="36"/>
      <c r="C3" s="36"/>
      <c r="D3" s="8"/>
      <c r="E3"/>
    </row>
    <row r="4" spans="1:5" ht="15.75">
      <c r="A4" s="7"/>
      <c r="B4" s="8"/>
      <c r="C4" s="8"/>
      <c r="D4" s="8"/>
      <c r="E4"/>
    </row>
    <row r="5" spans="1:5" ht="63.75" customHeight="1">
      <c r="A5" s="102"/>
      <c r="B5" s="104" t="s">
        <v>114</v>
      </c>
      <c r="C5" s="104"/>
      <c r="D5" s="104"/>
      <c r="E5"/>
    </row>
    <row r="6" spans="1:5" ht="38.25" customHeight="1">
      <c r="A6" s="103"/>
      <c r="B6" s="105" t="s">
        <v>4</v>
      </c>
      <c r="C6" s="105"/>
      <c r="D6" s="105"/>
      <c r="E6"/>
    </row>
    <row r="7" spans="1:5">
      <c r="A7" s="9"/>
      <c r="B7" s="10"/>
      <c r="C7" s="10"/>
      <c r="D7" s="10"/>
      <c r="E7"/>
    </row>
    <row r="8" spans="1:5" ht="15.75">
      <c r="A8" s="11"/>
      <c r="B8" s="21" t="s">
        <v>5</v>
      </c>
      <c r="C8" s="22" t="s">
        <v>6</v>
      </c>
      <c r="D8" s="12"/>
      <c r="E8"/>
    </row>
    <row r="9" spans="1:5" ht="15.75">
      <c r="A9" s="11"/>
      <c r="B9" s="97" t="s">
        <v>7</v>
      </c>
      <c r="C9" s="96">
        <v>0</v>
      </c>
      <c r="D9" s="98" t="s">
        <v>111</v>
      </c>
      <c r="E9" s="51" t="str">
        <f>IF(C9&gt;Parameters!B2,"Maximumbedrag eenmalige kosten overschreden!","")</f>
        <v/>
      </c>
    </row>
    <row r="10" spans="1:5" ht="15.75">
      <c r="A10" s="11"/>
      <c r="B10" s="13" t="s">
        <v>8</v>
      </c>
      <c r="C10" s="18">
        <f>'Invulblad-1 Verbindingen'!M27+'Invulblad-1 Verbindingen'!O27</f>
        <v>0</v>
      </c>
      <c r="D10" s="52" t="str">
        <f>IF(C10&gt;Parameters!B3,"Let op: Maximum bedrag overschreden","Bron: Invulblad 1 | Cel M26 + Cel O26")</f>
        <v>Bron: Invulblad 1 | Cel M26 + Cel O26</v>
      </c>
      <c r="E10"/>
    </row>
    <row r="11" spans="1:5" ht="15.75">
      <c r="A11" s="11"/>
      <c r="B11" s="14" t="s">
        <v>9</v>
      </c>
      <c r="C11" s="18">
        <f>'Invulblad-1 Verbindingen'!N27</f>
        <v>0</v>
      </c>
      <c r="D11" s="52" t="s">
        <v>10</v>
      </c>
      <c r="E11"/>
    </row>
    <row r="12" spans="1:5" ht="15.75">
      <c r="A12" s="11"/>
      <c r="B12" s="14" t="s">
        <v>11</v>
      </c>
      <c r="C12" s="18">
        <f>'Invulblad-1 Verbindingen'!Q27+'Invulblad-1 Verbindingen'!R27</f>
        <v>0</v>
      </c>
      <c r="D12" s="52" t="s">
        <v>12</v>
      </c>
      <c r="E12"/>
    </row>
    <row r="13" spans="1:5" ht="15.75">
      <c r="A13" s="11"/>
      <c r="B13" s="14" t="s">
        <v>13</v>
      </c>
      <c r="C13" s="18">
        <f>'Invulblad-2 Verhuizing'!B11</f>
        <v>0</v>
      </c>
      <c r="D13" s="52" t="s">
        <v>14</v>
      </c>
      <c r="E13"/>
    </row>
    <row r="14" spans="1:5" ht="15.75">
      <c r="A14" s="11"/>
      <c r="B14" s="14" t="s">
        <v>15</v>
      </c>
      <c r="C14" s="18">
        <f>'Invulblad-3 Beveiliging'!B11</f>
        <v>0</v>
      </c>
      <c r="D14" s="52" t="s">
        <v>16</v>
      </c>
      <c r="E14"/>
    </row>
    <row r="15" spans="1:5" ht="15.75">
      <c r="A15" s="11"/>
      <c r="B15" s="15" t="s">
        <v>17</v>
      </c>
      <c r="C15" s="19">
        <f>SUM(C10:C14)</f>
        <v>0</v>
      </c>
      <c r="D15" s="56" t="str">
        <f>IF(C15&gt;Parameters!B4,"Let op: Maximum bedrag overschreden","")</f>
        <v/>
      </c>
      <c r="E15"/>
    </row>
    <row r="16" spans="1:5">
      <c r="A16" s="9"/>
      <c r="B16" s="10"/>
      <c r="C16" s="10"/>
      <c r="D16" s="10"/>
      <c r="E16"/>
    </row>
    <row r="17" spans="1:5" ht="26.25" customHeight="1">
      <c r="A17" s="9"/>
      <c r="B17" s="10"/>
      <c r="C17" s="10"/>
      <c r="D17" s="10"/>
      <c r="E17"/>
    </row>
    <row r="18" spans="1:5">
      <c r="A18" s="9"/>
      <c r="B18" s="9" t="s">
        <v>18</v>
      </c>
      <c r="C18" s="100"/>
      <c r="D18" s="100"/>
      <c r="E18"/>
    </row>
    <row r="19" spans="1:5">
      <c r="A19" s="9"/>
      <c r="B19" s="9" t="s">
        <v>19</v>
      </c>
      <c r="C19" s="100"/>
      <c r="D19" s="100"/>
      <c r="E19"/>
    </row>
    <row r="20" spans="1:5" ht="20.25" customHeight="1">
      <c r="A20" s="16"/>
      <c r="B20" s="99"/>
      <c r="C20" s="99"/>
      <c r="D20" s="99"/>
      <c r="E20"/>
    </row>
  </sheetData>
  <sheetProtection algorithmName="SHA-512" hashValue="w4Xt0V2z1euDx0OHML3mGJ64b7s1K1SfPfLwRI6Of13/kewsHBu9u1H2LW9rCeqbC6cWcsbcEWXn7cJbTIabgQ==" saltValue="052HsKUTQWuTD7Xy+OAjLw==" spinCount="100000" sheet="1" objects="1" scenarios="1"/>
  <mergeCells count="8">
    <mergeCell ref="B20:D20"/>
    <mergeCell ref="C18:D18"/>
    <mergeCell ref="C19:D19"/>
    <mergeCell ref="A1:D1"/>
    <mergeCell ref="A2:D2"/>
    <mergeCell ref="A5:A6"/>
    <mergeCell ref="B5:D5"/>
    <mergeCell ref="B6:D6"/>
  </mergeCells>
  <pageMargins left="0.25" right="0.25" top="0.75" bottom="0.75" header="0.3" footer="0.3"/>
  <pageSetup paperSize="9" scale="90" orientation="portrait" r:id="rId1"/>
  <headerFooter>
    <oddHeader>&amp;A</oddHeader>
    <oddFooter>&amp;L&amp;V Vertrouwelijk&amp;V&amp;C&amp;D&amp;RPagina &amp;P van  &amp;N</oddFooter>
  </headerFooter>
  <extLst>
    <ext xmlns:x14="http://schemas.microsoft.com/office/spreadsheetml/2009/9/main" uri="{78C0D931-6437-407d-A8EE-F0AAD7539E65}">
      <x14:conditionalFormattings>
        <x14:conditionalFormatting xmlns:xm="http://schemas.microsoft.com/office/excel/2006/main">
          <x14:cfRule type="cellIs" priority="2" operator="greaterThan" id="{66127853-4877-4539-A009-3938F8B2F5F8}">
            <xm:f>Parameters!$B$2</xm:f>
            <x14:dxf>
              <font>
                <color rgb="FFFF3300"/>
              </font>
            </x14:dxf>
          </x14:cfRule>
          <xm:sqref>C9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B2B0D-7F52-4878-A41D-534F3CF49B58}">
  <sheetPr>
    <tabColor rgb="FFFFFFCC"/>
    <pageSetUpPr fitToPage="1"/>
  </sheetPr>
  <dimension ref="A1:R29"/>
  <sheetViews>
    <sheetView showGridLines="0" zoomScaleNormal="100" workbookViewId="0">
      <selection activeCell="A2" sqref="A2:D2"/>
    </sheetView>
  </sheetViews>
  <sheetFormatPr defaultRowHeight="15"/>
  <cols>
    <col min="1" max="1" width="33.7109375" style="1" customWidth="1"/>
    <col min="2" max="2" width="37.42578125" style="1" customWidth="1"/>
    <col min="3" max="3" width="7.140625" style="30" customWidth="1"/>
    <col min="4" max="4" width="22.42578125" style="30" customWidth="1"/>
    <col min="5" max="5" width="15.85546875" style="30" customWidth="1"/>
    <col min="6" max="6" width="18.140625" style="30" customWidth="1"/>
    <col min="7" max="7" width="12.7109375" style="31" customWidth="1"/>
    <col min="8" max="8" width="17.140625" style="1" customWidth="1"/>
    <col min="9" max="12" width="19" style="1" customWidth="1"/>
    <col min="13" max="13" width="16.5703125" style="1" customWidth="1"/>
    <col min="14" max="14" width="17.140625" style="1" customWidth="1"/>
    <col min="15" max="15" width="20.7109375" style="1" customWidth="1"/>
    <col min="16" max="16" width="19.5703125" style="1" customWidth="1"/>
    <col min="17" max="18" width="17.140625" style="1" customWidth="1"/>
    <col min="19" max="16384" width="9.140625" style="1"/>
  </cols>
  <sheetData>
    <row r="1" spans="1:18" ht="36" customHeight="1">
      <c r="A1" s="101" t="str">
        <f>"Europese Aanbesteding '"&amp;Parameters!B10&amp;"' "&amp;Parameters!B11&amp;""</f>
        <v>Europese Aanbesteding 'Netwerkconnectiviteit en Internettoegang' 24580</v>
      </c>
      <c r="B1" s="101"/>
      <c r="C1" s="101"/>
      <c r="D1" s="101"/>
      <c r="E1" s="1"/>
      <c r="F1" s="1"/>
      <c r="G1" s="1"/>
    </row>
    <row r="2" spans="1:18" ht="15.75" customHeight="1">
      <c r="A2" s="101" t="s">
        <v>0</v>
      </c>
      <c r="B2" s="101"/>
      <c r="C2" s="101"/>
      <c r="D2" s="101"/>
      <c r="E2" s="1"/>
      <c r="F2" s="1"/>
      <c r="G2" s="1"/>
    </row>
    <row r="3" spans="1:18" ht="24">
      <c r="A3" s="36" t="s">
        <v>20</v>
      </c>
      <c r="C3" s="1"/>
      <c r="D3" s="1"/>
      <c r="E3" s="1"/>
      <c r="F3" s="1"/>
      <c r="G3" s="1"/>
    </row>
    <row r="4" spans="1:18" ht="15.75" thickBot="1"/>
    <row r="5" spans="1:18">
      <c r="A5" s="107" t="s">
        <v>21</v>
      </c>
      <c r="B5" s="108"/>
      <c r="C5" s="108"/>
      <c r="D5" s="108"/>
      <c r="E5" s="108"/>
      <c r="F5" s="108"/>
      <c r="G5" s="108"/>
      <c r="H5" s="114" t="s">
        <v>22</v>
      </c>
      <c r="I5" s="115"/>
      <c r="J5" s="115"/>
      <c r="K5" s="115"/>
      <c r="L5" s="107" t="s">
        <v>23</v>
      </c>
      <c r="M5" s="108"/>
      <c r="N5" s="108"/>
      <c r="O5" s="109"/>
      <c r="P5" s="107" t="s">
        <v>24</v>
      </c>
      <c r="Q5" s="108"/>
      <c r="R5" s="109"/>
    </row>
    <row r="6" spans="1:18" s="24" customFormat="1" ht="90">
      <c r="A6" s="78" t="s">
        <v>25</v>
      </c>
      <c r="B6" s="79" t="s">
        <v>26</v>
      </c>
      <c r="C6" s="80" t="s">
        <v>27</v>
      </c>
      <c r="D6" s="81" t="s">
        <v>28</v>
      </c>
      <c r="E6" s="81" t="s">
        <v>29</v>
      </c>
      <c r="F6" s="81" t="s">
        <v>30</v>
      </c>
      <c r="G6" s="81" t="s">
        <v>31</v>
      </c>
      <c r="H6" s="83" t="s">
        <v>32</v>
      </c>
      <c r="I6" s="23" t="s">
        <v>33</v>
      </c>
      <c r="J6" s="23" t="s">
        <v>34</v>
      </c>
      <c r="K6" s="60" t="s">
        <v>35</v>
      </c>
      <c r="L6" s="83" t="str">
        <f>"Prijs Eenmalig (Maximaal "&amp;TEXT(Parameters!B2,"€0.000")&amp;")"</f>
        <v>Prijs Eenmalig (Maximaal €25.000)</v>
      </c>
      <c r="M6" s="23" t="s">
        <v>36</v>
      </c>
      <c r="N6" s="23" t="s">
        <v>37</v>
      </c>
      <c r="O6" s="84" t="s">
        <v>38</v>
      </c>
      <c r="P6" s="83" t="s">
        <v>39</v>
      </c>
      <c r="Q6" s="84" t="s">
        <v>40</v>
      </c>
      <c r="R6" s="84" t="s">
        <v>41</v>
      </c>
    </row>
    <row r="7" spans="1:18">
      <c r="A7" s="73" t="str">
        <f>Locatiegegevens!A5</f>
        <v>Provinciehuis</v>
      </c>
      <c r="B7" s="25"/>
      <c r="C7" s="26">
        <v>1</v>
      </c>
      <c r="D7" s="26" t="s">
        <v>42</v>
      </c>
      <c r="E7" s="95" t="s">
        <v>43</v>
      </c>
      <c r="F7" s="26" t="s">
        <v>44</v>
      </c>
      <c r="G7" s="120" t="s">
        <v>112</v>
      </c>
      <c r="H7" s="62"/>
      <c r="I7" s="6"/>
      <c r="J7" s="6"/>
      <c r="K7" s="68"/>
      <c r="L7" s="69"/>
      <c r="M7" s="17"/>
      <c r="N7" s="17"/>
      <c r="O7" s="63"/>
      <c r="P7" s="62"/>
      <c r="Q7" s="17"/>
      <c r="R7" s="63"/>
    </row>
    <row r="8" spans="1:18">
      <c r="A8" s="74"/>
      <c r="B8" s="29"/>
      <c r="C8" s="26">
        <v>2</v>
      </c>
      <c r="D8" s="26" t="s">
        <v>42</v>
      </c>
      <c r="E8" s="95" t="s">
        <v>43</v>
      </c>
      <c r="F8" s="26" t="s">
        <v>44</v>
      </c>
      <c r="G8" s="121"/>
      <c r="H8" s="62"/>
      <c r="I8" s="6"/>
      <c r="J8" s="6"/>
      <c r="K8" s="68"/>
      <c r="L8" s="69"/>
      <c r="M8" s="17"/>
      <c r="N8" s="17"/>
      <c r="O8" s="63"/>
      <c r="P8" s="62"/>
      <c r="Q8" s="17"/>
      <c r="R8" s="63"/>
    </row>
    <row r="9" spans="1:18">
      <c r="A9" s="73" t="str">
        <f>Locatiegegevens!A6</f>
        <v>Steunpunt De Meern</v>
      </c>
      <c r="B9" s="25"/>
      <c r="C9" s="26">
        <v>1</v>
      </c>
      <c r="D9" s="26" t="s">
        <v>42</v>
      </c>
      <c r="E9" s="26" t="s">
        <v>45</v>
      </c>
      <c r="F9" s="26" t="s">
        <v>46</v>
      </c>
      <c r="G9" s="120" t="s">
        <v>112</v>
      </c>
      <c r="H9" s="62"/>
      <c r="I9" s="6"/>
      <c r="J9" s="6"/>
      <c r="K9" s="68"/>
      <c r="L9" s="69"/>
      <c r="M9" s="17"/>
      <c r="N9" s="17"/>
      <c r="O9" s="63"/>
      <c r="P9" s="62"/>
      <c r="Q9" s="17"/>
      <c r="R9" s="63"/>
    </row>
    <row r="10" spans="1:18">
      <c r="A10" s="74"/>
      <c r="B10" s="29"/>
      <c r="C10" s="26">
        <v>2</v>
      </c>
      <c r="D10" s="26" t="s">
        <v>42</v>
      </c>
      <c r="E10" s="26" t="s">
        <v>45</v>
      </c>
      <c r="F10" s="26" t="s">
        <v>46</v>
      </c>
      <c r="G10" s="121"/>
      <c r="H10" s="62"/>
      <c r="I10" s="6"/>
      <c r="J10" s="6"/>
      <c r="K10" s="68"/>
      <c r="L10" s="69"/>
      <c r="M10" s="17"/>
      <c r="N10" s="17"/>
      <c r="O10" s="63"/>
      <c r="P10" s="62"/>
      <c r="Q10" s="17"/>
      <c r="R10" s="63"/>
    </row>
    <row r="11" spans="1:18">
      <c r="A11" s="73" t="str">
        <f>Locatiegegevens!A7</f>
        <v>Steunpunt  Huis Ter Heide</v>
      </c>
      <c r="B11" s="25"/>
      <c r="C11" s="26">
        <v>1</v>
      </c>
      <c r="D11" s="26" t="s">
        <v>42</v>
      </c>
      <c r="E11" s="26" t="s">
        <v>45</v>
      </c>
      <c r="F11" s="26" t="s">
        <v>46</v>
      </c>
      <c r="G11" s="120" t="s">
        <v>112</v>
      </c>
      <c r="H11" s="62"/>
      <c r="I11" s="6"/>
      <c r="J11" s="6"/>
      <c r="K11" s="68"/>
      <c r="L11" s="69"/>
      <c r="M11" s="17"/>
      <c r="N11" s="17"/>
      <c r="O11" s="63"/>
      <c r="P11" s="62"/>
      <c r="Q11" s="17"/>
      <c r="R11" s="63"/>
    </row>
    <row r="12" spans="1:18">
      <c r="A12" s="74"/>
      <c r="B12" s="29"/>
      <c r="C12" s="26">
        <v>2</v>
      </c>
      <c r="D12" s="26" t="s">
        <v>42</v>
      </c>
      <c r="E12" s="26" t="s">
        <v>45</v>
      </c>
      <c r="F12" s="26" t="s">
        <v>46</v>
      </c>
      <c r="G12" s="121"/>
      <c r="H12" s="62"/>
      <c r="I12" s="6"/>
      <c r="J12" s="6"/>
      <c r="K12" s="68"/>
      <c r="L12" s="69"/>
      <c r="M12" s="17"/>
      <c r="N12" s="17"/>
      <c r="O12" s="63"/>
      <c r="P12" s="62"/>
      <c r="Q12" s="17"/>
      <c r="R12" s="63"/>
    </row>
    <row r="13" spans="1:18">
      <c r="A13" s="73" t="str">
        <f>Locatiegegevens!A8</f>
        <v>Remise Nieuwegein</v>
      </c>
      <c r="B13" s="25"/>
      <c r="C13" s="26">
        <v>1</v>
      </c>
      <c r="D13" s="26" t="s">
        <v>42</v>
      </c>
      <c r="E13" s="26" t="s">
        <v>45</v>
      </c>
      <c r="F13" s="26" t="s">
        <v>46</v>
      </c>
      <c r="G13" s="120" t="s">
        <v>112</v>
      </c>
      <c r="H13" s="62"/>
      <c r="I13" s="6"/>
      <c r="J13" s="6"/>
      <c r="K13" s="68"/>
      <c r="L13" s="69"/>
      <c r="M13" s="17"/>
      <c r="N13" s="17"/>
      <c r="O13" s="63"/>
      <c r="P13" s="62"/>
      <c r="Q13" s="17"/>
      <c r="R13" s="63"/>
    </row>
    <row r="14" spans="1:18">
      <c r="A14" s="74"/>
      <c r="B14" s="29"/>
      <c r="C14" s="26">
        <v>2</v>
      </c>
      <c r="D14" s="26" t="s">
        <v>42</v>
      </c>
      <c r="E14" s="26" t="s">
        <v>45</v>
      </c>
      <c r="F14" s="26" t="s">
        <v>46</v>
      </c>
      <c r="G14" s="121"/>
      <c r="H14" s="62"/>
      <c r="I14" s="6"/>
      <c r="J14" s="6"/>
      <c r="K14" s="68"/>
      <c r="L14" s="69"/>
      <c r="M14" s="17"/>
      <c r="N14" s="17"/>
      <c r="O14" s="63"/>
      <c r="P14" s="62"/>
      <c r="Q14" s="17"/>
      <c r="R14" s="63"/>
    </row>
    <row r="15" spans="1:18">
      <c r="A15" s="73" t="str">
        <f>Locatiegegevens!A9</f>
        <v>Paushuize</v>
      </c>
      <c r="B15" s="25"/>
      <c r="C15" s="26">
        <v>1</v>
      </c>
      <c r="D15" s="26" t="s">
        <v>42</v>
      </c>
      <c r="E15" s="26" t="s">
        <v>47</v>
      </c>
      <c r="F15" s="26" t="s">
        <v>46</v>
      </c>
      <c r="G15" s="120" t="s">
        <v>112</v>
      </c>
      <c r="H15" s="62"/>
      <c r="I15" s="6"/>
      <c r="J15" s="6"/>
      <c r="K15" s="68"/>
      <c r="L15" s="69"/>
      <c r="M15" s="17"/>
      <c r="N15" s="17"/>
      <c r="O15" s="63"/>
      <c r="P15" s="62"/>
      <c r="Q15" s="17"/>
      <c r="R15" s="63"/>
    </row>
    <row r="16" spans="1:18">
      <c r="A16" s="74"/>
      <c r="B16" s="29"/>
      <c r="C16" s="55">
        <v>2</v>
      </c>
      <c r="D16" s="55" t="s">
        <v>42</v>
      </c>
      <c r="E16" s="26" t="s">
        <v>47</v>
      </c>
      <c r="F16" s="26" t="s">
        <v>46</v>
      </c>
      <c r="G16" s="121"/>
      <c r="H16" s="62"/>
      <c r="I16" s="6"/>
      <c r="J16" s="6"/>
      <c r="K16" s="68"/>
      <c r="L16" s="69"/>
      <c r="M16" s="17"/>
      <c r="N16" s="17"/>
      <c r="O16" s="63"/>
      <c r="P16" s="62"/>
      <c r="Q16" s="17"/>
      <c r="R16" s="63"/>
    </row>
    <row r="17" spans="1:18">
      <c r="A17" s="73" t="str">
        <f>Locatiegegevens!A10</f>
        <v>Archeologisch Depot</v>
      </c>
      <c r="B17" s="25"/>
      <c r="C17" s="26">
        <v>1</v>
      </c>
      <c r="D17" s="26" t="s">
        <v>42</v>
      </c>
      <c r="E17" s="26" t="s">
        <v>47</v>
      </c>
      <c r="F17" s="26" t="s">
        <v>46</v>
      </c>
      <c r="G17" s="86" t="s">
        <v>112</v>
      </c>
      <c r="H17" s="62"/>
      <c r="I17" s="6"/>
      <c r="J17" s="6"/>
      <c r="K17" s="68"/>
      <c r="L17" s="69"/>
      <c r="M17" s="17"/>
      <c r="N17" s="17"/>
      <c r="O17" s="63"/>
      <c r="P17" s="62"/>
      <c r="Q17" s="17"/>
      <c r="R17" s="63"/>
    </row>
    <row r="18" spans="1:18">
      <c r="A18" s="88" t="s">
        <v>48</v>
      </c>
      <c r="B18" s="90" t="s">
        <v>49</v>
      </c>
      <c r="C18" s="87">
        <v>1</v>
      </c>
      <c r="D18" s="26" t="s">
        <v>42</v>
      </c>
      <c r="E18" s="26" t="s">
        <v>50</v>
      </c>
      <c r="F18" s="26" t="s">
        <v>46</v>
      </c>
      <c r="G18" s="120" t="s">
        <v>112</v>
      </c>
      <c r="H18" s="62"/>
      <c r="I18" s="6"/>
      <c r="J18" s="6"/>
      <c r="K18" s="68"/>
      <c r="L18" s="69"/>
      <c r="M18" s="17"/>
      <c r="N18" s="17"/>
      <c r="O18" s="63"/>
      <c r="P18" s="62"/>
      <c r="Q18" s="17"/>
      <c r="R18" s="63"/>
    </row>
    <row r="19" spans="1:18">
      <c r="A19" s="89"/>
      <c r="B19" s="91"/>
      <c r="C19" s="87">
        <v>2</v>
      </c>
      <c r="D19" s="26" t="s">
        <v>42</v>
      </c>
      <c r="E19" s="26" t="s">
        <v>50</v>
      </c>
      <c r="F19" s="26" t="s">
        <v>46</v>
      </c>
      <c r="G19" s="121"/>
      <c r="H19" s="62"/>
      <c r="I19" s="6"/>
      <c r="J19" s="6"/>
      <c r="K19" s="68"/>
      <c r="L19" s="69"/>
      <c r="M19" s="17"/>
      <c r="N19" s="17"/>
      <c r="O19" s="63"/>
      <c r="P19" s="62"/>
      <c r="Q19" s="17"/>
      <c r="R19" s="63"/>
    </row>
    <row r="20" spans="1:18">
      <c r="A20" s="116" t="str">
        <f>Locatiegegevens!A11</f>
        <v>Microsoft Cloud (optie)</v>
      </c>
      <c r="B20" s="118" t="s">
        <v>51</v>
      </c>
      <c r="C20" s="26">
        <v>1</v>
      </c>
      <c r="D20" s="26" t="s">
        <v>52</v>
      </c>
      <c r="E20" s="92" t="s">
        <v>45</v>
      </c>
      <c r="F20" s="94" t="s">
        <v>53</v>
      </c>
      <c r="G20" s="27" t="s">
        <v>113</v>
      </c>
      <c r="H20" s="62"/>
      <c r="I20" s="6"/>
      <c r="J20" s="6"/>
      <c r="K20" s="68"/>
      <c r="L20" s="69"/>
      <c r="M20" s="17"/>
      <c r="N20" s="17"/>
      <c r="O20" s="63"/>
      <c r="P20" s="62"/>
      <c r="Q20" s="17"/>
      <c r="R20" s="63"/>
    </row>
    <row r="21" spans="1:18">
      <c r="A21" s="117"/>
      <c r="B21" s="119"/>
      <c r="C21" s="92">
        <v>2</v>
      </c>
      <c r="D21" s="92" t="s">
        <v>52</v>
      </c>
      <c r="E21" s="92" t="s">
        <v>45</v>
      </c>
      <c r="F21" s="93" t="s">
        <v>54</v>
      </c>
      <c r="G21" s="27" t="s">
        <v>113</v>
      </c>
      <c r="H21" s="62"/>
      <c r="I21" s="6"/>
      <c r="J21" s="6"/>
      <c r="K21" s="68"/>
      <c r="L21" s="69"/>
      <c r="M21" s="17"/>
      <c r="N21" s="17"/>
      <c r="O21" s="63"/>
      <c r="P21" s="62"/>
      <c r="Q21" s="17"/>
      <c r="R21" s="63"/>
    </row>
    <row r="22" spans="1:18">
      <c r="A22" s="110" t="s">
        <v>55</v>
      </c>
      <c r="B22" s="6"/>
      <c r="C22" s="48"/>
      <c r="D22" s="48"/>
      <c r="E22" s="48"/>
      <c r="F22" s="48"/>
      <c r="G22" s="49"/>
      <c r="H22" s="64"/>
      <c r="I22" s="50"/>
      <c r="J22" s="50"/>
      <c r="K22" s="61"/>
      <c r="L22" s="69"/>
      <c r="M22" s="50"/>
      <c r="N22" s="50"/>
      <c r="O22" s="65"/>
      <c r="P22" s="64"/>
      <c r="Q22" s="50"/>
      <c r="R22" s="65"/>
    </row>
    <row r="23" spans="1:18">
      <c r="A23" s="111"/>
      <c r="B23" s="6"/>
      <c r="C23" s="48"/>
      <c r="D23" s="48"/>
      <c r="E23" s="48"/>
      <c r="F23" s="48"/>
      <c r="G23" s="49"/>
      <c r="H23" s="64"/>
      <c r="I23" s="50"/>
      <c r="J23" s="50"/>
      <c r="K23" s="61"/>
      <c r="L23" s="69"/>
      <c r="M23" s="50"/>
      <c r="N23" s="50"/>
      <c r="O23" s="65"/>
      <c r="P23" s="64"/>
      <c r="Q23" s="50"/>
      <c r="R23" s="65"/>
    </row>
    <row r="24" spans="1:18" ht="15.75" thickBot="1">
      <c r="A24" s="112"/>
      <c r="B24" s="75"/>
      <c r="C24" s="76"/>
      <c r="D24" s="76"/>
      <c r="E24" s="76"/>
      <c r="F24" s="76"/>
      <c r="G24" s="77"/>
      <c r="H24" s="71"/>
      <c r="I24" s="72"/>
      <c r="J24" s="72"/>
      <c r="K24" s="82"/>
      <c r="L24" s="69"/>
      <c r="M24" s="50"/>
      <c r="N24" s="50"/>
      <c r="O24" s="65"/>
      <c r="P24" s="64"/>
      <c r="Q24" s="50"/>
      <c r="R24" s="65"/>
    </row>
    <row r="25" spans="1:18" ht="15.75" thickBot="1">
      <c r="C25" s="1"/>
      <c r="D25" s="1"/>
      <c r="L25" s="70">
        <f>SUM(L7:L24)</f>
        <v>0</v>
      </c>
      <c r="M25" s="66">
        <f t="shared" ref="M25:R25" si="0">SUM(M7:M24)</f>
        <v>0</v>
      </c>
      <c r="N25" s="66">
        <f t="shared" si="0"/>
        <v>0</v>
      </c>
      <c r="O25" s="67">
        <f t="shared" si="0"/>
        <v>0</v>
      </c>
      <c r="P25" s="85"/>
      <c r="Q25" s="66">
        <f t="shared" si="0"/>
        <v>0</v>
      </c>
      <c r="R25" s="67">
        <f t="shared" si="0"/>
        <v>0</v>
      </c>
    </row>
    <row r="26" spans="1:18" ht="30">
      <c r="C26" s="1"/>
      <c r="D26" s="1"/>
      <c r="L26" s="34" t="str">
        <f>IF(L25&gt;Parameters!B2,"Maximum overschreden!","")</f>
        <v/>
      </c>
      <c r="M26" s="30" t="s">
        <v>56</v>
      </c>
      <c r="N26" s="46" t="str">
        <f>Parameters!B5&amp;" lijn(en) van de "&amp;Parameters!C5&amp;", "&amp;Parameters!B6&amp;" jaar eerder"</f>
        <v>2 lijn(en) van de 16, 2 jaar eerder</v>
      </c>
      <c r="O26" s="30" t="s">
        <v>57</v>
      </c>
      <c r="P26" s="30"/>
      <c r="Q26" s="33" t="str">
        <f>Parameters!B8&amp;" jaar "&amp;TEXT(Parameters!B7,"0%")</f>
        <v>5 jaar 10%</v>
      </c>
      <c r="R26" s="30" t="str">
        <f>Parameters!C8&amp;" jaar "&amp;TEXT(Parameters!B7,"0%")</f>
        <v>3 jaar 10%</v>
      </c>
    </row>
    <row r="27" spans="1:18">
      <c r="M27" s="32">
        <f>5*12*M25</f>
        <v>0</v>
      </c>
      <c r="N27" s="32">
        <f>N25*(Parameters!B5/Parameters!C5)*12*Parameters!B6</f>
        <v>0</v>
      </c>
      <c r="O27" s="32">
        <f>3*12*O25</f>
        <v>0</v>
      </c>
      <c r="P27" s="30"/>
      <c r="Q27" s="32">
        <f>Q25*12*Parameters!C8*Parameters!B7</f>
        <v>0</v>
      </c>
      <c r="R27" s="32">
        <f>R25*Parameters!C7*12*Parameters!C8</f>
        <v>0</v>
      </c>
    </row>
    <row r="28" spans="1:18">
      <c r="M28" s="57"/>
    </row>
    <row r="29" spans="1:18" ht="409.5" customHeight="1">
      <c r="A29" s="113" t="s">
        <v>58</v>
      </c>
      <c r="B29" s="113"/>
      <c r="C29" s="113"/>
      <c r="D29" s="113"/>
      <c r="E29" s="113"/>
      <c r="F29" s="113"/>
      <c r="G29" s="113"/>
    </row>
  </sheetData>
  <sheetProtection algorithmName="SHA-512" hashValue="luc0OI6dMFyhMMAWkoaDeiMVwQAX340Uf/2iWMw+aK7+g22Ocw87KTUnKZEen3Rvh+trTRRBXADsfLd764kfYQ==" saltValue="F3KV+dUkuBTdw+hqsXeMCA==" spinCount="100000" sheet="1" objects="1" scenarios="1"/>
  <mergeCells count="16">
    <mergeCell ref="L5:O5"/>
    <mergeCell ref="P5:R5"/>
    <mergeCell ref="A22:A24"/>
    <mergeCell ref="A29:G29"/>
    <mergeCell ref="A1:D1"/>
    <mergeCell ref="A2:D2"/>
    <mergeCell ref="A5:G5"/>
    <mergeCell ref="H5:K5"/>
    <mergeCell ref="A20:A21"/>
    <mergeCell ref="B20:B21"/>
    <mergeCell ref="G7:G8"/>
    <mergeCell ref="G9:G10"/>
    <mergeCell ref="G11:G12"/>
    <mergeCell ref="G13:G14"/>
    <mergeCell ref="G15:G16"/>
    <mergeCell ref="G18:G19"/>
  </mergeCells>
  <pageMargins left="0.25" right="0.25" top="0.75" bottom="0.75" header="0.3" footer="0.3"/>
  <pageSetup paperSize="9" scale="41" orientation="landscape" r:id="rId1"/>
  <headerFooter>
    <oddHeader>&amp;A</oddHeader>
    <oddFooter>&amp;L&amp;V Vertrouwelijk&amp;V&amp;C&amp;D&amp;RPagina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3238-A73E-468C-8395-B34564D0388C}">
  <sheetPr>
    <tabColor rgb="FFFFFFCC"/>
    <pageSetUpPr fitToPage="1"/>
  </sheetPr>
  <dimension ref="A1:D13"/>
  <sheetViews>
    <sheetView workbookViewId="0">
      <selection activeCell="A2" sqref="A2:C2"/>
    </sheetView>
  </sheetViews>
  <sheetFormatPr defaultRowHeight="15"/>
  <cols>
    <col min="1" max="1" width="33.7109375" style="1" customWidth="1"/>
    <col min="2" max="2" width="18.42578125" style="1" customWidth="1"/>
    <col min="3" max="3" width="40.5703125" style="1" customWidth="1"/>
    <col min="4" max="16384" width="9.140625" style="1"/>
  </cols>
  <sheetData>
    <row r="1" spans="1:4" ht="36" customHeight="1">
      <c r="A1" s="101" t="str">
        <f>"Europese Aanbesteding '"&amp;Parameters!B10&amp;"' "&amp;Parameters!B11&amp;""</f>
        <v>Europese Aanbesteding 'Netwerkconnectiviteit en Internettoegang' 24580</v>
      </c>
      <c r="B1" s="101"/>
      <c r="C1" s="101"/>
      <c r="D1" s="101"/>
    </row>
    <row r="2" spans="1:4" ht="15.75" customHeight="1">
      <c r="A2" s="101" t="s">
        <v>0</v>
      </c>
      <c r="B2" s="101"/>
      <c r="C2" s="101"/>
    </row>
    <row r="3" spans="1:4" ht="24">
      <c r="A3" s="36" t="s">
        <v>59</v>
      </c>
    </row>
    <row r="5" spans="1:4" ht="30">
      <c r="A5" s="47" t="s">
        <v>5</v>
      </c>
      <c r="B5" s="47" t="s">
        <v>60</v>
      </c>
    </row>
    <row r="6" spans="1:4">
      <c r="A6" s="28" t="s">
        <v>61</v>
      </c>
      <c r="B6" s="5"/>
    </row>
    <row r="7" spans="1:4">
      <c r="A7" s="28" t="s">
        <v>62</v>
      </c>
      <c r="B7" s="5"/>
    </row>
    <row r="8" spans="1:4">
      <c r="A8" s="28" t="s">
        <v>63</v>
      </c>
      <c r="B8" s="5"/>
    </row>
    <row r="9" spans="1:4">
      <c r="A9" s="28" t="s">
        <v>64</v>
      </c>
      <c r="B9" s="5"/>
    </row>
    <row r="10" spans="1:4">
      <c r="A10" s="37" t="s">
        <v>65</v>
      </c>
      <c r="B10" s="38">
        <f>SUM(B6:B9)</f>
        <v>0</v>
      </c>
    </row>
    <row r="11" spans="1:4">
      <c r="A11" s="39" t="str">
        <f>"x "&amp;Parameters!B9</f>
        <v>x 2</v>
      </c>
      <c r="B11" s="40">
        <f>2*B10</f>
        <v>0</v>
      </c>
    </row>
    <row r="13" spans="1:4" ht="186" customHeight="1">
      <c r="A13" s="122" t="s">
        <v>66</v>
      </c>
      <c r="B13" s="122"/>
      <c r="C13" s="122"/>
    </row>
  </sheetData>
  <sheetProtection algorithmName="SHA-512" hashValue="QuMIBzS3nK1R12OY1j9IrwgLvNCkx6P4CmUPvYdIMVn+Ooab/Vv2TTMjDSzBFLQxgPcncKG/prxDYtUvl+Fwsw==" saltValue="r+hY6bqSBPwK+pqJ3lGX2Q==" spinCount="100000" sheet="1" objects="1" scenarios="1"/>
  <mergeCells count="3">
    <mergeCell ref="A13:C13"/>
    <mergeCell ref="A2:C2"/>
    <mergeCell ref="A1:D1"/>
  </mergeCells>
  <pageMargins left="0.70866141732283472" right="0.70866141732283472" top="0.74803149606299213" bottom="0.74803149606299213" header="0.31496062992125984" footer="0.31496062992125984"/>
  <pageSetup paperSize="9" scale="94" orientation="portrait" r:id="rId1"/>
  <headerFooter>
    <oddHeader>&amp;A</oddHeader>
    <oddFooter>&amp;L&amp;V Vertrouwelijk&amp;V&amp;C&amp;D&amp;RPagina &amp;P 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69DF8-91DB-4147-8D5F-051E9781639F}">
  <sheetPr>
    <tabColor rgb="FFFFFFCC"/>
    <pageSetUpPr fitToPage="1"/>
  </sheetPr>
  <dimension ref="A1:D13"/>
  <sheetViews>
    <sheetView workbookViewId="0">
      <selection activeCell="A2" sqref="A2:D2"/>
    </sheetView>
  </sheetViews>
  <sheetFormatPr defaultRowHeight="15"/>
  <cols>
    <col min="1" max="1" width="33.7109375" style="1" customWidth="1"/>
    <col min="2" max="2" width="23.5703125" style="1" customWidth="1"/>
    <col min="3" max="3" width="29.85546875" style="1" customWidth="1"/>
    <col min="4" max="4" width="17" style="1" customWidth="1"/>
    <col min="5" max="16384" width="9.140625" style="1"/>
  </cols>
  <sheetData>
    <row r="1" spans="1:4" ht="36" customHeight="1">
      <c r="A1" s="101" t="str">
        <f>"Europese Aanbesteding '"&amp;Parameters!B10&amp;"' "&amp;Parameters!B11&amp;""</f>
        <v>Europese Aanbesteding 'Netwerkconnectiviteit en Internettoegang' 24580</v>
      </c>
      <c r="B1" s="101"/>
      <c r="C1" s="101"/>
      <c r="D1" s="101"/>
    </row>
    <row r="2" spans="1:4" ht="15.75" customHeight="1">
      <c r="A2" s="101" t="s">
        <v>0</v>
      </c>
      <c r="B2" s="101"/>
      <c r="C2" s="101"/>
      <c r="D2" s="101"/>
    </row>
    <row r="3" spans="1:4" ht="24">
      <c r="A3" s="36" t="s">
        <v>15</v>
      </c>
    </row>
    <row r="5" spans="1:4" s="24" customFormat="1" ht="30">
      <c r="A5" s="47" t="s">
        <v>5</v>
      </c>
      <c r="B5" s="47" t="s">
        <v>67</v>
      </c>
      <c r="C5" s="47" t="s">
        <v>68</v>
      </c>
    </row>
    <row r="6" spans="1:4">
      <c r="A6" s="28" t="s">
        <v>69</v>
      </c>
      <c r="B6" s="5"/>
      <c r="C6" s="28" t="s">
        <v>70</v>
      </c>
    </row>
    <row r="7" spans="1:4">
      <c r="A7" s="6"/>
      <c r="B7" s="5"/>
      <c r="C7" s="6"/>
    </row>
    <row r="8" spans="1:4">
      <c r="A8" s="6"/>
      <c r="B8" s="5"/>
      <c r="C8" s="6"/>
    </row>
    <row r="9" spans="1:4">
      <c r="A9" s="6"/>
      <c r="B9" s="5"/>
      <c r="C9" s="6"/>
    </row>
    <row r="10" spans="1:4">
      <c r="A10" s="37" t="s">
        <v>71</v>
      </c>
      <c r="B10" s="38">
        <f>SUM(B6:B9)</f>
        <v>0</v>
      </c>
    </row>
    <row r="11" spans="1:4">
      <c r="B11" s="40">
        <f>B10*12*8</f>
        <v>0</v>
      </c>
    </row>
    <row r="13" spans="1:4" ht="144.75" customHeight="1">
      <c r="A13" s="122" t="s">
        <v>72</v>
      </c>
      <c r="B13" s="122"/>
      <c r="C13" s="122"/>
      <c r="D13" s="122"/>
    </row>
  </sheetData>
  <sheetProtection algorithmName="SHA-512" hashValue="BKytFOaoT2zM4fBv+g5TPtqeTXX0joxnE69UJ7TiO96mXWUOyq+uYSAq0MT/lDNGve4CfAeueutcMgISYSUeSw==" saltValue="4aQ5DqTtTG+ud6WIL5RBFg==" spinCount="100000" sheet="1" objects="1" scenarios="1"/>
  <mergeCells count="3">
    <mergeCell ref="A1:D1"/>
    <mergeCell ref="A2:D2"/>
    <mergeCell ref="A13:D13"/>
  </mergeCells>
  <pageMargins left="0.70866141732283472" right="0.70866141732283472" top="0.74803149606299213" bottom="0.74803149606299213" header="0.31496062992125984" footer="0.31496062992125984"/>
  <pageSetup paperSize="9" scale="90" orientation="portrait" r:id="rId1"/>
  <headerFooter>
    <oddHeader>&amp;A</oddHeader>
    <oddFooter>&amp;L&amp;V Vertrouwelijk&amp;V&amp;C&amp;D&amp;RPagina &amp;P van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D0DF9EE-CE51-444D-921F-AC8C4DAF2B30}">
          <x14:formula1>
            <xm:f>Parameters!$A$14:$A$15</xm:f>
          </x14:formula1>
          <xm:sqref>C6:C9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912C-27A6-43AF-B73F-A9BE03A72836}">
  <sheetPr>
    <pageSetUpPr fitToPage="1"/>
  </sheetPr>
  <dimension ref="A1:D11"/>
  <sheetViews>
    <sheetView showGridLines="0" zoomScaleNormal="100" workbookViewId="0">
      <selection activeCell="A2" sqref="A2:C2"/>
    </sheetView>
  </sheetViews>
  <sheetFormatPr defaultRowHeight="15"/>
  <cols>
    <col min="1" max="1" width="31" style="1" bestFit="1" customWidth="1"/>
    <col min="2" max="2" width="27.7109375" style="1" bestFit="1" customWidth="1"/>
    <col min="3" max="3" width="44.140625" style="1" bestFit="1" customWidth="1"/>
    <col min="4" max="16384" width="9.140625" style="1"/>
  </cols>
  <sheetData>
    <row r="1" spans="1:4" ht="36" customHeight="1">
      <c r="A1" s="101" t="str">
        <f>"Europese Aanbesteding '"&amp;Parameters!B10&amp;"' "&amp;Parameters!B11&amp;""</f>
        <v>Europese Aanbesteding 'Netwerkconnectiviteit en Internettoegang' 24580</v>
      </c>
      <c r="B1" s="101"/>
      <c r="C1" s="101"/>
      <c r="D1" s="54"/>
    </row>
    <row r="2" spans="1:4" ht="15.75" customHeight="1">
      <c r="A2" s="101" t="s">
        <v>0</v>
      </c>
      <c r="B2" s="101"/>
      <c r="C2" s="101"/>
    </row>
    <row r="4" spans="1:4">
      <c r="A4" s="2" t="s">
        <v>73</v>
      </c>
      <c r="B4" s="2" t="s">
        <v>74</v>
      </c>
      <c r="C4" s="2" t="s">
        <v>75</v>
      </c>
    </row>
    <row r="5" spans="1:4">
      <c r="A5" s="4" t="s">
        <v>48</v>
      </c>
      <c r="B5" s="3" t="s">
        <v>76</v>
      </c>
      <c r="C5" s="3" t="s">
        <v>77</v>
      </c>
    </row>
    <row r="6" spans="1:4">
      <c r="A6" s="3" t="s">
        <v>78</v>
      </c>
      <c r="B6" s="3" t="s">
        <v>79</v>
      </c>
      <c r="C6" s="3" t="s">
        <v>80</v>
      </c>
    </row>
    <row r="7" spans="1:4">
      <c r="A7" s="3" t="s">
        <v>81</v>
      </c>
      <c r="B7" s="3" t="s">
        <v>79</v>
      </c>
      <c r="C7" s="3" t="s">
        <v>82</v>
      </c>
    </row>
    <row r="8" spans="1:4">
      <c r="A8" s="3" t="s">
        <v>83</v>
      </c>
      <c r="B8" s="3" t="s">
        <v>84</v>
      </c>
      <c r="C8" s="3" t="s">
        <v>85</v>
      </c>
    </row>
    <row r="9" spans="1:4" ht="30">
      <c r="A9" s="3" t="s">
        <v>86</v>
      </c>
      <c r="B9" s="3" t="s">
        <v>87</v>
      </c>
      <c r="C9" s="4" t="s">
        <v>88</v>
      </c>
    </row>
    <row r="10" spans="1:4">
      <c r="A10" s="3" t="s">
        <v>89</v>
      </c>
      <c r="B10" s="3" t="s">
        <v>90</v>
      </c>
      <c r="C10" s="3" t="s">
        <v>91</v>
      </c>
    </row>
    <row r="11" spans="1:4">
      <c r="A11" s="3" t="s">
        <v>92</v>
      </c>
      <c r="B11" s="3" t="s">
        <v>93</v>
      </c>
      <c r="C11" s="3" t="s">
        <v>94</v>
      </c>
    </row>
  </sheetData>
  <sheetProtection algorithmName="SHA-512" hashValue="Yu9JxKMXIW+JqOqsL7JkRRUIXemq2Uc/XJRd++sQAgJB+xoIrgu0hoJ8WCzlSuoEYsyGg65rCzWN7C9HdZY+jw==" saltValue="s0C7a7y7pVJ438WRxBT9zQ==" spinCount="100000" sheet="1" objects="1" scenarios="1"/>
  <mergeCells count="2">
    <mergeCell ref="A1:C1"/>
    <mergeCell ref="A2:C2"/>
  </mergeCells>
  <pageMargins left="0.70866141732283472" right="0.70866141732283472" top="0.74803149606299213" bottom="0.74803149606299213" header="0.31496062992125984" footer="0.31496062992125984"/>
  <pageSetup paperSize="9" orientation="landscape" r:id="rId1"/>
  <headerFooter>
    <oddHeader>&amp;A</oddHeader>
    <oddFooter>&amp;L&amp;V Vertrouwelijk&amp;V&amp;C&amp;D&amp;RPagina &amp;P van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3A28A-44C2-4CD1-9B5A-CD65B427A257}">
  <sheetPr>
    <tabColor rgb="FFFFC000"/>
    <pageSetUpPr fitToPage="1"/>
  </sheetPr>
  <dimension ref="A1:D15"/>
  <sheetViews>
    <sheetView showGridLines="0" workbookViewId="0">
      <selection activeCell="C8" sqref="C8"/>
    </sheetView>
  </sheetViews>
  <sheetFormatPr defaultRowHeight="15"/>
  <cols>
    <col min="1" max="1" width="36.140625" customWidth="1"/>
    <col min="2" max="2" width="14.85546875" customWidth="1"/>
    <col min="3" max="3" width="12.140625" customWidth="1"/>
    <col min="4" max="4" width="9.140625" style="58"/>
  </cols>
  <sheetData>
    <row r="1" spans="1:4">
      <c r="A1" s="43" t="s">
        <v>95</v>
      </c>
      <c r="B1" s="44" t="s">
        <v>96</v>
      </c>
      <c r="C1" s="44" t="s">
        <v>96</v>
      </c>
    </row>
    <row r="2" spans="1:4">
      <c r="A2" s="35" t="s">
        <v>97</v>
      </c>
      <c r="B2" s="41">
        <v>25000</v>
      </c>
      <c r="C2" s="35"/>
    </row>
    <row r="3" spans="1:4">
      <c r="A3" s="35" t="s">
        <v>98</v>
      </c>
      <c r="B3" s="41">
        <v>2000000</v>
      </c>
      <c r="C3" s="35"/>
      <c r="D3" s="58" t="s">
        <v>99</v>
      </c>
    </row>
    <row r="4" spans="1:4">
      <c r="A4" s="35" t="s">
        <v>100</v>
      </c>
      <c r="B4" s="41">
        <v>1100000</v>
      </c>
      <c r="C4" s="35"/>
    </row>
    <row r="5" spans="1:4">
      <c r="A5" s="35" t="s">
        <v>101</v>
      </c>
      <c r="B5" s="35">
        <v>2</v>
      </c>
      <c r="C5" s="35">
        <f>2*8</f>
        <v>16</v>
      </c>
    </row>
    <row r="6" spans="1:4">
      <c r="A6" s="35" t="s">
        <v>102</v>
      </c>
      <c r="B6" s="35">
        <v>2</v>
      </c>
      <c r="C6" s="35"/>
    </row>
    <row r="7" spans="1:4">
      <c r="A7" s="35" t="s">
        <v>103</v>
      </c>
      <c r="B7" s="42">
        <v>0.1</v>
      </c>
      <c r="C7" s="42">
        <v>0.1</v>
      </c>
    </row>
    <row r="8" spans="1:4">
      <c r="A8" s="35" t="s">
        <v>104</v>
      </c>
      <c r="B8" s="35">
        <v>5</v>
      </c>
      <c r="C8" s="35">
        <v>3</v>
      </c>
    </row>
    <row r="9" spans="1:4">
      <c r="A9" s="35" t="s">
        <v>105</v>
      </c>
      <c r="B9" s="35">
        <v>2</v>
      </c>
      <c r="C9" s="35"/>
    </row>
    <row r="10" spans="1:4">
      <c r="A10" s="35" t="s">
        <v>106</v>
      </c>
      <c r="B10" s="35" t="s">
        <v>107</v>
      </c>
      <c r="C10" s="35"/>
    </row>
    <row r="11" spans="1:4">
      <c r="A11" s="35" t="s">
        <v>108</v>
      </c>
      <c r="B11" s="35">
        <v>24580</v>
      </c>
      <c r="C11" s="35"/>
    </row>
    <row r="13" spans="1:4">
      <c r="A13" s="59" t="s">
        <v>109</v>
      </c>
    </row>
    <row r="14" spans="1:4">
      <c r="A14" t="s">
        <v>70</v>
      </c>
    </row>
    <row r="15" spans="1:4">
      <c r="A15" t="s">
        <v>110</v>
      </c>
    </row>
  </sheetData>
  <sheetProtection sheet="1" objects="1" scenarios="1"/>
  <pageMargins left="0.70866141732283472" right="0.70866141732283472" top="0.74803149606299213" bottom="0.74803149606299213" header="0.31496062992125984" footer="0.31496062992125984"/>
  <pageSetup paperSize="9" scale="87" orientation="portrait" r:id="rId1"/>
  <headerFooter>
    <oddHeader>&amp;A</oddHeader>
    <oddFooter>&amp;L&amp;V Vertrouwelijk&amp;V&amp;C&amp;D&amp;RPagina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CorsaDocumentcode xmlns="64ad4df5-6118-42a0-bbb4-dea15916c060" xsi:nil="true"/>
    <lcf76f155ced4ddcb4097134ff3c332f xmlns="64ad4df5-6118-42a0-bbb4-dea15916c060">
      <Terms xmlns="http://schemas.microsoft.com/office/infopath/2007/PartnerControls"/>
    </lcf76f155ced4ddcb4097134ff3c332f>
    <_dlc_DocId xmlns="87f39e6f-4bff-48d0-bd06-9369af3c3a2b">UTSP-170368959-991</_dlc_DocId>
    <_dlc_DocIdUrl xmlns="87f39e6f-4bff-48d0-bd06-9369af3c3a2b">
      <Url>https://provincieutrecht.sharepoint.com/sites/prjct-ToekomstbestendigICTFundament---INKOOP/_layouts/15/DocIdRedir.aspx?ID=UTSP-170368959-991</Url>
      <Description>UTSP-170368959-991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BC4D751C8ABA543BBD5896CAE1C872B" ma:contentTypeVersion="13" ma:contentTypeDescription="Een nieuw document maken." ma:contentTypeScope="" ma:versionID="e9de2c9f8bab0c322d2e658a52a973d8">
  <xsd:schema xmlns:xsd="http://www.w3.org/2001/XMLSchema" xmlns:xs="http://www.w3.org/2001/XMLSchema" xmlns:p="http://schemas.microsoft.com/office/2006/metadata/properties" xmlns:ns2="87f39e6f-4bff-48d0-bd06-9369af3c3a2b" xmlns:ns3="64ad4df5-6118-42a0-bbb4-dea15916c060" targetNamespace="http://schemas.microsoft.com/office/2006/metadata/properties" ma:root="true" ma:fieldsID="ac79d2f415802623bf35442dafbd8bbc" ns2:_="" ns3:_="">
    <xsd:import namespace="87f39e6f-4bff-48d0-bd06-9369af3c3a2b"/>
    <xsd:import namespace="64ad4df5-6118-42a0-bbb4-dea15916c06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PUCorsaDocument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39e6f-4bff-48d0-bd06-9369af3c3a2b"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Registratienummer"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4ad4df5-6118-42a0-bbb4-dea15916c06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d6e20898-9fd2-4753-9924-3f7380c5943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PUCorsaDocumentcode" ma:index="22" nillable="true" ma:displayName="Corsa documentcode" ma:internalName="PUCorsaDocumentcod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16E196-C6D6-46DE-975E-F5E3C664C1E4}">
  <ds:schemaRefs>
    <ds:schemaRef ds:uri="http://schemas.microsoft.com/sharepoint/events"/>
  </ds:schemaRefs>
</ds:datastoreItem>
</file>

<file path=customXml/itemProps2.xml><?xml version="1.0" encoding="utf-8"?>
<ds:datastoreItem xmlns:ds="http://schemas.openxmlformats.org/officeDocument/2006/customXml" ds:itemID="{B34B0214-64E9-481A-AB06-6C7E540BB385}">
  <ds:schemaRefs>
    <ds:schemaRef ds:uri="http://schemas.microsoft.com/sharepoint/v3/contenttype/forms"/>
  </ds:schemaRefs>
</ds:datastoreItem>
</file>

<file path=customXml/itemProps3.xml><?xml version="1.0" encoding="utf-8"?>
<ds:datastoreItem xmlns:ds="http://schemas.openxmlformats.org/officeDocument/2006/customXml" ds:itemID="{5CC15054-FE9A-4FCB-BDE2-CDCF71132A9F}">
  <ds:schemaRefs>
    <ds:schemaRef ds:uri="http://schemas.microsoft.com/office/2006/metadata/properties"/>
    <ds:schemaRef ds:uri="http://www.w3.org/XML/1998/namespace"/>
    <ds:schemaRef ds:uri="http://schemas.microsoft.com/office/infopath/2007/PartnerControls"/>
    <ds:schemaRef ds:uri="87f39e6f-4bff-48d0-bd06-9369af3c3a2b"/>
    <ds:schemaRef ds:uri="64ad4df5-6118-42a0-bbb4-dea15916c060"/>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s>
</ds:datastoreItem>
</file>

<file path=customXml/itemProps4.xml><?xml version="1.0" encoding="utf-8"?>
<ds:datastoreItem xmlns:ds="http://schemas.openxmlformats.org/officeDocument/2006/customXml" ds:itemID="{01A5B0BE-57A7-49DB-8A59-B3712E070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39e6f-4bff-48d0-bd06-9369af3c3a2b"/>
    <ds:schemaRef ds:uri="64ad4df5-6118-42a0-bbb4-dea15916c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d3e3d8-6573-48ba-80bb-8e2aa4ce99ab}" enabled="0" method="" siteId="{34d3e3d8-6573-48ba-80bb-8e2aa4ce99a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Voorblad</vt:lpstr>
      <vt:lpstr>Vergelijkingsprijs</vt:lpstr>
      <vt:lpstr>Invulblad-1 Verbindingen</vt:lpstr>
      <vt:lpstr>Invulblad-2 Verhuizing</vt:lpstr>
      <vt:lpstr>Invulblad-3 Beveiliging</vt:lpstr>
      <vt:lpstr>Locatiegegevens</vt:lpstr>
      <vt:lpstr>Parameters</vt:lpstr>
      <vt:lpstr>'Invulblad-1 Verbindingen'!Afdrukbereik</vt:lpstr>
      <vt:lpstr>'Invulblad-2 Verhuizing'!Afdrukbereik</vt:lpstr>
      <vt:lpstr>'Invulblad-3 Beveiliging'!Afdrukbereik</vt:lpstr>
      <vt:lpstr>Locatiegegevens!Afdrukbereik</vt:lpstr>
      <vt:lpstr>Vergelijkingsprijs!Afdrukbereik</vt:lpstr>
      <vt:lpstr>Voorblad!Afdrukbereik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Dick Slaats</dc:creator>
  <cp:keywords/>
  <dc:description/>
  <cp:lastModifiedBy>Vries, Max de</cp:lastModifiedBy>
  <cp:revision/>
  <dcterms:created xsi:type="dcterms:W3CDTF">2025-09-10T08:21:19Z</dcterms:created>
  <dcterms:modified xsi:type="dcterms:W3CDTF">2026-03-16T19:55:25Z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0x0101008BC4D751C8ABA543BBD5896CAE1C872B</vt:lpwstr>
  </property>
  <property fmtid="{D5CDD505-2E9C-101B-9397-08002B2CF9AE}" pid="3" name="MediaServiceImageTags">
    <vt:lpwstr/>
  </property>
  <property fmtid="{D5CDD505-2E9C-101B-9397-08002B2CF9AE}" pid="4" name="_dlc_DocIdItemGuid">
    <vt:lpwstr>bc577b72-045c-49bb-8689-02c64f473c85</vt:lpwstr>
  </property>
</Properties>
</file>