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uverta.sharepoint.com/sites/EAOngediertebestrijding/Gedeelde documenten/General/04. Nota van Inlichtingen/Nota van Inlichtingen 2/"/>
    </mc:Choice>
  </mc:AlternateContent>
  <xr:revisionPtr revIDLastSave="0" documentId="8_{D0F37C27-CBD8-42B5-A065-8CDFCCEBC4DB}" xr6:coauthVersionLast="47" xr6:coauthVersionMax="47" xr10:uidLastSave="{00000000-0000-0000-0000-000000000000}"/>
  <bookViews>
    <workbookView xWindow="-28920" yWindow="-120" windowWidth="29040" windowHeight="17520" xr2:uid="{25478528-B76A-4418-9FE0-511658A810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3" i="1"/>
  <c r="H13" i="1" s="1"/>
  <c r="I13" i="1" s="1"/>
  <c r="C10" i="1"/>
  <c r="C9" i="1"/>
  <c r="H6" i="1" l="1"/>
  <c r="H20" i="1"/>
  <c r="I20" i="1" s="1"/>
  <c r="H9" i="1"/>
  <c r="H5" i="1"/>
  <c r="H8" i="1"/>
  <c r="H7" i="1"/>
  <c r="G6" i="1" l="1"/>
  <c r="G8" i="1"/>
  <c r="G7" i="1"/>
  <c r="G5" i="1"/>
  <c r="G9" i="1"/>
</calcChain>
</file>

<file path=xl/sharedStrings.xml><?xml version="1.0" encoding="utf-8"?>
<sst xmlns="http://schemas.openxmlformats.org/spreadsheetml/2006/main" count="29" uniqueCount="21">
  <si>
    <t xml:space="preserve">        Uitgangspunten</t>
  </si>
  <si>
    <t>Aanbiedingen</t>
  </si>
  <si>
    <t>Prijs</t>
  </si>
  <si>
    <t>in %</t>
  </si>
  <si>
    <t>Relatief LOG-formule</t>
  </si>
  <si>
    <t>max. # punten</t>
  </si>
  <si>
    <t>Kwaliteit</t>
  </si>
  <si>
    <t>Inschrijver A</t>
  </si>
  <si>
    <t>Inschrijver B</t>
  </si>
  <si>
    <t>Impact</t>
  </si>
  <si>
    <t>Inschrijver C</t>
  </si>
  <si>
    <t>Inschrijver D</t>
  </si>
  <si>
    <t>Totaal in %</t>
  </si>
  <si>
    <t>Inschrijver E</t>
  </si>
  <si>
    <t>Totaal in punten</t>
  </si>
  <si>
    <t>Hoogste prijs</t>
  </si>
  <si>
    <t>V.a. hier geen punten</t>
  </si>
  <si>
    <t>Dit maakt bandbreedte</t>
  </si>
  <si>
    <t>Laagste prijs</t>
  </si>
  <si>
    <t>Factor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</si>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</sst>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 vertical="center"/>
    </xf>
    <xf numFmtId="9" fontId="0" fillId="3" borderId="0" xfId="0" applyNumberFormat="1" applyFill="1" applyAlignment="1">
      <alignment horizontal="center"/>
    </xf>
    <xf numFmtId="9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1" fontId="0" fillId="3" borderId="1" xfId="0" applyNumberFormat="1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6" fontId="0" fillId="3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9" fontId="0" fillId="2" borderId="0" xfId="1" applyFont="1" applyFill="1"/>
    <xf numFmtId="10" fontId="0" fillId="2" borderId="0" xfId="0" applyNumberFormat="1" applyFill="1"/>
    <xf numFmtId="164" fontId="0" fillId="2" borderId="0" xfId="0" applyNumberFormat="1" applyFill="1"/>
    <xf numFmtId="0" fontId="2" fillId="2" borderId="0" xfId="0" applyFont="1" applyFill="1" applyAlignment="1">
      <alignment wrapText="1"/>
    </xf>
    <xf numFmtId="6" fontId="0" fillId="2" borderId="0" xfId="0" applyNumberFormat="1" applyFill="1"/>
    <xf numFmtId="6" fontId="0" fillId="2" borderId="0" xfId="0" applyNumberForma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6" fontId="0" fillId="4" borderId="0" xfId="0" applyNumberFormat="1" applyFill="1" applyAlignment="1">
      <alignment horizontal="center"/>
    </xf>
    <xf numFmtId="6" fontId="0" fillId="4" borderId="0" xfId="0" applyNumberForma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B962-BE3E-44F5-B83D-EB51AA8F2280}">
  <dimension ref="A1:L25"/>
  <sheetViews>
    <sheetView tabSelected="1" workbookViewId="0">
      <selection activeCell="A14" sqref="A14"/>
    </sheetView>
  </sheetViews>
  <sheetFormatPr defaultColWidth="8.7109375" defaultRowHeight="15" x14ac:dyDescent="0.25"/>
  <cols>
    <col min="1" max="1" width="10.7109375" style="4" bestFit="1" customWidth="1"/>
    <col min="2" max="2" width="17.7109375" style="4" customWidth="1"/>
    <col min="3" max="3" width="10.5703125" style="4" bestFit="1" customWidth="1"/>
    <col min="4" max="4" width="6.7109375" style="4" customWidth="1"/>
    <col min="5" max="5" width="11.5703125" style="4" bestFit="1" customWidth="1"/>
    <col min="6" max="6" width="10.5703125" style="4" bestFit="1" customWidth="1"/>
    <col min="7" max="7" width="6.7109375" style="4" customWidth="1"/>
    <col min="8" max="8" width="20.28515625" style="16" customWidth="1"/>
    <col min="9" max="9" width="23.28515625" style="16" customWidth="1"/>
    <col min="10" max="11" width="20.28515625" style="16" customWidth="1"/>
    <col min="12" max="12" width="5.42578125" style="4" bestFit="1" customWidth="1"/>
    <col min="13" max="13" width="14.28515625" style="4" bestFit="1" customWidth="1"/>
    <col min="14" max="14" width="22" style="4" customWidth="1"/>
    <col min="15" max="16384" width="8.7109375" style="4"/>
  </cols>
  <sheetData>
    <row r="1" spans="1:12" s="6" customFormat="1" x14ac:dyDescent="0.25">
      <c r="A1" s="1" t="s">
        <v>0</v>
      </c>
      <c r="B1" s="1"/>
      <c r="C1" s="1"/>
      <c r="D1" s="2"/>
      <c r="E1" s="3" t="s">
        <v>1</v>
      </c>
      <c r="F1" s="3"/>
      <c r="G1" s="4"/>
      <c r="H1" s="5"/>
      <c r="I1" s="5"/>
      <c r="J1" s="5"/>
      <c r="K1" s="5"/>
    </row>
    <row r="2" spans="1:12" s="6" customFormat="1" x14ac:dyDescent="0.25">
      <c r="A2" s="2"/>
      <c r="B2" s="2"/>
      <c r="C2" s="2"/>
      <c r="D2" s="2"/>
      <c r="E2" s="7"/>
      <c r="F2" s="7"/>
      <c r="G2" s="4"/>
      <c r="H2" s="8"/>
      <c r="I2" s="8"/>
      <c r="J2" s="8"/>
      <c r="K2" s="8"/>
    </row>
    <row r="3" spans="1:12" x14ac:dyDescent="0.25">
      <c r="A3" s="9" t="s">
        <v>2</v>
      </c>
      <c r="B3" s="6" t="s">
        <v>3</v>
      </c>
      <c r="C3" s="10">
        <v>0.4</v>
      </c>
      <c r="D3" s="11"/>
      <c r="H3" s="8" t="s">
        <v>4</v>
      </c>
      <c r="I3" s="4"/>
      <c r="J3" s="4"/>
      <c r="K3" s="4"/>
    </row>
    <row r="4" spans="1:12" x14ac:dyDescent="0.25">
      <c r="A4" s="12"/>
      <c r="B4" s="13" t="s">
        <v>5</v>
      </c>
      <c r="C4" s="14">
        <v>400</v>
      </c>
      <c r="D4" s="15"/>
      <c r="I4" s="4"/>
      <c r="J4" s="4"/>
      <c r="K4" s="4"/>
    </row>
    <row r="5" spans="1:12" x14ac:dyDescent="0.25">
      <c r="A5" s="9" t="s">
        <v>6</v>
      </c>
      <c r="B5" s="6" t="s">
        <v>3</v>
      </c>
      <c r="C5" s="10">
        <v>0.6</v>
      </c>
      <c r="D5" s="11"/>
      <c r="E5" s="4" t="s">
        <v>7</v>
      </c>
      <c r="F5" s="17">
        <v>160</v>
      </c>
      <c r="G5" s="18">
        <f>IF(F5&gt;=$I$13,0,$C$13/F5*$C$4)</f>
        <v>0</v>
      </c>
      <c r="H5" s="18">
        <f>$C$4-$C$4*((LOG(F5/$C$13))/LOG(1.5))</f>
        <v>-283.80451654058186</v>
      </c>
      <c r="I5" s="19"/>
      <c r="J5" s="20"/>
      <c r="K5" s="4"/>
      <c r="L5" s="21"/>
    </row>
    <row r="6" spans="1:12" x14ac:dyDescent="0.25">
      <c r="A6" s="12"/>
      <c r="B6" s="13" t="s">
        <v>5</v>
      </c>
      <c r="C6" s="14">
        <v>600</v>
      </c>
      <c r="D6" s="15"/>
      <c r="E6" s="4" t="s">
        <v>8</v>
      </c>
      <c r="F6" s="17">
        <v>120</v>
      </c>
      <c r="G6" s="18">
        <f>IF(F6&gt;=$I$13,0,$C$13/F6*$C$4)</f>
        <v>0</v>
      </c>
      <c r="H6" s="18">
        <f>$C$4-$C$4*((LOG(F6/$C$13))/LOG(1.5))</f>
        <v>0</v>
      </c>
      <c r="I6" s="19"/>
      <c r="J6" s="20"/>
      <c r="K6" s="4"/>
      <c r="L6" s="21"/>
    </row>
    <row r="7" spans="1:12" x14ac:dyDescent="0.25">
      <c r="A7" s="9" t="s">
        <v>9</v>
      </c>
      <c r="B7" s="6" t="s">
        <v>3</v>
      </c>
      <c r="C7" s="10">
        <v>0</v>
      </c>
      <c r="D7" s="11"/>
      <c r="E7" s="4" t="s">
        <v>10</v>
      </c>
      <c r="F7" s="17">
        <v>100</v>
      </c>
      <c r="G7" s="18">
        <f>IF(F7&gt;=$I$13,0,$C$13/F7*$C$4)</f>
        <v>0</v>
      </c>
      <c r="H7" s="18">
        <f>$C$4-$C$4*((LOG(F7/$C$13))/LOG(1.5))</f>
        <v>179.86411471471661</v>
      </c>
      <c r="I7" s="19"/>
      <c r="J7" s="20"/>
      <c r="K7" s="4"/>
      <c r="L7" s="21"/>
    </row>
    <row r="8" spans="1:12" x14ac:dyDescent="0.25">
      <c r="A8" s="12"/>
      <c r="B8" s="13" t="s">
        <v>5</v>
      </c>
      <c r="C8" s="14">
        <v>0</v>
      </c>
      <c r="D8" s="15"/>
      <c r="E8" s="4" t="s">
        <v>11</v>
      </c>
      <c r="F8" s="17">
        <v>85</v>
      </c>
      <c r="G8" s="18">
        <f>IF(F8&gt;=$I$13,0,$C$13/F8*$C$4)</f>
        <v>0</v>
      </c>
      <c r="H8" s="18">
        <f>$C$4-$C$4*((LOG(F8/$C$13))/LOG(1.5))</f>
        <v>340.192514123546</v>
      </c>
      <c r="I8" s="19"/>
      <c r="J8" s="20"/>
      <c r="K8" s="4"/>
      <c r="L8" s="21"/>
    </row>
    <row r="9" spans="1:12" x14ac:dyDescent="0.25">
      <c r="B9" s="22" t="s">
        <v>12</v>
      </c>
      <c r="C9" s="11">
        <f>C3+C5+C7</f>
        <v>1</v>
      </c>
      <c r="D9" s="11"/>
      <c r="E9" s="4" t="s">
        <v>13</v>
      </c>
      <c r="F9" s="17">
        <v>80</v>
      </c>
      <c r="G9" s="18">
        <f>IF(F9&gt;=$I$13,0,$C$13/F9*$C$4)</f>
        <v>0</v>
      </c>
      <c r="H9" s="18">
        <f>$C$4-$C$4*((LOG(F9/$C$13))/LOG(1.5))</f>
        <v>400</v>
      </c>
      <c r="I9" s="19"/>
      <c r="J9" s="20"/>
      <c r="K9" s="4"/>
      <c r="L9" s="21"/>
    </row>
    <row r="10" spans="1:12" x14ac:dyDescent="0.25">
      <c r="B10" s="22" t="s">
        <v>14</v>
      </c>
      <c r="C10" s="15">
        <f>C4+C6+C8</f>
        <v>1000</v>
      </c>
      <c r="D10" s="15"/>
      <c r="G10" s="16"/>
      <c r="J10" s="4"/>
      <c r="K10" s="4"/>
    </row>
    <row r="11" spans="1:12" x14ac:dyDescent="0.25">
      <c r="C11" s="23"/>
      <c r="D11" s="23"/>
      <c r="F11" s="23"/>
    </row>
    <row r="12" spans="1:12" x14ac:dyDescent="0.25">
      <c r="B12" s="4" t="s">
        <v>15</v>
      </c>
      <c r="C12" s="24">
        <f>MAX(F5,F6,F7,F8,F9)</f>
        <v>160</v>
      </c>
      <c r="D12" s="23"/>
      <c r="H12" s="25" t="s">
        <v>16</v>
      </c>
      <c r="I12" s="25" t="s">
        <v>17</v>
      </c>
      <c r="J12" s="4"/>
      <c r="K12" s="4"/>
    </row>
    <row r="13" spans="1:12" x14ac:dyDescent="0.25">
      <c r="B13" s="26" t="s">
        <v>18</v>
      </c>
      <c r="C13" s="27">
        <f>MIN(F5,F6,F7,F8,F9)</f>
        <v>80</v>
      </c>
      <c r="D13" s="28"/>
      <c r="E13" s="26" t="s">
        <v>19</v>
      </c>
      <c r="F13" s="29">
        <v>1.5</v>
      </c>
      <c r="G13" s="26" t="s">
        <v>20</v>
      </c>
      <c r="H13" s="27">
        <f>$C$13*F13</f>
        <v>120</v>
      </c>
      <c r="I13" s="27">
        <f>H13-$C$13</f>
        <v>40</v>
      </c>
      <c r="J13" s="4"/>
      <c r="K13" s="4"/>
    </row>
    <row r="14" spans="1:12" x14ac:dyDescent="0.25">
      <c r="B14" s="26"/>
      <c r="C14" s="26"/>
      <c r="D14" s="26"/>
      <c r="E14" s="26"/>
      <c r="F14" s="29"/>
      <c r="G14" s="26"/>
      <c r="H14" s="29"/>
      <c r="I14" s="29"/>
      <c r="J14" s="4"/>
      <c r="K14" s="4"/>
    </row>
    <row r="15" spans="1:12" x14ac:dyDescent="0.25">
      <c r="B15" s="26"/>
      <c r="C15" s="30"/>
      <c r="D15" s="26"/>
      <c r="E15" s="26"/>
      <c r="F15" s="29"/>
      <c r="G15" s="26"/>
      <c r="H15" s="29"/>
      <c r="I15" s="29"/>
      <c r="J15" s="4"/>
      <c r="K15" s="4"/>
    </row>
    <row r="16" spans="1:12" x14ac:dyDescent="0.25">
      <c r="B16" s="26"/>
      <c r="C16" s="26"/>
      <c r="D16" s="26"/>
      <c r="E16" s="26"/>
      <c r="F16" s="29"/>
      <c r="G16" s="26"/>
      <c r="H16" s="29"/>
      <c r="I16" s="29"/>
      <c r="J16" s="4"/>
      <c r="K16" s="4"/>
    </row>
    <row r="17" spans="2:11" x14ac:dyDescent="0.25">
      <c r="B17" s="26"/>
      <c r="C17" s="26"/>
      <c r="D17" s="26"/>
      <c r="E17" s="26"/>
      <c r="F17" s="29"/>
      <c r="G17" s="26"/>
      <c r="H17" s="29"/>
      <c r="I17" s="29"/>
      <c r="J17" s="4"/>
      <c r="K17" s="4"/>
    </row>
    <row r="18" spans="2:11" x14ac:dyDescent="0.25">
      <c r="B18" s="26"/>
      <c r="C18" s="26"/>
      <c r="D18" s="26"/>
      <c r="E18" s="26"/>
      <c r="F18" s="29"/>
      <c r="G18" s="26"/>
      <c r="H18" s="29"/>
      <c r="I18" s="29"/>
      <c r="J18" s="4"/>
      <c r="K18" s="4"/>
    </row>
    <row r="19" spans="2:11" x14ac:dyDescent="0.25">
      <c r="B19" s="26"/>
      <c r="C19" s="26"/>
      <c r="D19" s="26"/>
      <c r="E19" s="26"/>
      <c r="F19" s="29"/>
      <c r="G19" s="26"/>
      <c r="H19" s="25" t="s">
        <v>16</v>
      </c>
      <c r="I19" s="25" t="s">
        <v>17</v>
      </c>
      <c r="J19" s="4"/>
      <c r="K19" s="4"/>
    </row>
    <row r="20" spans="2:11" x14ac:dyDescent="0.25">
      <c r="B20" s="26"/>
      <c r="C20" s="26"/>
      <c r="D20" s="26"/>
      <c r="E20" s="26" t="s">
        <v>19</v>
      </c>
      <c r="F20" s="29">
        <v>1.5</v>
      </c>
      <c r="G20" s="26" t="s">
        <v>20</v>
      </c>
      <c r="H20" s="27">
        <f>$C$13*F20</f>
        <v>120</v>
      </c>
      <c r="I20" s="27">
        <f>H20-$C$13</f>
        <v>40</v>
      </c>
      <c r="J20" s="4"/>
      <c r="K20" s="4"/>
    </row>
    <row r="21" spans="2:11" x14ac:dyDescent="0.25">
      <c r="B21" s="26"/>
      <c r="C21" s="26"/>
      <c r="D21" s="26"/>
      <c r="E21" s="26"/>
      <c r="F21" s="26"/>
      <c r="G21" s="26"/>
      <c r="H21" s="28"/>
      <c r="I21" s="27"/>
      <c r="J21" s="4"/>
      <c r="K21" s="4"/>
    </row>
    <row r="22" spans="2:11" x14ac:dyDescent="0.25">
      <c r="B22" s="26"/>
      <c r="C22" s="26"/>
      <c r="D22" s="26"/>
      <c r="E22" s="26"/>
      <c r="F22" s="26"/>
      <c r="G22" s="26"/>
      <c r="H22" s="26"/>
      <c r="I22" s="29"/>
      <c r="J22" s="4"/>
      <c r="K22" s="4"/>
    </row>
    <row r="23" spans="2:11" x14ac:dyDescent="0.25">
      <c r="B23" s="26"/>
      <c r="C23" s="26"/>
      <c r="D23" s="26"/>
      <c r="E23" s="26"/>
      <c r="F23" s="26"/>
      <c r="G23" s="26"/>
      <c r="H23" s="26"/>
      <c r="I23" s="29"/>
      <c r="J23" s="4"/>
      <c r="K23" s="4"/>
    </row>
    <row r="24" spans="2:11" x14ac:dyDescent="0.25">
      <c r="B24" s="26"/>
      <c r="C24" s="26"/>
      <c r="D24" s="26"/>
      <c r="E24" s="26"/>
      <c r="F24" s="26"/>
      <c r="G24" s="26"/>
      <c r="H24" s="26"/>
      <c r="I24" s="29"/>
      <c r="J24" s="4"/>
      <c r="K24" s="4"/>
    </row>
    <row r="25" spans="2:11" x14ac:dyDescent="0.25">
      <c r="J25" s="4"/>
      <c r="K25" s="4"/>
    </row>
  </sheetData>
  <mergeCells count="6">
    <mergeCell ref="A1:C1"/>
    <mergeCell ref="E1:F1"/>
    <mergeCell ref="H1:K1"/>
    <mergeCell ref="A3:A4"/>
    <mergeCell ref="A5:A6"/>
    <mergeCell ref="A7:A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27EED43B99745A7F9129FA298C5F4" ma:contentTypeVersion="4" ma:contentTypeDescription="Een nieuw document maken." ma:contentTypeScope="" ma:versionID="5be0626f3149ea205583e38a0c174fc5">
  <xsd:schema xmlns:xsd="http://www.w3.org/2001/XMLSchema" xmlns:xs="http://www.w3.org/2001/XMLSchema" xmlns:p="http://schemas.microsoft.com/office/2006/metadata/properties" xmlns:ns2="36765a72-4e04-462e-9704-7129ff01e486" targetNamespace="http://schemas.microsoft.com/office/2006/metadata/properties" ma:root="true" ma:fieldsID="fb811ea2424c1d3f1b9a5056fb7de495" ns2:_="">
    <xsd:import namespace="36765a72-4e04-462e-9704-7129ff01e4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65a72-4e04-462e-9704-7129ff01e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73B5D3-1E2E-4411-8BDF-BAC27B8333BE}"/>
</file>

<file path=customXml/itemProps2.xml><?xml version="1.0" encoding="utf-8"?>
<ds:datastoreItem xmlns:ds="http://schemas.openxmlformats.org/officeDocument/2006/customXml" ds:itemID="{70CCFADE-C191-4C2E-866F-6ADB2DBBE0B8}"/>
</file>

<file path=customXml/itemProps3.xml><?xml version="1.0" encoding="utf-8"?>
<ds:datastoreItem xmlns:ds="http://schemas.openxmlformats.org/officeDocument/2006/customXml" ds:itemID="{7913DC5D-0A95-483F-AB54-9B5C6E3986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 Welter</dc:creator>
  <cp:lastModifiedBy>Ilse Welter</cp:lastModifiedBy>
  <dcterms:created xsi:type="dcterms:W3CDTF">2025-09-15T09:14:32Z</dcterms:created>
  <dcterms:modified xsi:type="dcterms:W3CDTF">2025-09-15T09:19:43Z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0x01010093427EED43B99745A7F9129FA298C5F4</vt:lpwstr>
  </property>
</Properties>
</file>