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inkoopnl-my.sharepoint.com/personal/ip_inkoopnl_nl/Documents/Documenten/8. Schoonmaak Huis73/02 Beschrijvend document/"/>
    </mc:Choice>
  </mc:AlternateContent>
  <xr:revisionPtr revIDLastSave="60" documentId="13_ncr:1_{53E38D0A-A393-E241-97C6-24D50B7EBD1C}" xr6:coauthVersionLast="47" xr6:coauthVersionMax="47" xr10:uidLastSave="{13882870-BEDE-4A9D-B6C8-7A44635A3371}"/>
  <workbookProtection workbookAlgorithmName="SHA-512" workbookHashValue="UH/ibtuLeg8kq4KfSoJbDBq09PlRV64yasSacoqYADvCVTEj9cqW3+tx4gXgxqgIFyCB6PT0U0UVn1Ho+6sRQQ==" workbookSaltValue="mct70kfnDaK6KNkATw5PUw==" workbookSpinCount="100000" lockStructure="1"/>
  <bookViews>
    <workbookView xWindow="28680" yWindow="1575" windowWidth="29040" windowHeight="15720" tabRatio="735" xr2:uid="{69185D54-3A47-42FF-A1E7-7609E648E82F}"/>
  </bookViews>
  <sheets>
    <sheet name="Inleiding" sheetId="1" r:id="rId1"/>
    <sheet name="Tarief" sheetId="2" r:id="rId2"/>
    <sheet name="Hinthamerstraat" sheetId="3" r:id="rId3"/>
    <sheet name="Schilderstraat" sheetId="4" r:id="rId4"/>
    <sheet name="Boxtel" sheetId="5" r:id="rId5"/>
    <sheet name="Rosmalen" sheetId="6" r:id="rId6"/>
    <sheet name="Handelingen" sheetId="7" r:id="rId7"/>
    <sheet name="Aanvullend" sheetId="8" r:id="rId8"/>
    <sheet name="Glasbewassing" sheetId="9" r:id="rId9"/>
    <sheet name="Afroep" sheetId="10" r:id="rId10"/>
    <sheet name="Totalen" sheetId="12" r:id="rId11"/>
  </sheets>
  <externalReferences>
    <externalReference r:id="rId12"/>
    <externalReference r:id="rId13"/>
  </externalReferences>
  <definedNames>
    <definedName name="_xlnm._FilterDatabase" localSheetId="2" hidden="1">Hinthamerstraat!$A$8:$W$158</definedName>
    <definedName name="Opdrachtgever">'[1]#Parameters'!$C$4</definedName>
    <definedName name="TariefVastTot">'[1]#Parameters'!$C$8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0" i="9" l="1"/>
  <c r="D30" i="9"/>
  <c r="L20" i="8"/>
  <c r="G12" i="12" s="1"/>
  <c r="L19" i="8"/>
  <c r="E8" i="9" l="1"/>
  <c r="H8" i="9" s="1"/>
  <c r="J8" i="9" s="1"/>
  <c r="E9" i="9"/>
  <c r="H9" i="9" s="1"/>
  <c r="J9" i="9" s="1"/>
  <c r="E10" i="9"/>
  <c r="H10" i="9" s="1"/>
  <c r="J10" i="9" s="1"/>
  <c r="E12" i="9"/>
  <c r="H12" i="9" s="1"/>
  <c r="J12" i="9" s="1"/>
  <c r="E13" i="9"/>
  <c r="H13" i="9" s="1"/>
  <c r="J13" i="9" s="1"/>
  <c r="E14" i="9"/>
  <c r="H14" i="9" s="1"/>
  <c r="J14" i="9" s="1"/>
  <c r="E15" i="9"/>
  <c r="H15" i="9" s="1"/>
  <c r="J15" i="9" s="1"/>
  <c r="E16" i="9"/>
  <c r="H16" i="9" s="1"/>
  <c r="J16" i="9" s="1"/>
  <c r="E17" i="9"/>
  <c r="H17" i="9" s="1"/>
  <c r="J17" i="9" s="1"/>
  <c r="E18" i="9"/>
  <c r="H18" i="9" s="1"/>
  <c r="J18" i="9" s="1"/>
  <c r="E19" i="9"/>
  <c r="H19" i="9" s="1"/>
  <c r="J19" i="9" s="1"/>
  <c r="E21" i="9"/>
  <c r="H21" i="9" s="1"/>
  <c r="J21" i="9" s="1"/>
  <c r="E22" i="9"/>
  <c r="H22" i="9" s="1"/>
  <c r="J22" i="9" s="1"/>
  <c r="E23" i="9"/>
  <c r="H23" i="9" s="1"/>
  <c r="J23" i="9" s="1"/>
  <c r="E24" i="9"/>
  <c r="H24" i="9" s="1"/>
  <c r="J24" i="9" s="1"/>
  <c r="E25" i="9"/>
  <c r="H25" i="9" s="1"/>
  <c r="J25" i="9" s="1"/>
  <c r="E28" i="9"/>
  <c r="H28" i="9" s="1"/>
  <c r="J28" i="9" s="1"/>
  <c r="E29" i="9"/>
  <c r="H29" i="9" s="1"/>
  <c r="J29" i="9" s="1"/>
  <c r="E7" i="9"/>
  <c r="E6" i="9"/>
  <c r="J13" i="8"/>
  <c r="F6" i="12" l="1"/>
  <c r="F7" i="12" l="1"/>
  <c r="H7" i="9"/>
  <c r="J7" i="9" s="1"/>
  <c r="H6" i="9"/>
  <c r="J6" i="9" s="1"/>
  <c r="F8" i="12" l="1"/>
  <c r="F5" i="12"/>
  <c r="B8" i="12"/>
  <c r="B7" i="12"/>
  <c r="B6" i="12"/>
  <c r="B5" i="12"/>
  <c r="A8" i="12"/>
  <c r="A7" i="12"/>
  <c r="A6" i="12"/>
  <c r="A5" i="12"/>
  <c r="B10" i="12" l="1"/>
  <c r="U17" i="6" l="1"/>
  <c r="C8" i="12" s="1"/>
  <c r="U33" i="5" l="1"/>
  <c r="C7" i="12" s="1"/>
  <c r="U45" i="4" l="1"/>
  <c r="C6" i="12" s="1"/>
  <c r="D8" i="2"/>
  <c r="D7" i="2"/>
  <c r="D6" i="2"/>
  <c r="C5" i="2" l="1"/>
  <c r="D5" i="2" s="1"/>
  <c r="D10" i="2" s="1"/>
  <c r="D18" i="2" l="1"/>
  <c r="D14" i="2"/>
  <c r="D16" i="2"/>
  <c r="D20" i="2" l="1"/>
  <c r="D22" i="2" s="1"/>
  <c r="D24" i="2" s="1"/>
  <c r="D26" i="2" l="1"/>
  <c r="D29" i="2" s="1"/>
  <c r="D36" i="2" l="1"/>
  <c r="D35" i="2"/>
  <c r="D37" i="2"/>
  <c r="U160" i="3"/>
  <c r="C5" i="12" s="1"/>
  <c r="C10" i="12" s="1"/>
  <c r="D10" i="12" s="1"/>
  <c r="D39" i="2" l="1"/>
  <c r="V11" i="6" l="1"/>
  <c r="W11" i="6" s="1"/>
  <c r="V13" i="6"/>
  <c r="W13" i="6" s="1"/>
  <c r="K9" i="8"/>
  <c r="L9" i="8" s="1"/>
  <c r="V12" i="6"/>
  <c r="W12" i="6" s="1"/>
  <c r="K5" i="8"/>
  <c r="L5" i="8" s="1"/>
  <c r="V14" i="6"/>
  <c r="W14" i="6" s="1"/>
  <c r="V15" i="6"/>
  <c r="W15" i="6" s="1"/>
  <c r="V14" i="5"/>
  <c r="W14" i="5" s="1"/>
  <c r="V21" i="5"/>
  <c r="W21" i="5" s="1"/>
  <c r="V25" i="5"/>
  <c r="W25" i="5" s="1"/>
  <c r="V17" i="5"/>
  <c r="W17" i="5" s="1"/>
  <c r="V11" i="5"/>
  <c r="W11" i="5" s="1"/>
  <c r="V18" i="5"/>
  <c r="W18" i="5" s="1"/>
  <c r="V29" i="5"/>
  <c r="W29" i="5" s="1"/>
  <c r="V15" i="5"/>
  <c r="W15" i="5" s="1"/>
  <c r="V22" i="5"/>
  <c r="W22" i="5" s="1"/>
  <c r="V26" i="5"/>
  <c r="W26" i="5" s="1"/>
  <c r="V12" i="5"/>
  <c r="W12" i="5" s="1"/>
  <c r="V30" i="5"/>
  <c r="W30" i="5" s="1"/>
  <c r="V31" i="5"/>
  <c r="W31" i="5" s="1"/>
  <c r="V19" i="5"/>
  <c r="W19" i="5" s="1"/>
  <c r="V23" i="5"/>
  <c r="W23" i="5" s="1"/>
  <c r="V27" i="5"/>
  <c r="W27" i="5" s="1"/>
  <c r="V16" i="5"/>
  <c r="W16" i="5" s="1"/>
  <c r="V13" i="5"/>
  <c r="W13" i="5" s="1"/>
  <c r="V20" i="5"/>
  <c r="W20" i="5" s="1"/>
  <c r="V24" i="5"/>
  <c r="W24" i="5" s="1"/>
  <c r="V28" i="5"/>
  <c r="W28" i="5" s="1"/>
  <c r="V10" i="5"/>
  <c r="W10" i="5" s="1"/>
  <c r="V16" i="4"/>
  <c r="W16" i="4" s="1"/>
  <c r="V41" i="4"/>
  <c r="W41" i="4" s="1"/>
  <c r="V21" i="4"/>
  <c r="W21" i="4" s="1"/>
  <c r="V29" i="4"/>
  <c r="W29" i="4" s="1"/>
  <c r="V33" i="4"/>
  <c r="W33" i="4" s="1"/>
  <c r="V38" i="4"/>
  <c r="W38" i="4" s="1"/>
  <c r="V18" i="4"/>
  <c r="W18" i="4" s="1"/>
  <c r="V11" i="4"/>
  <c r="W11" i="4" s="1"/>
  <c r="V35" i="4"/>
  <c r="W35" i="4" s="1"/>
  <c r="V39" i="4"/>
  <c r="W39" i="4" s="1"/>
  <c r="V43" i="4"/>
  <c r="W43" i="4" s="1"/>
  <c r="V15" i="4"/>
  <c r="W15" i="4" s="1"/>
  <c r="V19" i="4"/>
  <c r="W19" i="4" s="1"/>
  <c r="V23" i="4"/>
  <c r="W23" i="4" s="1"/>
  <c r="V27" i="4"/>
  <c r="W27" i="4" s="1"/>
  <c r="V31" i="4"/>
  <c r="W31" i="4" s="1"/>
  <c r="V20" i="4"/>
  <c r="W20" i="4" s="1"/>
  <c r="V32" i="4"/>
  <c r="W32" i="4" s="1"/>
  <c r="V22" i="4"/>
  <c r="W22" i="4" s="1"/>
  <c r="V40" i="4"/>
  <c r="W40" i="4" s="1"/>
  <c r="V30" i="4"/>
  <c r="W30" i="4" s="1"/>
  <c r="V36" i="4"/>
  <c r="W36" i="4" s="1"/>
  <c r="V12" i="4"/>
  <c r="W12" i="4" s="1"/>
  <c r="V24" i="4"/>
  <c r="W24" i="4" s="1"/>
  <c r="V28" i="4"/>
  <c r="W28" i="4" s="1"/>
  <c r="V37" i="4"/>
  <c r="W37" i="4" s="1"/>
  <c r="V17" i="4"/>
  <c r="W17" i="4" s="1"/>
  <c r="V25" i="4"/>
  <c r="W25" i="4" s="1"/>
  <c r="V14" i="4"/>
  <c r="W14" i="4" s="1"/>
  <c r="V13" i="4"/>
  <c r="W13" i="4" s="1"/>
  <c r="V34" i="4"/>
  <c r="W34" i="4" s="1"/>
  <c r="V26" i="4"/>
  <c r="W26" i="4" s="1"/>
  <c r="V42" i="4"/>
  <c r="W42" i="4" s="1"/>
  <c r="V22" i="3"/>
  <c r="W22" i="3" s="1"/>
  <c r="V30" i="3"/>
  <c r="W30" i="3" s="1"/>
  <c r="V38" i="3"/>
  <c r="W38" i="3" s="1"/>
  <c r="V46" i="3"/>
  <c r="W46" i="3" s="1"/>
  <c r="V54" i="3"/>
  <c r="W54" i="3" s="1"/>
  <c r="V62" i="3"/>
  <c r="W62" i="3" s="1"/>
  <c r="V70" i="3"/>
  <c r="W70" i="3" s="1"/>
  <c r="V77" i="3"/>
  <c r="W77" i="3" s="1"/>
  <c r="V85" i="3"/>
  <c r="W85" i="3" s="1"/>
  <c r="V92" i="3"/>
  <c r="W92" i="3" s="1"/>
  <c r="V100" i="3"/>
  <c r="W100" i="3" s="1"/>
  <c r="V115" i="3"/>
  <c r="W115" i="3" s="1"/>
  <c r="V123" i="3"/>
  <c r="W123" i="3" s="1"/>
  <c r="V131" i="3"/>
  <c r="W131" i="3" s="1"/>
  <c r="V139" i="3"/>
  <c r="W139" i="3" s="1"/>
  <c r="V147" i="3"/>
  <c r="W147" i="3" s="1"/>
  <c r="V155" i="3"/>
  <c r="W155" i="3" s="1"/>
  <c r="V45" i="3"/>
  <c r="W45" i="3" s="1"/>
  <c r="V114" i="3"/>
  <c r="W114" i="3" s="1"/>
  <c r="V146" i="3"/>
  <c r="W146" i="3" s="1"/>
  <c r="V16" i="3"/>
  <c r="W16" i="3" s="1"/>
  <c r="V23" i="3"/>
  <c r="W23" i="3" s="1"/>
  <c r="V31" i="3"/>
  <c r="W31" i="3" s="1"/>
  <c r="V39" i="3"/>
  <c r="W39" i="3" s="1"/>
  <c r="V47" i="3"/>
  <c r="W47" i="3" s="1"/>
  <c r="V55" i="3"/>
  <c r="W55" i="3" s="1"/>
  <c r="V63" i="3"/>
  <c r="W63" i="3" s="1"/>
  <c r="V71" i="3"/>
  <c r="W71" i="3" s="1"/>
  <c r="V78" i="3"/>
  <c r="W78" i="3" s="1"/>
  <c r="V86" i="3"/>
  <c r="W86" i="3" s="1"/>
  <c r="V93" i="3"/>
  <c r="W93" i="3" s="1"/>
  <c r="V101" i="3"/>
  <c r="W101" i="3" s="1"/>
  <c r="V108" i="3"/>
  <c r="W108" i="3" s="1"/>
  <c r="V116" i="3"/>
  <c r="W116" i="3" s="1"/>
  <c r="V124" i="3"/>
  <c r="W124" i="3" s="1"/>
  <c r="V132" i="3"/>
  <c r="W132" i="3" s="1"/>
  <c r="V140" i="3"/>
  <c r="W140" i="3" s="1"/>
  <c r="V148" i="3"/>
  <c r="W148" i="3" s="1"/>
  <c r="V156" i="3"/>
  <c r="W156" i="3" s="1"/>
  <c r="V37" i="3"/>
  <c r="W37" i="3" s="1"/>
  <c r="V17" i="3"/>
  <c r="W17" i="3" s="1"/>
  <c r="V24" i="3"/>
  <c r="W24" i="3" s="1"/>
  <c r="V32" i="3"/>
  <c r="W32" i="3" s="1"/>
  <c r="V40" i="3"/>
  <c r="W40" i="3" s="1"/>
  <c r="V48" i="3"/>
  <c r="W48" i="3" s="1"/>
  <c r="V56" i="3"/>
  <c r="W56" i="3" s="1"/>
  <c r="V64" i="3"/>
  <c r="W64" i="3" s="1"/>
  <c r="V72" i="3"/>
  <c r="W72" i="3" s="1"/>
  <c r="V79" i="3"/>
  <c r="W79" i="3" s="1"/>
  <c r="V94" i="3"/>
  <c r="W94" i="3" s="1"/>
  <c r="V102" i="3"/>
  <c r="W102" i="3" s="1"/>
  <c r="V109" i="3"/>
  <c r="W109" i="3" s="1"/>
  <c r="V117" i="3"/>
  <c r="W117" i="3" s="1"/>
  <c r="V125" i="3"/>
  <c r="W125" i="3" s="1"/>
  <c r="V133" i="3"/>
  <c r="W133" i="3" s="1"/>
  <c r="V141" i="3"/>
  <c r="W141" i="3" s="1"/>
  <c r="V149" i="3"/>
  <c r="W149" i="3" s="1"/>
  <c r="V157" i="3"/>
  <c r="W157" i="3" s="1"/>
  <c r="V107" i="3"/>
  <c r="W107" i="3" s="1"/>
  <c r="V18" i="3"/>
  <c r="W18" i="3" s="1"/>
  <c r="V25" i="3"/>
  <c r="W25" i="3" s="1"/>
  <c r="V33" i="3"/>
  <c r="W33" i="3" s="1"/>
  <c r="V41" i="3"/>
  <c r="W41" i="3" s="1"/>
  <c r="V49" i="3"/>
  <c r="W49" i="3" s="1"/>
  <c r="V57" i="3"/>
  <c r="W57" i="3" s="1"/>
  <c r="V65" i="3"/>
  <c r="W65" i="3" s="1"/>
  <c r="V73" i="3"/>
  <c r="W73" i="3" s="1"/>
  <c r="V80" i="3"/>
  <c r="W80" i="3" s="1"/>
  <c r="V87" i="3"/>
  <c r="W87" i="3" s="1"/>
  <c r="V95" i="3"/>
  <c r="W95" i="3" s="1"/>
  <c r="V103" i="3"/>
  <c r="W103" i="3" s="1"/>
  <c r="V110" i="3"/>
  <c r="W110" i="3" s="1"/>
  <c r="V118" i="3"/>
  <c r="W118" i="3" s="1"/>
  <c r="V126" i="3"/>
  <c r="W126" i="3" s="1"/>
  <c r="V134" i="3"/>
  <c r="W134" i="3" s="1"/>
  <c r="V142" i="3"/>
  <c r="W142" i="3" s="1"/>
  <c r="V150" i="3"/>
  <c r="W150" i="3" s="1"/>
  <c r="V158" i="3"/>
  <c r="W158" i="3" s="1"/>
  <c r="V15" i="3"/>
  <c r="W15" i="3" s="1"/>
  <c r="V53" i="3"/>
  <c r="W53" i="3" s="1"/>
  <c r="V76" i="3"/>
  <c r="W76" i="3" s="1"/>
  <c r="V122" i="3"/>
  <c r="W122" i="3" s="1"/>
  <c r="V154" i="3"/>
  <c r="W154" i="3" s="1"/>
  <c r="V26" i="3"/>
  <c r="W26" i="3" s="1"/>
  <c r="V34" i="3"/>
  <c r="W34" i="3" s="1"/>
  <c r="V42" i="3"/>
  <c r="W42" i="3" s="1"/>
  <c r="V50" i="3"/>
  <c r="W50" i="3" s="1"/>
  <c r="V58" i="3"/>
  <c r="W58" i="3" s="1"/>
  <c r="V66" i="3"/>
  <c r="W66" i="3" s="1"/>
  <c r="V81" i="3"/>
  <c r="W81" i="3" s="1"/>
  <c r="V88" i="3"/>
  <c r="W88" i="3" s="1"/>
  <c r="V96" i="3"/>
  <c r="W96" i="3" s="1"/>
  <c r="V104" i="3"/>
  <c r="W104" i="3" s="1"/>
  <c r="V111" i="3"/>
  <c r="W111" i="3" s="1"/>
  <c r="V119" i="3"/>
  <c r="W119" i="3" s="1"/>
  <c r="V127" i="3"/>
  <c r="W127" i="3" s="1"/>
  <c r="V135" i="3"/>
  <c r="W135" i="3" s="1"/>
  <c r="V143" i="3"/>
  <c r="W143" i="3" s="1"/>
  <c r="V151" i="3"/>
  <c r="W151" i="3" s="1"/>
  <c r="V11" i="3"/>
  <c r="W11" i="3" s="1"/>
  <c r="V21" i="3"/>
  <c r="W21" i="3" s="1"/>
  <c r="V61" i="3"/>
  <c r="W61" i="3" s="1"/>
  <c r="V99" i="3"/>
  <c r="W99" i="3" s="1"/>
  <c r="V138" i="3"/>
  <c r="W138" i="3" s="1"/>
  <c r="V13" i="3"/>
  <c r="W13" i="3" s="1"/>
  <c r="V19" i="3"/>
  <c r="W19" i="3" s="1"/>
  <c r="V27" i="3"/>
  <c r="W27" i="3" s="1"/>
  <c r="V35" i="3"/>
  <c r="W35" i="3" s="1"/>
  <c r="V43" i="3"/>
  <c r="W43" i="3" s="1"/>
  <c r="V51" i="3"/>
  <c r="W51" i="3" s="1"/>
  <c r="V59" i="3"/>
  <c r="W59" i="3" s="1"/>
  <c r="V67" i="3"/>
  <c r="W67" i="3" s="1"/>
  <c r="V74" i="3"/>
  <c r="W74" i="3" s="1"/>
  <c r="V82" i="3"/>
  <c r="W82" i="3" s="1"/>
  <c r="V89" i="3"/>
  <c r="W89" i="3" s="1"/>
  <c r="V97" i="3"/>
  <c r="W97" i="3" s="1"/>
  <c r="V105" i="3"/>
  <c r="W105" i="3" s="1"/>
  <c r="V112" i="3"/>
  <c r="W112" i="3" s="1"/>
  <c r="V120" i="3"/>
  <c r="W120" i="3" s="1"/>
  <c r="V128" i="3"/>
  <c r="W128" i="3" s="1"/>
  <c r="V136" i="3"/>
  <c r="W136" i="3" s="1"/>
  <c r="V144" i="3"/>
  <c r="W144" i="3" s="1"/>
  <c r="V152" i="3"/>
  <c r="W152" i="3" s="1"/>
  <c r="V12" i="3"/>
  <c r="W12" i="3" s="1"/>
  <c r="V84" i="3"/>
  <c r="W84" i="3" s="1"/>
  <c r="V14" i="3"/>
  <c r="W14" i="3" s="1"/>
  <c r="V20" i="3"/>
  <c r="W20" i="3" s="1"/>
  <c r="V28" i="3"/>
  <c r="W28" i="3" s="1"/>
  <c r="V36" i="3"/>
  <c r="W36" i="3" s="1"/>
  <c r="V44" i="3"/>
  <c r="W44" i="3" s="1"/>
  <c r="V52" i="3"/>
  <c r="W52" i="3" s="1"/>
  <c r="V60" i="3"/>
  <c r="W60" i="3" s="1"/>
  <c r="V68" i="3"/>
  <c r="W68" i="3" s="1"/>
  <c r="V75" i="3"/>
  <c r="W75" i="3" s="1"/>
  <c r="V83" i="3"/>
  <c r="W83" i="3" s="1"/>
  <c r="V90" i="3"/>
  <c r="W90" i="3" s="1"/>
  <c r="V98" i="3"/>
  <c r="W98" i="3" s="1"/>
  <c r="V106" i="3"/>
  <c r="W106" i="3" s="1"/>
  <c r="V113" i="3"/>
  <c r="W113" i="3" s="1"/>
  <c r="V121" i="3"/>
  <c r="W121" i="3" s="1"/>
  <c r="V129" i="3"/>
  <c r="W129" i="3" s="1"/>
  <c r="V137" i="3"/>
  <c r="W137" i="3" s="1"/>
  <c r="V145" i="3"/>
  <c r="W145" i="3" s="1"/>
  <c r="V153" i="3"/>
  <c r="W153" i="3" s="1"/>
  <c r="V10" i="3"/>
  <c r="W10" i="3" s="1"/>
  <c r="V29" i="3"/>
  <c r="W29" i="3" s="1"/>
  <c r="V69" i="3"/>
  <c r="W69" i="3" s="1"/>
  <c r="V91" i="3"/>
  <c r="W91" i="3" s="1"/>
  <c r="V130" i="3"/>
  <c r="W130" i="3" s="1"/>
  <c r="D42" i="2"/>
  <c r="K6" i="8" s="1"/>
  <c r="L6" i="8" s="1"/>
  <c r="D41" i="2"/>
  <c r="D43" i="2"/>
  <c r="W45" i="4" l="1"/>
  <c r="D6" i="12" s="1"/>
  <c r="G6" i="12" s="1"/>
  <c r="W160" i="3"/>
  <c r="D5" i="12" s="1"/>
  <c r="K7" i="8"/>
  <c r="L7" i="8" s="1"/>
  <c r="K8" i="8"/>
  <c r="L8" i="8" s="1"/>
  <c r="W33" i="5"/>
  <c r="D7" i="12" s="1"/>
  <c r="G7" i="12" s="1"/>
  <c r="W17" i="6"/>
  <c r="D8" i="12" s="1"/>
  <c r="G8" i="12" s="1"/>
  <c r="L13" i="8" l="1"/>
  <c r="E5" i="12" s="1"/>
  <c r="E10" i="12" s="1"/>
  <c r="G5" i="12" l="1"/>
  <c r="G10" i="12" s="1"/>
  <c r="G14" i="12" s="1"/>
</calcChain>
</file>

<file path=xl/sharedStrings.xml><?xml version="1.0" encoding="utf-8"?>
<sst xmlns="http://schemas.openxmlformats.org/spreadsheetml/2006/main" count="959" uniqueCount="569">
  <si>
    <t>Omschrijving van de handelingen</t>
  </si>
  <si>
    <t>Object:</t>
  </si>
  <si>
    <t>Huis73</t>
  </si>
  <si>
    <t>Straat:</t>
  </si>
  <si>
    <t>Plaats:</t>
  </si>
  <si>
    <t>1.</t>
  </si>
  <si>
    <t>Stofwissen/bijtippen</t>
  </si>
  <si>
    <t>8.</t>
  </si>
  <si>
    <t>Afnemen van bureau-/tafelbladen, vingertasten verwijderen</t>
  </si>
  <si>
    <t>Harde vloeren stof- en vlekvrij maken .</t>
  </si>
  <si>
    <t>Het vlekvrij maken van bureau- en tafelbladen, deuren en kasten.</t>
  </si>
  <si>
    <t>Tapijtvloeren zichtbare vervuiling verwijderen.</t>
  </si>
  <si>
    <t>Het afnemen van de telefoon, bovenzijde lage kasten.</t>
  </si>
  <si>
    <t>2.</t>
  </si>
  <si>
    <t>Stofzuigen</t>
  </si>
  <si>
    <t>9.</t>
  </si>
  <si>
    <t>Tussenbeurt inventaris</t>
  </si>
  <si>
    <t>Tapijtvloeren geheel stofzuigen.</t>
  </si>
  <si>
    <t>Het stofvrij maken van de bovenzijde van hoge kasten,</t>
  </si>
  <si>
    <t>afnemen van vertikale vlakken van bureaus. Stofvrij maken</t>
  </si>
  <si>
    <t>3.</t>
  </si>
  <si>
    <t>Moppen/dweilen</t>
  </si>
  <si>
    <t>van hoge randen en richels.</t>
  </si>
  <si>
    <t>Harde, watervaste vloeren nat reinigen met behulp</t>
  </si>
  <si>
    <t>van mop of dweil.</t>
  </si>
  <si>
    <t>10.</t>
  </si>
  <si>
    <t>Stofafnemen overig</t>
  </si>
  <si>
    <t>Stofafnemen van vensterbanken, radiatoren, randen en richels.</t>
  </si>
  <si>
    <t>4.</t>
  </si>
  <si>
    <t>Sprayen/opwrijven</t>
  </si>
  <si>
    <t>Lege vlakken boekenkasten. Spinrag verwijderen.</t>
  </si>
  <si>
    <t>Harde vloeren met waslaag reinigen en glans herstellen</t>
  </si>
  <si>
    <t>Computerschermen en toetsenborden.</t>
  </si>
  <si>
    <t>met behulp van eenschijfsmachine en spraywas.</t>
  </si>
  <si>
    <t>11.</t>
  </si>
  <si>
    <t>Eindbeurt inventaris</t>
  </si>
  <si>
    <t>5.</t>
  </si>
  <si>
    <t>Schrobben</t>
  </si>
  <si>
    <t>Het geheel nat reinigen van de inventaris.</t>
  </si>
  <si>
    <t>Harde vloeren reinigen met behulp van schrobmachine en</t>
  </si>
  <si>
    <t>vloerreiniger. Vuil water verwijderen en namoppen/dweilen.</t>
  </si>
  <si>
    <t>12.</t>
  </si>
  <si>
    <t>Dagbeurt sanitair</t>
  </si>
  <si>
    <t>Reinigen van toiletpot, urinoir, wastafel. Reinigen van planchet,</t>
  </si>
  <si>
    <t>6.</t>
  </si>
  <si>
    <t>Conserveren</t>
  </si>
  <si>
    <t>spiegel vlekvrij maken. Deuren/tegelwanden vlekverwijderen.</t>
  </si>
  <si>
    <t xml:space="preserve">Het geheel verwijderen van de oude waslaag d.m.v. strippen. </t>
  </si>
  <si>
    <t xml:space="preserve">Sanitaire benodigdheden aanvullen. </t>
  </si>
  <si>
    <t>Hierna neutraliseren en vervolgens 2 nieuwe lagen kruislings</t>
  </si>
  <si>
    <t>aanbrengen.</t>
  </si>
  <si>
    <t>13.</t>
  </si>
  <si>
    <t>Eindbeurt sanitair</t>
  </si>
  <si>
    <t>Het gehele sanitair nat reinigen, eventueel ontkalken.</t>
  </si>
  <si>
    <t>7.</t>
  </si>
  <si>
    <t xml:space="preserve">Tegelwanden geheel nat reinigen. </t>
  </si>
  <si>
    <t xml:space="preserve">het ledigen van papierbakken. </t>
  </si>
  <si>
    <t>Papierbakken eventueel van nieuwe plasticzak voorzien.</t>
  </si>
  <si>
    <t>Opbouw uurtarief</t>
  </si>
  <si>
    <t>Bruto loon</t>
  </si>
  <si>
    <t>Basistarief</t>
  </si>
  <si>
    <t>Percentage</t>
  </si>
  <si>
    <t>Kosten</t>
  </si>
  <si>
    <t>Vakvolwassen</t>
  </si>
  <si>
    <t>Meewerkend v.v.</t>
  </si>
  <si>
    <t>Toeslagen</t>
  </si>
  <si>
    <t>Totaal gemiddeld bruto loon</t>
  </si>
  <si>
    <t>Opslagen</t>
  </si>
  <si>
    <t>Vakantie/vrije dagen</t>
  </si>
  <si>
    <t>Kosten ziekteverzuim</t>
  </si>
  <si>
    <t>Eindejaarsuitkering</t>
  </si>
  <si>
    <t>Vakantie toeslag</t>
  </si>
  <si>
    <t>Totaal incl. opslagen</t>
  </si>
  <si>
    <t>Wettelijke sociale lasten</t>
  </si>
  <si>
    <t>Kosten arbodienst</t>
  </si>
  <si>
    <t>Loonkosten per uur</t>
  </si>
  <si>
    <t>Middelen/materialen</t>
  </si>
  <si>
    <t>Machines</t>
  </si>
  <si>
    <t>Reis- en overige pers. kosten</t>
  </si>
  <si>
    <t>Toezicht</t>
  </si>
  <si>
    <t>Organisatie kosten</t>
  </si>
  <si>
    <t>Winst</t>
  </si>
  <si>
    <t xml:space="preserve">Totaal uurtarief </t>
  </si>
  <si>
    <t>Jeugd &gt; 18 jr.</t>
  </si>
  <si>
    <t>1. Stofwissen/bijtippen</t>
  </si>
  <si>
    <t xml:space="preserve">  6. Conserveren</t>
  </si>
  <si>
    <t xml:space="preserve">  10. Stofafnemen overig</t>
  </si>
  <si>
    <t>2. Stofzuigen</t>
  </si>
  <si>
    <t xml:space="preserve">  11. Eindbeurt inventaris</t>
  </si>
  <si>
    <t>3. Moppen/dweilen</t>
  </si>
  <si>
    <t xml:space="preserve">  8. Afnemen bureau-/tafelbladen,</t>
  </si>
  <si>
    <t xml:space="preserve">  12. Dagbeurt sanitair</t>
  </si>
  <si>
    <t>4. Sprayen/opwrijven</t>
  </si>
  <si>
    <t xml:space="preserve">      vingertasten verwijderen</t>
  </si>
  <si>
    <t xml:space="preserve">  13. Eindbeurt sanitair</t>
  </si>
  <si>
    <t>m²</t>
  </si>
  <si>
    <t>5. Schrobben</t>
  </si>
  <si>
    <t xml:space="preserve">  9. Tussenbeurt inventaris</t>
  </si>
  <si>
    <t>rmt.nr.</t>
  </si>
  <si>
    <t>Handeling nr.</t>
  </si>
  <si>
    <t>Hinthamerstraat 72-74</t>
  </si>
  <si>
    <t>Totaal:</t>
  </si>
  <si>
    <t>Omschrijving ruimte</t>
  </si>
  <si>
    <t>Vloersrt.</t>
  </si>
  <si>
    <t>Aantal m²</t>
  </si>
  <si>
    <t>uren per jaar</t>
  </si>
  <si>
    <t>tarief</t>
  </si>
  <si>
    <t>kosten per jaar</t>
  </si>
  <si>
    <t>Bank van Leening</t>
  </si>
  <si>
    <t>Schilderstraat 33</t>
  </si>
  <si>
    <t>'s-Hertogenbosch</t>
  </si>
  <si>
    <t>Bibliotheek Boxtel</t>
  </si>
  <si>
    <t>Burgakker 4</t>
  </si>
  <si>
    <t>Boxtel</t>
  </si>
  <si>
    <t>Rosmalen</t>
  </si>
  <si>
    <t>Boekenopslag Rosmalen</t>
  </si>
  <si>
    <t>Hoogste frequentie</t>
  </si>
  <si>
    <t>Aanvullende werkzaamheden:</t>
  </si>
  <si>
    <t>Locatie</t>
  </si>
  <si>
    <t>Hinthamerstraat</t>
  </si>
  <si>
    <t>freq.</t>
  </si>
  <si>
    <t>uren</t>
  </si>
  <si>
    <t>kosten</t>
  </si>
  <si>
    <t>Tarief avond</t>
  </si>
  <si>
    <t>Tarief weekeind</t>
  </si>
  <si>
    <t>Tarief feestdag</t>
  </si>
  <si>
    <t>Handeling</t>
  </si>
  <si>
    <t>Kosten/m²</t>
  </si>
  <si>
    <t>Tapijtreiniging</t>
  </si>
  <si>
    <t>Strippen+conserveren</t>
  </si>
  <si>
    <t>Sprayen</t>
  </si>
  <si>
    <t>Wanden reinigen</t>
  </si>
  <si>
    <t>Plafonds reinigen</t>
  </si>
  <si>
    <t>Graffiti verwijderen</t>
  </si>
  <si>
    <t>Reiniging van Luxaflex</t>
  </si>
  <si>
    <t>Reiniging van lamellen</t>
  </si>
  <si>
    <t>Afhalen, wassen en ophangen van gordijnen/vitrage</t>
  </si>
  <si>
    <t xml:space="preserve"> 0- 50 m2</t>
  </si>
  <si>
    <t>50 - 100 m2</t>
  </si>
  <si>
    <t>100 - 250 m2</t>
  </si>
  <si>
    <t>250 m2 en meer</t>
  </si>
  <si>
    <t>Gebouw</t>
  </si>
  <si>
    <t>Uren/jaar</t>
  </si>
  <si>
    <t>Kosten/jaar</t>
  </si>
  <si>
    <t>Totaal</t>
  </si>
  <si>
    <t>Totalen Huis73</t>
  </si>
  <si>
    <t>Oppervlakte</t>
  </si>
  <si>
    <t>Aanvullend</t>
  </si>
  <si>
    <t>Glasbewassing</t>
  </si>
  <si>
    <t>Glassoort</t>
  </si>
  <si>
    <t>Aanvullende omschrijving</t>
  </si>
  <si>
    <t>Aantal m2</t>
  </si>
  <si>
    <t>Kosten per beurt</t>
  </si>
  <si>
    <t>Frequentie</t>
  </si>
  <si>
    <t>Kosten bewassing per jaar</t>
  </si>
  <si>
    <t>Totaalkosten per jaar</t>
  </si>
  <si>
    <t>Burgakker Boxtel</t>
  </si>
  <si>
    <t>Kleine Elst Rosmalen</t>
  </si>
  <si>
    <t>Gevelglas buitenzijde</t>
  </si>
  <si>
    <t>Gevelglas binnenzijde</t>
  </si>
  <si>
    <t>Dakglas buitenzijde</t>
  </si>
  <si>
    <t>Dakglas binnenzijde</t>
  </si>
  <si>
    <t>enkelzijdig gemeten</t>
  </si>
  <si>
    <t>Liftkooi buitenzijde</t>
  </si>
  <si>
    <t>Liftkooi binnenzijde</t>
  </si>
  <si>
    <t>Spiegelglas danszalen</t>
  </si>
  <si>
    <t>Kosten klimmateriaal per beurt</t>
  </si>
  <si>
    <t>Separatieglas*</t>
  </si>
  <si>
    <t>* enkelzijdig gemeten, dubbelzijdig te wassen</t>
  </si>
  <si>
    <t xml:space="preserve">In te vullen </t>
  </si>
  <si>
    <t>Organisatie:</t>
  </si>
  <si>
    <t>Naam :</t>
  </si>
  <si>
    <t>Adres:</t>
  </si>
  <si>
    <t>woonplaats:</t>
  </si>
  <si>
    <t>E-mail adres:</t>
  </si>
  <si>
    <t>Telefoonnummer:</t>
  </si>
  <si>
    <t>Naam contactpersoon:</t>
  </si>
  <si>
    <t>Onderdelen</t>
  </si>
  <si>
    <t>Vaste gegevens</t>
  </si>
  <si>
    <t>Hinthamerstraat oplevering:</t>
  </si>
  <si>
    <t>Het pand wordt "bouwschoon" opgelevert dus moet er nog een eindoplevering plaatsvinden.</t>
  </si>
  <si>
    <t>Alles dient stof- en vlekvrij opgelevert te worden voor ingebruikname. Dit willen we graag</t>
  </si>
  <si>
    <t>bij de gunnende partij onderbrengen om een dicussie achteraf te voorkomen.</t>
  </si>
  <si>
    <t>Uren</t>
  </si>
  <si>
    <t>Gebruiksklaar opleveren:</t>
  </si>
  <si>
    <t>Glasbewassing 1e keer:</t>
  </si>
  <si>
    <t>Opleveringsschoonmaak Hinthamerstraat</t>
  </si>
  <si>
    <r>
      <rPr>
        <b/>
        <sz val="10"/>
        <color theme="0"/>
        <rFont val="&quot;Century Gothic&quot;, Arial"/>
      </rPr>
      <t>Kosten per m</t>
    </r>
    <r>
      <rPr>
        <b/>
        <vertAlign val="superscript"/>
        <sz val="10"/>
        <color theme="0"/>
        <rFont val="Century Gothic"/>
        <family val="2"/>
      </rPr>
      <t>2</t>
    </r>
  </si>
  <si>
    <t>Afroep werkzaamheden</t>
  </si>
  <si>
    <t>Kleine Elst 6</t>
  </si>
  <si>
    <t>Link</t>
  </si>
  <si>
    <t>Schilderstraat</t>
  </si>
  <si>
    <t>Overige kosten</t>
  </si>
  <si>
    <t>A.1.2</t>
  </si>
  <si>
    <t>C.1.3</t>
  </si>
  <si>
    <t>C.2.14</t>
  </si>
  <si>
    <t>C.2.3</t>
  </si>
  <si>
    <t>D.0.12</t>
  </si>
  <si>
    <t>D.0.16</t>
  </si>
  <si>
    <t>D.1.12</t>
  </si>
  <si>
    <t>D.2.4</t>
  </si>
  <si>
    <t>F.0.3</t>
  </si>
  <si>
    <t>F.0.4</t>
  </si>
  <si>
    <t>G.0.1</t>
  </si>
  <si>
    <t>G.0.12</t>
  </si>
  <si>
    <t>G.0.4</t>
  </si>
  <si>
    <t>G.0.5.b</t>
  </si>
  <si>
    <t>G.0.6</t>
  </si>
  <si>
    <t>G.0.7</t>
  </si>
  <si>
    <t>Schoonmaak sanitair weekeind*</t>
  </si>
  <si>
    <t>* Het betreft het sanitair met ruimtenummer:</t>
  </si>
  <si>
    <t>werkzaamheden Horeca**</t>
  </si>
  <si>
    <t>Reinigen bezinkbakken bij Keramiek (3 stuks voor klei en 1 stuks voor verf)***</t>
  </si>
  <si>
    <t>*** Dit betreft ruimtenummers D0.5, D0.7, D0.13 en D1.1</t>
  </si>
  <si>
    <t>** Het betreft de horeca ruimten met nummer:</t>
  </si>
  <si>
    <t>enkelzijdig gemeten*</t>
  </si>
  <si>
    <t>Separatieglas**</t>
  </si>
  <si>
    <t>** na gunning te bepalen</t>
  </si>
  <si>
    <t>Naloopronde sanitair weekeind 1 x per dag zaterdag en 1 x per dag zondag*</t>
  </si>
  <si>
    <t>Naloopronde sanitair 1 x per dag*</t>
  </si>
  <si>
    <t>Prijs vast tot 31-12-2026</t>
  </si>
  <si>
    <t>Totaal*</t>
  </si>
  <si>
    <t>* exclusief BTW.</t>
  </si>
  <si>
    <t>Ledigen papierbakken/afvalbakken</t>
  </si>
  <si>
    <t xml:space="preserve">  7. Ledigen papier-/afvalbakken</t>
  </si>
  <si>
    <t>steiger</t>
  </si>
  <si>
    <t/>
  </si>
  <si>
    <t>opstapplaats boot</t>
  </si>
  <si>
    <t>digitaal atelier / media-atelier / jeugdwerkplaats</t>
  </si>
  <si>
    <t>PU gietvloer</t>
  </si>
  <si>
    <t>A.0.1</t>
  </si>
  <si>
    <t>muziekles / voorstelling</t>
  </si>
  <si>
    <t>zwevende dansvloer eik</t>
  </si>
  <si>
    <t>A.0.3</t>
  </si>
  <si>
    <t>Studiezaal, non-fictie</t>
  </si>
  <si>
    <t>Tapijt</t>
  </si>
  <si>
    <t>A.1.1</t>
  </si>
  <si>
    <t>sanitair</t>
  </si>
  <si>
    <t>zijentree</t>
  </si>
  <si>
    <t>Geslepen beton</t>
  </si>
  <si>
    <t>B.0.1</t>
  </si>
  <si>
    <t>jeugdbibliotheek</t>
  </si>
  <si>
    <t>Lamelparketvloer/tapijt</t>
  </si>
  <si>
    <t>B.0.4</t>
  </si>
  <si>
    <t>B.0.5</t>
  </si>
  <si>
    <t>expeditie</t>
  </si>
  <si>
    <t>Tegelvloer</t>
  </si>
  <si>
    <t>B.0.8</t>
  </si>
  <si>
    <t>trappenhuis</t>
  </si>
  <si>
    <t>Lamelparketvloer</t>
  </si>
  <si>
    <t>B.1.1</t>
  </si>
  <si>
    <t>fictie</t>
  </si>
  <si>
    <t>Linoleum</t>
  </si>
  <si>
    <t>B.1.2</t>
  </si>
  <si>
    <t>fictie en studie</t>
  </si>
  <si>
    <t>B.1.3</t>
  </si>
  <si>
    <t>studiecel 8p - 1</t>
  </si>
  <si>
    <t>B.1.4</t>
  </si>
  <si>
    <t>taalhuis</t>
  </si>
  <si>
    <t>B.1.5</t>
  </si>
  <si>
    <t>studiecel 8p - 2</t>
  </si>
  <si>
    <t>B.1.6</t>
  </si>
  <si>
    <t>B.2.1</t>
  </si>
  <si>
    <t>verhalenatelier</t>
  </si>
  <si>
    <t>B.2.2</t>
  </si>
  <si>
    <t>B.2.3</t>
  </si>
  <si>
    <t>C.0.1</t>
  </si>
  <si>
    <t>circulatie</t>
  </si>
  <si>
    <t>C.0.10</t>
  </si>
  <si>
    <t>C.0.12</t>
  </si>
  <si>
    <t>sorteerzone</t>
  </si>
  <si>
    <t>C.0.13</t>
  </si>
  <si>
    <t>C.0.3</t>
  </si>
  <si>
    <t>muziekles versterkt</t>
  </si>
  <si>
    <t>C.0.4</t>
  </si>
  <si>
    <t>collectie en lounge YA</t>
  </si>
  <si>
    <t>C.0.6</t>
  </si>
  <si>
    <t>helpdesk/ info/ leeszone</t>
  </si>
  <si>
    <t>C.0.7</t>
  </si>
  <si>
    <t>spreekkamer 1 (dienstverlening balie)</t>
  </si>
  <si>
    <t>C.0.8</t>
  </si>
  <si>
    <t>C.0.9</t>
  </si>
  <si>
    <t>C.1.1</t>
  </si>
  <si>
    <t>studiecel 4 p - 1</t>
  </si>
  <si>
    <t>C.1.10</t>
  </si>
  <si>
    <t>C.1.11</t>
  </si>
  <si>
    <t>opslag schoonmaak</t>
  </si>
  <si>
    <t>C.1.2.b</t>
  </si>
  <si>
    <t>non-fictie en studie</t>
  </si>
  <si>
    <t>C.1.4</t>
  </si>
  <si>
    <t>studiecel 8p - 3</t>
  </si>
  <si>
    <t>C.1.5</t>
  </si>
  <si>
    <t>studiecel 8p - 4</t>
  </si>
  <si>
    <t>C.1.6</t>
  </si>
  <si>
    <t>C.1.7</t>
  </si>
  <si>
    <t>C.1.8</t>
  </si>
  <si>
    <t>C.2.1</t>
  </si>
  <si>
    <t>studiecel 2p - 4</t>
  </si>
  <si>
    <t>C.2.10</t>
  </si>
  <si>
    <t>studiecel 4p - 3</t>
  </si>
  <si>
    <t>C.2.11</t>
  </si>
  <si>
    <t>studiecel 2p - 5</t>
  </si>
  <si>
    <t>C.2.12</t>
  </si>
  <si>
    <t>studiecel 4p - 4</t>
  </si>
  <si>
    <t>C.2.13</t>
  </si>
  <si>
    <t>sanitair/douche/lactatie</t>
  </si>
  <si>
    <t>opslag schoonmaak / circulatie</t>
  </si>
  <si>
    <t>C.2.15</t>
  </si>
  <si>
    <t>C.2.16</t>
  </si>
  <si>
    <t>C.2.4</t>
  </si>
  <si>
    <t>C.2.5</t>
  </si>
  <si>
    <t>C.2.6</t>
  </si>
  <si>
    <t>C.2.7</t>
  </si>
  <si>
    <t>studiecel 2p - 3</t>
  </si>
  <si>
    <t>C.2.8</t>
  </si>
  <si>
    <t>studiecel 4p - 2</t>
  </si>
  <si>
    <t>C.2.9</t>
  </si>
  <si>
    <t>opslag</t>
  </si>
  <si>
    <t>Vloerimpregnering</t>
  </si>
  <si>
    <t>C.k.1</t>
  </si>
  <si>
    <t>C.k.5</t>
  </si>
  <si>
    <t>C.k.7</t>
  </si>
  <si>
    <t>geheugenhuis</t>
  </si>
  <si>
    <t>D.0.1</t>
  </si>
  <si>
    <t>algemene cursusruimte</t>
  </si>
  <si>
    <t>tegelvloer</t>
  </si>
  <si>
    <t>D.0.10</t>
  </si>
  <si>
    <t>keramiekovens; droog- en glazuurruimte</t>
  </si>
  <si>
    <t>D.0.11</t>
  </si>
  <si>
    <t>keramiek &amp; workshop</t>
  </si>
  <si>
    <t>D.0.13</t>
  </si>
  <si>
    <t>D.0.14</t>
  </si>
  <si>
    <t>D.0.2</t>
  </si>
  <si>
    <t>entree, leeszone</t>
  </si>
  <si>
    <t>beton</t>
  </si>
  <si>
    <t>D.0.3.a</t>
  </si>
  <si>
    <t>D.0.3.b</t>
  </si>
  <si>
    <t>ingang</t>
  </si>
  <si>
    <t>Schoonloopmat</t>
  </si>
  <si>
    <t>D.0.3.c</t>
  </si>
  <si>
    <t>Bossche kamer</t>
  </si>
  <si>
    <t>D.0.4</t>
  </si>
  <si>
    <t>keramiek</t>
  </si>
  <si>
    <t>D.0.5</t>
  </si>
  <si>
    <t>D.0.6</t>
  </si>
  <si>
    <t>D.0.7</t>
  </si>
  <si>
    <t>D.0.9</t>
  </si>
  <si>
    <t>tekenles</t>
  </si>
  <si>
    <t>D.1.1</t>
  </si>
  <si>
    <t>D.1.10</t>
  </si>
  <si>
    <t>muziekles</t>
  </si>
  <si>
    <t>D.1.11</t>
  </si>
  <si>
    <t>yoga- en dansles</t>
  </si>
  <si>
    <t>D.1.3</t>
  </si>
  <si>
    <t>D.1.4</t>
  </si>
  <si>
    <t>D.1.5</t>
  </si>
  <si>
    <t>verhuur externen (QUIET)</t>
  </si>
  <si>
    <t>D.1.6</t>
  </si>
  <si>
    <t>D.1.8</t>
  </si>
  <si>
    <t>D.1.9</t>
  </si>
  <si>
    <t>kantoor</t>
  </si>
  <si>
    <t>D.2.1.a</t>
  </si>
  <si>
    <t>D.2.1.b</t>
  </si>
  <si>
    <t>D.2.1.c</t>
  </si>
  <si>
    <t>belcel 1</t>
  </si>
  <si>
    <t>D.2.1.d</t>
  </si>
  <si>
    <t>belcel 2</t>
  </si>
  <si>
    <t>D.2.1.e</t>
  </si>
  <si>
    <t>belcel 3</t>
  </si>
  <si>
    <t>D.2.1.f</t>
  </si>
  <si>
    <t>vergaderruimte 5</t>
  </si>
  <si>
    <t>D.2.1.g</t>
  </si>
  <si>
    <t>vergaderruimte 2</t>
  </si>
  <si>
    <t>D.2.10</t>
  </si>
  <si>
    <t>vergaderruimte 3</t>
  </si>
  <si>
    <t>Linoleum/tapijt</t>
  </si>
  <si>
    <t>D.2.13</t>
  </si>
  <si>
    <t>vergaderruimte 4</t>
  </si>
  <si>
    <t>D.2.14</t>
  </si>
  <si>
    <t>D.2.5</t>
  </si>
  <si>
    <t>D.2.6</t>
  </si>
  <si>
    <t>D.2.8</t>
  </si>
  <si>
    <t>vergaderruimte 1</t>
  </si>
  <si>
    <t>D.2.9</t>
  </si>
  <si>
    <t>workshopkeuken</t>
  </si>
  <si>
    <t>E.0.1</t>
  </si>
  <si>
    <t>Hofzaal</t>
  </si>
  <si>
    <t>E.0.2</t>
  </si>
  <si>
    <t>serre</t>
  </si>
  <si>
    <t>E.0.3</t>
  </si>
  <si>
    <t>Pleitzaal</t>
  </si>
  <si>
    <t>E.0.6</t>
  </si>
  <si>
    <t>muziekles (versterkt)</t>
  </si>
  <si>
    <t>E.1.1</t>
  </si>
  <si>
    <t>E.2.1</t>
  </si>
  <si>
    <t>E.2.2</t>
  </si>
  <si>
    <t>E.2.3</t>
  </si>
  <si>
    <t>E.2.4</t>
  </si>
  <si>
    <t>E.2.5</t>
  </si>
  <si>
    <t>E.2.6</t>
  </si>
  <si>
    <t>F.0.1.a</t>
  </si>
  <si>
    <t>forum / podium</t>
  </si>
  <si>
    <t>F.0.1.b</t>
  </si>
  <si>
    <t>familietoilet</t>
  </si>
  <si>
    <t>tochtportaal</t>
  </si>
  <si>
    <t>F.0.5</t>
  </si>
  <si>
    <t>F.0.6</t>
  </si>
  <si>
    <t>F.0.7</t>
  </si>
  <si>
    <t>café / podium</t>
  </si>
  <si>
    <t>Gepolijste beton</t>
  </si>
  <si>
    <t>keuken (opslag, bierkoeling)</t>
  </si>
  <si>
    <t>Horecavloer</t>
  </si>
  <si>
    <t>G.0.11</t>
  </si>
  <si>
    <t>keuken (spoel)</t>
  </si>
  <si>
    <t>gang / lockers / collectie</t>
  </si>
  <si>
    <t>G.0.2</t>
  </si>
  <si>
    <t>zijentree / trappenhuis</t>
  </si>
  <si>
    <t>G.0.3</t>
  </si>
  <si>
    <t>bar</t>
  </si>
  <si>
    <t>berging</t>
  </si>
  <si>
    <t>G.0.5.a</t>
  </si>
  <si>
    <t>keuken (koelcel)</t>
  </si>
  <si>
    <t>keuken (opslag)</t>
  </si>
  <si>
    <t>G.0.5.d</t>
  </si>
  <si>
    <t>G.0.5.e</t>
  </si>
  <si>
    <t>keuken (voorbereiding)</t>
  </si>
  <si>
    <t>G.0.8</t>
  </si>
  <si>
    <t>G.0.9</t>
  </si>
  <si>
    <t>G.1.1</t>
  </si>
  <si>
    <t>G.1.3</t>
  </si>
  <si>
    <t>studiezone</t>
  </si>
  <si>
    <t>G.1.4.a</t>
  </si>
  <si>
    <t>G.1.4.b</t>
  </si>
  <si>
    <t>muziekles (versterkt) en regieruimte</t>
  </si>
  <si>
    <t>G.1.5</t>
  </si>
  <si>
    <t>muziekles (versterkt) - video studio</t>
  </si>
  <si>
    <t>G.1.6</t>
  </si>
  <si>
    <t>sluis</t>
  </si>
  <si>
    <t>G.1.7</t>
  </si>
  <si>
    <t>G.1.8</t>
  </si>
  <si>
    <t>G.1.9</t>
  </si>
  <si>
    <t>G.2.1</t>
  </si>
  <si>
    <t>luchtbrug</t>
  </si>
  <si>
    <t>Metalen vloer</t>
  </si>
  <si>
    <t>G.2.2</t>
  </si>
  <si>
    <t>G.2.3</t>
  </si>
  <si>
    <t>non-fictie/ studie</t>
  </si>
  <si>
    <t>G.2.4.a</t>
  </si>
  <si>
    <t>studie</t>
  </si>
  <si>
    <t>G.2.4.c</t>
  </si>
  <si>
    <t>G.2.5</t>
  </si>
  <si>
    <t>G.2.6</t>
  </si>
  <si>
    <t>G.2.7</t>
  </si>
  <si>
    <t>G.2.8</t>
  </si>
  <si>
    <t>G.2.9</t>
  </si>
  <si>
    <t>Foyer</t>
  </si>
  <si>
    <t>1.70</t>
  </si>
  <si>
    <t>Toiletgroep</t>
  </si>
  <si>
    <t>Trappenhuis</t>
  </si>
  <si>
    <t>1.71/1.72</t>
  </si>
  <si>
    <t>Entrée</t>
  </si>
  <si>
    <t>1.74</t>
  </si>
  <si>
    <t>Lift</t>
  </si>
  <si>
    <t>1.79</t>
  </si>
  <si>
    <t xml:space="preserve">Yoga/Dans studio </t>
  </si>
  <si>
    <t>Laminaat</t>
  </si>
  <si>
    <t>1.80</t>
  </si>
  <si>
    <t>Toiletten</t>
  </si>
  <si>
    <t>Coating</t>
  </si>
  <si>
    <t>1.84/1.86</t>
  </si>
  <si>
    <t>Keuken</t>
  </si>
  <si>
    <t>1.83</t>
  </si>
  <si>
    <t>Studio 1</t>
  </si>
  <si>
    <t>Dansvloer</t>
  </si>
  <si>
    <t>1.90</t>
  </si>
  <si>
    <t>Gang</t>
  </si>
  <si>
    <t>0.70/0.77</t>
  </si>
  <si>
    <t>0.71/0.73</t>
  </si>
  <si>
    <t>Voorruimte lift</t>
  </si>
  <si>
    <t>0.75</t>
  </si>
  <si>
    <t>Voorruimte toilet bij kleedkamers</t>
  </si>
  <si>
    <t>0.80a/b</t>
  </si>
  <si>
    <t>Toiletten bij kleedkamers</t>
  </si>
  <si>
    <t>0.81a/d</t>
  </si>
  <si>
    <t xml:space="preserve">Toiletten  </t>
  </si>
  <si>
    <t>0.81b/c</t>
  </si>
  <si>
    <t>Toilet mindervalide</t>
  </si>
  <si>
    <t>0.83</t>
  </si>
  <si>
    <t>Douches</t>
  </si>
  <si>
    <t>Gietvloer</t>
  </si>
  <si>
    <t>0.84a/b</t>
  </si>
  <si>
    <t>Voorruimte toiletten</t>
  </si>
  <si>
    <t>0.85/0.89</t>
  </si>
  <si>
    <t>Kleedkamers</t>
  </si>
  <si>
    <t>0.86/0.87</t>
  </si>
  <si>
    <t>Garderobe</t>
  </si>
  <si>
    <t>0.88</t>
  </si>
  <si>
    <t>Toilet - heren</t>
  </si>
  <si>
    <t>0.89a</t>
  </si>
  <si>
    <t>Opslag</t>
  </si>
  <si>
    <t>0.94</t>
  </si>
  <si>
    <t>Containerruimte</t>
  </si>
  <si>
    <t>0.96</t>
  </si>
  <si>
    <t>Kleedkamer docenten</t>
  </si>
  <si>
    <t>0.98</t>
  </si>
  <si>
    <t>Toilet - kleedkamer docenten</t>
  </si>
  <si>
    <t>0.98a</t>
  </si>
  <si>
    <t>Douche - kleedkamer docenten</t>
  </si>
  <si>
    <t>0.98b</t>
  </si>
  <si>
    <t>Opslag Schoonmaak</t>
  </si>
  <si>
    <t>0.99</t>
  </si>
  <si>
    <t>Staal</t>
  </si>
  <si>
    <t>2.71/2.72</t>
  </si>
  <si>
    <t>Overloop</t>
  </si>
  <si>
    <t>2.70/2.75</t>
  </si>
  <si>
    <t>Studio 3</t>
  </si>
  <si>
    <t>2.80</t>
  </si>
  <si>
    <t>2.81/2.85</t>
  </si>
  <si>
    <t>Kleedruimte</t>
  </si>
  <si>
    <t>2.83</t>
  </si>
  <si>
    <t>Studio 2</t>
  </si>
  <si>
    <t>2.90</t>
  </si>
  <si>
    <t>Entree</t>
  </si>
  <si>
    <t>001</t>
  </si>
  <si>
    <t>002</t>
  </si>
  <si>
    <t>In en uitgifte boeken</t>
  </si>
  <si>
    <t>003</t>
  </si>
  <si>
    <t>lift</t>
  </si>
  <si>
    <t>004a</t>
  </si>
  <si>
    <t>Bibliotheek</t>
  </si>
  <si>
    <t>tapijt</t>
  </si>
  <si>
    <t>006/013/014</t>
  </si>
  <si>
    <t>Toiletruimte dames</t>
  </si>
  <si>
    <t>steen</t>
  </si>
  <si>
    <t>007</t>
  </si>
  <si>
    <t>Toiletruimte kinder/miva</t>
  </si>
  <si>
    <t>008</t>
  </si>
  <si>
    <t>Toiletruimte heren</t>
  </si>
  <si>
    <t>009</t>
  </si>
  <si>
    <t>Heemkunde Boxtel</t>
  </si>
  <si>
    <t>010</t>
  </si>
  <si>
    <t>Bibliotheek opslag</t>
  </si>
  <si>
    <t>013a</t>
  </si>
  <si>
    <t>101</t>
  </si>
  <si>
    <t>102</t>
  </si>
  <si>
    <t>Cursusruimte 1</t>
  </si>
  <si>
    <t>103</t>
  </si>
  <si>
    <t>Cursusruimte 2</t>
  </si>
  <si>
    <t>104</t>
  </si>
  <si>
    <t>Kantoor</t>
  </si>
  <si>
    <t>105</t>
  </si>
  <si>
    <t>106</t>
  </si>
  <si>
    <t>Pantry</t>
  </si>
  <si>
    <t>107</t>
  </si>
  <si>
    <t>gang</t>
  </si>
  <si>
    <t>108</t>
  </si>
  <si>
    <t>109</t>
  </si>
  <si>
    <t>Toiletruimte</t>
  </si>
  <si>
    <t>110/111</t>
  </si>
  <si>
    <t>Opslag schoonmaak</t>
  </si>
  <si>
    <t>Kantoren</t>
  </si>
  <si>
    <t>Toilet</t>
  </si>
  <si>
    <t>Kantine</t>
  </si>
  <si>
    <t>Bibliotheek+opslag  BG</t>
  </si>
  <si>
    <t xml:space="preserve">Totaal </t>
  </si>
  <si>
    <t>Gelieve de  geel gearceerde cellen in te vullen.
Tabblad "Afroep" graag voorzien van de bijbehorende uren en incidenteel tarieven.
Als alles correct is ingevuld rekent alles door naar het blad "Totaal".
Alle prijzen exclusief BTW.</t>
  </si>
  <si>
    <t>Instructies invullen Inschrijfspecificatie</t>
  </si>
  <si>
    <t>TOTALE INSCHRIJFSOM</t>
  </si>
  <si>
    <t xml:space="preserve">Totale jaarlijkse kosten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</si>
</sst>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7" formatCode="&quot;€&quot;\ #,##0.00;&quot;€&quot;\ \-#,##0.00"/>
    <numFmt numFmtId="44" formatCode="_ &quot;€&quot;\ * #,##0.00_ ;_ &quot;€&quot;\ * \-#,##0.00_ ;_ &quot;€&quot;\ * &quot;-&quot;??_ ;_ @_ "/>
    <numFmt numFmtId="164" formatCode="_-[$€-2]\ * #,##0.00_-;_-[$€-2]\ * #,##0.00\-;_-[$€-2]\ * &quot;-&quot;??_-;_-@_-"/>
    <numFmt numFmtId="165" formatCode="_ [$€-2]\ * #,##0.00_ ;_ [$€-2]\ * \-#,##0.00_ ;_ [$€-2]\ * &quot;-&quot;??_ ;_ @_ "/>
    <numFmt numFmtId="166" formatCode="[$-413]General"/>
    <numFmt numFmtId="167" formatCode="[$-413]0"/>
    <numFmt numFmtId="168" formatCode="_-* #,##0_-;_-* #,##0\-;_-* &quot;-&quot;??_-;_-@"/>
  </numFmts>
  <fonts count="24">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sz val="10"/>
      <name val="Arial"/>
      <family val="2"/>
    </font>
    <font>
      <b/>
      <sz val="10"/>
      <name val="Arial"/>
      <family val="2"/>
    </font>
    <font>
      <sz val="11"/>
      <name val="Arial"/>
      <family val="2"/>
    </font>
    <font>
      <sz val="11"/>
      <color rgb="FF68BAF2"/>
      <name val="Arial"/>
      <family val="2"/>
    </font>
    <font>
      <b/>
      <sz val="11"/>
      <name val="Arial"/>
      <family val="2"/>
    </font>
    <font>
      <b/>
      <sz val="16"/>
      <color theme="0"/>
      <name val="Aptos Narrow"/>
      <family val="2"/>
      <scheme val="minor"/>
    </font>
    <font>
      <sz val="10"/>
      <color rgb="FF000000"/>
      <name val="Arial1"/>
    </font>
    <font>
      <sz val="11"/>
      <color rgb="FF000000"/>
      <name val="Calibri"/>
      <family val="2"/>
    </font>
    <font>
      <b/>
      <sz val="11"/>
      <color rgb="FF000000"/>
      <name val="Calibri"/>
      <family val="2"/>
    </font>
    <font>
      <b/>
      <vertAlign val="superscript"/>
      <sz val="10"/>
      <color theme="0"/>
      <name val="Century Gothic"/>
      <family val="2"/>
    </font>
    <font>
      <b/>
      <sz val="14"/>
      <color theme="1"/>
      <name val="Aptos Narrow"/>
      <family val="2"/>
      <scheme val="minor"/>
    </font>
    <font>
      <b/>
      <sz val="14"/>
      <color theme="0"/>
      <name val="Arial"/>
      <family val="2"/>
    </font>
    <font>
      <b/>
      <sz val="14"/>
      <color theme="0"/>
      <name val="Aptos Narrow"/>
      <family val="2"/>
      <scheme val="minor"/>
    </font>
    <font>
      <b/>
      <sz val="10"/>
      <color theme="0"/>
      <name val="&quot;Century Gothic&quot;"/>
    </font>
    <font>
      <b/>
      <sz val="10"/>
      <color theme="0"/>
      <name val="&quot;Century Gothic&quot;, Arial"/>
    </font>
    <font>
      <u/>
      <sz val="11"/>
      <color theme="10"/>
      <name val="Aptos Narrow"/>
      <family val="2"/>
      <scheme val="minor"/>
    </font>
    <font>
      <b/>
      <u/>
      <sz val="11"/>
      <name val="Aptos Narrow"/>
      <family val="2"/>
      <scheme val="minor"/>
    </font>
    <font>
      <b/>
      <sz val="11"/>
      <name val="Aptos Narrow"/>
      <family val="2"/>
      <scheme val="minor"/>
    </font>
    <font>
      <sz val="11"/>
      <name val="Aptos Narrow"/>
      <family val="2"/>
      <scheme val="minor"/>
    </font>
  </fonts>
  <fills count="18">
    <fill>
      <patternFill patternType="none"/>
    </fill>
    <fill>
      <patternFill patternType="gray125"/>
    </fill>
    <fill>
      <patternFill patternType="solid">
        <fgColor rgb="FFFFFFCC"/>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006462"/>
        <bgColor rgb="FF006462"/>
      </patternFill>
    </fill>
    <fill>
      <patternFill patternType="solid">
        <fgColor rgb="FFE9EFED"/>
        <bgColor indexed="64"/>
      </patternFill>
    </fill>
    <fill>
      <patternFill patternType="solid">
        <fgColor rgb="FF92D050"/>
        <bgColor rgb="FFFFFF99"/>
      </patternFill>
    </fill>
    <fill>
      <patternFill patternType="solid">
        <fgColor rgb="FFFFFFCC"/>
        <bgColor rgb="FFFFFF99"/>
      </patternFill>
    </fill>
    <fill>
      <patternFill patternType="solid">
        <fgColor theme="8" tint="0.79998168889431442"/>
        <bgColor indexed="64"/>
      </patternFill>
    </fill>
    <fill>
      <patternFill patternType="solid">
        <fgColor theme="5" tint="0.79998168889431442"/>
        <bgColor indexed="64"/>
      </patternFill>
    </fill>
    <fill>
      <gradientFill>
        <stop position="0">
          <color theme="9" tint="0.80001220740379042"/>
        </stop>
        <stop position="1">
          <color theme="4" tint="0.80001220740379042"/>
        </stop>
      </gradientFill>
    </fill>
    <fill>
      <patternFill patternType="solid">
        <fgColor theme="8" tint="0.59999389629810485"/>
        <bgColor indexed="64"/>
      </patternFill>
    </fill>
    <fill>
      <patternFill patternType="solid">
        <fgColor theme="3" tint="0.499984740745262"/>
        <bgColor indexed="64"/>
      </patternFill>
    </fill>
    <fill>
      <patternFill patternType="solid">
        <fgColor theme="3" tint="0.499984740745262"/>
        <bgColor rgb="FF0AAAFF"/>
      </patternFill>
    </fill>
    <fill>
      <patternFill patternType="solid">
        <fgColor theme="3" tint="0.499984740745262"/>
        <bgColor rgb="FF006462"/>
      </patternFill>
    </fill>
    <fill>
      <patternFill patternType="solid">
        <fgColor theme="6" tint="0.39997558519241921"/>
        <bgColor indexed="64"/>
      </patternFill>
    </fill>
  </fills>
  <borders count="12">
    <border>
      <left/>
      <right/>
      <top/>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indexed="64"/>
      </left>
      <right style="thin">
        <color indexed="64"/>
      </right>
      <top style="thin">
        <color indexed="64"/>
      </top>
      <bottom style="thin">
        <color indexed="64"/>
      </bottom>
      <diagonal/>
    </border>
    <border>
      <left style="thin">
        <color rgb="FF006462"/>
      </left>
      <right style="thin">
        <color rgb="FF006462"/>
      </right>
      <top style="thin">
        <color rgb="FF006462"/>
      </top>
      <bottom style="thin">
        <color rgb="FF006462"/>
      </bottom>
      <diagonal/>
    </border>
    <border>
      <left style="thin">
        <color rgb="FF006462"/>
      </left>
      <right style="thin">
        <color rgb="FF006462"/>
      </right>
      <top style="thin">
        <color rgb="FF006462"/>
      </top>
      <bottom/>
      <diagonal/>
    </border>
    <border>
      <left style="thin">
        <color rgb="FF006462"/>
      </left>
      <right style="thin">
        <color rgb="FF006462"/>
      </right>
      <top/>
      <bottom/>
      <diagonal/>
    </border>
    <border>
      <left style="thin">
        <color rgb="FF006462"/>
      </left>
      <right style="thin">
        <color rgb="FF006462"/>
      </right>
      <top/>
      <bottom style="thin">
        <color rgb="FF006462"/>
      </bottom>
      <diagonal/>
    </border>
    <border>
      <left style="thin">
        <color indexed="64"/>
      </left>
      <right style="thin">
        <color indexed="64"/>
      </right>
      <top style="thin">
        <color indexed="64"/>
      </top>
      <bottom/>
      <diagonal/>
    </border>
    <border>
      <left/>
      <right/>
      <top style="thin">
        <color theme="2" tint="-0.24994659260841701"/>
      </top>
      <bottom style="thin">
        <color theme="2" tint="-0.2499465926084170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166" fontId="11" fillId="0" borderId="0" applyBorder="0" applyProtection="0"/>
    <xf numFmtId="0" fontId="20" fillId="0" borderId="0" applyNumberFormat="0" applyFill="0" applyBorder="0" applyAlignment="0" applyProtection="0"/>
  </cellStyleXfs>
  <cellXfs count="95">
    <xf numFmtId="0" fontId="0" fillId="0" borderId="0" xfId="0"/>
    <xf numFmtId="0" fontId="0" fillId="0" borderId="0" xfId="0" applyProtection="1">
      <protection locked="0"/>
    </xf>
    <xf numFmtId="0" fontId="5" fillId="0" borderId="0" xfId="0" applyFont="1" applyProtection="1">
      <protection locked="0"/>
    </xf>
    <xf numFmtId="10" fontId="6" fillId="0" borderId="0" xfId="2" applyNumberFormat="1" applyFont="1" applyAlignment="1" applyProtection="1">
      <alignment horizontal="left"/>
      <protection locked="0"/>
    </xf>
    <xf numFmtId="0" fontId="6" fillId="0" borderId="0" xfId="2" applyNumberFormat="1" applyFont="1" applyAlignment="1" applyProtection="1">
      <alignment horizontal="left"/>
      <protection locked="0"/>
    </xf>
    <xf numFmtId="164" fontId="7" fillId="0" borderId="0" xfId="0" applyNumberFormat="1" applyFont="1"/>
    <xf numFmtId="0" fontId="7" fillId="0" borderId="0" xfId="0" applyFont="1"/>
    <xf numFmtId="0" fontId="9" fillId="0" borderId="0" xfId="0" applyFont="1" applyAlignment="1">
      <alignment horizontal="left"/>
    </xf>
    <xf numFmtId="164" fontId="7" fillId="0" borderId="0" xfId="0" applyNumberFormat="1" applyFont="1" applyAlignment="1">
      <alignment horizontal="center" textRotation="60"/>
    </xf>
    <xf numFmtId="0" fontId="7" fillId="0" borderId="0" xfId="0" applyFont="1" applyAlignment="1">
      <alignment horizontal="center" textRotation="60"/>
    </xf>
    <xf numFmtId="9" fontId="7" fillId="0" borderId="0" xfId="2" applyFont="1" applyFill="1" applyAlignment="1">
      <alignment horizontal="center"/>
    </xf>
    <xf numFmtId="0" fontId="9" fillId="0" borderId="0" xfId="0" applyFont="1"/>
    <xf numFmtId="164" fontId="9" fillId="0" borderId="0" xfId="0" applyNumberFormat="1" applyFont="1"/>
    <xf numFmtId="10" fontId="7" fillId="0" borderId="0" xfId="2" applyNumberFormat="1" applyFont="1" applyFill="1" applyProtection="1"/>
    <xf numFmtId="0" fontId="0" fillId="0" borderId="0" xfId="0" applyAlignment="1">
      <alignment horizontal="justify"/>
    </xf>
    <xf numFmtId="2" fontId="0" fillId="0" borderId="0" xfId="0" applyNumberFormat="1"/>
    <xf numFmtId="0" fontId="0" fillId="3" borderId="0" xfId="0" applyFill="1"/>
    <xf numFmtId="44" fontId="0" fillId="0" borderId="0" xfId="1" applyFont="1"/>
    <xf numFmtId="44" fontId="0" fillId="0" borderId="0" xfId="0" applyNumberFormat="1"/>
    <xf numFmtId="0" fontId="0" fillId="3" borderId="1" xfId="0" applyFill="1" applyBorder="1"/>
    <xf numFmtId="0" fontId="0" fillId="4" borderId="1" xfId="0" applyFill="1" applyBorder="1"/>
    <xf numFmtId="0" fontId="0" fillId="0" borderId="0" xfId="0" quotePrefix="1"/>
    <xf numFmtId="0" fontId="0" fillId="5" borderId="0" xfId="0" applyFill="1"/>
    <xf numFmtId="0" fontId="0" fillId="3" borderId="2" xfId="0" applyFill="1" applyBorder="1"/>
    <xf numFmtId="0" fontId="0" fillId="5" borderId="2" xfId="0" applyFill="1" applyBorder="1"/>
    <xf numFmtId="0" fontId="0" fillId="0" borderId="0" xfId="0" applyAlignment="1">
      <alignment horizontal="center"/>
    </xf>
    <xf numFmtId="165" fontId="0" fillId="0" borderId="0" xfId="0" applyNumberFormat="1"/>
    <xf numFmtId="0" fontId="0" fillId="2" borderId="0" xfId="0" applyFill="1"/>
    <xf numFmtId="0" fontId="10" fillId="6" borderId="4" xfId="0" applyFont="1" applyFill="1" applyBorder="1" applyAlignment="1">
      <alignment horizontal="center"/>
    </xf>
    <xf numFmtId="166" fontId="12" fillId="0" borderId="0" xfId="3" applyFont="1" applyProtection="1">
      <protection hidden="1"/>
    </xf>
    <xf numFmtId="167" fontId="13" fillId="8" borderId="4" xfId="3" applyNumberFormat="1" applyFont="1" applyFill="1" applyBorder="1" applyAlignment="1" applyProtection="1">
      <alignment vertical="center" wrapText="1"/>
    </xf>
    <xf numFmtId="0" fontId="0" fillId="0" borderId="0" xfId="0" applyAlignment="1">
      <alignment textRotation="90"/>
    </xf>
    <xf numFmtId="166" fontId="12" fillId="0" borderId="2" xfId="3" applyFont="1" applyBorder="1" applyProtection="1">
      <protection hidden="1"/>
    </xf>
    <xf numFmtId="7" fontId="12" fillId="9" borderId="2" xfId="1" applyNumberFormat="1" applyFont="1" applyFill="1" applyBorder="1" applyAlignment="1" applyProtection="1">
      <alignment horizontal="center"/>
      <protection locked="0"/>
    </xf>
    <xf numFmtId="0" fontId="15" fillId="0" borderId="0" xfId="0" applyFont="1"/>
    <xf numFmtId="0" fontId="3" fillId="0" borderId="0" xfId="0" applyFont="1"/>
    <xf numFmtId="0" fontId="6" fillId="3" borderId="0" xfId="0" applyFont="1" applyFill="1" applyProtection="1">
      <protection locked="0"/>
    </xf>
    <xf numFmtId="0" fontId="5" fillId="3" borderId="0" xfId="0" applyFont="1" applyFill="1" applyProtection="1">
      <protection locked="0"/>
    </xf>
    <xf numFmtId="0" fontId="6" fillId="5" borderId="0" xfId="0" applyFont="1" applyFill="1" applyProtection="1">
      <protection locked="0"/>
    </xf>
    <xf numFmtId="0" fontId="5" fillId="5" borderId="0" xfId="0" applyFont="1" applyFill="1" applyProtection="1">
      <protection locked="0"/>
    </xf>
    <xf numFmtId="0" fontId="6"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5" fillId="0" borderId="0" xfId="0" applyFont="1" applyAlignment="1" applyProtection="1">
      <alignment horizontal="left"/>
      <protection locked="0"/>
    </xf>
    <xf numFmtId="0" fontId="6" fillId="3" borderId="0" xfId="0" applyFont="1" applyFill="1" applyAlignment="1" applyProtection="1">
      <alignment horizontal="left"/>
      <protection locked="0"/>
    </xf>
    <xf numFmtId="0" fontId="5" fillId="3" borderId="0" xfId="0" applyFont="1" applyFill="1" applyAlignment="1" applyProtection="1">
      <alignment horizontal="left"/>
      <protection locked="0"/>
    </xf>
    <xf numFmtId="0" fontId="0" fillId="3" borderId="9" xfId="0" applyFill="1" applyBorder="1"/>
    <xf numFmtId="44" fontId="0" fillId="3" borderId="9" xfId="0" applyNumberFormat="1" applyFill="1" applyBorder="1"/>
    <xf numFmtId="0" fontId="0" fillId="5" borderId="9" xfId="0" applyFill="1" applyBorder="1"/>
    <xf numFmtId="44" fontId="0" fillId="5" borderId="9" xfId="0" applyNumberFormat="1" applyFill="1" applyBorder="1"/>
    <xf numFmtId="0" fontId="3" fillId="11" borderId="0" xfId="0" applyFont="1" applyFill="1"/>
    <xf numFmtId="0" fontId="0" fillId="11" borderId="0" xfId="0" applyFill="1"/>
    <xf numFmtId="0" fontId="8" fillId="0" borderId="0" xfId="0" applyFont="1" applyAlignment="1">
      <alignment horizontal="left"/>
    </xf>
    <xf numFmtId="0" fontId="0" fillId="12" borderId="0" xfId="0" applyFill="1"/>
    <xf numFmtId="0" fontId="0" fillId="13" borderId="0" xfId="0" applyFill="1"/>
    <xf numFmtId="0" fontId="4" fillId="14" borderId="0" xfId="0" applyFont="1" applyFill="1"/>
    <xf numFmtId="0" fontId="16" fillId="14" borderId="0" xfId="0" applyFont="1" applyFill="1"/>
    <xf numFmtId="0" fontId="3" fillId="14" borderId="0" xfId="0" applyFont="1" applyFill="1"/>
    <xf numFmtId="0" fontId="2" fillId="14" borderId="0" xfId="0" applyFont="1" applyFill="1"/>
    <xf numFmtId="0" fontId="16" fillId="14" borderId="0" xfId="0" applyFont="1" applyFill="1" applyProtection="1">
      <protection locked="0"/>
    </xf>
    <xf numFmtId="0" fontId="4" fillId="14" borderId="0" xfId="0" applyFont="1" applyFill="1" applyProtection="1">
      <protection locked="0"/>
    </xf>
    <xf numFmtId="0" fontId="17" fillId="14" borderId="0" xfId="0" applyFont="1" applyFill="1"/>
    <xf numFmtId="2" fontId="18" fillId="15" borderId="0" xfId="0" applyNumberFormat="1" applyFont="1" applyFill="1" applyAlignment="1">
      <alignment vertical="top" wrapText="1"/>
    </xf>
    <xf numFmtId="168" fontId="18" fillId="15" borderId="0" xfId="0" applyNumberFormat="1" applyFont="1" applyFill="1" applyAlignment="1">
      <alignment vertical="top" wrapText="1"/>
    </xf>
    <xf numFmtId="0" fontId="18" fillId="15" borderId="0" xfId="0" applyFont="1" applyFill="1" applyAlignment="1">
      <alignment vertical="top" wrapText="1"/>
    </xf>
    <xf numFmtId="0" fontId="2" fillId="16" borderId="8" xfId="0" applyFont="1" applyFill="1" applyBorder="1"/>
    <xf numFmtId="2" fontId="0" fillId="3" borderId="1" xfId="0" applyNumberFormat="1" applyFill="1" applyBorder="1"/>
    <xf numFmtId="44" fontId="0" fillId="3" borderId="1" xfId="0" applyNumberFormat="1" applyFill="1" applyBorder="1"/>
    <xf numFmtId="0" fontId="0" fillId="5" borderId="1" xfId="0" applyFill="1" applyBorder="1"/>
    <xf numFmtId="2" fontId="0" fillId="5" borderId="1" xfId="0" applyNumberFormat="1" applyFill="1" applyBorder="1"/>
    <xf numFmtId="44" fontId="0" fillId="5" borderId="1" xfId="0" applyNumberFormat="1" applyFill="1" applyBorder="1"/>
    <xf numFmtId="0" fontId="22" fillId="0" borderId="0" xfId="0" applyFont="1"/>
    <xf numFmtId="0" fontId="21" fillId="0" borderId="0" xfId="4" applyFont="1" applyFill="1"/>
    <xf numFmtId="0" fontId="0" fillId="17" borderId="0" xfId="0" applyFill="1"/>
    <xf numFmtId="0" fontId="0" fillId="0" borderId="3" xfId="0" applyBorder="1"/>
    <xf numFmtId="0" fontId="23" fillId="0" borderId="0" xfId="4" applyFont="1" applyFill="1"/>
    <xf numFmtId="0" fontId="3" fillId="0" borderId="3" xfId="0" applyFont="1" applyBorder="1"/>
    <xf numFmtId="2" fontId="3" fillId="0" borderId="3" xfId="0" applyNumberFormat="1" applyFont="1" applyBorder="1"/>
    <xf numFmtId="44" fontId="3" fillId="0" borderId="3" xfId="1" applyFont="1" applyBorder="1"/>
    <xf numFmtId="44" fontId="3" fillId="0" borderId="3" xfId="0" applyNumberFormat="1" applyFont="1" applyBorder="1"/>
    <xf numFmtId="44" fontId="3" fillId="10" borderId="3" xfId="0" applyNumberFormat="1" applyFont="1" applyFill="1" applyBorder="1"/>
    <xf numFmtId="44" fontId="0" fillId="0" borderId="3" xfId="0" applyNumberFormat="1" applyBorder="1"/>
    <xf numFmtId="0" fontId="0" fillId="2" borderId="10" xfId="0" applyFill="1" applyBorder="1" applyAlignment="1">
      <alignment horizontal="left"/>
    </xf>
    <xf numFmtId="0" fontId="0" fillId="2" borderId="11" xfId="0" applyFill="1" applyBorder="1" applyAlignment="1">
      <alignment horizontal="left"/>
    </xf>
    <xf numFmtId="0" fontId="0" fillId="7" borderId="5" xfId="0" applyFill="1" applyBorder="1" applyAlignment="1">
      <alignment horizontal="left" vertical="center" wrapText="1" indent="1"/>
    </xf>
    <xf numFmtId="0" fontId="0" fillId="7" borderId="6" xfId="0" applyFill="1" applyBorder="1" applyAlignment="1">
      <alignment horizontal="left" vertical="center" wrapText="1" indent="1"/>
    </xf>
    <xf numFmtId="0" fontId="0" fillId="7" borderId="7" xfId="0" applyFill="1" applyBorder="1" applyAlignment="1">
      <alignment horizontal="left" vertical="center" wrapText="1" indent="1"/>
    </xf>
    <xf numFmtId="164" fontId="7" fillId="2" borderId="0" xfId="0" applyNumberFormat="1" applyFont="1" applyFill="1" applyProtection="1">
      <protection locked="0"/>
    </xf>
    <xf numFmtId="9" fontId="7" fillId="2" borderId="0" xfId="2" applyFont="1" applyFill="1" applyAlignment="1" applyProtection="1">
      <alignment horizontal="center"/>
      <protection locked="0"/>
    </xf>
    <xf numFmtId="10" fontId="7" fillId="2" borderId="0" xfId="2" applyNumberFormat="1" applyFont="1" applyFill="1" applyProtection="1">
      <protection locked="0"/>
    </xf>
    <xf numFmtId="2" fontId="0" fillId="2" borderId="3" xfId="0" applyNumberFormat="1" applyFill="1" applyBorder="1" applyProtection="1">
      <protection locked="0"/>
    </xf>
    <xf numFmtId="0" fontId="0" fillId="2" borderId="3" xfId="0" applyFill="1" applyBorder="1" applyProtection="1">
      <protection locked="0"/>
    </xf>
    <xf numFmtId="0" fontId="23" fillId="2" borderId="3" xfId="0" applyFont="1" applyFill="1" applyBorder="1" applyProtection="1">
      <protection locked="0"/>
    </xf>
    <xf numFmtId="0" fontId="0" fillId="2" borderId="0" xfId="0" applyFill="1" applyProtection="1">
      <protection locked="0"/>
    </xf>
    <xf numFmtId="44" fontId="0" fillId="2" borderId="0" xfId="1" applyFont="1" applyFill="1" applyProtection="1">
      <protection locked="0"/>
    </xf>
    <xf numFmtId="44" fontId="0" fillId="2" borderId="9" xfId="1" applyFont="1" applyFill="1" applyBorder="1" applyProtection="1">
      <protection locked="0"/>
    </xf>
  </cellXfs>
  <cellStyles count="5">
    <cellStyle name="Excel Built-in Normal" xfId="3" xr:uid="{5077F37C-DE6E-4135-9D0D-8DFFF395B964}"/>
    <cellStyle name="Hyperlink" xfId="4" builtinId="8"/>
    <cellStyle name="Procent" xfId="2" builtinId="5"/>
    <cellStyle name="Standaard" xfId="0" builtinId="0"/>
    <cellStyle name="Valuta" xfId="1" builtinId="4"/>
  </cellStyles>
  <dxfs count="7">
    <dxf>
      <fill>
        <patternFill patternType="solid">
          <fgColor rgb="FFA9C3B8"/>
          <bgColor rgb="FFA9C3B8"/>
        </patternFill>
      </fill>
    </dxf>
    <dxf>
      <fill>
        <patternFill patternType="solid">
          <fgColor rgb="FFA9C3B8"/>
          <bgColor rgb="FFA9C3B8"/>
        </patternFill>
      </fill>
    </dxf>
    <dxf>
      <font>
        <b/>
        <color theme="0"/>
      </font>
      <fill>
        <patternFill patternType="solid">
          <fgColor rgb="FF006462"/>
          <bgColor rgb="FF006462"/>
        </patternFill>
      </fill>
    </dxf>
    <dxf>
      <font>
        <b/>
        <color theme="0"/>
      </font>
      <fill>
        <patternFill patternType="solid">
          <fgColor rgb="FF006462"/>
          <bgColor rgb="FF006462"/>
        </patternFill>
      </fill>
    </dxf>
    <dxf>
      <font>
        <b/>
        <color theme="0"/>
      </font>
      <fill>
        <patternFill patternType="solid">
          <fgColor rgb="FF006462"/>
          <bgColor rgb="FF006462"/>
        </patternFill>
      </fill>
      <border>
        <top style="thick">
          <color theme="0"/>
        </top>
      </border>
    </dxf>
    <dxf>
      <font>
        <b/>
        <color theme="0"/>
      </font>
      <fill>
        <patternFill patternType="solid">
          <fgColor rgb="FF006462"/>
          <bgColor rgb="FF006462"/>
        </patternFill>
      </fill>
      <border>
        <bottom style="thick">
          <color theme="0"/>
        </bottom>
      </border>
    </dxf>
    <dxf>
      <font>
        <color theme="1"/>
      </font>
      <fill>
        <patternFill patternType="solid">
          <fgColor rgb="FFC5D6CF"/>
          <bgColor rgb="FFC5D6CF"/>
        </patternFill>
      </fill>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Pro Facility" pivot="0" count="7" xr9:uid="{2F7484C4-4F2E-4F66-8EBE-952B10BA88BB}">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colors>
    <mruColors>
      <color rgb="FFFFFFCC"/>
      <color rgb="FFFAEA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hyperlink" Target="#Glasbewassing!A1"/><Relationship Id="rId13" Type="http://schemas.openxmlformats.org/officeDocument/2006/relationships/image" Target="../media/image5.jpg"/><Relationship Id="rId3" Type="http://schemas.openxmlformats.org/officeDocument/2006/relationships/image" Target="../media/image2.png"/><Relationship Id="rId7" Type="http://schemas.openxmlformats.org/officeDocument/2006/relationships/hyperlink" Target="#Aanvullend!A1"/><Relationship Id="rId12" Type="http://schemas.openxmlformats.org/officeDocument/2006/relationships/image" Target="../media/image4.jpg"/><Relationship Id="rId2" Type="http://schemas.openxmlformats.org/officeDocument/2006/relationships/image" Target="../media/image1.png"/><Relationship Id="rId1" Type="http://schemas.openxmlformats.org/officeDocument/2006/relationships/hyperlink" Target="#Hinthamerstraat!A1"/><Relationship Id="rId6" Type="http://schemas.openxmlformats.org/officeDocument/2006/relationships/hyperlink" Target="#Boxtel!A1"/><Relationship Id="rId11" Type="http://schemas.openxmlformats.org/officeDocument/2006/relationships/hyperlink" Target="#Rosmalen!A1"/><Relationship Id="rId5" Type="http://schemas.openxmlformats.org/officeDocument/2006/relationships/hyperlink" Target="#Schilderstraat!A1"/><Relationship Id="rId10" Type="http://schemas.openxmlformats.org/officeDocument/2006/relationships/hyperlink" Target="#Totalen!A1"/><Relationship Id="rId4" Type="http://schemas.openxmlformats.org/officeDocument/2006/relationships/image" Target="../media/image3.svg"/><Relationship Id="rId9" Type="http://schemas.openxmlformats.org/officeDocument/2006/relationships/hyperlink" Target="#Afroep!A1"/><Relationship Id="rId14" Type="http://schemas.openxmlformats.org/officeDocument/2006/relationships/image" Target="../media/image6.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2.xml.rels><?xml version="1.0" encoding="UTF-8" standalone="yes"?>
<Relationships xmlns="http://schemas.openxmlformats.org/package/2006/relationships"><Relationship Id="rId3" Type="http://schemas.openxmlformats.org/officeDocument/2006/relationships/hyperlink" Target="#Inleiding!A1"/><Relationship Id="rId2" Type="http://schemas.openxmlformats.org/officeDocument/2006/relationships/image" Target="../media/image8.svg"/><Relationship Id="rId1" Type="http://schemas.openxmlformats.org/officeDocument/2006/relationships/image" Target="../media/image7.png"/><Relationship Id="rId5" Type="http://schemas.openxmlformats.org/officeDocument/2006/relationships/image" Target="../media/image10.svg"/><Relationship Id="rId4"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4.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5.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6.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7.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8.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_rels/drawing9.xml.rels><?xml version="1.0" encoding="UTF-8" standalone="yes"?>
<Relationships xmlns="http://schemas.openxmlformats.org/package/2006/relationships"><Relationship Id="rId3" Type="http://schemas.openxmlformats.org/officeDocument/2006/relationships/image" Target="../media/image10.svg"/><Relationship Id="rId2" Type="http://schemas.openxmlformats.org/officeDocument/2006/relationships/image" Target="../media/image9.png"/><Relationship Id="rId1" Type="http://schemas.openxmlformats.org/officeDocument/2006/relationships/hyperlink" Target="#Inleiding!A1"/></Relationships>
</file>

<file path=xl/drawings/drawing1.xml><?xml version="1.0" encoding="utf-8"?>
<xdr:wsDr xmlns:xdr="http://schemas.openxmlformats.org/drawingml/2006/spreadsheetDrawing" xmlns:a="http://schemas.openxmlformats.org/drawingml/2006/main">
  <xdr:twoCellAnchor editAs="oneCell">
    <xdr:from>
      <xdr:col>3</xdr:col>
      <xdr:colOff>249237</xdr:colOff>
      <xdr:row>0</xdr:row>
      <xdr:rowOff>0</xdr:rowOff>
    </xdr:from>
    <xdr:to>
      <xdr:col>8</xdr:col>
      <xdr:colOff>69532</xdr:colOff>
      <xdr:row>8</xdr:row>
      <xdr:rowOff>140969</xdr:rowOff>
    </xdr:to>
    <xdr:pic>
      <xdr:nvPicPr>
        <xdr:cNvPr id="7" name="Afbeelding 6">
          <a:hlinkClick xmlns:r="http://schemas.openxmlformats.org/officeDocument/2006/relationships" r:id="rId1"/>
          <a:extLst>
            <a:ext uri="{FF2B5EF4-FFF2-40B4-BE49-F238E27FC236}">
              <a16:creationId xmlns:a16="http://schemas.microsoft.com/office/drawing/2014/main" id="{BA520AB7-FC75-9C58-A8C1-A102A953B6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146925" y="0"/>
          <a:ext cx="4483100" cy="1743074"/>
        </a:xfrm>
        <a:prstGeom prst="rect">
          <a:avLst/>
        </a:prstGeom>
      </xdr:spPr>
    </xdr:pic>
    <xdr:clientData/>
  </xdr:twoCellAnchor>
  <xdr:twoCellAnchor>
    <xdr:from>
      <xdr:col>0</xdr:col>
      <xdr:colOff>128587</xdr:colOff>
      <xdr:row>19</xdr:row>
      <xdr:rowOff>161925</xdr:rowOff>
    </xdr:from>
    <xdr:to>
      <xdr:col>0</xdr:col>
      <xdr:colOff>919162</xdr:colOff>
      <xdr:row>22</xdr:row>
      <xdr:rowOff>0</xdr:rowOff>
    </xdr:to>
    <xdr:grpSp>
      <xdr:nvGrpSpPr>
        <xdr:cNvPr id="24" name="Groep 23">
          <a:extLst>
            <a:ext uri="{FF2B5EF4-FFF2-40B4-BE49-F238E27FC236}">
              <a16:creationId xmlns:a16="http://schemas.microsoft.com/office/drawing/2014/main" id="{95EDD28A-E6DE-F750-F8EE-A62AFE39F768}"/>
            </a:ext>
          </a:extLst>
        </xdr:cNvPr>
        <xdr:cNvGrpSpPr/>
      </xdr:nvGrpSpPr>
      <xdr:grpSpPr>
        <a:xfrm>
          <a:off x="264794" y="4211955"/>
          <a:ext cx="1577340" cy="379095"/>
          <a:chOff x="3933825" y="4438650"/>
          <a:chExt cx="1819275" cy="409575"/>
        </a:xfrm>
      </xdr:grpSpPr>
      <xdr:sp macro="" textlink="">
        <xdr:nvSpPr>
          <xdr:cNvPr id="2" name="Rechthoek: afgeronde hoeken 1">
            <a:hlinkClick xmlns:r="http://schemas.openxmlformats.org/officeDocument/2006/relationships" r:id="rId1"/>
            <a:extLst>
              <a:ext uri="{FF2B5EF4-FFF2-40B4-BE49-F238E27FC236}">
                <a16:creationId xmlns:a16="http://schemas.microsoft.com/office/drawing/2014/main" id="{6A626B29-1036-8ED5-3825-3CB629CA2C2C}"/>
              </a:ext>
            </a:extLst>
          </xdr:cNvPr>
          <xdr:cNvSpPr/>
        </xdr:nvSpPr>
        <xdr:spPr>
          <a:xfrm>
            <a:off x="3933825" y="4438650"/>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Hinthamerstraat</a:t>
            </a:r>
          </a:p>
        </xdr:txBody>
      </xdr:sp>
      <xdr:pic>
        <xdr:nvPicPr>
          <xdr:cNvPr id="6" name="Graphic 5" descr="Pijl: lichte curve met effen opvulling">
            <a:extLst>
              <a:ext uri="{FF2B5EF4-FFF2-40B4-BE49-F238E27FC236}">
                <a16:creationId xmlns:a16="http://schemas.microsoft.com/office/drawing/2014/main" id="{9D6A62B0-6806-5F39-EA8C-975E930938B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334000" y="4448174"/>
            <a:ext cx="352425" cy="352425"/>
          </a:xfrm>
          <a:prstGeom prst="rect">
            <a:avLst/>
          </a:prstGeom>
        </xdr:spPr>
      </xdr:pic>
    </xdr:grpSp>
    <xdr:clientData/>
  </xdr:twoCellAnchor>
  <xdr:twoCellAnchor>
    <xdr:from>
      <xdr:col>0</xdr:col>
      <xdr:colOff>128587</xdr:colOff>
      <xdr:row>22</xdr:row>
      <xdr:rowOff>66675</xdr:rowOff>
    </xdr:from>
    <xdr:to>
      <xdr:col>0</xdr:col>
      <xdr:colOff>919162</xdr:colOff>
      <xdr:row>24</xdr:row>
      <xdr:rowOff>95250</xdr:rowOff>
    </xdr:to>
    <xdr:grpSp>
      <xdr:nvGrpSpPr>
        <xdr:cNvPr id="25" name="Groep 24">
          <a:hlinkClick xmlns:r="http://schemas.openxmlformats.org/officeDocument/2006/relationships" r:id="rId5"/>
          <a:extLst>
            <a:ext uri="{FF2B5EF4-FFF2-40B4-BE49-F238E27FC236}">
              <a16:creationId xmlns:a16="http://schemas.microsoft.com/office/drawing/2014/main" id="{FB2D89C8-C544-5DB5-7053-55F162B32750}"/>
            </a:ext>
          </a:extLst>
        </xdr:cNvPr>
        <xdr:cNvGrpSpPr/>
      </xdr:nvGrpSpPr>
      <xdr:grpSpPr>
        <a:xfrm>
          <a:off x="264794" y="4655820"/>
          <a:ext cx="1577340" cy="388620"/>
          <a:chOff x="3895725" y="5353050"/>
          <a:chExt cx="1819275" cy="409575"/>
        </a:xfrm>
      </xdr:grpSpPr>
      <xdr:sp macro="" textlink="">
        <xdr:nvSpPr>
          <xdr:cNvPr id="10" name="Rechthoek: afgeronde hoeken 9">
            <a:extLst>
              <a:ext uri="{FF2B5EF4-FFF2-40B4-BE49-F238E27FC236}">
                <a16:creationId xmlns:a16="http://schemas.microsoft.com/office/drawing/2014/main" id="{DFD9F9C0-A851-4764-9F78-33B178BA34FB}"/>
              </a:ext>
            </a:extLst>
          </xdr:cNvPr>
          <xdr:cNvSpPr/>
        </xdr:nvSpPr>
        <xdr:spPr>
          <a:xfrm>
            <a:off x="3895725" y="5353050"/>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Schilderstraat</a:t>
            </a:r>
          </a:p>
        </xdr:txBody>
      </xdr:sp>
      <xdr:pic>
        <xdr:nvPicPr>
          <xdr:cNvPr id="11" name="Graphic 10" descr="Pijl: lichte curve met effen opvulling">
            <a:extLst>
              <a:ext uri="{FF2B5EF4-FFF2-40B4-BE49-F238E27FC236}">
                <a16:creationId xmlns:a16="http://schemas.microsoft.com/office/drawing/2014/main" id="{75A9FF02-8A9B-4D80-890A-134FEB5C157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95900" y="5362574"/>
            <a:ext cx="352425" cy="352425"/>
          </a:xfrm>
          <a:prstGeom prst="rect">
            <a:avLst/>
          </a:prstGeom>
        </xdr:spPr>
      </xdr:pic>
    </xdr:grpSp>
    <xdr:clientData/>
  </xdr:twoCellAnchor>
  <xdr:twoCellAnchor>
    <xdr:from>
      <xdr:col>0</xdr:col>
      <xdr:colOff>128586</xdr:colOff>
      <xdr:row>24</xdr:row>
      <xdr:rowOff>152400</xdr:rowOff>
    </xdr:from>
    <xdr:to>
      <xdr:col>0</xdr:col>
      <xdr:colOff>919161</xdr:colOff>
      <xdr:row>26</xdr:row>
      <xdr:rowOff>180975</xdr:rowOff>
    </xdr:to>
    <xdr:grpSp>
      <xdr:nvGrpSpPr>
        <xdr:cNvPr id="26" name="Groep 25">
          <a:hlinkClick xmlns:r="http://schemas.openxmlformats.org/officeDocument/2006/relationships" r:id="rId6"/>
          <a:extLst>
            <a:ext uri="{FF2B5EF4-FFF2-40B4-BE49-F238E27FC236}">
              <a16:creationId xmlns:a16="http://schemas.microsoft.com/office/drawing/2014/main" id="{4491F520-CFE7-2D48-5D44-08B819853FCE}"/>
            </a:ext>
          </a:extLst>
        </xdr:cNvPr>
        <xdr:cNvGrpSpPr/>
      </xdr:nvGrpSpPr>
      <xdr:grpSpPr>
        <a:xfrm>
          <a:off x="264792" y="5105400"/>
          <a:ext cx="1577340" cy="388620"/>
          <a:chOff x="3924300" y="6105525"/>
          <a:chExt cx="1819275" cy="409575"/>
        </a:xfrm>
      </xdr:grpSpPr>
      <xdr:sp macro="" textlink="">
        <xdr:nvSpPr>
          <xdr:cNvPr id="12" name="Rechthoek: afgeronde hoeken 11">
            <a:extLst>
              <a:ext uri="{FF2B5EF4-FFF2-40B4-BE49-F238E27FC236}">
                <a16:creationId xmlns:a16="http://schemas.microsoft.com/office/drawing/2014/main" id="{6F41E7A6-9714-40EB-BC28-BECA954A2089}"/>
              </a:ext>
            </a:extLst>
          </xdr:cNvPr>
          <xdr:cNvSpPr/>
        </xdr:nvSpPr>
        <xdr:spPr>
          <a:xfrm>
            <a:off x="3924300" y="6105525"/>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Boxtel</a:t>
            </a:r>
          </a:p>
        </xdr:txBody>
      </xdr:sp>
      <xdr:pic>
        <xdr:nvPicPr>
          <xdr:cNvPr id="13" name="Graphic 12" descr="Pijl: lichte curve met effen opvulling">
            <a:extLst>
              <a:ext uri="{FF2B5EF4-FFF2-40B4-BE49-F238E27FC236}">
                <a16:creationId xmlns:a16="http://schemas.microsoft.com/office/drawing/2014/main" id="{0FD1B732-8269-4CB1-B1EE-F4EF115F001E}"/>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95900" y="6124574"/>
            <a:ext cx="352425" cy="352425"/>
          </a:xfrm>
          <a:prstGeom prst="rect">
            <a:avLst/>
          </a:prstGeom>
        </xdr:spPr>
      </xdr:pic>
    </xdr:grpSp>
    <xdr:clientData/>
  </xdr:twoCellAnchor>
  <xdr:twoCellAnchor>
    <xdr:from>
      <xdr:col>0</xdr:col>
      <xdr:colOff>1123947</xdr:colOff>
      <xdr:row>19</xdr:row>
      <xdr:rowOff>171450</xdr:rowOff>
    </xdr:from>
    <xdr:to>
      <xdr:col>0</xdr:col>
      <xdr:colOff>1909761</xdr:colOff>
      <xdr:row>22</xdr:row>
      <xdr:rowOff>9525</xdr:rowOff>
    </xdr:to>
    <xdr:grpSp>
      <xdr:nvGrpSpPr>
        <xdr:cNvPr id="28" name="Groep 27">
          <a:hlinkClick xmlns:r="http://schemas.openxmlformats.org/officeDocument/2006/relationships" r:id="rId7"/>
          <a:extLst>
            <a:ext uri="{FF2B5EF4-FFF2-40B4-BE49-F238E27FC236}">
              <a16:creationId xmlns:a16="http://schemas.microsoft.com/office/drawing/2014/main" id="{0FF7FF3F-B667-1BB2-61ED-5603918E80FF}"/>
            </a:ext>
          </a:extLst>
        </xdr:cNvPr>
        <xdr:cNvGrpSpPr/>
      </xdr:nvGrpSpPr>
      <xdr:grpSpPr>
        <a:xfrm>
          <a:off x="2255514" y="4215765"/>
          <a:ext cx="1567818" cy="386715"/>
          <a:chOff x="6886575" y="4591050"/>
          <a:chExt cx="1819275" cy="409575"/>
        </a:xfrm>
      </xdr:grpSpPr>
      <xdr:sp macro="" textlink="">
        <xdr:nvSpPr>
          <xdr:cNvPr id="14" name="Rechthoek: afgeronde hoeken 13">
            <a:extLst>
              <a:ext uri="{FF2B5EF4-FFF2-40B4-BE49-F238E27FC236}">
                <a16:creationId xmlns:a16="http://schemas.microsoft.com/office/drawing/2014/main" id="{DF8BBC91-8982-46B8-A46E-5A62A70B90EC}"/>
              </a:ext>
            </a:extLst>
          </xdr:cNvPr>
          <xdr:cNvSpPr/>
        </xdr:nvSpPr>
        <xdr:spPr>
          <a:xfrm>
            <a:off x="6886575" y="4591050"/>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Aanvullend</a:t>
            </a:r>
          </a:p>
        </xdr:txBody>
      </xdr:sp>
      <xdr:pic>
        <xdr:nvPicPr>
          <xdr:cNvPr id="15" name="Graphic 14" descr="Pijl: lichte curve met effen opvulling">
            <a:extLst>
              <a:ext uri="{FF2B5EF4-FFF2-40B4-BE49-F238E27FC236}">
                <a16:creationId xmlns:a16="http://schemas.microsoft.com/office/drawing/2014/main" id="{9563B717-D76C-43B3-8102-B9B1D945324B}"/>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0" y="4600574"/>
            <a:ext cx="352425" cy="352425"/>
          </a:xfrm>
          <a:prstGeom prst="rect">
            <a:avLst/>
          </a:prstGeom>
        </xdr:spPr>
      </xdr:pic>
    </xdr:grpSp>
    <xdr:clientData/>
  </xdr:twoCellAnchor>
  <xdr:twoCellAnchor>
    <xdr:from>
      <xdr:col>0</xdr:col>
      <xdr:colOff>1123949</xdr:colOff>
      <xdr:row>22</xdr:row>
      <xdr:rowOff>76200</xdr:rowOff>
    </xdr:from>
    <xdr:to>
      <xdr:col>0</xdr:col>
      <xdr:colOff>1909762</xdr:colOff>
      <xdr:row>24</xdr:row>
      <xdr:rowOff>104775</xdr:rowOff>
    </xdr:to>
    <xdr:grpSp>
      <xdr:nvGrpSpPr>
        <xdr:cNvPr id="29" name="Groep 28">
          <a:hlinkClick xmlns:r="http://schemas.openxmlformats.org/officeDocument/2006/relationships" r:id="rId8"/>
          <a:extLst>
            <a:ext uri="{FF2B5EF4-FFF2-40B4-BE49-F238E27FC236}">
              <a16:creationId xmlns:a16="http://schemas.microsoft.com/office/drawing/2014/main" id="{74CE60D7-4264-A991-75E9-CBBDECB1DD7B}"/>
            </a:ext>
          </a:extLst>
        </xdr:cNvPr>
        <xdr:cNvGrpSpPr/>
      </xdr:nvGrpSpPr>
      <xdr:grpSpPr>
        <a:xfrm>
          <a:off x="2255518" y="4667250"/>
          <a:ext cx="1567816" cy="388620"/>
          <a:chOff x="6886575" y="5353050"/>
          <a:chExt cx="1819275" cy="409575"/>
        </a:xfrm>
      </xdr:grpSpPr>
      <xdr:sp macro="" textlink="">
        <xdr:nvSpPr>
          <xdr:cNvPr id="16" name="Rechthoek: afgeronde hoeken 15">
            <a:extLst>
              <a:ext uri="{FF2B5EF4-FFF2-40B4-BE49-F238E27FC236}">
                <a16:creationId xmlns:a16="http://schemas.microsoft.com/office/drawing/2014/main" id="{62AB1F67-3409-4B69-8FC1-4277AF08950D}"/>
              </a:ext>
            </a:extLst>
          </xdr:cNvPr>
          <xdr:cNvSpPr/>
        </xdr:nvSpPr>
        <xdr:spPr>
          <a:xfrm>
            <a:off x="6886575" y="5353050"/>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Glasbewassing</a:t>
            </a:r>
          </a:p>
        </xdr:txBody>
      </xdr:sp>
      <xdr:pic>
        <xdr:nvPicPr>
          <xdr:cNvPr id="17" name="Graphic 16" descr="Pijl: lichte curve met effen opvulling">
            <a:extLst>
              <a:ext uri="{FF2B5EF4-FFF2-40B4-BE49-F238E27FC236}">
                <a16:creationId xmlns:a16="http://schemas.microsoft.com/office/drawing/2014/main" id="{7231E1F3-2B7D-449E-B423-A617FDC674E1}"/>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0" y="5362574"/>
            <a:ext cx="352425" cy="352425"/>
          </a:xfrm>
          <a:prstGeom prst="rect">
            <a:avLst/>
          </a:prstGeom>
        </xdr:spPr>
      </xdr:pic>
    </xdr:grpSp>
    <xdr:clientData/>
  </xdr:twoCellAnchor>
  <xdr:twoCellAnchor>
    <xdr:from>
      <xdr:col>0</xdr:col>
      <xdr:colOff>1128712</xdr:colOff>
      <xdr:row>24</xdr:row>
      <xdr:rowOff>171450</xdr:rowOff>
    </xdr:from>
    <xdr:to>
      <xdr:col>0</xdr:col>
      <xdr:colOff>1914524</xdr:colOff>
      <xdr:row>27</xdr:row>
      <xdr:rowOff>9525</xdr:rowOff>
    </xdr:to>
    <xdr:grpSp>
      <xdr:nvGrpSpPr>
        <xdr:cNvPr id="30" name="Groep 29">
          <a:hlinkClick xmlns:r="http://schemas.openxmlformats.org/officeDocument/2006/relationships" r:id="rId9"/>
          <a:extLst>
            <a:ext uri="{FF2B5EF4-FFF2-40B4-BE49-F238E27FC236}">
              <a16:creationId xmlns:a16="http://schemas.microsoft.com/office/drawing/2014/main" id="{7B95246E-937D-EAFB-F3CA-0052F0AD4CF4}"/>
            </a:ext>
          </a:extLst>
        </xdr:cNvPr>
        <xdr:cNvGrpSpPr/>
      </xdr:nvGrpSpPr>
      <xdr:grpSpPr>
        <a:xfrm>
          <a:off x="2249804" y="5120640"/>
          <a:ext cx="1583054" cy="386715"/>
          <a:chOff x="6886575" y="5924550"/>
          <a:chExt cx="1819275" cy="409575"/>
        </a:xfrm>
      </xdr:grpSpPr>
      <xdr:sp macro="" textlink="">
        <xdr:nvSpPr>
          <xdr:cNvPr id="18" name="Rechthoek: afgeronde hoeken 17">
            <a:extLst>
              <a:ext uri="{FF2B5EF4-FFF2-40B4-BE49-F238E27FC236}">
                <a16:creationId xmlns:a16="http://schemas.microsoft.com/office/drawing/2014/main" id="{AE41E692-EB28-4EBB-936D-A3DAE785CC8F}"/>
              </a:ext>
            </a:extLst>
          </xdr:cNvPr>
          <xdr:cNvSpPr/>
        </xdr:nvSpPr>
        <xdr:spPr>
          <a:xfrm>
            <a:off x="6886574" y="5924550"/>
            <a:ext cx="1819276"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Afroep</a:t>
            </a:r>
          </a:p>
        </xdr:txBody>
      </xdr:sp>
      <xdr:pic>
        <xdr:nvPicPr>
          <xdr:cNvPr id="19" name="Graphic 18" descr="Pijl: lichte curve met effen opvulling">
            <a:extLst>
              <a:ext uri="{FF2B5EF4-FFF2-40B4-BE49-F238E27FC236}">
                <a16:creationId xmlns:a16="http://schemas.microsoft.com/office/drawing/2014/main" id="{8261391E-CE12-416B-A6A6-ECBECFBC869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8286750" y="5934074"/>
            <a:ext cx="352424" cy="352425"/>
          </a:xfrm>
          <a:prstGeom prst="rect">
            <a:avLst/>
          </a:prstGeom>
        </xdr:spPr>
      </xdr:pic>
    </xdr:grpSp>
    <xdr:clientData/>
  </xdr:twoCellAnchor>
  <xdr:twoCellAnchor>
    <xdr:from>
      <xdr:col>0</xdr:col>
      <xdr:colOff>1133473</xdr:colOff>
      <xdr:row>27</xdr:row>
      <xdr:rowOff>76199</xdr:rowOff>
    </xdr:from>
    <xdr:to>
      <xdr:col>0</xdr:col>
      <xdr:colOff>1924049</xdr:colOff>
      <xdr:row>29</xdr:row>
      <xdr:rowOff>104775</xdr:rowOff>
    </xdr:to>
    <xdr:grpSp>
      <xdr:nvGrpSpPr>
        <xdr:cNvPr id="31" name="Groep 30">
          <a:hlinkClick xmlns:r="http://schemas.openxmlformats.org/officeDocument/2006/relationships" r:id="rId10"/>
          <a:extLst>
            <a:ext uri="{FF2B5EF4-FFF2-40B4-BE49-F238E27FC236}">
              <a16:creationId xmlns:a16="http://schemas.microsoft.com/office/drawing/2014/main" id="{FF42862B-DF5E-ABE4-2BBD-BBFBCCB00B27}"/>
            </a:ext>
          </a:extLst>
        </xdr:cNvPr>
        <xdr:cNvGrpSpPr/>
      </xdr:nvGrpSpPr>
      <xdr:grpSpPr>
        <a:xfrm>
          <a:off x="2263136" y="5572124"/>
          <a:ext cx="1592582" cy="388621"/>
          <a:chOff x="10248900" y="6696074"/>
          <a:chExt cx="3638550" cy="409576"/>
        </a:xfrm>
      </xdr:grpSpPr>
      <xdr:sp macro="" textlink="">
        <xdr:nvSpPr>
          <xdr:cNvPr id="20" name="Rechthoek: afgeronde hoeken 19">
            <a:extLst>
              <a:ext uri="{FF2B5EF4-FFF2-40B4-BE49-F238E27FC236}">
                <a16:creationId xmlns:a16="http://schemas.microsoft.com/office/drawing/2014/main" id="{ACAE3999-21E7-4923-808D-9D5E94475F34}"/>
              </a:ext>
            </a:extLst>
          </xdr:cNvPr>
          <xdr:cNvSpPr/>
        </xdr:nvSpPr>
        <xdr:spPr>
          <a:xfrm>
            <a:off x="10248900" y="6696075"/>
            <a:ext cx="3638550"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Totalen</a:t>
            </a:r>
          </a:p>
        </xdr:txBody>
      </xdr:sp>
      <xdr:pic>
        <xdr:nvPicPr>
          <xdr:cNvPr id="21" name="Graphic 20" descr="Pijl: lichte curve met effen opvulling">
            <a:extLst>
              <a:ext uri="{FF2B5EF4-FFF2-40B4-BE49-F238E27FC236}">
                <a16:creationId xmlns:a16="http://schemas.microsoft.com/office/drawing/2014/main" id="{049CF4C0-4909-4F6E-AB70-75BF2BA34A9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3049250" y="6696074"/>
            <a:ext cx="704850" cy="352425"/>
          </a:xfrm>
          <a:prstGeom prst="rect">
            <a:avLst/>
          </a:prstGeom>
        </xdr:spPr>
      </xdr:pic>
    </xdr:grpSp>
    <xdr:clientData/>
  </xdr:twoCellAnchor>
  <xdr:twoCellAnchor>
    <xdr:from>
      <xdr:col>0</xdr:col>
      <xdr:colOff>128586</xdr:colOff>
      <xdr:row>27</xdr:row>
      <xdr:rowOff>57150</xdr:rowOff>
    </xdr:from>
    <xdr:to>
      <xdr:col>0</xdr:col>
      <xdr:colOff>923924</xdr:colOff>
      <xdr:row>29</xdr:row>
      <xdr:rowOff>85725</xdr:rowOff>
    </xdr:to>
    <xdr:grpSp>
      <xdr:nvGrpSpPr>
        <xdr:cNvPr id="27" name="Groep 26">
          <a:hlinkClick xmlns:r="http://schemas.openxmlformats.org/officeDocument/2006/relationships" r:id="rId11"/>
          <a:extLst>
            <a:ext uri="{FF2B5EF4-FFF2-40B4-BE49-F238E27FC236}">
              <a16:creationId xmlns:a16="http://schemas.microsoft.com/office/drawing/2014/main" id="{D33913A5-66FF-CC9A-1FA7-7E47DB6C2830}"/>
            </a:ext>
          </a:extLst>
        </xdr:cNvPr>
        <xdr:cNvGrpSpPr/>
      </xdr:nvGrpSpPr>
      <xdr:grpSpPr>
        <a:xfrm>
          <a:off x="264792" y="5549265"/>
          <a:ext cx="1586866" cy="396240"/>
          <a:chOff x="3895725" y="6686550"/>
          <a:chExt cx="1819275" cy="409575"/>
        </a:xfrm>
      </xdr:grpSpPr>
      <xdr:sp macro="" textlink="">
        <xdr:nvSpPr>
          <xdr:cNvPr id="22" name="Rechthoek: afgeronde hoeken 21">
            <a:extLst>
              <a:ext uri="{FF2B5EF4-FFF2-40B4-BE49-F238E27FC236}">
                <a16:creationId xmlns:a16="http://schemas.microsoft.com/office/drawing/2014/main" id="{7065DB99-8F23-44DF-976E-C4571A0D51BC}"/>
              </a:ext>
            </a:extLst>
          </xdr:cNvPr>
          <xdr:cNvSpPr/>
        </xdr:nvSpPr>
        <xdr:spPr>
          <a:xfrm>
            <a:off x="3895725" y="6686550"/>
            <a:ext cx="1819275" cy="409575"/>
          </a:xfrm>
          <a:prstGeom prst="roundRect">
            <a:avLst/>
          </a:prstGeom>
          <a:effectLst>
            <a:glow rad="63500">
              <a:schemeClr val="accent3">
                <a:satMod val="175000"/>
                <a:alpha val="40000"/>
              </a:schemeClr>
            </a:glow>
          </a:effectLst>
          <a:scene3d>
            <a:camera prst="obliqueTopLeft"/>
            <a:lightRig rig="threePt" dir="t"/>
          </a:scene3d>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Rosmalen</a:t>
            </a:r>
          </a:p>
        </xdr:txBody>
      </xdr:sp>
      <xdr:pic>
        <xdr:nvPicPr>
          <xdr:cNvPr id="23" name="Graphic 22" descr="Pijl: lichte curve met effen opvulling">
            <a:extLst>
              <a:ext uri="{FF2B5EF4-FFF2-40B4-BE49-F238E27FC236}">
                <a16:creationId xmlns:a16="http://schemas.microsoft.com/office/drawing/2014/main" id="{19E4AC7A-0ECA-47DF-9710-9141E51ADA36}"/>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5295900" y="6696074"/>
            <a:ext cx="352425" cy="352425"/>
          </a:xfrm>
          <a:prstGeom prst="rect">
            <a:avLst/>
          </a:prstGeom>
        </xdr:spPr>
      </xdr:pic>
    </xdr:grpSp>
    <xdr:clientData/>
  </xdr:twoCellAnchor>
  <xdr:twoCellAnchor editAs="oneCell">
    <xdr:from>
      <xdr:col>3</xdr:col>
      <xdr:colOff>252412</xdr:colOff>
      <xdr:row>10</xdr:row>
      <xdr:rowOff>123825</xdr:rowOff>
    </xdr:from>
    <xdr:to>
      <xdr:col>5</xdr:col>
      <xdr:colOff>439102</xdr:colOff>
      <xdr:row>19</xdr:row>
      <xdr:rowOff>125730</xdr:rowOff>
    </xdr:to>
    <xdr:pic>
      <xdr:nvPicPr>
        <xdr:cNvPr id="4" name="Afbeelding 3">
          <a:hlinkClick xmlns:r="http://schemas.openxmlformats.org/officeDocument/2006/relationships" r:id="rId6"/>
          <a:extLst>
            <a:ext uri="{FF2B5EF4-FFF2-40B4-BE49-F238E27FC236}">
              <a16:creationId xmlns:a16="http://schemas.microsoft.com/office/drawing/2014/main" id="{FBD8CF4B-7286-5EEA-5FEF-0540F0BBB0EF}"/>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7153274" y="2105025"/>
          <a:ext cx="2362200" cy="2228850"/>
        </a:xfrm>
        <a:prstGeom prst="rect">
          <a:avLst/>
        </a:prstGeom>
      </xdr:spPr>
    </xdr:pic>
    <xdr:clientData/>
  </xdr:twoCellAnchor>
  <xdr:twoCellAnchor editAs="oneCell">
    <xdr:from>
      <xdr:col>8</xdr:col>
      <xdr:colOff>217007</xdr:colOff>
      <xdr:row>0</xdr:row>
      <xdr:rowOff>38101</xdr:rowOff>
    </xdr:from>
    <xdr:to>
      <xdr:col>11</xdr:col>
      <xdr:colOff>125729</xdr:colOff>
      <xdr:row>8</xdr:row>
      <xdr:rowOff>152401</xdr:rowOff>
    </xdr:to>
    <xdr:pic>
      <xdr:nvPicPr>
        <xdr:cNvPr id="32" name="Afbeelding 31">
          <a:hlinkClick xmlns:r="http://schemas.openxmlformats.org/officeDocument/2006/relationships" r:id="rId5"/>
          <a:extLst>
            <a:ext uri="{FF2B5EF4-FFF2-40B4-BE49-F238E27FC236}">
              <a16:creationId xmlns:a16="http://schemas.microsoft.com/office/drawing/2014/main" id="{836B21AF-02DD-70EE-45FC-3CF4C1F55466}"/>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11844964" y="38101"/>
          <a:ext cx="2671134" cy="1714500"/>
        </a:xfrm>
        <a:prstGeom prst="rect">
          <a:avLst/>
        </a:prstGeom>
      </xdr:spPr>
    </xdr:pic>
    <xdr:clientData/>
  </xdr:twoCellAnchor>
  <xdr:twoCellAnchor editAs="oneCell">
    <xdr:from>
      <xdr:col>6</xdr:col>
      <xdr:colOff>142873</xdr:colOff>
      <xdr:row>10</xdr:row>
      <xdr:rowOff>137551</xdr:rowOff>
    </xdr:from>
    <xdr:to>
      <xdr:col>10</xdr:col>
      <xdr:colOff>20002</xdr:colOff>
      <xdr:row>18</xdr:row>
      <xdr:rowOff>11430</xdr:rowOff>
    </xdr:to>
    <xdr:pic>
      <xdr:nvPicPr>
        <xdr:cNvPr id="33" name="Afbeelding 32">
          <a:hlinkClick xmlns:r="http://schemas.openxmlformats.org/officeDocument/2006/relationships" r:id="rId11"/>
          <a:extLst>
            <a:ext uri="{FF2B5EF4-FFF2-40B4-BE49-F238E27FC236}">
              <a16:creationId xmlns:a16="http://schemas.microsoft.com/office/drawing/2014/main" id="{F0369CFC-FA1F-3356-9DB6-C5C180186A93}"/>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9791696" y="2118751"/>
          <a:ext cx="3571878" cy="191032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133350</xdr:colOff>
      <xdr:row>2</xdr:row>
      <xdr:rowOff>104775</xdr:rowOff>
    </xdr:to>
    <xdr:grpSp>
      <xdr:nvGrpSpPr>
        <xdr:cNvPr id="2" name="Groep 1">
          <a:extLst>
            <a:ext uri="{FF2B5EF4-FFF2-40B4-BE49-F238E27FC236}">
              <a16:creationId xmlns:a16="http://schemas.microsoft.com/office/drawing/2014/main" id="{6B498E45-FC93-4B1A-B6F8-C21E701849DF}"/>
            </a:ext>
          </a:extLst>
        </xdr:cNvPr>
        <xdr:cNvGrpSpPr/>
      </xdr:nvGrpSpPr>
      <xdr:grpSpPr>
        <a:xfrm>
          <a:off x="2211161" y="183696"/>
          <a:ext cx="728254" cy="334192"/>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9540F2FC-96FE-1628-07A9-67BAC83E579F}"/>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3A4D51C1-E997-F244-2DB0-BF4700807853}"/>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466724</xdr:colOff>
      <xdr:row>0</xdr:row>
      <xdr:rowOff>209549</xdr:rowOff>
    </xdr:from>
    <xdr:to>
      <xdr:col>3</xdr:col>
      <xdr:colOff>228599</xdr:colOff>
      <xdr:row>2</xdr:row>
      <xdr:rowOff>161924</xdr:rowOff>
    </xdr:to>
    <xdr:pic>
      <xdr:nvPicPr>
        <xdr:cNvPr id="4" name="Graphic 3" descr="Pijl: recht met effen opvulling">
          <a:extLst>
            <a:ext uri="{FF2B5EF4-FFF2-40B4-BE49-F238E27FC236}">
              <a16:creationId xmlns:a16="http://schemas.microsoft.com/office/drawing/2014/main" id="{0C0A41DE-75E4-9C0B-E32E-D30769961781}"/>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rot="10800000">
          <a:off x="3086099" y="209549"/>
          <a:ext cx="371475" cy="371475"/>
        </a:xfrm>
        <a:prstGeom prst="rect">
          <a:avLst/>
        </a:prstGeom>
      </xdr:spPr>
    </xdr:pic>
    <xdr:clientData/>
  </xdr:twoCellAnchor>
  <xdr:twoCellAnchor>
    <xdr:from>
      <xdr:col>1</xdr:col>
      <xdr:colOff>600075</xdr:colOff>
      <xdr:row>1</xdr:row>
      <xdr:rowOff>0</xdr:rowOff>
    </xdr:from>
    <xdr:to>
      <xdr:col>3</xdr:col>
      <xdr:colOff>123825</xdr:colOff>
      <xdr:row>2</xdr:row>
      <xdr:rowOff>152400</xdr:rowOff>
    </xdr:to>
    <xdr:grpSp>
      <xdr:nvGrpSpPr>
        <xdr:cNvPr id="9" name="Groep 8">
          <a:extLst>
            <a:ext uri="{FF2B5EF4-FFF2-40B4-BE49-F238E27FC236}">
              <a16:creationId xmlns:a16="http://schemas.microsoft.com/office/drawing/2014/main" id="{60A327DB-29C0-EABE-584E-880342111114}"/>
            </a:ext>
          </a:extLst>
        </xdr:cNvPr>
        <xdr:cNvGrpSpPr/>
      </xdr:nvGrpSpPr>
      <xdr:grpSpPr>
        <a:xfrm>
          <a:off x="2667693" y="216477"/>
          <a:ext cx="722514" cy="334241"/>
          <a:chOff x="2609850" y="228600"/>
          <a:chExt cx="742950" cy="342900"/>
        </a:xfrm>
      </xdr:grpSpPr>
      <xdr:sp macro="" textlink="">
        <xdr:nvSpPr>
          <xdr:cNvPr id="6" name="Rechthoek: afgeronde hoeken 5">
            <a:hlinkClick xmlns:r="http://schemas.openxmlformats.org/officeDocument/2006/relationships" r:id="rId3"/>
            <a:extLst>
              <a:ext uri="{FF2B5EF4-FFF2-40B4-BE49-F238E27FC236}">
                <a16:creationId xmlns:a16="http://schemas.microsoft.com/office/drawing/2014/main" id="{27A453EC-B5C5-8B32-BEAA-E3BF5A10894A}"/>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8" name="Graphic 7" descr="Pijl: recht met effen opvulling">
            <a:extLst>
              <a:ext uri="{FF2B5EF4-FFF2-40B4-BE49-F238E27FC236}">
                <a16:creationId xmlns:a16="http://schemas.microsoft.com/office/drawing/2014/main" id="{4B8554AB-B8F8-2ADE-921C-D831EEB8BE3D}"/>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rot="10800000">
            <a:off x="3009900" y="228600"/>
            <a:ext cx="342900" cy="342900"/>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19050</xdr:colOff>
      <xdr:row>4</xdr:row>
      <xdr:rowOff>171450</xdr:rowOff>
    </xdr:from>
    <xdr:to>
      <xdr:col>1</xdr:col>
      <xdr:colOff>762000</xdr:colOff>
      <xdr:row>6</xdr:row>
      <xdr:rowOff>139700</xdr:rowOff>
    </xdr:to>
    <xdr:grpSp>
      <xdr:nvGrpSpPr>
        <xdr:cNvPr id="2" name="Groep 1">
          <a:extLst>
            <a:ext uri="{FF2B5EF4-FFF2-40B4-BE49-F238E27FC236}">
              <a16:creationId xmlns:a16="http://schemas.microsoft.com/office/drawing/2014/main" id="{EBE10D86-226D-4257-AC5F-3EF311674001}"/>
            </a:ext>
          </a:extLst>
        </xdr:cNvPr>
        <xdr:cNvGrpSpPr/>
      </xdr:nvGrpSpPr>
      <xdr:grpSpPr>
        <a:xfrm>
          <a:off x="3063240" y="891540"/>
          <a:ext cx="746760" cy="330200"/>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B3613541-0228-2E11-DD8A-CE65313E5B3E}"/>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ECA29EBF-911E-F7FE-80F4-E864CAD8FC90}"/>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742950</xdr:colOff>
      <xdr:row>6</xdr:row>
      <xdr:rowOff>152400</xdr:rowOff>
    </xdr:to>
    <xdr:grpSp>
      <xdr:nvGrpSpPr>
        <xdr:cNvPr id="2" name="Groep 1">
          <a:extLst>
            <a:ext uri="{FF2B5EF4-FFF2-40B4-BE49-F238E27FC236}">
              <a16:creationId xmlns:a16="http://schemas.microsoft.com/office/drawing/2014/main" id="{F5A11859-0923-47EB-AC67-4E2D064BA25D}"/>
            </a:ext>
          </a:extLst>
        </xdr:cNvPr>
        <xdr:cNvGrpSpPr/>
      </xdr:nvGrpSpPr>
      <xdr:grpSpPr>
        <a:xfrm>
          <a:off x="2114550" y="904875"/>
          <a:ext cx="739140" cy="333375"/>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A17FDB7C-4D77-5B1D-E3ED-A83C610B0863}"/>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9F4630CB-0C42-A739-E98C-B901F7C4DC8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0</xdr:rowOff>
    </xdr:from>
    <xdr:to>
      <xdr:col>1</xdr:col>
      <xdr:colOff>742950</xdr:colOff>
      <xdr:row>6</xdr:row>
      <xdr:rowOff>152400</xdr:rowOff>
    </xdr:to>
    <xdr:grpSp>
      <xdr:nvGrpSpPr>
        <xdr:cNvPr id="2" name="Groep 1">
          <a:extLst>
            <a:ext uri="{FF2B5EF4-FFF2-40B4-BE49-F238E27FC236}">
              <a16:creationId xmlns:a16="http://schemas.microsoft.com/office/drawing/2014/main" id="{D093597B-F038-4AA2-AAFA-C877B1F0B386}"/>
            </a:ext>
          </a:extLst>
        </xdr:cNvPr>
        <xdr:cNvGrpSpPr/>
      </xdr:nvGrpSpPr>
      <xdr:grpSpPr>
        <a:xfrm>
          <a:off x="1581150" y="904875"/>
          <a:ext cx="739140" cy="333375"/>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6EC5A303-3DA9-14E5-A4EE-F96337195E9C}"/>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77400AC0-C1F7-3FC7-B2BC-B1CC894AAFBD}"/>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5</xdr:row>
      <xdr:rowOff>0</xdr:rowOff>
    </xdr:from>
    <xdr:to>
      <xdr:col>2</xdr:col>
      <xdr:colOff>133350</xdr:colOff>
      <xdr:row>6</xdr:row>
      <xdr:rowOff>152400</xdr:rowOff>
    </xdr:to>
    <xdr:grpSp>
      <xdr:nvGrpSpPr>
        <xdr:cNvPr id="2" name="Groep 1">
          <a:extLst>
            <a:ext uri="{FF2B5EF4-FFF2-40B4-BE49-F238E27FC236}">
              <a16:creationId xmlns:a16="http://schemas.microsoft.com/office/drawing/2014/main" id="{D4E468A1-D556-4F0D-A35E-DC14B376797F}"/>
            </a:ext>
          </a:extLst>
        </xdr:cNvPr>
        <xdr:cNvGrpSpPr/>
      </xdr:nvGrpSpPr>
      <xdr:grpSpPr>
        <a:xfrm>
          <a:off x="1466850" y="904875"/>
          <a:ext cx="729615" cy="333375"/>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D5A97475-B375-9706-9B9D-AD339A5BFCE0}"/>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D33C61D0-C432-5EF1-D4D3-14CB6D19580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133350</xdr:colOff>
      <xdr:row>2</xdr:row>
      <xdr:rowOff>152400</xdr:rowOff>
    </xdr:to>
    <xdr:grpSp>
      <xdr:nvGrpSpPr>
        <xdr:cNvPr id="2" name="Groep 1">
          <a:extLst>
            <a:ext uri="{FF2B5EF4-FFF2-40B4-BE49-F238E27FC236}">
              <a16:creationId xmlns:a16="http://schemas.microsoft.com/office/drawing/2014/main" id="{6F77C445-FB63-4F43-9433-A0CB02A825E1}"/>
            </a:ext>
          </a:extLst>
        </xdr:cNvPr>
        <xdr:cNvGrpSpPr/>
      </xdr:nvGrpSpPr>
      <xdr:grpSpPr>
        <a:xfrm>
          <a:off x="3000375" y="228600"/>
          <a:ext cx="729615" cy="333375"/>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1F6A008A-6143-4F9F-CE3A-78B58B0849F1}"/>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6C4C03F3-FE05-92BF-099E-601A1A5F0421}"/>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1219200</xdr:colOff>
      <xdr:row>0</xdr:row>
      <xdr:rowOff>152400</xdr:rowOff>
    </xdr:from>
    <xdr:to>
      <xdr:col>2</xdr:col>
      <xdr:colOff>600075</xdr:colOff>
      <xdr:row>2</xdr:row>
      <xdr:rowOff>114300</xdr:rowOff>
    </xdr:to>
    <xdr:grpSp>
      <xdr:nvGrpSpPr>
        <xdr:cNvPr id="2" name="Groep 1">
          <a:extLst>
            <a:ext uri="{FF2B5EF4-FFF2-40B4-BE49-F238E27FC236}">
              <a16:creationId xmlns:a16="http://schemas.microsoft.com/office/drawing/2014/main" id="{E20BB09A-C3A6-4F43-A998-92D7F7B33016}"/>
            </a:ext>
          </a:extLst>
        </xdr:cNvPr>
        <xdr:cNvGrpSpPr/>
      </xdr:nvGrpSpPr>
      <xdr:grpSpPr>
        <a:xfrm>
          <a:off x="2362200" y="152400"/>
          <a:ext cx="779145" cy="323850"/>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9E70B9B0-B64D-3010-2FB5-B04A0677ACC3}"/>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AFB643DF-C8C6-00CE-8978-B0F29220BD27}"/>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133350</xdr:colOff>
      <xdr:row>1</xdr:row>
      <xdr:rowOff>104775</xdr:rowOff>
    </xdr:to>
    <xdr:grpSp>
      <xdr:nvGrpSpPr>
        <xdr:cNvPr id="2" name="Groep 1">
          <a:extLst>
            <a:ext uri="{FF2B5EF4-FFF2-40B4-BE49-F238E27FC236}">
              <a16:creationId xmlns:a16="http://schemas.microsoft.com/office/drawing/2014/main" id="{6799C493-66A5-428C-AFE7-3F430E1DF4AF}"/>
            </a:ext>
          </a:extLst>
        </xdr:cNvPr>
        <xdr:cNvGrpSpPr/>
      </xdr:nvGrpSpPr>
      <xdr:grpSpPr>
        <a:xfrm>
          <a:off x="4913313" y="0"/>
          <a:ext cx="732790" cy="333058"/>
          <a:chOff x="2609850" y="228600"/>
          <a:chExt cx="742950" cy="342900"/>
        </a:xfrm>
      </xdr:grpSpPr>
      <xdr:sp macro="" textlink="">
        <xdr:nvSpPr>
          <xdr:cNvPr id="3" name="Rechthoek: afgeronde hoeken 2">
            <a:hlinkClick xmlns:r="http://schemas.openxmlformats.org/officeDocument/2006/relationships" r:id="rId1"/>
            <a:extLst>
              <a:ext uri="{FF2B5EF4-FFF2-40B4-BE49-F238E27FC236}">
                <a16:creationId xmlns:a16="http://schemas.microsoft.com/office/drawing/2014/main" id="{28EF0272-AC5F-43FD-4978-264C97D2BC9F}"/>
              </a:ext>
            </a:extLst>
          </xdr:cNvPr>
          <xdr:cNvSpPr/>
        </xdr:nvSpPr>
        <xdr:spPr>
          <a:xfrm>
            <a:off x="2609850" y="247650"/>
            <a:ext cx="714375" cy="314325"/>
          </a:xfrm>
          <a:prstGeom prst="roundRect">
            <a:avLst/>
          </a:prstGeom>
        </xdr:spPr>
        <xdr:style>
          <a:lnRef idx="2">
            <a:schemeClr val="accent6">
              <a:shade val="15000"/>
            </a:schemeClr>
          </a:lnRef>
          <a:fillRef idx="1">
            <a:schemeClr val="accent6"/>
          </a:fillRef>
          <a:effectRef idx="0">
            <a:schemeClr val="accent6"/>
          </a:effectRef>
          <a:fontRef idx="minor">
            <a:schemeClr val="lt1"/>
          </a:fontRef>
        </xdr:style>
        <xdr:txBody>
          <a:bodyPr vertOverflow="clip" horzOverflow="clip" rtlCol="0" anchor="t"/>
          <a:lstStyle/>
          <a:p>
            <a:pPr algn="l"/>
            <a:r>
              <a:rPr lang="nl-NL" sz="1100" b="1"/>
              <a:t>Terug</a:t>
            </a:r>
          </a:p>
        </xdr:txBody>
      </xdr:sp>
      <xdr:pic>
        <xdr:nvPicPr>
          <xdr:cNvPr id="4" name="Graphic 3" descr="Pijl: recht met effen opvulling">
            <a:extLst>
              <a:ext uri="{FF2B5EF4-FFF2-40B4-BE49-F238E27FC236}">
                <a16:creationId xmlns:a16="http://schemas.microsoft.com/office/drawing/2014/main" id="{5E7C85F5-F5D4-8525-2920-CA984B97424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rot="10800000">
            <a:off x="3009900" y="228600"/>
            <a:ext cx="342900" cy="342900"/>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2023\Consensus\RdGG\RdGG%20calculatieblad%20def%20veilig.xlsx" TargetMode="External"/><Relationship Id="rId1" Type="http://schemas.openxmlformats.org/officeDocument/2006/relationships/externalLinkPath" Target="https://d.docs.live.net/2023/Consensus/RdGG/RdGG%20calculatieblad%20def%20veilig.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2025\Huis73\Hinthamerstraat.xlsm" TargetMode="External"/><Relationship Id="rId1" Type="http://schemas.openxmlformats.org/officeDocument/2006/relationships/externalLinkPath" Target="file:///D:\2025\Huis73\Hinthamerstra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arameters"/>
      <sheetName val="Instructie"/>
      <sheetName val="Uurtarief_opbouw"/>
      <sheetName val="Uurtarieven"/>
      <sheetName val="Normering"/>
      <sheetName val="BCV"/>
      <sheetName val="BCW"/>
      <sheetName val="Combi-ster"/>
      <sheetName val="DHV Gezondheidscentrum"/>
      <sheetName val="Gravin"/>
      <sheetName val="Hoofdgebouw"/>
      <sheetName val="Hoofdgebouw OK"/>
      <sheetName val="Parkeergarage"/>
      <sheetName val="Parkeergarage OK"/>
      <sheetName val="RHMDC Patrijsweg Rijswijk"/>
      <sheetName val="SSDZ"/>
      <sheetName val="Afroep"/>
      <sheetName val="Supplementen"/>
      <sheetName val="Totaal"/>
      <sheetName val="Tarief Zorgdiensten"/>
      <sheetName val="Urenkosten Zorgonderst.diensten"/>
      <sheetName val="_TemplateSetup"/>
      <sheetName val="_BuildingListExport"/>
      <sheetName val="_BuildingSectionListExport"/>
      <sheetName val="_CompanyListExport"/>
      <sheetName val="_LocationListExport"/>
      <sheetName val="_DepartmentListExport"/>
      <sheetName val="_FrequencyListExport"/>
      <sheetName val="_ProgramListExport"/>
      <sheetName val="_SpaceTypeListExport"/>
      <sheetName val="_FloorListExport"/>
      <sheetName val="_FloorCartegoryListExport"/>
      <sheetName val="_FloorTypeListExport"/>
    </sheetNames>
    <sheetDataSet>
      <sheetData sheetId="0">
        <row r="4">
          <cell r="C4" t="str">
            <v>Reinier de Graaf Gasthuis</v>
          </cell>
        </row>
        <row r="8">
          <cell r="C8">
            <v>45292</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asis"/>
      <sheetName val="Tarief"/>
      <sheetName val="Gem. tarief"/>
      <sheetName val="Matrix"/>
      <sheetName val="Invul-freq."/>
      <sheetName val="relatief"/>
      <sheetName val="Berekening"/>
      <sheetName val="totalen"/>
      <sheetName val="Glas"/>
      <sheetName val="Glas uitgebreid"/>
      <sheetName val="Aanv sm"/>
      <sheetName val="Extra s"/>
      <sheetName val="Aanv sp"/>
      <sheetName val="EENMALIG"/>
      <sheetName val="Machines"/>
      <sheetName val="Rec. uren"/>
      <sheetName val="Rec. kosten"/>
      <sheetName val="Uren spec."/>
      <sheetName val="Dekblad"/>
      <sheetName val="int wp"/>
      <sheetName val="Offerte"/>
      <sheetName val="Handelingen"/>
      <sheetName val="Ruimtes"/>
      <sheetName val="Normering"/>
      <sheetName val="Planning"/>
      <sheetName val="traphal WP"/>
      <sheetName val="basis wp"/>
      <sheetName val="X"/>
      <sheetName val="z"/>
      <sheetName val="trappenhal wp"/>
      <sheetName val="Regieprijzen"/>
      <sheetName val="Periodieken"/>
      <sheetName val="Blad1"/>
    </sheetNames>
    <sheetDataSet>
      <sheetData sheetId="0">
        <row r="41">
          <cell r="B41">
            <v>0</v>
          </cell>
        </row>
      </sheetData>
      <sheetData sheetId="1" refreshError="1"/>
      <sheetData sheetId="2" refreshError="1"/>
      <sheetData sheetId="3" refreshError="1"/>
      <sheetData sheetId="4">
        <row r="12">
          <cell r="B12" t="str">
            <v>steiger</v>
          </cell>
        </row>
      </sheetData>
      <sheetData sheetId="5" refreshError="1"/>
      <sheetData sheetId="6">
        <row r="12">
          <cell r="G12">
            <v>0.63</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660F78-1DBB-4A9A-84EE-F719D06B5DAC}">
  <dimension ref="A2:J29"/>
  <sheetViews>
    <sheetView showFormulas="1" tabSelected="1" workbookViewId="0"/>
  </sheetViews>
  <sheetFormatPr defaultColWidth="8.77734375" defaultRowHeight="14.4"/>
  <cols>
    <col min="1" max="1" width="31.44140625" customWidth="1"/>
    <col min="2" max="2" width="9" customWidth="1"/>
    <col min="3" max="3" width="11" customWidth="1"/>
    <col min="4" max="4" width="7.109375" customWidth="1"/>
    <col min="5" max="5" width="7.6640625" customWidth="1"/>
    <col min="6" max="15" width="7.109375" customWidth="1"/>
  </cols>
  <sheetData>
    <row r="2" spans="1:10" ht="21">
      <c r="A2" s="28" t="s">
        <v>566</v>
      </c>
    </row>
    <row r="3" spans="1:10">
      <c r="A3" s="83" t="s">
        <v>565</v>
      </c>
      <c r="C3" s="27" t="s">
        <v>169</v>
      </c>
    </row>
    <row r="4" spans="1:10">
      <c r="A4" s="84"/>
      <c r="C4" s="52" t="s">
        <v>178</v>
      </c>
    </row>
    <row r="5" spans="1:10">
      <c r="A5" s="84"/>
      <c r="C5" s="54" t="s">
        <v>177</v>
      </c>
    </row>
    <row r="6" spans="1:10">
      <c r="A6" s="84"/>
      <c r="C6" s="53" t="s">
        <v>568</v>
      </c>
    </row>
    <row r="7" spans="1:10">
      <c r="A7" s="84"/>
      <c r="C7" s="72" t="s">
        <v>190</v>
      </c>
    </row>
    <row r="8" spans="1:10">
      <c r="A8" s="84"/>
    </row>
    <row r="9" spans="1:10">
      <c r="A9" s="84"/>
    </row>
    <row r="10" spans="1:10">
      <c r="A10" s="84"/>
      <c r="E10" t="s">
        <v>119</v>
      </c>
      <c r="J10" t="s">
        <v>191</v>
      </c>
    </row>
    <row r="11" spans="1:10" ht="55.5" customHeight="1">
      <c r="A11" s="85"/>
    </row>
    <row r="13" spans="1:10">
      <c r="A13" s="73" t="s">
        <v>170</v>
      </c>
      <c r="B13" s="81"/>
      <c r="C13" s="82"/>
    </row>
    <row r="14" spans="1:10">
      <c r="A14" s="73" t="s">
        <v>171</v>
      </c>
      <c r="B14" s="81"/>
      <c r="C14" s="82"/>
    </row>
    <row r="15" spans="1:10">
      <c r="A15" s="73" t="s">
        <v>172</v>
      </c>
      <c r="B15" s="81"/>
      <c r="C15" s="82"/>
    </row>
    <row r="16" spans="1:10">
      <c r="A16" s="73" t="s">
        <v>173</v>
      </c>
      <c r="B16" s="81"/>
      <c r="C16" s="82"/>
    </row>
    <row r="17" spans="1:8">
      <c r="A17" s="73" t="s">
        <v>174</v>
      </c>
      <c r="B17" s="81"/>
      <c r="C17" s="82"/>
    </row>
    <row r="18" spans="1:8">
      <c r="A18" s="73" t="s">
        <v>175</v>
      </c>
      <c r="B18" s="81"/>
      <c r="C18" s="82"/>
    </row>
    <row r="19" spans="1:8">
      <c r="A19" s="73" t="s">
        <v>176</v>
      </c>
      <c r="B19" s="81"/>
      <c r="C19" s="82"/>
    </row>
    <row r="20" spans="1:8">
      <c r="H20" t="s">
        <v>114</v>
      </c>
    </row>
    <row r="21" spans="1:8">
      <c r="C21" s="71"/>
      <c r="E21" t="s">
        <v>113</v>
      </c>
    </row>
    <row r="22" spans="1:8">
      <c r="C22" s="71"/>
    </row>
    <row r="23" spans="1:8">
      <c r="C23" s="71"/>
    </row>
    <row r="24" spans="1:8">
      <c r="C24" s="71"/>
    </row>
    <row r="25" spans="1:8">
      <c r="C25" s="71"/>
    </row>
    <row r="26" spans="1:8">
      <c r="C26" s="71"/>
    </row>
    <row r="27" spans="1:8">
      <c r="C27" s="71"/>
    </row>
    <row r="28" spans="1:8">
      <c r="C28" s="71"/>
    </row>
    <row r="29" spans="1:8">
      <c r="C29" s="71"/>
    </row>
  </sheetData>
  <mergeCells count="8">
    <mergeCell ref="B17:C17"/>
    <mergeCell ref="B18:C18"/>
    <mergeCell ref="B19:C19"/>
    <mergeCell ref="A3:A11"/>
    <mergeCell ref="B13:C13"/>
    <mergeCell ref="B14:C14"/>
    <mergeCell ref="B15:C15"/>
    <mergeCell ref="B16:C16"/>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6C9F4D-48CF-4D67-9D4F-85AEE7129222}">
  <dimension ref="A1:F17"/>
  <sheetViews>
    <sheetView view="pageBreakPreview" zoomScale="120" zoomScaleNormal="100" zoomScaleSheetLayoutView="120" workbookViewId="0">
      <selection activeCell="J24" sqref="J24"/>
    </sheetView>
  </sheetViews>
  <sheetFormatPr defaultColWidth="8.77734375" defaultRowHeight="14.4"/>
  <cols>
    <col min="1" max="1" width="59" customWidth="1"/>
    <col min="2" max="2" width="12.6640625" customWidth="1"/>
  </cols>
  <sheetData>
    <row r="1" spans="1:6" ht="18">
      <c r="A1" s="60" t="s">
        <v>188</v>
      </c>
    </row>
    <row r="3" spans="1:6" ht="75">
      <c r="A3" s="29"/>
      <c r="B3" s="30" t="s">
        <v>220</v>
      </c>
      <c r="C3" s="31" t="s">
        <v>137</v>
      </c>
      <c r="D3" s="31" t="s">
        <v>138</v>
      </c>
      <c r="E3" s="31" t="s">
        <v>139</v>
      </c>
      <c r="F3" s="31" t="s">
        <v>140</v>
      </c>
    </row>
    <row r="4" spans="1:6">
      <c r="A4" s="64" t="s">
        <v>126</v>
      </c>
      <c r="B4" s="64" t="s">
        <v>127</v>
      </c>
    </row>
    <row r="5" spans="1:6">
      <c r="A5" s="32" t="s">
        <v>128</v>
      </c>
      <c r="B5" s="33">
        <v>0</v>
      </c>
      <c r="C5" s="33">
        <v>0</v>
      </c>
      <c r="D5" s="33">
        <v>0</v>
      </c>
      <c r="E5" s="33">
        <v>0</v>
      </c>
      <c r="F5" s="33">
        <v>0</v>
      </c>
    </row>
    <row r="6" spans="1:6">
      <c r="A6" s="32" t="s">
        <v>37</v>
      </c>
      <c r="B6" s="33">
        <v>0</v>
      </c>
      <c r="C6" s="33">
        <v>0</v>
      </c>
      <c r="D6" s="33">
        <v>0</v>
      </c>
      <c r="E6" s="33">
        <v>0</v>
      </c>
      <c r="F6" s="33">
        <v>0</v>
      </c>
    </row>
    <row r="7" spans="1:6">
      <c r="A7" s="32" t="s">
        <v>129</v>
      </c>
      <c r="B7" s="33">
        <v>0</v>
      </c>
      <c r="C7" s="33">
        <v>0</v>
      </c>
      <c r="D7" s="33">
        <v>0</v>
      </c>
      <c r="E7" s="33">
        <v>0</v>
      </c>
      <c r="F7" s="33">
        <v>0</v>
      </c>
    </row>
    <row r="8" spans="1:6">
      <c r="A8" s="32" t="s">
        <v>130</v>
      </c>
      <c r="B8" s="33">
        <v>0</v>
      </c>
      <c r="C8" s="33">
        <v>0</v>
      </c>
      <c r="D8" s="33">
        <v>0</v>
      </c>
      <c r="E8" s="33">
        <v>0</v>
      </c>
      <c r="F8" s="33">
        <v>0</v>
      </c>
    </row>
    <row r="9" spans="1:6">
      <c r="A9" s="32" t="s">
        <v>131</v>
      </c>
      <c r="B9" s="33">
        <v>0</v>
      </c>
      <c r="C9" s="33">
        <v>0</v>
      </c>
      <c r="D9" s="33">
        <v>0</v>
      </c>
      <c r="E9" s="33">
        <v>0</v>
      </c>
      <c r="F9" s="33">
        <v>0</v>
      </c>
    </row>
    <row r="10" spans="1:6">
      <c r="A10" s="32" t="s">
        <v>132</v>
      </c>
      <c r="B10" s="33">
        <v>0</v>
      </c>
      <c r="C10" s="33">
        <v>0</v>
      </c>
      <c r="D10" s="33">
        <v>0</v>
      </c>
      <c r="E10" s="33">
        <v>0</v>
      </c>
      <c r="F10" s="33">
        <v>0</v>
      </c>
    </row>
    <row r="11" spans="1:6">
      <c r="A11" s="32" t="s">
        <v>133</v>
      </c>
      <c r="B11" s="33">
        <v>0</v>
      </c>
      <c r="C11" s="1"/>
      <c r="D11" s="1"/>
      <c r="E11" s="1"/>
      <c r="F11" s="1"/>
    </row>
    <row r="12" spans="1:6">
      <c r="A12" s="32" t="s">
        <v>134</v>
      </c>
      <c r="B12" s="33">
        <v>0</v>
      </c>
      <c r="C12" s="1"/>
      <c r="D12" s="1"/>
      <c r="E12" s="1"/>
      <c r="F12" s="1"/>
    </row>
    <row r="13" spans="1:6">
      <c r="A13" s="32" t="s">
        <v>135</v>
      </c>
      <c r="B13" s="33">
        <v>0</v>
      </c>
      <c r="C13" s="1"/>
      <c r="D13" s="1"/>
      <c r="E13" s="1"/>
      <c r="F13" s="1"/>
    </row>
    <row r="14" spans="1:6">
      <c r="A14" s="32" t="s">
        <v>136</v>
      </c>
      <c r="B14" s="33">
        <v>0</v>
      </c>
      <c r="C14" s="1"/>
      <c r="D14" s="1"/>
      <c r="E14" s="1"/>
      <c r="F14" s="1"/>
    </row>
    <row r="17" spans="2:2">
      <c r="B17" s="71"/>
    </row>
  </sheetData>
  <sheetProtection algorithmName="SHA-512" hashValue="MtGsAuwamu7s/cjM03XxWfrLec2pXog506Vi5el2yrEOnqdV+KnAAEa3mZFGVMbyEEuxuByPc9c7pdtXptS3Xg==" saltValue="tX0Ospho3ci6nZIFuyQJQg==" spinCount="100000" sheet="1" objects="1" scenarios="1"/>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A737A3-C34B-46C6-A520-445B83275AC5}">
  <dimension ref="A2:H15"/>
  <sheetViews>
    <sheetView view="pageBreakPreview" zoomScale="140" zoomScaleNormal="100" zoomScaleSheetLayoutView="140" workbookViewId="0">
      <selection activeCell="F18" sqref="F18"/>
    </sheetView>
  </sheetViews>
  <sheetFormatPr defaultColWidth="8.77734375" defaultRowHeight="14.4"/>
  <cols>
    <col min="1" max="1" width="20.77734375" bestFit="1" customWidth="1"/>
    <col min="2" max="2" width="11.44140625" bestFit="1" customWidth="1"/>
    <col min="4" max="5" width="12.44140625" bestFit="1" customWidth="1"/>
    <col min="6" max="6" width="22.77734375" customWidth="1"/>
    <col min="7" max="7" width="28" customWidth="1"/>
    <col min="8" max="8" width="24.21875" customWidth="1"/>
  </cols>
  <sheetData>
    <row r="2" spans="1:8" ht="18">
      <c r="A2" s="34" t="s">
        <v>145</v>
      </c>
    </row>
    <row r="4" spans="1:8">
      <c r="A4" s="57" t="s">
        <v>141</v>
      </c>
      <c r="B4" s="57" t="s">
        <v>146</v>
      </c>
      <c r="C4" s="57" t="s">
        <v>142</v>
      </c>
      <c r="D4" s="57" t="s">
        <v>143</v>
      </c>
      <c r="E4" s="57" t="s">
        <v>147</v>
      </c>
      <c r="F4" s="57" t="s">
        <v>148</v>
      </c>
      <c r="G4" s="57" t="s">
        <v>221</v>
      </c>
    </row>
    <row r="5" spans="1:8">
      <c r="A5" s="19" t="str">
        <f>Hinthamerstraat!B3</f>
        <v>Hinthamerstraat 72-74</v>
      </c>
      <c r="B5" s="19">
        <f>Hinthamerstraat!D6</f>
        <v>6771.8000000000011</v>
      </c>
      <c r="C5" s="65">
        <f>Hinthamerstraat!U160</f>
        <v>0</v>
      </c>
      <c r="D5" s="66">
        <f>Hinthamerstraat!W160</f>
        <v>0</v>
      </c>
      <c r="E5" s="66">
        <f>Aanvullend!L13</f>
        <v>0</v>
      </c>
      <c r="F5" s="66">
        <f>SUM(Glasbewassing!J6:J10)</f>
        <v>0</v>
      </c>
      <c r="G5" s="66">
        <f>SUM(D5:F5)</f>
        <v>0</v>
      </c>
    </row>
    <row r="6" spans="1:8">
      <c r="A6" s="67" t="str">
        <f>Schilderstraat!B3</f>
        <v>Schilderstraat 33</v>
      </c>
      <c r="B6" s="67">
        <f>Schilderstraat!D6</f>
        <v>941.1</v>
      </c>
      <c r="C6" s="68">
        <f>Schilderstraat!U45</f>
        <v>0</v>
      </c>
      <c r="D6" s="69">
        <f>Schilderstraat!W45</f>
        <v>0</v>
      </c>
      <c r="E6" s="67"/>
      <c r="F6" s="69">
        <f>SUM(Glasbewassing!J12:J19)</f>
        <v>0</v>
      </c>
      <c r="G6" s="69">
        <f t="shared" ref="G6:G8" si="0">SUM(D6:F6)</f>
        <v>0</v>
      </c>
    </row>
    <row r="7" spans="1:8">
      <c r="A7" s="19" t="str">
        <f>Boxtel!B3</f>
        <v>Burgakker 4</v>
      </c>
      <c r="B7" s="19">
        <f>Boxtel!D6</f>
        <v>1137.9699999999998</v>
      </c>
      <c r="C7" s="65">
        <f>Boxtel!U33</f>
        <v>0</v>
      </c>
      <c r="D7" s="66">
        <f>Boxtel!W33</f>
        <v>0</v>
      </c>
      <c r="E7" s="19"/>
      <c r="F7" s="66">
        <f>SUM(Glasbewassing!J21:J25)</f>
        <v>0</v>
      </c>
      <c r="G7" s="66">
        <f t="shared" si="0"/>
        <v>0</v>
      </c>
    </row>
    <row r="8" spans="1:8">
      <c r="A8" s="67" t="str">
        <f>Rosmalen!B3</f>
        <v>Kleine Elst 6</v>
      </c>
      <c r="B8" s="67">
        <f>Rosmalen!D6</f>
        <v>756.6</v>
      </c>
      <c r="C8" s="68">
        <f>Rosmalen!U17</f>
        <v>0</v>
      </c>
      <c r="D8" s="69">
        <f>Rosmalen!W17</f>
        <v>0</v>
      </c>
      <c r="E8" s="67"/>
      <c r="F8" s="69">
        <f>SUM(Glasbewassing!J28:J29)</f>
        <v>0</v>
      </c>
      <c r="G8" s="69">
        <f t="shared" si="0"/>
        <v>0</v>
      </c>
    </row>
    <row r="10" spans="1:8">
      <c r="A10" s="75" t="s">
        <v>564</v>
      </c>
      <c r="B10" s="75">
        <f>SUM(B5:B9)</f>
        <v>9607.4700000000012</v>
      </c>
      <c r="C10" s="76">
        <f>SUM(C5:C9)</f>
        <v>0</v>
      </c>
      <c r="D10" s="77">
        <f>SUM(B10:C10)</f>
        <v>9607.4700000000012</v>
      </c>
      <c r="E10" s="78">
        <f>SUM(E5:E9)</f>
        <v>0</v>
      </c>
      <c r="F10" s="75"/>
      <c r="G10" s="79">
        <f>SUM(G5:G9)</f>
        <v>0</v>
      </c>
      <c r="H10" s="35"/>
    </row>
    <row r="11" spans="1:8">
      <c r="A11" s="73"/>
      <c r="B11" s="73"/>
      <c r="C11" s="73"/>
      <c r="D11" s="73"/>
      <c r="E11" s="73"/>
      <c r="F11" s="73"/>
      <c r="G11" s="73"/>
    </row>
    <row r="12" spans="1:8">
      <c r="A12" s="73" t="s">
        <v>186</v>
      </c>
      <c r="B12" s="73"/>
      <c r="C12" s="73"/>
      <c r="D12" s="73"/>
      <c r="E12" s="73"/>
      <c r="F12" s="73"/>
      <c r="G12" s="80">
        <f>Aanvullend!L19+Aanvullend!L20</f>
        <v>0</v>
      </c>
    </row>
    <row r="14" spans="1:8">
      <c r="F14" s="75" t="s">
        <v>567</v>
      </c>
      <c r="G14" s="78">
        <f>SUM(G10:G12)</f>
        <v>0</v>
      </c>
    </row>
    <row r="15" spans="1:8">
      <c r="A15" s="74" t="s">
        <v>222</v>
      </c>
    </row>
  </sheetData>
  <sheetProtection algorithmName="SHA-512" hashValue="8vHQAYkzEg+G5buyXVucU379SitIgwj+ZpEnwRnV6aTOu1bB3Myp2XIA+21AFqVETs2M9hX/APyY4CssDRz5Zg==" saltValue="23zTEUYFJ3V3QG/agN/rvQ==" spinCount="100000"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85C093-B02E-493C-81EE-75197E6485FF}">
  <dimension ref="A1:D43"/>
  <sheetViews>
    <sheetView view="pageBreakPreview" zoomScale="110" zoomScaleNormal="100" zoomScaleSheetLayoutView="110" workbookViewId="0">
      <selection activeCell="K11" sqref="K11"/>
    </sheetView>
  </sheetViews>
  <sheetFormatPr defaultColWidth="8.77734375" defaultRowHeight="14.4"/>
  <cols>
    <col min="1" max="1" width="30.109375" bestFit="1" customWidth="1"/>
  </cols>
  <sheetData>
    <row r="1" spans="1:4" ht="17.399999999999999">
      <c r="A1" s="55" t="s">
        <v>58</v>
      </c>
      <c r="B1" s="5"/>
      <c r="C1" s="6"/>
      <c r="D1" s="5"/>
    </row>
    <row r="2" spans="1:4">
      <c r="A2" s="51"/>
      <c r="B2" s="5"/>
      <c r="C2" s="71"/>
      <c r="D2" s="5"/>
    </row>
    <row r="3" spans="1:4">
      <c r="A3" s="6"/>
      <c r="B3" s="5"/>
      <c r="C3" s="6"/>
      <c r="D3" s="5"/>
    </row>
    <row r="4" spans="1:4" ht="58.8">
      <c r="A4" s="7" t="s">
        <v>59</v>
      </c>
      <c r="B4" s="8" t="s">
        <v>60</v>
      </c>
      <c r="C4" s="9" t="s">
        <v>61</v>
      </c>
      <c r="D4" s="8" t="s">
        <v>62</v>
      </c>
    </row>
    <row r="5" spans="1:4">
      <c r="A5" s="6" t="s">
        <v>63</v>
      </c>
      <c r="B5" s="86">
        <v>0</v>
      </c>
      <c r="C5" s="10">
        <f>1-C7-C6</f>
        <v>1</v>
      </c>
      <c r="D5" s="5">
        <f>B5*C5</f>
        <v>0</v>
      </c>
    </row>
    <row r="6" spans="1:4">
      <c r="A6" s="6" t="s">
        <v>64</v>
      </c>
      <c r="B6" s="86">
        <v>0</v>
      </c>
      <c r="C6" s="87">
        <v>0</v>
      </c>
      <c r="D6" s="5">
        <f>B6*C6</f>
        <v>0</v>
      </c>
    </row>
    <row r="7" spans="1:4">
      <c r="A7" s="6" t="s">
        <v>83</v>
      </c>
      <c r="B7" s="86">
        <v>0</v>
      </c>
      <c r="C7" s="87">
        <v>0</v>
      </c>
      <c r="D7" s="5">
        <f>B7*C7</f>
        <v>0</v>
      </c>
    </row>
    <row r="8" spans="1:4">
      <c r="A8" s="6" t="s">
        <v>65</v>
      </c>
      <c r="B8" s="5"/>
      <c r="C8" s="6"/>
      <c r="D8" s="5">
        <f>[2]Basis!B41</f>
        <v>0</v>
      </c>
    </row>
    <row r="9" spans="1:4">
      <c r="A9" s="6"/>
      <c r="B9" s="5"/>
      <c r="C9" s="6"/>
      <c r="D9" s="5"/>
    </row>
    <row r="10" spans="1:4">
      <c r="A10" s="11" t="s">
        <v>66</v>
      </c>
      <c r="B10" s="12"/>
      <c r="C10" s="6"/>
      <c r="D10" s="12">
        <f>SUM(D4:D9)</f>
        <v>0</v>
      </c>
    </row>
    <row r="11" spans="1:4">
      <c r="A11" s="6"/>
      <c r="B11" s="5"/>
      <c r="C11" s="6"/>
      <c r="D11" s="5"/>
    </row>
    <row r="12" spans="1:4">
      <c r="A12" s="11" t="s">
        <v>67</v>
      </c>
      <c r="B12" s="12"/>
      <c r="C12" s="6"/>
      <c r="D12" s="5"/>
    </row>
    <row r="13" spans="1:4">
      <c r="A13" s="6"/>
      <c r="B13" s="5"/>
      <c r="C13" s="6"/>
      <c r="D13" s="5"/>
    </row>
    <row r="14" spans="1:4">
      <c r="A14" s="6" t="s">
        <v>68</v>
      </c>
      <c r="B14" s="5"/>
      <c r="C14" s="88">
        <v>0</v>
      </c>
      <c r="D14" s="5">
        <f>D10*C14</f>
        <v>0</v>
      </c>
    </row>
    <row r="15" spans="1:4">
      <c r="A15" s="6"/>
      <c r="B15" s="5"/>
      <c r="C15" s="6"/>
      <c r="D15" s="5"/>
    </row>
    <row r="16" spans="1:4">
      <c r="A16" s="6" t="s">
        <v>69</v>
      </c>
      <c r="B16" s="5"/>
      <c r="C16" s="88">
        <v>0</v>
      </c>
      <c r="D16" s="5">
        <f>D10*C16</f>
        <v>0</v>
      </c>
    </row>
    <row r="17" spans="1:4">
      <c r="A17" s="6"/>
      <c r="B17" s="5"/>
      <c r="C17" s="13"/>
      <c r="D17" s="5"/>
    </row>
    <row r="18" spans="1:4">
      <c r="A18" s="6" t="s">
        <v>70</v>
      </c>
      <c r="B18" s="5"/>
      <c r="C18" s="88">
        <v>0</v>
      </c>
      <c r="D18" s="5">
        <f>D10*C18</f>
        <v>0</v>
      </c>
    </row>
    <row r="19" spans="1:4">
      <c r="A19" s="6"/>
      <c r="B19" s="5"/>
      <c r="C19" s="13"/>
      <c r="D19" s="5"/>
    </row>
    <row r="20" spans="1:4">
      <c r="A20" s="6"/>
      <c r="B20" s="5"/>
      <c r="C20" s="13"/>
      <c r="D20" s="12">
        <f>SUM(D10:D18)</f>
        <v>0</v>
      </c>
    </row>
    <row r="21" spans="1:4">
      <c r="A21" s="6"/>
      <c r="B21" s="5"/>
      <c r="C21" s="13"/>
      <c r="D21" s="5"/>
    </row>
    <row r="22" spans="1:4">
      <c r="A22" s="6" t="s">
        <v>71</v>
      </c>
      <c r="B22" s="5"/>
      <c r="C22" s="88">
        <v>0</v>
      </c>
      <c r="D22" s="5">
        <f>C22*D20</f>
        <v>0</v>
      </c>
    </row>
    <row r="23" spans="1:4">
      <c r="A23" s="6"/>
      <c r="B23" s="5"/>
      <c r="C23" s="6"/>
      <c r="D23" s="5"/>
    </row>
    <row r="24" spans="1:4">
      <c r="A24" s="11" t="s">
        <v>72</v>
      </c>
      <c r="B24" s="12"/>
      <c r="C24" s="6"/>
      <c r="D24" s="12">
        <f>SUM(D20:D22)</f>
        <v>0</v>
      </c>
    </row>
    <row r="25" spans="1:4">
      <c r="A25" s="11"/>
      <c r="B25" s="12"/>
      <c r="C25" s="6"/>
      <c r="D25" s="12"/>
    </row>
    <row r="26" spans="1:4">
      <c r="A26" s="6" t="s">
        <v>73</v>
      </c>
      <c r="B26" s="5"/>
      <c r="C26" s="88">
        <v>0</v>
      </c>
      <c r="D26" s="5">
        <f>D24*C26</f>
        <v>0</v>
      </c>
    </row>
    <row r="27" spans="1:4">
      <c r="A27" s="6" t="s">
        <v>74</v>
      </c>
      <c r="B27" s="5"/>
      <c r="C27" s="13"/>
      <c r="D27" s="86">
        <v>0</v>
      </c>
    </row>
    <row r="28" spans="1:4">
      <c r="A28" s="6"/>
      <c r="B28" s="5"/>
      <c r="C28" s="6"/>
      <c r="D28" s="5"/>
    </row>
    <row r="29" spans="1:4">
      <c r="A29" s="11" t="s">
        <v>75</v>
      </c>
      <c r="B29" s="12"/>
      <c r="C29" s="6"/>
      <c r="D29" s="12">
        <f>SUM(D24:D27)</f>
        <v>0</v>
      </c>
    </row>
    <row r="30" spans="1:4">
      <c r="A30" s="6"/>
      <c r="B30" s="5"/>
      <c r="C30" s="6"/>
      <c r="D30" s="5"/>
    </row>
    <row r="31" spans="1:4">
      <c r="A31" s="6" t="s">
        <v>76</v>
      </c>
      <c r="B31" s="5"/>
      <c r="C31" s="6"/>
      <c r="D31" s="86">
        <v>0</v>
      </c>
    </row>
    <row r="32" spans="1:4">
      <c r="A32" s="6" t="s">
        <v>77</v>
      </c>
      <c r="B32" s="5"/>
      <c r="C32" s="6"/>
      <c r="D32" s="86">
        <v>0</v>
      </c>
    </row>
    <row r="33" spans="1:4">
      <c r="A33" s="6" t="s">
        <v>78</v>
      </c>
      <c r="B33" s="5"/>
      <c r="C33" s="6"/>
      <c r="D33" s="86">
        <v>0</v>
      </c>
    </row>
    <row r="34" spans="1:4">
      <c r="A34" s="6" t="s">
        <v>192</v>
      </c>
      <c r="B34" s="5"/>
      <c r="C34" s="6"/>
      <c r="D34" s="86">
        <v>0</v>
      </c>
    </row>
    <row r="35" spans="1:4">
      <c r="A35" s="6" t="s">
        <v>79</v>
      </c>
      <c r="B35" s="5"/>
      <c r="C35" s="88">
        <v>0</v>
      </c>
      <c r="D35" s="5">
        <f>((D29+D31+D32+D33+D34)/(1-C35-C36-C37))*C35</f>
        <v>0</v>
      </c>
    </row>
    <row r="36" spans="1:4">
      <c r="A36" s="6" t="s">
        <v>80</v>
      </c>
      <c r="B36" s="5"/>
      <c r="C36" s="88">
        <v>0</v>
      </c>
      <c r="D36" s="5">
        <f>((D29+D31+D32+D33+D34)/(1-C35-C36-C37))*C36</f>
        <v>0</v>
      </c>
    </row>
    <row r="37" spans="1:4">
      <c r="A37" s="6" t="s">
        <v>81</v>
      </c>
      <c r="B37" s="5"/>
      <c r="C37" s="88">
        <v>0</v>
      </c>
      <c r="D37" s="5">
        <f>((D32+D31+D29+D33+D34)/(1-C35-C36-C37)*C37)</f>
        <v>0</v>
      </c>
    </row>
    <row r="38" spans="1:4">
      <c r="A38" s="6"/>
      <c r="B38" s="5"/>
      <c r="C38" s="6"/>
      <c r="D38" s="5"/>
    </row>
    <row r="39" spans="1:4">
      <c r="A39" s="11" t="s">
        <v>82</v>
      </c>
      <c r="B39" s="5"/>
      <c r="C39" s="6"/>
      <c r="D39" s="12">
        <f>SUM(D29:D37)</f>
        <v>0</v>
      </c>
    </row>
    <row r="41" spans="1:4">
      <c r="A41" s="6" t="s">
        <v>123</v>
      </c>
      <c r="D41" s="26">
        <f>(D29*1.3)+(D39-D29)</f>
        <v>0</v>
      </c>
    </row>
    <row r="42" spans="1:4">
      <c r="A42" s="6" t="s">
        <v>124</v>
      </c>
      <c r="D42" s="26">
        <f>(D29*1.5)+(D39-D29)</f>
        <v>0</v>
      </c>
    </row>
    <row r="43" spans="1:4">
      <c r="A43" s="6" t="s">
        <v>125</v>
      </c>
      <c r="D43" s="26">
        <f>(D29*2.5)-(D39-D29)</f>
        <v>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745B7-BAE3-40F5-8BCC-6D45017F4D06}">
  <dimension ref="A2:W160"/>
  <sheetViews>
    <sheetView showZeros="0" view="pageBreakPreview" zoomScaleNormal="100" zoomScaleSheetLayoutView="100" workbookViewId="0">
      <selection activeCell="F32" sqref="F32"/>
    </sheetView>
  </sheetViews>
  <sheetFormatPr defaultColWidth="8.77734375" defaultRowHeight="14.4"/>
  <cols>
    <col min="1" max="1" width="44.44140625" bestFit="1" customWidth="1"/>
    <col min="2" max="2" width="22" bestFit="1" customWidth="1"/>
    <col min="5" max="5" width="4.109375" customWidth="1"/>
    <col min="6" max="18" width="6" customWidth="1"/>
    <col min="20" max="20" width="9.6640625" customWidth="1"/>
    <col min="23" max="23" width="14.33203125" bestFit="1" customWidth="1"/>
  </cols>
  <sheetData>
    <row r="2" spans="1:23">
      <c r="A2" t="s">
        <v>1</v>
      </c>
      <c r="B2" s="57" t="s">
        <v>2</v>
      </c>
      <c r="F2" t="s">
        <v>84</v>
      </c>
      <c r="J2" t="s">
        <v>85</v>
      </c>
      <c r="O2" t="s">
        <v>86</v>
      </c>
    </row>
    <row r="3" spans="1:23">
      <c r="A3" t="s">
        <v>3</v>
      </c>
      <c r="B3" t="s">
        <v>100</v>
      </c>
      <c r="F3" t="s">
        <v>87</v>
      </c>
      <c r="J3" t="s">
        <v>224</v>
      </c>
      <c r="O3" t="s">
        <v>88</v>
      </c>
    </row>
    <row r="4" spans="1:23">
      <c r="A4" t="s">
        <v>4</v>
      </c>
      <c r="B4" s="21" t="s">
        <v>110</v>
      </c>
      <c r="F4" t="s">
        <v>89</v>
      </c>
      <c r="J4" t="s">
        <v>90</v>
      </c>
      <c r="O4" t="s">
        <v>91</v>
      </c>
    </row>
    <row r="5" spans="1:23">
      <c r="F5" t="s">
        <v>92</v>
      </c>
      <c r="J5" t="s">
        <v>93</v>
      </c>
      <c r="O5" t="s">
        <v>94</v>
      </c>
    </row>
    <row r="6" spans="1:23">
      <c r="A6" t="s">
        <v>101</v>
      </c>
      <c r="D6">
        <v>6771.8000000000011</v>
      </c>
      <c r="E6" t="s">
        <v>95</v>
      </c>
      <c r="F6" t="s">
        <v>96</v>
      </c>
      <c r="J6" t="s">
        <v>97</v>
      </c>
    </row>
    <row r="7" spans="1:23">
      <c r="B7" s="71"/>
    </row>
    <row r="8" spans="1:23" ht="28.5" customHeight="1">
      <c r="A8" t="s">
        <v>102</v>
      </c>
      <c r="B8" t="s">
        <v>103</v>
      </c>
      <c r="C8" t="s">
        <v>98</v>
      </c>
      <c r="D8" t="s">
        <v>104</v>
      </c>
      <c r="F8" t="s">
        <v>99</v>
      </c>
      <c r="T8" s="14" t="s">
        <v>116</v>
      </c>
      <c r="U8" s="14" t="s">
        <v>105</v>
      </c>
      <c r="V8" t="s">
        <v>106</v>
      </c>
      <c r="W8" s="14" t="s">
        <v>107</v>
      </c>
    </row>
    <row r="9" spans="1:23">
      <c r="F9">
        <v>1</v>
      </c>
      <c r="G9">
        <v>2</v>
      </c>
      <c r="H9">
        <v>3</v>
      </c>
      <c r="I9">
        <v>4</v>
      </c>
      <c r="J9">
        <v>5</v>
      </c>
      <c r="K9">
        <v>6</v>
      </c>
      <c r="L9">
        <v>7</v>
      </c>
      <c r="M9">
        <v>8</v>
      </c>
      <c r="N9">
        <v>9</v>
      </c>
      <c r="O9">
        <v>10</v>
      </c>
      <c r="P9">
        <v>11</v>
      </c>
      <c r="Q9">
        <v>12</v>
      </c>
      <c r="R9">
        <v>13</v>
      </c>
    </row>
    <row r="10" spans="1:23">
      <c r="A10" s="19" t="s">
        <v>225</v>
      </c>
      <c r="B10" s="19">
        <v>0</v>
      </c>
      <c r="C10" s="19" t="s">
        <v>226</v>
      </c>
      <c r="D10" s="19">
        <v>59.18</v>
      </c>
      <c r="E10" s="19">
        <v>0</v>
      </c>
      <c r="F10" s="19">
        <v>4</v>
      </c>
      <c r="G10" s="19">
        <v>0</v>
      </c>
      <c r="H10" s="19">
        <v>4</v>
      </c>
      <c r="I10" s="19">
        <v>0</v>
      </c>
      <c r="J10" s="19">
        <v>0</v>
      </c>
      <c r="K10" s="19">
        <v>0</v>
      </c>
      <c r="L10" s="19">
        <v>0</v>
      </c>
      <c r="M10" s="19">
        <v>0</v>
      </c>
      <c r="N10" s="19">
        <v>0</v>
      </c>
      <c r="O10" s="19">
        <v>0</v>
      </c>
      <c r="P10" s="19">
        <v>0</v>
      </c>
      <c r="Q10" s="19">
        <v>0</v>
      </c>
      <c r="R10" s="19">
        <v>0</v>
      </c>
      <c r="T10" s="25">
        <v>4</v>
      </c>
      <c r="U10" s="89"/>
      <c r="V10" s="17">
        <f>Tarief!$D$39</f>
        <v>0</v>
      </c>
      <c r="W10" s="18">
        <f>V10*U10</f>
        <v>0</v>
      </c>
    </row>
    <row r="11" spans="1:23">
      <c r="A11" s="20" t="s">
        <v>227</v>
      </c>
      <c r="B11" s="20">
        <v>0</v>
      </c>
      <c r="C11" s="20" t="s">
        <v>226</v>
      </c>
      <c r="D11" s="20">
        <v>16.690000000000001</v>
      </c>
      <c r="E11" s="20">
        <v>0</v>
      </c>
      <c r="F11" s="20">
        <v>4</v>
      </c>
      <c r="G11" s="20">
        <v>0</v>
      </c>
      <c r="H11" s="20">
        <v>4</v>
      </c>
      <c r="I11" s="20">
        <v>0</v>
      </c>
      <c r="J11" s="20">
        <v>0</v>
      </c>
      <c r="K11" s="20">
        <v>0</v>
      </c>
      <c r="L11" s="20">
        <v>0</v>
      </c>
      <c r="M11" s="20">
        <v>0</v>
      </c>
      <c r="N11" s="20">
        <v>0</v>
      </c>
      <c r="O11" s="20">
        <v>0</v>
      </c>
      <c r="P11" s="20">
        <v>0</v>
      </c>
      <c r="Q11" s="20">
        <v>0</v>
      </c>
      <c r="R11" s="20">
        <v>0</v>
      </c>
      <c r="T11" s="25">
        <v>4</v>
      </c>
      <c r="U11" s="89"/>
      <c r="V11" s="17">
        <f>Tarief!$D$39</f>
        <v>0</v>
      </c>
      <c r="W11" s="18">
        <f t="shared" ref="W11:W72" si="0">V11*U11</f>
        <v>0</v>
      </c>
    </row>
    <row r="12" spans="1:23">
      <c r="A12" s="19" t="s">
        <v>228</v>
      </c>
      <c r="B12" s="19" t="s">
        <v>229</v>
      </c>
      <c r="C12" s="19" t="s">
        <v>230</v>
      </c>
      <c r="D12" s="19">
        <v>108.5</v>
      </c>
      <c r="E12" s="19">
        <v>0</v>
      </c>
      <c r="F12" s="19">
        <v>255</v>
      </c>
      <c r="G12" s="19">
        <v>0</v>
      </c>
      <c r="H12" s="19">
        <v>52</v>
      </c>
      <c r="I12" s="19">
        <v>0</v>
      </c>
      <c r="J12" s="19">
        <v>0</v>
      </c>
      <c r="K12" s="19">
        <v>0</v>
      </c>
      <c r="L12" s="19">
        <v>255</v>
      </c>
      <c r="M12" s="19">
        <v>255</v>
      </c>
      <c r="N12" s="19">
        <v>6</v>
      </c>
      <c r="O12" s="19">
        <v>52</v>
      </c>
      <c r="P12" s="19">
        <v>1</v>
      </c>
      <c r="Q12" s="19">
        <v>0</v>
      </c>
      <c r="R12" s="19">
        <v>0</v>
      </c>
      <c r="T12" s="25">
        <v>255</v>
      </c>
      <c r="U12" s="89"/>
      <c r="V12" s="17">
        <f>Tarief!$D$39</f>
        <v>0</v>
      </c>
      <c r="W12" s="18">
        <f t="shared" si="0"/>
        <v>0</v>
      </c>
    </row>
    <row r="13" spans="1:23">
      <c r="A13" s="20" t="s">
        <v>231</v>
      </c>
      <c r="B13" s="20" t="s">
        <v>232</v>
      </c>
      <c r="C13" s="20" t="s">
        <v>233</v>
      </c>
      <c r="D13" s="20">
        <v>101.37</v>
      </c>
      <c r="E13" s="20">
        <v>0</v>
      </c>
      <c r="F13" s="20">
        <v>104</v>
      </c>
      <c r="G13" s="20">
        <v>0</v>
      </c>
      <c r="H13" s="20">
        <v>52</v>
      </c>
      <c r="I13" s="20">
        <v>0</v>
      </c>
      <c r="J13" s="20">
        <v>0</v>
      </c>
      <c r="K13" s="20">
        <v>0</v>
      </c>
      <c r="L13" s="20">
        <v>156</v>
      </c>
      <c r="M13" s="20">
        <v>156</v>
      </c>
      <c r="N13" s="20">
        <v>6</v>
      </c>
      <c r="O13" s="20">
        <v>52</v>
      </c>
      <c r="P13" s="20">
        <v>1</v>
      </c>
      <c r="Q13" s="20">
        <v>0</v>
      </c>
      <c r="R13" s="20">
        <v>0</v>
      </c>
      <c r="T13" s="25">
        <v>156</v>
      </c>
      <c r="U13" s="89"/>
      <c r="V13" s="17">
        <f>Tarief!$D$39</f>
        <v>0</v>
      </c>
      <c r="W13" s="18">
        <f t="shared" si="0"/>
        <v>0</v>
      </c>
    </row>
    <row r="14" spans="1:23">
      <c r="A14" s="19" t="s">
        <v>234</v>
      </c>
      <c r="B14" s="19" t="s">
        <v>235</v>
      </c>
      <c r="C14" s="19" t="s">
        <v>236</v>
      </c>
      <c r="D14" s="19">
        <v>250.55</v>
      </c>
      <c r="E14" s="19">
        <v>0</v>
      </c>
      <c r="F14" s="19">
        <v>203</v>
      </c>
      <c r="G14" s="19">
        <v>52</v>
      </c>
      <c r="H14" s="19">
        <v>0</v>
      </c>
      <c r="I14" s="19">
        <v>0</v>
      </c>
      <c r="J14" s="19">
        <v>0</v>
      </c>
      <c r="K14" s="19">
        <v>0</v>
      </c>
      <c r="L14" s="19">
        <v>255</v>
      </c>
      <c r="M14" s="19">
        <v>255</v>
      </c>
      <c r="N14" s="19">
        <v>6</v>
      </c>
      <c r="O14" s="19">
        <v>52</v>
      </c>
      <c r="P14" s="19">
        <v>1</v>
      </c>
      <c r="Q14" s="19">
        <v>0</v>
      </c>
      <c r="R14" s="19">
        <v>0</v>
      </c>
      <c r="T14" s="25">
        <v>255</v>
      </c>
      <c r="U14" s="89"/>
      <c r="V14" s="17">
        <f>Tarief!$D$39</f>
        <v>0</v>
      </c>
      <c r="W14" s="18">
        <f t="shared" si="0"/>
        <v>0</v>
      </c>
    </row>
    <row r="15" spans="1:23">
      <c r="A15" s="20" t="s">
        <v>237</v>
      </c>
      <c r="B15" s="20" t="s">
        <v>229</v>
      </c>
      <c r="C15" s="20" t="s">
        <v>193</v>
      </c>
      <c r="D15" s="20">
        <v>25.26</v>
      </c>
      <c r="E15" s="20">
        <v>0</v>
      </c>
      <c r="F15" s="20">
        <v>0</v>
      </c>
      <c r="G15" s="20">
        <v>0</v>
      </c>
      <c r="H15" s="20">
        <v>242</v>
      </c>
      <c r="I15" s="20">
        <v>0</v>
      </c>
      <c r="J15" s="20">
        <v>13</v>
      </c>
      <c r="K15" s="20">
        <v>0</v>
      </c>
      <c r="L15" s="20">
        <v>255</v>
      </c>
      <c r="M15" s="20">
        <v>0</v>
      </c>
      <c r="N15" s="20">
        <v>0</v>
      </c>
      <c r="O15" s="20">
        <v>52</v>
      </c>
      <c r="P15" s="20">
        <v>0</v>
      </c>
      <c r="Q15" s="20">
        <v>242</v>
      </c>
      <c r="R15" s="20">
        <v>13</v>
      </c>
      <c r="T15" s="25">
        <v>255</v>
      </c>
      <c r="U15" s="89"/>
      <c r="V15" s="17">
        <f>Tarief!$D$39</f>
        <v>0</v>
      </c>
      <c r="W15" s="18">
        <f t="shared" si="0"/>
        <v>0</v>
      </c>
    </row>
    <row r="16" spans="1:23">
      <c r="A16" s="19" t="s">
        <v>238</v>
      </c>
      <c r="B16" s="19" t="s">
        <v>239</v>
      </c>
      <c r="C16" s="19" t="s">
        <v>240</v>
      </c>
      <c r="D16" s="19">
        <v>48.49</v>
      </c>
      <c r="E16" s="19">
        <v>0</v>
      </c>
      <c r="F16" s="19">
        <v>0</v>
      </c>
      <c r="G16" s="19">
        <v>255</v>
      </c>
      <c r="H16" s="19">
        <v>0</v>
      </c>
      <c r="I16" s="19">
        <v>0</v>
      </c>
      <c r="J16" s="19">
        <v>0</v>
      </c>
      <c r="K16" s="19">
        <v>0</v>
      </c>
      <c r="L16" s="19">
        <v>0</v>
      </c>
      <c r="M16" s="19">
        <v>255</v>
      </c>
      <c r="N16" s="19">
        <v>6</v>
      </c>
      <c r="O16" s="19">
        <v>52</v>
      </c>
      <c r="P16" s="19">
        <v>1</v>
      </c>
      <c r="Q16" s="19">
        <v>0</v>
      </c>
      <c r="R16" s="19">
        <v>0</v>
      </c>
      <c r="T16" s="25">
        <v>255</v>
      </c>
      <c r="U16" s="89"/>
      <c r="V16" s="17">
        <f>Tarief!$D$39</f>
        <v>0</v>
      </c>
      <c r="W16" s="18">
        <f t="shared" si="0"/>
        <v>0</v>
      </c>
    </row>
    <row r="17" spans="1:23">
      <c r="A17" s="20" t="s">
        <v>241</v>
      </c>
      <c r="B17" s="20" t="s">
        <v>242</v>
      </c>
      <c r="C17" s="20" t="s">
        <v>243</v>
      </c>
      <c r="D17" s="20">
        <v>56.96</v>
      </c>
      <c r="E17" s="20">
        <v>0</v>
      </c>
      <c r="F17" s="20">
        <v>255</v>
      </c>
      <c r="G17" s="20">
        <v>0</v>
      </c>
      <c r="H17" s="20">
        <v>0</v>
      </c>
      <c r="I17" s="20">
        <v>0</v>
      </c>
      <c r="J17" s="20">
        <v>0</v>
      </c>
      <c r="K17" s="20">
        <v>0</v>
      </c>
      <c r="L17" s="20">
        <v>255</v>
      </c>
      <c r="M17" s="20">
        <v>255</v>
      </c>
      <c r="N17" s="20">
        <v>6</v>
      </c>
      <c r="O17" s="20">
        <v>52</v>
      </c>
      <c r="P17" s="20">
        <v>1</v>
      </c>
      <c r="Q17" s="20">
        <v>0</v>
      </c>
      <c r="R17" s="20">
        <v>0</v>
      </c>
      <c r="T17" s="25">
        <v>255</v>
      </c>
      <c r="U17" s="89"/>
      <c r="V17" s="17">
        <f>Tarief!$D$39</f>
        <v>0</v>
      </c>
      <c r="W17" s="18">
        <f t="shared" si="0"/>
        <v>0</v>
      </c>
    </row>
    <row r="18" spans="1:23">
      <c r="A18" s="19" t="s">
        <v>241</v>
      </c>
      <c r="B18" s="19" t="s">
        <v>242</v>
      </c>
      <c r="C18" s="19" t="s">
        <v>244</v>
      </c>
      <c r="D18" s="19">
        <v>114.49</v>
      </c>
      <c r="E18" s="19">
        <v>0</v>
      </c>
      <c r="F18" s="19">
        <v>255</v>
      </c>
      <c r="G18" s="19">
        <v>0</v>
      </c>
      <c r="H18" s="19">
        <v>0</v>
      </c>
      <c r="I18" s="19">
        <v>0</v>
      </c>
      <c r="J18" s="19">
        <v>0</v>
      </c>
      <c r="K18" s="19">
        <v>0</v>
      </c>
      <c r="L18" s="19">
        <v>255</v>
      </c>
      <c r="M18" s="19">
        <v>255</v>
      </c>
      <c r="N18" s="19">
        <v>6</v>
      </c>
      <c r="O18" s="19">
        <v>52</v>
      </c>
      <c r="P18" s="19">
        <v>1</v>
      </c>
      <c r="Q18" s="19">
        <v>0</v>
      </c>
      <c r="R18" s="19">
        <v>0</v>
      </c>
      <c r="T18" s="25">
        <v>255</v>
      </c>
      <c r="U18" s="89"/>
      <c r="V18" s="17">
        <f>Tarief!$D$39</f>
        <v>0</v>
      </c>
      <c r="W18" s="18">
        <f t="shared" si="0"/>
        <v>0</v>
      </c>
    </row>
    <row r="19" spans="1:23">
      <c r="A19" s="20" t="s">
        <v>245</v>
      </c>
      <c r="B19" s="20" t="s">
        <v>246</v>
      </c>
      <c r="C19" s="20" t="s">
        <v>247</v>
      </c>
      <c r="D19" s="20">
        <v>32.99</v>
      </c>
      <c r="E19" s="20">
        <v>0</v>
      </c>
      <c r="F19" s="20">
        <v>12</v>
      </c>
      <c r="G19" s="20">
        <v>0</v>
      </c>
      <c r="H19" s="20">
        <v>0</v>
      </c>
      <c r="I19" s="20">
        <v>0</v>
      </c>
      <c r="J19" s="20">
        <v>0</v>
      </c>
      <c r="K19" s="20">
        <v>0</v>
      </c>
      <c r="L19" s="20">
        <v>0</v>
      </c>
      <c r="M19" s="20">
        <v>12</v>
      </c>
      <c r="N19" s="20">
        <v>0</v>
      </c>
      <c r="O19" s="20">
        <v>12</v>
      </c>
      <c r="P19" s="20">
        <v>1</v>
      </c>
      <c r="Q19" s="20">
        <v>0</v>
      </c>
      <c r="R19" s="20">
        <v>0</v>
      </c>
      <c r="T19" s="25">
        <v>12</v>
      </c>
      <c r="U19" s="89"/>
      <c r="V19" s="17">
        <f>Tarief!$D$39</f>
        <v>0</v>
      </c>
      <c r="W19" s="18">
        <f t="shared" si="0"/>
        <v>0</v>
      </c>
    </row>
    <row r="20" spans="1:23">
      <c r="A20" s="19" t="s">
        <v>248</v>
      </c>
      <c r="B20" s="19" t="s">
        <v>249</v>
      </c>
      <c r="C20" s="19" t="s">
        <v>250</v>
      </c>
      <c r="D20" s="19">
        <v>50.77</v>
      </c>
      <c r="E20" s="19">
        <v>0</v>
      </c>
      <c r="F20" s="19">
        <v>0</v>
      </c>
      <c r="G20" s="19">
        <v>0</v>
      </c>
      <c r="H20" s="19">
        <v>52</v>
      </c>
      <c r="I20" s="19">
        <v>0</v>
      </c>
      <c r="J20" s="19">
        <v>0</v>
      </c>
      <c r="K20" s="19">
        <v>0</v>
      </c>
      <c r="L20" s="19">
        <v>0</v>
      </c>
      <c r="M20" s="19">
        <v>52</v>
      </c>
      <c r="N20" s="19">
        <v>6</v>
      </c>
      <c r="O20" s="19">
        <v>52</v>
      </c>
      <c r="P20" s="19">
        <v>1</v>
      </c>
      <c r="Q20" s="19">
        <v>0</v>
      </c>
      <c r="R20" s="19">
        <v>0</v>
      </c>
      <c r="T20" s="25">
        <v>52</v>
      </c>
      <c r="U20" s="89"/>
      <c r="V20" s="17">
        <f>Tarief!$D$39</f>
        <v>0</v>
      </c>
      <c r="W20" s="18">
        <f t="shared" si="0"/>
        <v>0</v>
      </c>
    </row>
    <row r="21" spans="1:23">
      <c r="A21" s="20" t="s">
        <v>251</v>
      </c>
      <c r="B21" s="20" t="s">
        <v>252</v>
      </c>
      <c r="C21" s="20" t="s">
        <v>253</v>
      </c>
      <c r="D21" s="20">
        <v>41.34</v>
      </c>
      <c r="E21" s="20">
        <v>0</v>
      </c>
      <c r="F21" s="20">
        <v>0</v>
      </c>
      <c r="G21" s="20">
        <v>0</v>
      </c>
      <c r="H21" s="20">
        <v>0</v>
      </c>
      <c r="I21" s="20">
        <v>0</v>
      </c>
      <c r="J21" s="20">
        <v>0</v>
      </c>
      <c r="K21" s="20">
        <v>0</v>
      </c>
      <c r="L21" s="20">
        <v>0</v>
      </c>
      <c r="M21" s="20">
        <v>0</v>
      </c>
      <c r="N21" s="20">
        <v>0</v>
      </c>
      <c r="O21" s="20">
        <v>0</v>
      </c>
      <c r="P21" s="20">
        <v>0</v>
      </c>
      <c r="Q21" s="20">
        <v>0</v>
      </c>
      <c r="R21" s="20">
        <v>0</v>
      </c>
      <c r="T21" s="25">
        <v>0</v>
      </c>
      <c r="U21" s="89"/>
      <c r="V21" s="17">
        <f>Tarief!$D$39</f>
        <v>0</v>
      </c>
      <c r="W21" s="18">
        <f t="shared" si="0"/>
        <v>0</v>
      </c>
    </row>
    <row r="22" spans="1:23">
      <c r="A22" s="19" t="s">
        <v>254</v>
      </c>
      <c r="B22" s="19" t="s">
        <v>252</v>
      </c>
      <c r="C22" s="19" t="s">
        <v>255</v>
      </c>
      <c r="D22" s="19">
        <v>127.27</v>
      </c>
      <c r="E22" s="19">
        <v>0</v>
      </c>
      <c r="F22" s="19">
        <v>0</v>
      </c>
      <c r="G22" s="19">
        <v>0</v>
      </c>
      <c r="H22" s="19">
        <v>0</v>
      </c>
      <c r="I22" s="19">
        <v>0</v>
      </c>
      <c r="J22" s="19">
        <v>0</v>
      </c>
      <c r="K22" s="19">
        <v>0</v>
      </c>
      <c r="L22" s="19">
        <v>0</v>
      </c>
      <c r="M22" s="19">
        <v>0</v>
      </c>
      <c r="N22" s="19">
        <v>0</v>
      </c>
      <c r="O22" s="19">
        <v>0</v>
      </c>
      <c r="P22" s="19">
        <v>0</v>
      </c>
      <c r="Q22" s="19">
        <v>0</v>
      </c>
      <c r="R22" s="19">
        <v>0</v>
      </c>
      <c r="T22" s="25">
        <v>0</v>
      </c>
      <c r="U22" s="89"/>
      <c r="V22" s="17">
        <f>Tarief!$D$39</f>
        <v>0</v>
      </c>
      <c r="W22" s="18">
        <f t="shared" si="0"/>
        <v>0</v>
      </c>
    </row>
    <row r="23" spans="1:23">
      <c r="A23" s="20" t="s">
        <v>256</v>
      </c>
      <c r="B23" s="20" t="s">
        <v>235</v>
      </c>
      <c r="C23" s="20" t="s">
        <v>257</v>
      </c>
      <c r="D23" s="20">
        <v>13.03</v>
      </c>
      <c r="E23" s="20">
        <v>0</v>
      </c>
      <c r="F23" s="20">
        <v>203</v>
      </c>
      <c r="G23" s="20">
        <v>52</v>
      </c>
      <c r="H23" s="20">
        <v>0</v>
      </c>
      <c r="I23" s="20">
        <v>0</v>
      </c>
      <c r="J23" s="20">
        <v>0</v>
      </c>
      <c r="K23" s="20">
        <v>0</v>
      </c>
      <c r="L23" s="20">
        <v>255</v>
      </c>
      <c r="M23" s="20">
        <v>255</v>
      </c>
      <c r="N23" s="20">
        <v>6</v>
      </c>
      <c r="O23" s="20">
        <v>52</v>
      </c>
      <c r="P23" s="20">
        <v>1</v>
      </c>
      <c r="Q23" s="20">
        <v>0</v>
      </c>
      <c r="R23" s="20">
        <v>0</v>
      </c>
      <c r="T23" s="25">
        <v>255</v>
      </c>
      <c r="U23" s="89"/>
      <c r="V23" s="17">
        <f>Tarief!$D$39</f>
        <v>0</v>
      </c>
      <c r="W23" s="18">
        <f t="shared" si="0"/>
        <v>0</v>
      </c>
    </row>
    <row r="24" spans="1:23">
      <c r="A24" s="19" t="s">
        <v>258</v>
      </c>
      <c r="B24" s="19" t="s">
        <v>252</v>
      </c>
      <c r="C24" s="19" t="s">
        <v>259</v>
      </c>
      <c r="D24" s="19">
        <v>63.93</v>
      </c>
      <c r="E24" s="19">
        <v>0</v>
      </c>
      <c r="F24" s="19">
        <v>0</v>
      </c>
      <c r="G24" s="19">
        <v>0</v>
      </c>
      <c r="H24" s="19">
        <v>0</v>
      </c>
      <c r="I24" s="19">
        <v>0</v>
      </c>
      <c r="J24" s="19">
        <v>0</v>
      </c>
      <c r="K24" s="19">
        <v>0</v>
      </c>
      <c r="L24" s="19">
        <v>0</v>
      </c>
      <c r="M24" s="19">
        <v>0</v>
      </c>
      <c r="N24" s="19">
        <v>0</v>
      </c>
      <c r="O24" s="19">
        <v>0</v>
      </c>
      <c r="P24" s="19">
        <v>0</v>
      </c>
      <c r="Q24" s="19">
        <v>0</v>
      </c>
      <c r="R24" s="19">
        <v>0</v>
      </c>
      <c r="T24" s="25">
        <v>0</v>
      </c>
      <c r="U24" s="89"/>
      <c r="V24" s="17">
        <f>Tarief!$D$39</f>
        <v>0</v>
      </c>
      <c r="W24" s="18">
        <f t="shared" si="0"/>
        <v>0</v>
      </c>
    </row>
    <row r="25" spans="1:23">
      <c r="A25" s="20" t="s">
        <v>260</v>
      </c>
      <c r="B25" s="20" t="s">
        <v>235</v>
      </c>
      <c r="C25" s="20" t="s">
        <v>261</v>
      </c>
      <c r="D25" s="20">
        <v>17.18</v>
      </c>
      <c r="E25" s="20">
        <v>0</v>
      </c>
      <c r="F25" s="20">
        <v>203</v>
      </c>
      <c r="G25" s="20">
        <v>52</v>
      </c>
      <c r="H25" s="20">
        <v>0</v>
      </c>
      <c r="I25" s="20">
        <v>0</v>
      </c>
      <c r="J25" s="20">
        <v>0</v>
      </c>
      <c r="K25" s="20">
        <v>0</v>
      </c>
      <c r="L25" s="20">
        <v>255</v>
      </c>
      <c r="M25" s="20">
        <v>255</v>
      </c>
      <c r="N25" s="20">
        <v>6</v>
      </c>
      <c r="O25" s="20">
        <v>52</v>
      </c>
      <c r="P25" s="20">
        <v>1</v>
      </c>
      <c r="Q25" s="20">
        <v>0</v>
      </c>
      <c r="R25" s="20">
        <v>0</v>
      </c>
      <c r="T25" s="25">
        <v>255</v>
      </c>
      <c r="U25" s="89"/>
      <c r="V25" s="17">
        <f>Tarief!$D$39</f>
        <v>0</v>
      </c>
      <c r="W25" s="18">
        <f t="shared" si="0"/>
        <v>0</v>
      </c>
    </row>
    <row r="26" spans="1:23">
      <c r="A26" s="19" t="s">
        <v>248</v>
      </c>
      <c r="B26" s="19" t="s">
        <v>249</v>
      </c>
      <c r="C26" s="19" t="s">
        <v>262</v>
      </c>
      <c r="D26" s="19">
        <v>50.29</v>
      </c>
      <c r="E26" s="19">
        <v>0</v>
      </c>
      <c r="F26" s="19">
        <v>0</v>
      </c>
      <c r="G26" s="19">
        <v>0</v>
      </c>
      <c r="H26" s="19">
        <v>52</v>
      </c>
      <c r="I26" s="19">
        <v>0</v>
      </c>
      <c r="J26" s="19">
        <v>0</v>
      </c>
      <c r="K26" s="19">
        <v>0</v>
      </c>
      <c r="L26" s="19">
        <v>0</v>
      </c>
      <c r="M26" s="19">
        <v>52</v>
      </c>
      <c r="N26" s="19">
        <v>6</v>
      </c>
      <c r="O26" s="19">
        <v>52</v>
      </c>
      <c r="P26" s="19">
        <v>1</v>
      </c>
      <c r="Q26" s="19">
        <v>0</v>
      </c>
      <c r="R26" s="19">
        <v>0</v>
      </c>
      <c r="T26" s="25">
        <v>52</v>
      </c>
      <c r="U26" s="89"/>
      <c r="V26" s="17">
        <f>Tarief!$D$39</f>
        <v>0</v>
      </c>
      <c r="W26" s="18">
        <f t="shared" si="0"/>
        <v>0</v>
      </c>
    </row>
    <row r="27" spans="1:23">
      <c r="A27" s="20" t="s">
        <v>263</v>
      </c>
      <c r="B27" s="20" t="s">
        <v>252</v>
      </c>
      <c r="C27" s="20" t="s">
        <v>264</v>
      </c>
      <c r="D27" s="20">
        <v>58.44</v>
      </c>
      <c r="E27" s="20">
        <v>0</v>
      </c>
      <c r="F27" s="20">
        <v>0</v>
      </c>
      <c r="G27" s="20">
        <v>0</v>
      </c>
      <c r="H27" s="20">
        <v>0</v>
      </c>
      <c r="I27" s="20">
        <v>0</v>
      </c>
      <c r="J27" s="20">
        <v>0</v>
      </c>
      <c r="K27" s="20">
        <v>0</v>
      </c>
      <c r="L27" s="20">
        <v>0</v>
      </c>
      <c r="M27" s="20">
        <v>0</v>
      </c>
      <c r="N27" s="20">
        <v>0</v>
      </c>
      <c r="O27" s="20">
        <v>0</v>
      </c>
      <c r="P27" s="20">
        <v>0</v>
      </c>
      <c r="Q27" s="20">
        <v>0</v>
      </c>
      <c r="R27" s="20">
        <v>0</v>
      </c>
      <c r="T27" s="25">
        <v>0</v>
      </c>
      <c r="U27" s="89"/>
      <c r="V27" s="17">
        <f>Tarief!$D$39</f>
        <v>0</v>
      </c>
      <c r="W27" s="18">
        <f t="shared" si="0"/>
        <v>0</v>
      </c>
    </row>
    <row r="28" spans="1:23">
      <c r="A28" s="19" t="s">
        <v>254</v>
      </c>
      <c r="B28" s="19" t="s">
        <v>252</v>
      </c>
      <c r="C28" s="19" t="s">
        <v>265</v>
      </c>
      <c r="D28" s="19">
        <v>207.22</v>
      </c>
      <c r="E28" s="19">
        <v>0</v>
      </c>
      <c r="F28" s="19">
        <v>0</v>
      </c>
      <c r="G28" s="19">
        <v>0</v>
      </c>
      <c r="H28" s="19">
        <v>0</v>
      </c>
      <c r="I28" s="19">
        <v>0</v>
      </c>
      <c r="J28" s="19">
        <v>0</v>
      </c>
      <c r="K28" s="19">
        <v>0</v>
      </c>
      <c r="L28" s="19">
        <v>0</v>
      </c>
      <c r="M28" s="19">
        <v>0</v>
      </c>
      <c r="N28" s="19">
        <v>0</v>
      </c>
      <c r="O28" s="19">
        <v>0</v>
      </c>
      <c r="P28" s="19">
        <v>0</v>
      </c>
      <c r="Q28" s="19">
        <v>0</v>
      </c>
      <c r="R28" s="19">
        <v>0</v>
      </c>
      <c r="T28" s="25">
        <v>0</v>
      </c>
      <c r="U28" s="89"/>
      <c r="V28" s="17">
        <f>Tarief!$D$39</f>
        <v>0</v>
      </c>
      <c r="W28" s="18">
        <f t="shared" si="0"/>
        <v>0</v>
      </c>
    </row>
    <row r="29" spans="1:23">
      <c r="A29" s="20" t="s">
        <v>248</v>
      </c>
      <c r="B29" s="20" t="s">
        <v>239</v>
      </c>
      <c r="C29" s="20" t="s">
        <v>266</v>
      </c>
      <c r="D29" s="20">
        <v>25.56</v>
      </c>
      <c r="E29" s="20">
        <v>0</v>
      </c>
      <c r="F29" s="20">
        <v>0</v>
      </c>
      <c r="G29" s="20">
        <v>52</v>
      </c>
      <c r="H29" s="20">
        <v>0</v>
      </c>
      <c r="I29" s="20">
        <v>0</v>
      </c>
      <c r="J29" s="20">
        <v>0</v>
      </c>
      <c r="K29" s="20">
        <v>0</v>
      </c>
      <c r="L29" s="20">
        <v>0</v>
      </c>
      <c r="M29" s="20">
        <v>52</v>
      </c>
      <c r="N29" s="20">
        <v>6</v>
      </c>
      <c r="O29" s="20">
        <v>52</v>
      </c>
      <c r="P29" s="20">
        <v>1</v>
      </c>
      <c r="Q29" s="20">
        <v>0</v>
      </c>
      <c r="R29" s="20">
        <v>0</v>
      </c>
      <c r="T29" s="25">
        <v>52</v>
      </c>
      <c r="U29" s="89"/>
      <c r="V29" s="17">
        <f>Tarief!$D$39</f>
        <v>0</v>
      </c>
      <c r="W29" s="18">
        <f t="shared" si="0"/>
        <v>0</v>
      </c>
    </row>
    <row r="30" spans="1:23">
      <c r="A30" s="19" t="s">
        <v>267</v>
      </c>
      <c r="B30" s="19" t="s">
        <v>252</v>
      </c>
      <c r="C30" s="19" t="s">
        <v>268</v>
      </c>
      <c r="D30" s="19">
        <v>3.52</v>
      </c>
      <c r="E30" s="19">
        <v>0</v>
      </c>
      <c r="F30" s="19">
        <v>0</v>
      </c>
      <c r="G30" s="19">
        <v>0</v>
      </c>
      <c r="H30" s="19">
        <v>52</v>
      </c>
      <c r="I30" s="19">
        <v>0</v>
      </c>
      <c r="J30" s="19">
        <v>0</v>
      </c>
      <c r="K30" s="19">
        <v>0</v>
      </c>
      <c r="L30" s="19">
        <v>0</v>
      </c>
      <c r="M30" s="19">
        <v>52</v>
      </c>
      <c r="N30" s="19">
        <v>6</v>
      </c>
      <c r="O30" s="19">
        <v>52</v>
      </c>
      <c r="P30" s="19">
        <v>1</v>
      </c>
      <c r="Q30" s="19">
        <v>0</v>
      </c>
      <c r="R30" s="19">
        <v>0</v>
      </c>
      <c r="T30" s="25">
        <v>52</v>
      </c>
      <c r="U30" s="89"/>
      <c r="V30" s="17">
        <f>Tarief!$D$39</f>
        <v>0</v>
      </c>
      <c r="W30" s="18">
        <f t="shared" si="0"/>
        <v>0</v>
      </c>
    </row>
    <row r="31" spans="1:23">
      <c r="A31" s="20" t="s">
        <v>267</v>
      </c>
      <c r="B31" s="20" t="s">
        <v>246</v>
      </c>
      <c r="C31" s="20" t="s">
        <v>269</v>
      </c>
      <c r="D31" s="20">
        <v>4.51</v>
      </c>
      <c r="E31" s="20">
        <v>0</v>
      </c>
      <c r="F31" s="20">
        <v>0</v>
      </c>
      <c r="G31" s="20">
        <v>0</v>
      </c>
      <c r="H31" s="20">
        <v>52</v>
      </c>
      <c r="I31" s="20">
        <v>0</v>
      </c>
      <c r="J31" s="20">
        <v>0</v>
      </c>
      <c r="K31" s="20">
        <v>0</v>
      </c>
      <c r="L31" s="20">
        <v>0</v>
      </c>
      <c r="M31" s="20">
        <v>52</v>
      </c>
      <c r="N31" s="20">
        <v>6</v>
      </c>
      <c r="O31" s="20">
        <v>52</v>
      </c>
      <c r="P31" s="20">
        <v>1</v>
      </c>
      <c r="Q31" s="20">
        <v>0</v>
      </c>
      <c r="R31" s="20">
        <v>0</v>
      </c>
      <c r="T31" s="25">
        <v>52</v>
      </c>
      <c r="U31" s="89"/>
      <c r="V31" s="17">
        <f>Tarief!$D$39</f>
        <v>0</v>
      </c>
      <c r="W31" s="18">
        <f t="shared" si="0"/>
        <v>0</v>
      </c>
    </row>
    <row r="32" spans="1:23">
      <c r="A32" s="19" t="s">
        <v>270</v>
      </c>
      <c r="B32" s="19" t="s">
        <v>249</v>
      </c>
      <c r="C32" s="19" t="s">
        <v>271</v>
      </c>
      <c r="D32" s="19">
        <v>10.33</v>
      </c>
      <c r="E32" s="19">
        <v>0</v>
      </c>
      <c r="F32" s="19">
        <v>203</v>
      </c>
      <c r="G32" s="19">
        <v>0</v>
      </c>
      <c r="H32" s="19">
        <v>52</v>
      </c>
      <c r="I32" s="19">
        <v>0</v>
      </c>
      <c r="J32" s="19">
        <v>0</v>
      </c>
      <c r="K32" s="19">
        <v>0</v>
      </c>
      <c r="L32" s="19">
        <v>255</v>
      </c>
      <c r="M32" s="19">
        <v>255</v>
      </c>
      <c r="N32" s="19">
        <v>6</v>
      </c>
      <c r="O32" s="19">
        <v>52</v>
      </c>
      <c r="P32" s="19">
        <v>1</v>
      </c>
      <c r="Q32" s="19">
        <v>0</v>
      </c>
      <c r="R32" s="19">
        <v>0</v>
      </c>
      <c r="T32" s="25">
        <v>255</v>
      </c>
      <c r="U32" s="89"/>
      <c r="V32" s="17">
        <f>Tarief!$D$39</f>
        <v>0</v>
      </c>
      <c r="W32" s="18">
        <f t="shared" si="0"/>
        <v>0</v>
      </c>
    </row>
    <row r="33" spans="1:23">
      <c r="A33" s="20" t="s">
        <v>248</v>
      </c>
      <c r="B33" s="20" t="s">
        <v>252</v>
      </c>
      <c r="C33" s="20" t="s">
        <v>272</v>
      </c>
      <c r="D33" s="20">
        <v>6.99</v>
      </c>
      <c r="E33" s="20">
        <v>0</v>
      </c>
      <c r="F33" s="20">
        <v>0</v>
      </c>
      <c r="G33" s="20">
        <v>0</v>
      </c>
      <c r="H33" s="20">
        <v>52</v>
      </c>
      <c r="I33" s="20">
        <v>0</v>
      </c>
      <c r="J33" s="20">
        <v>0</v>
      </c>
      <c r="K33" s="20">
        <v>0</v>
      </c>
      <c r="L33" s="20">
        <v>0</v>
      </c>
      <c r="M33" s="20">
        <v>52</v>
      </c>
      <c r="N33" s="20">
        <v>6</v>
      </c>
      <c r="O33" s="20">
        <v>52</v>
      </c>
      <c r="P33" s="20">
        <v>1</v>
      </c>
      <c r="Q33" s="20">
        <v>0</v>
      </c>
      <c r="R33" s="20">
        <v>0</v>
      </c>
      <c r="T33" s="25">
        <v>52</v>
      </c>
      <c r="U33" s="89"/>
      <c r="V33" s="17">
        <f>Tarief!$D$39</f>
        <v>0</v>
      </c>
      <c r="W33" s="18">
        <f t="shared" si="0"/>
        <v>0</v>
      </c>
    </row>
    <row r="34" spans="1:23">
      <c r="A34" s="19" t="s">
        <v>273</v>
      </c>
      <c r="B34" s="19" t="s">
        <v>252</v>
      </c>
      <c r="C34" s="19" t="s">
        <v>274</v>
      </c>
      <c r="D34" s="19">
        <v>37.119999999999997</v>
      </c>
      <c r="E34" s="19">
        <v>0</v>
      </c>
      <c r="F34" s="19">
        <v>104</v>
      </c>
      <c r="G34" s="19">
        <v>0</v>
      </c>
      <c r="H34" s="19">
        <v>52</v>
      </c>
      <c r="I34" s="19">
        <v>0</v>
      </c>
      <c r="J34" s="19">
        <v>0</v>
      </c>
      <c r="K34" s="19">
        <v>0</v>
      </c>
      <c r="L34" s="19">
        <v>156</v>
      </c>
      <c r="M34" s="19">
        <v>156</v>
      </c>
      <c r="N34" s="19">
        <v>6</v>
      </c>
      <c r="O34" s="19">
        <v>52</v>
      </c>
      <c r="P34" s="19">
        <v>1</v>
      </c>
      <c r="Q34" s="19">
        <v>0</v>
      </c>
      <c r="R34" s="19">
        <v>0</v>
      </c>
      <c r="T34" s="25">
        <v>156</v>
      </c>
      <c r="U34" s="89"/>
      <c r="V34" s="17">
        <f>Tarief!$D$39</f>
        <v>0</v>
      </c>
      <c r="W34" s="18">
        <f t="shared" si="0"/>
        <v>0</v>
      </c>
    </row>
    <row r="35" spans="1:23">
      <c r="A35" s="20" t="s">
        <v>275</v>
      </c>
      <c r="B35" s="20" t="s">
        <v>249</v>
      </c>
      <c r="C35" s="20" t="s">
        <v>276</v>
      </c>
      <c r="D35" s="20">
        <v>83.64</v>
      </c>
      <c r="E35" s="20">
        <v>0</v>
      </c>
      <c r="F35" s="20">
        <v>0</v>
      </c>
      <c r="G35" s="20">
        <v>0</v>
      </c>
      <c r="H35" s="20">
        <v>0</v>
      </c>
      <c r="I35" s="20">
        <v>0</v>
      </c>
      <c r="J35" s="20">
        <v>0</v>
      </c>
      <c r="K35" s="20">
        <v>0</v>
      </c>
      <c r="L35" s="20">
        <v>0</v>
      </c>
      <c r="M35" s="20">
        <v>0</v>
      </c>
      <c r="N35" s="20">
        <v>0</v>
      </c>
      <c r="O35" s="20">
        <v>0</v>
      </c>
      <c r="P35" s="20">
        <v>0</v>
      </c>
      <c r="Q35" s="20">
        <v>0</v>
      </c>
      <c r="R35" s="20">
        <v>0</v>
      </c>
      <c r="T35" s="25">
        <v>0</v>
      </c>
      <c r="U35" s="89"/>
      <c r="V35" s="17">
        <f>Tarief!$D$39</f>
        <v>0</v>
      </c>
      <c r="W35" s="18">
        <f t="shared" si="0"/>
        <v>0</v>
      </c>
    </row>
    <row r="36" spans="1:23">
      <c r="A36" s="19" t="s">
        <v>277</v>
      </c>
      <c r="B36" s="19" t="s">
        <v>235</v>
      </c>
      <c r="C36" s="19" t="s">
        <v>278</v>
      </c>
      <c r="D36" s="19">
        <v>162.72999999999999</v>
      </c>
      <c r="E36" s="19">
        <v>0</v>
      </c>
      <c r="F36" s="19">
        <v>203</v>
      </c>
      <c r="G36" s="19">
        <v>52</v>
      </c>
      <c r="H36" s="19">
        <v>0</v>
      </c>
      <c r="I36" s="19">
        <v>0</v>
      </c>
      <c r="J36" s="19">
        <v>0</v>
      </c>
      <c r="K36" s="19">
        <v>0</v>
      </c>
      <c r="L36" s="19">
        <v>255</v>
      </c>
      <c r="M36" s="19">
        <v>255</v>
      </c>
      <c r="N36" s="19">
        <v>6</v>
      </c>
      <c r="O36" s="19">
        <v>52</v>
      </c>
      <c r="P36" s="19">
        <v>1</v>
      </c>
      <c r="Q36" s="19">
        <v>0</v>
      </c>
      <c r="R36" s="19">
        <v>0</v>
      </c>
      <c r="T36" s="25">
        <v>255</v>
      </c>
      <c r="U36" s="89"/>
      <c r="V36" s="17">
        <f>Tarief!$D$39</f>
        <v>0</v>
      </c>
      <c r="W36" s="18">
        <f t="shared" si="0"/>
        <v>0</v>
      </c>
    </row>
    <row r="37" spans="1:23">
      <c r="A37" s="20" t="s">
        <v>279</v>
      </c>
      <c r="B37" s="20" t="s">
        <v>235</v>
      </c>
      <c r="C37" s="20" t="s">
        <v>280</v>
      </c>
      <c r="D37" s="20">
        <v>11.46</v>
      </c>
      <c r="E37" s="20">
        <v>0</v>
      </c>
      <c r="F37" s="20">
        <v>203</v>
      </c>
      <c r="G37" s="20">
        <v>52</v>
      </c>
      <c r="H37" s="20">
        <v>0</v>
      </c>
      <c r="I37" s="20">
        <v>0</v>
      </c>
      <c r="J37" s="20">
        <v>0</v>
      </c>
      <c r="K37" s="20">
        <v>0</v>
      </c>
      <c r="L37" s="20">
        <v>255</v>
      </c>
      <c r="M37" s="20">
        <v>255</v>
      </c>
      <c r="N37" s="20">
        <v>6</v>
      </c>
      <c r="O37" s="20">
        <v>52</v>
      </c>
      <c r="P37" s="20">
        <v>1</v>
      </c>
      <c r="Q37" s="20">
        <v>0</v>
      </c>
      <c r="R37" s="20">
        <v>0</v>
      </c>
      <c r="T37" s="25">
        <v>255</v>
      </c>
      <c r="U37" s="89"/>
      <c r="V37" s="17">
        <f>Tarief!$D$39</f>
        <v>0</v>
      </c>
      <c r="W37" s="18">
        <f t="shared" si="0"/>
        <v>0</v>
      </c>
    </row>
    <row r="38" spans="1:23">
      <c r="A38" s="19" t="s">
        <v>248</v>
      </c>
      <c r="B38" s="19" t="s">
        <v>249</v>
      </c>
      <c r="C38" s="19" t="s">
        <v>281</v>
      </c>
      <c r="D38" s="19">
        <v>60.87</v>
      </c>
      <c r="E38" s="19">
        <v>0</v>
      </c>
      <c r="F38" s="19">
        <v>0</v>
      </c>
      <c r="G38" s="19">
        <v>0</v>
      </c>
      <c r="H38" s="19">
        <v>52</v>
      </c>
      <c r="I38" s="19">
        <v>0</v>
      </c>
      <c r="J38" s="19">
        <v>0</v>
      </c>
      <c r="K38" s="19">
        <v>0</v>
      </c>
      <c r="L38" s="19">
        <v>0</v>
      </c>
      <c r="M38" s="19">
        <v>52</v>
      </c>
      <c r="N38" s="19">
        <v>6</v>
      </c>
      <c r="O38" s="19">
        <v>52</v>
      </c>
      <c r="P38" s="19">
        <v>1</v>
      </c>
      <c r="Q38" s="19">
        <v>0</v>
      </c>
      <c r="R38" s="19">
        <v>0</v>
      </c>
      <c r="T38" s="25">
        <v>52</v>
      </c>
      <c r="U38" s="89"/>
      <c r="V38" s="17">
        <f>Tarief!$D$39</f>
        <v>0</v>
      </c>
      <c r="W38" s="18">
        <f t="shared" si="0"/>
        <v>0</v>
      </c>
    </row>
    <row r="39" spans="1:23">
      <c r="A39" s="20" t="s">
        <v>248</v>
      </c>
      <c r="B39" s="20" t="s">
        <v>235</v>
      </c>
      <c r="C39" s="20" t="s">
        <v>282</v>
      </c>
      <c r="D39" s="20">
        <v>37.04</v>
      </c>
      <c r="E39" s="20">
        <v>0</v>
      </c>
      <c r="F39" s="20">
        <v>0</v>
      </c>
      <c r="G39" s="20">
        <v>52</v>
      </c>
      <c r="H39" s="20">
        <v>0</v>
      </c>
      <c r="I39" s="20">
        <v>0</v>
      </c>
      <c r="J39" s="20">
        <v>0</v>
      </c>
      <c r="K39" s="20">
        <v>0</v>
      </c>
      <c r="L39" s="20">
        <v>0</v>
      </c>
      <c r="M39" s="20">
        <v>52</v>
      </c>
      <c r="N39" s="20">
        <v>6</v>
      </c>
      <c r="O39" s="20">
        <v>52</v>
      </c>
      <c r="P39" s="20">
        <v>1</v>
      </c>
      <c r="Q39" s="20">
        <v>0</v>
      </c>
      <c r="R39" s="20">
        <v>0</v>
      </c>
      <c r="T39" s="25">
        <v>52</v>
      </c>
      <c r="U39" s="89"/>
      <c r="V39" s="17">
        <f>Tarief!$D$39</f>
        <v>0</v>
      </c>
      <c r="W39" s="18">
        <f t="shared" si="0"/>
        <v>0</v>
      </c>
    </row>
    <row r="40" spans="1:23">
      <c r="A40" s="19" t="s">
        <v>283</v>
      </c>
      <c r="B40" s="19" t="s">
        <v>235</v>
      </c>
      <c r="C40" s="19" t="s">
        <v>284</v>
      </c>
      <c r="D40" s="19">
        <v>11.29</v>
      </c>
      <c r="E40" s="19">
        <v>0</v>
      </c>
      <c r="F40" s="19">
        <v>203</v>
      </c>
      <c r="G40" s="19">
        <v>52</v>
      </c>
      <c r="H40" s="19">
        <v>0</v>
      </c>
      <c r="I40" s="19">
        <v>0</v>
      </c>
      <c r="J40" s="19">
        <v>0</v>
      </c>
      <c r="K40" s="19">
        <v>0</v>
      </c>
      <c r="L40" s="19">
        <v>255</v>
      </c>
      <c r="M40" s="19">
        <v>255</v>
      </c>
      <c r="N40" s="19">
        <v>6</v>
      </c>
      <c r="O40" s="19">
        <v>52</v>
      </c>
      <c r="P40" s="19">
        <v>1</v>
      </c>
      <c r="Q40" s="19">
        <v>0</v>
      </c>
      <c r="R40" s="19">
        <v>0</v>
      </c>
      <c r="T40" s="25">
        <v>255</v>
      </c>
      <c r="U40" s="89"/>
      <c r="V40" s="17">
        <f>Tarief!$D$39</f>
        <v>0</v>
      </c>
      <c r="W40" s="18">
        <f t="shared" si="0"/>
        <v>0</v>
      </c>
    </row>
    <row r="41" spans="1:23">
      <c r="A41" s="20" t="s">
        <v>267</v>
      </c>
      <c r="B41" s="20" t="s">
        <v>252</v>
      </c>
      <c r="C41" s="20" t="s">
        <v>285</v>
      </c>
      <c r="D41" s="20">
        <v>2.35</v>
      </c>
      <c r="E41" s="20">
        <v>0</v>
      </c>
      <c r="F41" s="20">
        <v>0</v>
      </c>
      <c r="G41" s="20">
        <v>0</v>
      </c>
      <c r="H41" s="20">
        <v>52</v>
      </c>
      <c r="I41" s="20">
        <v>0</v>
      </c>
      <c r="J41" s="20">
        <v>0</v>
      </c>
      <c r="K41" s="20">
        <v>0</v>
      </c>
      <c r="L41" s="20">
        <v>0</v>
      </c>
      <c r="M41" s="20">
        <v>52</v>
      </c>
      <c r="N41" s="20">
        <v>6</v>
      </c>
      <c r="O41" s="20">
        <v>52</v>
      </c>
      <c r="P41" s="20">
        <v>1</v>
      </c>
      <c r="Q41" s="20">
        <v>0</v>
      </c>
      <c r="R41" s="20">
        <v>0</v>
      </c>
      <c r="T41" s="25">
        <v>52</v>
      </c>
      <c r="U41" s="89"/>
      <c r="V41" s="17">
        <f>Tarief!$D$39</f>
        <v>0</v>
      </c>
      <c r="W41" s="18">
        <f t="shared" si="0"/>
        <v>0</v>
      </c>
    </row>
    <row r="42" spans="1:23">
      <c r="A42" s="19" t="s">
        <v>286</v>
      </c>
      <c r="B42" s="19" t="s">
        <v>229</v>
      </c>
      <c r="C42" s="19" t="s">
        <v>287</v>
      </c>
      <c r="D42" s="19">
        <v>5.81</v>
      </c>
      <c r="E42" s="19">
        <v>0</v>
      </c>
      <c r="F42" s="19">
        <v>52</v>
      </c>
      <c r="G42" s="19">
        <v>0</v>
      </c>
      <c r="H42" s="19">
        <v>0</v>
      </c>
      <c r="I42" s="19">
        <v>0</v>
      </c>
      <c r="J42" s="19">
        <v>0</v>
      </c>
      <c r="K42" s="19">
        <v>0</v>
      </c>
      <c r="L42" s="19">
        <v>0</v>
      </c>
      <c r="M42" s="19">
        <v>52</v>
      </c>
      <c r="N42" s="19">
        <v>0</v>
      </c>
      <c r="O42" s="19">
        <v>52</v>
      </c>
      <c r="P42" s="19">
        <v>1</v>
      </c>
      <c r="Q42" s="19">
        <v>0</v>
      </c>
      <c r="R42" s="19">
        <v>0</v>
      </c>
      <c r="T42" s="25">
        <v>52</v>
      </c>
      <c r="U42" s="89"/>
      <c r="V42" s="17">
        <f>Tarief!$D$39</f>
        <v>0</v>
      </c>
      <c r="W42" s="18">
        <f t="shared" si="0"/>
        <v>0</v>
      </c>
    </row>
    <row r="43" spans="1:23">
      <c r="A43" s="20" t="s">
        <v>237</v>
      </c>
      <c r="B43" s="20" t="s">
        <v>229</v>
      </c>
      <c r="C43" s="20" t="s">
        <v>194</v>
      </c>
      <c r="D43" s="20">
        <v>21.17</v>
      </c>
      <c r="E43" s="20">
        <v>0</v>
      </c>
      <c r="F43" s="20">
        <v>0</v>
      </c>
      <c r="G43" s="20">
        <v>0</v>
      </c>
      <c r="H43" s="20">
        <v>242</v>
      </c>
      <c r="I43" s="20">
        <v>0</v>
      </c>
      <c r="J43" s="20">
        <v>13</v>
      </c>
      <c r="K43" s="20">
        <v>0</v>
      </c>
      <c r="L43" s="20">
        <v>255</v>
      </c>
      <c r="M43" s="20">
        <v>0</v>
      </c>
      <c r="N43" s="20">
        <v>0</v>
      </c>
      <c r="O43" s="20">
        <v>52</v>
      </c>
      <c r="P43" s="20">
        <v>0</v>
      </c>
      <c r="Q43" s="20">
        <v>242</v>
      </c>
      <c r="R43" s="20">
        <v>13</v>
      </c>
      <c r="T43" s="25">
        <v>255</v>
      </c>
      <c r="U43" s="89"/>
      <c r="V43" s="17">
        <f>Tarief!$D$39</f>
        <v>0</v>
      </c>
      <c r="W43" s="18">
        <f t="shared" si="0"/>
        <v>0</v>
      </c>
    </row>
    <row r="44" spans="1:23">
      <c r="A44" s="19" t="s">
        <v>288</v>
      </c>
      <c r="B44" s="19" t="s">
        <v>252</v>
      </c>
      <c r="C44" s="19" t="s">
        <v>289</v>
      </c>
      <c r="D44" s="19">
        <v>176.22</v>
      </c>
      <c r="E44" s="19">
        <v>0</v>
      </c>
      <c r="F44" s="19">
        <v>0</v>
      </c>
      <c r="G44" s="19">
        <v>0</v>
      </c>
      <c r="H44" s="19">
        <v>0</v>
      </c>
      <c r="I44" s="19">
        <v>0</v>
      </c>
      <c r="J44" s="19">
        <v>0</v>
      </c>
      <c r="K44" s="19">
        <v>0</v>
      </c>
      <c r="L44" s="19">
        <v>0</v>
      </c>
      <c r="M44" s="19">
        <v>0</v>
      </c>
      <c r="N44" s="19">
        <v>0</v>
      </c>
      <c r="O44" s="19">
        <v>0</v>
      </c>
      <c r="P44" s="19">
        <v>0</v>
      </c>
      <c r="Q44" s="19">
        <v>0</v>
      </c>
      <c r="R44" s="19">
        <v>0</v>
      </c>
      <c r="T44" s="25">
        <v>0</v>
      </c>
      <c r="U44" s="89"/>
      <c r="V44" s="17">
        <f>Tarief!$D$39</f>
        <v>0</v>
      </c>
      <c r="W44" s="18">
        <f t="shared" si="0"/>
        <v>0</v>
      </c>
    </row>
    <row r="45" spans="1:23">
      <c r="A45" s="20" t="s">
        <v>290</v>
      </c>
      <c r="B45" s="20" t="s">
        <v>235</v>
      </c>
      <c r="C45" s="20" t="s">
        <v>291</v>
      </c>
      <c r="D45" s="20">
        <v>18.329999999999998</v>
      </c>
      <c r="E45" s="20">
        <v>0</v>
      </c>
      <c r="F45" s="20">
        <v>203</v>
      </c>
      <c r="G45" s="20">
        <v>52</v>
      </c>
      <c r="H45" s="20">
        <v>0</v>
      </c>
      <c r="I45" s="20">
        <v>0</v>
      </c>
      <c r="J45" s="20">
        <v>0</v>
      </c>
      <c r="K45" s="20">
        <v>0</v>
      </c>
      <c r="L45" s="20">
        <v>255</v>
      </c>
      <c r="M45" s="20">
        <v>255</v>
      </c>
      <c r="N45" s="20">
        <v>6</v>
      </c>
      <c r="O45" s="20">
        <v>52</v>
      </c>
      <c r="P45" s="20">
        <v>1</v>
      </c>
      <c r="Q45" s="20">
        <v>0</v>
      </c>
      <c r="R45" s="20">
        <v>0</v>
      </c>
      <c r="T45" s="25">
        <v>255</v>
      </c>
      <c r="U45" s="89"/>
      <c r="V45" s="17">
        <f>Tarief!$D$39</f>
        <v>0</v>
      </c>
      <c r="W45" s="18">
        <f t="shared" si="0"/>
        <v>0</v>
      </c>
    </row>
    <row r="46" spans="1:23">
      <c r="A46" s="19" t="s">
        <v>292</v>
      </c>
      <c r="B46" s="19" t="s">
        <v>235</v>
      </c>
      <c r="C46" s="19" t="s">
        <v>293</v>
      </c>
      <c r="D46" s="19">
        <v>17.37</v>
      </c>
      <c r="E46" s="19">
        <v>0</v>
      </c>
      <c r="F46" s="19">
        <v>203</v>
      </c>
      <c r="G46" s="19">
        <v>52</v>
      </c>
      <c r="H46" s="19">
        <v>0</v>
      </c>
      <c r="I46" s="19">
        <v>0</v>
      </c>
      <c r="J46" s="19">
        <v>0</v>
      </c>
      <c r="K46" s="19">
        <v>0</v>
      </c>
      <c r="L46" s="19">
        <v>255</v>
      </c>
      <c r="M46" s="19">
        <v>255</v>
      </c>
      <c r="N46" s="19">
        <v>6</v>
      </c>
      <c r="O46" s="19">
        <v>52</v>
      </c>
      <c r="P46" s="19">
        <v>1</v>
      </c>
      <c r="Q46" s="19">
        <v>0</v>
      </c>
      <c r="R46" s="19">
        <v>0</v>
      </c>
      <c r="T46" s="25">
        <v>255</v>
      </c>
      <c r="U46" s="89"/>
      <c r="V46" s="17">
        <f>Tarief!$D$39</f>
        <v>0</v>
      </c>
      <c r="W46" s="18">
        <f t="shared" si="0"/>
        <v>0</v>
      </c>
    </row>
    <row r="47" spans="1:23">
      <c r="A47" s="20" t="s">
        <v>248</v>
      </c>
      <c r="B47" s="20" t="s">
        <v>249</v>
      </c>
      <c r="C47" s="20" t="s">
        <v>294</v>
      </c>
      <c r="D47" s="20">
        <v>54.28</v>
      </c>
      <c r="E47" s="20">
        <v>0</v>
      </c>
      <c r="F47" s="20">
        <v>0</v>
      </c>
      <c r="G47" s="20">
        <v>0</v>
      </c>
      <c r="H47" s="20">
        <v>52</v>
      </c>
      <c r="I47" s="20">
        <v>0</v>
      </c>
      <c r="J47" s="20">
        <v>0</v>
      </c>
      <c r="K47" s="20">
        <v>0</v>
      </c>
      <c r="L47" s="20">
        <v>0</v>
      </c>
      <c r="M47" s="20">
        <v>52</v>
      </c>
      <c r="N47" s="20">
        <v>6</v>
      </c>
      <c r="O47" s="20">
        <v>52</v>
      </c>
      <c r="P47" s="20">
        <v>1</v>
      </c>
      <c r="Q47" s="20">
        <v>0</v>
      </c>
      <c r="R47" s="20">
        <v>0</v>
      </c>
      <c r="T47" s="25">
        <v>52</v>
      </c>
      <c r="U47" s="89"/>
      <c r="V47" s="17">
        <f>Tarief!$D$39</f>
        <v>0</v>
      </c>
      <c r="W47" s="18">
        <f t="shared" si="0"/>
        <v>0</v>
      </c>
    </row>
    <row r="48" spans="1:23">
      <c r="A48" s="19" t="s">
        <v>267</v>
      </c>
      <c r="B48" s="19" t="s">
        <v>252</v>
      </c>
      <c r="C48" s="19" t="s">
        <v>295</v>
      </c>
      <c r="D48" s="19">
        <v>17.510000000000002</v>
      </c>
      <c r="E48" s="19">
        <v>0</v>
      </c>
      <c r="F48" s="19">
        <v>203</v>
      </c>
      <c r="G48" s="19">
        <v>0</v>
      </c>
      <c r="H48" s="19">
        <v>52</v>
      </c>
      <c r="I48" s="19">
        <v>0</v>
      </c>
      <c r="J48" s="19">
        <v>0</v>
      </c>
      <c r="K48" s="19">
        <v>0</v>
      </c>
      <c r="L48" s="19">
        <v>255</v>
      </c>
      <c r="M48" s="19">
        <v>255</v>
      </c>
      <c r="N48" s="19">
        <v>6</v>
      </c>
      <c r="O48" s="19">
        <v>52</v>
      </c>
      <c r="P48" s="19">
        <v>1</v>
      </c>
      <c r="Q48" s="19">
        <v>0</v>
      </c>
      <c r="R48" s="19">
        <v>0</v>
      </c>
      <c r="T48" s="25">
        <v>255</v>
      </c>
      <c r="U48" s="89"/>
      <c r="V48" s="17">
        <f>Tarief!$D$39</f>
        <v>0</v>
      </c>
      <c r="W48" s="18">
        <f t="shared" si="0"/>
        <v>0</v>
      </c>
    </row>
    <row r="49" spans="1:23">
      <c r="A49" s="20" t="s">
        <v>248</v>
      </c>
      <c r="B49" s="20" t="s">
        <v>235</v>
      </c>
      <c r="C49" s="20" t="s">
        <v>296</v>
      </c>
      <c r="D49" s="20">
        <v>33.1</v>
      </c>
      <c r="E49" s="20">
        <v>0</v>
      </c>
      <c r="F49" s="20">
        <v>0</v>
      </c>
      <c r="G49" s="20">
        <v>52</v>
      </c>
      <c r="H49" s="20">
        <v>0</v>
      </c>
      <c r="I49" s="20">
        <v>0</v>
      </c>
      <c r="J49" s="20">
        <v>0</v>
      </c>
      <c r="K49" s="20">
        <v>0</v>
      </c>
      <c r="L49" s="20">
        <v>0</v>
      </c>
      <c r="M49" s="20">
        <v>52</v>
      </c>
      <c r="N49" s="20">
        <v>6</v>
      </c>
      <c r="O49" s="20">
        <v>52</v>
      </c>
      <c r="P49" s="20">
        <v>1</v>
      </c>
      <c r="Q49" s="20">
        <v>0</v>
      </c>
      <c r="R49" s="20">
        <v>0</v>
      </c>
      <c r="T49" s="25">
        <v>52</v>
      </c>
      <c r="U49" s="89"/>
      <c r="V49" s="17">
        <f>Tarief!$D$39</f>
        <v>0</v>
      </c>
      <c r="W49" s="18">
        <f t="shared" si="0"/>
        <v>0</v>
      </c>
    </row>
    <row r="50" spans="1:23">
      <c r="A50" s="19" t="s">
        <v>297</v>
      </c>
      <c r="B50" s="19" t="s">
        <v>235</v>
      </c>
      <c r="C50" s="19" t="s">
        <v>298</v>
      </c>
      <c r="D50" s="19">
        <v>5.61</v>
      </c>
      <c r="E50" s="19">
        <v>0</v>
      </c>
      <c r="F50" s="19">
        <v>203</v>
      </c>
      <c r="G50" s="19">
        <v>52</v>
      </c>
      <c r="H50" s="19">
        <v>0</v>
      </c>
      <c r="I50" s="19">
        <v>0</v>
      </c>
      <c r="J50" s="19">
        <v>0</v>
      </c>
      <c r="K50" s="19">
        <v>0</v>
      </c>
      <c r="L50" s="19">
        <v>255</v>
      </c>
      <c r="M50" s="19">
        <v>255</v>
      </c>
      <c r="N50" s="19">
        <v>6</v>
      </c>
      <c r="O50" s="19">
        <v>52</v>
      </c>
      <c r="P50" s="19">
        <v>1</v>
      </c>
      <c r="Q50" s="19">
        <v>0</v>
      </c>
      <c r="R50" s="19">
        <v>0</v>
      </c>
      <c r="T50" s="25">
        <v>255</v>
      </c>
      <c r="U50" s="89"/>
      <c r="V50" s="17">
        <f>Tarief!$D$39</f>
        <v>0</v>
      </c>
      <c r="W50" s="18">
        <f t="shared" si="0"/>
        <v>0</v>
      </c>
    </row>
    <row r="51" spans="1:23">
      <c r="A51" s="20" t="s">
        <v>299</v>
      </c>
      <c r="B51" s="20" t="s">
        <v>235</v>
      </c>
      <c r="C51" s="20" t="s">
        <v>300</v>
      </c>
      <c r="D51" s="20">
        <v>11.24</v>
      </c>
      <c r="E51" s="20">
        <v>0</v>
      </c>
      <c r="F51" s="20">
        <v>203</v>
      </c>
      <c r="G51" s="20">
        <v>52</v>
      </c>
      <c r="H51" s="20">
        <v>0</v>
      </c>
      <c r="I51" s="20">
        <v>0</v>
      </c>
      <c r="J51" s="20">
        <v>0</v>
      </c>
      <c r="K51" s="20">
        <v>0</v>
      </c>
      <c r="L51" s="20">
        <v>255</v>
      </c>
      <c r="M51" s="20">
        <v>255</v>
      </c>
      <c r="N51" s="20">
        <v>6</v>
      </c>
      <c r="O51" s="20">
        <v>52</v>
      </c>
      <c r="P51" s="20">
        <v>1</v>
      </c>
      <c r="Q51" s="20">
        <v>0</v>
      </c>
      <c r="R51" s="20">
        <v>0</v>
      </c>
      <c r="T51" s="25">
        <v>255</v>
      </c>
      <c r="U51" s="89"/>
      <c r="V51" s="17">
        <f>Tarief!$D$39</f>
        <v>0</v>
      </c>
      <c r="W51" s="18">
        <f t="shared" si="0"/>
        <v>0</v>
      </c>
    </row>
    <row r="52" spans="1:23">
      <c r="A52" s="19" t="s">
        <v>301</v>
      </c>
      <c r="B52" s="19" t="s">
        <v>235</v>
      </c>
      <c r="C52" s="19" t="s">
        <v>302</v>
      </c>
      <c r="D52" s="19">
        <v>7.88</v>
      </c>
      <c r="E52" s="19">
        <v>0</v>
      </c>
      <c r="F52" s="19">
        <v>203</v>
      </c>
      <c r="G52" s="19">
        <v>52</v>
      </c>
      <c r="H52" s="19">
        <v>0</v>
      </c>
      <c r="I52" s="19">
        <v>0</v>
      </c>
      <c r="J52" s="19">
        <v>0</v>
      </c>
      <c r="K52" s="19">
        <v>0</v>
      </c>
      <c r="L52" s="19">
        <v>255</v>
      </c>
      <c r="M52" s="19">
        <v>255</v>
      </c>
      <c r="N52" s="19">
        <v>6</v>
      </c>
      <c r="O52" s="19">
        <v>52</v>
      </c>
      <c r="P52" s="19">
        <v>1</v>
      </c>
      <c r="Q52" s="19">
        <v>0</v>
      </c>
      <c r="R52" s="19">
        <v>0</v>
      </c>
      <c r="T52" s="25">
        <v>255</v>
      </c>
      <c r="U52" s="89"/>
      <c r="V52" s="17">
        <f>Tarief!$D$39</f>
        <v>0</v>
      </c>
      <c r="W52" s="18">
        <f t="shared" si="0"/>
        <v>0</v>
      </c>
    </row>
    <row r="53" spans="1:23">
      <c r="A53" s="20" t="s">
        <v>303</v>
      </c>
      <c r="B53" s="20" t="s">
        <v>235</v>
      </c>
      <c r="C53" s="20" t="s">
        <v>304</v>
      </c>
      <c r="D53" s="20">
        <v>11.77</v>
      </c>
      <c r="E53" s="20">
        <v>0</v>
      </c>
      <c r="F53" s="20">
        <v>203</v>
      </c>
      <c r="G53" s="20">
        <v>52</v>
      </c>
      <c r="H53" s="20">
        <v>0</v>
      </c>
      <c r="I53" s="20">
        <v>0</v>
      </c>
      <c r="J53" s="20">
        <v>0</v>
      </c>
      <c r="K53" s="20">
        <v>0</v>
      </c>
      <c r="L53" s="20">
        <v>255</v>
      </c>
      <c r="M53" s="20">
        <v>255</v>
      </c>
      <c r="N53" s="20">
        <v>6</v>
      </c>
      <c r="O53" s="20">
        <v>52</v>
      </c>
      <c r="P53" s="20">
        <v>1</v>
      </c>
      <c r="Q53" s="20">
        <v>0</v>
      </c>
      <c r="R53" s="20">
        <v>0</v>
      </c>
      <c r="T53" s="25">
        <v>255</v>
      </c>
      <c r="U53" s="89"/>
      <c r="V53" s="17">
        <f>Tarief!$D$39</f>
        <v>0</v>
      </c>
      <c r="W53" s="18">
        <f t="shared" si="0"/>
        <v>0</v>
      </c>
    </row>
    <row r="54" spans="1:23">
      <c r="A54" s="19" t="s">
        <v>305</v>
      </c>
      <c r="B54" s="19" t="s">
        <v>229</v>
      </c>
      <c r="C54" s="19" t="s">
        <v>195</v>
      </c>
      <c r="D54" s="19">
        <v>10.44</v>
      </c>
      <c r="E54" s="19">
        <v>0</v>
      </c>
      <c r="F54" s="19">
        <v>0</v>
      </c>
      <c r="G54" s="19">
        <v>0</v>
      </c>
      <c r="H54" s="19">
        <v>242</v>
      </c>
      <c r="I54" s="19">
        <v>0</v>
      </c>
      <c r="J54" s="19">
        <v>13</v>
      </c>
      <c r="K54" s="19">
        <v>0</v>
      </c>
      <c r="L54" s="19">
        <v>255</v>
      </c>
      <c r="M54" s="19">
        <v>0</v>
      </c>
      <c r="N54" s="19">
        <v>0</v>
      </c>
      <c r="O54" s="19">
        <v>52</v>
      </c>
      <c r="P54" s="19">
        <v>0</v>
      </c>
      <c r="Q54" s="19">
        <v>242</v>
      </c>
      <c r="R54" s="19">
        <v>13</v>
      </c>
      <c r="T54" s="25">
        <v>255</v>
      </c>
      <c r="U54" s="89"/>
      <c r="V54" s="17">
        <f>Tarief!$D$39</f>
        <v>0</v>
      </c>
      <c r="W54" s="18">
        <f t="shared" si="0"/>
        <v>0</v>
      </c>
    </row>
    <row r="55" spans="1:23">
      <c r="A55" s="20" t="s">
        <v>306</v>
      </c>
      <c r="B55" s="20" t="s">
        <v>252</v>
      </c>
      <c r="C55" s="20" t="s">
        <v>307</v>
      </c>
      <c r="D55" s="20">
        <v>10.36</v>
      </c>
      <c r="E55" s="20">
        <v>0</v>
      </c>
      <c r="F55" s="20">
        <v>52</v>
      </c>
      <c r="G55" s="20">
        <v>0</v>
      </c>
      <c r="H55" s="20">
        <v>0</v>
      </c>
      <c r="I55" s="20">
        <v>0</v>
      </c>
      <c r="J55" s="20">
        <v>0</v>
      </c>
      <c r="K55" s="20">
        <v>0</v>
      </c>
      <c r="L55" s="20">
        <v>0</v>
      </c>
      <c r="M55" s="20">
        <v>52</v>
      </c>
      <c r="N55" s="20">
        <v>0</v>
      </c>
      <c r="O55" s="20">
        <v>52</v>
      </c>
      <c r="P55" s="20">
        <v>1</v>
      </c>
      <c r="Q55" s="20">
        <v>0</v>
      </c>
      <c r="R55" s="20">
        <v>0</v>
      </c>
      <c r="T55" s="25">
        <v>52</v>
      </c>
      <c r="U55" s="89"/>
      <c r="V55" s="17">
        <f>Tarief!$D$39</f>
        <v>0</v>
      </c>
      <c r="W55" s="18">
        <f t="shared" si="0"/>
        <v>0</v>
      </c>
    </row>
    <row r="56" spans="1:23">
      <c r="A56" s="19" t="s">
        <v>267</v>
      </c>
      <c r="B56" s="19" t="s">
        <v>252</v>
      </c>
      <c r="C56" s="19" t="s">
        <v>308</v>
      </c>
      <c r="D56" s="19">
        <v>2.2599999999999998</v>
      </c>
      <c r="E56" s="19">
        <v>0</v>
      </c>
      <c r="F56" s="19">
        <v>0</v>
      </c>
      <c r="G56" s="19">
        <v>0</v>
      </c>
      <c r="H56" s="19">
        <v>52</v>
      </c>
      <c r="I56" s="19">
        <v>0</v>
      </c>
      <c r="J56" s="19">
        <v>0</v>
      </c>
      <c r="K56" s="19">
        <v>0</v>
      </c>
      <c r="L56" s="19">
        <v>0</v>
      </c>
      <c r="M56" s="19">
        <v>52</v>
      </c>
      <c r="N56" s="19">
        <v>6</v>
      </c>
      <c r="O56" s="19">
        <v>52</v>
      </c>
      <c r="P56" s="19">
        <v>1</v>
      </c>
      <c r="Q56" s="19">
        <v>0</v>
      </c>
      <c r="R56" s="19">
        <v>0</v>
      </c>
      <c r="T56" s="25">
        <v>52</v>
      </c>
      <c r="U56" s="89"/>
      <c r="V56" s="17">
        <f>Tarief!$D$39</f>
        <v>0</v>
      </c>
      <c r="W56" s="18">
        <f t="shared" si="0"/>
        <v>0</v>
      </c>
    </row>
    <row r="57" spans="1:23">
      <c r="A57" s="20" t="s">
        <v>237</v>
      </c>
      <c r="B57" s="20" t="s">
        <v>229</v>
      </c>
      <c r="C57" s="20" t="s">
        <v>196</v>
      </c>
      <c r="D57" s="20">
        <v>15.7</v>
      </c>
      <c r="E57" s="20">
        <v>0</v>
      </c>
      <c r="F57" s="20">
        <v>0</v>
      </c>
      <c r="G57" s="20">
        <v>0</v>
      </c>
      <c r="H57" s="20">
        <v>242</v>
      </c>
      <c r="I57" s="20">
        <v>0</v>
      </c>
      <c r="J57" s="20">
        <v>13</v>
      </c>
      <c r="K57" s="20">
        <v>0</v>
      </c>
      <c r="L57" s="20">
        <v>255</v>
      </c>
      <c r="M57" s="20">
        <v>0</v>
      </c>
      <c r="N57" s="20">
        <v>0</v>
      </c>
      <c r="O57" s="20">
        <v>52</v>
      </c>
      <c r="P57" s="20">
        <v>0</v>
      </c>
      <c r="Q57" s="20">
        <v>242</v>
      </c>
      <c r="R57" s="20">
        <v>13</v>
      </c>
      <c r="T57" s="25">
        <v>255</v>
      </c>
      <c r="U57" s="89"/>
      <c r="V57" s="17">
        <f>Tarief!$D$39</f>
        <v>0</v>
      </c>
      <c r="W57" s="18">
        <f t="shared" si="0"/>
        <v>0</v>
      </c>
    </row>
    <row r="58" spans="1:23">
      <c r="A58" s="19" t="s">
        <v>288</v>
      </c>
      <c r="B58" s="19" t="s">
        <v>252</v>
      </c>
      <c r="C58" s="19" t="s">
        <v>309</v>
      </c>
      <c r="D58" s="19">
        <v>51.37</v>
      </c>
      <c r="E58" s="19">
        <v>0</v>
      </c>
      <c r="F58" s="19">
        <v>0</v>
      </c>
      <c r="G58" s="19">
        <v>0</v>
      </c>
      <c r="H58" s="19">
        <v>0</v>
      </c>
      <c r="I58" s="19">
        <v>0</v>
      </c>
      <c r="J58" s="19">
        <v>0</v>
      </c>
      <c r="K58" s="19">
        <v>0</v>
      </c>
      <c r="L58" s="19">
        <v>0</v>
      </c>
      <c r="M58" s="19">
        <v>0</v>
      </c>
      <c r="N58" s="19">
        <v>0</v>
      </c>
      <c r="O58" s="19">
        <v>0</v>
      </c>
      <c r="P58" s="19">
        <v>0</v>
      </c>
      <c r="Q58" s="19">
        <v>0</v>
      </c>
      <c r="R58" s="19">
        <v>0</v>
      </c>
      <c r="T58" s="25">
        <v>0</v>
      </c>
      <c r="U58" s="89"/>
      <c r="V58" s="17">
        <f>Tarief!$D$39</f>
        <v>0</v>
      </c>
      <c r="W58" s="18">
        <f t="shared" si="0"/>
        <v>0</v>
      </c>
    </row>
    <row r="59" spans="1:23">
      <c r="A59" s="20" t="s">
        <v>288</v>
      </c>
      <c r="B59" s="20" t="s">
        <v>252</v>
      </c>
      <c r="C59" s="20" t="s">
        <v>310</v>
      </c>
      <c r="D59" s="20">
        <v>113.85</v>
      </c>
      <c r="E59" s="20">
        <v>0</v>
      </c>
      <c r="F59" s="20">
        <v>0</v>
      </c>
      <c r="G59" s="20">
        <v>0</v>
      </c>
      <c r="H59" s="20">
        <v>0</v>
      </c>
      <c r="I59" s="20">
        <v>0</v>
      </c>
      <c r="J59" s="20">
        <v>0</v>
      </c>
      <c r="K59" s="20">
        <v>0</v>
      </c>
      <c r="L59" s="20">
        <v>0</v>
      </c>
      <c r="M59" s="20">
        <v>0</v>
      </c>
      <c r="N59" s="20">
        <v>0</v>
      </c>
      <c r="O59" s="20">
        <v>0</v>
      </c>
      <c r="P59" s="20">
        <v>0</v>
      </c>
      <c r="Q59" s="20">
        <v>0</v>
      </c>
      <c r="R59" s="20">
        <v>0</v>
      </c>
      <c r="T59" s="25">
        <v>0</v>
      </c>
      <c r="U59" s="89"/>
      <c r="V59" s="17">
        <f>Tarief!$D$39</f>
        <v>0</v>
      </c>
      <c r="W59" s="18">
        <f t="shared" si="0"/>
        <v>0</v>
      </c>
    </row>
    <row r="60" spans="1:23">
      <c r="A60" s="19" t="s">
        <v>267</v>
      </c>
      <c r="B60" s="19" t="s">
        <v>252</v>
      </c>
      <c r="C60" s="19" t="s">
        <v>311</v>
      </c>
      <c r="D60" s="19">
        <v>16.78</v>
      </c>
      <c r="E60" s="19">
        <v>0</v>
      </c>
      <c r="F60" s="19">
        <v>203</v>
      </c>
      <c r="G60" s="19">
        <v>0</v>
      </c>
      <c r="H60" s="19">
        <v>52</v>
      </c>
      <c r="I60" s="19">
        <v>0</v>
      </c>
      <c r="J60" s="19">
        <v>0</v>
      </c>
      <c r="K60" s="19">
        <v>0</v>
      </c>
      <c r="L60" s="19">
        <v>255</v>
      </c>
      <c r="M60" s="19">
        <v>255</v>
      </c>
      <c r="N60" s="19">
        <v>6</v>
      </c>
      <c r="O60" s="19">
        <v>52</v>
      </c>
      <c r="P60" s="19">
        <v>1</v>
      </c>
      <c r="Q60" s="19">
        <v>0</v>
      </c>
      <c r="R60" s="19">
        <v>0</v>
      </c>
      <c r="T60" s="25">
        <v>255</v>
      </c>
      <c r="U60" s="89"/>
      <c r="V60" s="17">
        <f>Tarief!$D$39</f>
        <v>0</v>
      </c>
      <c r="W60" s="18">
        <f t="shared" si="0"/>
        <v>0</v>
      </c>
    </row>
    <row r="61" spans="1:23">
      <c r="A61" s="20" t="s">
        <v>248</v>
      </c>
      <c r="B61" s="20" t="s">
        <v>249</v>
      </c>
      <c r="C61" s="20" t="s">
        <v>312</v>
      </c>
      <c r="D61" s="20">
        <v>47.14</v>
      </c>
      <c r="E61" s="20">
        <v>0</v>
      </c>
      <c r="F61" s="20">
        <v>0</v>
      </c>
      <c r="G61" s="20">
        <v>0</v>
      </c>
      <c r="H61" s="20">
        <v>52</v>
      </c>
      <c r="I61" s="20">
        <v>0</v>
      </c>
      <c r="J61" s="20">
        <v>0</v>
      </c>
      <c r="K61" s="20">
        <v>0</v>
      </c>
      <c r="L61" s="20">
        <v>0</v>
      </c>
      <c r="M61" s="20">
        <v>52</v>
      </c>
      <c r="N61" s="20">
        <v>6</v>
      </c>
      <c r="O61" s="20">
        <v>52</v>
      </c>
      <c r="P61" s="20">
        <v>1</v>
      </c>
      <c r="Q61" s="20">
        <v>0</v>
      </c>
      <c r="R61" s="20">
        <v>0</v>
      </c>
      <c r="T61" s="25">
        <v>52</v>
      </c>
      <c r="U61" s="89"/>
      <c r="V61" s="17">
        <f>Tarief!$D$39</f>
        <v>0</v>
      </c>
      <c r="W61" s="18">
        <f t="shared" si="0"/>
        <v>0</v>
      </c>
    </row>
    <row r="62" spans="1:23">
      <c r="A62" s="19" t="s">
        <v>313</v>
      </c>
      <c r="B62" s="19" t="s">
        <v>235</v>
      </c>
      <c r="C62" s="19" t="s">
        <v>314</v>
      </c>
      <c r="D62" s="19">
        <v>11.15</v>
      </c>
      <c r="E62" s="19">
        <v>0</v>
      </c>
      <c r="F62" s="19">
        <v>203</v>
      </c>
      <c r="G62" s="19">
        <v>52</v>
      </c>
      <c r="H62" s="19">
        <v>0</v>
      </c>
      <c r="I62" s="19">
        <v>0</v>
      </c>
      <c r="J62" s="19">
        <v>0</v>
      </c>
      <c r="K62" s="19">
        <v>0</v>
      </c>
      <c r="L62" s="19">
        <v>255</v>
      </c>
      <c r="M62" s="19">
        <v>255</v>
      </c>
      <c r="N62" s="19">
        <v>6</v>
      </c>
      <c r="O62" s="19">
        <v>52</v>
      </c>
      <c r="P62" s="19">
        <v>1</v>
      </c>
      <c r="Q62" s="19">
        <v>0</v>
      </c>
      <c r="R62" s="19">
        <v>0</v>
      </c>
      <c r="T62" s="25">
        <v>255</v>
      </c>
      <c r="U62" s="89"/>
      <c r="V62" s="17">
        <f>Tarief!$D$39</f>
        <v>0</v>
      </c>
      <c r="W62" s="18">
        <f t="shared" si="0"/>
        <v>0</v>
      </c>
    </row>
    <row r="63" spans="1:23">
      <c r="A63" s="20" t="s">
        <v>315</v>
      </c>
      <c r="B63" s="20" t="s">
        <v>235</v>
      </c>
      <c r="C63" s="20" t="s">
        <v>316</v>
      </c>
      <c r="D63" s="20">
        <v>11.84</v>
      </c>
      <c r="E63" s="20">
        <v>0</v>
      </c>
      <c r="F63" s="20">
        <v>203</v>
      </c>
      <c r="G63" s="20">
        <v>52</v>
      </c>
      <c r="H63" s="20">
        <v>0</v>
      </c>
      <c r="I63" s="20">
        <v>0</v>
      </c>
      <c r="J63" s="20">
        <v>0</v>
      </c>
      <c r="K63" s="20">
        <v>0</v>
      </c>
      <c r="L63" s="20">
        <v>255</v>
      </c>
      <c r="M63" s="20">
        <v>255</v>
      </c>
      <c r="N63" s="20">
        <v>6</v>
      </c>
      <c r="O63" s="20">
        <v>52</v>
      </c>
      <c r="P63" s="20">
        <v>1</v>
      </c>
      <c r="Q63" s="20">
        <v>0</v>
      </c>
      <c r="R63" s="20">
        <v>0</v>
      </c>
      <c r="T63" s="25">
        <v>255</v>
      </c>
      <c r="U63" s="89"/>
      <c r="V63" s="17">
        <f>Tarief!$D$39</f>
        <v>0</v>
      </c>
      <c r="W63" s="18">
        <f t="shared" si="0"/>
        <v>0</v>
      </c>
    </row>
    <row r="64" spans="1:23">
      <c r="A64" s="19" t="s">
        <v>317</v>
      </c>
      <c r="B64" s="19" t="s">
        <v>318</v>
      </c>
      <c r="C64" s="19" t="s">
        <v>319</v>
      </c>
      <c r="D64" s="19">
        <v>22.04</v>
      </c>
      <c r="E64" s="19">
        <v>0</v>
      </c>
      <c r="F64" s="19">
        <v>52</v>
      </c>
      <c r="G64" s="19">
        <v>0</v>
      </c>
      <c r="H64" s="19">
        <v>0</v>
      </c>
      <c r="I64" s="19">
        <v>0</v>
      </c>
      <c r="J64" s="19">
        <v>0</v>
      </c>
      <c r="K64" s="19">
        <v>0</v>
      </c>
      <c r="L64" s="19">
        <v>0</v>
      </c>
      <c r="M64" s="19">
        <v>52</v>
      </c>
      <c r="N64" s="19">
        <v>0</v>
      </c>
      <c r="O64" s="19">
        <v>52</v>
      </c>
      <c r="P64" s="19">
        <v>1</v>
      </c>
      <c r="Q64" s="19">
        <v>0</v>
      </c>
      <c r="R64" s="19">
        <v>0</v>
      </c>
      <c r="T64" s="25">
        <v>52</v>
      </c>
      <c r="U64" s="89"/>
      <c r="V64" s="17">
        <f>Tarief!$D$39</f>
        <v>0</v>
      </c>
      <c r="W64" s="18">
        <f t="shared" si="0"/>
        <v>0</v>
      </c>
    </row>
    <row r="65" spans="1:23">
      <c r="A65" s="20" t="s">
        <v>267</v>
      </c>
      <c r="B65" s="20" t="s">
        <v>318</v>
      </c>
      <c r="C65" s="20" t="s">
        <v>320</v>
      </c>
      <c r="D65" s="20">
        <v>5.27</v>
      </c>
      <c r="E65" s="20">
        <v>0</v>
      </c>
      <c r="F65" s="20">
        <v>0</v>
      </c>
      <c r="G65" s="20">
        <v>0</v>
      </c>
      <c r="H65" s="20">
        <v>52</v>
      </c>
      <c r="I65" s="20">
        <v>0</v>
      </c>
      <c r="J65" s="20">
        <v>0</v>
      </c>
      <c r="K65" s="20">
        <v>0</v>
      </c>
      <c r="L65" s="20">
        <v>0</v>
      </c>
      <c r="M65" s="20">
        <v>52</v>
      </c>
      <c r="N65" s="20">
        <v>6</v>
      </c>
      <c r="O65" s="20">
        <v>52</v>
      </c>
      <c r="P65" s="20">
        <v>1</v>
      </c>
      <c r="Q65" s="20">
        <v>0</v>
      </c>
      <c r="R65" s="20">
        <v>0</v>
      </c>
      <c r="T65" s="25">
        <v>52</v>
      </c>
      <c r="U65" s="89"/>
      <c r="V65" s="17">
        <f>Tarief!$D$39</f>
        <v>0</v>
      </c>
      <c r="W65" s="18">
        <f t="shared" si="0"/>
        <v>0</v>
      </c>
    </row>
    <row r="66" spans="1:23">
      <c r="A66" s="19" t="s">
        <v>267</v>
      </c>
      <c r="B66" s="19" t="s">
        <v>318</v>
      </c>
      <c r="C66" s="19" t="s">
        <v>321</v>
      </c>
      <c r="D66" s="19">
        <v>4.2300000000000004</v>
      </c>
      <c r="E66" s="19">
        <v>0</v>
      </c>
      <c r="F66" s="19">
        <v>0</v>
      </c>
      <c r="G66" s="19">
        <v>0</v>
      </c>
      <c r="H66" s="19">
        <v>52</v>
      </c>
      <c r="I66" s="19">
        <v>0</v>
      </c>
      <c r="J66" s="19">
        <v>0</v>
      </c>
      <c r="K66" s="19">
        <v>0</v>
      </c>
      <c r="L66" s="19">
        <v>0</v>
      </c>
      <c r="M66" s="19">
        <v>52</v>
      </c>
      <c r="N66" s="19">
        <v>6</v>
      </c>
      <c r="O66" s="19">
        <v>52</v>
      </c>
      <c r="P66" s="19">
        <v>1</v>
      </c>
      <c r="Q66" s="19">
        <v>0</v>
      </c>
      <c r="R66" s="19">
        <v>0</v>
      </c>
      <c r="T66" s="25">
        <v>52</v>
      </c>
      <c r="U66" s="89"/>
      <c r="V66" s="17">
        <f>Tarief!$D$39</f>
        <v>0</v>
      </c>
      <c r="W66" s="18">
        <f t="shared" si="0"/>
        <v>0</v>
      </c>
    </row>
    <row r="67" spans="1:23">
      <c r="A67" s="20" t="s">
        <v>322</v>
      </c>
      <c r="B67" s="20" t="s">
        <v>249</v>
      </c>
      <c r="C67" s="20" t="s">
        <v>323</v>
      </c>
      <c r="D67" s="20">
        <v>55.74</v>
      </c>
      <c r="E67" s="20">
        <v>0</v>
      </c>
      <c r="F67" s="20">
        <v>203</v>
      </c>
      <c r="G67" s="20">
        <v>0</v>
      </c>
      <c r="H67" s="20">
        <v>52</v>
      </c>
      <c r="I67" s="20">
        <v>0</v>
      </c>
      <c r="J67" s="20">
        <v>0</v>
      </c>
      <c r="K67" s="20">
        <v>0</v>
      </c>
      <c r="L67" s="20">
        <v>255</v>
      </c>
      <c r="M67" s="20">
        <v>255</v>
      </c>
      <c r="N67" s="20">
        <v>6</v>
      </c>
      <c r="O67" s="20">
        <v>52</v>
      </c>
      <c r="P67" s="20">
        <v>1</v>
      </c>
      <c r="Q67" s="20">
        <v>0</v>
      </c>
      <c r="R67" s="20">
        <v>0</v>
      </c>
      <c r="T67" s="25">
        <v>255</v>
      </c>
      <c r="U67" s="89"/>
      <c r="V67" s="17">
        <f>Tarief!$D$39</f>
        <v>0</v>
      </c>
      <c r="W67" s="18">
        <f t="shared" si="0"/>
        <v>0</v>
      </c>
    </row>
    <row r="68" spans="1:23">
      <c r="A68" s="19" t="s">
        <v>324</v>
      </c>
      <c r="B68" s="19" t="s">
        <v>325</v>
      </c>
      <c r="C68" s="19" t="s">
        <v>326</v>
      </c>
      <c r="D68" s="19">
        <v>46.54</v>
      </c>
      <c r="E68" s="19">
        <v>0</v>
      </c>
      <c r="F68" s="19">
        <v>255</v>
      </c>
      <c r="G68" s="19">
        <v>0</v>
      </c>
      <c r="H68" s="19">
        <v>52</v>
      </c>
      <c r="I68" s="19">
        <v>0</v>
      </c>
      <c r="J68" s="19">
        <v>0</v>
      </c>
      <c r="K68" s="19">
        <v>0</v>
      </c>
      <c r="L68" s="19">
        <v>255</v>
      </c>
      <c r="M68" s="19">
        <v>255</v>
      </c>
      <c r="N68" s="19">
        <v>6</v>
      </c>
      <c r="O68" s="19">
        <v>52</v>
      </c>
      <c r="P68" s="19">
        <v>1</v>
      </c>
      <c r="Q68" s="19">
        <v>0</v>
      </c>
      <c r="R68" s="19">
        <v>0</v>
      </c>
      <c r="T68" s="25">
        <v>255</v>
      </c>
      <c r="U68" s="89"/>
      <c r="V68" s="17">
        <f>Tarief!$D$39</f>
        <v>0</v>
      </c>
      <c r="W68" s="18">
        <f t="shared" si="0"/>
        <v>0</v>
      </c>
    </row>
    <row r="69" spans="1:23">
      <c r="A69" s="20" t="s">
        <v>327</v>
      </c>
      <c r="B69" s="20" t="s">
        <v>246</v>
      </c>
      <c r="C69" s="20" t="s">
        <v>328</v>
      </c>
      <c r="D69" s="20">
        <v>35.68</v>
      </c>
      <c r="E69" s="20">
        <v>0</v>
      </c>
      <c r="F69" s="20">
        <v>52</v>
      </c>
      <c r="G69" s="20">
        <v>0</v>
      </c>
      <c r="H69" s="20">
        <v>52</v>
      </c>
      <c r="I69" s="20">
        <v>0</v>
      </c>
      <c r="J69" s="20">
        <v>0</v>
      </c>
      <c r="K69" s="20">
        <v>0</v>
      </c>
      <c r="L69" s="20">
        <v>0</v>
      </c>
      <c r="M69" s="20">
        <v>52</v>
      </c>
      <c r="N69" s="20">
        <v>0</v>
      </c>
      <c r="O69" s="20">
        <v>52</v>
      </c>
      <c r="P69" s="20">
        <v>1</v>
      </c>
      <c r="Q69" s="20">
        <v>0</v>
      </c>
      <c r="R69" s="20">
        <v>0</v>
      </c>
      <c r="T69" s="25">
        <v>52</v>
      </c>
      <c r="U69" s="89"/>
      <c r="V69" s="17">
        <f>Tarief!$D$39</f>
        <v>0</v>
      </c>
      <c r="W69" s="18">
        <f t="shared" si="0"/>
        <v>0</v>
      </c>
    </row>
    <row r="70" spans="1:23">
      <c r="A70" s="19" t="s">
        <v>237</v>
      </c>
      <c r="B70" s="19" t="s">
        <v>252</v>
      </c>
      <c r="C70" s="19" t="s">
        <v>197</v>
      </c>
      <c r="D70" s="19">
        <v>1.94</v>
      </c>
      <c r="E70" s="19">
        <v>0</v>
      </c>
      <c r="F70" s="19">
        <v>0</v>
      </c>
      <c r="G70" s="19">
        <v>0</v>
      </c>
      <c r="H70" s="19">
        <v>242</v>
      </c>
      <c r="I70" s="19">
        <v>0</v>
      </c>
      <c r="J70" s="19">
        <v>13</v>
      </c>
      <c r="K70" s="19">
        <v>0</v>
      </c>
      <c r="L70" s="19">
        <v>255</v>
      </c>
      <c r="M70" s="19">
        <v>0</v>
      </c>
      <c r="N70" s="19">
        <v>0</v>
      </c>
      <c r="O70" s="19">
        <v>52</v>
      </c>
      <c r="P70" s="19">
        <v>0</v>
      </c>
      <c r="Q70" s="19">
        <v>242</v>
      </c>
      <c r="R70" s="19">
        <v>13</v>
      </c>
      <c r="T70" s="25">
        <v>255</v>
      </c>
      <c r="U70" s="89"/>
      <c r="V70" s="17">
        <f>Tarief!$D$39</f>
        <v>0</v>
      </c>
      <c r="W70" s="18">
        <f t="shared" si="0"/>
        <v>0</v>
      </c>
    </row>
    <row r="71" spans="1:23">
      <c r="A71" s="20" t="s">
        <v>329</v>
      </c>
      <c r="B71" s="20" t="s">
        <v>252</v>
      </c>
      <c r="C71" s="20" t="s">
        <v>330</v>
      </c>
      <c r="D71" s="20">
        <v>81.73</v>
      </c>
      <c r="E71" s="20">
        <v>0</v>
      </c>
      <c r="F71" s="20">
        <v>203</v>
      </c>
      <c r="G71" s="20">
        <v>0</v>
      </c>
      <c r="H71" s="20">
        <v>52</v>
      </c>
      <c r="I71" s="20">
        <v>0</v>
      </c>
      <c r="J71" s="20">
        <v>0</v>
      </c>
      <c r="K71" s="20">
        <v>0</v>
      </c>
      <c r="L71" s="20">
        <v>255</v>
      </c>
      <c r="M71" s="20">
        <v>255</v>
      </c>
      <c r="N71" s="20">
        <v>6</v>
      </c>
      <c r="O71" s="20">
        <v>52</v>
      </c>
      <c r="P71" s="20">
        <v>1</v>
      </c>
      <c r="Q71" s="20">
        <v>0</v>
      </c>
      <c r="R71" s="20">
        <v>0</v>
      </c>
      <c r="T71" s="25">
        <v>255</v>
      </c>
      <c r="U71" s="89"/>
      <c r="V71" s="17">
        <f>Tarief!$D$39</f>
        <v>0</v>
      </c>
      <c r="W71" s="18">
        <f t="shared" si="0"/>
        <v>0</v>
      </c>
    </row>
    <row r="72" spans="1:23">
      <c r="A72" s="19" t="s">
        <v>267</v>
      </c>
      <c r="B72" s="19" t="s">
        <v>252</v>
      </c>
      <c r="C72" s="19" t="s">
        <v>331</v>
      </c>
      <c r="D72" s="19">
        <v>26.72</v>
      </c>
      <c r="E72" s="19">
        <v>0</v>
      </c>
      <c r="F72" s="19">
        <v>0</v>
      </c>
      <c r="G72" s="19">
        <v>0</v>
      </c>
      <c r="H72" s="19">
        <v>52</v>
      </c>
      <c r="I72" s="19">
        <v>0</v>
      </c>
      <c r="J72" s="19">
        <v>0</v>
      </c>
      <c r="K72" s="19">
        <v>0</v>
      </c>
      <c r="L72" s="19">
        <v>0</v>
      </c>
      <c r="M72" s="19">
        <v>52</v>
      </c>
      <c r="N72" s="19">
        <v>6</v>
      </c>
      <c r="O72" s="19">
        <v>52</v>
      </c>
      <c r="P72" s="19">
        <v>1</v>
      </c>
      <c r="Q72" s="19">
        <v>0</v>
      </c>
      <c r="R72" s="19">
        <v>0</v>
      </c>
      <c r="T72" s="25">
        <v>52</v>
      </c>
      <c r="U72" s="89"/>
      <c r="V72" s="17">
        <f>Tarief!$D$39</f>
        <v>0</v>
      </c>
      <c r="W72" s="18">
        <f t="shared" si="0"/>
        <v>0</v>
      </c>
    </row>
    <row r="73" spans="1:23">
      <c r="A73" s="20" t="s">
        <v>237</v>
      </c>
      <c r="B73" s="20" t="s">
        <v>252</v>
      </c>
      <c r="C73" s="20" t="s">
        <v>198</v>
      </c>
      <c r="D73" s="20">
        <v>1.88</v>
      </c>
      <c r="E73" s="20">
        <v>0</v>
      </c>
      <c r="F73" s="20">
        <v>0</v>
      </c>
      <c r="G73" s="20">
        <v>0</v>
      </c>
      <c r="H73" s="20">
        <v>242</v>
      </c>
      <c r="I73" s="20">
        <v>0</v>
      </c>
      <c r="J73" s="20">
        <v>13</v>
      </c>
      <c r="K73" s="20">
        <v>0</v>
      </c>
      <c r="L73" s="20">
        <v>255</v>
      </c>
      <c r="M73" s="20">
        <v>0</v>
      </c>
      <c r="N73" s="20">
        <v>0</v>
      </c>
      <c r="O73" s="20">
        <v>52</v>
      </c>
      <c r="P73" s="20">
        <v>0</v>
      </c>
      <c r="Q73" s="20">
        <v>242</v>
      </c>
      <c r="R73" s="20">
        <v>13</v>
      </c>
      <c r="T73" s="25">
        <v>255</v>
      </c>
      <c r="U73" s="89"/>
      <c r="V73" s="17">
        <f>Tarief!$D$39</f>
        <v>0</v>
      </c>
      <c r="W73" s="18">
        <f t="shared" ref="W73:W133" si="1">V73*U73</f>
        <v>0</v>
      </c>
    </row>
    <row r="74" spans="1:23">
      <c r="A74" s="19" t="s">
        <v>324</v>
      </c>
      <c r="B74" s="19" t="s">
        <v>235</v>
      </c>
      <c r="C74" s="19" t="s">
        <v>332</v>
      </c>
      <c r="D74" s="19">
        <v>46.48</v>
      </c>
      <c r="E74" s="19">
        <v>0</v>
      </c>
      <c r="F74" s="19">
        <v>203</v>
      </c>
      <c r="G74" s="19">
        <v>52</v>
      </c>
      <c r="H74" s="19">
        <v>0</v>
      </c>
      <c r="I74" s="19">
        <v>0</v>
      </c>
      <c r="J74" s="19">
        <v>0</v>
      </c>
      <c r="K74" s="19">
        <v>0</v>
      </c>
      <c r="L74" s="19">
        <v>255</v>
      </c>
      <c r="M74" s="19">
        <v>255</v>
      </c>
      <c r="N74" s="19">
        <v>6</v>
      </c>
      <c r="O74" s="19">
        <v>52</v>
      </c>
      <c r="P74" s="19">
        <v>1</v>
      </c>
      <c r="Q74" s="19">
        <v>0</v>
      </c>
      <c r="R74" s="19">
        <v>0</v>
      </c>
      <c r="T74" s="25">
        <v>255</v>
      </c>
      <c r="U74" s="89"/>
      <c r="V74" s="17">
        <f>Tarief!$D$39</f>
        <v>0</v>
      </c>
      <c r="W74" s="18">
        <f t="shared" si="1"/>
        <v>0</v>
      </c>
    </row>
    <row r="75" spans="1:23">
      <c r="A75" s="20" t="s">
        <v>333</v>
      </c>
      <c r="B75" s="20" t="s">
        <v>334</v>
      </c>
      <c r="C75" s="20" t="s">
        <v>335</v>
      </c>
      <c r="D75" s="20">
        <v>70.52</v>
      </c>
      <c r="E75" s="20">
        <v>0</v>
      </c>
      <c r="F75" s="20">
        <v>0</v>
      </c>
      <c r="G75" s="20">
        <v>255</v>
      </c>
      <c r="H75" s="20">
        <v>52</v>
      </c>
      <c r="I75" s="20">
        <v>0</v>
      </c>
      <c r="J75" s="20">
        <v>0</v>
      </c>
      <c r="K75" s="20">
        <v>0</v>
      </c>
      <c r="L75" s="20">
        <v>255</v>
      </c>
      <c r="M75" s="20">
        <v>255</v>
      </c>
      <c r="N75" s="20">
        <v>6</v>
      </c>
      <c r="O75" s="20">
        <v>52</v>
      </c>
      <c r="P75" s="20">
        <v>1</v>
      </c>
      <c r="Q75" s="20">
        <v>0</v>
      </c>
      <c r="R75" s="20">
        <v>0</v>
      </c>
      <c r="T75" s="25">
        <v>255</v>
      </c>
      <c r="U75" s="89"/>
      <c r="V75" s="17">
        <f>Tarief!$D$39</f>
        <v>0</v>
      </c>
      <c r="W75" s="18">
        <f t="shared" si="1"/>
        <v>0</v>
      </c>
    </row>
    <row r="76" spans="1:23">
      <c r="A76" s="19" t="s">
        <v>267</v>
      </c>
      <c r="B76" s="19" t="s">
        <v>252</v>
      </c>
      <c r="C76" s="19" t="s">
        <v>336</v>
      </c>
      <c r="D76" s="19">
        <v>16.440000000000001</v>
      </c>
      <c r="E76" s="19">
        <v>0</v>
      </c>
      <c r="F76" s="19">
        <v>0</v>
      </c>
      <c r="G76" s="19">
        <v>0</v>
      </c>
      <c r="H76" s="19">
        <v>52</v>
      </c>
      <c r="I76" s="19">
        <v>0</v>
      </c>
      <c r="J76" s="19">
        <v>0</v>
      </c>
      <c r="K76" s="19">
        <v>0</v>
      </c>
      <c r="L76" s="19">
        <v>0</v>
      </c>
      <c r="M76" s="19">
        <v>52</v>
      </c>
      <c r="N76" s="19">
        <v>6</v>
      </c>
      <c r="O76" s="19">
        <v>52</v>
      </c>
      <c r="P76" s="19">
        <v>1</v>
      </c>
      <c r="Q76" s="19">
        <v>0</v>
      </c>
      <c r="R76" s="19">
        <v>0</v>
      </c>
      <c r="T76" s="25">
        <v>52</v>
      </c>
      <c r="U76" s="89"/>
      <c r="V76" s="17">
        <f>Tarief!$D$39</f>
        <v>0</v>
      </c>
      <c r="W76" s="18">
        <f t="shared" si="1"/>
        <v>0</v>
      </c>
    </row>
    <row r="77" spans="1:23">
      <c r="A77" s="20" t="s">
        <v>337</v>
      </c>
      <c r="B77" s="20" t="s">
        <v>338</v>
      </c>
      <c r="C77" s="20" t="s">
        <v>339</v>
      </c>
      <c r="D77" s="20">
        <v>12.78</v>
      </c>
      <c r="E77" s="20">
        <v>0</v>
      </c>
      <c r="F77" s="20">
        <v>0</v>
      </c>
      <c r="G77" s="20">
        <v>255</v>
      </c>
      <c r="H77" s="20">
        <v>0</v>
      </c>
      <c r="I77" s="20">
        <v>0</v>
      </c>
      <c r="J77" s="20">
        <v>0</v>
      </c>
      <c r="K77" s="20">
        <v>0</v>
      </c>
      <c r="L77" s="20">
        <v>255</v>
      </c>
      <c r="M77" s="20">
        <v>255</v>
      </c>
      <c r="N77" s="20">
        <v>6</v>
      </c>
      <c r="O77" s="20">
        <v>52</v>
      </c>
      <c r="P77" s="20">
        <v>1</v>
      </c>
      <c r="Q77" s="20">
        <v>0</v>
      </c>
      <c r="R77" s="20">
        <v>0</v>
      </c>
      <c r="T77" s="25">
        <v>255</v>
      </c>
      <c r="U77" s="89"/>
      <c r="V77" s="17">
        <f>Tarief!$D$39</f>
        <v>0</v>
      </c>
      <c r="W77" s="18">
        <f t="shared" si="1"/>
        <v>0</v>
      </c>
    </row>
    <row r="78" spans="1:23">
      <c r="A78" s="19" t="s">
        <v>340</v>
      </c>
      <c r="B78" s="19" t="s">
        <v>249</v>
      </c>
      <c r="C78" s="19" t="s">
        <v>341</v>
      </c>
      <c r="D78" s="19">
        <v>74.47</v>
      </c>
      <c r="E78" s="19">
        <v>0</v>
      </c>
      <c r="F78" s="19">
        <v>0</v>
      </c>
      <c r="G78" s="19">
        <v>0</v>
      </c>
      <c r="H78" s="19">
        <v>0</v>
      </c>
      <c r="I78" s="19">
        <v>0</v>
      </c>
      <c r="J78" s="19">
        <v>0</v>
      </c>
      <c r="K78" s="19">
        <v>0</v>
      </c>
      <c r="L78" s="19">
        <v>0</v>
      </c>
      <c r="M78" s="19">
        <v>0</v>
      </c>
      <c r="N78" s="19">
        <v>0</v>
      </c>
      <c r="O78" s="19">
        <v>0</v>
      </c>
      <c r="P78" s="19">
        <v>0</v>
      </c>
      <c r="Q78" s="19">
        <v>0</v>
      </c>
      <c r="R78" s="19">
        <v>0</v>
      </c>
      <c r="T78" s="25">
        <v>0</v>
      </c>
      <c r="U78" s="89"/>
      <c r="V78" s="17">
        <f>Tarief!$D$39</f>
        <v>0</v>
      </c>
      <c r="W78" s="18">
        <f t="shared" si="1"/>
        <v>0</v>
      </c>
    </row>
    <row r="79" spans="1:23">
      <c r="A79" s="20" t="s">
        <v>342</v>
      </c>
      <c r="B79" s="20" t="s">
        <v>252</v>
      </c>
      <c r="C79" s="20" t="s">
        <v>343</v>
      </c>
      <c r="D79" s="20">
        <v>38.200000000000003</v>
      </c>
      <c r="E79" s="20">
        <v>0</v>
      </c>
      <c r="F79" s="20">
        <v>203</v>
      </c>
      <c r="G79" s="20">
        <v>0</v>
      </c>
      <c r="H79" s="20">
        <v>52</v>
      </c>
      <c r="I79" s="20">
        <v>0</v>
      </c>
      <c r="J79" s="20">
        <v>0</v>
      </c>
      <c r="K79" s="20">
        <v>0</v>
      </c>
      <c r="L79" s="20">
        <v>255</v>
      </c>
      <c r="M79" s="20">
        <v>255</v>
      </c>
      <c r="N79" s="20">
        <v>6</v>
      </c>
      <c r="O79" s="20">
        <v>52</v>
      </c>
      <c r="P79" s="20">
        <v>1</v>
      </c>
      <c r="Q79" s="20">
        <v>0</v>
      </c>
      <c r="R79" s="20">
        <v>0</v>
      </c>
      <c r="T79" s="25">
        <v>255</v>
      </c>
      <c r="U79" s="89"/>
      <c r="V79" s="17">
        <f>Tarief!$D$39</f>
        <v>0</v>
      </c>
      <c r="W79" s="18">
        <f t="shared" si="1"/>
        <v>0</v>
      </c>
    </row>
    <row r="80" spans="1:23">
      <c r="A80" s="19" t="s">
        <v>317</v>
      </c>
      <c r="B80" s="19" t="s">
        <v>252</v>
      </c>
      <c r="C80" s="19" t="s">
        <v>344</v>
      </c>
      <c r="D80" s="19">
        <v>7.78</v>
      </c>
      <c r="E80" s="19">
        <v>0</v>
      </c>
      <c r="F80" s="19">
        <v>52</v>
      </c>
      <c r="G80" s="19">
        <v>0</v>
      </c>
      <c r="H80" s="19">
        <v>0</v>
      </c>
      <c r="I80" s="19">
        <v>0</v>
      </c>
      <c r="J80" s="19">
        <v>0</v>
      </c>
      <c r="K80" s="19">
        <v>0</v>
      </c>
      <c r="L80" s="19">
        <v>0</v>
      </c>
      <c r="M80" s="19">
        <v>52</v>
      </c>
      <c r="N80" s="19">
        <v>0</v>
      </c>
      <c r="O80" s="19">
        <v>52</v>
      </c>
      <c r="P80" s="19">
        <v>1</v>
      </c>
      <c r="Q80" s="19">
        <v>0</v>
      </c>
      <c r="R80" s="19">
        <v>0</v>
      </c>
      <c r="T80" s="25">
        <v>52</v>
      </c>
      <c r="U80" s="89"/>
      <c r="V80" s="17">
        <f>Tarief!$D$39</f>
        <v>0</v>
      </c>
      <c r="W80" s="18">
        <f t="shared" si="1"/>
        <v>0</v>
      </c>
    </row>
    <row r="81" spans="1:23">
      <c r="A81" s="20" t="s">
        <v>342</v>
      </c>
      <c r="B81" s="20" t="s">
        <v>252</v>
      </c>
      <c r="C81" s="20" t="s">
        <v>345</v>
      </c>
      <c r="D81" s="20">
        <v>48.96</v>
      </c>
      <c r="E81" s="20">
        <v>0</v>
      </c>
      <c r="F81" s="20">
        <v>203</v>
      </c>
      <c r="G81" s="20">
        <v>0</v>
      </c>
      <c r="H81" s="20">
        <v>52</v>
      </c>
      <c r="I81" s="20">
        <v>0</v>
      </c>
      <c r="J81" s="20">
        <v>0</v>
      </c>
      <c r="K81" s="20">
        <v>0</v>
      </c>
      <c r="L81" s="20">
        <v>255</v>
      </c>
      <c r="M81" s="20">
        <v>255</v>
      </c>
      <c r="N81" s="20">
        <v>6</v>
      </c>
      <c r="O81" s="20">
        <v>52</v>
      </c>
      <c r="P81" s="20">
        <v>1</v>
      </c>
      <c r="Q81" s="20">
        <v>0</v>
      </c>
      <c r="R81" s="20">
        <v>0</v>
      </c>
      <c r="T81" s="25">
        <v>255</v>
      </c>
      <c r="U81" s="89"/>
      <c r="V81" s="17">
        <f>Tarief!$D$39</f>
        <v>0</v>
      </c>
      <c r="W81" s="18">
        <f t="shared" si="1"/>
        <v>0</v>
      </c>
    </row>
    <row r="82" spans="1:23">
      <c r="A82" s="19" t="s">
        <v>238</v>
      </c>
      <c r="B82" s="19" t="s">
        <v>252</v>
      </c>
      <c r="C82" s="19" t="s">
        <v>346</v>
      </c>
      <c r="D82" s="19">
        <v>14.65</v>
      </c>
      <c r="E82" s="19">
        <v>0</v>
      </c>
      <c r="F82" s="19">
        <v>0</v>
      </c>
      <c r="G82" s="19">
        <v>260</v>
      </c>
      <c r="H82" s="19">
        <v>0</v>
      </c>
      <c r="I82" s="19">
        <v>0</v>
      </c>
      <c r="J82" s="19">
        <v>0</v>
      </c>
      <c r="K82" s="19">
        <v>0</v>
      </c>
      <c r="L82" s="19">
        <v>0</v>
      </c>
      <c r="M82" s="19">
        <v>255</v>
      </c>
      <c r="N82" s="19">
        <v>6</v>
      </c>
      <c r="O82" s="19">
        <v>52</v>
      </c>
      <c r="P82" s="19">
        <v>1</v>
      </c>
      <c r="Q82" s="19">
        <v>0</v>
      </c>
      <c r="R82" s="19">
        <v>0</v>
      </c>
      <c r="T82" s="25">
        <v>260</v>
      </c>
      <c r="U82" s="89"/>
      <c r="V82" s="17">
        <f>Tarief!$D$39</f>
        <v>0</v>
      </c>
      <c r="W82" s="18">
        <f t="shared" si="1"/>
        <v>0</v>
      </c>
    </row>
    <row r="83" spans="1:23">
      <c r="A83" s="20" t="s">
        <v>347</v>
      </c>
      <c r="B83" s="20" t="s">
        <v>252</v>
      </c>
      <c r="C83" s="20" t="s">
        <v>348</v>
      </c>
      <c r="D83" s="20">
        <v>112.56</v>
      </c>
      <c r="E83" s="20">
        <v>0</v>
      </c>
      <c r="F83" s="20">
        <v>255</v>
      </c>
      <c r="G83" s="20">
        <v>0</v>
      </c>
      <c r="H83" s="20">
        <v>52</v>
      </c>
      <c r="I83" s="20">
        <v>0</v>
      </c>
      <c r="J83" s="20">
        <v>0</v>
      </c>
      <c r="K83" s="20">
        <v>0</v>
      </c>
      <c r="L83" s="20">
        <v>255</v>
      </c>
      <c r="M83" s="20">
        <v>255</v>
      </c>
      <c r="N83" s="20">
        <v>6</v>
      </c>
      <c r="O83" s="20">
        <v>52</v>
      </c>
      <c r="P83" s="20">
        <v>1</v>
      </c>
      <c r="Q83" s="20">
        <v>255</v>
      </c>
      <c r="R83" s="20">
        <v>0</v>
      </c>
      <c r="T83" s="25">
        <v>255</v>
      </c>
      <c r="U83" s="89"/>
      <c r="V83" s="17">
        <f>Tarief!$D$39</f>
        <v>0</v>
      </c>
      <c r="W83" s="18">
        <f t="shared" si="1"/>
        <v>0</v>
      </c>
    </row>
    <row r="84" spans="1:23">
      <c r="A84" s="19" t="s">
        <v>267</v>
      </c>
      <c r="B84" s="19" t="s">
        <v>252</v>
      </c>
      <c r="C84" s="19" t="s">
        <v>349</v>
      </c>
      <c r="D84" s="19">
        <v>93.88</v>
      </c>
      <c r="E84" s="19">
        <v>0</v>
      </c>
      <c r="F84" s="19">
        <v>0</v>
      </c>
      <c r="G84" s="19">
        <v>0</v>
      </c>
      <c r="H84" s="19">
        <v>52</v>
      </c>
      <c r="I84" s="19">
        <v>0</v>
      </c>
      <c r="J84" s="19">
        <v>0</v>
      </c>
      <c r="K84" s="19">
        <v>0</v>
      </c>
      <c r="L84" s="19">
        <v>0</v>
      </c>
      <c r="M84" s="19">
        <v>52</v>
      </c>
      <c r="N84" s="19">
        <v>6</v>
      </c>
      <c r="O84" s="19">
        <v>52</v>
      </c>
      <c r="P84" s="19">
        <v>1</v>
      </c>
      <c r="Q84" s="19">
        <v>0</v>
      </c>
      <c r="R84" s="19">
        <v>0</v>
      </c>
      <c r="T84" s="25">
        <v>52</v>
      </c>
      <c r="U84" s="89"/>
      <c r="V84" s="17">
        <f>Tarief!$D$39</f>
        <v>0</v>
      </c>
      <c r="W84" s="18">
        <f t="shared" si="1"/>
        <v>0</v>
      </c>
    </row>
    <row r="85" spans="1:23">
      <c r="A85" s="20" t="s">
        <v>350</v>
      </c>
      <c r="B85" s="20" t="s">
        <v>252</v>
      </c>
      <c r="C85" s="20" t="s">
        <v>351</v>
      </c>
      <c r="D85" s="20">
        <v>43.65</v>
      </c>
      <c r="E85" s="20">
        <v>0</v>
      </c>
      <c r="F85" s="20">
        <v>52</v>
      </c>
      <c r="G85" s="20">
        <v>0</v>
      </c>
      <c r="H85" s="20">
        <v>52</v>
      </c>
      <c r="I85" s="20">
        <v>0</v>
      </c>
      <c r="J85" s="20">
        <v>0</v>
      </c>
      <c r="K85" s="20">
        <v>0</v>
      </c>
      <c r="L85" s="20">
        <v>104</v>
      </c>
      <c r="M85" s="20">
        <v>104</v>
      </c>
      <c r="N85" s="20">
        <v>6</v>
      </c>
      <c r="O85" s="20">
        <v>52</v>
      </c>
      <c r="P85" s="20">
        <v>1</v>
      </c>
      <c r="Q85" s="20">
        <v>0</v>
      </c>
      <c r="R85" s="20">
        <v>0</v>
      </c>
      <c r="T85" s="25">
        <v>104</v>
      </c>
      <c r="U85" s="89"/>
      <c r="V85" s="17">
        <f>Tarief!$D$39</f>
        <v>0</v>
      </c>
      <c r="W85" s="18">
        <f t="shared" si="1"/>
        <v>0</v>
      </c>
    </row>
    <row r="86" spans="1:23">
      <c r="A86" s="19" t="s">
        <v>237</v>
      </c>
      <c r="B86" s="19" t="s">
        <v>229</v>
      </c>
      <c r="C86" s="19" t="s">
        <v>199</v>
      </c>
      <c r="D86" s="19">
        <v>9.7899999999999991</v>
      </c>
      <c r="E86" s="19">
        <v>0</v>
      </c>
      <c r="F86" s="19">
        <v>0</v>
      </c>
      <c r="G86" s="19">
        <v>0</v>
      </c>
      <c r="H86" s="19">
        <v>242</v>
      </c>
      <c r="I86" s="19">
        <v>0</v>
      </c>
      <c r="J86" s="19">
        <v>13</v>
      </c>
      <c r="K86" s="19">
        <v>0</v>
      </c>
      <c r="L86" s="19">
        <v>255</v>
      </c>
      <c r="M86" s="19">
        <v>0</v>
      </c>
      <c r="N86" s="19">
        <v>0</v>
      </c>
      <c r="O86" s="19">
        <v>52</v>
      </c>
      <c r="P86" s="19">
        <v>0</v>
      </c>
      <c r="Q86" s="19">
        <v>242</v>
      </c>
      <c r="R86" s="19">
        <v>13</v>
      </c>
      <c r="T86" s="25">
        <v>255</v>
      </c>
      <c r="U86" s="89"/>
      <c r="V86" s="17">
        <f>Tarief!$D$39</f>
        <v>0</v>
      </c>
      <c r="W86" s="18">
        <f t="shared" si="1"/>
        <v>0</v>
      </c>
    </row>
    <row r="87" spans="1:23">
      <c r="A87" s="20" t="s">
        <v>352</v>
      </c>
      <c r="B87" s="20" t="s">
        <v>252</v>
      </c>
      <c r="C87" s="20" t="s">
        <v>353</v>
      </c>
      <c r="D87" s="20">
        <v>79.45</v>
      </c>
      <c r="E87" s="20">
        <v>0</v>
      </c>
      <c r="F87" s="20">
        <v>203</v>
      </c>
      <c r="G87" s="20">
        <v>0</v>
      </c>
      <c r="H87" s="20">
        <v>52</v>
      </c>
      <c r="I87" s="20">
        <v>0</v>
      </c>
      <c r="J87" s="20">
        <v>0</v>
      </c>
      <c r="K87" s="20">
        <v>0</v>
      </c>
      <c r="L87" s="20">
        <v>255</v>
      </c>
      <c r="M87" s="20">
        <v>255</v>
      </c>
      <c r="N87" s="20">
        <v>6</v>
      </c>
      <c r="O87" s="20">
        <v>52</v>
      </c>
      <c r="P87" s="20">
        <v>1</v>
      </c>
      <c r="Q87" s="20">
        <v>0</v>
      </c>
      <c r="R87" s="20">
        <v>0</v>
      </c>
      <c r="T87" s="25">
        <v>255</v>
      </c>
      <c r="U87" s="89"/>
      <c r="V87" s="17">
        <f>Tarief!$D$39</f>
        <v>0</v>
      </c>
      <c r="W87" s="18">
        <f t="shared" si="1"/>
        <v>0</v>
      </c>
    </row>
    <row r="88" spans="1:23">
      <c r="A88" s="19" t="s">
        <v>324</v>
      </c>
      <c r="B88" s="19" t="s">
        <v>252</v>
      </c>
      <c r="C88" s="19" t="s">
        <v>354</v>
      </c>
      <c r="D88" s="19">
        <v>39.1</v>
      </c>
      <c r="E88" s="19">
        <v>0</v>
      </c>
      <c r="F88" s="19">
        <v>255</v>
      </c>
      <c r="G88" s="19">
        <v>0</v>
      </c>
      <c r="H88" s="19">
        <v>52</v>
      </c>
      <c r="I88" s="19">
        <v>0</v>
      </c>
      <c r="J88" s="19">
        <v>0</v>
      </c>
      <c r="K88" s="19">
        <v>0</v>
      </c>
      <c r="L88" s="19">
        <v>255</v>
      </c>
      <c r="M88" s="19">
        <v>255</v>
      </c>
      <c r="N88" s="19">
        <v>6</v>
      </c>
      <c r="O88" s="19">
        <v>52</v>
      </c>
      <c r="P88" s="19">
        <v>1</v>
      </c>
      <c r="Q88" s="19">
        <v>0</v>
      </c>
      <c r="R88" s="19">
        <v>0</v>
      </c>
      <c r="T88" s="25">
        <v>255</v>
      </c>
      <c r="U88" s="89"/>
      <c r="V88" s="17">
        <f>Tarief!$D$39</f>
        <v>0</v>
      </c>
      <c r="W88" s="18">
        <f t="shared" si="1"/>
        <v>0</v>
      </c>
    </row>
    <row r="89" spans="1:23">
      <c r="A89" s="20" t="s">
        <v>324</v>
      </c>
      <c r="B89" s="20" t="s">
        <v>252</v>
      </c>
      <c r="C89" s="20" t="s">
        <v>355</v>
      </c>
      <c r="D89" s="20">
        <v>85.74</v>
      </c>
      <c r="E89" s="20">
        <v>0</v>
      </c>
      <c r="F89" s="20">
        <v>255</v>
      </c>
      <c r="G89" s="20">
        <v>0</v>
      </c>
      <c r="H89" s="20">
        <v>52</v>
      </c>
      <c r="I89" s="20">
        <v>0</v>
      </c>
      <c r="J89" s="20">
        <v>0</v>
      </c>
      <c r="K89" s="20">
        <v>0</v>
      </c>
      <c r="L89" s="20">
        <v>255</v>
      </c>
      <c r="M89" s="20">
        <v>255</v>
      </c>
      <c r="N89" s="20">
        <v>6</v>
      </c>
      <c r="O89" s="20">
        <v>52</v>
      </c>
      <c r="P89" s="20">
        <v>1</v>
      </c>
      <c r="Q89" s="20">
        <v>0</v>
      </c>
      <c r="R89" s="20">
        <v>0</v>
      </c>
      <c r="T89" s="25">
        <v>255</v>
      </c>
      <c r="U89" s="89"/>
      <c r="V89" s="17">
        <f>Tarief!$D$39</f>
        <v>0</v>
      </c>
      <c r="W89" s="18">
        <f t="shared" si="1"/>
        <v>0</v>
      </c>
    </row>
    <row r="90" spans="1:23">
      <c r="A90" s="19" t="s">
        <v>356</v>
      </c>
      <c r="B90" s="19" t="s">
        <v>252</v>
      </c>
      <c r="C90" s="19" t="s">
        <v>357</v>
      </c>
      <c r="D90" s="19">
        <v>48.05</v>
      </c>
      <c r="E90" s="19">
        <v>0</v>
      </c>
      <c r="F90" s="19">
        <v>0</v>
      </c>
      <c r="G90" s="19">
        <v>0</v>
      </c>
      <c r="H90" s="19">
        <v>52</v>
      </c>
      <c r="I90" s="19">
        <v>0</v>
      </c>
      <c r="J90" s="19">
        <v>0</v>
      </c>
      <c r="K90" s="19">
        <v>0</v>
      </c>
      <c r="L90" s="19">
        <v>52</v>
      </c>
      <c r="M90" s="19">
        <v>52</v>
      </c>
      <c r="N90" s="19">
        <v>6</v>
      </c>
      <c r="O90" s="19">
        <v>52</v>
      </c>
      <c r="P90" s="19">
        <v>1</v>
      </c>
      <c r="Q90" s="19">
        <v>0</v>
      </c>
      <c r="R90" s="19">
        <v>0</v>
      </c>
      <c r="T90" s="25">
        <v>52</v>
      </c>
      <c r="U90" s="89"/>
      <c r="V90" s="17">
        <f>Tarief!$D$39</f>
        <v>0</v>
      </c>
      <c r="W90" s="18">
        <f t="shared" si="1"/>
        <v>0</v>
      </c>
    </row>
    <row r="91" spans="1:23">
      <c r="A91" s="20" t="s">
        <v>273</v>
      </c>
      <c r="B91" s="20" t="s">
        <v>252</v>
      </c>
      <c r="C91" s="20" t="s">
        <v>358</v>
      </c>
      <c r="D91" s="20">
        <v>30.69</v>
      </c>
      <c r="E91" s="20">
        <v>0</v>
      </c>
      <c r="F91" s="20">
        <v>52</v>
      </c>
      <c r="G91" s="20">
        <v>0</v>
      </c>
      <c r="H91" s="20">
        <v>52</v>
      </c>
      <c r="I91" s="20">
        <v>0</v>
      </c>
      <c r="J91" s="20">
        <v>0</v>
      </c>
      <c r="K91" s="20">
        <v>0</v>
      </c>
      <c r="L91" s="20">
        <v>104</v>
      </c>
      <c r="M91" s="20">
        <v>104</v>
      </c>
      <c r="N91" s="20">
        <v>6</v>
      </c>
      <c r="O91" s="20">
        <v>52</v>
      </c>
      <c r="P91" s="20">
        <v>1</v>
      </c>
      <c r="Q91" s="20">
        <v>0</v>
      </c>
      <c r="R91" s="20">
        <v>0</v>
      </c>
      <c r="T91" s="25">
        <v>104</v>
      </c>
      <c r="U91" s="89"/>
      <c r="V91" s="17">
        <f>Tarief!$D$39</f>
        <v>0</v>
      </c>
      <c r="W91" s="18">
        <f t="shared" si="1"/>
        <v>0</v>
      </c>
    </row>
    <row r="92" spans="1:23">
      <c r="A92" s="19" t="s">
        <v>350</v>
      </c>
      <c r="B92" s="19" t="s">
        <v>252</v>
      </c>
      <c r="C92" s="19" t="s">
        <v>359</v>
      </c>
      <c r="D92" s="19">
        <v>26.94</v>
      </c>
      <c r="E92" s="19">
        <v>0</v>
      </c>
      <c r="F92" s="19">
        <v>52</v>
      </c>
      <c r="G92" s="19">
        <v>0</v>
      </c>
      <c r="H92" s="19">
        <v>52</v>
      </c>
      <c r="I92" s="19">
        <v>0</v>
      </c>
      <c r="J92" s="19">
        <v>0</v>
      </c>
      <c r="K92" s="19">
        <v>0</v>
      </c>
      <c r="L92" s="19">
        <v>104</v>
      </c>
      <c r="M92" s="19">
        <v>104</v>
      </c>
      <c r="N92" s="19">
        <v>6</v>
      </c>
      <c r="O92" s="19">
        <v>52</v>
      </c>
      <c r="P92" s="19">
        <v>1</v>
      </c>
      <c r="Q92" s="19">
        <v>0</v>
      </c>
      <c r="R92" s="19">
        <v>0</v>
      </c>
      <c r="T92" s="25">
        <v>104</v>
      </c>
      <c r="U92" s="89"/>
      <c r="V92" s="17">
        <f>Tarief!$D$39</f>
        <v>0</v>
      </c>
      <c r="W92" s="18">
        <f t="shared" si="1"/>
        <v>0</v>
      </c>
    </row>
    <row r="93" spans="1:23">
      <c r="A93" s="20" t="s">
        <v>360</v>
      </c>
      <c r="B93" s="20" t="s">
        <v>252</v>
      </c>
      <c r="C93" s="20" t="s">
        <v>361</v>
      </c>
      <c r="D93" s="20">
        <v>110.1</v>
      </c>
      <c r="E93" s="20">
        <v>0</v>
      </c>
      <c r="F93" s="20">
        <v>52</v>
      </c>
      <c r="G93" s="20">
        <v>0</v>
      </c>
      <c r="H93" s="20">
        <v>52</v>
      </c>
      <c r="I93" s="20">
        <v>0</v>
      </c>
      <c r="J93" s="20">
        <v>0</v>
      </c>
      <c r="K93" s="20">
        <v>0</v>
      </c>
      <c r="L93" s="20">
        <v>104</v>
      </c>
      <c r="M93" s="20">
        <v>104</v>
      </c>
      <c r="N93" s="20">
        <v>6</v>
      </c>
      <c r="O93" s="20">
        <v>52</v>
      </c>
      <c r="P93" s="20">
        <v>1</v>
      </c>
      <c r="Q93" s="20">
        <v>0</v>
      </c>
      <c r="R93" s="20">
        <v>0</v>
      </c>
      <c r="T93" s="25">
        <v>104</v>
      </c>
      <c r="U93" s="89"/>
      <c r="V93" s="17">
        <f>Tarief!$D$39</f>
        <v>0</v>
      </c>
      <c r="W93" s="18">
        <f t="shared" si="1"/>
        <v>0</v>
      </c>
    </row>
    <row r="94" spans="1:23">
      <c r="A94" s="19" t="s">
        <v>360</v>
      </c>
      <c r="B94" s="19" t="s">
        <v>252</v>
      </c>
      <c r="C94" s="19" t="s">
        <v>362</v>
      </c>
      <c r="D94" s="19">
        <v>57.57</v>
      </c>
      <c r="E94" s="19">
        <v>0</v>
      </c>
      <c r="F94" s="19">
        <v>52</v>
      </c>
      <c r="G94" s="19">
        <v>0</v>
      </c>
      <c r="H94" s="19">
        <v>52</v>
      </c>
      <c r="I94" s="19">
        <v>0</v>
      </c>
      <c r="J94" s="19">
        <v>0</v>
      </c>
      <c r="K94" s="19">
        <v>0</v>
      </c>
      <c r="L94" s="19">
        <v>104</v>
      </c>
      <c r="M94" s="19">
        <v>104</v>
      </c>
      <c r="N94" s="19">
        <v>6</v>
      </c>
      <c r="O94" s="19">
        <v>52</v>
      </c>
      <c r="P94" s="19">
        <v>1</v>
      </c>
      <c r="Q94" s="19">
        <v>0</v>
      </c>
      <c r="R94" s="19">
        <v>0</v>
      </c>
      <c r="T94" s="25">
        <v>104</v>
      </c>
      <c r="U94" s="89"/>
      <c r="V94" s="17">
        <f>Tarief!$D$39</f>
        <v>0</v>
      </c>
      <c r="W94" s="18">
        <f t="shared" si="1"/>
        <v>0</v>
      </c>
    </row>
    <row r="95" spans="1:23">
      <c r="A95" s="20" t="s">
        <v>360</v>
      </c>
      <c r="B95" s="20" t="s">
        <v>252</v>
      </c>
      <c r="C95" s="20" t="s">
        <v>363</v>
      </c>
      <c r="D95" s="20">
        <v>61.52</v>
      </c>
      <c r="E95" s="20">
        <v>0</v>
      </c>
      <c r="F95" s="20">
        <v>52</v>
      </c>
      <c r="G95" s="20">
        <v>0</v>
      </c>
      <c r="H95" s="20">
        <v>52</v>
      </c>
      <c r="I95" s="20">
        <v>0</v>
      </c>
      <c r="J95" s="20">
        <v>0</v>
      </c>
      <c r="K95" s="20">
        <v>0</v>
      </c>
      <c r="L95" s="20">
        <v>104</v>
      </c>
      <c r="M95" s="20">
        <v>104</v>
      </c>
      <c r="N95" s="20">
        <v>6</v>
      </c>
      <c r="O95" s="20">
        <v>52</v>
      </c>
      <c r="P95" s="20">
        <v>1</v>
      </c>
      <c r="Q95" s="20">
        <v>0</v>
      </c>
      <c r="R95" s="20">
        <v>0</v>
      </c>
      <c r="T95" s="25">
        <v>104</v>
      </c>
      <c r="U95" s="89"/>
      <c r="V95" s="17">
        <f>Tarief!$D$39</f>
        <v>0</v>
      </c>
      <c r="W95" s="18">
        <f t="shared" si="1"/>
        <v>0</v>
      </c>
    </row>
    <row r="96" spans="1:23">
      <c r="A96" s="19" t="s">
        <v>364</v>
      </c>
      <c r="B96" s="19" t="s">
        <v>252</v>
      </c>
      <c r="C96" s="19" t="s">
        <v>365</v>
      </c>
      <c r="D96" s="19">
        <v>2.23</v>
      </c>
      <c r="E96" s="19">
        <v>0</v>
      </c>
      <c r="F96" s="19">
        <v>52</v>
      </c>
      <c r="G96" s="19">
        <v>0</v>
      </c>
      <c r="H96" s="19">
        <v>52</v>
      </c>
      <c r="I96" s="19">
        <v>0</v>
      </c>
      <c r="J96" s="19">
        <v>0</v>
      </c>
      <c r="K96" s="19">
        <v>0</v>
      </c>
      <c r="L96" s="19">
        <v>104</v>
      </c>
      <c r="M96" s="19">
        <v>104</v>
      </c>
      <c r="N96" s="19">
        <v>6</v>
      </c>
      <c r="O96" s="19">
        <v>52</v>
      </c>
      <c r="P96" s="19">
        <v>1</v>
      </c>
      <c r="Q96" s="19">
        <v>0</v>
      </c>
      <c r="R96" s="19">
        <v>0</v>
      </c>
      <c r="T96" s="25">
        <v>104</v>
      </c>
      <c r="U96" s="89"/>
      <c r="V96" s="17">
        <f>Tarief!$D$39</f>
        <v>0</v>
      </c>
      <c r="W96" s="18">
        <f t="shared" si="1"/>
        <v>0</v>
      </c>
    </row>
    <row r="97" spans="1:23">
      <c r="A97" s="20" t="s">
        <v>366</v>
      </c>
      <c r="B97" s="20" t="s">
        <v>252</v>
      </c>
      <c r="C97" s="20" t="s">
        <v>367</v>
      </c>
      <c r="D97" s="20">
        <v>2.1800000000000002</v>
      </c>
      <c r="E97" s="20">
        <v>0</v>
      </c>
      <c r="F97" s="20">
        <v>52</v>
      </c>
      <c r="G97" s="20">
        <v>0</v>
      </c>
      <c r="H97" s="20">
        <v>52</v>
      </c>
      <c r="I97" s="20">
        <v>0</v>
      </c>
      <c r="J97" s="20">
        <v>0</v>
      </c>
      <c r="K97" s="20">
        <v>0</v>
      </c>
      <c r="L97" s="20">
        <v>104</v>
      </c>
      <c r="M97" s="20">
        <v>104</v>
      </c>
      <c r="N97" s="20">
        <v>6</v>
      </c>
      <c r="O97" s="20">
        <v>52</v>
      </c>
      <c r="P97" s="20">
        <v>1</v>
      </c>
      <c r="Q97" s="20">
        <v>0</v>
      </c>
      <c r="R97" s="20">
        <v>0</v>
      </c>
      <c r="T97" s="25">
        <v>104</v>
      </c>
      <c r="U97" s="89"/>
      <c r="V97" s="17">
        <f>Tarief!$D$39</f>
        <v>0</v>
      </c>
      <c r="W97" s="18">
        <f t="shared" si="1"/>
        <v>0</v>
      </c>
    </row>
    <row r="98" spans="1:23">
      <c r="A98" s="19" t="s">
        <v>368</v>
      </c>
      <c r="B98" s="19" t="s">
        <v>252</v>
      </c>
      <c r="C98" s="19" t="s">
        <v>369</v>
      </c>
      <c r="D98" s="19">
        <v>3.42</v>
      </c>
      <c r="E98" s="19">
        <v>0</v>
      </c>
      <c r="F98" s="19">
        <v>52</v>
      </c>
      <c r="G98" s="19">
        <v>0</v>
      </c>
      <c r="H98" s="19">
        <v>52</v>
      </c>
      <c r="I98" s="19">
        <v>0</v>
      </c>
      <c r="J98" s="19">
        <v>0</v>
      </c>
      <c r="K98" s="19">
        <v>0</v>
      </c>
      <c r="L98" s="19">
        <v>104</v>
      </c>
      <c r="M98" s="19">
        <v>104</v>
      </c>
      <c r="N98" s="19">
        <v>6</v>
      </c>
      <c r="O98" s="19">
        <v>52</v>
      </c>
      <c r="P98" s="19">
        <v>1</v>
      </c>
      <c r="Q98" s="19">
        <v>0</v>
      </c>
      <c r="R98" s="19">
        <v>0</v>
      </c>
      <c r="T98" s="25">
        <v>104</v>
      </c>
      <c r="U98" s="89"/>
      <c r="V98" s="17">
        <f>Tarief!$D$39</f>
        <v>0</v>
      </c>
      <c r="W98" s="18">
        <f t="shared" si="1"/>
        <v>0</v>
      </c>
    </row>
    <row r="99" spans="1:23">
      <c r="A99" s="20" t="s">
        <v>370</v>
      </c>
      <c r="B99" s="20" t="s">
        <v>252</v>
      </c>
      <c r="C99" s="20" t="s">
        <v>371</v>
      </c>
      <c r="D99" s="20">
        <v>22.85</v>
      </c>
      <c r="E99" s="20">
        <v>0</v>
      </c>
      <c r="F99" s="20">
        <v>52</v>
      </c>
      <c r="G99" s="20">
        <v>0</v>
      </c>
      <c r="H99" s="20">
        <v>52</v>
      </c>
      <c r="I99" s="20">
        <v>0</v>
      </c>
      <c r="J99" s="20">
        <v>0</v>
      </c>
      <c r="K99" s="20">
        <v>0</v>
      </c>
      <c r="L99" s="20">
        <v>104</v>
      </c>
      <c r="M99" s="20">
        <v>104</v>
      </c>
      <c r="N99" s="20">
        <v>6</v>
      </c>
      <c r="O99" s="20">
        <v>52</v>
      </c>
      <c r="P99" s="20">
        <v>1</v>
      </c>
      <c r="Q99" s="20">
        <v>0</v>
      </c>
      <c r="R99" s="20">
        <v>0</v>
      </c>
      <c r="T99" s="25">
        <v>104</v>
      </c>
      <c r="U99" s="89"/>
      <c r="V99" s="17">
        <f>Tarief!$D$39</f>
        <v>0</v>
      </c>
      <c r="W99" s="18">
        <f t="shared" si="1"/>
        <v>0</v>
      </c>
    </row>
    <row r="100" spans="1:23">
      <c r="A100" s="19" t="s">
        <v>372</v>
      </c>
      <c r="B100" s="19" t="s">
        <v>252</v>
      </c>
      <c r="C100" s="19" t="s">
        <v>373</v>
      </c>
      <c r="D100" s="19">
        <v>27.42</v>
      </c>
      <c r="E100" s="19">
        <v>0</v>
      </c>
      <c r="F100" s="19">
        <v>52</v>
      </c>
      <c r="G100" s="19">
        <v>0</v>
      </c>
      <c r="H100" s="19">
        <v>52</v>
      </c>
      <c r="I100" s="19">
        <v>0</v>
      </c>
      <c r="J100" s="19">
        <v>0</v>
      </c>
      <c r="K100" s="19">
        <v>0</v>
      </c>
      <c r="L100" s="19">
        <v>104</v>
      </c>
      <c r="M100" s="19">
        <v>104</v>
      </c>
      <c r="N100" s="19">
        <v>6</v>
      </c>
      <c r="O100" s="19">
        <v>52</v>
      </c>
      <c r="P100" s="19">
        <v>1</v>
      </c>
      <c r="Q100" s="19">
        <v>0</v>
      </c>
      <c r="R100" s="19">
        <v>0</v>
      </c>
      <c r="T100" s="25">
        <v>104</v>
      </c>
      <c r="U100" s="89"/>
      <c r="V100" s="17">
        <f>Tarief!$D$39</f>
        <v>0</v>
      </c>
      <c r="W100" s="18">
        <f t="shared" si="1"/>
        <v>0</v>
      </c>
    </row>
    <row r="101" spans="1:23">
      <c r="A101" s="20" t="s">
        <v>374</v>
      </c>
      <c r="B101" s="20" t="s">
        <v>375</v>
      </c>
      <c r="C101" s="20" t="s">
        <v>376</v>
      </c>
      <c r="D101" s="20">
        <v>8.11</v>
      </c>
      <c r="E101" s="20">
        <v>0</v>
      </c>
      <c r="F101" s="20">
        <v>52</v>
      </c>
      <c r="G101" s="20">
        <v>0</v>
      </c>
      <c r="H101" s="20">
        <v>52</v>
      </c>
      <c r="I101" s="20">
        <v>0</v>
      </c>
      <c r="J101" s="20">
        <v>0</v>
      </c>
      <c r="K101" s="20">
        <v>0</v>
      </c>
      <c r="L101" s="20">
        <v>104</v>
      </c>
      <c r="M101" s="20">
        <v>104</v>
      </c>
      <c r="N101" s="20">
        <v>6</v>
      </c>
      <c r="O101" s="20">
        <v>52</v>
      </c>
      <c r="P101" s="20">
        <v>1</v>
      </c>
      <c r="Q101" s="20">
        <v>0</v>
      </c>
      <c r="R101" s="20">
        <v>0</v>
      </c>
      <c r="T101" s="25">
        <v>104</v>
      </c>
      <c r="U101" s="89"/>
      <c r="V101" s="17">
        <f>Tarief!$D$39</f>
        <v>0</v>
      </c>
      <c r="W101" s="18">
        <f t="shared" si="1"/>
        <v>0</v>
      </c>
    </row>
    <row r="102" spans="1:23">
      <c r="A102" s="19" t="s">
        <v>377</v>
      </c>
      <c r="B102" s="19" t="s">
        <v>375</v>
      </c>
      <c r="C102" s="19" t="s">
        <v>378</v>
      </c>
      <c r="D102" s="19">
        <v>6.49</v>
      </c>
      <c r="E102" s="19">
        <v>0</v>
      </c>
      <c r="F102" s="19">
        <v>52</v>
      </c>
      <c r="G102" s="19">
        <v>0</v>
      </c>
      <c r="H102" s="19">
        <v>52</v>
      </c>
      <c r="I102" s="19">
        <v>0</v>
      </c>
      <c r="J102" s="19">
        <v>0</v>
      </c>
      <c r="K102" s="19">
        <v>0</v>
      </c>
      <c r="L102" s="19">
        <v>104</v>
      </c>
      <c r="M102" s="19">
        <v>104</v>
      </c>
      <c r="N102" s="19">
        <v>6</v>
      </c>
      <c r="O102" s="19">
        <v>52</v>
      </c>
      <c r="P102" s="19">
        <v>1</v>
      </c>
      <c r="Q102" s="19">
        <v>0</v>
      </c>
      <c r="R102" s="19">
        <v>0</v>
      </c>
      <c r="T102" s="25">
        <v>104</v>
      </c>
      <c r="U102" s="89"/>
      <c r="V102" s="17">
        <f>Tarief!$D$39</f>
        <v>0</v>
      </c>
      <c r="W102" s="18">
        <f t="shared" si="1"/>
        <v>0</v>
      </c>
    </row>
    <row r="103" spans="1:23">
      <c r="A103" s="20" t="s">
        <v>237</v>
      </c>
      <c r="B103" s="20" t="s">
        <v>229</v>
      </c>
      <c r="C103" s="20" t="s">
        <v>200</v>
      </c>
      <c r="D103" s="20">
        <v>18.93</v>
      </c>
      <c r="E103" s="20">
        <v>0</v>
      </c>
      <c r="F103" s="20">
        <v>0</v>
      </c>
      <c r="G103" s="20">
        <v>0</v>
      </c>
      <c r="H103" s="20">
        <v>242</v>
      </c>
      <c r="I103" s="20">
        <v>0</v>
      </c>
      <c r="J103" s="20">
        <v>13</v>
      </c>
      <c r="K103" s="20">
        <v>0</v>
      </c>
      <c r="L103" s="20">
        <v>255</v>
      </c>
      <c r="M103" s="20">
        <v>0</v>
      </c>
      <c r="N103" s="20">
        <v>0</v>
      </c>
      <c r="O103" s="20">
        <v>52</v>
      </c>
      <c r="P103" s="20">
        <v>0</v>
      </c>
      <c r="Q103" s="20">
        <v>242</v>
      </c>
      <c r="R103" s="20">
        <v>13</v>
      </c>
      <c r="T103" s="25">
        <v>255</v>
      </c>
      <c r="U103" s="89"/>
      <c r="V103" s="17">
        <f>Tarief!$D$39</f>
        <v>0</v>
      </c>
      <c r="W103" s="18">
        <f t="shared" si="1"/>
        <v>0</v>
      </c>
    </row>
    <row r="104" spans="1:23">
      <c r="A104" s="19" t="s">
        <v>360</v>
      </c>
      <c r="B104" s="19" t="s">
        <v>252</v>
      </c>
      <c r="C104" s="19" t="s">
        <v>379</v>
      </c>
      <c r="D104" s="19">
        <v>57.02</v>
      </c>
      <c r="E104" s="19">
        <v>0</v>
      </c>
      <c r="F104" s="19">
        <v>52</v>
      </c>
      <c r="G104" s="19">
        <v>0</v>
      </c>
      <c r="H104" s="19">
        <v>52</v>
      </c>
      <c r="I104" s="19">
        <v>0</v>
      </c>
      <c r="J104" s="19">
        <v>0</v>
      </c>
      <c r="K104" s="19">
        <v>0</v>
      </c>
      <c r="L104" s="19">
        <v>104</v>
      </c>
      <c r="M104" s="19">
        <v>104</v>
      </c>
      <c r="N104" s="19">
        <v>6</v>
      </c>
      <c r="O104" s="19">
        <v>52</v>
      </c>
      <c r="P104" s="19">
        <v>1</v>
      </c>
      <c r="Q104" s="19">
        <v>0</v>
      </c>
      <c r="R104" s="19">
        <v>0</v>
      </c>
      <c r="T104" s="25">
        <v>104</v>
      </c>
      <c r="U104" s="89"/>
      <c r="V104" s="17">
        <f>Tarief!$D$39</f>
        <v>0</v>
      </c>
      <c r="W104" s="18">
        <f t="shared" si="1"/>
        <v>0</v>
      </c>
    </row>
    <row r="105" spans="1:23">
      <c r="A105" s="20" t="s">
        <v>267</v>
      </c>
      <c r="B105" s="20" t="s">
        <v>252</v>
      </c>
      <c r="C105" s="20" t="s">
        <v>380</v>
      </c>
      <c r="D105" s="20">
        <v>23.65</v>
      </c>
      <c r="E105" s="20">
        <v>0</v>
      </c>
      <c r="F105" s="20">
        <v>0</v>
      </c>
      <c r="G105" s="20">
        <v>0</v>
      </c>
      <c r="H105" s="20">
        <v>52</v>
      </c>
      <c r="I105" s="20">
        <v>0</v>
      </c>
      <c r="J105" s="20">
        <v>0</v>
      </c>
      <c r="K105" s="20">
        <v>0</v>
      </c>
      <c r="L105" s="20">
        <v>0</v>
      </c>
      <c r="M105" s="20">
        <v>52</v>
      </c>
      <c r="N105" s="20">
        <v>6</v>
      </c>
      <c r="O105" s="20">
        <v>52</v>
      </c>
      <c r="P105" s="20">
        <v>1</v>
      </c>
      <c r="Q105" s="20">
        <v>0</v>
      </c>
      <c r="R105" s="20">
        <v>0</v>
      </c>
      <c r="T105" s="25">
        <v>52</v>
      </c>
      <c r="U105" s="89"/>
      <c r="V105" s="17">
        <f>Tarief!$D$39</f>
        <v>0</v>
      </c>
      <c r="W105" s="18">
        <f t="shared" si="1"/>
        <v>0</v>
      </c>
    </row>
    <row r="106" spans="1:23">
      <c r="A106" s="19" t="s">
        <v>360</v>
      </c>
      <c r="B106" s="19" t="s">
        <v>252</v>
      </c>
      <c r="C106" s="19" t="s">
        <v>381</v>
      </c>
      <c r="D106" s="19">
        <v>41.66</v>
      </c>
      <c r="E106" s="19">
        <v>0</v>
      </c>
      <c r="F106" s="19">
        <v>52</v>
      </c>
      <c r="G106" s="19">
        <v>0</v>
      </c>
      <c r="H106" s="19">
        <v>52</v>
      </c>
      <c r="I106" s="19">
        <v>0</v>
      </c>
      <c r="J106" s="19">
        <v>0</v>
      </c>
      <c r="K106" s="19">
        <v>0</v>
      </c>
      <c r="L106" s="19">
        <v>104</v>
      </c>
      <c r="M106" s="19">
        <v>104</v>
      </c>
      <c r="N106" s="19">
        <v>6</v>
      </c>
      <c r="O106" s="19">
        <v>52</v>
      </c>
      <c r="P106" s="19">
        <v>1</v>
      </c>
      <c r="Q106" s="19">
        <v>0</v>
      </c>
      <c r="R106" s="19">
        <v>0</v>
      </c>
      <c r="T106" s="25">
        <v>104</v>
      </c>
      <c r="U106" s="89"/>
      <c r="V106" s="17">
        <f>Tarief!$D$39</f>
        <v>0</v>
      </c>
      <c r="W106" s="18">
        <f t="shared" si="1"/>
        <v>0</v>
      </c>
    </row>
    <row r="107" spans="1:23">
      <c r="A107" s="20" t="s">
        <v>382</v>
      </c>
      <c r="B107" s="20" t="s">
        <v>252</v>
      </c>
      <c r="C107" s="20" t="s">
        <v>383</v>
      </c>
      <c r="D107" s="20">
        <v>25.21</v>
      </c>
      <c r="E107" s="20">
        <v>0</v>
      </c>
      <c r="F107" s="20">
        <v>52</v>
      </c>
      <c r="G107" s="20">
        <v>0</v>
      </c>
      <c r="H107" s="20">
        <v>52</v>
      </c>
      <c r="I107" s="20">
        <v>0</v>
      </c>
      <c r="J107" s="20">
        <v>0</v>
      </c>
      <c r="K107" s="20">
        <v>0</v>
      </c>
      <c r="L107" s="20">
        <v>104</v>
      </c>
      <c r="M107" s="20">
        <v>104</v>
      </c>
      <c r="N107" s="20">
        <v>6</v>
      </c>
      <c r="O107" s="20">
        <v>52</v>
      </c>
      <c r="P107" s="20">
        <v>1</v>
      </c>
      <c r="Q107" s="20">
        <v>0</v>
      </c>
      <c r="R107" s="20">
        <v>0</v>
      </c>
      <c r="T107" s="25">
        <v>104</v>
      </c>
      <c r="U107" s="89"/>
      <c r="V107" s="17">
        <f>Tarief!$D$39</f>
        <v>0</v>
      </c>
      <c r="W107" s="18">
        <f t="shared" si="1"/>
        <v>0</v>
      </c>
    </row>
    <row r="108" spans="1:23">
      <c r="A108" s="19" t="s">
        <v>384</v>
      </c>
      <c r="B108" s="19" t="s">
        <v>252</v>
      </c>
      <c r="C108" s="19" t="s">
        <v>385</v>
      </c>
      <c r="D108" s="19">
        <v>45.37</v>
      </c>
      <c r="E108" s="19">
        <v>0</v>
      </c>
      <c r="F108" s="19">
        <v>104</v>
      </c>
      <c r="G108" s="19">
        <v>0</v>
      </c>
      <c r="H108" s="19">
        <v>52</v>
      </c>
      <c r="I108" s="19">
        <v>0</v>
      </c>
      <c r="J108" s="19">
        <v>0</v>
      </c>
      <c r="K108" s="19">
        <v>0</v>
      </c>
      <c r="L108" s="19">
        <v>156</v>
      </c>
      <c r="M108" s="19">
        <v>156</v>
      </c>
      <c r="N108" s="19">
        <v>6</v>
      </c>
      <c r="O108" s="19">
        <v>52</v>
      </c>
      <c r="P108" s="19">
        <v>1</v>
      </c>
      <c r="Q108" s="19">
        <v>0</v>
      </c>
      <c r="R108" s="19">
        <v>0</v>
      </c>
      <c r="T108" s="25">
        <v>156</v>
      </c>
      <c r="U108" s="89"/>
      <c r="V108" s="17">
        <f>Tarief!$D$39</f>
        <v>0</v>
      </c>
      <c r="W108" s="18">
        <f t="shared" si="1"/>
        <v>0</v>
      </c>
    </row>
    <row r="109" spans="1:23">
      <c r="A109" s="20" t="s">
        <v>386</v>
      </c>
      <c r="B109" s="20" t="s">
        <v>249</v>
      </c>
      <c r="C109" s="20" t="s">
        <v>387</v>
      </c>
      <c r="D109" s="20">
        <v>109.56</v>
      </c>
      <c r="E109" s="20">
        <v>0</v>
      </c>
      <c r="F109" s="20">
        <v>104</v>
      </c>
      <c r="G109" s="20">
        <v>0</v>
      </c>
      <c r="H109" s="20">
        <v>52</v>
      </c>
      <c r="I109" s="20">
        <v>0</v>
      </c>
      <c r="J109" s="20">
        <v>0</v>
      </c>
      <c r="K109" s="20">
        <v>0</v>
      </c>
      <c r="L109" s="20">
        <v>156</v>
      </c>
      <c r="M109" s="20">
        <v>156</v>
      </c>
      <c r="N109" s="20">
        <v>6</v>
      </c>
      <c r="O109" s="20">
        <v>52</v>
      </c>
      <c r="P109" s="20">
        <v>1</v>
      </c>
      <c r="Q109" s="20">
        <v>0</v>
      </c>
      <c r="R109" s="20">
        <v>0</v>
      </c>
      <c r="T109" s="25">
        <v>156</v>
      </c>
      <c r="U109" s="89"/>
      <c r="V109" s="17">
        <f>Tarief!$D$39</f>
        <v>0</v>
      </c>
      <c r="W109" s="18">
        <f t="shared" si="1"/>
        <v>0</v>
      </c>
    </row>
    <row r="110" spans="1:23">
      <c r="A110" s="19" t="s">
        <v>388</v>
      </c>
      <c r="B110" s="19" t="s">
        <v>249</v>
      </c>
      <c r="C110" s="19" t="s">
        <v>389</v>
      </c>
      <c r="D110" s="19">
        <v>41.67</v>
      </c>
      <c r="E110" s="19">
        <v>0</v>
      </c>
      <c r="F110" s="19">
        <v>104</v>
      </c>
      <c r="G110" s="19">
        <v>0</v>
      </c>
      <c r="H110" s="19">
        <v>52</v>
      </c>
      <c r="I110" s="19">
        <v>0</v>
      </c>
      <c r="J110" s="19">
        <v>0</v>
      </c>
      <c r="K110" s="19">
        <v>0</v>
      </c>
      <c r="L110" s="19">
        <v>156</v>
      </c>
      <c r="M110" s="19">
        <v>156</v>
      </c>
      <c r="N110" s="19">
        <v>6</v>
      </c>
      <c r="O110" s="19">
        <v>52</v>
      </c>
      <c r="P110" s="19">
        <v>1</v>
      </c>
      <c r="Q110" s="19">
        <v>0</v>
      </c>
      <c r="R110" s="19">
        <v>0</v>
      </c>
      <c r="T110" s="25">
        <v>156</v>
      </c>
      <c r="U110" s="89"/>
      <c r="V110" s="17">
        <f>Tarief!$D$39</f>
        <v>0</v>
      </c>
      <c r="W110" s="18">
        <f t="shared" si="1"/>
        <v>0</v>
      </c>
    </row>
    <row r="111" spans="1:23">
      <c r="A111" s="20" t="s">
        <v>390</v>
      </c>
      <c r="B111" s="20" t="s">
        <v>249</v>
      </c>
      <c r="C111" s="20" t="s">
        <v>391</v>
      </c>
      <c r="D111" s="20">
        <v>181.35</v>
      </c>
      <c r="E111" s="20">
        <v>0</v>
      </c>
      <c r="F111" s="20">
        <v>104</v>
      </c>
      <c r="G111" s="20">
        <v>0</v>
      </c>
      <c r="H111" s="20">
        <v>52</v>
      </c>
      <c r="I111" s="20">
        <v>0</v>
      </c>
      <c r="J111" s="20">
        <v>0</v>
      </c>
      <c r="K111" s="20">
        <v>0</v>
      </c>
      <c r="L111" s="20">
        <v>156</v>
      </c>
      <c r="M111" s="20">
        <v>156</v>
      </c>
      <c r="N111" s="20">
        <v>6</v>
      </c>
      <c r="O111" s="20">
        <v>52</v>
      </c>
      <c r="P111" s="20">
        <v>1</v>
      </c>
      <c r="Q111" s="20">
        <v>0</v>
      </c>
      <c r="R111" s="20">
        <v>0</v>
      </c>
      <c r="T111" s="25">
        <v>156</v>
      </c>
      <c r="U111" s="89"/>
      <c r="V111" s="17">
        <f>Tarief!$D$39</f>
        <v>0</v>
      </c>
      <c r="W111" s="18">
        <f t="shared" si="1"/>
        <v>0</v>
      </c>
    </row>
    <row r="112" spans="1:23">
      <c r="A112" s="19" t="s">
        <v>392</v>
      </c>
      <c r="B112" s="19" t="s">
        <v>252</v>
      </c>
      <c r="C112" s="19" t="s">
        <v>393</v>
      </c>
      <c r="D112" s="19">
        <v>45.73</v>
      </c>
      <c r="E112" s="19">
        <v>0</v>
      </c>
      <c r="F112" s="19">
        <v>52</v>
      </c>
      <c r="G112" s="19">
        <v>0</v>
      </c>
      <c r="H112" s="19">
        <v>52</v>
      </c>
      <c r="I112" s="19">
        <v>0</v>
      </c>
      <c r="J112" s="19">
        <v>0</v>
      </c>
      <c r="K112" s="19">
        <v>0</v>
      </c>
      <c r="L112" s="19">
        <v>104</v>
      </c>
      <c r="M112" s="19">
        <v>104</v>
      </c>
      <c r="N112" s="19">
        <v>6</v>
      </c>
      <c r="O112" s="19">
        <v>52</v>
      </c>
      <c r="P112" s="19">
        <v>1</v>
      </c>
      <c r="Q112" s="19">
        <v>0</v>
      </c>
      <c r="R112" s="19">
        <v>0</v>
      </c>
      <c r="T112" s="25">
        <v>104</v>
      </c>
      <c r="U112" s="89"/>
      <c r="V112" s="17">
        <f>Tarief!$D$39</f>
        <v>0</v>
      </c>
      <c r="W112" s="18">
        <f t="shared" si="1"/>
        <v>0</v>
      </c>
    </row>
    <row r="113" spans="1:23">
      <c r="A113" s="20" t="s">
        <v>350</v>
      </c>
      <c r="B113" s="20" t="s">
        <v>252</v>
      </c>
      <c r="C113" s="20" t="s">
        <v>394</v>
      </c>
      <c r="D113" s="20">
        <v>23.78</v>
      </c>
      <c r="E113" s="20">
        <v>0</v>
      </c>
      <c r="F113" s="20">
        <v>52</v>
      </c>
      <c r="G113" s="20">
        <v>0</v>
      </c>
      <c r="H113" s="20">
        <v>52</v>
      </c>
      <c r="I113" s="20">
        <v>0</v>
      </c>
      <c r="J113" s="20">
        <v>0</v>
      </c>
      <c r="K113" s="20">
        <v>0</v>
      </c>
      <c r="L113" s="20">
        <v>104</v>
      </c>
      <c r="M113" s="20">
        <v>104</v>
      </c>
      <c r="N113" s="20">
        <v>6</v>
      </c>
      <c r="O113" s="20">
        <v>52</v>
      </c>
      <c r="P113" s="20">
        <v>1</v>
      </c>
      <c r="Q113" s="20">
        <v>0</v>
      </c>
      <c r="R113" s="20">
        <v>0</v>
      </c>
      <c r="T113" s="25">
        <v>104</v>
      </c>
      <c r="U113" s="89"/>
      <c r="V113" s="17">
        <f>Tarief!$D$39</f>
        <v>0</v>
      </c>
      <c r="W113" s="18">
        <f t="shared" si="1"/>
        <v>0</v>
      </c>
    </row>
    <row r="114" spans="1:23">
      <c r="A114" s="19" t="s">
        <v>350</v>
      </c>
      <c r="B114" s="19" t="s">
        <v>252</v>
      </c>
      <c r="C114" s="19" t="s">
        <v>395</v>
      </c>
      <c r="D114" s="19">
        <v>22.39</v>
      </c>
      <c r="E114" s="19">
        <v>0</v>
      </c>
      <c r="F114" s="19">
        <v>52</v>
      </c>
      <c r="G114" s="19">
        <v>0</v>
      </c>
      <c r="H114" s="19">
        <v>52</v>
      </c>
      <c r="I114" s="19">
        <v>0</v>
      </c>
      <c r="J114" s="19">
        <v>0</v>
      </c>
      <c r="K114" s="19">
        <v>0</v>
      </c>
      <c r="L114" s="19">
        <v>104</v>
      </c>
      <c r="M114" s="19">
        <v>104</v>
      </c>
      <c r="N114" s="19">
        <v>6</v>
      </c>
      <c r="O114" s="19">
        <v>52</v>
      </c>
      <c r="P114" s="19">
        <v>1</v>
      </c>
      <c r="Q114" s="19">
        <v>0</v>
      </c>
      <c r="R114" s="19">
        <v>0</v>
      </c>
      <c r="T114" s="25">
        <v>104</v>
      </c>
      <c r="U114" s="89"/>
      <c r="V114" s="17">
        <f>Tarief!$D$39</f>
        <v>0</v>
      </c>
      <c r="W114" s="18">
        <f t="shared" si="1"/>
        <v>0</v>
      </c>
    </row>
    <row r="115" spans="1:23">
      <c r="A115" s="20" t="s">
        <v>350</v>
      </c>
      <c r="B115" s="20" t="s">
        <v>252</v>
      </c>
      <c r="C115" s="20" t="s">
        <v>396</v>
      </c>
      <c r="D115" s="20">
        <v>23.51</v>
      </c>
      <c r="E115" s="20">
        <v>0</v>
      </c>
      <c r="F115" s="20">
        <v>52</v>
      </c>
      <c r="G115" s="20">
        <v>0</v>
      </c>
      <c r="H115" s="20">
        <v>52</v>
      </c>
      <c r="I115" s="20">
        <v>0</v>
      </c>
      <c r="J115" s="20">
        <v>0</v>
      </c>
      <c r="K115" s="20">
        <v>0</v>
      </c>
      <c r="L115" s="20">
        <v>104</v>
      </c>
      <c r="M115" s="20">
        <v>104</v>
      </c>
      <c r="N115" s="20">
        <v>6</v>
      </c>
      <c r="O115" s="20">
        <v>52</v>
      </c>
      <c r="P115" s="20">
        <v>1</v>
      </c>
      <c r="Q115" s="20">
        <v>0</v>
      </c>
      <c r="R115" s="20">
        <v>0</v>
      </c>
      <c r="T115" s="25">
        <v>104</v>
      </c>
      <c r="U115" s="89"/>
      <c r="V115" s="17">
        <f>Tarief!$D$39</f>
        <v>0</v>
      </c>
      <c r="W115" s="18">
        <f t="shared" si="1"/>
        <v>0</v>
      </c>
    </row>
    <row r="116" spans="1:23">
      <c r="A116" s="19" t="s">
        <v>350</v>
      </c>
      <c r="B116" s="19" t="s">
        <v>252</v>
      </c>
      <c r="C116" s="19" t="s">
        <v>397</v>
      </c>
      <c r="D116" s="19">
        <v>23.43</v>
      </c>
      <c r="E116" s="19">
        <v>0</v>
      </c>
      <c r="F116" s="19">
        <v>52</v>
      </c>
      <c r="G116" s="19">
        <v>0</v>
      </c>
      <c r="H116" s="19">
        <v>52</v>
      </c>
      <c r="I116" s="19">
        <v>0</v>
      </c>
      <c r="J116" s="19">
        <v>0</v>
      </c>
      <c r="K116" s="19">
        <v>0</v>
      </c>
      <c r="L116" s="19">
        <v>104</v>
      </c>
      <c r="M116" s="19">
        <v>104</v>
      </c>
      <c r="N116" s="19">
        <v>6</v>
      </c>
      <c r="O116" s="19">
        <v>52</v>
      </c>
      <c r="P116" s="19">
        <v>1</v>
      </c>
      <c r="Q116" s="19">
        <v>0</v>
      </c>
      <c r="R116" s="19">
        <v>0</v>
      </c>
      <c r="T116" s="25">
        <v>104</v>
      </c>
      <c r="U116" s="89"/>
      <c r="V116" s="17">
        <f>Tarief!$D$39</f>
        <v>0</v>
      </c>
      <c r="W116" s="18">
        <f t="shared" si="1"/>
        <v>0</v>
      </c>
    </row>
    <row r="117" spans="1:23">
      <c r="A117" s="20" t="s">
        <v>350</v>
      </c>
      <c r="B117" s="20" t="s">
        <v>252</v>
      </c>
      <c r="C117" s="20" t="s">
        <v>398</v>
      </c>
      <c r="D117" s="20">
        <v>28.4</v>
      </c>
      <c r="E117" s="20">
        <v>0</v>
      </c>
      <c r="F117" s="20">
        <v>52</v>
      </c>
      <c r="G117" s="20">
        <v>0</v>
      </c>
      <c r="H117" s="20">
        <v>52</v>
      </c>
      <c r="I117" s="20">
        <v>0</v>
      </c>
      <c r="J117" s="20">
        <v>0</v>
      </c>
      <c r="K117" s="20">
        <v>0</v>
      </c>
      <c r="L117" s="20">
        <v>104</v>
      </c>
      <c r="M117" s="20">
        <v>104</v>
      </c>
      <c r="N117" s="20">
        <v>6</v>
      </c>
      <c r="O117" s="20">
        <v>52</v>
      </c>
      <c r="P117" s="20">
        <v>1</v>
      </c>
      <c r="Q117" s="20">
        <v>0</v>
      </c>
      <c r="R117" s="20">
        <v>0</v>
      </c>
      <c r="T117" s="25">
        <v>104</v>
      </c>
      <c r="U117" s="89"/>
      <c r="V117" s="17">
        <f>Tarief!$D$39</f>
        <v>0</v>
      </c>
      <c r="W117" s="18">
        <f t="shared" si="1"/>
        <v>0</v>
      </c>
    </row>
    <row r="118" spans="1:23">
      <c r="A118" s="19" t="s">
        <v>267</v>
      </c>
      <c r="B118" s="19" t="s">
        <v>252</v>
      </c>
      <c r="C118" s="19" t="s">
        <v>399</v>
      </c>
      <c r="D118" s="19">
        <v>28.51</v>
      </c>
      <c r="E118" s="19">
        <v>0</v>
      </c>
      <c r="F118" s="19">
        <v>52</v>
      </c>
      <c r="G118" s="19">
        <v>0</v>
      </c>
      <c r="H118" s="19">
        <v>52</v>
      </c>
      <c r="I118" s="19">
        <v>0</v>
      </c>
      <c r="J118" s="19">
        <v>0</v>
      </c>
      <c r="K118" s="19">
        <v>0</v>
      </c>
      <c r="L118" s="19">
        <v>0</v>
      </c>
      <c r="M118" s="19">
        <v>104</v>
      </c>
      <c r="N118" s="19">
        <v>6</v>
      </c>
      <c r="O118" s="19">
        <v>52</v>
      </c>
      <c r="P118" s="19">
        <v>1</v>
      </c>
      <c r="Q118" s="19">
        <v>0</v>
      </c>
      <c r="R118" s="19">
        <v>0</v>
      </c>
      <c r="T118" s="25">
        <v>104</v>
      </c>
      <c r="U118" s="89"/>
      <c r="V118" s="17">
        <f>Tarief!$D$39</f>
        <v>0</v>
      </c>
      <c r="W118" s="18">
        <f t="shared" si="1"/>
        <v>0</v>
      </c>
    </row>
    <row r="119" spans="1:23">
      <c r="A119" s="20" t="s">
        <v>241</v>
      </c>
      <c r="B119" s="20" t="s">
        <v>239</v>
      </c>
      <c r="C119" s="20" t="s">
        <v>400</v>
      </c>
      <c r="D119" s="20">
        <v>53.72</v>
      </c>
      <c r="E119" s="20">
        <v>0</v>
      </c>
      <c r="F119" s="20">
        <v>104</v>
      </c>
      <c r="G119" s="20">
        <v>0</v>
      </c>
      <c r="H119" s="20">
        <v>52</v>
      </c>
      <c r="I119" s="20">
        <v>0</v>
      </c>
      <c r="J119" s="20">
        <v>0</v>
      </c>
      <c r="K119" s="20">
        <v>0</v>
      </c>
      <c r="L119" s="20">
        <v>156</v>
      </c>
      <c r="M119" s="20">
        <v>156</v>
      </c>
      <c r="N119" s="20">
        <v>6</v>
      </c>
      <c r="O119" s="20">
        <v>52</v>
      </c>
      <c r="P119" s="20">
        <v>1</v>
      </c>
      <c r="Q119" s="20">
        <v>0</v>
      </c>
      <c r="R119" s="20">
        <v>0</v>
      </c>
      <c r="T119" s="25">
        <v>156</v>
      </c>
      <c r="U119" s="89"/>
      <c r="V119" s="17">
        <f>Tarief!$D$39</f>
        <v>0</v>
      </c>
      <c r="W119" s="18">
        <f t="shared" si="1"/>
        <v>0</v>
      </c>
    </row>
    <row r="120" spans="1:23">
      <c r="A120" s="19" t="s">
        <v>401</v>
      </c>
      <c r="B120" s="19" t="s">
        <v>239</v>
      </c>
      <c r="C120" s="19" t="s">
        <v>402</v>
      </c>
      <c r="D120" s="19">
        <v>166.33</v>
      </c>
      <c r="E120" s="19">
        <v>0</v>
      </c>
      <c r="F120" s="19">
        <v>104</v>
      </c>
      <c r="G120" s="19">
        <v>0</v>
      </c>
      <c r="H120" s="19">
        <v>52</v>
      </c>
      <c r="I120" s="19">
        <v>0</v>
      </c>
      <c r="J120" s="19">
        <v>0</v>
      </c>
      <c r="K120" s="19">
        <v>0</v>
      </c>
      <c r="L120" s="19">
        <v>156</v>
      </c>
      <c r="M120" s="19">
        <v>156</v>
      </c>
      <c r="N120" s="19">
        <v>6</v>
      </c>
      <c r="O120" s="19">
        <v>52</v>
      </c>
      <c r="P120" s="19">
        <v>1</v>
      </c>
      <c r="Q120" s="19">
        <v>0</v>
      </c>
      <c r="R120" s="19">
        <v>0</v>
      </c>
      <c r="T120" s="25">
        <v>156</v>
      </c>
      <c r="U120" s="89"/>
      <c r="V120" s="17">
        <f>Tarief!$D$39</f>
        <v>0</v>
      </c>
      <c r="W120" s="18">
        <f t="shared" si="1"/>
        <v>0</v>
      </c>
    </row>
    <row r="121" spans="1:23">
      <c r="A121" s="20" t="s">
        <v>403</v>
      </c>
      <c r="B121" s="20" t="s">
        <v>229</v>
      </c>
      <c r="C121" s="20" t="s">
        <v>201</v>
      </c>
      <c r="D121" s="20">
        <v>8.82</v>
      </c>
      <c r="E121" s="20">
        <v>0</v>
      </c>
      <c r="F121" s="20">
        <v>0</v>
      </c>
      <c r="G121" s="20">
        <v>0</v>
      </c>
      <c r="H121" s="20">
        <v>242</v>
      </c>
      <c r="I121" s="20">
        <v>0</v>
      </c>
      <c r="J121" s="20">
        <v>13</v>
      </c>
      <c r="K121" s="20">
        <v>0</v>
      </c>
      <c r="L121" s="20">
        <v>255</v>
      </c>
      <c r="M121" s="20">
        <v>0</v>
      </c>
      <c r="N121" s="20">
        <v>0</v>
      </c>
      <c r="O121" s="20">
        <v>52</v>
      </c>
      <c r="P121" s="20">
        <v>0</v>
      </c>
      <c r="Q121" s="20">
        <v>242</v>
      </c>
      <c r="R121" s="20">
        <v>13</v>
      </c>
      <c r="T121" s="25">
        <v>255</v>
      </c>
      <c r="U121" s="89"/>
      <c r="V121" s="17">
        <f>Tarief!$D$39</f>
        <v>0</v>
      </c>
      <c r="W121" s="18">
        <f t="shared" si="1"/>
        <v>0</v>
      </c>
    </row>
    <row r="122" spans="1:23">
      <c r="A122" s="19" t="s">
        <v>237</v>
      </c>
      <c r="B122" s="19" t="s">
        <v>229</v>
      </c>
      <c r="C122" s="19" t="s">
        <v>202</v>
      </c>
      <c r="D122" s="19">
        <v>26.39</v>
      </c>
      <c r="E122" s="19">
        <v>0</v>
      </c>
      <c r="F122" s="19">
        <v>0</v>
      </c>
      <c r="G122" s="19">
        <v>0</v>
      </c>
      <c r="H122" s="19">
        <v>242</v>
      </c>
      <c r="I122" s="19">
        <v>0</v>
      </c>
      <c r="J122" s="19">
        <v>13</v>
      </c>
      <c r="K122" s="19">
        <v>0</v>
      </c>
      <c r="L122" s="19">
        <v>255</v>
      </c>
      <c r="M122" s="19">
        <v>0</v>
      </c>
      <c r="N122" s="19">
        <v>0</v>
      </c>
      <c r="O122" s="19">
        <v>52</v>
      </c>
      <c r="P122" s="19">
        <v>0</v>
      </c>
      <c r="Q122" s="19">
        <v>242</v>
      </c>
      <c r="R122" s="19">
        <v>13</v>
      </c>
      <c r="T122" s="25">
        <v>255</v>
      </c>
      <c r="U122" s="89"/>
      <c r="V122" s="17">
        <f>Tarief!$D$39</f>
        <v>0</v>
      </c>
      <c r="W122" s="18">
        <f t="shared" si="1"/>
        <v>0</v>
      </c>
    </row>
    <row r="123" spans="1:23">
      <c r="A123" s="20" t="s">
        <v>404</v>
      </c>
      <c r="B123" s="20" t="s">
        <v>239</v>
      </c>
      <c r="C123" s="20" t="s">
        <v>405</v>
      </c>
      <c r="D123" s="20">
        <v>7.28</v>
      </c>
      <c r="E123" s="20">
        <v>0</v>
      </c>
      <c r="F123" s="20">
        <v>0</v>
      </c>
      <c r="G123" s="20">
        <v>0</v>
      </c>
      <c r="H123" s="20">
        <v>52</v>
      </c>
      <c r="I123" s="20">
        <v>0</v>
      </c>
      <c r="J123" s="20">
        <v>0</v>
      </c>
      <c r="K123" s="20">
        <v>0</v>
      </c>
      <c r="L123" s="20">
        <v>0</v>
      </c>
      <c r="M123" s="20">
        <v>52</v>
      </c>
      <c r="N123" s="20">
        <v>6</v>
      </c>
      <c r="O123" s="20">
        <v>52</v>
      </c>
      <c r="P123" s="20">
        <v>1</v>
      </c>
      <c r="Q123" s="20">
        <v>0</v>
      </c>
      <c r="R123" s="20">
        <v>0</v>
      </c>
      <c r="T123" s="25">
        <v>52</v>
      </c>
      <c r="U123" s="89"/>
      <c r="V123" s="17">
        <f>Tarief!$D$39</f>
        <v>0</v>
      </c>
      <c r="W123" s="18">
        <f t="shared" si="1"/>
        <v>0</v>
      </c>
    </row>
    <row r="124" spans="1:23">
      <c r="A124" s="19" t="s">
        <v>267</v>
      </c>
      <c r="B124" s="19" t="s">
        <v>239</v>
      </c>
      <c r="C124" s="19" t="s">
        <v>406</v>
      </c>
      <c r="D124" s="19">
        <v>21.22</v>
      </c>
      <c r="E124" s="19">
        <v>0</v>
      </c>
      <c r="F124" s="19">
        <v>0</v>
      </c>
      <c r="G124" s="19">
        <v>0</v>
      </c>
      <c r="H124" s="19">
        <v>52</v>
      </c>
      <c r="I124" s="19">
        <v>0</v>
      </c>
      <c r="J124" s="19">
        <v>0</v>
      </c>
      <c r="K124" s="19">
        <v>0</v>
      </c>
      <c r="L124" s="19">
        <v>0</v>
      </c>
      <c r="M124" s="19">
        <v>52</v>
      </c>
      <c r="N124" s="19">
        <v>6</v>
      </c>
      <c r="O124" s="19">
        <v>52</v>
      </c>
      <c r="P124" s="19">
        <v>1</v>
      </c>
      <c r="Q124" s="19">
        <v>0</v>
      </c>
      <c r="R124" s="19">
        <v>0</v>
      </c>
      <c r="T124" s="25">
        <v>52</v>
      </c>
      <c r="U124" s="89"/>
      <c r="V124" s="17">
        <f>Tarief!$D$39</f>
        <v>0</v>
      </c>
      <c r="W124" s="18">
        <f t="shared" si="1"/>
        <v>0</v>
      </c>
    </row>
    <row r="125" spans="1:23">
      <c r="A125" s="20" t="s">
        <v>267</v>
      </c>
      <c r="B125" s="20" t="s">
        <v>239</v>
      </c>
      <c r="C125" s="20" t="s">
        <v>407</v>
      </c>
      <c r="D125" s="20">
        <v>4.95</v>
      </c>
      <c r="E125" s="20">
        <v>0</v>
      </c>
      <c r="F125" s="20">
        <v>0</v>
      </c>
      <c r="G125" s="20">
        <v>0</v>
      </c>
      <c r="H125" s="20">
        <v>52</v>
      </c>
      <c r="I125" s="20">
        <v>0</v>
      </c>
      <c r="J125" s="20">
        <v>0</v>
      </c>
      <c r="K125" s="20">
        <v>0</v>
      </c>
      <c r="L125" s="20">
        <v>0</v>
      </c>
      <c r="M125" s="20">
        <v>52</v>
      </c>
      <c r="N125" s="20">
        <v>6</v>
      </c>
      <c r="O125" s="20">
        <v>52</v>
      </c>
      <c r="P125" s="20">
        <v>1</v>
      </c>
      <c r="Q125" s="20">
        <v>0</v>
      </c>
      <c r="R125" s="20">
        <v>0</v>
      </c>
      <c r="T125" s="25">
        <v>52</v>
      </c>
      <c r="U125" s="89"/>
      <c r="V125" s="17">
        <f>Tarief!$D$39</f>
        <v>0</v>
      </c>
      <c r="W125" s="18">
        <f t="shared" si="1"/>
        <v>0</v>
      </c>
    </row>
    <row r="126" spans="1:23">
      <c r="A126" s="19" t="s">
        <v>408</v>
      </c>
      <c r="B126" s="19" t="s">
        <v>409</v>
      </c>
      <c r="C126" s="19" t="s">
        <v>203</v>
      </c>
      <c r="D126" s="19">
        <v>482.03</v>
      </c>
      <c r="E126" s="19">
        <v>0</v>
      </c>
      <c r="F126" s="19">
        <v>255</v>
      </c>
      <c r="G126" s="19">
        <v>52</v>
      </c>
      <c r="H126" s="19">
        <v>52</v>
      </c>
      <c r="I126" s="19">
        <v>0</v>
      </c>
      <c r="J126" s="19">
        <v>0</v>
      </c>
      <c r="K126" s="19">
        <v>0</v>
      </c>
      <c r="L126" s="19">
        <v>255</v>
      </c>
      <c r="M126" s="19">
        <v>255</v>
      </c>
      <c r="N126" s="19">
        <v>6</v>
      </c>
      <c r="O126" s="19">
        <v>52</v>
      </c>
      <c r="P126" s="19">
        <v>1</v>
      </c>
      <c r="Q126" s="19">
        <v>0</v>
      </c>
      <c r="R126" s="19">
        <v>0</v>
      </c>
      <c r="T126" s="25">
        <v>255</v>
      </c>
      <c r="U126" s="89"/>
      <c r="V126" s="17">
        <f>Tarief!$D$39</f>
        <v>0</v>
      </c>
      <c r="W126" s="18">
        <f t="shared" si="1"/>
        <v>0</v>
      </c>
    </row>
    <row r="127" spans="1:23">
      <c r="A127" s="20" t="s">
        <v>410</v>
      </c>
      <c r="B127" s="20" t="s">
        <v>411</v>
      </c>
      <c r="C127" s="20" t="s">
        <v>412</v>
      </c>
      <c r="D127" s="20">
        <v>9.8699999999999992</v>
      </c>
      <c r="E127" s="20">
        <v>0</v>
      </c>
      <c r="F127" s="20">
        <v>52</v>
      </c>
      <c r="G127" s="20">
        <v>0</v>
      </c>
      <c r="H127" s="20">
        <v>0</v>
      </c>
      <c r="I127" s="20">
        <v>0</v>
      </c>
      <c r="J127" s="20">
        <v>0</v>
      </c>
      <c r="K127" s="20">
        <v>0</v>
      </c>
      <c r="L127" s="20">
        <v>0</v>
      </c>
      <c r="M127" s="20">
        <v>0</v>
      </c>
      <c r="N127" s="20">
        <v>0</v>
      </c>
      <c r="O127" s="20">
        <v>0</v>
      </c>
      <c r="P127" s="20">
        <v>0</v>
      </c>
      <c r="Q127" s="20">
        <v>0</v>
      </c>
      <c r="R127" s="20">
        <v>0</v>
      </c>
      <c r="T127" s="25">
        <v>52</v>
      </c>
      <c r="U127" s="89"/>
      <c r="V127" s="17">
        <f>Tarief!$D$39</f>
        <v>0</v>
      </c>
      <c r="W127" s="18">
        <f t="shared" si="1"/>
        <v>0</v>
      </c>
    </row>
    <row r="128" spans="1:23">
      <c r="A128" s="19" t="s">
        <v>413</v>
      </c>
      <c r="B128" s="19" t="s">
        <v>411</v>
      </c>
      <c r="C128" s="19" t="s">
        <v>204</v>
      </c>
      <c r="D128" s="19">
        <v>9.36</v>
      </c>
      <c r="E128" s="19">
        <v>0</v>
      </c>
      <c r="F128" s="19">
        <v>255</v>
      </c>
      <c r="G128" s="19">
        <v>0</v>
      </c>
      <c r="H128" s="19">
        <v>52</v>
      </c>
      <c r="I128" s="19">
        <v>0</v>
      </c>
      <c r="J128" s="19">
        <v>0</v>
      </c>
      <c r="K128" s="19">
        <v>0</v>
      </c>
      <c r="L128" s="19">
        <v>0</v>
      </c>
      <c r="M128" s="19">
        <v>0</v>
      </c>
      <c r="N128" s="19">
        <v>0</v>
      </c>
      <c r="O128" s="19">
        <v>0</v>
      </c>
      <c r="P128" s="19">
        <v>0</v>
      </c>
      <c r="Q128" s="19">
        <v>0</v>
      </c>
      <c r="R128" s="19">
        <v>0</v>
      </c>
      <c r="T128" s="25">
        <v>255</v>
      </c>
      <c r="U128" s="89"/>
      <c r="V128" s="17">
        <f>Tarief!$D$39</f>
        <v>0</v>
      </c>
      <c r="W128" s="18">
        <f t="shared" si="1"/>
        <v>0</v>
      </c>
    </row>
    <row r="129" spans="1:23">
      <c r="A129" s="20" t="s">
        <v>414</v>
      </c>
      <c r="B129" s="20" t="s">
        <v>249</v>
      </c>
      <c r="C129" s="20" t="s">
        <v>415</v>
      </c>
      <c r="D129" s="20">
        <v>69.37</v>
      </c>
      <c r="E129" s="20">
        <v>0</v>
      </c>
      <c r="F129" s="20">
        <v>0</v>
      </c>
      <c r="G129" s="20">
        <v>0</v>
      </c>
      <c r="H129" s="20">
        <v>52</v>
      </c>
      <c r="I129" s="20">
        <v>0</v>
      </c>
      <c r="J129" s="20">
        <v>0</v>
      </c>
      <c r="K129" s="20">
        <v>0</v>
      </c>
      <c r="L129" s="20">
        <v>0</v>
      </c>
      <c r="M129" s="20">
        <v>52</v>
      </c>
      <c r="N129" s="20">
        <v>6</v>
      </c>
      <c r="O129" s="20">
        <v>52</v>
      </c>
      <c r="P129" s="20">
        <v>1</v>
      </c>
      <c r="Q129" s="20">
        <v>0</v>
      </c>
      <c r="R129" s="20">
        <v>0</v>
      </c>
      <c r="T129" s="25">
        <v>52</v>
      </c>
      <c r="U129" s="89"/>
      <c r="V129" s="17">
        <f>Tarief!$D$39</f>
        <v>0</v>
      </c>
      <c r="W129" s="18">
        <f t="shared" si="1"/>
        <v>0</v>
      </c>
    </row>
    <row r="130" spans="1:23">
      <c r="A130" s="19" t="s">
        <v>416</v>
      </c>
      <c r="B130" s="19" t="s">
        <v>409</v>
      </c>
      <c r="C130" s="19" t="s">
        <v>417</v>
      </c>
      <c r="D130" s="19">
        <v>27.32</v>
      </c>
      <c r="E130" s="19">
        <v>0</v>
      </c>
      <c r="F130" s="19">
        <v>0</v>
      </c>
      <c r="G130" s="19">
        <v>52</v>
      </c>
      <c r="H130" s="19">
        <v>0</v>
      </c>
      <c r="I130" s="19">
        <v>0</v>
      </c>
      <c r="J130" s="19">
        <v>0</v>
      </c>
      <c r="K130" s="19">
        <v>0</v>
      </c>
      <c r="L130" s="19">
        <v>0</v>
      </c>
      <c r="M130" s="19">
        <v>52</v>
      </c>
      <c r="N130" s="19">
        <v>6</v>
      </c>
      <c r="O130" s="19">
        <v>52</v>
      </c>
      <c r="P130" s="19">
        <v>1</v>
      </c>
      <c r="Q130" s="19">
        <v>0</v>
      </c>
      <c r="R130" s="19">
        <v>0</v>
      </c>
      <c r="T130" s="25">
        <v>52</v>
      </c>
      <c r="U130" s="89"/>
      <c r="V130" s="17">
        <f>Tarief!$D$39</f>
        <v>0</v>
      </c>
      <c r="W130" s="18">
        <f t="shared" si="1"/>
        <v>0</v>
      </c>
    </row>
    <row r="131" spans="1:23">
      <c r="A131" s="20" t="s">
        <v>418</v>
      </c>
      <c r="B131" s="20" t="s">
        <v>411</v>
      </c>
      <c r="C131" s="20" t="s">
        <v>205</v>
      </c>
      <c r="D131" s="20">
        <v>32.25</v>
      </c>
      <c r="E131" s="20">
        <v>0</v>
      </c>
      <c r="F131" s="20">
        <v>255</v>
      </c>
      <c r="G131" s="20">
        <v>0</v>
      </c>
      <c r="H131" s="20">
        <v>52</v>
      </c>
      <c r="I131" s="20">
        <v>0</v>
      </c>
      <c r="J131" s="20">
        <v>0</v>
      </c>
      <c r="K131" s="20">
        <v>0</v>
      </c>
      <c r="L131" s="20">
        <v>255</v>
      </c>
      <c r="M131" s="20">
        <v>255</v>
      </c>
      <c r="N131" s="20">
        <v>6</v>
      </c>
      <c r="O131" s="20">
        <v>52</v>
      </c>
      <c r="P131" s="20">
        <v>1</v>
      </c>
      <c r="Q131" s="20">
        <v>0</v>
      </c>
      <c r="R131" s="20">
        <v>0</v>
      </c>
      <c r="T131" s="25">
        <v>255</v>
      </c>
      <c r="U131" s="89"/>
      <c r="V131" s="17">
        <f>Tarief!$D$39</f>
        <v>0</v>
      </c>
      <c r="W131" s="18">
        <f t="shared" si="1"/>
        <v>0</v>
      </c>
    </row>
    <row r="132" spans="1:23">
      <c r="A132" s="19" t="s">
        <v>419</v>
      </c>
      <c r="B132" s="19" t="s">
        <v>252</v>
      </c>
      <c r="C132" s="19" t="s">
        <v>420</v>
      </c>
      <c r="D132" s="19">
        <v>7.92</v>
      </c>
      <c r="E132" s="19">
        <v>0</v>
      </c>
      <c r="F132" s="19">
        <v>203</v>
      </c>
      <c r="G132" s="19">
        <v>0</v>
      </c>
      <c r="H132" s="19">
        <v>52</v>
      </c>
      <c r="I132" s="19">
        <v>0</v>
      </c>
      <c r="J132" s="19">
        <v>0</v>
      </c>
      <c r="K132" s="19">
        <v>0</v>
      </c>
      <c r="L132" s="19">
        <v>0</v>
      </c>
      <c r="M132" s="19">
        <v>52</v>
      </c>
      <c r="N132" s="19">
        <v>0</v>
      </c>
      <c r="O132" s="19">
        <v>52</v>
      </c>
      <c r="P132" s="19">
        <v>1</v>
      </c>
      <c r="Q132" s="19">
        <v>0</v>
      </c>
      <c r="R132" s="19">
        <v>0</v>
      </c>
      <c r="T132" s="25">
        <v>203</v>
      </c>
      <c r="U132" s="89"/>
      <c r="V132" s="17">
        <f>Tarief!$D$39</f>
        <v>0</v>
      </c>
      <c r="W132" s="18">
        <f t="shared" si="1"/>
        <v>0</v>
      </c>
    </row>
    <row r="133" spans="1:23">
      <c r="A133" s="20" t="s">
        <v>421</v>
      </c>
      <c r="B133" s="20" t="s">
        <v>411</v>
      </c>
      <c r="C133" s="20" t="s">
        <v>206</v>
      </c>
      <c r="D133" s="20">
        <v>9.66</v>
      </c>
      <c r="E133" s="20">
        <v>0</v>
      </c>
      <c r="F133" s="20">
        <v>52</v>
      </c>
      <c r="G133" s="20">
        <v>0</v>
      </c>
      <c r="H133" s="20">
        <v>0</v>
      </c>
      <c r="I133" s="20">
        <v>0</v>
      </c>
      <c r="J133" s="20">
        <v>0</v>
      </c>
      <c r="K133" s="20">
        <v>0</v>
      </c>
      <c r="L133" s="20">
        <v>0</v>
      </c>
      <c r="M133" s="20">
        <v>52</v>
      </c>
      <c r="N133" s="20">
        <v>0</v>
      </c>
      <c r="O133" s="20">
        <v>52</v>
      </c>
      <c r="P133" s="20">
        <v>1</v>
      </c>
      <c r="Q133" s="20">
        <v>0</v>
      </c>
      <c r="R133" s="20">
        <v>0</v>
      </c>
      <c r="T133" s="25">
        <v>52</v>
      </c>
      <c r="U133" s="89"/>
      <c r="V133" s="17">
        <f>Tarief!$D$39</f>
        <v>0</v>
      </c>
      <c r="W133" s="18">
        <f t="shared" si="1"/>
        <v>0</v>
      </c>
    </row>
    <row r="134" spans="1:23">
      <c r="A134" s="19" t="s">
        <v>422</v>
      </c>
      <c r="B134" s="19" t="s">
        <v>411</v>
      </c>
      <c r="C134" s="19" t="s">
        <v>423</v>
      </c>
      <c r="D134" s="19">
        <v>9.6300000000000008</v>
      </c>
      <c r="E134" s="19">
        <v>0</v>
      </c>
      <c r="F134" s="19">
        <v>52</v>
      </c>
      <c r="G134" s="19">
        <v>0</v>
      </c>
      <c r="H134" s="19">
        <v>0</v>
      </c>
      <c r="I134" s="19">
        <v>0</v>
      </c>
      <c r="J134" s="19">
        <v>0</v>
      </c>
      <c r="K134" s="19">
        <v>0</v>
      </c>
      <c r="L134" s="19">
        <v>0</v>
      </c>
      <c r="M134" s="19">
        <v>52</v>
      </c>
      <c r="N134" s="19">
        <v>0</v>
      </c>
      <c r="O134" s="19">
        <v>52</v>
      </c>
      <c r="P134" s="19">
        <v>1</v>
      </c>
      <c r="Q134" s="19">
        <v>0</v>
      </c>
      <c r="R134" s="19">
        <v>0</v>
      </c>
      <c r="T134" s="25">
        <v>52</v>
      </c>
      <c r="U134" s="89"/>
      <c r="V134" s="17">
        <f>Tarief!$D$39</f>
        <v>0</v>
      </c>
      <c r="W134" s="18">
        <f t="shared" ref="W134:W158" si="2">V134*U134</f>
        <v>0</v>
      </c>
    </row>
    <row r="135" spans="1:23">
      <c r="A135" s="20" t="s">
        <v>267</v>
      </c>
      <c r="B135" s="20" t="s">
        <v>409</v>
      </c>
      <c r="C135" s="20" t="s">
        <v>424</v>
      </c>
      <c r="D135" s="20">
        <v>4.12</v>
      </c>
      <c r="E135" s="20">
        <v>0</v>
      </c>
      <c r="F135" s="20">
        <v>0</v>
      </c>
      <c r="G135" s="20">
        <v>52</v>
      </c>
      <c r="H135" s="20">
        <v>0</v>
      </c>
      <c r="I135" s="20">
        <v>0</v>
      </c>
      <c r="J135" s="20">
        <v>0</v>
      </c>
      <c r="K135" s="20">
        <v>0</v>
      </c>
      <c r="L135" s="20">
        <v>0</v>
      </c>
      <c r="M135" s="20">
        <v>52</v>
      </c>
      <c r="N135" s="20">
        <v>6</v>
      </c>
      <c r="O135" s="20">
        <v>52</v>
      </c>
      <c r="P135" s="20">
        <v>1</v>
      </c>
      <c r="Q135" s="20">
        <v>0</v>
      </c>
      <c r="R135" s="20">
        <v>0</v>
      </c>
      <c r="T135" s="25">
        <v>52</v>
      </c>
      <c r="U135" s="89"/>
      <c r="V135" s="17">
        <f>Tarief!$D$39</f>
        <v>0</v>
      </c>
      <c r="W135" s="18">
        <f t="shared" si="2"/>
        <v>0</v>
      </c>
    </row>
    <row r="136" spans="1:23">
      <c r="A136" s="19" t="s">
        <v>425</v>
      </c>
      <c r="B136" s="19" t="s">
        <v>411</v>
      </c>
      <c r="C136" s="19" t="s">
        <v>207</v>
      </c>
      <c r="D136" s="19">
        <v>22.97</v>
      </c>
      <c r="E136" s="19">
        <v>0</v>
      </c>
      <c r="F136" s="19">
        <v>255</v>
      </c>
      <c r="G136" s="19">
        <v>0</v>
      </c>
      <c r="H136" s="19">
        <v>52</v>
      </c>
      <c r="I136" s="19">
        <v>0</v>
      </c>
      <c r="J136" s="19">
        <v>0</v>
      </c>
      <c r="K136" s="19">
        <v>0</v>
      </c>
      <c r="L136" s="19">
        <v>0</v>
      </c>
      <c r="M136" s="19">
        <v>0</v>
      </c>
      <c r="N136" s="19">
        <v>0</v>
      </c>
      <c r="O136" s="19">
        <v>0</v>
      </c>
      <c r="P136" s="19">
        <v>0</v>
      </c>
      <c r="Q136" s="19">
        <v>0</v>
      </c>
      <c r="R136" s="19">
        <v>0</v>
      </c>
      <c r="T136" s="25">
        <v>255</v>
      </c>
      <c r="U136" s="89"/>
      <c r="V136" s="17">
        <f>Tarief!$D$39</f>
        <v>0</v>
      </c>
      <c r="W136" s="18">
        <f t="shared" si="2"/>
        <v>0</v>
      </c>
    </row>
    <row r="137" spans="1:23">
      <c r="A137" s="20" t="s">
        <v>237</v>
      </c>
      <c r="B137" s="20" t="s">
        <v>252</v>
      </c>
      <c r="C137" s="20" t="s">
        <v>208</v>
      </c>
      <c r="D137" s="20">
        <v>16.38</v>
      </c>
      <c r="E137" s="20">
        <v>0</v>
      </c>
      <c r="F137" s="20">
        <v>0</v>
      </c>
      <c r="G137" s="20">
        <v>0</v>
      </c>
      <c r="H137" s="20">
        <v>242</v>
      </c>
      <c r="I137" s="20">
        <v>0</v>
      </c>
      <c r="J137" s="20">
        <v>13</v>
      </c>
      <c r="K137" s="20">
        <v>0</v>
      </c>
      <c r="L137" s="20">
        <v>255</v>
      </c>
      <c r="M137" s="20">
        <v>0</v>
      </c>
      <c r="N137" s="20">
        <v>0</v>
      </c>
      <c r="O137" s="20">
        <v>52</v>
      </c>
      <c r="P137" s="20">
        <v>0</v>
      </c>
      <c r="Q137" s="20">
        <v>242</v>
      </c>
      <c r="R137" s="20">
        <v>13</v>
      </c>
      <c r="T137" s="25">
        <v>255</v>
      </c>
      <c r="U137" s="89"/>
      <c r="V137" s="17">
        <f>Tarief!$D$39</f>
        <v>0</v>
      </c>
      <c r="W137" s="18">
        <f t="shared" si="2"/>
        <v>0</v>
      </c>
    </row>
    <row r="138" spans="1:23">
      <c r="A138" s="19" t="s">
        <v>267</v>
      </c>
      <c r="B138" s="19" t="s">
        <v>249</v>
      </c>
      <c r="C138" s="19" t="s">
        <v>426</v>
      </c>
      <c r="D138" s="19">
        <v>18.39</v>
      </c>
      <c r="E138" s="19">
        <v>0</v>
      </c>
      <c r="F138" s="19">
        <v>0</v>
      </c>
      <c r="G138" s="19">
        <v>0</v>
      </c>
      <c r="H138" s="19">
        <v>52</v>
      </c>
      <c r="I138" s="19">
        <v>0</v>
      </c>
      <c r="J138" s="19">
        <v>0</v>
      </c>
      <c r="K138" s="19">
        <v>0</v>
      </c>
      <c r="L138" s="19">
        <v>0</v>
      </c>
      <c r="M138" s="19">
        <v>52</v>
      </c>
      <c r="N138" s="19">
        <v>6</v>
      </c>
      <c r="O138" s="19">
        <v>52</v>
      </c>
      <c r="P138" s="19">
        <v>1</v>
      </c>
      <c r="Q138" s="19">
        <v>0</v>
      </c>
      <c r="R138" s="19">
        <v>0</v>
      </c>
      <c r="T138" s="25">
        <v>52</v>
      </c>
      <c r="U138" s="89"/>
      <c r="V138" s="17">
        <f>Tarief!$D$39</f>
        <v>0</v>
      </c>
      <c r="W138" s="18">
        <f t="shared" si="2"/>
        <v>0</v>
      </c>
    </row>
    <row r="139" spans="1:23">
      <c r="A139" s="20" t="s">
        <v>248</v>
      </c>
      <c r="B139" s="20" t="s">
        <v>249</v>
      </c>
      <c r="C139" s="20" t="s">
        <v>427</v>
      </c>
      <c r="D139" s="20">
        <v>46.04</v>
      </c>
      <c r="E139" s="20">
        <v>0</v>
      </c>
      <c r="F139" s="20">
        <v>0</v>
      </c>
      <c r="G139" s="20">
        <v>0</v>
      </c>
      <c r="H139" s="20">
        <v>52</v>
      </c>
      <c r="I139" s="20">
        <v>0</v>
      </c>
      <c r="J139" s="20">
        <v>0</v>
      </c>
      <c r="K139" s="20">
        <v>0</v>
      </c>
      <c r="L139" s="20">
        <v>0</v>
      </c>
      <c r="M139" s="20">
        <v>52</v>
      </c>
      <c r="N139" s="20">
        <v>6</v>
      </c>
      <c r="O139" s="20">
        <v>52</v>
      </c>
      <c r="P139" s="20">
        <v>1</v>
      </c>
      <c r="Q139" s="20">
        <v>0</v>
      </c>
      <c r="R139" s="20">
        <v>0</v>
      </c>
      <c r="T139" s="25">
        <v>52</v>
      </c>
      <c r="U139" s="89"/>
      <c r="V139" s="17">
        <f>Tarief!$D$39</f>
        <v>0</v>
      </c>
      <c r="W139" s="18">
        <f t="shared" si="2"/>
        <v>0</v>
      </c>
    </row>
    <row r="140" spans="1:23">
      <c r="A140" s="19" t="s">
        <v>267</v>
      </c>
      <c r="B140" s="19" t="s">
        <v>249</v>
      </c>
      <c r="C140" s="19" t="s">
        <v>428</v>
      </c>
      <c r="D140" s="19">
        <v>20.239999999999998</v>
      </c>
      <c r="E140" s="19">
        <v>0</v>
      </c>
      <c r="F140" s="19">
        <v>0</v>
      </c>
      <c r="G140" s="19">
        <v>0</v>
      </c>
      <c r="H140" s="19">
        <v>52</v>
      </c>
      <c r="I140" s="19">
        <v>0</v>
      </c>
      <c r="J140" s="19">
        <v>0</v>
      </c>
      <c r="K140" s="19">
        <v>0</v>
      </c>
      <c r="L140" s="19">
        <v>0</v>
      </c>
      <c r="M140" s="19">
        <v>52</v>
      </c>
      <c r="N140" s="19">
        <v>6</v>
      </c>
      <c r="O140" s="19">
        <v>52</v>
      </c>
      <c r="P140" s="19">
        <v>1</v>
      </c>
      <c r="Q140" s="19">
        <v>0</v>
      </c>
      <c r="R140" s="19">
        <v>0</v>
      </c>
      <c r="T140" s="25">
        <v>52</v>
      </c>
      <c r="U140" s="89"/>
      <c r="V140" s="17">
        <f>Tarief!$D$39</f>
        <v>0</v>
      </c>
      <c r="W140" s="18">
        <f t="shared" si="2"/>
        <v>0</v>
      </c>
    </row>
    <row r="141" spans="1:23">
      <c r="A141" s="20" t="s">
        <v>248</v>
      </c>
      <c r="B141" s="20" t="s">
        <v>249</v>
      </c>
      <c r="C141" s="20" t="s">
        <v>429</v>
      </c>
      <c r="D141" s="20">
        <v>26.76</v>
      </c>
      <c r="E141" s="20">
        <v>0</v>
      </c>
      <c r="F141" s="20">
        <v>0</v>
      </c>
      <c r="G141" s="20">
        <v>0</v>
      </c>
      <c r="H141" s="20">
        <v>52</v>
      </c>
      <c r="I141" s="20">
        <v>0</v>
      </c>
      <c r="J141" s="20">
        <v>0</v>
      </c>
      <c r="K141" s="20">
        <v>0</v>
      </c>
      <c r="L141" s="20">
        <v>0</v>
      </c>
      <c r="M141" s="20">
        <v>52</v>
      </c>
      <c r="N141" s="20">
        <v>6</v>
      </c>
      <c r="O141" s="20">
        <v>52</v>
      </c>
      <c r="P141" s="20">
        <v>1</v>
      </c>
      <c r="Q141" s="20">
        <v>0</v>
      </c>
      <c r="R141" s="20">
        <v>0</v>
      </c>
      <c r="T141" s="25">
        <v>52</v>
      </c>
      <c r="U141" s="89"/>
      <c r="V141" s="17">
        <f>Tarief!$D$39</f>
        <v>0</v>
      </c>
      <c r="W141" s="18">
        <f t="shared" si="2"/>
        <v>0</v>
      </c>
    </row>
    <row r="142" spans="1:23">
      <c r="A142" s="19" t="s">
        <v>430</v>
      </c>
      <c r="B142" s="19" t="s">
        <v>252</v>
      </c>
      <c r="C142" s="19" t="s">
        <v>431</v>
      </c>
      <c r="D142" s="19">
        <v>69.790000000000006</v>
      </c>
      <c r="E142" s="19">
        <v>0</v>
      </c>
      <c r="F142" s="19">
        <v>0</v>
      </c>
      <c r="G142" s="19">
        <v>0</v>
      </c>
      <c r="H142" s="19">
        <v>0</v>
      </c>
      <c r="I142" s="19">
        <v>0</v>
      </c>
      <c r="J142" s="19">
        <v>0</v>
      </c>
      <c r="K142" s="19">
        <v>0</v>
      </c>
      <c r="L142" s="19">
        <v>0</v>
      </c>
      <c r="M142" s="19">
        <v>0</v>
      </c>
      <c r="N142" s="19">
        <v>0</v>
      </c>
      <c r="O142" s="19">
        <v>0</v>
      </c>
      <c r="P142" s="19">
        <v>0</v>
      </c>
      <c r="Q142" s="19">
        <v>0</v>
      </c>
      <c r="R142" s="19">
        <v>0</v>
      </c>
      <c r="T142" s="25">
        <v>0</v>
      </c>
      <c r="U142" s="89"/>
      <c r="V142" s="17">
        <f>Tarief!$D$39</f>
        <v>0</v>
      </c>
      <c r="W142" s="18">
        <f t="shared" si="2"/>
        <v>0</v>
      </c>
    </row>
    <row r="143" spans="1:23">
      <c r="A143" s="20" t="s">
        <v>430</v>
      </c>
      <c r="B143" s="20" t="s">
        <v>252</v>
      </c>
      <c r="C143" s="20" t="s">
        <v>432</v>
      </c>
      <c r="D143" s="20">
        <v>84.32</v>
      </c>
      <c r="E143" s="20">
        <v>0</v>
      </c>
      <c r="F143" s="20">
        <v>0</v>
      </c>
      <c r="G143" s="20">
        <v>0</v>
      </c>
      <c r="H143" s="20">
        <v>0</v>
      </c>
      <c r="I143" s="20">
        <v>0</v>
      </c>
      <c r="J143" s="20">
        <v>0</v>
      </c>
      <c r="K143" s="20">
        <v>0</v>
      </c>
      <c r="L143" s="20">
        <v>0</v>
      </c>
      <c r="M143" s="20">
        <v>0</v>
      </c>
      <c r="N143" s="20">
        <v>0</v>
      </c>
      <c r="O143" s="20">
        <v>0</v>
      </c>
      <c r="P143" s="20">
        <v>0</v>
      </c>
      <c r="Q143" s="20">
        <v>0</v>
      </c>
      <c r="R143" s="20">
        <v>0</v>
      </c>
      <c r="T143" s="25">
        <v>0</v>
      </c>
      <c r="U143" s="89"/>
      <c r="V143" s="17">
        <f>Tarief!$D$39</f>
        <v>0</v>
      </c>
      <c r="W143" s="18">
        <f t="shared" si="2"/>
        <v>0</v>
      </c>
    </row>
    <row r="144" spans="1:23">
      <c r="A144" s="19" t="s">
        <v>433</v>
      </c>
      <c r="B144" s="19" t="s">
        <v>252</v>
      </c>
      <c r="C144" s="19" t="s">
        <v>434</v>
      </c>
      <c r="D144" s="19">
        <v>33.35</v>
      </c>
      <c r="E144" s="19">
        <v>0</v>
      </c>
      <c r="F144" s="19">
        <v>104</v>
      </c>
      <c r="G144" s="19">
        <v>0</v>
      </c>
      <c r="H144" s="19">
        <v>52</v>
      </c>
      <c r="I144" s="19">
        <v>0</v>
      </c>
      <c r="J144" s="19">
        <v>0</v>
      </c>
      <c r="K144" s="19">
        <v>0</v>
      </c>
      <c r="L144" s="19">
        <v>156</v>
      </c>
      <c r="M144" s="19">
        <v>156</v>
      </c>
      <c r="N144" s="19">
        <v>6</v>
      </c>
      <c r="O144" s="19">
        <v>52</v>
      </c>
      <c r="P144" s="19">
        <v>1</v>
      </c>
      <c r="Q144" s="19">
        <v>0</v>
      </c>
      <c r="R144" s="19">
        <v>0</v>
      </c>
      <c r="T144" s="25">
        <v>156</v>
      </c>
      <c r="U144" s="89"/>
      <c r="V144" s="17">
        <f>Tarief!$D$39</f>
        <v>0</v>
      </c>
      <c r="W144" s="18">
        <f t="shared" si="2"/>
        <v>0</v>
      </c>
    </row>
    <row r="145" spans="1:23">
      <c r="A145" s="20" t="s">
        <v>435</v>
      </c>
      <c r="B145" s="20" t="s">
        <v>252</v>
      </c>
      <c r="C145" s="20" t="s">
        <v>436</v>
      </c>
      <c r="D145" s="20">
        <v>69.66</v>
      </c>
      <c r="E145" s="20">
        <v>0</v>
      </c>
      <c r="F145" s="20">
        <v>104</v>
      </c>
      <c r="G145" s="20">
        <v>0</v>
      </c>
      <c r="H145" s="20">
        <v>52</v>
      </c>
      <c r="I145" s="20">
        <v>0</v>
      </c>
      <c r="J145" s="20">
        <v>0</v>
      </c>
      <c r="K145" s="20">
        <v>0</v>
      </c>
      <c r="L145" s="20">
        <v>156</v>
      </c>
      <c r="M145" s="20">
        <v>156</v>
      </c>
      <c r="N145" s="20">
        <v>6</v>
      </c>
      <c r="O145" s="20">
        <v>52</v>
      </c>
      <c r="P145" s="20">
        <v>1</v>
      </c>
      <c r="Q145" s="20">
        <v>0</v>
      </c>
      <c r="R145" s="20">
        <v>0</v>
      </c>
      <c r="T145" s="25">
        <v>156</v>
      </c>
      <c r="U145" s="89"/>
      <c r="V145" s="17">
        <f>Tarief!$D$39</f>
        <v>0</v>
      </c>
      <c r="W145" s="18">
        <f t="shared" si="2"/>
        <v>0</v>
      </c>
    </row>
    <row r="146" spans="1:23">
      <c r="A146" s="19" t="s">
        <v>437</v>
      </c>
      <c r="B146" s="19" t="s">
        <v>252</v>
      </c>
      <c r="C146" s="19" t="s">
        <v>438</v>
      </c>
      <c r="D146" s="19">
        <v>4.43</v>
      </c>
      <c r="E146" s="19">
        <v>0</v>
      </c>
      <c r="F146" s="19">
        <v>52</v>
      </c>
      <c r="G146" s="19">
        <v>0</v>
      </c>
      <c r="H146" s="19">
        <v>52</v>
      </c>
      <c r="I146" s="19">
        <v>0</v>
      </c>
      <c r="J146" s="19">
        <v>0</v>
      </c>
      <c r="K146" s="19">
        <v>0</v>
      </c>
      <c r="L146" s="19">
        <v>104</v>
      </c>
      <c r="M146" s="19">
        <v>104</v>
      </c>
      <c r="N146" s="19">
        <v>6</v>
      </c>
      <c r="O146" s="19">
        <v>52</v>
      </c>
      <c r="P146" s="19">
        <v>1</v>
      </c>
      <c r="Q146" s="19">
        <v>0</v>
      </c>
      <c r="R146" s="19">
        <v>0</v>
      </c>
      <c r="T146" s="25">
        <v>104</v>
      </c>
      <c r="U146" s="89"/>
      <c r="V146" s="17">
        <f>Tarief!$D$39</f>
        <v>0</v>
      </c>
      <c r="W146" s="18">
        <f t="shared" si="2"/>
        <v>0</v>
      </c>
    </row>
    <row r="147" spans="1:23">
      <c r="A147" s="20" t="s">
        <v>267</v>
      </c>
      <c r="B147" s="20" t="s">
        <v>252</v>
      </c>
      <c r="C147" s="20" t="s">
        <v>439</v>
      </c>
      <c r="D147" s="20">
        <v>18.47</v>
      </c>
      <c r="E147" s="20">
        <v>0</v>
      </c>
      <c r="F147" s="20">
        <v>0</v>
      </c>
      <c r="G147" s="20">
        <v>0</v>
      </c>
      <c r="H147" s="20">
        <v>52</v>
      </c>
      <c r="I147" s="20">
        <v>0</v>
      </c>
      <c r="J147" s="20">
        <v>0</v>
      </c>
      <c r="K147" s="20">
        <v>0</v>
      </c>
      <c r="L147" s="20">
        <v>0</v>
      </c>
      <c r="M147" s="20">
        <v>52</v>
      </c>
      <c r="N147" s="20">
        <v>6</v>
      </c>
      <c r="O147" s="20">
        <v>52</v>
      </c>
      <c r="P147" s="20">
        <v>1</v>
      </c>
      <c r="Q147" s="20">
        <v>0</v>
      </c>
      <c r="R147" s="20">
        <v>0</v>
      </c>
      <c r="T147" s="25">
        <v>52</v>
      </c>
      <c r="U147" s="89"/>
      <c r="V147" s="17">
        <f>Tarief!$D$39</f>
        <v>0</v>
      </c>
      <c r="W147" s="18">
        <f t="shared" si="2"/>
        <v>0</v>
      </c>
    </row>
    <row r="148" spans="1:23">
      <c r="A148" s="19" t="s">
        <v>248</v>
      </c>
      <c r="B148" s="19" t="s">
        <v>249</v>
      </c>
      <c r="C148" s="19" t="s">
        <v>440</v>
      </c>
      <c r="D148" s="19">
        <v>43.02</v>
      </c>
      <c r="E148" s="19">
        <v>0</v>
      </c>
      <c r="F148" s="19">
        <v>0</v>
      </c>
      <c r="G148" s="19">
        <v>0</v>
      </c>
      <c r="H148" s="19">
        <v>52</v>
      </c>
      <c r="I148" s="19">
        <v>0</v>
      </c>
      <c r="J148" s="19">
        <v>0</v>
      </c>
      <c r="K148" s="19">
        <v>0</v>
      </c>
      <c r="L148" s="19">
        <v>0</v>
      </c>
      <c r="M148" s="19">
        <v>52</v>
      </c>
      <c r="N148" s="19">
        <v>6</v>
      </c>
      <c r="O148" s="19">
        <v>52</v>
      </c>
      <c r="P148" s="19">
        <v>1</v>
      </c>
      <c r="Q148" s="19">
        <v>0</v>
      </c>
      <c r="R148" s="19">
        <v>0</v>
      </c>
      <c r="T148" s="25">
        <v>52</v>
      </c>
      <c r="U148" s="89"/>
      <c r="V148" s="17">
        <f>Tarief!$D$39</f>
        <v>0</v>
      </c>
      <c r="W148" s="18">
        <f t="shared" si="2"/>
        <v>0</v>
      </c>
    </row>
    <row r="149" spans="1:23">
      <c r="A149" s="20" t="s">
        <v>267</v>
      </c>
      <c r="B149" s="20" t="s">
        <v>249</v>
      </c>
      <c r="C149" s="20" t="s">
        <v>441</v>
      </c>
      <c r="D149" s="20">
        <v>20.83</v>
      </c>
      <c r="E149" s="20">
        <v>0</v>
      </c>
      <c r="F149" s="20">
        <v>0</v>
      </c>
      <c r="G149" s="20">
        <v>0</v>
      </c>
      <c r="H149" s="20">
        <v>52</v>
      </c>
      <c r="I149" s="20">
        <v>0</v>
      </c>
      <c r="J149" s="20">
        <v>0</v>
      </c>
      <c r="K149" s="20">
        <v>0</v>
      </c>
      <c r="L149" s="20">
        <v>0</v>
      </c>
      <c r="M149" s="20">
        <v>52</v>
      </c>
      <c r="N149" s="20">
        <v>6</v>
      </c>
      <c r="O149" s="20">
        <v>52</v>
      </c>
      <c r="P149" s="20">
        <v>1</v>
      </c>
      <c r="Q149" s="20">
        <v>0</v>
      </c>
      <c r="R149" s="20">
        <v>0</v>
      </c>
      <c r="T149" s="25">
        <v>52</v>
      </c>
      <c r="U149" s="89"/>
      <c r="V149" s="17">
        <f>Tarief!$D$39</f>
        <v>0</v>
      </c>
      <c r="W149" s="18">
        <f t="shared" si="2"/>
        <v>0</v>
      </c>
    </row>
    <row r="150" spans="1:23">
      <c r="A150" s="19" t="s">
        <v>442</v>
      </c>
      <c r="B150" s="19" t="s">
        <v>443</v>
      </c>
      <c r="C150" s="19" t="s">
        <v>444</v>
      </c>
      <c r="D150" s="19">
        <v>23.74</v>
      </c>
      <c r="E150" s="19">
        <v>0</v>
      </c>
      <c r="F150" s="19">
        <v>0</v>
      </c>
      <c r="G150" s="19">
        <v>52</v>
      </c>
      <c r="H150" s="19">
        <v>0</v>
      </c>
      <c r="I150" s="19">
        <v>0</v>
      </c>
      <c r="J150" s="19">
        <v>0</v>
      </c>
      <c r="K150" s="19">
        <v>0</v>
      </c>
      <c r="L150" s="19">
        <v>0</v>
      </c>
      <c r="M150" s="19">
        <v>52</v>
      </c>
      <c r="N150" s="19">
        <v>6</v>
      </c>
      <c r="O150" s="19">
        <v>52</v>
      </c>
      <c r="P150" s="19">
        <v>1</v>
      </c>
      <c r="Q150" s="19">
        <v>0</v>
      </c>
      <c r="R150" s="19">
        <v>0</v>
      </c>
      <c r="T150" s="25">
        <v>52</v>
      </c>
      <c r="U150" s="89"/>
      <c r="V150" s="17">
        <f>Tarief!$D$39</f>
        <v>0</v>
      </c>
      <c r="W150" s="18">
        <f t="shared" si="2"/>
        <v>0</v>
      </c>
    </row>
    <row r="151" spans="1:23">
      <c r="A151" s="20" t="s">
        <v>248</v>
      </c>
      <c r="B151" s="20" t="s">
        <v>443</v>
      </c>
      <c r="C151" s="20" t="s">
        <v>445</v>
      </c>
      <c r="D151" s="20">
        <v>27.3</v>
      </c>
      <c r="E151" s="20">
        <v>0</v>
      </c>
      <c r="F151" s="20">
        <v>0</v>
      </c>
      <c r="G151" s="20">
        <v>52</v>
      </c>
      <c r="H151" s="20">
        <v>0</v>
      </c>
      <c r="I151" s="20">
        <v>0</v>
      </c>
      <c r="J151" s="20">
        <v>0</v>
      </c>
      <c r="K151" s="20">
        <v>0</v>
      </c>
      <c r="L151" s="20">
        <v>0</v>
      </c>
      <c r="M151" s="20">
        <v>52</v>
      </c>
      <c r="N151" s="20">
        <v>6</v>
      </c>
      <c r="O151" s="20">
        <v>52</v>
      </c>
      <c r="P151" s="20">
        <v>1</v>
      </c>
      <c r="Q151" s="20">
        <v>0</v>
      </c>
      <c r="R151" s="20">
        <v>0</v>
      </c>
      <c r="T151" s="25">
        <v>52</v>
      </c>
      <c r="U151" s="89"/>
      <c r="V151" s="17">
        <f>Tarief!$D$39</f>
        <v>0</v>
      </c>
      <c r="W151" s="18">
        <f t="shared" si="2"/>
        <v>0</v>
      </c>
    </row>
    <row r="152" spans="1:23">
      <c r="A152" s="19" t="s">
        <v>446</v>
      </c>
      <c r="B152" s="19" t="s">
        <v>252</v>
      </c>
      <c r="C152" s="19" t="s">
        <v>447</v>
      </c>
      <c r="D152" s="19">
        <v>113.01</v>
      </c>
      <c r="E152" s="19">
        <v>0</v>
      </c>
      <c r="F152" s="19">
        <v>0</v>
      </c>
      <c r="G152" s="19">
        <v>0</v>
      </c>
      <c r="H152" s="19">
        <v>0</v>
      </c>
      <c r="I152" s="19">
        <v>0</v>
      </c>
      <c r="J152" s="19">
        <v>0</v>
      </c>
      <c r="K152" s="19">
        <v>0</v>
      </c>
      <c r="L152" s="19">
        <v>0</v>
      </c>
      <c r="M152" s="19">
        <v>0</v>
      </c>
      <c r="N152" s="19">
        <v>0</v>
      </c>
      <c r="O152" s="19">
        <v>0</v>
      </c>
      <c r="P152" s="19">
        <v>0</v>
      </c>
      <c r="Q152" s="19">
        <v>0</v>
      </c>
      <c r="R152" s="19">
        <v>0</v>
      </c>
      <c r="T152" s="25">
        <v>0</v>
      </c>
      <c r="U152" s="89"/>
      <c r="V152" s="17">
        <f>Tarief!$D$39</f>
        <v>0</v>
      </c>
      <c r="W152" s="18">
        <f t="shared" si="2"/>
        <v>0</v>
      </c>
    </row>
    <row r="153" spans="1:23">
      <c r="A153" s="20" t="s">
        <v>448</v>
      </c>
      <c r="B153" s="20" t="s">
        <v>252</v>
      </c>
      <c r="C153" s="20" t="s">
        <v>449</v>
      </c>
      <c r="D153" s="20">
        <v>40.659999999999997</v>
      </c>
      <c r="E153" s="20">
        <v>0</v>
      </c>
      <c r="F153" s="20">
        <v>0</v>
      </c>
      <c r="G153" s="20">
        <v>0</v>
      </c>
      <c r="H153" s="20">
        <v>0</v>
      </c>
      <c r="I153" s="20">
        <v>0</v>
      </c>
      <c r="J153" s="20">
        <v>0</v>
      </c>
      <c r="K153" s="20">
        <v>0</v>
      </c>
      <c r="L153" s="20">
        <v>0</v>
      </c>
      <c r="M153" s="20">
        <v>0</v>
      </c>
      <c r="N153" s="20">
        <v>0</v>
      </c>
      <c r="O153" s="20">
        <v>0</v>
      </c>
      <c r="P153" s="20">
        <v>0</v>
      </c>
      <c r="Q153" s="20">
        <v>0</v>
      </c>
      <c r="R153" s="20">
        <v>0</v>
      </c>
      <c r="T153" s="25">
        <v>0</v>
      </c>
      <c r="U153" s="89"/>
      <c r="V153" s="17">
        <f>Tarief!$D$39</f>
        <v>0</v>
      </c>
      <c r="W153" s="18">
        <f t="shared" si="2"/>
        <v>0</v>
      </c>
    </row>
    <row r="154" spans="1:23">
      <c r="A154" s="19" t="s">
        <v>392</v>
      </c>
      <c r="B154" s="19" t="s">
        <v>252</v>
      </c>
      <c r="C154" s="19" t="s">
        <v>450</v>
      </c>
      <c r="D154" s="19">
        <v>33.24</v>
      </c>
      <c r="E154" s="19">
        <v>0</v>
      </c>
      <c r="F154" s="19">
        <v>104</v>
      </c>
      <c r="G154" s="19">
        <v>0</v>
      </c>
      <c r="H154" s="19">
        <v>52</v>
      </c>
      <c r="I154" s="19">
        <v>0</v>
      </c>
      <c r="J154" s="19">
        <v>0</v>
      </c>
      <c r="K154" s="19">
        <v>0</v>
      </c>
      <c r="L154" s="19">
        <v>156</v>
      </c>
      <c r="M154" s="19">
        <v>156</v>
      </c>
      <c r="N154" s="19">
        <v>6</v>
      </c>
      <c r="O154" s="19">
        <v>52</v>
      </c>
      <c r="P154" s="19">
        <v>1</v>
      </c>
      <c r="Q154" s="19">
        <v>0</v>
      </c>
      <c r="R154" s="19">
        <v>0</v>
      </c>
      <c r="T154" s="25">
        <v>156</v>
      </c>
      <c r="U154" s="89"/>
      <c r="V154" s="17">
        <f>Tarief!$D$39</f>
        <v>0</v>
      </c>
      <c r="W154" s="18">
        <f t="shared" si="2"/>
        <v>0</v>
      </c>
    </row>
    <row r="155" spans="1:23">
      <c r="A155" s="20" t="s">
        <v>392</v>
      </c>
      <c r="B155" s="20" t="s">
        <v>252</v>
      </c>
      <c r="C155" s="20" t="s">
        <v>451</v>
      </c>
      <c r="D155" s="20">
        <v>69.87</v>
      </c>
      <c r="E155" s="20">
        <v>0</v>
      </c>
      <c r="F155" s="20">
        <v>104</v>
      </c>
      <c r="G155" s="20">
        <v>0</v>
      </c>
      <c r="H155" s="20">
        <v>52</v>
      </c>
      <c r="I155" s="20">
        <v>0</v>
      </c>
      <c r="J155" s="20">
        <v>0</v>
      </c>
      <c r="K155" s="20">
        <v>0</v>
      </c>
      <c r="L155" s="20">
        <v>156</v>
      </c>
      <c r="M155" s="20">
        <v>156</v>
      </c>
      <c r="N155" s="20">
        <v>6</v>
      </c>
      <c r="O155" s="20">
        <v>52</v>
      </c>
      <c r="P155" s="20">
        <v>1</v>
      </c>
      <c r="Q155" s="20">
        <v>0</v>
      </c>
      <c r="R155" s="20">
        <v>0</v>
      </c>
      <c r="T155" s="25">
        <v>156</v>
      </c>
      <c r="U155" s="89"/>
      <c r="V155" s="17">
        <f>Tarief!$D$39</f>
        <v>0</v>
      </c>
      <c r="W155" s="18">
        <f t="shared" si="2"/>
        <v>0</v>
      </c>
    </row>
    <row r="156" spans="1:23">
      <c r="A156" s="19" t="s">
        <v>437</v>
      </c>
      <c r="B156" s="19" t="s">
        <v>252</v>
      </c>
      <c r="C156" s="19" t="s">
        <v>452</v>
      </c>
      <c r="D156" s="19">
        <v>4.37</v>
      </c>
      <c r="E156" s="19">
        <v>0</v>
      </c>
      <c r="F156" s="19">
        <v>0</v>
      </c>
      <c r="G156" s="19">
        <v>0</v>
      </c>
      <c r="H156" s="19">
        <v>52</v>
      </c>
      <c r="I156" s="19">
        <v>0</v>
      </c>
      <c r="J156" s="19">
        <v>0</v>
      </c>
      <c r="K156" s="19">
        <v>0</v>
      </c>
      <c r="L156" s="19">
        <v>0</v>
      </c>
      <c r="M156" s="19">
        <v>52</v>
      </c>
      <c r="N156" s="19">
        <v>6</v>
      </c>
      <c r="O156" s="19">
        <v>52</v>
      </c>
      <c r="P156" s="19">
        <v>1</v>
      </c>
      <c r="Q156" s="19">
        <v>0</v>
      </c>
      <c r="R156" s="19">
        <v>0</v>
      </c>
      <c r="T156" s="25">
        <v>52</v>
      </c>
      <c r="U156" s="89"/>
      <c r="V156" s="17">
        <f>Tarief!$D$39</f>
        <v>0</v>
      </c>
      <c r="W156" s="18">
        <f t="shared" si="2"/>
        <v>0</v>
      </c>
    </row>
    <row r="157" spans="1:23">
      <c r="A157" s="20" t="s">
        <v>267</v>
      </c>
      <c r="B157" s="20" t="s">
        <v>252</v>
      </c>
      <c r="C157" s="20" t="s">
        <v>453</v>
      </c>
      <c r="D157" s="20">
        <v>18.61</v>
      </c>
      <c r="E157" s="20">
        <v>0</v>
      </c>
      <c r="F157" s="20">
        <v>0</v>
      </c>
      <c r="G157" s="20">
        <v>0</v>
      </c>
      <c r="H157" s="20">
        <v>52</v>
      </c>
      <c r="I157" s="20">
        <v>0</v>
      </c>
      <c r="J157" s="20">
        <v>0</v>
      </c>
      <c r="K157" s="20">
        <v>0</v>
      </c>
      <c r="L157" s="20">
        <v>0</v>
      </c>
      <c r="M157" s="20">
        <v>52</v>
      </c>
      <c r="N157" s="20">
        <v>6</v>
      </c>
      <c r="O157" s="20">
        <v>52</v>
      </c>
      <c r="P157" s="20">
        <v>1</v>
      </c>
      <c r="Q157" s="20">
        <v>0</v>
      </c>
      <c r="R157" s="20">
        <v>0</v>
      </c>
      <c r="T157" s="25">
        <v>52</v>
      </c>
      <c r="U157" s="89"/>
      <c r="V157" s="17">
        <f>Tarief!$D$39</f>
        <v>0</v>
      </c>
      <c r="W157" s="18">
        <f t="shared" si="2"/>
        <v>0</v>
      </c>
    </row>
    <row r="158" spans="1:23">
      <c r="A158" s="19" t="s">
        <v>248</v>
      </c>
      <c r="B158" s="19" t="s">
        <v>443</v>
      </c>
      <c r="C158" s="19" t="s">
        <v>454</v>
      </c>
      <c r="D158" s="19">
        <v>42.22</v>
      </c>
      <c r="E158" s="19">
        <v>0</v>
      </c>
      <c r="F158" s="19">
        <v>0</v>
      </c>
      <c r="G158" s="19">
        <v>52</v>
      </c>
      <c r="H158" s="19">
        <v>0</v>
      </c>
      <c r="I158" s="19">
        <v>0</v>
      </c>
      <c r="J158" s="19">
        <v>0</v>
      </c>
      <c r="K158" s="19">
        <v>0</v>
      </c>
      <c r="L158" s="19">
        <v>0</v>
      </c>
      <c r="M158" s="19">
        <v>52</v>
      </c>
      <c r="N158" s="19">
        <v>6</v>
      </c>
      <c r="O158" s="19">
        <v>52</v>
      </c>
      <c r="P158" s="19">
        <v>1</v>
      </c>
      <c r="Q158" s="19">
        <v>0</v>
      </c>
      <c r="R158" s="19">
        <v>0</v>
      </c>
      <c r="T158" s="25">
        <v>52</v>
      </c>
      <c r="U158" s="89"/>
      <c r="V158" s="17">
        <f>Tarief!$D$39</f>
        <v>0</v>
      </c>
      <c r="W158" s="18">
        <f t="shared" si="2"/>
        <v>0</v>
      </c>
    </row>
    <row r="159" spans="1:23">
      <c r="W159" s="18"/>
    </row>
    <row r="160" spans="1:23">
      <c r="U160" s="15">
        <f>SUM(U10:U159)</f>
        <v>0</v>
      </c>
      <c r="W160" s="18">
        <f>SUM(W10:W159)</f>
        <v>0</v>
      </c>
    </row>
  </sheetData>
  <sheetProtection algorithmName="SHA-512" hashValue="wrPfwFKq7cGwSeZyFPv3u1uZh4XOWOjiy0dcv47qrs9PsNKVn4FACc4nVzdx2kMYcqbC3giP3yW860OvpyNr2w==" saltValue="kQDoHMgG3lWCGO+Wi42mBA==" spinCount="100000" sheet="1" objects="1" scenarios="1"/>
  <autoFilter ref="A8:W158" xr:uid="{396745B7-BAE3-40F5-8BCC-6D45017F4D06}"/>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8428A-1DF2-4AD6-BC38-80039945D0C8}">
  <dimension ref="A2:W45"/>
  <sheetViews>
    <sheetView showZeros="0" view="pageBreakPreview" zoomScaleNormal="100" zoomScaleSheetLayoutView="100" workbookViewId="0">
      <selection activeCell="U13" sqref="U13"/>
    </sheetView>
  </sheetViews>
  <sheetFormatPr defaultColWidth="8.77734375" defaultRowHeight="14.4"/>
  <cols>
    <col min="1" max="1" width="30.77734375" bestFit="1" customWidth="1"/>
    <col min="2" max="2" width="16.33203125" bestFit="1" customWidth="1"/>
    <col min="5" max="5" width="4.109375" customWidth="1"/>
    <col min="6" max="18" width="6" customWidth="1"/>
    <col min="20" max="20" width="10.33203125" customWidth="1"/>
    <col min="23" max="23" width="11.44140625" bestFit="1" customWidth="1"/>
  </cols>
  <sheetData>
    <row r="2" spans="1:23">
      <c r="A2" t="s">
        <v>1</v>
      </c>
      <c r="B2" s="57" t="s">
        <v>108</v>
      </c>
      <c r="F2" t="s">
        <v>84</v>
      </c>
      <c r="J2" t="s">
        <v>85</v>
      </c>
      <c r="O2" t="s">
        <v>86</v>
      </c>
    </row>
    <row r="3" spans="1:23">
      <c r="A3" t="s">
        <v>3</v>
      </c>
      <c r="B3" t="s">
        <v>109</v>
      </c>
      <c r="F3" t="s">
        <v>87</v>
      </c>
      <c r="J3" t="s">
        <v>224</v>
      </c>
      <c r="O3" t="s">
        <v>88</v>
      </c>
    </row>
    <row r="4" spans="1:23">
      <c r="A4" t="s">
        <v>4</v>
      </c>
      <c r="B4" s="21" t="s">
        <v>110</v>
      </c>
      <c r="F4" t="s">
        <v>89</v>
      </c>
      <c r="J4" t="s">
        <v>90</v>
      </c>
      <c r="O4" t="s">
        <v>91</v>
      </c>
    </row>
    <row r="5" spans="1:23">
      <c r="F5" t="s">
        <v>92</v>
      </c>
      <c r="J5" t="s">
        <v>93</v>
      </c>
      <c r="O5" t="s">
        <v>94</v>
      </c>
    </row>
    <row r="6" spans="1:23">
      <c r="A6" t="s">
        <v>101</v>
      </c>
      <c r="B6" s="71"/>
      <c r="D6">
        <v>941.1</v>
      </c>
      <c r="E6" t="s">
        <v>95</v>
      </c>
      <c r="F6" t="s">
        <v>96</v>
      </c>
      <c r="J6" t="s">
        <v>97</v>
      </c>
    </row>
    <row r="8" spans="1:23" ht="28.8">
      <c r="A8" t="s">
        <v>102</v>
      </c>
      <c r="B8" t="s">
        <v>103</v>
      </c>
      <c r="C8" t="s">
        <v>98</v>
      </c>
      <c r="D8" t="s">
        <v>104</v>
      </c>
      <c r="F8" t="s">
        <v>99</v>
      </c>
      <c r="T8" s="14" t="s">
        <v>116</v>
      </c>
      <c r="U8" s="14" t="s">
        <v>105</v>
      </c>
      <c r="V8" t="s">
        <v>106</v>
      </c>
      <c r="W8" s="14" t="s">
        <v>107</v>
      </c>
    </row>
    <row r="9" spans="1:23">
      <c r="F9">
        <v>1</v>
      </c>
      <c r="G9">
        <v>2</v>
      </c>
      <c r="H9">
        <v>3</v>
      </c>
      <c r="I9">
        <v>4</v>
      </c>
      <c r="J9">
        <v>5</v>
      </c>
      <c r="K9">
        <v>6</v>
      </c>
      <c r="L9">
        <v>7</v>
      </c>
      <c r="M9">
        <v>8</v>
      </c>
      <c r="N9">
        <v>9</v>
      </c>
      <c r="O9">
        <v>10</v>
      </c>
      <c r="P9">
        <v>11</v>
      </c>
      <c r="Q9">
        <v>12</v>
      </c>
      <c r="R9">
        <v>13</v>
      </c>
    </row>
    <row r="11" spans="1:23">
      <c r="A11" s="19" t="s">
        <v>455</v>
      </c>
      <c r="B11" s="19" t="s">
        <v>252</v>
      </c>
      <c r="C11" s="19" t="s">
        <v>456</v>
      </c>
      <c r="D11" s="19">
        <v>122.8</v>
      </c>
      <c r="E11" s="19">
        <v>0</v>
      </c>
      <c r="F11" s="19">
        <v>203</v>
      </c>
      <c r="G11" s="19">
        <v>0</v>
      </c>
      <c r="H11" s="19">
        <v>52</v>
      </c>
      <c r="I11" s="19">
        <v>0</v>
      </c>
      <c r="J11" s="19">
        <v>0</v>
      </c>
      <c r="K11" s="19">
        <v>0</v>
      </c>
      <c r="L11" s="19">
        <v>255</v>
      </c>
      <c r="M11" s="19">
        <v>255</v>
      </c>
      <c r="N11" s="19">
        <v>6</v>
      </c>
      <c r="O11" s="19">
        <v>52</v>
      </c>
      <c r="P11" s="19">
        <v>1</v>
      </c>
      <c r="Q11" s="19">
        <v>0</v>
      </c>
      <c r="R11" s="19">
        <v>0</v>
      </c>
      <c r="T11" s="25">
        <v>255</v>
      </c>
      <c r="U11" s="89"/>
      <c r="V11" s="17">
        <f>Tarief!$D$39</f>
        <v>0</v>
      </c>
      <c r="W11" s="18">
        <f>V11*U11</f>
        <v>0</v>
      </c>
    </row>
    <row r="12" spans="1:23">
      <c r="A12" s="20" t="s">
        <v>457</v>
      </c>
      <c r="B12" s="20" t="s">
        <v>252</v>
      </c>
      <c r="C12" s="20">
        <v>0</v>
      </c>
      <c r="D12" s="20">
        <v>10</v>
      </c>
      <c r="E12" s="20">
        <v>0</v>
      </c>
      <c r="F12" s="20">
        <v>0</v>
      </c>
      <c r="G12" s="20">
        <v>0</v>
      </c>
      <c r="H12" s="20">
        <v>242</v>
      </c>
      <c r="I12" s="20">
        <v>0</v>
      </c>
      <c r="J12" s="20">
        <v>13</v>
      </c>
      <c r="K12" s="20">
        <v>0</v>
      </c>
      <c r="L12" s="20">
        <v>255</v>
      </c>
      <c r="M12" s="20">
        <v>0</v>
      </c>
      <c r="N12" s="20">
        <v>0</v>
      </c>
      <c r="O12" s="20">
        <v>52</v>
      </c>
      <c r="P12" s="20">
        <v>0</v>
      </c>
      <c r="Q12" s="20">
        <v>242</v>
      </c>
      <c r="R12" s="20">
        <v>13</v>
      </c>
      <c r="T12" s="25">
        <v>255</v>
      </c>
      <c r="U12" s="89"/>
      <c r="V12" s="17">
        <f>Tarief!$D$39</f>
        <v>0</v>
      </c>
      <c r="W12" s="18">
        <f t="shared" ref="W12:W33" si="0">V12*U12</f>
        <v>0</v>
      </c>
    </row>
    <row r="13" spans="1:23">
      <c r="A13" s="19" t="s">
        <v>458</v>
      </c>
      <c r="B13" s="19" t="s">
        <v>252</v>
      </c>
      <c r="C13" s="19" t="s">
        <v>459</v>
      </c>
      <c r="D13" s="19">
        <v>2.8</v>
      </c>
      <c r="E13" s="19">
        <v>0</v>
      </c>
      <c r="F13" s="19">
        <v>0</v>
      </c>
      <c r="G13" s="19">
        <v>0</v>
      </c>
      <c r="H13" s="19">
        <v>52</v>
      </c>
      <c r="I13" s="19">
        <v>0</v>
      </c>
      <c r="J13" s="19">
        <v>0</v>
      </c>
      <c r="K13" s="19">
        <v>0</v>
      </c>
      <c r="L13" s="19">
        <v>0</v>
      </c>
      <c r="M13" s="19">
        <v>52</v>
      </c>
      <c r="N13" s="19">
        <v>6</v>
      </c>
      <c r="O13" s="19">
        <v>52</v>
      </c>
      <c r="P13" s="19">
        <v>1</v>
      </c>
      <c r="Q13" s="19">
        <v>0</v>
      </c>
      <c r="R13" s="19">
        <v>0</v>
      </c>
      <c r="T13" s="25">
        <v>52</v>
      </c>
      <c r="U13" s="89"/>
      <c r="V13" s="17">
        <f>Tarief!$D$39</f>
        <v>0</v>
      </c>
      <c r="W13" s="18">
        <f t="shared" si="0"/>
        <v>0</v>
      </c>
    </row>
    <row r="14" spans="1:23">
      <c r="A14" s="20" t="s">
        <v>460</v>
      </c>
      <c r="B14" s="20" t="s">
        <v>235</v>
      </c>
      <c r="C14" s="20" t="s">
        <v>461</v>
      </c>
      <c r="D14" s="20">
        <v>6.7</v>
      </c>
      <c r="E14" s="20">
        <v>0</v>
      </c>
      <c r="F14" s="20">
        <v>0</v>
      </c>
      <c r="G14" s="20">
        <v>255</v>
      </c>
      <c r="H14" s="20">
        <v>0</v>
      </c>
      <c r="I14" s="20">
        <v>0</v>
      </c>
      <c r="J14" s="20">
        <v>0</v>
      </c>
      <c r="K14" s="20">
        <v>0</v>
      </c>
      <c r="L14" s="20">
        <v>255</v>
      </c>
      <c r="M14" s="20">
        <v>255</v>
      </c>
      <c r="N14" s="20">
        <v>6</v>
      </c>
      <c r="O14" s="20">
        <v>52</v>
      </c>
      <c r="P14" s="20">
        <v>1</v>
      </c>
      <c r="Q14" s="20">
        <v>0</v>
      </c>
      <c r="R14" s="20">
        <v>0</v>
      </c>
      <c r="T14" s="25">
        <v>255</v>
      </c>
      <c r="U14" s="89"/>
      <c r="V14" s="17">
        <f>Tarief!$D$39</f>
        <v>0</v>
      </c>
      <c r="W14" s="18">
        <f t="shared" si="0"/>
        <v>0</v>
      </c>
    </row>
    <row r="15" spans="1:23">
      <c r="A15" s="19" t="s">
        <v>462</v>
      </c>
      <c r="B15" s="19" t="s">
        <v>252</v>
      </c>
      <c r="C15" s="19" t="s">
        <v>463</v>
      </c>
      <c r="D15" s="19">
        <v>1.6</v>
      </c>
      <c r="E15" s="19">
        <v>0</v>
      </c>
      <c r="F15" s="19">
        <v>0</v>
      </c>
      <c r="G15" s="19">
        <v>0</v>
      </c>
      <c r="H15" s="19">
        <v>52</v>
      </c>
      <c r="I15" s="19">
        <v>0</v>
      </c>
      <c r="J15" s="19">
        <v>0</v>
      </c>
      <c r="K15" s="19">
        <v>0</v>
      </c>
      <c r="L15" s="19">
        <v>0</v>
      </c>
      <c r="M15" s="19">
        <v>52</v>
      </c>
      <c r="N15" s="19">
        <v>6</v>
      </c>
      <c r="O15" s="19">
        <v>52</v>
      </c>
      <c r="P15" s="19">
        <v>1</v>
      </c>
      <c r="Q15" s="19">
        <v>0</v>
      </c>
      <c r="R15" s="19">
        <v>0</v>
      </c>
      <c r="T15" s="25">
        <v>52</v>
      </c>
      <c r="U15" s="89"/>
      <c r="V15" s="17">
        <f>Tarief!$D$39</f>
        <v>0</v>
      </c>
      <c r="W15" s="18">
        <f t="shared" si="0"/>
        <v>0</v>
      </c>
    </row>
    <row r="16" spans="1:23">
      <c r="A16" s="20" t="s">
        <v>464</v>
      </c>
      <c r="B16" s="20" t="s">
        <v>465</v>
      </c>
      <c r="C16" s="20" t="s">
        <v>466</v>
      </c>
      <c r="D16" s="20">
        <v>24.5</v>
      </c>
      <c r="E16" s="20">
        <v>0</v>
      </c>
      <c r="F16" s="20">
        <v>203</v>
      </c>
      <c r="G16" s="20">
        <v>0</v>
      </c>
      <c r="H16" s="20">
        <v>52</v>
      </c>
      <c r="I16" s="20">
        <v>0</v>
      </c>
      <c r="J16" s="20">
        <v>0</v>
      </c>
      <c r="K16" s="20">
        <v>0</v>
      </c>
      <c r="L16" s="20">
        <v>0</v>
      </c>
      <c r="M16" s="20">
        <v>255</v>
      </c>
      <c r="N16" s="20">
        <v>6</v>
      </c>
      <c r="O16" s="20">
        <v>52</v>
      </c>
      <c r="P16" s="20">
        <v>1</v>
      </c>
      <c r="Q16" s="20">
        <v>0</v>
      </c>
      <c r="R16" s="20">
        <v>0</v>
      </c>
      <c r="T16" s="25">
        <v>255</v>
      </c>
      <c r="U16" s="89"/>
      <c r="V16" s="17">
        <f>Tarief!$D$39</f>
        <v>0</v>
      </c>
      <c r="W16" s="18">
        <f t="shared" si="0"/>
        <v>0</v>
      </c>
    </row>
    <row r="17" spans="1:23">
      <c r="A17" s="19" t="s">
        <v>467</v>
      </c>
      <c r="B17" s="19" t="s">
        <v>468</v>
      </c>
      <c r="C17" s="19" t="s">
        <v>469</v>
      </c>
      <c r="D17" s="19">
        <v>3.8</v>
      </c>
      <c r="E17" s="19">
        <v>0</v>
      </c>
      <c r="F17" s="19">
        <v>0</v>
      </c>
      <c r="G17" s="19">
        <v>0</v>
      </c>
      <c r="H17" s="19">
        <v>242</v>
      </c>
      <c r="I17" s="19">
        <v>0</v>
      </c>
      <c r="J17" s="19">
        <v>13</v>
      </c>
      <c r="K17" s="19">
        <v>0</v>
      </c>
      <c r="L17" s="19">
        <v>255</v>
      </c>
      <c r="M17" s="19">
        <v>0</v>
      </c>
      <c r="N17" s="19">
        <v>0</v>
      </c>
      <c r="O17" s="19">
        <v>52</v>
      </c>
      <c r="P17" s="19">
        <v>0</v>
      </c>
      <c r="Q17" s="19">
        <v>242</v>
      </c>
      <c r="R17" s="19">
        <v>13</v>
      </c>
      <c r="T17" s="25">
        <v>255</v>
      </c>
      <c r="U17" s="89"/>
      <c r="V17" s="17">
        <f>Tarief!$D$39</f>
        <v>0</v>
      </c>
      <c r="W17" s="18">
        <f t="shared" si="0"/>
        <v>0</v>
      </c>
    </row>
    <row r="18" spans="1:23">
      <c r="A18" s="20" t="s">
        <v>470</v>
      </c>
      <c r="B18" s="20" t="s">
        <v>252</v>
      </c>
      <c r="C18" s="20" t="s">
        <v>471</v>
      </c>
      <c r="D18" s="20">
        <v>24.5</v>
      </c>
      <c r="E18" s="20">
        <v>0</v>
      </c>
      <c r="F18" s="20">
        <v>52</v>
      </c>
      <c r="G18" s="20">
        <v>0</v>
      </c>
      <c r="H18" s="20">
        <v>52</v>
      </c>
      <c r="I18" s="20">
        <v>0</v>
      </c>
      <c r="J18" s="20">
        <v>0</v>
      </c>
      <c r="K18" s="20">
        <v>0</v>
      </c>
      <c r="L18" s="20">
        <v>52</v>
      </c>
      <c r="M18" s="20">
        <v>52</v>
      </c>
      <c r="N18" s="20">
        <v>6</v>
      </c>
      <c r="O18" s="20">
        <v>52</v>
      </c>
      <c r="P18" s="20">
        <v>1</v>
      </c>
      <c r="Q18" s="20">
        <v>0</v>
      </c>
      <c r="R18" s="20">
        <v>0</v>
      </c>
      <c r="T18" s="25">
        <v>52</v>
      </c>
      <c r="U18" s="89"/>
      <c r="V18" s="17">
        <f>Tarief!$D$39</f>
        <v>0</v>
      </c>
      <c r="W18" s="18">
        <f t="shared" si="0"/>
        <v>0</v>
      </c>
    </row>
    <row r="19" spans="1:23">
      <c r="A19" s="19" t="s">
        <v>472</v>
      </c>
      <c r="B19" s="19" t="s">
        <v>473</v>
      </c>
      <c r="C19" s="19" t="s">
        <v>474</v>
      </c>
      <c r="D19" s="19">
        <v>189.9</v>
      </c>
      <c r="E19" s="19">
        <v>0</v>
      </c>
      <c r="F19" s="19">
        <v>203</v>
      </c>
      <c r="G19" s="19">
        <v>0</v>
      </c>
      <c r="H19" s="19">
        <v>52</v>
      </c>
      <c r="I19" s="19">
        <v>0</v>
      </c>
      <c r="J19" s="19">
        <v>0</v>
      </c>
      <c r="K19" s="19">
        <v>0</v>
      </c>
      <c r="L19" s="19">
        <v>0</v>
      </c>
      <c r="M19" s="19">
        <v>255</v>
      </c>
      <c r="N19" s="19">
        <v>6</v>
      </c>
      <c r="O19" s="19">
        <v>52</v>
      </c>
      <c r="P19" s="19">
        <v>1</v>
      </c>
      <c r="Q19" s="19">
        <v>0</v>
      </c>
      <c r="R19" s="19">
        <v>0</v>
      </c>
      <c r="T19" s="25">
        <v>255</v>
      </c>
      <c r="U19" s="89"/>
      <c r="V19" s="17">
        <f>Tarief!$D$39</f>
        <v>0</v>
      </c>
      <c r="W19" s="18">
        <f t="shared" si="0"/>
        <v>0</v>
      </c>
    </row>
    <row r="20" spans="1:23">
      <c r="A20" s="20" t="s">
        <v>475</v>
      </c>
      <c r="B20" s="20" t="s">
        <v>252</v>
      </c>
      <c r="C20" s="20" t="s">
        <v>476</v>
      </c>
      <c r="D20" s="20">
        <v>114.6</v>
      </c>
      <c r="E20" s="20">
        <v>0</v>
      </c>
      <c r="F20" s="20">
        <v>0</v>
      </c>
      <c r="G20" s="20">
        <v>0</v>
      </c>
      <c r="H20" s="20">
        <v>52</v>
      </c>
      <c r="I20" s="20">
        <v>0</v>
      </c>
      <c r="J20" s="20">
        <v>0</v>
      </c>
      <c r="K20" s="20">
        <v>0</v>
      </c>
      <c r="L20" s="20">
        <v>52</v>
      </c>
      <c r="M20" s="20">
        <v>52</v>
      </c>
      <c r="N20" s="20">
        <v>6</v>
      </c>
      <c r="O20" s="20">
        <v>52</v>
      </c>
      <c r="P20" s="20">
        <v>1</v>
      </c>
      <c r="Q20" s="20">
        <v>0</v>
      </c>
      <c r="R20" s="20">
        <v>0</v>
      </c>
      <c r="T20" s="25">
        <v>52</v>
      </c>
      <c r="U20" s="89"/>
      <c r="V20" s="17">
        <f>Tarief!$D$39</f>
        <v>0</v>
      </c>
      <c r="W20" s="18">
        <f t="shared" si="0"/>
        <v>0</v>
      </c>
    </row>
    <row r="21" spans="1:23">
      <c r="A21" s="19" t="s">
        <v>458</v>
      </c>
      <c r="B21" s="19" t="s">
        <v>252</v>
      </c>
      <c r="C21" s="19" t="s">
        <v>477</v>
      </c>
      <c r="D21" s="19">
        <v>6</v>
      </c>
      <c r="E21" s="19">
        <v>0</v>
      </c>
      <c r="F21" s="19">
        <v>0</v>
      </c>
      <c r="G21" s="19">
        <v>0</v>
      </c>
      <c r="H21" s="19">
        <v>52</v>
      </c>
      <c r="I21" s="19">
        <v>0</v>
      </c>
      <c r="J21" s="19">
        <v>0</v>
      </c>
      <c r="K21" s="19">
        <v>0</v>
      </c>
      <c r="L21" s="19">
        <v>0</v>
      </c>
      <c r="M21" s="19">
        <v>52</v>
      </c>
      <c r="N21" s="19">
        <v>6</v>
      </c>
      <c r="O21" s="19">
        <v>52</v>
      </c>
      <c r="P21" s="19">
        <v>1</v>
      </c>
      <c r="Q21" s="19">
        <v>0</v>
      </c>
      <c r="R21" s="19">
        <v>0</v>
      </c>
      <c r="T21" s="25">
        <v>52</v>
      </c>
      <c r="U21" s="89"/>
      <c r="V21" s="17">
        <f>Tarief!$D$39</f>
        <v>0</v>
      </c>
      <c r="W21" s="18">
        <f t="shared" si="0"/>
        <v>0</v>
      </c>
    </row>
    <row r="22" spans="1:23">
      <c r="A22" s="20" t="s">
        <v>478</v>
      </c>
      <c r="B22" s="20" t="s">
        <v>252</v>
      </c>
      <c r="C22" s="20" t="s">
        <v>479</v>
      </c>
      <c r="D22" s="20">
        <v>9.9</v>
      </c>
      <c r="E22" s="20">
        <v>0</v>
      </c>
      <c r="F22" s="20">
        <v>0</v>
      </c>
      <c r="G22" s="20">
        <v>0</v>
      </c>
      <c r="H22" s="20">
        <v>52</v>
      </c>
      <c r="I22" s="20">
        <v>0</v>
      </c>
      <c r="J22" s="20">
        <v>0</v>
      </c>
      <c r="K22" s="20">
        <v>0</v>
      </c>
      <c r="L22" s="20">
        <v>0</v>
      </c>
      <c r="M22" s="20">
        <v>52</v>
      </c>
      <c r="N22" s="20">
        <v>6</v>
      </c>
      <c r="O22" s="20">
        <v>52</v>
      </c>
      <c r="P22" s="20">
        <v>1</v>
      </c>
      <c r="Q22" s="20">
        <v>0</v>
      </c>
      <c r="R22" s="20">
        <v>0</v>
      </c>
      <c r="T22" s="25">
        <v>52</v>
      </c>
      <c r="U22" s="89"/>
      <c r="V22" s="17">
        <f>Tarief!$D$39</f>
        <v>0</v>
      </c>
      <c r="W22" s="18">
        <f t="shared" si="0"/>
        <v>0</v>
      </c>
    </row>
    <row r="23" spans="1:23">
      <c r="A23" s="19" t="s">
        <v>480</v>
      </c>
      <c r="B23" s="19" t="s">
        <v>468</v>
      </c>
      <c r="C23" s="19" t="s">
        <v>481</v>
      </c>
      <c r="D23" s="19">
        <v>7</v>
      </c>
      <c r="E23" s="19">
        <v>0</v>
      </c>
      <c r="F23" s="19">
        <v>0</v>
      </c>
      <c r="G23" s="19">
        <v>0</v>
      </c>
      <c r="H23" s="19">
        <v>52</v>
      </c>
      <c r="I23" s="19">
        <v>0</v>
      </c>
      <c r="J23" s="19">
        <v>0</v>
      </c>
      <c r="K23" s="19">
        <v>0</v>
      </c>
      <c r="L23" s="19">
        <v>0</v>
      </c>
      <c r="M23" s="19">
        <v>52</v>
      </c>
      <c r="N23" s="19">
        <v>6</v>
      </c>
      <c r="O23" s="19">
        <v>52</v>
      </c>
      <c r="P23" s="19">
        <v>1</v>
      </c>
      <c r="Q23" s="19">
        <v>0</v>
      </c>
      <c r="R23" s="19">
        <v>0</v>
      </c>
      <c r="T23" s="25">
        <v>52</v>
      </c>
      <c r="U23" s="89"/>
      <c r="V23" s="17">
        <f>Tarief!$D$39</f>
        <v>0</v>
      </c>
      <c r="W23" s="18">
        <f t="shared" si="0"/>
        <v>0</v>
      </c>
    </row>
    <row r="24" spans="1:23">
      <c r="A24" s="20" t="s">
        <v>482</v>
      </c>
      <c r="B24" s="20" t="s">
        <v>468</v>
      </c>
      <c r="C24" s="20" t="s">
        <v>483</v>
      </c>
      <c r="D24" s="20">
        <v>4</v>
      </c>
      <c r="E24" s="20">
        <v>0</v>
      </c>
      <c r="F24" s="20">
        <v>0</v>
      </c>
      <c r="G24" s="20">
        <v>0</v>
      </c>
      <c r="H24" s="20">
        <v>91</v>
      </c>
      <c r="I24" s="20">
        <v>0</v>
      </c>
      <c r="J24" s="20">
        <v>13</v>
      </c>
      <c r="K24" s="20">
        <v>0</v>
      </c>
      <c r="L24" s="20">
        <v>104</v>
      </c>
      <c r="M24" s="20">
        <v>0</v>
      </c>
      <c r="N24" s="20">
        <v>0</v>
      </c>
      <c r="O24" s="20">
        <v>52</v>
      </c>
      <c r="P24" s="20">
        <v>0</v>
      </c>
      <c r="Q24" s="20">
        <v>91</v>
      </c>
      <c r="R24" s="20">
        <v>13</v>
      </c>
      <c r="T24" s="25">
        <v>104</v>
      </c>
      <c r="U24" s="89"/>
      <c r="V24" s="17">
        <f>Tarief!$D$39</f>
        <v>0</v>
      </c>
      <c r="W24" s="18">
        <f t="shared" si="0"/>
        <v>0</v>
      </c>
    </row>
    <row r="25" spans="1:23">
      <c r="A25" s="19" t="s">
        <v>484</v>
      </c>
      <c r="B25" s="19" t="s">
        <v>468</v>
      </c>
      <c r="C25" s="19" t="s">
        <v>485</v>
      </c>
      <c r="D25" s="19">
        <v>3</v>
      </c>
      <c r="E25" s="19">
        <v>0</v>
      </c>
      <c r="F25" s="19">
        <v>0</v>
      </c>
      <c r="G25" s="19">
        <v>0</v>
      </c>
      <c r="H25" s="19">
        <v>91</v>
      </c>
      <c r="I25" s="19">
        <v>0</v>
      </c>
      <c r="J25" s="19">
        <v>13</v>
      </c>
      <c r="K25" s="19">
        <v>0</v>
      </c>
      <c r="L25" s="19">
        <v>104</v>
      </c>
      <c r="M25" s="19">
        <v>0</v>
      </c>
      <c r="N25" s="19">
        <v>0</v>
      </c>
      <c r="O25" s="19">
        <v>52</v>
      </c>
      <c r="P25" s="19">
        <v>0</v>
      </c>
      <c r="Q25" s="19">
        <v>91</v>
      </c>
      <c r="R25" s="19">
        <v>13</v>
      </c>
      <c r="T25" s="25">
        <v>104</v>
      </c>
      <c r="U25" s="89"/>
      <c r="V25" s="17">
        <f>Tarief!$D$39</f>
        <v>0</v>
      </c>
      <c r="W25" s="18">
        <f t="shared" si="0"/>
        <v>0</v>
      </c>
    </row>
    <row r="26" spans="1:23">
      <c r="A26" s="20" t="s">
        <v>486</v>
      </c>
      <c r="B26" s="20" t="s">
        <v>468</v>
      </c>
      <c r="C26" s="20" t="s">
        <v>487</v>
      </c>
      <c r="D26" s="20">
        <v>5.2</v>
      </c>
      <c r="E26" s="20">
        <v>0</v>
      </c>
      <c r="F26" s="20">
        <v>0</v>
      </c>
      <c r="G26" s="20">
        <v>0</v>
      </c>
      <c r="H26" s="20">
        <v>91</v>
      </c>
      <c r="I26" s="20">
        <v>0</v>
      </c>
      <c r="J26" s="20">
        <v>13</v>
      </c>
      <c r="K26" s="20">
        <v>0</v>
      </c>
      <c r="L26" s="20">
        <v>104</v>
      </c>
      <c r="M26" s="20">
        <v>0</v>
      </c>
      <c r="N26" s="20">
        <v>0</v>
      </c>
      <c r="O26" s="20">
        <v>52</v>
      </c>
      <c r="P26" s="20">
        <v>0</v>
      </c>
      <c r="Q26" s="20">
        <v>91</v>
      </c>
      <c r="R26" s="20">
        <v>13</v>
      </c>
      <c r="T26" s="25">
        <v>104</v>
      </c>
      <c r="U26" s="89"/>
      <c r="V26" s="17">
        <f>Tarief!$D$39</f>
        <v>0</v>
      </c>
      <c r="W26" s="18">
        <f t="shared" si="0"/>
        <v>0</v>
      </c>
    </row>
    <row r="27" spans="1:23">
      <c r="A27" s="19" t="s">
        <v>488</v>
      </c>
      <c r="B27" s="19" t="s">
        <v>489</v>
      </c>
      <c r="C27" s="19" t="s">
        <v>490</v>
      </c>
      <c r="D27" s="19">
        <v>5</v>
      </c>
      <c r="E27" s="19">
        <v>0</v>
      </c>
      <c r="F27" s="19">
        <v>0</v>
      </c>
      <c r="G27" s="19">
        <v>0</v>
      </c>
      <c r="H27" s="19">
        <v>91</v>
      </c>
      <c r="I27" s="19">
        <v>0</v>
      </c>
      <c r="J27" s="19">
        <v>13</v>
      </c>
      <c r="K27" s="19">
        <v>0</v>
      </c>
      <c r="L27" s="19">
        <v>104</v>
      </c>
      <c r="M27" s="19">
        <v>0</v>
      </c>
      <c r="N27" s="19">
        <v>0</v>
      </c>
      <c r="O27" s="19">
        <v>52</v>
      </c>
      <c r="P27" s="19">
        <v>0</v>
      </c>
      <c r="Q27" s="19">
        <v>91</v>
      </c>
      <c r="R27" s="19">
        <v>13</v>
      </c>
      <c r="T27" s="25">
        <v>104</v>
      </c>
      <c r="U27" s="89"/>
      <c r="V27" s="17">
        <f>Tarief!$D$39</f>
        <v>0</v>
      </c>
      <c r="W27" s="18">
        <f t="shared" si="0"/>
        <v>0</v>
      </c>
    </row>
    <row r="28" spans="1:23">
      <c r="A28" s="20" t="s">
        <v>491</v>
      </c>
      <c r="B28" s="20" t="s">
        <v>489</v>
      </c>
      <c r="C28" s="20" t="s">
        <v>492</v>
      </c>
      <c r="D28" s="20">
        <v>8.1</v>
      </c>
      <c r="E28" s="20">
        <v>0</v>
      </c>
      <c r="F28" s="20">
        <v>0</v>
      </c>
      <c r="G28" s="20">
        <v>0</v>
      </c>
      <c r="H28" s="20">
        <v>91</v>
      </c>
      <c r="I28" s="20">
        <v>0</v>
      </c>
      <c r="J28" s="20">
        <v>13</v>
      </c>
      <c r="K28" s="20">
        <v>0</v>
      </c>
      <c r="L28" s="20">
        <v>104</v>
      </c>
      <c r="M28" s="20">
        <v>0</v>
      </c>
      <c r="N28" s="20">
        <v>0</v>
      </c>
      <c r="O28" s="20">
        <v>52</v>
      </c>
      <c r="P28" s="20">
        <v>0</v>
      </c>
      <c r="Q28" s="20">
        <v>91</v>
      </c>
      <c r="R28" s="20">
        <v>13</v>
      </c>
      <c r="T28" s="25">
        <v>104</v>
      </c>
      <c r="U28" s="89"/>
      <c r="V28" s="17">
        <f>Tarief!$D$39</f>
        <v>0</v>
      </c>
      <c r="W28" s="18">
        <f t="shared" si="0"/>
        <v>0</v>
      </c>
    </row>
    <row r="29" spans="1:23">
      <c r="A29" s="19" t="s">
        <v>493</v>
      </c>
      <c r="B29" s="19" t="s">
        <v>489</v>
      </c>
      <c r="C29" s="19" t="s">
        <v>494</v>
      </c>
      <c r="D29" s="19">
        <v>24</v>
      </c>
      <c r="E29" s="19">
        <v>0</v>
      </c>
      <c r="F29" s="19">
        <v>0</v>
      </c>
      <c r="G29" s="19">
        <v>0</v>
      </c>
      <c r="H29" s="19">
        <v>52</v>
      </c>
      <c r="I29" s="19">
        <v>0</v>
      </c>
      <c r="J29" s="19">
        <v>0</v>
      </c>
      <c r="K29" s="19">
        <v>0</v>
      </c>
      <c r="L29" s="19">
        <v>52</v>
      </c>
      <c r="M29" s="19">
        <v>52</v>
      </c>
      <c r="N29" s="19">
        <v>6</v>
      </c>
      <c r="O29" s="19">
        <v>52</v>
      </c>
      <c r="P29" s="19">
        <v>1</v>
      </c>
      <c r="Q29" s="19">
        <v>0</v>
      </c>
      <c r="R29" s="19">
        <v>0</v>
      </c>
      <c r="T29" s="25">
        <v>52</v>
      </c>
      <c r="U29" s="89"/>
      <c r="V29" s="17">
        <f>Tarief!$D$39</f>
        <v>0</v>
      </c>
      <c r="W29" s="18">
        <f t="shared" si="0"/>
        <v>0</v>
      </c>
    </row>
    <row r="30" spans="1:23">
      <c r="A30" s="20" t="s">
        <v>495</v>
      </c>
      <c r="B30" s="20" t="s">
        <v>252</v>
      </c>
      <c r="C30" s="20" t="s">
        <v>496</v>
      </c>
      <c r="D30" s="20">
        <v>12</v>
      </c>
      <c r="E30" s="20">
        <v>0</v>
      </c>
      <c r="F30" s="20">
        <v>0</v>
      </c>
      <c r="G30" s="20">
        <v>0</v>
      </c>
      <c r="H30" s="20">
        <v>52</v>
      </c>
      <c r="I30" s="20">
        <v>0</v>
      </c>
      <c r="J30" s="20">
        <v>0</v>
      </c>
      <c r="K30" s="20">
        <v>0</v>
      </c>
      <c r="L30" s="20">
        <v>52</v>
      </c>
      <c r="M30" s="20">
        <v>52</v>
      </c>
      <c r="N30" s="20">
        <v>6</v>
      </c>
      <c r="O30" s="20">
        <v>52</v>
      </c>
      <c r="P30" s="20">
        <v>1</v>
      </c>
      <c r="Q30" s="20">
        <v>0</v>
      </c>
      <c r="R30" s="20">
        <v>0</v>
      </c>
      <c r="T30" s="25">
        <v>52</v>
      </c>
      <c r="U30" s="89"/>
      <c r="V30" s="17">
        <f>Tarief!$D$39</f>
        <v>0</v>
      </c>
      <c r="W30" s="18">
        <f t="shared" si="0"/>
        <v>0</v>
      </c>
    </row>
    <row r="31" spans="1:23">
      <c r="A31" s="19" t="s">
        <v>497</v>
      </c>
      <c r="B31" s="19" t="s">
        <v>468</v>
      </c>
      <c r="C31" s="19" t="s">
        <v>498</v>
      </c>
      <c r="D31" s="19">
        <v>1.6</v>
      </c>
      <c r="E31" s="19">
        <v>0</v>
      </c>
      <c r="F31" s="19">
        <v>0</v>
      </c>
      <c r="G31" s="19">
        <v>0</v>
      </c>
      <c r="H31" s="19">
        <v>242</v>
      </c>
      <c r="I31" s="19">
        <v>0</v>
      </c>
      <c r="J31" s="19">
        <v>13</v>
      </c>
      <c r="K31" s="19">
        <v>0</v>
      </c>
      <c r="L31" s="19">
        <v>255</v>
      </c>
      <c r="M31" s="19">
        <v>0</v>
      </c>
      <c r="N31" s="19">
        <v>0</v>
      </c>
      <c r="O31" s="19">
        <v>52</v>
      </c>
      <c r="P31" s="19">
        <v>0</v>
      </c>
      <c r="Q31" s="19">
        <v>242</v>
      </c>
      <c r="R31" s="19">
        <v>13</v>
      </c>
      <c r="T31" s="25">
        <v>255</v>
      </c>
      <c r="U31" s="89"/>
      <c r="V31" s="17">
        <f>Tarief!$D$39</f>
        <v>0</v>
      </c>
      <c r="W31" s="18">
        <f t="shared" si="0"/>
        <v>0</v>
      </c>
    </row>
    <row r="32" spans="1:23">
      <c r="A32" s="20" t="s">
        <v>499</v>
      </c>
      <c r="B32" s="20" t="s">
        <v>252</v>
      </c>
      <c r="C32" s="20" t="s">
        <v>500</v>
      </c>
      <c r="D32" s="20">
        <v>12.8</v>
      </c>
      <c r="E32" s="20">
        <v>0</v>
      </c>
      <c r="F32" s="20">
        <v>12</v>
      </c>
      <c r="G32" s="20">
        <v>0</v>
      </c>
      <c r="H32" s="20">
        <v>0</v>
      </c>
      <c r="I32" s="20">
        <v>0</v>
      </c>
      <c r="J32" s="20">
        <v>0</v>
      </c>
      <c r="K32" s="20">
        <v>0</v>
      </c>
      <c r="L32" s="20">
        <v>0</v>
      </c>
      <c r="M32" s="20">
        <v>12</v>
      </c>
      <c r="N32" s="20">
        <v>0</v>
      </c>
      <c r="O32" s="20">
        <v>12</v>
      </c>
      <c r="P32" s="20">
        <v>1</v>
      </c>
      <c r="Q32" s="20">
        <v>0</v>
      </c>
      <c r="R32" s="20">
        <v>0</v>
      </c>
      <c r="T32" s="25">
        <v>12</v>
      </c>
      <c r="U32" s="89"/>
      <c r="V32" s="17">
        <f>Tarief!$D$39</f>
        <v>0</v>
      </c>
      <c r="W32" s="18">
        <f t="shared" si="0"/>
        <v>0</v>
      </c>
    </row>
    <row r="33" spans="1:23">
      <c r="A33" s="19" t="s">
        <v>501</v>
      </c>
      <c r="B33" s="19" t="s">
        <v>468</v>
      </c>
      <c r="C33" s="19" t="s">
        <v>502</v>
      </c>
      <c r="D33" s="19">
        <v>11.6</v>
      </c>
      <c r="E33" s="19">
        <v>0</v>
      </c>
      <c r="F33" s="19">
        <v>52</v>
      </c>
      <c r="G33" s="19">
        <v>0</v>
      </c>
      <c r="H33" s="19">
        <v>0</v>
      </c>
      <c r="I33" s="19">
        <v>0</v>
      </c>
      <c r="J33" s="19">
        <v>0</v>
      </c>
      <c r="K33" s="19">
        <v>0</v>
      </c>
      <c r="L33" s="19">
        <v>0</v>
      </c>
      <c r="M33" s="19">
        <v>52</v>
      </c>
      <c r="N33" s="19">
        <v>0</v>
      </c>
      <c r="O33" s="19">
        <v>52</v>
      </c>
      <c r="P33" s="19">
        <v>1</v>
      </c>
      <c r="Q33" s="19">
        <v>0</v>
      </c>
      <c r="R33" s="19">
        <v>0</v>
      </c>
      <c r="T33" s="25">
        <v>52</v>
      </c>
      <c r="U33" s="89"/>
      <c r="V33" s="17">
        <f>Tarief!$D$39</f>
        <v>0</v>
      </c>
      <c r="W33" s="18">
        <f t="shared" si="0"/>
        <v>0</v>
      </c>
    </row>
    <row r="34" spans="1:23">
      <c r="A34" s="20" t="s">
        <v>503</v>
      </c>
      <c r="B34" s="20" t="s">
        <v>489</v>
      </c>
      <c r="C34" s="20" t="s">
        <v>504</v>
      </c>
      <c r="D34" s="20">
        <v>11.4</v>
      </c>
      <c r="E34" s="20">
        <v>0</v>
      </c>
      <c r="F34" s="20">
        <v>0</v>
      </c>
      <c r="G34" s="20">
        <v>0</v>
      </c>
      <c r="H34" s="20">
        <v>52</v>
      </c>
      <c r="I34" s="20">
        <v>0</v>
      </c>
      <c r="J34" s="20">
        <v>0</v>
      </c>
      <c r="K34" s="20">
        <v>0</v>
      </c>
      <c r="L34" s="20">
        <v>52</v>
      </c>
      <c r="M34" s="20">
        <v>52</v>
      </c>
      <c r="N34" s="20">
        <v>6</v>
      </c>
      <c r="O34" s="20">
        <v>52</v>
      </c>
      <c r="P34" s="20">
        <v>1</v>
      </c>
      <c r="Q34" s="20">
        <v>0</v>
      </c>
      <c r="R34" s="20">
        <v>0</v>
      </c>
      <c r="T34" s="25">
        <v>52</v>
      </c>
      <c r="U34" s="89"/>
      <c r="V34" s="17">
        <f>Tarief!$D$39</f>
        <v>0</v>
      </c>
      <c r="W34" s="18">
        <f>V34*U34</f>
        <v>0</v>
      </c>
    </row>
    <row r="35" spans="1:23">
      <c r="A35" s="19" t="s">
        <v>505</v>
      </c>
      <c r="B35" s="19" t="s">
        <v>489</v>
      </c>
      <c r="C35" s="19" t="s">
        <v>506</v>
      </c>
      <c r="D35" s="19">
        <v>1.3</v>
      </c>
      <c r="E35" s="19">
        <v>0</v>
      </c>
      <c r="F35" s="19">
        <v>0</v>
      </c>
      <c r="G35" s="19">
        <v>0</v>
      </c>
      <c r="H35" s="19">
        <v>91</v>
      </c>
      <c r="I35" s="19">
        <v>0</v>
      </c>
      <c r="J35" s="19">
        <v>13</v>
      </c>
      <c r="K35" s="19">
        <v>0</v>
      </c>
      <c r="L35" s="19">
        <v>104</v>
      </c>
      <c r="M35" s="19">
        <v>0</v>
      </c>
      <c r="N35" s="19">
        <v>0</v>
      </c>
      <c r="O35" s="19">
        <v>52</v>
      </c>
      <c r="P35" s="19">
        <v>0</v>
      </c>
      <c r="Q35" s="19">
        <v>91</v>
      </c>
      <c r="R35" s="19">
        <v>13</v>
      </c>
      <c r="T35" s="25">
        <v>104</v>
      </c>
      <c r="U35" s="89"/>
      <c r="V35" s="17">
        <f>Tarief!$D$39</f>
        <v>0</v>
      </c>
      <c r="W35" s="18">
        <f t="shared" ref="W35:W43" si="1">V35*U35</f>
        <v>0</v>
      </c>
    </row>
    <row r="36" spans="1:23">
      <c r="A36" s="20" t="s">
        <v>507</v>
      </c>
      <c r="B36" s="20" t="s">
        <v>489</v>
      </c>
      <c r="C36" s="20" t="s">
        <v>508</v>
      </c>
      <c r="D36" s="20">
        <v>1.3</v>
      </c>
      <c r="E36" s="20">
        <v>0</v>
      </c>
      <c r="F36" s="20">
        <v>0</v>
      </c>
      <c r="G36" s="20">
        <v>0</v>
      </c>
      <c r="H36" s="20">
        <v>91</v>
      </c>
      <c r="I36" s="20">
        <v>0</v>
      </c>
      <c r="J36" s="20">
        <v>13</v>
      </c>
      <c r="K36" s="20">
        <v>0</v>
      </c>
      <c r="L36" s="20">
        <v>104</v>
      </c>
      <c r="M36" s="20">
        <v>0</v>
      </c>
      <c r="N36" s="20">
        <v>0</v>
      </c>
      <c r="O36" s="20">
        <v>52</v>
      </c>
      <c r="P36" s="20">
        <v>0</v>
      </c>
      <c r="Q36" s="20">
        <v>91</v>
      </c>
      <c r="R36" s="20">
        <v>13</v>
      </c>
      <c r="T36" s="25">
        <v>104</v>
      </c>
      <c r="U36" s="89"/>
      <c r="V36" s="17">
        <f>Tarief!$D$39</f>
        <v>0</v>
      </c>
      <c r="W36" s="18">
        <f t="shared" si="1"/>
        <v>0</v>
      </c>
    </row>
    <row r="37" spans="1:23">
      <c r="A37" s="19" t="s">
        <v>509</v>
      </c>
      <c r="B37" s="19" t="s">
        <v>252</v>
      </c>
      <c r="C37" s="19" t="s">
        <v>510</v>
      </c>
      <c r="D37" s="19">
        <v>55.1</v>
      </c>
      <c r="E37" s="19">
        <v>0</v>
      </c>
      <c r="F37" s="19">
        <v>12</v>
      </c>
      <c r="G37" s="19">
        <v>0</v>
      </c>
      <c r="H37" s="19">
        <v>0</v>
      </c>
      <c r="I37" s="19">
        <v>0</v>
      </c>
      <c r="J37" s="19">
        <v>0</v>
      </c>
      <c r="K37" s="19">
        <v>0</v>
      </c>
      <c r="L37" s="19">
        <v>0</v>
      </c>
      <c r="M37" s="19">
        <v>12</v>
      </c>
      <c r="N37" s="19">
        <v>0</v>
      </c>
      <c r="O37" s="19">
        <v>12</v>
      </c>
      <c r="P37" s="19">
        <v>1</v>
      </c>
      <c r="Q37" s="19">
        <v>0</v>
      </c>
      <c r="R37" s="19">
        <v>0</v>
      </c>
      <c r="T37" s="25">
        <v>12</v>
      </c>
      <c r="U37" s="89"/>
      <c r="V37" s="17">
        <f>Tarief!$D$39</f>
        <v>0</v>
      </c>
      <c r="W37" s="18">
        <f t="shared" si="1"/>
        <v>0</v>
      </c>
    </row>
    <row r="38" spans="1:23">
      <c r="A38" s="20" t="s">
        <v>458</v>
      </c>
      <c r="B38" s="20" t="s">
        <v>511</v>
      </c>
      <c r="C38" s="20" t="s">
        <v>512</v>
      </c>
      <c r="D38" s="20">
        <v>2.8</v>
      </c>
      <c r="E38" s="20">
        <v>0</v>
      </c>
      <c r="F38" s="20">
        <v>0</v>
      </c>
      <c r="G38" s="20">
        <v>52</v>
      </c>
      <c r="H38" s="20">
        <v>0</v>
      </c>
      <c r="I38" s="20">
        <v>0</v>
      </c>
      <c r="J38" s="20">
        <v>0</v>
      </c>
      <c r="K38" s="20">
        <v>0</v>
      </c>
      <c r="L38" s="20">
        <v>0</v>
      </c>
      <c r="M38" s="20">
        <v>52</v>
      </c>
      <c r="N38" s="20">
        <v>6</v>
      </c>
      <c r="O38" s="20">
        <v>52</v>
      </c>
      <c r="P38" s="20">
        <v>1</v>
      </c>
      <c r="Q38" s="20">
        <v>0</v>
      </c>
      <c r="R38" s="20">
        <v>0</v>
      </c>
      <c r="T38" s="25">
        <v>52</v>
      </c>
      <c r="U38" s="89"/>
      <c r="V38" s="17">
        <f>Tarief!$D$39</f>
        <v>0</v>
      </c>
      <c r="W38" s="18">
        <f t="shared" si="1"/>
        <v>0</v>
      </c>
    </row>
    <row r="39" spans="1:23">
      <c r="A39" s="19" t="s">
        <v>513</v>
      </c>
      <c r="B39" s="19" t="s">
        <v>511</v>
      </c>
      <c r="C39" s="19" t="s">
        <v>514</v>
      </c>
      <c r="D39" s="19">
        <v>4.5999999999999996</v>
      </c>
      <c r="E39" s="19">
        <v>0</v>
      </c>
      <c r="F39" s="19">
        <v>0</v>
      </c>
      <c r="G39" s="19">
        <v>52</v>
      </c>
      <c r="H39" s="19">
        <v>0</v>
      </c>
      <c r="I39" s="19">
        <v>0</v>
      </c>
      <c r="J39" s="19">
        <v>0</v>
      </c>
      <c r="K39" s="19">
        <v>0</v>
      </c>
      <c r="L39" s="19">
        <v>0</v>
      </c>
      <c r="M39" s="19">
        <v>52</v>
      </c>
      <c r="N39" s="19">
        <v>6</v>
      </c>
      <c r="O39" s="19">
        <v>52</v>
      </c>
      <c r="P39" s="19">
        <v>1</v>
      </c>
      <c r="Q39" s="19">
        <v>0</v>
      </c>
      <c r="R39" s="19">
        <v>0</v>
      </c>
      <c r="T39" s="25">
        <v>52</v>
      </c>
      <c r="U39" s="89"/>
      <c r="V39" s="17">
        <f>Tarief!$D$39</f>
        <v>0</v>
      </c>
      <c r="W39" s="18">
        <f t="shared" si="1"/>
        <v>0</v>
      </c>
    </row>
    <row r="40" spans="1:23">
      <c r="A40" s="20" t="s">
        <v>515</v>
      </c>
      <c r="B40" s="20" t="s">
        <v>473</v>
      </c>
      <c r="C40" s="20" t="s">
        <v>516</v>
      </c>
      <c r="D40" s="20">
        <v>98.5</v>
      </c>
      <c r="E40" s="20">
        <v>0</v>
      </c>
      <c r="F40" s="20">
        <v>203</v>
      </c>
      <c r="G40" s="20">
        <v>0</v>
      </c>
      <c r="H40" s="20">
        <v>52</v>
      </c>
      <c r="I40" s="20">
        <v>0</v>
      </c>
      <c r="J40" s="20">
        <v>0</v>
      </c>
      <c r="K40" s="20">
        <v>0</v>
      </c>
      <c r="L40" s="20">
        <v>0</v>
      </c>
      <c r="M40" s="20">
        <v>255</v>
      </c>
      <c r="N40" s="20">
        <v>6</v>
      </c>
      <c r="O40" s="20">
        <v>52</v>
      </c>
      <c r="P40" s="20">
        <v>1</v>
      </c>
      <c r="Q40" s="20">
        <v>0</v>
      </c>
      <c r="R40" s="20">
        <v>0</v>
      </c>
      <c r="T40" s="25">
        <v>255</v>
      </c>
      <c r="U40" s="89"/>
      <c r="V40" s="17">
        <f>Tarief!$D$39</f>
        <v>0</v>
      </c>
      <c r="W40" s="18">
        <f t="shared" si="1"/>
        <v>0</v>
      </c>
    </row>
    <row r="41" spans="1:23">
      <c r="A41" s="19" t="s">
        <v>467</v>
      </c>
      <c r="B41" s="19" t="s">
        <v>489</v>
      </c>
      <c r="C41" s="19" t="s">
        <v>517</v>
      </c>
      <c r="D41" s="19">
        <v>2.6</v>
      </c>
      <c r="E41" s="19">
        <v>0</v>
      </c>
      <c r="F41" s="19">
        <v>0</v>
      </c>
      <c r="G41" s="19">
        <v>0</v>
      </c>
      <c r="H41" s="19">
        <v>242</v>
      </c>
      <c r="I41" s="19">
        <v>0</v>
      </c>
      <c r="J41" s="19">
        <v>13</v>
      </c>
      <c r="K41" s="19">
        <v>0</v>
      </c>
      <c r="L41" s="19">
        <v>255</v>
      </c>
      <c r="M41" s="19">
        <v>0</v>
      </c>
      <c r="N41" s="19">
        <v>0</v>
      </c>
      <c r="O41" s="19">
        <v>52</v>
      </c>
      <c r="P41" s="19">
        <v>0</v>
      </c>
      <c r="Q41" s="19">
        <v>242</v>
      </c>
      <c r="R41" s="19">
        <v>13</v>
      </c>
      <c r="T41" s="25">
        <v>255</v>
      </c>
      <c r="U41" s="89"/>
      <c r="V41" s="17">
        <f>Tarief!$D$39</f>
        <v>0</v>
      </c>
      <c r="W41" s="18">
        <f t="shared" si="1"/>
        <v>0</v>
      </c>
    </row>
    <row r="42" spans="1:23">
      <c r="A42" s="20" t="s">
        <v>518</v>
      </c>
      <c r="B42" s="20" t="s">
        <v>489</v>
      </c>
      <c r="C42" s="20" t="s">
        <v>519</v>
      </c>
      <c r="D42" s="20">
        <v>13.9</v>
      </c>
      <c r="E42" s="20">
        <v>0</v>
      </c>
      <c r="F42" s="20">
        <v>0</v>
      </c>
      <c r="G42" s="20">
        <v>0</v>
      </c>
      <c r="H42" s="20">
        <v>52</v>
      </c>
      <c r="I42" s="20">
        <v>0</v>
      </c>
      <c r="J42" s="20">
        <v>0</v>
      </c>
      <c r="K42" s="20">
        <v>0</v>
      </c>
      <c r="L42" s="20">
        <v>0</v>
      </c>
      <c r="M42" s="20">
        <v>52</v>
      </c>
      <c r="N42" s="20">
        <v>6</v>
      </c>
      <c r="O42" s="20">
        <v>52</v>
      </c>
      <c r="P42" s="20">
        <v>1</v>
      </c>
      <c r="Q42" s="20">
        <v>0</v>
      </c>
      <c r="R42" s="20">
        <v>0</v>
      </c>
      <c r="T42" s="25">
        <v>52</v>
      </c>
      <c r="U42" s="89"/>
      <c r="V42" s="17">
        <f>Tarief!$D$39</f>
        <v>0</v>
      </c>
      <c r="W42" s="18">
        <f t="shared" si="1"/>
        <v>0</v>
      </c>
    </row>
    <row r="43" spans="1:23">
      <c r="A43" s="19" t="s">
        <v>520</v>
      </c>
      <c r="B43" s="19" t="s">
        <v>473</v>
      </c>
      <c r="C43" s="19" t="s">
        <v>521</v>
      </c>
      <c r="D43" s="19">
        <v>135</v>
      </c>
      <c r="E43" s="19">
        <v>0</v>
      </c>
      <c r="F43" s="19">
        <v>203</v>
      </c>
      <c r="G43" s="19">
        <v>0</v>
      </c>
      <c r="H43" s="19">
        <v>52</v>
      </c>
      <c r="I43" s="19">
        <v>0</v>
      </c>
      <c r="J43" s="19">
        <v>0</v>
      </c>
      <c r="K43" s="19">
        <v>0</v>
      </c>
      <c r="L43" s="19">
        <v>0</v>
      </c>
      <c r="M43" s="19">
        <v>255</v>
      </c>
      <c r="N43" s="19">
        <v>6</v>
      </c>
      <c r="O43" s="19">
        <v>52</v>
      </c>
      <c r="P43" s="19">
        <v>1</v>
      </c>
      <c r="Q43" s="19">
        <v>0</v>
      </c>
      <c r="R43" s="19">
        <v>0</v>
      </c>
      <c r="T43" s="25">
        <v>255</v>
      </c>
      <c r="U43" s="89"/>
      <c r="V43" s="17">
        <f>Tarief!$D$39</f>
        <v>0</v>
      </c>
      <c r="W43" s="18">
        <f t="shared" si="1"/>
        <v>0</v>
      </c>
    </row>
    <row r="45" spans="1:23">
      <c r="U45" s="15">
        <f>SUM(U11:U44)</f>
        <v>0</v>
      </c>
      <c r="W45" s="18">
        <f>SUM(W11:W44)</f>
        <v>0</v>
      </c>
    </row>
  </sheetData>
  <sheetProtection algorithmName="SHA-512" hashValue="gtefN2fP4LBO0MprP7h/JRT+m1ZP/CDXzS3wPVB/cd5ew2ZJR67NcwPTyhbBJEs6YIJLAbIiKWz2W8HkJG1zwA==" saltValue="9oMS1zaLSWazcsyxPIngSQ==" spinCount="100000" sheet="1" objects="1" scenarios="1"/>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22540-9185-4A54-934A-217A40D6EBA9}">
  <dimension ref="A2:W33"/>
  <sheetViews>
    <sheetView showZeros="0" view="pageBreakPreview" zoomScaleNormal="100" zoomScaleSheetLayoutView="100" workbookViewId="0">
      <selection activeCell="U6" sqref="U6"/>
    </sheetView>
  </sheetViews>
  <sheetFormatPr defaultColWidth="8.77734375" defaultRowHeight="14.4"/>
  <cols>
    <col min="1" max="1" width="23" bestFit="1" customWidth="1"/>
    <col min="2" max="2" width="16.6640625" bestFit="1" customWidth="1"/>
    <col min="6" max="18" width="5.77734375" customWidth="1"/>
    <col min="20" max="20" width="10.44140625" customWidth="1"/>
    <col min="23" max="23" width="11.44140625" bestFit="1" customWidth="1"/>
  </cols>
  <sheetData>
    <row r="2" spans="1:23">
      <c r="A2" t="s">
        <v>1</v>
      </c>
      <c r="B2" s="57" t="s">
        <v>111</v>
      </c>
      <c r="F2" t="s">
        <v>84</v>
      </c>
      <c r="J2" t="s">
        <v>85</v>
      </c>
      <c r="O2" t="s">
        <v>86</v>
      </c>
    </row>
    <row r="3" spans="1:23">
      <c r="A3" t="s">
        <v>3</v>
      </c>
      <c r="B3" t="s">
        <v>112</v>
      </c>
      <c r="F3" t="s">
        <v>87</v>
      </c>
      <c r="J3" t="s">
        <v>224</v>
      </c>
      <c r="O3" t="s">
        <v>88</v>
      </c>
    </row>
    <row r="4" spans="1:23">
      <c r="A4" t="s">
        <v>4</v>
      </c>
      <c r="B4" t="s">
        <v>113</v>
      </c>
      <c r="F4" t="s">
        <v>89</v>
      </c>
      <c r="J4" t="s">
        <v>90</v>
      </c>
      <c r="O4" t="s">
        <v>91</v>
      </c>
    </row>
    <row r="5" spans="1:23">
      <c r="F5" t="s">
        <v>92</v>
      </c>
      <c r="J5" t="s">
        <v>93</v>
      </c>
      <c r="O5" t="s">
        <v>94</v>
      </c>
    </row>
    <row r="6" spans="1:23">
      <c r="A6" t="s">
        <v>101</v>
      </c>
      <c r="B6" s="71"/>
      <c r="D6">
        <v>1137.9699999999998</v>
      </c>
      <c r="E6" t="s">
        <v>95</v>
      </c>
      <c r="F6" t="s">
        <v>96</v>
      </c>
      <c r="J6" t="s">
        <v>97</v>
      </c>
    </row>
    <row r="8" spans="1:23" ht="28.8">
      <c r="A8" t="s">
        <v>102</v>
      </c>
      <c r="B8" t="s">
        <v>103</v>
      </c>
      <c r="C8" t="s">
        <v>98</v>
      </c>
      <c r="D8" t="s">
        <v>104</v>
      </c>
      <c r="F8" t="s">
        <v>99</v>
      </c>
      <c r="T8" s="14" t="s">
        <v>116</v>
      </c>
      <c r="U8" s="14" t="s">
        <v>105</v>
      </c>
      <c r="V8" t="s">
        <v>106</v>
      </c>
      <c r="W8" s="14" t="s">
        <v>107</v>
      </c>
    </row>
    <row r="9" spans="1:23">
      <c r="F9">
        <v>1</v>
      </c>
      <c r="G9">
        <v>2</v>
      </c>
      <c r="H9">
        <v>3</v>
      </c>
      <c r="I9">
        <v>4</v>
      </c>
      <c r="J9">
        <v>5</v>
      </c>
      <c r="K9">
        <v>6</v>
      </c>
      <c r="L9">
        <v>7</v>
      </c>
      <c r="M9">
        <v>8</v>
      </c>
      <c r="N9">
        <v>9</v>
      </c>
      <c r="O9">
        <v>10</v>
      </c>
      <c r="P9">
        <v>11</v>
      </c>
      <c r="Q9">
        <v>12</v>
      </c>
      <c r="R9">
        <v>13</v>
      </c>
    </row>
    <row r="10" spans="1:23">
      <c r="A10" s="23" t="s">
        <v>522</v>
      </c>
      <c r="B10" s="23" t="s">
        <v>235</v>
      </c>
      <c r="C10" s="23" t="s">
        <v>523</v>
      </c>
      <c r="D10" s="23">
        <v>7.3</v>
      </c>
      <c r="E10" s="23">
        <v>0</v>
      </c>
      <c r="F10" s="23">
        <v>0</v>
      </c>
      <c r="G10" s="23">
        <v>156</v>
      </c>
      <c r="H10" s="23">
        <v>0</v>
      </c>
      <c r="I10" s="23">
        <v>0</v>
      </c>
      <c r="J10" s="23">
        <v>0</v>
      </c>
      <c r="K10" s="23">
        <v>0</v>
      </c>
      <c r="L10" s="23">
        <v>0</v>
      </c>
      <c r="M10" s="23">
        <v>156</v>
      </c>
      <c r="N10" s="23">
        <v>6</v>
      </c>
      <c r="O10" s="23">
        <v>52</v>
      </c>
      <c r="P10" s="23">
        <v>1</v>
      </c>
      <c r="Q10" s="23">
        <v>0</v>
      </c>
      <c r="R10" s="23">
        <v>0</v>
      </c>
      <c r="T10" s="25">
        <v>156</v>
      </c>
      <c r="U10" s="89"/>
      <c r="V10" s="17">
        <f>Tarief!$D$39</f>
        <v>0</v>
      </c>
      <c r="W10" s="18">
        <f>V10*U10</f>
        <v>0</v>
      </c>
    </row>
    <row r="11" spans="1:23">
      <c r="A11" s="24" t="s">
        <v>475</v>
      </c>
      <c r="B11" s="24" t="s">
        <v>252</v>
      </c>
      <c r="C11" s="24" t="s">
        <v>524</v>
      </c>
      <c r="D11" s="24">
        <v>99</v>
      </c>
      <c r="E11" s="24">
        <v>0</v>
      </c>
      <c r="F11" s="24">
        <v>104</v>
      </c>
      <c r="G11" s="24">
        <v>0</v>
      </c>
      <c r="H11" s="24">
        <v>52</v>
      </c>
      <c r="I11" s="24">
        <v>0</v>
      </c>
      <c r="J11" s="24">
        <v>0</v>
      </c>
      <c r="K11" s="24">
        <v>0</v>
      </c>
      <c r="L11" s="24">
        <v>0</v>
      </c>
      <c r="M11" s="24">
        <v>156</v>
      </c>
      <c r="N11" s="24">
        <v>6</v>
      </c>
      <c r="O11" s="24">
        <v>52</v>
      </c>
      <c r="P11" s="24">
        <v>1</v>
      </c>
      <c r="Q11" s="24">
        <v>0</v>
      </c>
      <c r="R11" s="24">
        <v>0</v>
      </c>
      <c r="T11" s="25">
        <v>156</v>
      </c>
      <c r="U11" s="89"/>
      <c r="V11" s="17">
        <f>Tarief!$D$39</f>
        <v>0</v>
      </c>
      <c r="W11" s="18">
        <f t="shared" ref="W11:W31" si="0">V11*U11</f>
        <v>0</v>
      </c>
    </row>
    <row r="12" spans="1:23">
      <c r="A12" s="23" t="s">
        <v>525</v>
      </c>
      <c r="B12" s="23" t="s">
        <v>252</v>
      </c>
      <c r="C12" s="23" t="s">
        <v>526</v>
      </c>
      <c r="D12" s="23">
        <v>11.7</v>
      </c>
      <c r="E12" s="23">
        <v>0</v>
      </c>
      <c r="F12" s="23">
        <v>156</v>
      </c>
      <c r="G12" s="23">
        <v>0</v>
      </c>
      <c r="H12" s="23">
        <v>52</v>
      </c>
      <c r="I12" s="23">
        <v>0</v>
      </c>
      <c r="J12" s="23">
        <v>0</v>
      </c>
      <c r="K12" s="23">
        <v>0</v>
      </c>
      <c r="L12" s="23">
        <v>0</v>
      </c>
      <c r="M12" s="23">
        <v>156</v>
      </c>
      <c r="N12" s="23">
        <v>6</v>
      </c>
      <c r="O12" s="23">
        <v>52</v>
      </c>
      <c r="P12" s="23">
        <v>1</v>
      </c>
      <c r="Q12" s="23">
        <v>0</v>
      </c>
      <c r="R12" s="23">
        <v>0</v>
      </c>
      <c r="T12" s="25">
        <v>156</v>
      </c>
      <c r="U12" s="89"/>
      <c r="V12" s="17">
        <f>Tarief!$D$39</f>
        <v>0</v>
      </c>
      <c r="W12" s="18">
        <f t="shared" si="0"/>
        <v>0</v>
      </c>
    </row>
    <row r="13" spans="1:23">
      <c r="A13" s="24" t="s">
        <v>527</v>
      </c>
      <c r="B13" s="24" t="s">
        <v>252</v>
      </c>
      <c r="C13" s="24" t="s">
        <v>528</v>
      </c>
      <c r="D13" s="24">
        <v>2</v>
      </c>
      <c r="E13" s="24">
        <v>0</v>
      </c>
      <c r="F13" s="24">
        <v>52</v>
      </c>
      <c r="G13" s="24">
        <v>0</v>
      </c>
      <c r="H13" s="24">
        <v>52</v>
      </c>
      <c r="I13" s="24">
        <v>0</v>
      </c>
      <c r="J13" s="24">
        <v>0</v>
      </c>
      <c r="K13" s="24">
        <v>0</v>
      </c>
      <c r="L13" s="24">
        <v>0</v>
      </c>
      <c r="M13" s="24">
        <v>52</v>
      </c>
      <c r="N13" s="24">
        <v>6</v>
      </c>
      <c r="O13" s="24">
        <v>52</v>
      </c>
      <c r="P13" s="24">
        <v>1</v>
      </c>
      <c r="Q13" s="24">
        <v>0</v>
      </c>
      <c r="R13" s="24">
        <v>0</v>
      </c>
      <c r="T13" s="25">
        <v>52</v>
      </c>
      <c r="U13" s="89"/>
      <c r="V13" s="17">
        <f>Tarief!$D$39</f>
        <v>0</v>
      </c>
      <c r="W13" s="18">
        <f t="shared" si="0"/>
        <v>0</v>
      </c>
    </row>
    <row r="14" spans="1:23">
      <c r="A14" s="23" t="s">
        <v>529</v>
      </c>
      <c r="B14" s="23" t="s">
        <v>530</v>
      </c>
      <c r="C14" s="23" t="s">
        <v>531</v>
      </c>
      <c r="D14" s="23">
        <v>687.5</v>
      </c>
      <c r="E14" s="23">
        <v>0</v>
      </c>
      <c r="F14" s="23">
        <v>104</v>
      </c>
      <c r="G14" s="23">
        <v>52</v>
      </c>
      <c r="H14" s="23">
        <v>0</v>
      </c>
      <c r="I14" s="23">
        <v>0</v>
      </c>
      <c r="J14" s="23">
        <v>0</v>
      </c>
      <c r="K14" s="23">
        <v>0</v>
      </c>
      <c r="L14" s="23">
        <v>0</v>
      </c>
      <c r="M14" s="23">
        <v>156</v>
      </c>
      <c r="N14" s="23">
        <v>6</v>
      </c>
      <c r="O14" s="23">
        <v>52</v>
      </c>
      <c r="P14" s="23">
        <v>1</v>
      </c>
      <c r="Q14" s="23">
        <v>0</v>
      </c>
      <c r="R14" s="23">
        <v>0</v>
      </c>
      <c r="T14" s="25">
        <v>156</v>
      </c>
      <c r="U14" s="89"/>
      <c r="V14" s="17">
        <f>Tarief!$D$39</f>
        <v>0</v>
      </c>
      <c r="W14" s="18">
        <f t="shared" si="0"/>
        <v>0</v>
      </c>
    </row>
    <row r="15" spans="1:23">
      <c r="A15" s="24" t="s">
        <v>532</v>
      </c>
      <c r="B15" s="24" t="s">
        <v>533</v>
      </c>
      <c r="C15" s="24" t="s">
        <v>534</v>
      </c>
      <c r="D15" s="24">
        <v>5.4</v>
      </c>
      <c r="E15" s="24">
        <v>0</v>
      </c>
      <c r="F15" s="24">
        <v>0</v>
      </c>
      <c r="G15" s="24">
        <v>0</v>
      </c>
      <c r="H15" s="24">
        <v>143</v>
      </c>
      <c r="I15" s="24">
        <v>0</v>
      </c>
      <c r="J15" s="24">
        <v>13</v>
      </c>
      <c r="K15" s="24">
        <v>0</v>
      </c>
      <c r="L15" s="24">
        <v>156</v>
      </c>
      <c r="M15" s="24">
        <v>0</v>
      </c>
      <c r="N15" s="24">
        <v>0</v>
      </c>
      <c r="O15" s="24">
        <v>52</v>
      </c>
      <c r="P15" s="24">
        <v>0</v>
      </c>
      <c r="Q15" s="24">
        <v>143</v>
      </c>
      <c r="R15" s="24">
        <v>13</v>
      </c>
      <c r="T15" s="25">
        <v>156</v>
      </c>
      <c r="U15" s="89"/>
      <c r="V15" s="17">
        <f>Tarief!$D$39</f>
        <v>0</v>
      </c>
      <c r="W15" s="18">
        <f t="shared" si="0"/>
        <v>0</v>
      </c>
    </row>
    <row r="16" spans="1:23">
      <c r="A16" s="23" t="s">
        <v>535</v>
      </c>
      <c r="B16" s="23" t="s">
        <v>533</v>
      </c>
      <c r="C16" s="23" t="s">
        <v>536</v>
      </c>
      <c r="D16" s="23">
        <v>4.4000000000000004</v>
      </c>
      <c r="E16" s="23">
        <v>0</v>
      </c>
      <c r="F16" s="23">
        <v>0</v>
      </c>
      <c r="G16" s="23">
        <v>0</v>
      </c>
      <c r="H16" s="23">
        <v>143</v>
      </c>
      <c r="I16" s="23">
        <v>0</v>
      </c>
      <c r="J16" s="23">
        <v>13</v>
      </c>
      <c r="K16" s="23">
        <v>0</v>
      </c>
      <c r="L16" s="23">
        <v>156</v>
      </c>
      <c r="M16" s="23">
        <v>0</v>
      </c>
      <c r="N16" s="23">
        <v>0</v>
      </c>
      <c r="O16" s="23">
        <v>52</v>
      </c>
      <c r="P16" s="23">
        <v>0</v>
      </c>
      <c r="Q16" s="23">
        <v>143</v>
      </c>
      <c r="R16" s="23">
        <v>13</v>
      </c>
      <c r="T16" s="25">
        <v>156</v>
      </c>
      <c r="U16" s="89"/>
      <c r="V16" s="17">
        <f>Tarief!$D$39</f>
        <v>0</v>
      </c>
      <c r="W16" s="18">
        <f t="shared" si="0"/>
        <v>0</v>
      </c>
    </row>
    <row r="17" spans="1:23">
      <c r="A17" s="24" t="s">
        <v>537</v>
      </c>
      <c r="B17" s="24" t="s">
        <v>533</v>
      </c>
      <c r="C17" s="24" t="s">
        <v>538</v>
      </c>
      <c r="D17" s="24">
        <v>5.4</v>
      </c>
      <c r="E17" s="24">
        <v>0</v>
      </c>
      <c r="F17" s="24">
        <v>0</v>
      </c>
      <c r="G17" s="24">
        <v>0</v>
      </c>
      <c r="H17" s="24">
        <v>143</v>
      </c>
      <c r="I17" s="24">
        <v>0</v>
      </c>
      <c r="J17" s="24">
        <v>13</v>
      </c>
      <c r="K17" s="24">
        <v>0</v>
      </c>
      <c r="L17" s="24">
        <v>156</v>
      </c>
      <c r="M17" s="24">
        <v>0</v>
      </c>
      <c r="N17" s="24">
        <v>0</v>
      </c>
      <c r="O17" s="24">
        <v>52</v>
      </c>
      <c r="P17" s="24">
        <v>0</v>
      </c>
      <c r="Q17" s="24">
        <v>143</v>
      </c>
      <c r="R17" s="24">
        <v>13</v>
      </c>
      <c r="T17" s="25">
        <v>156</v>
      </c>
      <c r="U17" s="89"/>
      <c r="V17" s="17">
        <f>Tarief!$D$39</f>
        <v>0</v>
      </c>
      <c r="W17" s="18">
        <f t="shared" si="0"/>
        <v>0</v>
      </c>
    </row>
    <row r="18" spans="1:23">
      <c r="A18" s="23" t="s">
        <v>539</v>
      </c>
      <c r="B18" s="23" t="s">
        <v>252</v>
      </c>
      <c r="C18" s="23" t="s">
        <v>540</v>
      </c>
      <c r="D18" s="23">
        <v>15.1</v>
      </c>
      <c r="E18" s="23">
        <v>0</v>
      </c>
      <c r="F18" s="23">
        <v>52</v>
      </c>
      <c r="G18" s="23">
        <v>0</v>
      </c>
      <c r="H18" s="23">
        <v>0</v>
      </c>
      <c r="I18" s="23">
        <v>0</v>
      </c>
      <c r="J18" s="23">
        <v>0</v>
      </c>
      <c r="K18" s="23">
        <v>0</v>
      </c>
      <c r="L18" s="23">
        <v>52</v>
      </c>
      <c r="M18" s="23">
        <v>52</v>
      </c>
      <c r="N18" s="23">
        <v>6</v>
      </c>
      <c r="O18" s="23">
        <v>52</v>
      </c>
      <c r="P18" s="23">
        <v>1</v>
      </c>
      <c r="Q18" s="23">
        <v>0</v>
      </c>
      <c r="R18" s="23">
        <v>0</v>
      </c>
      <c r="T18" s="25">
        <v>52</v>
      </c>
      <c r="U18" s="89"/>
      <c r="V18" s="17">
        <f>Tarief!$D$39</f>
        <v>0</v>
      </c>
      <c r="W18" s="18">
        <f t="shared" si="0"/>
        <v>0</v>
      </c>
    </row>
    <row r="19" spans="1:23">
      <c r="A19" s="24" t="s">
        <v>541</v>
      </c>
      <c r="B19" s="24" t="s">
        <v>252</v>
      </c>
      <c r="C19" s="24" t="s">
        <v>542</v>
      </c>
      <c r="D19" s="24">
        <v>18.5</v>
      </c>
      <c r="E19" s="24">
        <v>0</v>
      </c>
      <c r="F19" s="24">
        <v>12</v>
      </c>
      <c r="G19" s="24">
        <v>0</v>
      </c>
      <c r="H19" s="24">
        <v>0</v>
      </c>
      <c r="I19" s="24">
        <v>0</v>
      </c>
      <c r="J19" s="24">
        <v>0</v>
      </c>
      <c r="K19" s="24">
        <v>0</v>
      </c>
      <c r="L19" s="24">
        <v>0</v>
      </c>
      <c r="M19" s="24">
        <v>12</v>
      </c>
      <c r="N19" s="24">
        <v>0</v>
      </c>
      <c r="O19" s="24">
        <v>12</v>
      </c>
      <c r="P19" s="24">
        <v>1</v>
      </c>
      <c r="Q19" s="24">
        <v>0</v>
      </c>
      <c r="R19" s="24">
        <v>0</v>
      </c>
      <c r="T19" s="25">
        <v>12</v>
      </c>
      <c r="U19" s="89"/>
      <c r="V19" s="17">
        <f>Tarief!$D$39</f>
        <v>0</v>
      </c>
      <c r="W19" s="18">
        <f t="shared" si="0"/>
        <v>0</v>
      </c>
    </row>
    <row r="20" spans="1:23">
      <c r="A20" s="23" t="s">
        <v>475</v>
      </c>
      <c r="B20" s="23" t="s">
        <v>252</v>
      </c>
      <c r="C20" s="23" t="s">
        <v>543</v>
      </c>
      <c r="D20" s="23">
        <v>13.29</v>
      </c>
      <c r="E20" s="23">
        <v>0</v>
      </c>
      <c r="F20" s="23">
        <v>0</v>
      </c>
      <c r="G20" s="23">
        <v>0</v>
      </c>
      <c r="H20" s="23">
        <v>52</v>
      </c>
      <c r="I20" s="23">
        <v>0</v>
      </c>
      <c r="J20" s="23">
        <v>0</v>
      </c>
      <c r="K20" s="23">
        <v>0</v>
      </c>
      <c r="L20" s="23">
        <v>0</v>
      </c>
      <c r="M20" s="23">
        <v>52</v>
      </c>
      <c r="N20" s="23">
        <v>6</v>
      </c>
      <c r="O20" s="23">
        <v>52</v>
      </c>
      <c r="P20" s="23">
        <v>1</v>
      </c>
      <c r="Q20" s="23">
        <v>0</v>
      </c>
      <c r="R20" s="23">
        <v>0</v>
      </c>
      <c r="T20" s="25">
        <v>52</v>
      </c>
      <c r="U20" s="89"/>
      <c r="V20" s="17">
        <f>Tarief!$D$39</f>
        <v>0</v>
      </c>
      <c r="W20" s="18">
        <f t="shared" si="0"/>
        <v>0</v>
      </c>
    </row>
    <row r="21" spans="1:23">
      <c r="A21" s="24" t="s">
        <v>475</v>
      </c>
      <c r="B21" s="24" t="s">
        <v>252</v>
      </c>
      <c r="C21" s="24" t="s">
        <v>544</v>
      </c>
      <c r="D21" s="24">
        <v>17.3</v>
      </c>
      <c r="E21" s="24">
        <v>0</v>
      </c>
      <c r="F21" s="24">
        <v>0</v>
      </c>
      <c r="G21" s="24">
        <v>0</v>
      </c>
      <c r="H21" s="24">
        <v>52</v>
      </c>
      <c r="I21" s="24">
        <v>0</v>
      </c>
      <c r="J21" s="24">
        <v>0</v>
      </c>
      <c r="K21" s="24">
        <v>0</v>
      </c>
      <c r="L21" s="24">
        <v>0</v>
      </c>
      <c r="M21" s="24">
        <v>52</v>
      </c>
      <c r="N21" s="24">
        <v>6</v>
      </c>
      <c r="O21" s="24">
        <v>52</v>
      </c>
      <c r="P21" s="24">
        <v>1</v>
      </c>
      <c r="Q21" s="24">
        <v>0</v>
      </c>
      <c r="R21" s="24">
        <v>0</v>
      </c>
      <c r="T21" s="25">
        <v>52</v>
      </c>
      <c r="U21" s="89"/>
      <c r="V21" s="17">
        <f>Tarief!$D$39</f>
        <v>0</v>
      </c>
      <c r="W21" s="18">
        <f t="shared" si="0"/>
        <v>0</v>
      </c>
    </row>
    <row r="22" spans="1:23">
      <c r="A22" s="23" t="s">
        <v>545</v>
      </c>
      <c r="B22" s="23" t="s">
        <v>252</v>
      </c>
      <c r="C22" s="23" t="s">
        <v>546</v>
      </c>
      <c r="D22" s="23">
        <v>39.42</v>
      </c>
      <c r="E22" s="23">
        <v>0</v>
      </c>
      <c r="F22" s="23">
        <v>26</v>
      </c>
      <c r="G22" s="23">
        <v>0</v>
      </c>
      <c r="H22" s="23">
        <v>26</v>
      </c>
      <c r="I22" s="23">
        <v>0</v>
      </c>
      <c r="J22" s="23">
        <v>0</v>
      </c>
      <c r="K22" s="23">
        <v>0</v>
      </c>
      <c r="L22" s="23">
        <v>26</v>
      </c>
      <c r="M22" s="23">
        <v>26</v>
      </c>
      <c r="N22" s="23">
        <v>3</v>
      </c>
      <c r="O22" s="23">
        <v>26</v>
      </c>
      <c r="P22" s="23">
        <v>1</v>
      </c>
      <c r="Q22" s="23"/>
      <c r="R22" s="23">
        <v>0</v>
      </c>
      <c r="T22" s="25">
        <v>26</v>
      </c>
      <c r="U22" s="89"/>
      <c r="V22" s="17">
        <f>Tarief!$D$39</f>
        <v>0</v>
      </c>
      <c r="W22" s="18">
        <f t="shared" si="0"/>
        <v>0</v>
      </c>
    </row>
    <row r="23" spans="1:23">
      <c r="A23" s="24" t="s">
        <v>547</v>
      </c>
      <c r="B23" s="24" t="s">
        <v>252</v>
      </c>
      <c r="C23" s="24" t="s">
        <v>548</v>
      </c>
      <c r="D23" s="24">
        <v>74.16</v>
      </c>
      <c r="E23" s="24">
        <v>0</v>
      </c>
      <c r="F23" s="24">
        <v>26</v>
      </c>
      <c r="G23" s="24">
        <v>0</v>
      </c>
      <c r="H23" s="24">
        <v>26</v>
      </c>
      <c r="I23" s="24">
        <v>0</v>
      </c>
      <c r="J23" s="24">
        <v>0</v>
      </c>
      <c r="K23" s="24">
        <v>0</v>
      </c>
      <c r="L23" s="24">
        <v>26</v>
      </c>
      <c r="M23" s="24">
        <v>26</v>
      </c>
      <c r="N23" s="24">
        <v>3</v>
      </c>
      <c r="O23" s="24">
        <v>26</v>
      </c>
      <c r="P23" s="24">
        <v>1</v>
      </c>
      <c r="Q23" s="24"/>
      <c r="R23" s="24">
        <v>0</v>
      </c>
      <c r="T23" s="25">
        <v>26</v>
      </c>
      <c r="U23" s="89"/>
      <c r="V23" s="17">
        <f>Tarief!$D$39</f>
        <v>0</v>
      </c>
      <c r="W23" s="18">
        <f t="shared" si="0"/>
        <v>0</v>
      </c>
    </row>
    <row r="24" spans="1:23">
      <c r="A24" s="23" t="s">
        <v>549</v>
      </c>
      <c r="B24" s="23" t="s">
        <v>530</v>
      </c>
      <c r="C24" s="23" t="s">
        <v>550</v>
      </c>
      <c r="D24" s="23">
        <v>51.75</v>
      </c>
      <c r="E24" s="23">
        <v>0</v>
      </c>
      <c r="F24" s="23">
        <v>0</v>
      </c>
      <c r="G24" s="23">
        <v>52</v>
      </c>
      <c r="H24" s="23">
        <v>0</v>
      </c>
      <c r="I24" s="23">
        <v>0</v>
      </c>
      <c r="J24" s="23">
        <v>0</v>
      </c>
      <c r="K24" s="23">
        <v>0</v>
      </c>
      <c r="L24" s="23">
        <v>52</v>
      </c>
      <c r="M24" s="23">
        <v>52</v>
      </c>
      <c r="N24" s="23">
        <v>6</v>
      </c>
      <c r="O24" s="23">
        <v>52</v>
      </c>
      <c r="P24" s="23">
        <v>1</v>
      </c>
      <c r="Q24" s="23">
        <v>0</v>
      </c>
      <c r="R24" s="23">
        <v>0</v>
      </c>
      <c r="T24" s="25">
        <v>52</v>
      </c>
      <c r="U24" s="89"/>
      <c r="V24" s="17">
        <f>Tarief!$D$39</f>
        <v>0</v>
      </c>
      <c r="W24" s="18">
        <f t="shared" si="0"/>
        <v>0</v>
      </c>
    </row>
    <row r="25" spans="1:23">
      <c r="A25" s="24" t="s">
        <v>549</v>
      </c>
      <c r="B25" s="24" t="s">
        <v>530</v>
      </c>
      <c r="C25" s="24" t="s">
        <v>551</v>
      </c>
      <c r="D25" s="24">
        <v>25.27</v>
      </c>
      <c r="E25" s="24">
        <v>0</v>
      </c>
      <c r="F25" s="24">
        <v>0</v>
      </c>
      <c r="G25" s="24">
        <v>52</v>
      </c>
      <c r="H25" s="24">
        <v>0</v>
      </c>
      <c r="I25" s="24">
        <v>0</v>
      </c>
      <c r="J25" s="24">
        <v>0</v>
      </c>
      <c r="K25" s="24">
        <v>0</v>
      </c>
      <c r="L25" s="24">
        <v>52</v>
      </c>
      <c r="M25" s="24">
        <v>52</v>
      </c>
      <c r="N25" s="24">
        <v>6</v>
      </c>
      <c r="O25" s="24">
        <v>52</v>
      </c>
      <c r="P25" s="24">
        <v>1</v>
      </c>
      <c r="Q25" s="24">
        <v>0</v>
      </c>
      <c r="R25" s="24">
        <v>0</v>
      </c>
      <c r="T25" s="25">
        <v>52</v>
      </c>
      <c r="U25" s="89"/>
      <c r="V25" s="17">
        <f>Tarief!$D$39</f>
        <v>0</v>
      </c>
      <c r="W25" s="18">
        <f t="shared" si="0"/>
        <v>0</v>
      </c>
    </row>
    <row r="26" spans="1:23">
      <c r="A26" s="23" t="s">
        <v>552</v>
      </c>
      <c r="B26" s="23" t="s">
        <v>533</v>
      </c>
      <c r="C26" s="23" t="s">
        <v>553</v>
      </c>
      <c r="D26" s="23">
        <v>6.88</v>
      </c>
      <c r="E26" s="23">
        <v>0</v>
      </c>
      <c r="F26" s="23">
        <v>104</v>
      </c>
      <c r="G26" s="23">
        <v>0</v>
      </c>
      <c r="H26" s="23">
        <v>52</v>
      </c>
      <c r="I26" s="23">
        <v>0</v>
      </c>
      <c r="J26" s="23">
        <v>0</v>
      </c>
      <c r="K26" s="23">
        <v>0</v>
      </c>
      <c r="L26" s="23">
        <v>104</v>
      </c>
      <c r="M26" s="23">
        <v>104</v>
      </c>
      <c r="N26" s="23">
        <v>6</v>
      </c>
      <c r="O26" s="23">
        <v>52</v>
      </c>
      <c r="P26" s="23">
        <v>1</v>
      </c>
      <c r="Q26" s="23">
        <v>0</v>
      </c>
      <c r="R26" s="23">
        <v>0</v>
      </c>
      <c r="T26" s="25">
        <v>104</v>
      </c>
      <c r="U26" s="89"/>
      <c r="V26" s="17">
        <f>Tarief!$D$39</f>
        <v>0</v>
      </c>
      <c r="W26" s="18">
        <f t="shared" si="0"/>
        <v>0</v>
      </c>
    </row>
    <row r="27" spans="1:23">
      <c r="A27" s="24" t="s">
        <v>554</v>
      </c>
      <c r="B27" s="24" t="s">
        <v>252</v>
      </c>
      <c r="C27" s="24" t="s">
        <v>555</v>
      </c>
      <c r="D27" s="24">
        <v>12.13</v>
      </c>
      <c r="E27" s="24">
        <v>0</v>
      </c>
      <c r="F27" s="24">
        <v>0</v>
      </c>
      <c r="G27" s="24">
        <v>0</v>
      </c>
      <c r="H27" s="24">
        <v>52</v>
      </c>
      <c r="I27" s="24">
        <v>0</v>
      </c>
      <c r="J27" s="24">
        <v>0</v>
      </c>
      <c r="K27" s="24">
        <v>0</v>
      </c>
      <c r="L27" s="24">
        <v>0</v>
      </c>
      <c r="M27" s="24">
        <v>52</v>
      </c>
      <c r="N27" s="24">
        <v>6</v>
      </c>
      <c r="O27" s="24">
        <v>52</v>
      </c>
      <c r="P27" s="24">
        <v>1</v>
      </c>
      <c r="Q27" s="24">
        <v>0</v>
      </c>
      <c r="R27" s="24">
        <v>0</v>
      </c>
      <c r="T27" s="25">
        <v>52</v>
      </c>
      <c r="U27" s="89"/>
      <c r="V27" s="17">
        <f>Tarief!$D$39</f>
        <v>0</v>
      </c>
      <c r="W27" s="18">
        <f t="shared" si="0"/>
        <v>0</v>
      </c>
    </row>
    <row r="28" spans="1:23">
      <c r="A28" s="23" t="s">
        <v>554</v>
      </c>
      <c r="B28" s="23" t="s">
        <v>252</v>
      </c>
      <c r="C28" s="23" t="s">
        <v>556</v>
      </c>
      <c r="D28" s="23">
        <v>10.8</v>
      </c>
      <c r="E28" s="23">
        <v>0</v>
      </c>
      <c r="F28" s="23">
        <v>0</v>
      </c>
      <c r="G28" s="23">
        <v>0</v>
      </c>
      <c r="H28" s="23">
        <v>52</v>
      </c>
      <c r="I28" s="23">
        <v>0</v>
      </c>
      <c r="J28" s="23">
        <v>0</v>
      </c>
      <c r="K28" s="23">
        <v>0</v>
      </c>
      <c r="L28" s="23">
        <v>0</v>
      </c>
      <c r="M28" s="23">
        <v>52</v>
      </c>
      <c r="N28" s="23">
        <v>6</v>
      </c>
      <c r="O28" s="23">
        <v>52</v>
      </c>
      <c r="P28" s="23">
        <v>1</v>
      </c>
      <c r="Q28" s="23">
        <v>0</v>
      </c>
      <c r="R28" s="23">
        <v>0</v>
      </c>
      <c r="T28" s="25">
        <v>52</v>
      </c>
      <c r="U28" s="89"/>
      <c r="V28" s="17">
        <f>Tarief!$D$39</f>
        <v>0</v>
      </c>
      <c r="W28" s="18">
        <f t="shared" si="0"/>
        <v>0</v>
      </c>
    </row>
    <row r="29" spans="1:23">
      <c r="A29" s="24" t="s">
        <v>557</v>
      </c>
      <c r="B29" s="24" t="s">
        <v>533</v>
      </c>
      <c r="C29" s="24" t="s">
        <v>558</v>
      </c>
      <c r="D29" s="24">
        <v>5.0999999999999996</v>
      </c>
      <c r="E29" s="24">
        <v>0</v>
      </c>
      <c r="F29" s="24">
        <v>0</v>
      </c>
      <c r="G29" s="24">
        <v>0</v>
      </c>
      <c r="H29" s="24">
        <v>91</v>
      </c>
      <c r="I29" s="24">
        <v>0</v>
      </c>
      <c r="J29" s="24">
        <v>13</v>
      </c>
      <c r="K29" s="24">
        <v>0</v>
      </c>
      <c r="L29" s="24">
        <v>104</v>
      </c>
      <c r="M29" s="24">
        <v>0</v>
      </c>
      <c r="N29" s="24">
        <v>0</v>
      </c>
      <c r="O29" s="24">
        <v>52</v>
      </c>
      <c r="P29" s="24">
        <v>0</v>
      </c>
      <c r="Q29" s="24">
        <v>91</v>
      </c>
      <c r="R29" s="24">
        <v>13</v>
      </c>
      <c r="T29" s="25">
        <v>104</v>
      </c>
      <c r="U29" s="89"/>
      <c r="V29" s="17">
        <f>Tarief!$D$39</f>
        <v>0</v>
      </c>
      <c r="W29" s="18">
        <f t="shared" si="0"/>
        <v>0</v>
      </c>
    </row>
    <row r="30" spans="1:23">
      <c r="A30" s="23" t="s">
        <v>559</v>
      </c>
      <c r="B30" s="23" t="s">
        <v>252</v>
      </c>
      <c r="C30" s="23">
        <v>0</v>
      </c>
      <c r="D30" s="23">
        <v>10.57</v>
      </c>
      <c r="E30" s="23">
        <v>0</v>
      </c>
      <c r="F30" s="23">
        <v>6</v>
      </c>
      <c r="G30" s="23">
        <v>0</v>
      </c>
      <c r="H30" s="23">
        <v>0</v>
      </c>
      <c r="I30" s="23">
        <v>0</v>
      </c>
      <c r="J30" s="23">
        <v>0</v>
      </c>
      <c r="K30" s="23">
        <v>0</v>
      </c>
      <c r="L30" s="23">
        <v>0</v>
      </c>
      <c r="M30" s="23">
        <v>6</v>
      </c>
      <c r="N30" s="23">
        <v>0</v>
      </c>
      <c r="O30" s="23">
        <v>6</v>
      </c>
      <c r="P30" s="23">
        <v>1</v>
      </c>
      <c r="Q30" s="23">
        <v>0</v>
      </c>
      <c r="R30" s="23">
        <v>0</v>
      </c>
      <c r="T30" s="25">
        <v>6</v>
      </c>
      <c r="U30" s="89"/>
      <c r="V30" s="17">
        <f>Tarief!$D$39</f>
        <v>0</v>
      </c>
      <c r="W30" s="18">
        <f t="shared" si="0"/>
        <v>0</v>
      </c>
    </row>
    <row r="31" spans="1:23">
      <c r="A31" s="24" t="s">
        <v>458</v>
      </c>
      <c r="B31" s="24" t="s">
        <v>252</v>
      </c>
      <c r="C31" s="24">
        <v>0</v>
      </c>
      <c r="D31" s="24">
        <v>15</v>
      </c>
      <c r="E31" s="24">
        <v>0</v>
      </c>
      <c r="F31" s="24">
        <v>0</v>
      </c>
      <c r="G31" s="24">
        <v>0</v>
      </c>
      <c r="H31" s="24">
        <v>52</v>
      </c>
      <c r="I31" s="24">
        <v>0</v>
      </c>
      <c r="J31" s="24">
        <v>0</v>
      </c>
      <c r="K31" s="24">
        <v>0</v>
      </c>
      <c r="L31" s="24">
        <v>0</v>
      </c>
      <c r="M31" s="24">
        <v>52</v>
      </c>
      <c r="N31" s="24">
        <v>6</v>
      </c>
      <c r="O31" s="24">
        <v>52</v>
      </c>
      <c r="P31" s="24">
        <v>1</v>
      </c>
      <c r="Q31" s="24">
        <v>0</v>
      </c>
      <c r="R31" s="24">
        <v>0</v>
      </c>
      <c r="T31" s="25">
        <v>52</v>
      </c>
      <c r="U31" s="89"/>
      <c r="V31" s="17">
        <f>Tarief!$D$39</f>
        <v>0</v>
      </c>
      <c r="W31" s="18">
        <f t="shared" si="0"/>
        <v>0</v>
      </c>
    </row>
    <row r="33" spans="21:23">
      <c r="U33" s="15">
        <f>SUM(U10:U32)</f>
        <v>0</v>
      </c>
      <c r="W33" s="18">
        <f>SUM(W10:W32)</f>
        <v>0</v>
      </c>
    </row>
  </sheetData>
  <sheetProtection algorithmName="SHA-512" hashValue="XdxlfYbSBm5uSadj0r00XLEjD6CTzENvDkL6iC9HH02eYu4+ajEDljr3qnoEbyvJloj7a32NihOsIsNcC/v9QQ==" saltValue="7aKAFKf1hscBFz1A538Bbg==" spinCount="100000" sheet="1" objects="1" scenarios="1"/>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7292F-AD75-4B2D-85EF-7B9A4B615874}">
  <dimension ref="A1:W17"/>
  <sheetViews>
    <sheetView showZeros="0" view="pageBreakPreview" zoomScaleNormal="100" zoomScaleSheetLayoutView="100" workbookViewId="0">
      <selection activeCell="U5" sqref="U5"/>
    </sheetView>
  </sheetViews>
  <sheetFormatPr defaultColWidth="8.77734375" defaultRowHeight="14.4"/>
  <cols>
    <col min="1" max="1" width="21.44140625" bestFit="1" customWidth="1"/>
    <col min="5" max="5" width="5.33203125" customWidth="1"/>
    <col min="6" max="18" width="6.109375" customWidth="1"/>
    <col min="20" max="20" width="9.6640625" customWidth="1"/>
    <col min="23" max="23" width="10.44140625" bestFit="1" customWidth="1"/>
  </cols>
  <sheetData>
    <row r="1" spans="1:23">
      <c r="A1" s="70"/>
    </row>
    <row r="2" spans="1:23">
      <c r="A2" t="s">
        <v>1</v>
      </c>
      <c r="B2" s="57" t="s">
        <v>115</v>
      </c>
      <c r="C2" s="56"/>
      <c r="D2" s="56"/>
      <c r="F2" t="s">
        <v>84</v>
      </c>
      <c r="J2" t="s">
        <v>85</v>
      </c>
      <c r="O2" t="s">
        <v>86</v>
      </c>
    </row>
    <row r="3" spans="1:23">
      <c r="A3" t="s">
        <v>3</v>
      </c>
      <c r="B3" t="s">
        <v>189</v>
      </c>
      <c r="F3" t="s">
        <v>87</v>
      </c>
      <c r="J3" t="s">
        <v>224</v>
      </c>
      <c r="O3" t="s">
        <v>88</v>
      </c>
    </row>
    <row r="4" spans="1:23">
      <c r="A4" t="s">
        <v>4</v>
      </c>
      <c r="B4" t="s">
        <v>114</v>
      </c>
      <c r="F4" t="s">
        <v>89</v>
      </c>
      <c r="J4" t="s">
        <v>90</v>
      </c>
      <c r="O4" t="s">
        <v>91</v>
      </c>
    </row>
    <row r="5" spans="1:23">
      <c r="C5" s="35"/>
      <c r="F5" t="s">
        <v>92</v>
      </c>
      <c r="J5" t="s">
        <v>93</v>
      </c>
      <c r="O5" t="s">
        <v>94</v>
      </c>
    </row>
    <row r="6" spans="1:23">
      <c r="A6" t="s">
        <v>101</v>
      </c>
      <c r="B6" s="71"/>
      <c r="D6">
        <v>756.6</v>
      </c>
      <c r="E6" t="s">
        <v>95</v>
      </c>
      <c r="F6" t="s">
        <v>96</v>
      </c>
      <c r="J6" t="s">
        <v>97</v>
      </c>
    </row>
    <row r="8" spans="1:23" ht="28.8">
      <c r="A8" t="s">
        <v>102</v>
      </c>
      <c r="B8" t="s">
        <v>103</v>
      </c>
      <c r="C8" t="s">
        <v>98</v>
      </c>
      <c r="D8" t="s">
        <v>104</v>
      </c>
      <c r="F8" t="s">
        <v>99</v>
      </c>
      <c r="T8" s="14" t="s">
        <v>116</v>
      </c>
      <c r="U8" s="14" t="s">
        <v>105</v>
      </c>
      <c r="V8" t="s">
        <v>106</v>
      </c>
      <c r="W8" s="14" t="s">
        <v>107</v>
      </c>
    </row>
    <row r="9" spans="1:23">
      <c r="F9">
        <v>1</v>
      </c>
      <c r="G9">
        <v>2</v>
      </c>
      <c r="H9">
        <v>3</v>
      </c>
      <c r="I9">
        <v>4</v>
      </c>
      <c r="J9">
        <v>5</v>
      </c>
      <c r="K9">
        <v>6</v>
      </c>
      <c r="L9">
        <v>7</v>
      </c>
      <c r="M9">
        <v>8</v>
      </c>
      <c r="N9">
        <v>9</v>
      </c>
      <c r="O9">
        <v>10</v>
      </c>
      <c r="P9">
        <v>11</v>
      </c>
      <c r="Q9">
        <v>12</v>
      </c>
      <c r="R9">
        <v>13</v>
      </c>
    </row>
    <row r="11" spans="1:23">
      <c r="A11" s="23" t="s">
        <v>560</v>
      </c>
      <c r="B11" s="23" t="s">
        <v>252</v>
      </c>
      <c r="C11" s="23">
        <v>0</v>
      </c>
      <c r="D11" s="23">
        <v>51</v>
      </c>
      <c r="E11" s="23">
        <v>0</v>
      </c>
      <c r="F11" s="23">
        <v>0</v>
      </c>
      <c r="G11" s="23">
        <v>0</v>
      </c>
      <c r="H11" s="23">
        <v>52</v>
      </c>
      <c r="I11" s="23">
        <v>0</v>
      </c>
      <c r="J11" s="23">
        <v>0</v>
      </c>
      <c r="K11" s="23">
        <v>0</v>
      </c>
      <c r="L11" s="23">
        <v>52</v>
      </c>
      <c r="M11" s="23">
        <v>52</v>
      </c>
      <c r="N11" s="23">
        <v>6</v>
      </c>
      <c r="O11" s="23">
        <v>52</v>
      </c>
      <c r="P11" s="23">
        <v>1</v>
      </c>
      <c r="Q11" s="23">
        <v>0</v>
      </c>
      <c r="R11" s="23">
        <v>0</v>
      </c>
      <c r="T11" s="25">
        <v>52</v>
      </c>
      <c r="U11" s="89"/>
      <c r="V11" s="17">
        <f>Tarief!$D$39</f>
        <v>0</v>
      </c>
      <c r="W11" s="18">
        <f>V11*U11</f>
        <v>0</v>
      </c>
    </row>
    <row r="12" spans="1:23">
      <c r="A12" s="24" t="s">
        <v>552</v>
      </c>
      <c r="B12" s="24" t="s">
        <v>533</v>
      </c>
      <c r="C12" s="24">
        <v>0</v>
      </c>
      <c r="D12" s="24">
        <v>2.5</v>
      </c>
      <c r="E12" s="24">
        <v>0</v>
      </c>
      <c r="F12" s="24">
        <v>52</v>
      </c>
      <c r="G12" s="24">
        <v>0</v>
      </c>
      <c r="H12" s="24">
        <v>52</v>
      </c>
      <c r="I12" s="24">
        <v>0</v>
      </c>
      <c r="J12" s="24">
        <v>0</v>
      </c>
      <c r="K12" s="24">
        <v>0</v>
      </c>
      <c r="L12" s="24">
        <v>52</v>
      </c>
      <c r="M12" s="24">
        <v>52</v>
      </c>
      <c r="N12" s="24">
        <v>6</v>
      </c>
      <c r="O12" s="24">
        <v>52</v>
      </c>
      <c r="P12" s="24">
        <v>1</v>
      </c>
      <c r="Q12" s="24">
        <v>0</v>
      </c>
      <c r="R12" s="24">
        <v>0</v>
      </c>
      <c r="T12" s="25">
        <v>52</v>
      </c>
      <c r="U12" s="89"/>
      <c r="V12" s="17">
        <f>Tarief!$D$39</f>
        <v>0</v>
      </c>
      <c r="W12" s="18">
        <f t="shared" ref="W12:W15" si="0">V12*U12</f>
        <v>0</v>
      </c>
    </row>
    <row r="13" spans="1:23">
      <c r="A13" s="23" t="s">
        <v>561</v>
      </c>
      <c r="B13" s="23" t="s">
        <v>533</v>
      </c>
      <c r="C13" s="23">
        <v>0</v>
      </c>
      <c r="D13" s="23">
        <v>1.3</v>
      </c>
      <c r="E13" s="23">
        <v>0</v>
      </c>
      <c r="F13" s="23">
        <v>0</v>
      </c>
      <c r="G13" s="23">
        <v>0</v>
      </c>
      <c r="H13" s="23">
        <v>39</v>
      </c>
      <c r="I13" s="23">
        <v>0</v>
      </c>
      <c r="J13" s="23">
        <v>13</v>
      </c>
      <c r="K13" s="23">
        <v>0</v>
      </c>
      <c r="L13" s="23">
        <v>52</v>
      </c>
      <c r="M13" s="23">
        <v>0</v>
      </c>
      <c r="N13" s="23">
        <v>0</v>
      </c>
      <c r="O13" s="23">
        <v>52</v>
      </c>
      <c r="P13" s="23">
        <v>0</v>
      </c>
      <c r="Q13" s="23">
        <v>39</v>
      </c>
      <c r="R13" s="23">
        <v>13</v>
      </c>
      <c r="T13" s="25">
        <v>52</v>
      </c>
      <c r="U13" s="89"/>
      <c r="V13" s="17">
        <f>Tarief!$D$39</f>
        <v>0</v>
      </c>
      <c r="W13" s="18">
        <f t="shared" si="0"/>
        <v>0</v>
      </c>
    </row>
    <row r="14" spans="1:23">
      <c r="A14" s="24" t="s">
        <v>562</v>
      </c>
      <c r="B14" s="24" t="s">
        <v>530</v>
      </c>
      <c r="C14" s="24">
        <v>0</v>
      </c>
      <c r="D14" s="24">
        <v>15.8</v>
      </c>
      <c r="E14" s="24">
        <v>0</v>
      </c>
      <c r="F14" s="24">
        <v>0</v>
      </c>
      <c r="G14" s="24">
        <v>52</v>
      </c>
      <c r="H14" s="24">
        <v>0</v>
      </c>
      <c r="I14" s="24">
        <v>0</v>
      </c>
      <c r="J14" s="24">
        <v>0</v>
      </c>
      <c r="K14" s="24">
        <v>0</v>
      </c>
      <c r="L14" s="24">
        <v>52</v>
      </c>
      <c r="M14" s="24">
        <v>52</v>
      </c>
      <c r="N14" s="24">
        <v>6</v>
      </c>
      <c r="O14" s="24">
        <v>52</v>
      </c>
      <c r="P14" s="24">
        <v>1</v>
      </c>
      <c r="Q14" s="24">
        <v>0</v>
      </c>
      <c r="R14" s="24">
        <v>0</v>
      </c>
      <c r="T14" s="25">
        <v>52</v>
      </c>
      <c r="U14" s="89"/>
      <c r="V14" s="17">
        <f>Tarief!$D$39</f>
        <v>0</v>
      </c>
      <c r="W14" s="18">
        <f t="shared" si="0"/>
        <v>0</v>
      </c>
    </row>
    <row r="15" spans="1:23">
      <c r="A15" s="23" t="s">
        <v>563</v>
      </c>
      <c r="B15" s="23" t="s">
        <v>533</v>
      </c>
      <c r="C15" s="23">
        <v>0</v>
      </c>
      <c r="D15" s="23">
        <v>386</v>
      </c>
      <c r="E15" s="23">
        <v>0</v>
      </c>
      <c r="F15" s="23">
        <v>0</v>
      </c>
      <c r="G15" s="23">
        <v>0</v>
      </c>
      <c r="H15" s="23">
        <v>12</v>
      </c>
      <c r="I15" s="23">
        <v>0</v>
      </c>
      <c r="J15" s="23">
        <v>0</v>
      </c>
      <c r="K15" s="23">
        <v>0</v>
      </c>
      <c r="L15" s="23">
        <v>0</v>
      </c>
      <c r="M15" s="23">
        <v>12</v>
      </c>
      <c r="N15" s="23">
        <v>6</v>
      </c>
      <c r="O15" s="23">
        <v>12</v>
      </c>
      <c r="P15" s="23">
        <v>1</v>
      </c>
      <c r="Q15" s="23">
        <v>0</v>
      </c>
      <c r="R15" s="23">
        <v>0</v>
      </c>
      <c r="T15" s="25">
        <v>12</v>
      </c>
      <c r="U15" s="89"/>
      <c r="V15" s="17">
        <f>Tarief!$D$39</f>
        <v>0</v>
      </c>
      <c r="W15" s="18">
        <f t="shared" si="0"/>
        <v>0</v>
      </c>
    </row>
    <row r="17" spans="21:23">
      <c r="U17" s="15">
        <f>SUM(U11:U16)</f>
        <v>0</v>
      </c>
      <c r="W17" s="18">
        <f>SUM(W11:W16)</f>
        <v>0</v>
      </c>
    </row>
  </sheetData>
  <sheetProtection algorithmName="SHA-512" hashValue="Tz0jx+O9J50Cy5nTv3NlDJKw+7q+SQ+61aTERqQebwbmyYpJJUEqd95DewShNH7p6UoLnP5rEPE2jZARK46qtw==" saltValue="UhQ9diVGjaWY2efffcdClQ==" spinCount="100000" sheet="1" objects="1" scenarios="1"/>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92DB37-585F-4AB6-A0D5-38C986AEF48E}">
  <dimension ref="A1:P35"/>
  <sheetViews>
    <sheetView workbookViewId="0">
      <selection activeCell="J33" sqref="J33"/>
    </sheetView>
  </sheetViews>
  <sheetFormatPr defaultColWidth="8.77734375" defaultRowHeight="14.4"/>
  <sheetData>
    <row r="1" spans="1:16" ht="17.399999999999999">
      <c r="A1" s="58" t="s">
        <v>0</v>
      </c>
      <c r="B1" s="59"/>
      <c r="C1" s="59"/>
      <c r="D1" s="59"/>
      <c r="E1" s="59"/>
      <c r="F1" s="1"/>
      <c r="G1" s="1"/>
      <c r="H1" s="1"/>
      <c r="I1" s="1"/>
      <c r="J1" s="1"/>
      <c r="K1" s="1"/>
      <c r="L1" s="1"/>
      <c r="M1" s="1"/>
      <c r="N1" s="1"/>
      <c r="O1" s="1"/>
      <c r="P1" s="1"/>
    </row>
    <row r="2" spans="1:16">
      <c r="A2" s="2"/>
      <c r="B2" s="2"/>
      <c r="C2" s="2"/>
      <c r="D2" s="2"/>
      <c r="E2" s="2"/>
      <c r="F2" s="2"/>
      <c r="G2" s="2"/>
      <c r="H2" s="2"/>
      <c r="I2" s="2"/>
      <c r="J2" s="2"/>
      <c r="K2" s="2"/>
      <c r="L2" s="2"/>
      <c r="M2" s="2"/>
      <c r="N2" s="2"/>
      <c r="O2" s="2"/>
      <c r="P2" s="2"/>
    </row>
    <row r="3" spans="1:16">
      <c r="A3" s="2" t="s">
        <v>1</v>
      </c>
      <c r="B3" s="2" t="s">
        <v>2</v>
      </c>
      <c r="C3" s="3"/>
      <c r="D3" s="2"/>
      <c r="E3" s="2"/>
      <c r="F3" s="2"/>
      <c r="G3" s="2"/>
      <c r="H3" s="2"/>
      <c r="I3" s="2"/>
      <c r="J3" s="2"/>
      <c r="K3" s="2"/>
      <c r="L3" s="2"/>
      <c r="M3" s="2"/>
      <c r="N3" s="2"/>
      <c r="O3" s="2"/>
      <c r="P3" s="2"/>
    </row>
    <row r="4" spans="1:16">
      <c r="A4" s="2" t="s">
        <v>3</v>
      </c>
      <c r="B4" s="2"/>
      <c r="C4" s="4"/>
      <c r="D4" s="2"/>
      <c r="E4" s="2"/>
      <c r="F4" s="2"/>
      <c r="G4" s="2"/>
      <c r="H4" s="2"/>
      <c r="I4" s="2"/>
      <c r="J4" s="2"/>
      <c r="K4" s="2"/>
      <c r="L4" s="2"/>
      <c r="M4" s="2"/>
      <c r="N4" s="2"/>
      <c r="O4" s="2"/>
      <c r="P4" s="2"/>
    </row>
    <row r="5" spans="1:16">
      <c r="A5" s="2" t="s">
        <v>4</v>
      </c>
      <c r="B5" s="2"/>
      <c r="C5" s="4"/>
      <c r="D5" s="2"/>
      <c r="E5" s="2"/>
      <c r="F5" s="2"/>
      <c r="G5" s="2"/>
      <c r="H5" s="2"/>
      <c r="I5" s="2"/>
      <c r="J5" s="2"/>
      <c r="K5" s="2"/>
      <c r="L5" s="2"/>
      <c r="M5" s="2"/>
      <c r="N5" s="2"/>
      <c r="O5" s="2"/>
      <c r="P5" s="2"/>
    </row>
    <row r="6" spans="1:16">
      <c r="A6" s="2"/>
      <c r="B6" s="2"/>
      <c r="C6" s="2"/>
      <c r="D6" s="2"/>
      <c r="E6" s="2"/>
      <c r="F6" s="2"/>
      <c r="G6" s="2"/>
      <c r="H6" s="2"/>
      <c r="I6" s="2"/>
      <c r="J6" s="2"/>
      <c r="K6" s="2"/>
      <c r="L6" s="2"/>
      <c r="M6" s="2"/>
      <c r="N6" s="2"/>
      <c r="O6" s="2"/>
      <c r="P6" s="2"/>
    </row>
    <row r="7" spans="1:16">
      <c r="A7" s="36" t="s">
        <v>5</v>
      </c>
      <c r="B7" s="36" t="s">
        <v>6</v>
      </c>
      <c r="C7" s="37"/>
      <c r="D7" s="37"/>
      <c r="E7" s="37"/>
      <c r="F7" s="37"/>
      <c r="G7" s="37"/>
      <c r="H7" s="2"/>
      <c r="I7" s="38" t="s">
        <v>7</v>
      </c>
      <c r="J7" s="38" t="s">
        <v>8</v>
      </c>
      <c r="K7" s="39"/>
      <c r="L7" s="39"/>
      <c r="M7" s="39"/>
      <c r="N7" s="39"/>
      <c r="O7" s="39"/>
      <c r="P7" s="2"/>
    </row>
    <row r="8" spans="1:16">
      <c r="A8" s="37"/>
      <c r="B8" s="37" t="s">
        <v>9</v>
      </c>
      <c r="C8" s="37"/>
      <c r="D8" s="37"/>
      <c r="E8" s="37"/>
      <c r="F8" s="37"/>
      <c r="G8" s="37"/>
      <c r="H8" s="2"/>
      <c r="I8" s="39"/>
      <c r="J8" s="39" t="s">
        <v>10</v>
      </c>
      <c r="K8" s="39"/>
      <c r="L8" s="39"/>
      <c r="M8" s="39"/>
      <c r="N8" s="39"/>
      <c r="O8" s="39"/>
      <c r="P8" s="2"/>
    </row>
    <row r="9" spans="1:16">
      <c r="A9" s="37"/>
      <c r="B9" s="37" t="s">
        <v>11</v>
      </c>
      <c r="C9" s="37"/>
      <c r="D9" s="37"/>
      <c r="E9" s="37"/>
      <c r="F9" s="37"/>
      <c r="G9" s="37"/>
      <c r="H9" s="2"/>
      <c r="I9" s="39"/>
      <c r="J9" s="39" t="s">
        <v>12</v>
      </c>
      <c r="K9" s="39"/>
      <c r="L9" s="39"/>
      <c r="M9" s="39"/>
      <c r="N9" s="39"/>
      <c r="O9" s="39"/>
      <c r="P9" s="2"/>
    </row>
    <row r="10" spans="1:16">
      <c r="A10" s="2"/>
      <c r="B10" s="2"/>
      <c r="C10" s="2"/>
      <c r="D10" s="2"/>
      <c r="E10" s="2"/>
      <c r="F10" s="2"/>
      <c r="G10" s="2"/>
      <c r="H10" s="2"/>
      <c r="I10" s="2"/>
      <c r="J10" s="2"/>
      <c r="K10" s="2"/>
      <c r="L10" s="2"/>
      <c r="M10" s="2"/>
      <c r="N10" s="2"/>
      <c r="O10" s="2"/>
      <c r="P10" s="2"/>
    </row>
    <row r="11" spans="1:16">
      <c r="A11" s="38" t="s">
        <v>13</v>
      </c>
      <c r="B11" s="38" t="s">
        <v>14</v>
      </c>
      <c r="C11" s="39"/>
      <c r="D11" s="39"/>
      <c r="E11" s="39"/>
      <c r="F11" s="39"/>
      <c r="G11" s="39"/>
      <c r="H11" s="2"/>
      <c r="I11" s="36" t="s">
        <v>15</v>
      </c>
      <c r="J11" s="36" t="s">
        <v>16</v>
      </c>
      <c r="K11" s="37"/>
      <c r="L11" s="37"/>
      <c r="M11" s="37"/>
      <c r="N11" s="37"/>
      <c r="O11" s="37"/>
      <c r="P11" s="2"/>
    </row>
    <row r="12" spans="1:16">
      <c r="A12" s="39"/>
      <c r="B12" s="39" t="s">
        <v>17</v>
      </c>
      <c r="C12" s="39"/>
      <c r="D12" s="39"/>
      <c r="E12" s="39"/>
      <c r="F12" s="39"/>
      <c r="G12" s="39"/>
      <c r="H12" s="2"/>
      <c r="I12" s="37"/>
      <c r="J12" s="37" t="s">
        <v>18</v>
      </c>
      <c r="K12" s="37"/>
      <c r="L12" s="37"/>
      <c r="M12" s="37"/>
      <c r="N12" s="37"/>
      <c r="O12" s="37"/>
      <c r="P12" s="2"/>
    </row>
    <row r="13" spans="1:16">
      <c r="A13" s="2"/>
      <c r="B13" s="2"/>
      <c r="C13" s="2"/>
      <c r="D13" s="2"/>
      <c r="E13" s="2"/>
      <c r="F13" s="2"/>
      <c r="G13" s="2"/>
      <c r="H13" s="2"/>
      <c r="I13" s="37"/>
      <c r="J13" s="37" t="s">
        <v>19</v>
      </c>
      <c r="K13" s="37"/>
      <c r="L13" s="37"/>
      <c r="M13" s="37"/>
      <c r="N13" s="37"/>
      <c r="O13" s="37"/>
      <c r="P13" s="2"/>
    </row>
    <row r="14" spans="1:16">
      <c r="A14" s="36" t="s">
        <v>20</v>
      </c>
      <c r="B14" s="36" t="s">
        <v>21</v>
      </c>
      <c r="C14" s="37"/>
      <c r="D14" s="37"/>
      <c r="E14" s="37"/>
      <c r="F14" s="37"/>
      <c r="G14" s="37"/>
      <c r="H14" s="2"/>
      <c r="I14" s="37"/>
      <c r="J14" s="37" t="s">
        <v>22</v>
      </c>
      <c r="K14" s="37"/>
      <c r="L14" s="37"/>
      <c r="M14" s="37"/>
      <c r="N14" s="37"/>
      <c r="O14" s="37"/>
      <c r="P14" s="2"/>
    </row>
    <row r="15" spans="1:16">
      <c r="A15" s="37"/>
      <c r="B15" s="37" t="s">
        <v>23</v>
      </c>
      <c r="C15" s="37"/>
      <c r="D15" s="37"/>
      <c r="E15" s="37"/>
      <c r="F15" s="37"/>
      <c r="G15" s="37"/>
      <c r="H15" s="2"/>
      <c r="I15" s="2"/>
      <c r="J15" s="2"/>
      <c r="K15" s="2"/>
      <c r="L15" s="2"/>
      <c r="M15" s="2"/>
      <c r="N15" s="2"/>
      <c r="O15" s="2"/>
      <c r="P15" s="2"/>
    </row>
    <row r="16" spans="1:16">
      <c r="A16" s="37"/>
      <c r="B16" s="37" t="s">
        <v>24</v>
      </c>
      <c r="C16" s="37"/>
      <c r="D16" s="37"/>
      <c r="E16" s="37"/>
      <c r="F16" s="37"/>
      <c r="G16" s="37"/>
      <c r="H16" s="2"/>
      <c r="I16" s="40" t="s">
        <v>25</v>
      </c>
      <c r="J16" s="38" t="s">
        <v>26</v>
      </c>
      <c r="K16" s="39"/>
      <c r="L16" s="39"/>
      <c r="M16" s="39"/>
      <c r="N16" s="39"/>
      <c r="O16" s="39"/>
      <c r="P16" s="2"/>
    </row>
    <row r="17" spans="1:16">
      <c r="A17" s="2"/>
      <c r="B17" s="2"/>
      <c r="C17" s="2"/>
      <c r="D17" s="2"/>
      <c r="E17" s="2"/>
      <c r="F17" s="2"/>
      <c r="G17" s="2"/>
      <c r="H17" s="2"/>
      <c r="I17" s="41"/>
      <c r="J17" s="39" t="s">
        <v>27</v>
      </c>
      <c r="K17" s="39"/>
      <c r="L17" s="39"/>
      <c r="M17" s="39"/>
      <c r="N17" s="39"/>
      <c r="O17" s="39"/>
      <c r="P17" s="2"/>
    </row>
    <row r="18" spans="1:16">
      <c r="A18" s="38" t="s">
        <v>28</v>
      </c>
      <c r="B18" s="38" t="s">
        <v>29</v>
      </c>
      <c r="C18" s="39"/>
      <c r="D18" s="39"/>
      <c r="E18" s="39"/>
      <c r="F18" s="39"/>
      <c r="G18" s="39"/>
      <c r="H18" s="2"/>
      <c r="I18" s="41"/>
      <c r="J18" s="39" t="s">
        <v>30</v>
      </c>
      <c r="K18" s="39"/>
      <c r="L18" s="39"/>
      <c r="M18" s="39"/>
      <c r="N18" s="39"/>
      <c r="O18" s="39"/>
      <c r="P18" s="2"/>
    </row>
    <row r="19" spans="1:16">
      <c r="A19" s="39"/>
      <c r="B19" s="39" t="s">
        <v>31</v>
      </c>
      <c r="C19" s="39"/>
      <c r="D19" s="39"/>
      <c r="E19" s="39"/>
      <c r="F19" s="39"/>
      <c r="G19" s="39"/>
      <c r="H19" s="2"/>
      <c r="I19" s="41"/>
      <c r="J19" s="39" t="s">
        <v>32</v>
      </c>
      <c r="K19" s="39"/>
      <c r="L19" s="39"/>
      <c r="M19" s="39"/>
      <c r="N19" s="39"/>
      <c r="O19" s="39"/>
      <c r="P19" s="2"/>
    </row>
    <row r="20" spans="1:16">
      <c r="A20" s="39"/>
      <c r="B20" s="39" t="s">
        <v>33</v>
      </c>
      <c r="C20" s="39"/>
      <c r="D20" s="39"/>
      <c r="E20" s="39"/>
      <c r="F20" s="39"/>
      <c r="G20" s="39"/>
      <c r="H20" s="2"/>
      <c r="I20" s="42"/>
      <c r="J20" s="2"/>
      <c r="K20" s="2"/>
      <c r="L20" s="2"/>
      <c r="M20" s="2"/>
      <c r="N20" s="2"/>
      <c r="O20" s="2"/>
      <c r="P20" s="2"/>
    </row>
    <row r="21" spans="1:16">
      <c r="A21" s="2"/>
      <c r="B21" s="2"/>
      <c r="C21" s="2"/>
      <c r="D21" s="2"/>
      <c r="E21" s="2"/>
      <c r="F21" s="2"/>
      <c r="G21" s="2"/>
      <c r="H21" s="2"/>
      <c r="I21" s="43" t="s">
        <v>34</v>
      </c>
      <c r="J21" s="36" t="s">
        <v>35</v>
      </c>
      <c r="K21" s="37"/>
      <c r="L21" s="37"/>
      <c r="M21" s="37"/>
      <c r="N21" s="37"/>
      <c r="O21" s="37"/>
      <c r="P21" s="2"/>
    </row>
    <row r="22" spans="1:16">
      <c r="A22" s="36" t="s">
        <v>36</v>
      </c>
      <c r="B22" s="36" t="s">
        <v>37</v>
      </c>
      <c r="C22" s="37"/>
      <c r="D22" s="37"/>
      <c r="E22" s="37"/>
      <c r="F22" s="37"/>
      <c r="G22" s="37"/>
      <c r="H22" s="2"/>
      <c r="I22" s="44"/>
      <c r="J22" s="37" t="s">
        <v>38</v>
      </c>
      <c r="K22" s="37"/>
      <c r="L22" s="37"/>
      <c r="M22" s="37"/>
      <c r="N22" s="37"/>
      <c r="O22" s="37"/>
      <c r="P22" s="2"/>
    </row>
    <row r="23" spans="1:16">
      <c r="A23" s="37"/>
      <c r="B23" s="37" t="s">
        <v>39</v>
      </c>
      <c r="C23" s="37"/>
      <c r="D23" s="37"/>
      <c r="E23" s="37"/>
      <c r="F23" s="37"/>
      <c r="G23" s="37"/>
      <c r="H23" s="2"/>
      <c r="I23" s="42"/>
      <c r="J23" s="2"/>
      <c r="K23" s="2"/>
      <c r="L23" s="2"/>
      <c r="M23" s="2"/>
      <c r="N23" s="2"/>
      <c r="O23" s="2"/>
      <c r="P23" s="2"/>
    </row>
    <row r="24" spans="1:16">
      <c r="A24" s="37"/>
      <c r="B24" s="37" t="s">
        <v>40</v>
      </c>
      <c r="C24" s="37"/>
      <c r="D24" s="37"/>
      <c r="E24" s="37"/>
      <c r="F24" s="37"/>
      <c r="G24" s="37"/>
      <c r="H24" s="2"/>
      <c r="I24" s="40" t="s">
        <v>41</v>
      </c>
      <c r="J24" s="38" t="s">
        <v>42</v>
      </c>
      <c r="K24" s="39"/>
      <c r="L24" s="39"/>
      <c r="M24" s="39"/>
      <c r="N24" s="39"/>
      <c r="O24" s="39"/>
      <c r="P24" s="2"/>
    </row>
    <row r="25" spans="1:16">
      <c r="A25" s="2"/>
      <c r="B25" s="2"/>
      <c r="C25" s="2"/>
      <c r="D25" s="2"/>
      <c r="E25" s="2"/>
      <c r="F25" s="2"/>
      <c r="G25" s="2"/>
      <c r="H25" s="2"/>
      <c r="I25" s="41"/>
      <c r="J25" s="39" t="s">
        <v>43</v>
      </c>
      <c r="K25" s="39"/>
      <c r="L25" s="39"/>
      <c r="M25" s="39"/>
      <c r="N25" s="39"/>
      <c r="O25" s="39"/>
      <c r="P25" s="2"/>
    </row>
    <row r="26" spans="1:16">
      <c r="A26" s="38" t="s">
        <v>44</v>
      </c>
      <c r="B26" s="38" t="s">
        <v>45</v>
      </c>
      <c r="C26" s="39"/>
      <c r="D26" s="39"/>
      <c r="E26" s="39"/>
      <c r="F26" s="39"/>
      <c r="G26" s="39"/>
      <c r="H26" s="2"/>
      <c r="I26" s="41"/>
      <c r="J26" s="39" t="s">
        <v>46</v>
      </c>
      <c r="K26" s="39"/>
      <c r="L26" s="39"/>
      <c r="M26" s="39"/>
      <c r="N26" s="39"/>
      <c r="O26" s="39"/>
      <c r="P26" s="2"/>
    </row>
    <row r="27" spans="1:16">
      <c r="A27" s="39"/>
      <c r="B27" s="39" t="s">
        <v>47</v>
      </c>
      <c r="C27" s="39"/>
      <c r="D27" s="39"/>
      <c r="E27" s="39"/>
      <c r="F27" s="39"/>
      <c r="G27" s="39"/>
      <c r="H27" s="2"/>
      <c r="I27" s="41"/>
      <c r="J27" s="39" t="s">
        <v>48</v>
      </c>
      <c r="K27" s="39"/>
      <c r="L27" s="39"/>
      <c r="M27" s="39"/>
      <c r="N27" s="39"/>
      <c r="O27" s="39"/>
      <c r="P27" s="2"/>
    </row>
    <row r="28" spans="1:16">
      <c r="A28" s="39"/>
      <c r="B28" s="39" t="s">
        <v>49</v>
      </c>
      <c r="C28" s="39"/>
      <c r="D28" s="39"/>
      <c r="E28" s="39"/>
      <c r="F28" s="39"/>
      <c r="G28" s="39"/>
      <c r="H28" s="2"/>
      <c r="I28" s="42"/>
      <c r="J28" s="2"/>
      <c r="K28" s="2"/>
      <c r="L28" s="2"/>
      <c r="M28" s="2"/>
      <c r="N28" s="2"/>
      <c r="O28" s="2"/>
      <c r="P28" s="2"/>
    </row>
    <row r="29" spans="1:16">
      <c r="A29" s="39"/>
      <c r="B29" s="39" t="s">
        <v>50</v>
      </c>
      <c r="C29" s="39"/>
      <c r="D29" s="39"/>
      <c r="E29" s="39"/>
      <c r="F29" s="39"/>
      <c r="G29" s="39"/>
      <c r="H29" s="2"/>
      <c r="I29" s="43" t="s">
        <v>51</v>
      </c>
      <c r="J29" s="36" t="s">
        <v>52</v>
      </c>
      <c r="K29" s="37"/>
      <c r="L29" s="37"/>
      <c r="M29" s="37"/>
      <c r="N29" s="37"/>
      <c r="O29" s="37"/>
      <c r="P29" s="2"/>
    </row>
    <row r="30" spans="1:16">
      <c r="A30" s="2"/>
      <c r="B30" s="2"/>
      <c r="C30" s="2"/>
      <c r="D30" s="2"/>
      <c r="E30" s="2"/>
      <c r="F30" s="2"/>
      <c r="G30" s="2"/>
      <c r="H30" s="2"/>
      <c r="I30" s="37"/>
      <c r="J30" s="37" t="s">
        <v>53</v>
      </c>
      <c r="K30" s="37"/>
      <c r="L30" s="37"/>
      <c r="M30" s="37"/>
      <c r="N30" s="37"/>
      <c r="O30" s="37"/>
      <c r="P30" s="2"/>
    </row>
    <row r="31" spans="1:16">
      <c r="A31" s="36" t="s">
        <v>54</v>
      </c>
      <c r="B31" s="36" t="s">
        <v>223</v>
      </c>
      <c r="C31" s="37"/>
      <c r="D31" s="37"/>
      <c r="E31" s="37"/>
      <c r="F31" s="37"/>
      <c r="G31" s="37"/>
      <c r="H31" s="2"/>
      <c r="I31" s="37"/>
      <c r="J31" s="37" t="s">
        <v>55</v>
      </c>
      <c r="K31" s="37"/>
      <c r="L31" s="37"/>
      <c r="M31" s="37"/>
      <c r="N31" s="37"/>
      <c r="O31" s="37"/>
      <c r="P31" s="2"/>
    </row>
    <row r="32" spans="1:16">
      <c r="A32" s="37"/>
      <c r="B32" s="37" t="s">
        <v>56</v>
      </c>
      <c r="C32" s="37"/>
      <c r="D32" s="37"/>
      <c r="E32" s="37"/>
      <c r="F32" s="37"/>
      <c r="G32" s="37"/>
      <c r="H32" s="2"/>
      <c r="I32" s="2"/>
      <c r="J32" s="2"/>
      <c r="K32" s="2"/>
      <c r="L32" s="2"/>
      <c r="M32" s="2"/>
      <c r="N32" s="2"/>
      <c r="O32" s="2"/>
      <c r="P32" s="2"/>
    </row>
    <row r="33" spans="1:16">
      <c r="A33" s="37"/>
      <c r="B33" s="37" t="s">
        <v>57</v>
      </c>
      <c r="C33" s="37"/>
      <c r="D33" s="37"/>
      <c r="E33" s="37"/>
      <c r="F33" s="37"/>
      <c r="G33" s="37"/>
      <c r="H33" s="2"/>
      <c r="I33" s="2"/>
      <c r="J33" s="2"/>
      <c r="K33" s="2"/>
      <c r="L33" s="2"/>
      <c r="M33" s="2"/>
      <c r="N33" s="2"/>
      <c r="O33" s="2"/>
      <c r="P33" s="2"/>
    </row>
    <row r="34" spans="1:16">
      <c r="A34" s="2"/>
      <c r="B34" s="2"/>
      <c r="C34" s="2"/>
      <c r="D34" s="2"/>
      <c r="E34" s="2"/>
      <c r="F34" s="2"/>
      <c r="G34" s="2"/>
      <c r="H34" s="2"/>
      <c r="I34" s="2"/>
      <c r="J34" s="2"/>
      <c r="K34" s="2"/>
      <c r="L34" s="2"/>
      <c r="M34" s="2"/>
      <c r="N34" s="2"/>
      <c r="O34" s="2"/>
      <c r="P34" s="2"/>
    </row>
    <row r="35" spans="1:16">
      <c r="I35" s="2"/>
      <c r="J35" s="2"/>
      <c r="K35" s="2"/>
      <c r="L35" s="2"/>
      <c r="M35" s="2"/>
      <c r="N35" s="2"/>
      <c r="O35"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E9627-7F78-42D8-8BD6-4EC49E98D42D}">
  <dimension ref="A1:L40"/>
  <sheetViews>
    <sheetView view="pageBreakPreview" zoomScaleNormal="100" zoomScaleSheetLayoutView="100" workbookViewId="0">
      <selection activeCell="J25" sqref="J25"/>
    </sheetView>
  </sheetViews>
  <sheetFormatPr defaultColWidth="8.77734375" defaultRowHeight="14.4"/>
  <cols>
    <col min="12" max="12" width="12.44140625" bestFit="1" customWidth="1"/>
  </cols>
  <sheetData>
    <row r="1" spans="1:12" ht="18">
      <c r="A1" s="60" t="s">
        <v>117</v>
      </c>
      <c r="B1" s="54"/>
      <c r="C1" s="54"/>
      <c r="D1" s="54"/>
    </row>
    <row r="2" spans="1:12">
      <c r="F2" s="71"/>
    </row>
    <row r="3" spans="1:12">
      <c r="A3" s="35" t="s">
        <v>118</v>
      </c>
    </row>
    <row r="4" spans="1:12">
      <c r="A4" s="49" t="s">
        <v>119</v>
      </c>
      <c r="B4" s="50"/>
      <c r="C4" s="50"/>
      <c r="I4" t="s">
        <v>120</v>
      </c>
      <c r="J4" t="s">
        <v>121</v>
      </c>
      <c r="K4" t="s">
        <v>106</v>
      </c>
      <c r="L4" t="s">
        <v>122</v>
      </c>
    </row>
    <row r="5" spans="1:12">
      <c r="A5" s="16" t="s">
        <v>219</v>
      </c>
      <c r="B5" s="16"/>
      <c r="C5" s="16"/>
      <c r="D5" s="16"/>
      <c r="E5" s="16"/>
      <c r="F5" s="16"/>
      <c r="G5" s="16"/>
      <c r="H5" s="16"/>
      <c r="I5" s="16">
        <v>255</v>
      </c>
      <c r="J5" s="90"/>
      <c r="K5" s="17">
        <f>Tarief!D39</f>
        <v>0</v>
      </c>
      <c r="L5" s="18">
        <f>K5*J5</f>
        <v>0</v>
      </c>
    </row>
    <row r="6" spans="1:12">
      <c r="A6" s="22" t="s">
        <v>211</v>
      </c>
      <c r="B6" s="22"/>
      <c r="C6" s="22"/>
      <c r="D6" s="22"/>
      <c r="E6" s="22"/>
      <c r="F6" s="22"/>
      <c r="G6" s="22"/>
      <c r="H6" s="22"/>
      <c r="I6" s="22">
        <v>102</v>
      </c>
      <c r="J6" s="90"/>
      <c r="K6" s="17">
        <f>Tarief!D42</f>
        <v>0</v>
      </c>
      <c r="L6" s="18">
        <f>K6*J6</f>
        <v>0</v>
      </c>
    </row>
    <row r="7" spans="1:12">
      <c r="A7" s="16" t="s">
        <v>209</v>
      </c>
      <c r="B7" s="16"/>
      <c r="C7" s="16"/>
      <c r="D7" s="16"/>
      <c r="E7" s="16"/>
      <c r="F7" s="16"/>
      <c r="G7" s="16"/>
      <c r="H7" s="16"/>
      <c r="I7" s="16">
        <v>102</v>
      </c>
      <c r="J7" s="90"/>
      <c r="K7" s="17">
        <f>Tarief!D42</f>
        <v>0</v>
      </c>
      <c r="L7" s="18">
        <f t="shared" ref="L7:L9" si="0">K7*J7</f>
        <v>0</v>
      </c>
    </row>
    <row r="8" spans="1:12">
      <c r="A8" s="22" t="s">
        <v>218</v>
      </c>
      <c r="B8" s="22"/>
      <c r="C8" s="22"/>
      <c r="D8" s="22"/>
      <c r="E8" s="22"/>
      <c r="F8" s="22"/>
      <c r="G8" s="22"/>
      <c r="H8" s="22"/>
      <c r="I8" s="22">
        <v>102</v>
      </c>
      <c r="J8" s="91"/>
      <c r="K8" s="17">
        <f>Tarief!D42</f>
        <v>0</v>
      </c>
      <c r="L8" s="18">
        <f t="shared" si="0"/>
        <v>0</v>
      </c>
    </row>
    <row r="9" spans="1:12">
      <c r="A9" s="16" t="s">
        <v>212</v>
      </c>
      <c r="B9" s="16"/>
      <c r="C9" s="16"/>
      <c r="D9" s="16"/>
      <c r="E9" s="16"/>
      <c r="F9" s="16"/>
      <c r="G9" s="16"/>
      <c r="H9" s="16"/>
      <c r="I9" s="16">
        <v>12</v>
      </c>
      <c r="J9" s="91"/>
      <c r="K9" s="17">
        <f>Tarief!D39</f>
        <v>0</v>
      </c>
      <c r="L9" s="18">
        <f t="shared" si="0"/>
        <v>0</v>
      </c>
    </row>
    <row r="11" spans="1:12">
      <c r="A11" t="s">
        <v>213</v>
      </c>
    </row>
    <row r="13" spans="1:12">
      <c r="J13">
        <f>SUM(J5:J9)</f>
        <v>0</v>
      </c>
      <c r="L13" s="18">
        <f>SUM(L5:L10)</f>
        <v>0</v>
      </c>
    </row>
    <row r="15" spans="1:12">
      <c r="A15" s="50" t="s">
        <v>179</v>
      </c>
      <c r="B15" s="50"/>
      <c r="C15" s="50"/>
    </row>
    <row r="16" spans="1:12">
      <c r="A16" t="s">
        <v>180</v>
      </c>
    </row>
    <row r="17" spans="1:12">
      <c r="A17" t="s">
        <v>181</v>
      </c>
    </row>
    <row r="18" spans="1:12">
      <c r="A18" t="s">
        <v>182</v>
      </c>
      <c r="L18" t="s">
        <v>144</v>
      </c>
    </row>
    <row r="19" spans="1:12">
      <c r="A19" t="s">
        <v>184</v>
      </c>
      <c r="H19" t="s">
        <v>183</v>
      </c>
      <c r="I19" s="92">
        <v>0</v>
      </c>
      <c r="J19" t="s">
        <v>106</v>
      </c>
      <c r="K19" s="93">
        <v>0</v>
      </c>
      <c r="L19" s="17">
        <f>K19*I19</f>
        <v>0</v>
      </c>
    </row>
    <row r="20" spans="1:12">
      <c r="A20" t="s">
        <v>185</v>
      </c>
      <c r="H20" t="s">
        <v>183</v>
      </c>
      <c r="I20" s="92">
        <v>0</v>
      </c>
      <c r="J20" t="s">
        <v>106</v>
      </c>
      <c r="K20" s="93">
        <v>0</v>
      </c>
      <c r="L20" s="17">
        <f>K20*I20</f>
        <v>0</v>
      </c>
    </row>
    <row r="22" spans="1:12">
      <c r="A22" t="s">
        <v>210</v>
      </c>
    </row>
    <row r="23" spans="1:12">
      <c r="B23" t="s">
        <v>193</v>
      </c>
    </row>
    <row r="24" spans="1:12">
      <c r="B24" t="s">
        <v>194</v>
      </c>
    </row>
    <row r="25" spans="1:12">
      <c r="B25" t="s">
        <v>195</v>
      </c>
    </row>
    <row r="26" spans="1:12">
      <c r="B26" t="s">
        <v>196</v>
      </c>
    </row>
    <row r="27" spans="1:12">
      <c r="B27" t="s">
        <v>197</v>
      </c>
    </row>
    <row r="28" spans="1:12">
      <c r="B28" t="s">
        <v>198</v>
      </c>
    </row>
    <row r="29" spans="1:12">
      <c r="B29" t="s">
        <v>199</v>
      </c>
    </row>
    <row r="30" spans="1:12">
      <c r="B30" t="s">
        <v>200</v>
      </c>
    </row>
    <row r="31" spans="1:12">
      <c r="B31" t="s">
        <v>201</v>
      </c>
    </row>
    <row r="32" spans="1:12">
      <c r="B32" t="s">
        <v>202</v>
      </c>
    </row>
    <row r="33" spans="1:2">
      <c r="B33" t="s">
        <v>208</v>
      </c>
    </row>
    <row r="35" spans="1:2">
      <c r="A35" t="s">
        <v>214</v>
      </c>
    </row>
    <row r="36" spans="1:2">
      <c r="B36" t="s">
        <v>203</v>
      </c>
    </row>
    <row r="37" spans="1:2">
      <c r="B37" t="s">
        <v>204</v>
      </c>
    </row>
    <row r="38" spans="1:2">
      <c r="B38" t="s">
        <v>205</v>
      </c>
    </row>
    <row r="39" spans="1:2">
      <c r="B39" t="s">
        <v>206</v>
      </c>
    </row>
    <row r="40" spans="1:2">
      <c r="B40" t="s">
        <v>207</v>
      </c>
    </row>
  </sheetData>
  <sheetProtection algorithmName="SHA-512" hashValue="jMwuzivkFnq8+LuOXv+CysNEE7ahpaOA2DoYGSAIv4+oaihP7rAlBdAM5ynWXeByGKz7kBnTFPh0ESA1FofbIg==" saltValue="FJ99ZT8/og7xFKxdDWbxzA==" spinCount="100000" sheet="1" objects="1" scenarios="1"/>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38A6-A7A2-4B2A-8352-79ED67E41CF9}">
  <dimension ref="A4:J33"/>
  <sheetViews>
    <sheetView view="pageBreakPreview" zoomScaleNormal="100" zoomScaleSheetLayoutView="100" workbookViewId="0">
      <selection sqref="A1:XFD1048576"/>
    </sheetView>
  </sheetViews>
  <sheetFormatPr defaultColWidth="8.77734375" defaultRowHeight="14.4"/>
  <cols>
    <col min="1" max="1" width="16.6640625" customWidth="1"/>
    <col min="2" max="2" width="20.44140625" bestFit="1" customWidth="1"/>
    <col min="3" max="3" width="18.44140625" bestFit="1" customWidth="1"/>
    <col min="8" max="8" width="10.44140625" bestFit="1" customWidth="1"/>
    <col min="9" max="9" width="12.109375" customWidth="1"/>
    <col min="10" max="10" width="12.44140625" customWidth="1"/>
  </cols>
  <sheetData>
    <row r="4" spans="1:10" ht="39.6">
      <c r="A4" s="61" t="s">
        <v>118</v>
      </c>
      <c r="B4" s="61" t="s">
        <v>149</v>
      </c>
      <c r="C4" s="61" t="s">
        <v>150</v>
      </c>
      <c r="D4" s="62" t="s">
        <v>151</v>
      </c>
      <c r="E4" s="61" t="s">
        <v>152</v>
      </c>
      <c r="F4" s="61" t="s">
        <v>153</v>
      </c>
      <c r="G4" s="63" t="s">
        <v>187</v>
      </c>
      <c r="H4" s="61" t="s">
        <v>154</v>
      </c>
      <c r="I4" s="61" t="s">
        <v>166</v>
      </c>
      <c r="J4" s="61" t="s">
        <v>155</v>
      </c>
    </row>
    <row r="5" spans="1:10">
      <c r="A5" t="s">
        <v>119</v>
      </c>
    </row>
    <row r="6" spans="1:10">
      <c r="A6" s="45"/>
      <c r="B6" s="45" t="s">
        <v>158</v>
      </c>
      <c r="C6" s="45"/>
      <c r="D6" s="45">
        <v>740</v>
      </c>
      <c r="E6" s="46">
        <f t="shared" ref="E6:E10" si="0">D6*G6</f>
        <v>0</v>
      </c>
      <c r="F6" s="45">
        <v>2</v>
      </c>
      <c r="G6" s="94"/>
      <c r="H6" s="46">
        <f>E6*F6</f>
        <v>0</v>
      </c>
      <c r="I6" s="94"/>
      <c r="J6" s="46">
        <f>(I6*F6)+H6</f>
        <v>0</v>
      </c>
    </row>
    <row r="7" spans="1:10">
      <c r="A7" s="47"/>
      <c r="B7" s="47" t="s">
        <v>159</v>
      </c>
      <c r="C7" s="47"/>
      <c r="D7" s="47">
        <v>740</v>
      </c>
      <c r="E7" s="48">
        <f t="shared" si="0"/>
        <v>0</v>
      </c>
      <c r="F7" s="47">
        <v>2</v>
      </c>
      <c r="G7" s="94"/>
      <c r="H7" s="48">
        <f>E7*F7</f>
        <v>0</v>
      </c>
      <c r="I7" s="94"/>
      <c r="J7" s="48">
        <f t="shared" ref="J7:J10" si="1">(I7*F7)+H7</f>
        <v>0</v>
      </c>
    </row>
    <row r="8" spans="1:10">
      <c r="A8" s="45"/>
      <c r="B8" s="45" t="s">
        <v>216</v>
      </c>
      <c r="C8" s="45" t="s">
        <v>215</v>
      </c>
      <c r="D8" s="45"/>
      <c r="E8" s="46">
        <f t="shared" si="0"/>
        <v>0</v>
      </c>
      <c r="F8" s="45">
        <v>2</v>
      </c>
      <c r="G8" s="94"/>
      <c r="H8" s="46">
        <f t="shared" ref="H8:H10" si="2">E8*F8</f>
        <v>0</v>
      </c>
      <c r="I8" s="94"/>
      <c r="J8" s="46">
        <f t="shared" si="1"/>
        <v>0</v>
      </c>
    </row>
    <row r="9" spans="1:10">
      <c r="A9" s="47"/>
      <c r="B9" s="47" t="s">
        <v>160</v>
      </c>
      <c r="C9" s="47"/>
      <c r="D9" s="47">
        <v>263</v>
      </c>
      <c r="E9" s="48">
        <f t="shared" si="0"/>
        <v>0</v>
      </c>
      <c r="F9" s="47">
        <v>1</v>
      </c>
      <c r="G9" s="94"/>
      <c r="H9" s="48">
        <f t="shared" si="2"/>
        <v>0</v>
      </c>
      <c r="I9" s="94"/>
      <c r="J9" s="48">
        <f t="shared" si="1"/>
        <v>0</v>
      </c>
    </row>
    <row r="10" spans="1:10">
      <c r="A10" s="45"/>
      <c r="B10" s="45" t="s">
        <v>161</v>
      </c>
      <c r="C10" s="45"/>
      <c r="D10" s="45">
        <v>263</v>
      </c>
      <c r="E10" s="46">
        <f t="shared" si="0"/>
        <v>0</v>
      </c>
      <c r="F10" s="45">
        <v>1</v>
      </c>
      <c r="G10" s="94"/>
      <c r="H10" s="46">
        <f t="shared" si="2"/>
        <v>0</v>
      </c>
      <c r="I10" s="94"/>
      <c r="J10" s="46">
        <f t="shared" si="1"/>
        <v>0</v>
      </c>
    </row>
    <row r="11" spans="1:10">
      <c r="A11" s="47" t="s">
        <v>109</v>
      </c>
      <c r="B11" s="47"/>
      <c r="C11" s="47"/>
      <c r="D11" s="47"/>
      <c r="E11" s="48"/>
      <c r="F11" s="47"/>
      <c r="G11" s="94"/>
      <c r="H11" s="48"/>
      <c r="I11" s="94"/>
      <c r="J11" s="48"/>
    </row>
    <row r="12" spans="1:10">
      <c r="A12" s="45"/>
      <c r="B12" s="45" t="s">
        <v>158</v>
      </c>
      <c r="C12" s="45"/>
      <c r="D12" s="45">
        <v>95</v>
      </c>
      <c r="E12" s="46">
        <f t="shared" ref="E12:E19" si="3">D12*G12</f>
        <v>0</v>
      </c>
      <c r="F12" s="45">
        <v>2</v>
      </c>
      <c r="G12" s="94"/>
      <c r="H12" s="46">
        <f t="shared" ref="H12:H17" si="4">E12*F12</f>
        <v>0</v>
      </c>
      <c r="I12" s="94"/>
      <c r="J12" s="46">
        <f t="shared" ref="J12:J19" si="5">(I12*F12)+H12</f>
        <v>0</v>
      </c>
    </row>
    <row r="13" spans="1:10">
      <c r="A13" s="47"/>
      <c r="B13" s="47" t="s">
        <v>159</v>
      </c>
      <c r="C13" s="47"/>
      <c r="D13" s="47">
        <v>95</v>
      </c>
      <c r="E13" s="48">
        <f t="shared" si="3"/>
        <v>0</v>
      </c>
      <c r="F13" s="47">
        <v>2</v>
      </c>
      <c r="G13" s="94"/>
      <c r="H13" s="48">
        <f t="shared" si="4"/>
        <v>0</v>
      </c>
      <c r="I13" s="94"/>
      <c r="J13" s="48">
        <f t="shared" si="5"/>
        <v>0</v>
      </c>
    </row>
    <row r="14" spans="1:10">
      <c r="A14" s="45"/>
      <c r="B14" s="45" t="s">
        <v>167</v>
      </c>
      <c r="C14" s="45" t="s">
        <v>162</v>
      </c>
      <c r="D14" s="45">
        <v>109</v>
      </c>
      <c r="E14" s="46">
        <f t="shared" si="3"/>
        <v>0</v>
      </c>
      <c r="F14" s="45">
        <v>2</v>
      </c>
      <c r="G14" s="94"/>
      <c r="H14" s="46">
        <f t="shared" si="4"/>
        <v>0</v>
      </c>
      <c r="I14" s="94"/>
      <c r="J14" s="46">
        <f t="shared" si="5"/>
        <v>0</v>
      </c>
    </row>
    <row r="15" spans="1:10">
      <c r="A15" s="47"/>
      <c r="B15" s="47" t="s">
        <v>165</v>
      </c>
      <c r="C15" s="47"/>
      <c r="D15" s="47">
        <v>97</v>
      </c>
      <c r="E15" s="48">
        <f t="shared" ref="E15" si="6">D15*G15</f>
        <v>0</v>
      </c>
      <c r="F15" s="47">
        <v>2</v>
      </c>
      <c r="G15" s="94"/>
      <c r="H15" s="48">
        <f t="shared" ref="H15" si="7">E15*F15</f>
        <v>0</v>
      </c>
      <c r="I15" s="94"/>
      <c r="J15" s="48">
        <f t="shared" si="5"/>
        <v>0</v>
      </c>
    </row>
    <row r="16" spans="1:10">
      <c r="A16" s="45"/>
      <c r="B16" s="45" t="s">
        <v>160</v>
      </c>
      <c r="C16" s="45"/>
      <c r="D16" s="45">
        <v>95</v>
      </c>
      <c r="E16" s="46">
        <f t="shared" si="3"/>
        <v>0</v>
      </c>
      <c r="F16" s="45">
        <v>1</v>
      </c>
      <c r="G16" s="94"/>
      <c r="H16" s="46">
        <f t="shared" si="4"/>
        <v>0</v>
      </c>
      <c r="I16" s="94"/>
      <c r="J16" s="46">
        <f t="shared" si="5"/>
        <v>0</v>
      </c>
    </row>
    <row r="17" spans="1:10">
      <c r="A17" s="47"/>
      <c r="B17" s="47" t="s">
        <v>161</v>
      </c>
      <c r="C17" s="47"/>
      <c r="D17" s="47">
        <v>95</v>
      </c>
      <c r="E17" s="48">
        <f t="shared" si="3"/>
        <v>0</v>
      </c>
      <c r="F17" s="47">
        <v>0.5</v>
      </c>
      <c r="G17" s="94"/>
      <c r="H17" s="48">
        <f t="shared" si="4"/>
        <v>0</v>
      </c>
      <c r="I17" s="94"/>
      <c r="J17" s="48">
        <f t="shared" si="5"/>
        <v>0</v>
      </c>
    </row>
    <row r="18" spans="1:10">
      <c r="A18" s="45"/>
      <c r="B18" s="45" t="s">
        <v>163</v>
      </c>
      <c r="C18" s="45"/>
      <c r="D18" s="45">
        <v>104</v>
      </c>
      <c r="E18" s="46">
        <f t="shared" si="3"/>
        <v>0</v>
      </c>
      <c r="F18" s="45">
        <v>2</v>
      </c>
      <c r="G18" s="94"/>
      <c r="H18" s="46">
        <f t="shared" ref="H18:H19" si="8">E18*F18</f>
        <v>0</v>
      </c>
      <c r="I18" s="94"/>
      <c r="J18" s="46">
        <f t="shared" si="5"/>
        <v>0</v>
      </c>
    </row>
    <row r="19" spans="1:10">
      <c r="A19" s="47"/>
      <c r="B19" s="47" t="s">
        <v>164</v>
      </c>
      <c r="C19" s="47"/>
      <c r="D19" s="47">
        <v>104</v>
      </c>
      <c r="E19" s="48">
        <f t="shared" si="3"/>
        <v>0</v>
      </c>
      <c r="F19" s="47">
        <v>1</v>
      </c>
      <c r="G19" s="94"/>
      <c r="H19" s="48">
        <f t="shared" si="8"/>
        <v>0</v>
      </c>
      <c r="I19" s="94"/>
      <c r="J19" s="48">
        <f t="shared" si="5"/>
        <v>0</v>
      </c>
    </row>
    <row r="20" spans="1:10">
      <c r="A20" s="45" t="s">
        <v>156</v>
      </c>
      <c r="B20" s="45"/>
      <c r="C20" s="45"/>
      <c r="D20" s="45"/>
      <c r="E20" s="46"/>
      <c r="F20" s="45"/>
      <c r="G20" s="94"/>
      <c r="H20" s="46"/>
      <c r="I20" s="94"/>
      <c r="J20" s="46"/>
    </row>
    <row r="21" spans="1:10">
      <c r="A21" s="47"/>
      <c r="B21" s="47" t="s">
        <v>158</v>
      </c>
      <c r="C21" s="47"/>
      <c r="D21" s="47">
        <v>112</v>
      </c>
      <c r="E21" s="48">
        <f t="shared" ref="E21:E25" si="9">D21*G21</f>
        <v>0</v>
      </c>
      <c r="F21" s="47">
        <v>2</v>
      </c>
      <c r="G21" s="94"/>
      <c r="H21" s="48">
        <f t="shared" ref="H21:H25" si="10">E21*F21</f>
        <v>0</v>
      </c>
      <c r="I21" s="94"/>
      <c r="J21" s="48">
        <f t="shared" ref="J21:J25" si="11">(I21*F21)+H21</f>
        <v>0</v>
      </c>
    </row>
    <row r="22" spans="1:10">
      <c r="A22" s="45"/>
      <c r="B22" s="45" t="s">
        <v>159</v>
      </c>
      <c r="C22" s="45"/>
      <c r="D22" s="45">
        <v>112</v>
      </c>
      <c r="E22" s="46">
        <f t="shared" si="9"/>
        <v>0</v>
      </c>
      <c r="F22" s="45">
        <v>1</v>
      </c>
      <c r="G22" s="94"/>
      <c r="H22" s="46">
        <f t="shared" si="10"/>
        <v>0</v>
      </c>
      <c r="I22" s="94"/>
      <c r="J22" s="46">
        <f t="shared" si="11"/>
        <v>0</v>
      </c>
    </row>
    <row r="23" spans="1:10">
      <c r="A23" s="47"/>
      <c r="B23" s="47" t="s">
        <v>167</v>
      </c>
      <c r="C23" s="47" t="s">
        <v>162</v>
      </c>
      <c r="D23" s="47">
        <v>12</v>
      </c>
      <c r="E23" s="48">
        <f t="shared" si="9"/>
        <v>0</v>
      </c>
      <c r="F23" s="47">
        <v>2</v>
      </c>
      <c r="G23" s="94"/>
      <c r="H23" s="48">
        <f t="shared" si="10"/>
        <v>0</v>
      </c>
      <c r="I23" s="94"/>
      <c r="J23" s="48">
        <f t="shared" si="11"/>
        <v>0</v>
      </c>
    </row>
    <row r="24" spans="1:10">
      <c r="A24" s="45"/>
      <c r="B24" s="45" t="s">
        <v>160</v>
      </c>
      <c r="C24" s="45"/>
      <c r="D24" s="45">
        <v>75</v>
      </c>
      <c r="E24" s="46">
        <f t="shared" si="9"/>
        <v>0</v>
      </c>
      <c r="F24" s="45">
        <v>1</v>
      </c>
      <c r="G24" s="94"/>
      <c r="H24" s="46">
        <f t="shared" si="10"/>
        <v>0</v>
      </c>
      <c r="I24" s="94"/>
      <c r="J24" s="46">
        <f t="shared" si="11"/>
        <v>0</v>
      </c>
    </row>
    <row r="25" spans="1:10">
      <c r="A25" s="47"/>
      <c r="B25" s="47" t="s">
        <v>161</v>
      </c>
      <c r="C25" s="47"/>
      <c r="D25" s="47">
        <v>75</v>
      </c>
      <c r="E25" s="48">
        <f t="shared" si="9"/>
        <v>0</v>
      </c>
      <c r="F25" s="47">
        <v>0.5</v>
      </c>
      <c r="G25" s="94"/>
      <c r="H25" s="48">
        <f t="shared" si="10"/>
        <v>0</v>
      </c>
      <c r="I25" s="94"/>
      <c r="J25" s="48">
        <f t="shared" si="11"/>
        <v>0</v>
      </c>
    </row>
    <row r="26" spans="1:10">
      <c r="A26" s="45"/>
      <c r="B26" s="45"/>
      <c r="C26" s="45"/>
      <c r="D26" s="45"/>
      <c r="E26" s="46"/>
      <c r="F26" s="45"/>
      <c r="G26" s="94"/>
      <c r="H26" s="46"/>
      <c r="I26" s="94"/>
      <c r="J26" s="46"/>
    </row>
    <row r="27" spans="1:10">
      <c r="A27" s="47" t="s">
        <v>157</v>
      </c>
      <c r="B27" s="47"/>
      <c r="C27" s="47"/>
      <c r="D27" s="47"/>
      <c r="E27" s="48"/>
      <c r="F27" s="47"/>
      <c r="G27" s="94"/>
      <c r="H27" s="48"/>
      <c r="I27" s="94"/>
      <c r="J27" s="48"/>
    </row>
    <row r="28" spans="1:10">
      <c r="A28" s="45"/>
      <c r="B28" s="45" t="s">
        <v>158</v>
      </c>
      <c r="C28" s="45"/>
      <c r="D28" s="45">
        <v>35</v>
      </c>
      <c r="E28" s="46">
        <f>D28*G28</f>
        <v>0</v>
      </c>
      <c r="F28" s="45">
        <v>1</v>
      </c>
      <c r="G28" s="94"/>
      <c r="H28" s="46">
        <f>E28*F28</f>
        <v>0</v>
      </c>
      <c r="I28" s="94"/>
      <c r="J28" s="46">
        <f t="shared" ref="J28:J29" si="12">(I28*F28)+H28</f>
        <v>0</v>
      </c>
    </row>
    <row r="29" spans="1:10">
      <c r="A29" s="47"/>
      <c r="B29" s="47" t="s">
        <v>159</v>
      </c>
      <c r="C29" s="47"/>
      <c r="D29" s="47">
        <v>35</v>
      </c>
      <c r="E29" s="48">
        <f>D29*G29</f>
        <v>0</v>
      </c>
      <c r="F29" s="47">
        <v>1</v>
      </c>
      <c r="G29" s="94"/>
      <c r="H29" s="48">
        <f>E29*F29</f>
        <v>0</v>
      </c>
      <c r="I29" s="94"/>
      <c r="J29" s="48">
        <f t="shared" si="12"/>
        <v>0</v>
      </c>
    </row>
    <row r="30" spans="1:10">
      <c r="D30">
        <f>SUM(D6:D29)</f>
        <v>3256</v>
      </c>
      <c r="E30">
        <f>D30*0.6</f>
        <v>1953.6</v>
      </c>
    </row>
    <row r="31" spans="1:10">
      <c r="B31" t="s">
        <v>168</v>
      </c>
    </row>
    <row r="32" spans="1:10">
      <c r="B32" t="s">
        <v>217</v>
      </c>
    </row>
    <row r="33" spans="2:2">
      <c r="B33" s="71"/>
    </row>
  </sheetData>
  <sheetProtection algorithmName="SHA-512" hashValue="N/jGCVnbwQuSXP4XUjFQzvNkSJ8mxHattr71PFpNaB0RAy+jfjI888ZAuQBBCg9EgEQqpHTXAn+vtZi7ApiJxA==" saltValue="iejZj5k8pUjVBrMw4ndjzA==" spinCount="100000" sheet="1" objects="1" scenarios="1"/>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11</vt:i4>
      </vt:variant>
    </vt:vector>
  </HeadingPairs>
  <TitlesOfParts>
    <vt:vector size="11" baseType="lpstr">
      <vt:lpstr>Inleiding</vt:lpstr>
      <vt:lpstr>Tarief</vt:lpstr>
      <vt:lpstr>Hinthamerstraat</vt:lpstr>
      <vt:lpstr>Schilderstraat</vt:lpstr>
      <vt:lpstr>Boxtel</vt:lpstr>
      <vt:lpstr>Rosmalen</vt:lpstr>
      <vt:lpstr>Handelingen</vt:lpstr>
      <vt:lpstr>Aanvullend</vt:lpstr>
      <vt:lpstr>Glasbewassing</vt:lpstr>
      <vt:lpstr>Afroep</vt:lpstr>
      <vt:lpstr>Totalen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  van Neerven - Consensus Group</dc:creator>
  <cp:lastModifiedBy>Ignas Pfennings</cp:lastModifiedBy>
  <dcterms:created xsi:type="dcterms:W3CDTF">2025-11-24T08:47:49Z</dcterms:created>
  <dcterms:modified xsi:type="dcterms:W3CDTF">2026-01-07T08:30:43Z</dcterms:modified>
</cp:coreProperties>
</file>