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middengroningen.sharepoint.com/sites/Sam-Aanbestedingen-2025-EU-L-BOR-Openbareverlichting-WB/Gedeelde documenten/2. Offerteaanvraag/"/>
    </mc:Choice>
  </mc:AlternateContent>
  <xr:revisionPtr revIDLastSave="13" documentId="13_ncr:1_{F4327AF3-C7EB-40DB-B9E3-D48162639958}" xr6:coauthVersionLast="47" xr6:coauthVersionMax="47" xr10:uidLastSave="{DB872B3D-CAFB-4240-B853-2A1D95E80BC8}"/>
  <bookViews>
    <workbookView xWindow="-120" yWindow="-120" windowWidth="38640" windowHeight="20445" xr2:uid="{EC286E6A-72B5-47C9-9799-AC2DE5076A5E}"/>
  </bookViews>
  <sheets>
    <sheet name="Blad1" sheetId="1" r:id="rId1"/>
  </sheets>
  <definedNames>
    <definedName name="_xlnm.Print_Area" localSheetId="0">Blad1!$A$2:$I$66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4" i="1" l="1"/>
  <c r="H7" i="1"/>
  <c r="I7" i="1"/>
  <c r="I15" i="1"/>
  <c r="J15" i="1"/>
  <c r="I16" i="1"/>
  <c r="J16" i="1"/>
  <c r="I17" i="1"/>
  <c r="J17" i="1"/>
  <c r="I18" i="1"/>
  <c r="J18" i="1"/>
  <c r="H19" i="1"/>
  <c r="I19" i="1"/>
  <c r="H28" i="1"/>
  <c r="I28" i="1"/>
  <c r="H29" i="1"/>
  <c r="I29" i="1"/>
  <c r="H32" i="1"/>
  <c r="I32" i="1"/>
  <c r="H35" i="1"/>
  <c r="I35" i="1"/>
  <c r="H36" i="1"/>
  <c r="I36" i="1"/>
  <c r="H37" i="1"/>
  <c r="I37" i="1"/>
  <c r="H38" i="1"/>
  <c r="I38" i="1"/>
  <c r="H39" i="1"/>
  <c r="I39" i="1"/>
  <c r="F35" i="1"/>
  <c r="F46" i="1"/>
  <c r="F61" i="1"/>
  <c r="F42" i="1"/>
  <c r="C19" i="1" l="1"/>
  <c r="F19" i="1" s="1"/>
  <c r="F58" i="1"/>
  <c r="C28" i="1" l="1"/>
  <c r="C17" i="1"/>
  <c r="K17" i="1" s="1"/>
  <c r="C16" i="1"/>
  <c r="K16" i="1" s="1"/>
  <c r="C15" i="1"/>
  <c r="K15" i="1" s="1"/>
  <c r="C18" i="1"/>
  <c r="K18" i="1" s="1"/>
  <c r="C55" i="1"/>
  <c r="C54" i="1"/>
  <c r="C53" i="1"/>
  <c r="C52" i="1"/>
  <c r="C51" i="1"/>
  <c r="C50" i="1"/>
  <c r="C49" i="1"/>
  <c r="C4" i="1"/>
  <c r="C22" i="1" l="1"/>
  <c r="H22" i="1" s="1"/>
  <c r="I22" i="1" s="1"/>
  <c r="F10" i="1"/>
  <c r="C25" i="1" l="1"/>
  <c r="H25" i="1" s="1"/>
  <c r="I25" i="1" s="1"/>
  <c r="C23" i="1"/>
  <c r="H23" i="1" s="1"/>
  <c r="I23" i="1" s="1"/>
  <c r="C24" i="1"/>
  <c r="H24" i="1" s="1"/>
  <c r="I24" i="1" s="1"/>
  <c r="F16" i="1"/>
  <c r="F22" i="1"/>
  <c r="F18" i="1" l="1"/>
  <c r="F17" i="1"/>
  <c r="F15" i="1"/>
  <c r="F55" i="1"/>
  <c r="F29" i="1"/>
  <c r="F28" i="1"/>
  <c r="F32" i="1"/>
  <c r="F54" i="1"/>
  <c r="F53" i="1"/>
  <c r="F52" i="1"/>
  <c r="F51" i="1"/>
  <c r="F50" i="1"/>
  <c r="F49" i="1"/>
  <c r="F45" i="1"/>
  <c r="F44" i="1"/>
  <c r="F43" i="1"/>
  <c r="F39" i="1"/>
  <c r="F38" i="1"/>
  <c r="F37" i="1"/>
  <c r="F36" i="1"/>
  <c r="F7" i="1"/>
  <c r="F9" i="1" l="1"/>
  <c r="F24" i="1"/>
  <c r="F25" i="1"/>
  <c r="F4" i="1"/>
  <c r="F23" i="1"/>
  <c r="F8" i="1"/>
  <c r="F63" i="1" l="1"/>
</calcChain>
</file>

<file path=xl/sharedStrings.xml><?xml version="1.0" encoding="utf-8"?>
<sst xmlns="http://schemas.openxmlformats.org/spreadsheetml/2006/main" count="95" uniqueCount="66">
  <si>
    <t>Aantal</t>
  </si>
  <si>
    <t>Totaal</t>
  </si>
  <si>
    <t>Enginering Vervangingsplan conform 11.3</t>
  </si>
  <si>
    <t>Opstellen vervangingsplan per 100 lichtmasten conform 11.3 uit het PVE lid 1 t/m 17 muv lid 11 en 12</t>
  </si>
  <si>
    <t>Bepalen armatuurconfiguratie per standaardprofiel conform 11.3 uit het PVE lid 11 en 12</t>
  </si>
  <si>
    <t>Eenheid</t>
  </si>
  <si>
    <t>keer</t>
  </si>
  <si>
    <t>Directievoering/toezicht per 100 lichtmasten conform 11.4 uit het PVE</t>
  </si>
  <si>
    <t>Directievoering/toezicht Vervangingsplan conform 11.4</t>
  </si>
  <si>
    <t>Adviseur</t>
  </si>
  <si>
    <t>Directievoerder</t>
  </si>
  <si>
    <t>Toezichthouder</t>
  </si>
  <si>
    <t>Areaalbeheerder (mutaties)</t>
  </si>
  <si>
    <t>uur</t>
  </si>
  <si>
    <t>Lichtobject</t>
  </si>
  <si>
    <t>Engineer: Technische lichtontwerpen</t>
  </si>
  <si>
    <t>Engineer: Architectonische lichtontwerpen</t>
  </si>
  <si>
    <t>Eénmalige kosten</t>
  </si>
  <si>
    <t>jaar</t>
  </si>
  <si>
    <t>Kilometervergoeding</t>
  </si>
  <si>
    <t>km</t>
  </si>
  <si>
    <t>Engineering Projecten conform 11.1</t>
  </si>
  <si>
    <t>Directievoering en Toezicht Projecten conform 11.2</t>
  </si>
  <si>
    <t>Directievoering en Toezicht project t/m 5 lichtmasten incl. eisen 11.2.1</t>
  </si>
  <si>
    <t>Engineering project t/m 5 lichtmasten, incl. eisen 11.1.1</t>
  </si>
  <si>
    <t>Engineering project t/m 10 lichtmasten, incl. eisen 11.1.2</t>
  </si>
  <si>
    <t>Engineering project t/m 25 lichtmasten, incl. eisen 11.1.3</t>
  </si>
  <si>
    <t>Engineering project t/m 50 lichtmasten, incl. eisen 11.1.4</t>
  </si>
  <si>
    <t>Directievoering en Toezicht project t/m 10 lichtmasten incl. eisen 11.2.2</t>
  </si>
  <si>
    <t>Directievoering en Toezicht project t/m 25 lichtmasten incl. eisen 11.2.3</t>
  </si>
  <si>
    <t>Directievoering en Toezicht project t/m 50 lichtmasten incl. eisen 11.2.4</t>
  </si>
  <si>
    <t>Per jaar</t>
  </si>
  <si>
    <t>Engineering en directievoering</t>
  </si>
  <si>
    <t>Reguliere werkzaamheden</t>
  </si>
  <si>
    <t>Kosten per lichtobject</t>
  </si>
  <si>
    <t>Instandhouding koppelingen</t>
  </si>
  <si>
    <t>Prijs excl. BTW</t>
  </si>
  <si>
    <t>Uurtarieven ondersteunende werkzaamheden</t>
  </si>
  <si>
    <t>Aantallen voor 4 jaar</t>
  </si>
  <si>
    <t>Kosten per lichtobject per jaar op basis van het PVE</t>
  </si>
  <si>
    <t>Masten per jaar per deelnemer</t>
  </si>
  <si>
    <t>Projecten per jaar per deelnemer</t>
  </si>
  <si>
    <t>Ondersteuning bij de totstandkoming van het onderhoudsbestek van de aannemer conform 12.2 uit het PVE</t>
  </si>
  <si>
    <t>Ondersteuning Onderhoudscontract</t>
  </si>
  <si>
    <t>Stelpost</t>
  </si>
  <si>
    <t>st</t>
  </si>
  <si>
    <t>Training gebruik BS voor KCC medewerker (max. 4 uur) op locatie van deelnemer. Deze prijs mag eenmalig per deelnemer in rekening gebracht worden gedurende de looptijd van het contract.</t>
  </si>
  <si>
    <t>Training gebruik BS voor beheerders (max. 1 dag) op locatie naar keuze van de ON. Deze prijs mag eenmalig, 1/8 per deelnemer in rekening gebracht worden gedurende de looptijd van het contract.</t>
  </si>
  <si>
    <t>Training gebruik BS voor Aannemer (max. 8 uur) op locatie naar keuze van de Aannemer. Deze prijs mag 2 keer, 1/8 per deelnemer in rekening gebracht worden gedurende de looptijd van het contract.</t>
  </si>
  <si>
    <t>Koppeling Street Smart Cyclomedia. Deze prijs mag jaarlijks voor 1/8 per deelnemer in rekening gebracht worden gedurende de looptijd van het contract.</t>
  </si>
  <si>
    <t>Koppeling Fixi. Deze prijs mag eenmalig, bij de betreffende deelnemer in rekening gebracht worden tijdens de eerste termijn van het contract.</t>
  </si>
  <si>
    <t>Koppeling Stroomlijn (VICREA). Deze prijs mag eenmalig, bij de betreffende deelnemer in rekening gebracht worden tijdens de eerste termijn van het contract.</t>
  </si>
  <si>
    <t>Koppeling Netbrouwser. Deze prijs mag eenmalig, bij de betreffende deelnemer in rekening gebracht worden tijdens de eerste termijn van het contract.</t>
  </si>
  <si>
    <t>Koppeling Fixi. Deze prijs mag jaarlijks bij de betreffende deelnemer in rekening gebracht worden gedurende de looptijd van het contract.</t>
  </si>
  <si>
    <t>Koppeling Netbrouwser. Deze prijs mag jaarlijks bij de betreffende deelnemer in rekening gebracht worden gedurende de looptijd van het contract.</t>
  </si>
  <si>
    <t>Koppeling Stroomlijn (VICREA). Deze prijs mag jaarlijks bij de betreffende deelnemer in rekening gebracht worden gedurende de looptijd van het contract.</t>
  </si>
  <si>
    <t>Uur per jaar per deelnemer</t>
  </si>
  <si>
    <t>Advies toe te passen armatuur, conform eisen 11.1.6</t>
  </si>
  <si>
    <t>lichtobject</t>
  </si>
  <si>
    <t>Secundaire areaalwijzigingen, aangeleverd door Directie, Deelnemers en/of Derden conform hoofdstuk 6.5. Prijs per lichtobject.</t>
  </si>
  <si>
    <t>Koppeling Signalen. Deze prijs mag eenmalig, bij de betreffende deelnemer in rekening gebracht worden tijdens de eerste termijn van het contract.</t>
  </si>
  <si>
    <t>Koppeling Street Smart Cyclomedia. Deze prijs mag eenmalig, 1 keer per deelnemer in rekening gebracht worden tijdens de eerste termijn van het contract.</t>
  </si>
  <si>
    <t>Koppeling Signalen. Deze prijs mag jaarlijks bij de betreffende deelnemer in rekening gebracht worden gedurende de looptijd van het contract.</t>
  </si>
  <si>
    <t>Invulformulier C - Prijzenblad</t>
  </si>
  <si>
    <t xml:space="preserve">TOTAAL P1  </t>
  </si>
  <si>
    <t>Totaal aan éénmalige kosten. Het betreft de kosten voor het opstarten en inrichten van de eisen van deze Opdracht, o.a bestaande uit:
- Inrichting Beheersysteem
- Conversie
- Exportfunctie
- Rapportages.
Dit betreft een niet-limitatieve opsomming. Het is aan Inschrijver om die werkzaamheden te verrichten die nodig zijn om de aangeboden dienstverlening te kunnen verrichten.
De werkelijke goedgekeurde kosten gaan op basis van nacalculatie en mogen eenmalig á 1/8 per deelnemer in rekening gebracht worden tijdens de eerste termijn van het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</si>
</sst>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 * #,##0_ ;_ * \-#,##0_ ;_ * &quot;-&quot;??_ ;_ @_ "/>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1"/>
      <name val="Calibri"/>
      <family val="2"/>
      <scheme val="minor"/>
    </font>
    <font>
      <b/>
      <sz val="18"/>
      <color theme="1"/>
      <name val="Calibri"/>
      <family val="2"/>
      <scheme val="minor"/>
    </font>
    <font>
      <b/>
      <sz val="13"/>
      <color theme="3"/>
      <name val="Calibri"/>
      <family val="2"/>
      <scheme val="minor"/>
    </font>
    <font>
      <b/>
      <sz val="16"/>
      <color rgb="FF009ED6"/>
      <name val="Calibri"/>
      <family val="2"/>
      <scheme val="minor"/>
    </font>
    <font>
      <b/>
      <sz val="11"/>
      <name val="Calibri"/>
      <family val="2"/>
      <scheme val="minor"/>
    </font>
    <font>
      <b/>
      <sz val="14"/>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9" tint="0.59999389629810485"/>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ck">
        <color theme="4" tint="0.499984740745262"/>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6" fillId="0" borderId="10" applyNumberFormat="0" applyFill="0" applyAlignment="0" applyProtection="0"/>
  </cellStyleXfs>
  <cellXfs count="58">
    <xf numFmtId="0" fontId="0" fillId="0" borderId="0" xfId="0"/>
    <xf numFmtId="0" fontId="0" fillId="0" borderId="0" xfId="0" applyAlignment="1">
      <alignment horizontal="left" vertical="top"/>
    </xf>
    <xf numFmtId="164" fontId="0" fillId="0" borderId="0" xfId="1" applyNumberFormat="1" applyFont="1" applyAlignment="1">
      <alignment horizontal="left" vertical="top"/>
    </xf>
    <xf numFmtId="44" fontId="0" fillId="0" borderId="0" xfId="2" applyFont="1" applyAlignment="1">
      <alignment horizontal="left" vertical="top"/>
    </xf>
    <xf numFmtId="0" fontId="0" fillId="0" borderId="0" xfId="0" applyAlignment="1">
      <alignment horizontal="left" vertical="top" wrapText="1"/>
    </xf>
    <xf numFmtId="44" fontId="0" fillId="0" borderId="0" xfId="2" applyFont="1" applyFill="1" applyAlignment="1">
      <alignment horizontal="left" vertical="top"/>
    </xf>
    <xf numFmtId="0" fontId="2" fillId="0" borderId="0" xfId="0" applyFont="1" applyAlignment="1">
      <alignment horizontal="left" vertical="top"/>
    </xf>
    <xf numFmtId="0" fontId="0" fillId="0" borderId="2" xfId="0" applyBorder="1" applyAlignment="1">
      <alignment horizontal="left" vertical="top"/>
    </xf>
    <xf numFmtId="0" fontId="0" fillId="0" borderId="2" xfId="0" applyBorder="1" applyAlignment="1">
      <alignment horizontal="left" vertical="top" wrapText="1"/>
    </xf>
    <xf numFmtId="164" fontId="0" fillId="0" borderId="2" xfId="1" applyNumberFormat="1" applyFont="1" applyBorder="1" applyAlignment="1">
      <alignment horizontal="left" vertical="top"/>
    </xf>
    <xf numFmtId="44" fontId="0" fillId="0" borderId="2" xfId="2" applyFont="1" applyBorder="1" applyAlignment="1">
      <alignment horizontal="left" vertical="top"/>
    </xf>
    <xf numFmtId="164" fontId="4" fillId="0" borderId="2" xfId="1" applyNumberFormat="1" applyFont="1" applyBorder="1" applyAlignment="1">
      <alignment horizontal="left" vertical="top"/>
    </xf>
    <xf numFmtId="0" fontId="2" fillId="3" borderId="2" xfId="0" applyFont="1" applyFill="1" applyBorder="1" applyAlignment="1">
      <alignment horizontal="left" vertical="top"/>
    </xf>
    <xf numFmtId="164" fontId="2" fillId="3" borderId="2" xfId="1" applyNumberFormat="1" applyFont="1" applyFill="1" applyBorder="1" applyAlignment="1">
      <alignment horizontal="center" vertical="top"/>
    </xf>
    <xf numFmtId="0" fontId="2" fillId="3" borderId="2" xfId="0" applyFont="1" applyFill="1" applyBorder="1" applyAlignment="1">
      <alignment horizontal="center" vertical="top"/>
    </xf>
    <xf numFmtId="44" fontId="2" fillId="3" borderId="3" xfId="2" applyFont="1" applyFill="1" applyBorder="1" applyAlignment="1">
      <alignment horizontal="center" vertical="top"/>
    </xf>
    <xf numFmtId="44" fontId="2" fillId="3" borderId="2" xfId="2" applyFont="1" applyFill="1" applyBorder="1" applyAlignment="1">
      <alignment horizontal="center" vertical="top"/>
    </xf>
    <xf numFmtId="0" fontId="2" fillId="3" borderId="2" xfId="0" applyFont="1" applyFill="1" applyBorder="1" applyAlignment="1">
      <alignment horizontal="left" vertical="top" wrapText="1"/>
    </xf>
    <xf numFmtId="0" fontId="2" fillId="3" borderId="3" xfId="0" applyFont="1" applyFill="1" applyBorder="1" applyAlignment="1">
      <alignment horizontal="left" vertical="top"/>
    </xf>
    <xf numFmtId="44" fontId="3" fillId="4" borderId="1" xfId="2" applyFont="1" applyFill="1" applyBorder="1" applyAlignment="1">
      <alignment horizontal="left" vertical="center" wrapText="1"/>
    </xf>
    <xf numFmtId="44" fontId="0" fillId="2" borderId="3" xfId="2" applyFont="1" applyFill="1" applyBorder="1" applyAlignment="1" applyProtection="1">
      <alignment horizontal="left" vertical="top"/>
      <protection locked="0"/>
    </xf>
    <xf numFmtId="44" fontId="0" fillId="2" borderId="2" xfId="2" applyFont="1" applyFill="1" applyBorder="1" applyAlignment="1" applyProtection="1">
      <alignment horizontal="left" vertical="top"/>
      <protection locked="0"/>
    </xf>
    <xf numFmtId="164" fontId="0" fillId="0" borderId="0" xfId="1" applyNumberFormat="1" applyFont="1" applyBorder="1" applyAlignment="1">
      <alignment horizontal="left" vertical="top"/>
    </xf>
    <xf numFmtId="44" fontId="0" fillId="0" borderId="0" xfId="2" applyFont="1" applyBorder="1" applyAlignment="1">
      <alignment horizontal="left" vertical="top"/>
    </xf>
    <xf numFmtId="44" fontId="0" fillId="0" borderId="0" xfId="2" applyFont="1" applyFill="1" applyBorder="1" applyAlignment="1">
      <alignment horizontal="left" vertical="top"/>
    </xf>
    <xf numFmtId="164" fontId="0" fillId="0" borderId="0" xfId="1" applyNumberFormat="1" applyFont="1" applyFill="1" applyBorder="1" applyAlignment="1">
      <alignment horizontal="left" vertical="top"/>
    </xf>
    <xf numFmtId="44" fontId="0" fillId="0" borderId="0" xfId="2" applyFont="1" applyFill="1" applyBorder="1" applyAlignment="1" applyProtection="1">
      <alignment horizontal="left" vertical="top"/>
      <protection locked="0"/>
    </xf>
    <xf numFmtId="164" fontId="0" fillId="0" borderId="2" xfId="1" applyNumberFormat="1" applyFont="1" applyFill="1" applyBorder="1" applyAlignment="1">
      <alignment horizontal="left" vertical="top"/>
    </xf>
    <xf numFmtId="164" fontId="5" fillId="0" borderId="0" xfId="1" applyNumberFormat="1" applyFont="1" applyAlignment="1">
      <alignment horizontal="left" vertical="top"/>
    </xf>
    <xf numFmtId="164" fontId="0" fillId="0" borderId="8" xfId="1" applyNumberFormat="1" applyFont="1" applyBorder="1" applyAlignment="1">
      <alignment horizontal="left" vertical="top"/>
    </xf>
    <xf numFmtId="0" fontId="0" fillId="0" borderId="8" xfId="0" applyBorder="1" applyAlignment="1">
      <alignment horizontal="left" vertical="top"/>
    </xf>
    <xf numFmtId="44" fontId="0" fillId="0" borderId="9" xfId="2" applyFont="1" applyFill="1" applyBorder="1" applyAlignment="1">
      <alignment horizontal="left" vertical="top"/>
    </xf>
    <xf numFmtId="0" fontId="4" fillId="0" borderId="0" xfId="0" applyFont="1" applyAlignment="1">
      <alignment horizontal="left" vertical="top"/>
    </xf>
    <xf numFmtId="44" fontId="4" fillId="0" borderId="0" xfId="2" applyFont="1" applyAlignment="1">
      <alignment horizontal="left" vertical="top"/>
    </xf>
    <xf numFmtId="0" fontId="8" fillId="0" borderId="0" xfId="0" applyFont="1" applyAlignment="1">
      <alignment horizontal="center" vertical="top"/>
    </xf>
    <xf numFmtId="0" fontId="8" fillId="0" borderId="0" xfId="0" applyFont="1" applyAlignment="1">
      <alignment horizontal="left" vertical="top"/>
    </xf>
    <xf numFmtId="164" fontId="4" fillId="0" borderId="2" xfId="0" applyNumberFormat="1" applyFont="1" applyBorder="1" applyAlignment="1">
      <alignment horizontal="left" vertical="top"/>
    </xf>
    <xf numFmtId="44" fontId="4" fillId="0" borderId="5" xfId="2" applyFont="1" applyBorder="1" applyAlignment="1">
      <alignment horizontal="left" vertical="top"/>
    </xf>
    <xf numFmtId="164" fontId="4" fillId="0" borderId="0" xfId="0" applyNumberFormat="1" applyFont="1" applyAlignment="1">
      <alignment horizontal="left" vertical="top"/>
    </xf>
    <xf numFmtId="0" fontId="8" fillId="0" borderId="0" xfId="0" applyFont="1" applyAlignment="1">
      <alignment vertical="top" wrapText="1"/>
    </xf>
    <xf numFmtId="0" fontId="8" fillId="3" borderId="2" xfId="0" applyFont="1" applyFill="1" applyBorder="1" applyAlignment="1">
      <alignment vertical="top" wrapText="1"/>
    </xf>
    <xf numFmtId="0" fontId="8" fillId="3" borderId="5" xfId="0" applyFont="1" applyFill="1" applyBorder="1" applyAlignment="1">
      <alignment vertical="top" wrapText="1"/>
    </xf>
    <xf numFmtId="44" fontId="4" fillId="0" borderId="2" xfId="2" applyFont="1" applyBorder="1" applyAlignment="1">
      <alignment horizontal="left" vertical="top"/>
    </xf>
    <xf numFmtId="44" fontId="4" fillId="0" borderId="0" xfId="2" applyFont="1" applyBorder="1" applyAlignment="1">
      <alignment horizontal="left" vertical="top"/>
    </xf>
    <xf numFmtId="0" fontId="8" fillId="0" borderId="0" xfId="0" applyFont="1" applyAlignment="1">
      <alignment horizontal="left" vertical="top" wrapText="1"/>
    </xf>
    <xf numFmtId="44" fontId="8" fillId="0" borderId="0" xfId="2" applyFont="1" applyAlignment="1">
      <alignment horizontal="left" vertical="top"/>
    </xf>
    <xf numFmtId="44" fontId="4" fillId="0" borderId="0" xfId="2" applyFont="1" applyFill="1" applyAlignment="1">
      <alignment horizontal="left" vertical="top"/>
    </xf>
    <xf numFmtId="0" fontId="4" fillId="0" borderId="0" xfId="0" applyFont="1" applyAlignment="1">
      <alignment horizontal="right" vertical="top"/>
    </xf>
    <xf numFmtId="44" fontId="9" fillId="0" borderId="2" xfId="2" applyFont="1" applyFill="1" applyBorder="1" applyAlignment="1">
      <alignment horizontal="left" vertical="center"/>
    </xf>
    <xf numFmtId="0" fontId="7" fillId="0" borderId="0" xfId="3" applyFont="1" applyBorder="1" applyAlignment="1">
      <alignment horizontal="center" vertical="center"/>
    </xf>
    <xf numFmtId="0" fontId="8" fillId="3" borderId="3" xfId="0" applyFont="1" applyFill="1" applyBorder="1" applyAlignment="1">
      <alignment horizontal="left" vertical="top"/>
    </xf>
    <xf numFmtId="0" fontId="8" fillId="3" borderId="5" xfId="0" applyFont="1" applyFill="1" applyBorder="1" applyAlignment="1">
      <alignment horizontal="left" vertical="top"/>
    </xf>
    <xf numFmtId="0" fontId="3" fillId="4" borderId="6" xfId="0" applyFont="1" applyFill="1" applyBorder="1" applyAlignment="1">
      <alignment horizontal="right" vertical="center" wrapText="1"/>
    </xf>
    <xf numFmtId="0" fontId="3" fillId="4" borderId="7" xfId="0" applyFont="1" applyFill="1" applyBorder="1" applyAlignment="1">
      <alignment horizontal="right" vertical="center" wrapText="1"/>
    </xf>
    <xf numFmtId="0" fontId="2" fillId="3"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3" borderId="5" xfId="0" applyFont="1" applyFill="1" applyBorder="1" applyAlignment="1">
      <alignment horizontal="left" vertical="top" wrapText="1"/>
    </xf>
  </cellXfs>
  <cellStyles count="4">
    <cellStyle name="Komma" xfId="1" builtinId="3"/>
    <cellStyle name="Kop 2" xfId="3" builtinId="17"/>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1697935</xdr:colOff>
      <xdr:row>0</xdr:row>
      <xdr:rowOff>72127</xdr:rowOff>
    </xdr:from>
    <xdr:to>
      <xdr:col>1</xdr:col>
      <xdr:colOff>2817502</xdr:colOff>
      <xdr:row>1</xdr:row>
      <xdr:rowOff>113540</xdr:rowOff>
    </xdr:to>
    <xdr:pic>
      <xdr:nvPicPr>
        <xdr:cNvPr id="3" name="Picture 2" descr="Logo nieuwe gemeente Midden-Groningen ontwikkeld door Dizain">
          <a:extLst>
            <a:ext uri="{FF2B5EF4-FFF2-40B4-BE49-F238E27FC236}">
              <a16:creationId xmlns:a16="http://schemas.microsoft.com/office/drawing/2014/main" id="{12933DB2-FBB9-409D-8663-79624E0736F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1160" t="15306" r="1"/>
        <a:stretch/>
      </xdr:blipFill>
      <xdr:spPr bwMode="auto">
        <a:xfrm>
          <a:off x="2310848" y="72127"/>
          <a:ext cx="1119567" cy="1325217"/>
        </a:xfrm>
        <a:prstGeom prst="snip2SameRect">
          <a:avLst>
            <a:gd name="adj1" fmla="val 42248"/>
            <a:gd name="adj2" fmla="val 0"/>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64</xdr:row>
      <xdr:rowOff>190499</xdr:rowOff>
    </xdr:from>
    <xdr:to>
      <xdr:col>7</xdr:col>
      <xdr:colOff>0</xdr:colOff>
      <xdr:row>76</xdr:row>
      <xdr:rowOff>149086</xdr:rowOff>
    </xdr:to>
    <xdr:sp macro="" textlink="">
      <xdr:nvSpPr>
        <xdr:cNvPr id="4" name="Tekstvak 3">
          <a:extLst>
            <a:ext uri="{FF2B5EF4-FFF2-40B4-BE49-F238E27FC236}">
              <a16:creationId xmlns:a16="http://schemas.microsoft.com/office/drawing/2014/main" id="{DF7CC247-7FBA-467F-8896-C89371035A9A}"/>
            </a:ext>
          </a:extLst>
        </xdr:cNvPr>
        <xdr:cNvSpPr txBox="1"/>
      </xdr:nvSpPr>
      <xdr:spPr>
        <a:xfrm>
          <a:off x="612913" y="20400064"/>
          <a:ext cx="9168848" cy="2244587"/>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u="sng"/>
            <a:t>Invulinstrutie</a:t>
          </a:r>
        </a:p>
        <a:p>
          <a:pPr marL="0" marR="0" lvl="0" indent="0" defTabSz="914400" eaLnBrk="1" fontAlgn="auto" latinLnBrk="0" hangingPunct="1">
            <a:lnSpc>
              <a:spcPct val="100000"/>
            </a:lnSpc>
            <a:spcBef>
              <a:spcPts val="0"/>
            </a:spcBef>
            <a:spcAft>
              <a:spcPts val="0"/>
            </a:spcAft>
            <a:buClrTx/>
            <a:buSzTx/>
            <a:buFontTx/>
            <a:buNone/>
            <a:tabLst/>
            <a:defRPr/>
          </a:pPr>
          <a:r>
            <a:rPr lang="nl-NL" sz="1100"/>
            <a:t>1. Door ondertekening van het UEA doet</a:t>
          </a:r>
          <a:r>
            <a:rPr lang="nl-NL" sz="1100" baseline="0"/>
            <a:t> u een rechtsgeldige offerte voor deze aanbesteding, waar ook het ingevulde Invulformulier C - Prijzenblad onderdeel van uitmaakt.</a:t>
          </a:r>
          <a:endParaRPr lang="nl-NL" sz="1100"/>
        </a:p>
        <a:p>
          <a:pPr marL="0" marR="0" lvl="0" indent="0" defTabSz="914400" eaLnBrk="1" fontAlgn="auto" latinLnBrk="0" hangingPunct="1">
            <a:lnSpc>
              <a:spcPct val="100000"/>
            </a:lnSpc>
            <a:spcBef>
              <a:spcPts val="0"/>
            </a:spcBef>
            <a:spcAft>
              <a:spcPts val="0"/>
            </a:spcAft>
            <a:buClrTx/>
            <a:buSzTx/>
            <a:buFontTx/>
            <a:buNone/>
            <a:tabLst/>
            <a:defRPr/>
          </a:pPr>
          <a:r>
            <a:rPr lang="nl-NL" sz="1100"/>
            <a:t>2.</a:t>
          </a:r>
          <a:r>
            <a:rPr lang="nl-NL" sz="1100" baseline="0"/>
            <a:t> </a:t>
          </a:r>
          <a:r>
            <a:rPr lang="nl-NL" sz="1100"/>
            <a:t>Vul de geel gekleurde cellen in. </a:t>
          </a:r>
          <a:r>
            <a:rPr lang="nl-NL" sz="1100">
              <a:solidFill>
                <a:schemeClr val="dk1"/>
              </a:solidFill>
              <a:effectLst/>
              <a:latin typeface="+mn-lt"/>
              <a:ea typeface="+mn-ea"/>
              <a:cs typeface="+mn-cs"/>
            </a:rPr>
            <a:t>U ziet</a:t>
          </a:r>
          <a:r>
            <a:rPr lang="nl-NL" sz="1100" baseline="0">
              <a:solidFill>
                <a:schemeClr val="dk1"/>
              </a:solidFill>
              <a:effectLst/>
              <a:latin typeface="+mn-lt"/>
              <a:ea typeface="+mn-ea"/>
              <a:cs typeface="+mn-cs"/>
            </a:rPr>
            <a:t> meteen uw totale Inschrijfprijs; </a:t>
          </a:r>
        </a:p>
        <a:p>
          <a:pPr marL="0" marR="0" lvl="0" indent="0" defTabSz="914400" eaLnBrk="1" fontAlgn="auto" latinLnBrk="0" hangingPunct="1">
            <a:lnSpc>
              <a:spcPct val="100000"/>
            </a:lnSpc>
            <a:spcBef>
              <a:spcPts val="0"/>
            </a:spcBef>
            <a:spcAft>
              <a:spcPts val="0"/>
            </a:spcAft>
            <a:buClrTx/>
            <a:buSzTx/>
            <a:buFontTx/>
            <a:buNone/>
            <a:tabLst/>
            <a:defRPr/>
          </a:pPr>
          <a:r>
            <a:rPr lang="nl-NL" sz="1100" baseline="0">
              <a:solidFill>
                <a:schemeClr val="dk1"/>
              </a:solidFill>
              <a:effectLst/>
              <a:latin typeface="+mn-lt"/>
              <a:ea typeface="+mn-ea"/>
              <a:cs typeface="+mn-cs"/>
            </a:rPr>
            <a:t>3. </a:t>
          </a:r>
          <a:r>
            <a:rPr lang="nl-NL" sz="1100"/>
            <a:t>Wanneer niet alle geel gekleurde cellen zijn ingevuld, dan is uw Inschrijving onvolledig; </a:t>
          </a:r>
        </a:p>
        <a:p>
          <a:r>
            <a:rPr lang="nl-NL" sz="1100"/>
            <a:t>4. U vult alleen de geel gekleurde cellen in. Het aanpassen van de overige cellen of het manipuleren van formules leidt tot uitsluiting van de aanbesteding.</a:t>
          </a:r>
        </a:p>
        <a:p>
          <a:r>
            <a:rPr lang="nl-NL" sz="1100"/>
            <a:t>5. De door u opgegeven prijzen zijn vanaf € 0,- en hoger. Er mogen geen negatieve prijzen worden opgegeven.</a:t>
          </a:r>
        </a:p>
        <a:p>
          <a:r>
            <a:rPr lang="nl-NL" sz="1100"/>
            <a:t>6. Alle prijzen zijn in Euro's en exclusief BTW.</a:t>
          </a:r>
        </a:p>
        <a:p>
          <a:r>
            <a:rPr lang="nl-NL" sz="1100"/>
            <a:t>7. Inschrijver garandeert dat in geval van opdrachtverlening hij bovengenoemde tarieven hanteert voor de uitvoering van de overeenkomst en geen additionele kosten in rekening brengt. Indexering van de prijzen vindt plaats conform de afspraken als</a:t>
          </a:r>
          <a:r>
            <a:rPr lang="nl-NL" sz="1100" baseline="0"/>
            <a:t> vastgelegd in de Overeenkomst. </a:t>
          </a:r>
          <a:endParaRPr lang="nl-NL" sz="1100"/>
        </a:p>
        <a:p>
          <a:r>
            <a:rPr lang="nl-NL" sz="1100"/>
            <a:t>8. U dient het ingevulde prijzenblad in Excel format bij uw Inschrijving in te dienen.</a:t>
          </a:r>
        </a:p>
        <a:p>
          <a:endParaRPr lang="nl-NL" sz="1100"/>
        </a:p>
      </xdr:txBody>
    </xdr:sp>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F2512-FB20-42A0-A546-AA6DD31D2AE4}">
  <sheetPr>
    <pageSetUpPr fitToPage="1"/>
  </sheetPr>
  <dimension ref="A1:K63"/>
  <sheetViews>
    <sheetView tabSelected="1" zoomScale="115" zoomScaleNormal="115" workbookViewId="0">
      <selection activeCell="F63" sqref="F63"/>
    </sheetView>
  </sheetViews>
  <sheetFormatPr defaultRowHeight="15" x14ac:dyDescent="0.25"/>
  <cols>
    <col min="1" max="1" width="9.140625" style="1"/>
    <col min="2" max="2" width="70.85546875" style="4" customWidth="1"/>
    <col min="3" max="3" width="11.140625" style="2" customWidth="1"/>
    <col min="4" max="4" width="12.7109375" style="1" customWidth="1"/>
    <col min="5" max="5" width="18.28515625" style="5" customWidth="1"/>
    <col min="6" max="6" width="19.7109375" style="3" bestFit="1" customWidth="1"/>
    <col min="7" max="7" width="4.85546875" style="32" customWidth="1"/>
    <col min="8" max="8" width="0" style="32" hidden="1" customWidth="1"/>
    <col min="9" max="9" width="19.42578125" style="33" hidden="1" customWidth="1"/>
    <col min="10" max="10" width="19.28515625" style="32" hidden="1" customWidth="1"/>
    <col min="11" max="11" width="25.42578125" style="32" hidden="1" customWidth="1"/>
    <col min="12" max="16384" width="9.140625" style="1"/>
  </cols>
  <sheetData>
    <row r="1" spans="1:11" ht="101.25" customHeight="1" x14ac:dyDescent="0.25">
      <c r="B1" s="49" t="s">
        <v>63</v>
      </c>
      <c r="C1" s="49"/>
      <c r="D1" s="49"/>
      <c r="E1" s="49"/>
      <c r="F1" s="49"/>
      <c r="G1" s="49"/>
      <c r="H1" s="49"/>
      <c r="I1" s="49"/>
    </row>
    <row r="2" spans="1:11" ht="23.25" x14ac:dyDescent="0.25">
      <c r="C2" s="28" t="s">
        <v>38</v>
      </c>
    </row>
    <row r="3" spans="1:11" s="6" customFormat="1" x14ac:dyDescent="0.25">
      <c r="A3" s="12">
        <v>10</v>
      </c>
      <c r="B3" s="17" t="s">
        <v>34</v>
      </c>
      <c r="C3" s="13" t="s">
        <v>0</v>
      </c>
      <c r="D3" s="14" t="s">
        <v>5</v>
      </c>
      <c r="E3" s="15" t="s">
        <v>36</v>
      </c>
      <c r="F3" s="16" t="s">
        <v>1</v>
      </c>
      <c r="G3" s="34"/>
      <c r="H3" s="50" t="s">
        <v>31</v>
      </c>
      <c r="I3" s="51"/>
      <c r="J3" s="35"/>
      <c r="K3" s="35"/>
    </row>
    <row r="4" spans="1:11" x14ac:dyDescent="0.25">
      <c r="A4" s="7">
        <v>101010</v>
      </c>
      <c r="B4" s="8" t="s">
        <v>39</v>
      </c>
      <c r="C4" s="9">
        <f>H4*4</f>
        <v>343964</v>
      </c>
      <c r="D4" s="7" t="s">
        <v>14</v>
      </c>
      <c r="E4" s="20">
        <v>0</v>
      </c>
      <c r="F4" s="10">
        <f>E4*C4</f>
        <v>0</v>
      </c>
      <c r="H4" s="36">
        <v>85991</v>
      </c>
      <c r="I4" s="37">
        <f>H4*E4</f>
        <v>0</v>
      </c>
      <c r="K4" s="38"/>
    </row>
    <row r="5" spans="1:11" x14ac:dyDescent="0.25">
      <c r="H5" s="38"/>
      <c r="K5" s="38"/>
    </row>
    <row r="6" spans="1:11" s="6" customFormat="1" x14ac:dyDescent="0.25">
      <c r="A6" s="12">
        <v>20</v>
      </c>
      <c r="B6" s="54" t="s">
        <v>33</v>
      </c>
      <c r="C6" s="54"/>
      <c r="D6" s="54"/>
      <c r="E6" s="54"/>
      <c r="F6" s="54"/>
      <c r="G6" s="39"/>
      <c r="H6" s="40"/>
      <c r="I6" s="41"/>
      <c r="J6" s="35"/>
      <c r="K6" s="35"/>
    </row>
    <row r="7" spans="1:11" ht="30" customHeight="1" x14ac:dyDescent="0.25">
      <c r="A7" s="7">
        <v>201010</v>
      </c>
      <c r="B7" s="8" t="s">
        <v>59</v>
      </c>
      <c r="C7" s="9">
        <v>10000</v>
      </c>
      <c r="D7" s="7" t="s">
        <v>58</v>
      </c>
      <c r="E7" s="20">
        <v>0</v>
      </c>
      <c r="F7" s="10">
        <f t="shared" ref="F7:F10" si="0">E7*C7</f>
        <v>0</v>
      </c>
      <c r="H7" s="36">
        <f>C7/4</f>
        <v>2500</v>
      </c>
      <c r="I7" s="42">
        <f>H7*E7</f>
        <v>0</v>
      </c>
    </row>
    <row r="8" spans="1:11" ht="45" x14ac:dyDescent="0.25">
      <c r="A8" s="7">
        <v>201020</v>
      </c>
      <c r="B8" s="8" t="s">
        <v>46</v>
      </c>
      <c r="C8" s="9">
        <v>8</v>
      </c>
      <c r="D8" s="7" t="s">
        <v>6</v>
      </c>
      <c r="E8" s="20">
        <v>0</v>
      </c>
      <c r="F8" s="10">
        <f t="shared" si="0"/>
        <v>0</v>
      </c>
      <c r="H8" s="38"/>
      <c r="I8" s="43"/>
    </row>
    <row r="9" spans="1:11" ht="45" x14ac:dyDescent="0.25">
      <c r="A9" s="7">
        <v>201030</v>
      </c>
      <c r="B9" s="8" t="s">
        <v>47</v>
      </c>
      <c r="C9" s="9">
        <v>1</v>
      </c>
      <c r="D9" s="7" t="s">
        <v>6</v>
      </c>
      <c r="E9" s="20">
        <v>0</v>
      </c>
      <c r="F9" s="10">
        <f t="shared" si="0"/>
        <v>0</v>
      </c>
      <c r="H9" s="38"/>
      <c r="I9" s="43"/>
    </row>
    <row r="10" spans="1:11" ht="45" x14ac:dyDescent="0.25">
      <c r="A10" s="7">
        <v>201040</v>
      </c>
      <c r="B10" s="8" t="s">
        <v>48</v>
      </c>
      <c r="C10" s="9">
        <v>2</v>
      </c>
      <c r="D10" s="7" t="s">
        <v>6</v>
      </c>
      <c r="E10" s="21">
        <v>0</v>
      </c>
      <c r="F10" s="10">
        <f t="shared" si="0"/>
        <v>0</v>
      </c>
      <c r="H10" s="38"/>
      <c r="I10" s="43"/>
    </row>
    <row r="11" spans="1:11" x14ac:dyDescent="0.25">
      <c r="C11" s="22"/>
      <c r="E11" s="1"/>
      <c r="F11" s="23"/>
      <c r="H11" s="38"/>
      <c r="I11" s="43"/>
    </row>
    <row r="12" spans="1:11" x14ac:dyDescent="0.25">
      <c r="H12" s="38"/>
    </row>
    <row r="13" spans="1:11" s="6" customFormat="1" x14ac:dyDescent="0.25">
      <c r="A13" s="12">
        <v>30</v>
      </c>
      <c r="B13" s="54" t="s">
        <v>32</v>
      </c>
      <c r="C13" s="54"/>
      <c r="D13" s="54"/>
      <c r="E13" s="54"/>
      <c r="F13" s="54"/>
      <c r="G13" s="39"/>
      <c r="H13" s="40"/>
      <c r="I13" s="41"/>
      <c r="J13" s="35"/>
      <c r="K13" s="35"/>
    </row>
    <row r="14" spans="1:11" s="6" customFormat="1" ht="32.25" customHeight="1" x14ac:dyDescent="0.25">
      <c r="A14" s="12">
        <v>301</v>
      </c>
      <c r="B14" s="54" t="s">
        <v>21</v>
      </c>
      <c r="C14" s="54"/>
      <c r="D14" s="54"/>
      <c r="E14" s="54"/>
      <c r="F14" s="54"/>
      <c r="G14" s="39"/>
      <c r="H14" s="40"/>
      <c r="I14" s="41"/>
      <c r="J14" s="44" t="s">
        <v>41</v>
      </c>
      <c r="K14" s="44" t="s">
        <v>40</v>
      </c>
    </row>
    <row r="15" spans="1:11" x14ac:dyDescent="0.25">
      <c r="A15" s="7">
        <v>301010</v>
      </c>
      <c r="B15" s="8" t="s">
        <v>24</v>
      </c>
      <c r="C15" s="9">
        <f>H15*4</f>
        <v>320</v>
      </c>
      <c r="D15" s="7" t="s">
        <v>6</v>
      </c>
      <c r="E15" s="20">
        <v>0</v>
      </c>
      <c r="F15" s="10">
        <f>E15*C15</f>
        <v>0</v>
      </c>
      <c r="H15" s="36">
        <v>80</v>
      </c>
      <c r="I15" s="37">
        <f>H15*E15</f>
        <v>0</v>
      </c>
      <c r="J15" s="38">
        <f>H15/8</f>
        <v>10</v>
      </c>
      <c r="K15" s="38">
        <f>C15*5/4/8</f>
        <v>50</v>
      </c>
    </row>
    <row r="16" spans="1:11" x14ac:dyDescent="0.25">
      <c r="A16" s="7">
        <v>301020</v>
      </c>
      <c r="B16" s="8" t="s">
        <v>25</v>
      </c>
      <c r="C16" s="9">
        <f>H16*4</f>
        <v>160</v>
      </c>
      <c r="D16" s="7" t="s">
        <v>6</v>
      </c>
      <c r="E16" s="20">
        <v>0</v>
      </c>
      <c r="F16" s="10">
        <f t="shared" ref="F16:F18" si="1">E16*C16</f>
        <v>0</v>
      </c>
      <c r="H16" s="36">
        <v>40</v>
      </c>
      <c r="I16" s="37">
        <f>H16*E16</f>
        <v>0</v>
      </c>
      <c r="J16" s="38">
        <f t="shared" ref="J16:J18" si="2">H16/8</f>
        <v>5</v>
      </c>
      <c r="K16" s="38">
        <f>C16*10/4/8</f>
        <v>50</v>
      </c>
    </row>
    <row r="17" spans="1:11" x14ac:dyDescent="0.25">
      <c r="A17" s="7">
        <v>301030</v>
      </c>
      <c r="B17" s="8" t="s">
        <v>26</v>
      </c>
      <c r="C17" s="9">
        <f>H17*4</f>
        <v>128</v>
      </c>
      <c r="D17" s="7" t="s">
        <v>6</v>
      </c>
      <c r="E17" s="20">
        <v>0</v>
      </c>
      <c r="F17" s="10">
        <f t="shared" si="1"/>
        <v>0</v>
      </c>
      <c r="H17" s="36">
        <v>32</v>
      </c>
      <c r="I17" s="37">
        <f>H17*E17</f>
        <v>0</v>
      </c>
      <c r="J17" s="38">
        <f t="shared" si="2"/>
        <v>4</v>
      </c>
      <c r="K17" s="38">
        <f>C17*25/4/8</f>
        <v>100</v>
      </c>
    </row>
    <row r="18" spans="1:11" x14ac:dyDescent="0.25">
      <c r="A18" s="7">
        <v>301040</v>
      </c>
      <c r="B18" s="8" t="s">
        <v>27</v>
      </c>
      <c r="C18" s="9">
        <f>H18*4</f>
        <v>64</v>
      </c>
      <c r="D18" s="7" t="s">
        <v>6</v>
      </c>
      <c r="E18" s="20">
        <v>0</v>
      </c>
      <c r="F18" s="10">
        <f t="shared" si="1"/>
        <v>0</v>
      </c>
      <c r="H18" s="36">
        <v>16</v>
      </c>
      <c r="I18" s="37">
        <f>H18*E18</f>
        <v>0</v>
      </c>
      <c r="J18" s="38">
        <f t="shared" si="2"/>
        <v>2</v>
      </c>
      <c r="K18" s="38">
        <f>C18*50/4/8</f>
        <v>100</v>
      </c>
    </row>
    <row r="19" spans="1:11" x14ac:dyDescent="0.25">
      <c r="A19" s="7">
        <v>301050</v>
      </c>
      <c r="B19" s="8" t="s">
        <v>57</v>
      </c>
      <c r="C19" s="9">
        <f>H19*4</f>
        <v>160</v>
      </c>
      <c r="D19" s="7" t="s">
        <v>6</v>
      </c>
      <c r="E19" s="20">
        <v>0</v>
      </c>
      <c r="F19" s="10">
        <f t="shared" ref="F19" si="3">E19*C19</f>
        <v>0</v>
      </c>
      <c r="H19" s="36">
        <f>J19*8</f>
        <v>40</v>
      </c>
      <c r="I19" s="37">
        <f>H19*E19</f>
        <v>0</v>
      </c>
      <c r="J19" s="38">
        <v>5</v>
      </c>
      <c r="K19" s="38"/>
    </row>
    <row r="20" spans="1:11" x14ac:dyDescent="0.25">
      <c r="H20" s="38"/>
    </row>
    <row r="21" spans="1:11" s="6" customFormat="1" x14ac:dyDescent="0.25">
      <c r="A21" s="18">
        <v>302</v>
      </c>
      <c r="B21" s="54" t="s">
        <v>22</v>
      </c>
      <c r="C21" s="54"/>
      <c r="D21" s="54"/>
      <c r="E21" s="54"/>
      <c r="F21" s="54"/>
      <c r="G21" s="39"/>
      <c r="H21" s="40"/>
      <c r="I21" s="41"/>
      <c r="J21" s="35"/>
      <c r="K21" s="35"/>
    </row>
    <row r="22" spans="1:11" x14ac:dyDescent="0.25">
      <c r="A22" s="7">
        <v>302010</v>
      </c>
      <c r="B22" s="8" t="s">
        <v>23</v>
      </c>
      <c r="C22" s="9">
        <f>C15*0.9</f>
        <v>288</v>
      </c>
      <c r="D22" s="7" t="s">
        <v>6</v>
      </c>
      <c r="E22" s="20">
        <v>0</v>
      </c>
      <c r="F22" s="10">
        <f>E22*C22</f>
        <v>0</v>
      </c>
      <c r="H22" s="36">
        <f t="shared" ref="H22:H25" si="4">C22/2</f>
        <v>144</v>
      </c>
      <c r="I22" s="37">
        <f>H22*E22</f>
        <v>0</v>
      </c>
    </row>
    <row r="23" spans="1:11" x14ac:dyDescent="0.25">
      <c r="A23" s="7">
        <v>302020</v>
      </c>
      <c r="B23" s="8" t="s">
        <v>28</v>
      </c>
      <c r="C23" s="9">
        <f>C16*0.9</f>
        <v>144</v>
      </c>
      <c r="D23" s="7" t="s">
        <v>6</v>
      </c>
      <c r="E23" s="20">
        <v>0</v>
      </c>
      <c r="F23" s="10">
        <f t="shared" ref="F23:F25" si="5">E23*C23</f>
        <v>0</v>
      </c>
      <c r="H23" s="36">
        <f t="shared" si="4"/>
        <v>72</v>
      </c>
      <c r="I23" s="37">
        <f>H23*E23</f>
        <v>0</v>
      </c>
    </row>
    <row r="24" spans="1:11" x14ac:dyDescent="0.25">
      <c r="A24" s="7">
        <v>302030</v>
      </c>
      <c r="B24" s="8" t="s">
        <v>29</v>
      </c>
      <c r="C24" s="9">
        <f>C17*0.9</f>
        <v>115.2</v>
      </c>
      <c r="D24" s="7" t="s">
        <v>6</v>
      </c>
      <c r="E24" s="20">
        <v>0</v>
      </c>
      <c r="F24" s="10">
        <f t="shared" si="5"/>
        <v>0</v>
      </c>
      <c r="H24" s="36">
        <f t="shared" si="4"/>
        <v>57.6</v>
      </c>
      <c r="I24" s="37">
        <f>H24*E24</f>
        <v>0</v>
      </c>
    </row>
    <row r="25" spans="1:11" x14ac:dyDescent="0.25">
      <c r="A25" s="7">
        <v>302040</v>
      </c>
      <c r="B25" s="8" t="s">
        <v>30</v>
      </c>
      <c r="C25" s="9">
        <f>C18*0.9</f>
        <v>57.6</v>
      </c>
      <c r="D25" s="7" t="s">
        <v>6</v>
      </c>
      <c r="E25" s="20">
        <v>0</v>
      </c>
      <c r="F25" s="10">
        <f t="shared" si="5"/>
        <v>0</v>
      </c>
      <c r="H25" s="36">
        <f t="shared" si="4"/>
        <v>28.8</v>
      </c>
      <c r="I25" s="37">
        <f>H25*E25</f>
        <v>0</v>
      </c>
    </row>
    <row r="26" spans="1:11" x14ac:dyDescent="0.25">
      <c r="H26" s="38"/>
    </row>
    <row r="27" spans="1:11" s="6" customFormat="1" x14ac:dyDescent="0.25">
      <c r="A27" s="12">
        <v>303</v>
      </c>
      <c r="B27" s="54" t="s">
        <v>2</v>
      </c>
      <c r="C27" s="54"/>
      <c r="D27" s="54"/>
      <c r="E27" s="54"/>
      <c r="F27" s="54"/>
      <c r="G27" s="39"/>
      <c r="H27" s="40"/>
      <c r="I27" s="41"/>
      <c r="J27" s="35"/>
      <c r="K27" s="35"/>
    </row>
    <row r="28" spans="1:11" ht="30" x14ac:dyDescent="0.25">
      <c r="A28" s="7">
        <v>303010</v>
      </c>
      <c r="B28" s="8" t="s">
        <v>3</v>
      </c>
      <c r="C28" s="11">
        <f>H28*4</f>
        <v>200</v>
      </c>
      <c r="D28" s="7" t="s">
        <v>6</v>
      </c>
      <c r="E28" s="20">
        <v>0</v>
      </c>
      <c r="F28" s="10">
        <f>E28*C28</f>
        <v>0</v>
      </c>
      <c r="H28" s="36">
        <f>20000/100/4</f>
        <v>50</v>
      </c>
      <c r="I28" s="37">
        <f>H28*E28</f>
        <v>0</v>
      </c>
    </row>
    <row r="29" spans="1:11" ht="30" x14ac:dyDescent="0.25">
      <c r="A29" s="7">
        <v>303020</v>
      </c>
      <c r="B29" s="8" t="s">
        <v>4</v>
      </c>
      <c r="C29" s="11">
        <v>600</v>
      </c>
      <c r="D29" s="7" t="s">
        <v>6</v>
      </c>
      <c r="E29" s="20">
        <v>0</v>
      </c>
      <c r="F29" s="10">
        <f>E29*C29</f>
        <v>0</v>
      </c>
      <c r="H29" s="36">
        <f>C29/4</f>
        <v>150</v>
      </c>
      <c r="I29" s="37">
        <f>H29*E29</f>
        <v>0</v>
      </c>
    </row>
    <row r="30" spans="1:11" x14ac:dyDescent="0.25">
      <c r="H30" s="38"/>
    </row>
    <row r="31" spans="1:11" s="6" customFormat="1" x14ac:dyDescent="0.25">
      <c r="A31" s="12">
        <v>304</v>
      </c>
      <c r="B31" s="54" t="s">
        <v>8</v>
      </c>
      <c r="C31" s="54"/>
      <c r="D31" s="54"/>
      <c r="E31" s="54"/>
      <c r="F31" s="54"/>
      <c r="G31" s="39"/>
      <c r="H31" s="40"/>
      <c r="I31" s="41"/>
      <c r="J31" s="35"/>
      <c r="K31" s="35"/>
    </row>
    <row r="32" spans="1:11" x14ac:dyDescent="0.25">
      <c r="A32" s="7">
        <v>304010</v>
      </c>
      <c r="B32" s="8" t="s">
        <v>7</v>
      </c>
      <c r="C32" s="9">
        <v>200</v>
      </c>
      <c r="D32" s="7" t="s">
        <v>6</v>
      </c>
      <c r="E32" s="20">
        <v>0</v>
      </c>
      <c r="F32" s="10">
        <f>E32*C32</f>
        <v>0</v>
      </c>
      <c r="H32" s="36">
        <f>C32/4</f>
        <v>50</v>
      </c>
      <c r="I32" s="37">
        <f>H32*E32</f>
        <v>0</v>
      </c>
    </row>
    <row r="33" spans="1:11" x14ac:dyDescent="0.25">
      <c r="H33" s="38"/>
    </row>
    <row r="34" spans="1:11" s="6" customFormat="1" x14ac:dyDescent="0.25">
      <c r="A34" s="12">
        <v>40</v>
      </c>
      <c r="B34" s="54" t="s">
        <v>35</v>
      </c>
      <c r="C34" s="54"/>
      <c r="D34" s="54"/>
      <c r="E34" s="54"/>
      <c r="F34" s="54"/>
      <c r="G34" s="39"/>
      <c r="H34" s="40"/>
      <c r="I34" s="41"/>
      <c r="J34" s="35"/>
      <c r="K34" s="35"/>
    </row>
    <row r="35" spans="1:11" ht="30" x14ac:dyDescent="0.25">
      <c r="A35" s="7">
        <v>401010</v>
      </c>
      <c r="B35" s="8" t="s">
        <v>62</v>
      </c>
      <c r="C35" s="9">
        <v>4</v>
      </c>
      <c r="D35" s="7" t="s">
        <v>18</v>
      </c>
      <c r="E35" s="20">
        <v>0</v>
      </c>
      <c r="F35" s="10">
        <f>E35*C35</f>
        <v>0</v>
      </c>
      <c r="H35" s="36">
        <f>C35/4</f>
        <v>1</v>
      </c>
      <c r="I35" s="37">
        <f t="shared" ref="I35" si="6">H35*E35</f>
        <v>0</v>
      </c>
    </row>
    <row r="36" spans="1:11" ht="30" x14ac:dyDescent="0.25">
      <c r="A36" s="7">
        <v>401020</v>
      </c>
      <c r="B36" s="8" t="s">
        <v>53</v>
      </c>
      <c r="C36" s="9">
        <v>4</v>
      </c>
      <c r="D36" s="7" t="s">
        <v>18</v>
      </c>
      <c r="E36" s="20">
        <v>0</v>
      </c>
      <c r="F36" s="10">
        <f>E36*C36</f>
        <v>0</v>
      </c>
      <c r="H36" s="36">
        <f>C36/4</f>
        <v>1</v>
      </c>
      <c r="I36" s="37">
        <f t="shared" ref="I36:I39" si="7">H36*E36</f>
        <v>0</v>
      </c>
    </row>
    <row r="37" spans="1:11" ht="33" customHeight="1" x14ac:dyDescent="0.25">
      <c r="A37" s="7">
        <v>401030</v>
      </c>
      <c r="B37" s="8" t="s">
        <v>54</v>
      </c>
      <c r="C37" s="9">
        <v>4</v>
      </c>
      <c r="D37" s="7" t="s">
        <v>18</v>
      </c>
      <c r="E37" s="20">
        <v>0</v>
      </c>
      <c r="F37" s="10">
        <f t="shared" ref="F37:F39" si="8">E37*C37</f>
        <v>0</v>
      </c>
      <c r="H37" s="36">
        <f t="shared" ref="H37:H39" si="9">C37/4</f>
        <v>1</v>
      </c>
      <c r="I37" s="37">
        <f t="shared" si="7"/>
        <v>0</v>
      </c>
    </row>
    <row r="38" spans="1:11" ht="32.25" customHeight="1" x14ac:dyDescent="0.25">
      <c r="A38" s="7">
        <v>401040</v>
      </c>
      <c r="B38" s="8" t="s">
        <v>55</v>
      </c>
      <c r="C38" s="9">
        <v>4</v>
      </c>
      <c r="D38" s="7" t="s">
        <v>18</v>
      </c>
      <c r="E38" s="20">
        <v>0</v>
      </c>
      <c r="F38" s="10">
        <f t="shared" si="8"/>
        <v>0</v>
      </c>
      <c r="H38" s="36">
        <f t="shared" si="9"/>
        <v>1</v>
      </c>
      <c r="I38" s="37">
        <f t="shared" si="7"/>
        <v>0</v>
      </c>
    </row>
    <row r="39" spans="1:11" ht="32.25" customHeight="1" x14ac:dyDescent="0.25">
      <c r="A39" s="7">
        <v>401050</v>
      </c>
      <c r="B39" s="8" t="s">
        <v>49</v>
      </c>
      <c r="C39" s="9">
        <v>4</v>
      </c>
      <c r="D39" s="7" t="s">
        <v>18</v>
      </c>
      <c r="E39" s="20">
        <v>0</v>
      </c>
      <c r="F39" s="10">
        <f t="shared" si="8"/>
        <v>0</v>
      </c>
      <c r="H39" s="36">
        <f t="shared" si="9"/>
        <v>1</v>
      </c>
      <c r="I39" s="37">
        <f t="shared" si="7"/>
        <v>0</v>
      </c>
    </row>
    <row r="41" spans="1:11" s="6" customFormat="1" x14ac:dyDescent="0.25">
      <c r="A41" s="12">
        <v>50</v>
      </c>
      <c r="B41" s="55" t="s">
        <v>17</v>
      </c>
      <c r="C41" s="56"/>
      <c r="D41" s="56"/>
      <c r="E41" s="56"/>
      <c r="F41" s="57"/>
      <c r="G41" s="35"/>
      <c r="H41" s="35"/>
      <c r="I41" s="45"/>
      <c r="J41" s="35"/>
      <c r="K41" s="35"/>
    </row>
    <row r="42" spans="1:11" ht="30" x14ac:dyDescent="0.25">
      <c r="A42" s="7">
        <v>501010</v>
      </c>
      <c r="B42" s="8" t="s">
        <v>60</v>
      </c>
      <c r="C42" s="9">
        <v>1</v>
      </c>
      <c r="D42" s="7" t="s">
        <v>6</v>
      </c>
      <c r="E42" s="20">
        <v>0</v>
      </c>
      <c r="F42" s="10">
        <f>E42*C42</f>
        <v>0</v>
      </c>
    </row>
    <row r="43" spans="1:11" ht="30" x14ac:dyDescent="0.25">
      <c r="A43" s="7">
        <v>501020</v>
      </c>
      <c r="B43" s="8" t="s">
        <v>50</v>
      </c>
      <c r="C43" s="9">
        <v>1</v>
      </c>
      <c r="D43" s="7" t="s">
        <v>6</v>
      </c>
      <c r="E43" s="20">
        <v>0</v>
      </c>
      <c r="F43" s="10">
        <f>E43*C43</f>
        <v>0</v>
      </c>
    </row>
    <row r="44" spans="1:11" ht="32.25" customHeight="1" x14ac:dyDescent="0.25">
      <c r="A44" s="7">
        <v>501030</v>
      </c>
      <c r="B44" s="8" t="s">
        <v>52</v>
      </c>
      <c r="C44" s="9">
        <v>1</v>
      </c>
      <c r="D44" s="7" t="s">
        <v>6</v>
      </c>
      <c r="E44" s="20">
        <v>0</v>
      </c>
      <c r="F44" s="10">
        <f t="shared" ref="F44:F45" si="10">E44*C44</f>
        <v>0</v>
      </c>
    </row>
    <row r="45" spans="1:11" ht="45" x14ac:dyDescent="0.25">
      <c r="A45" s="7">
        <v>501040</v>
      </c>
      <c r="B45" s="8" t="s">
        <v>51</v>
      </c>
      <c r="C45" s="9">
        <v>1</v>
      </c>
      <c r="D45" s="7" t="s">
        <v>6</v>
      </c>
      <c r="E45" s="20">
        <v>0</v>
      </c>
      <c r="F45" s="10">
        <f t="shared" si="10"/>
        <v>0</v>
      </c>
    </row>
    <row r="46" spans="1:11" ht="45" x14ac:dyDescent="0.25">
      <c r="A46" s="7">
        <v>501050</v>
      </c>
      <c r="B46" s="8" t="s">
        <v>61</v>
      </c>
      <c r="C46" s="9">
        <v>8</v>
      </c>
      <c r="D46" s="7" t="s">
        <v>6</v>
      </c>
      <c r="E46" s="20">
        <v>0</v>
      </c>
      <c r="F46" s="10">
        <f>E46*C46</f>
        <v>0</v>
      </c>
    </row>
    <row r="47" spans="1:11" x14ac:dyDescent="0.25">
      <c r="C47" s="25"/>
      <c r="E47" s="26"/>
      <c r="F47" s="24"/>
      <c r="I47" s="46"/>
    </row>
    <row r="48" spans="1:11" s="6" customFormat="1" x14ac:dyDescent="0.25">
      <c r="A48" s="12">
        <v>60</v>
      </c>
      <c r="B48" s="55" t="s">
        <v>37</v>
      </c>
      <c r="C48" s="56"/>
      <c r="D48" s="56"/>
      <c r="E48" s="56"/>
      <c r="F48" s="57"/>
      <c r="G48" s="35"/>
      <c r="H48" s="35" t="s">
        <v>56</v>
      </c>
      <c r="I48" s="45"/>
      <c r="J48" s="35"/>
      <c r="K48" s="35"/>
    </row>
    <row r="49" spans="1:9" x14ac:dyDescent="0.25">
      <c r="A49" s="7">
        <v>601010</v>
      </c>
      <c r="B49" s="8" t="s">
        <v>9</v>
      </c>
      <c r="C49" s="27">
        <f>H49*8*4</f>
        <v>1280</v>
      </c>
      <c r="D49" s="7" t="s">
        <v>13</v>
      </c>
      <c r="E49" s="21">
        <v>0</v>
      </c>
      <c r="F49" s="10">
        <f>E49*C49</f>
        <v>0</v>
      </c>
      <c r="H49" s="47">
        <v>40</v>
      </c>
    </row>
    <row r="50" spans="1:9" x14ac:dyDescent="0.25">
      <c r="A50" s="7">
        <v>601020</v>
      </c>
      <c r="B50" s="8" t="s">
        <v>15</v>
      </c>
      <c r="C50" s="27">
        <f>H50*8*4</f>
        <v>1280</v>
      </c>
      <c r="D50" s="7" t="s">
        <v>13</v>
      </c>
      <c r="E50" s="21">
        <v>0</v>
      </c>
      <c r="F50" s="10">
        <f t="shared" ref="F50:F55" si="11">E50*C50</f>
        <v>0</v>
      </c>
      <c r="H50" s="47">
        <v>40</v>
      </c>
    </row>
    <row r="51" spans="1:9" x14ac:dyDescent="0.25">
      <c r="A51" s="7">
        <v>601030</v>
      </c>
      <c r="B51" s="8" t="s">
        <v>16</v>
      </c>
      <c r="C51" s="27">
        <f>H51*8*4</f>
        <v>160</v>
      </c>
      <c r="D51" s="7" t="s">
        <v>13</v>
      </c>
      <c r="E51" s="21">
        <v>0</v>
      </c>
      <c r="F51" s="10">
        <f t="shared" si="11"/>
        <v>0</v>
      </c>
      <c r="H51" s="47">
        <v>5</v>
      </c>
    </row>
    <row r="52" spans="1:9" x14ac:dyDescent="0.25">
      <c r="A52" s="7">
        <v>601040</v>
      </c>
      <c r="B52" s="8" t="s">
        <v>10</v>
      </c>
      <c r="C52" s="27">
        <f>H52*8*4</f>
        <v>640</v>
      </c>
      <c r="D52" s="7" t="s">
        <v>13</v>
      </c>
      <c r="E52" s="21">
        <v>0</v>
      </c>
      <c r="F52" s="10">
        <f t="shared" si="11"/>
        <v>0</v>
      </c>
      <c r="H52" s="47">
        <v>20</v>
      </c>
    </row>
    <row r="53" spans="1:9" x14ac:dyDescent="0.25">
      <c r="A53" s="7">
        <v>601050</v>
      </c>
      <c r="B53" s="8" t="s">
        <v>11</v>
      </c>
      <c r="C53" s="27">
        <f>H53*8*4</f>
        <v>640</v>
      </c>
      <c r="D53" s="7" t="s">
        <v>13</v>
      </c>
      <c r="E53" s="21">
        <v>0</v>
      </c>
      <c r="F53" s="10">
        <f t="shared" si="11"/>
        <v>0</v>
      </c>
      <c r="H53" s="47">
        <v>20</v>
      </c>
    </row>
    <row r="54" spans="1:9" x14ac:dyDescent="0.25">
      <c r="A54" s="7">
        <v>601060</v>
      </c>
      <c r="B54" s="8" t="s">
        <v>12</v>
      </c>
      <c r="C54" s="27">
        <f>H54*8*4</f>
        <v>320</v>
      </c>
      <c r="D54" s="7" t="s">
        <v>13</v>
      </c>
      <c r="E54" s="21">
        <v>0</v>
      </c>
      <c r="F54" s="10">
        <f t="shared" si="11"/>
        <v>0</v>
      </c>
      <c r="H54" s="47">
        <v>10</v>
      </c>
    </row>
    <row r="55" spans="1:9" x14ac:dyDescent="0.25">
      <c r="A55" s="7">
        <v>601070</v>
      </c>
      <c r="B55" s="8" t="s">
        <v>19</v>
      </c>
      <c r="C55" s="27">
        <f>H55*8*4</f>
        <v>16000</v>
      </c>
      <c r="D55" s="7" t="s">
        <v>20</v>
      </c>
      <c r="E55" s="21">
        <v>0</v>
      </c>
      <c r="F55" s="10">
        <f t="shared" si="11"/>
        <v>0</v>
      </c>
      <c r="H55" s="47">
        <v>500</v>
      </c>
    </row>
    <row r="57" spans="1:9" x14ac:dyDescent="0.25">
      <c r="A57" s="12">
        <v>70</v>
      </c>
      <c r="B57" s="54" t="s">
        <v>43</v>
      </c>
      <c r="C57" s="54"/>
      <c r="D57" s="54"/>
      <c r="E57" s="54"/>
      <c r="F57" s="54"/>
    </row>
    <row r="58" spans="1:9" ht="30" x14ac:dyDescent="0.25">
      <c r="A58" s="7">
        <v>701010</v>
      </c>
      <c r="B58" s="8" t="s">
        <v>42</v>
      </c>
      <c r="C58" s="9">
        <v>32</v>
      </c>
      <c r="D58" s="7" t="s">
        <v>13</v>
      </c>
      <c r="E58" s="20">
        <v>0</v>
      </c>
      <c r="F58" s="10">
        <f>E58*C58</f>
        <v>0</v>
      </c>
    </row>
    <row r="59" spans="1:9" x14ac:dyDescent="0.25">
      <c r="C59" s="22"/>
      <c r="E59" s="1"/>
      <c r="F59" s="23"/>
    </row>
    <row r="60" spans="1:9" x14ac:dyDescent="0.25">
      <c r="A60" s="12">
        <v>80</v>
      </c>
      <c r="B60" s="54" t="s">
        <v>44</v>
      </c>
      <c r="C60" s="54"/>
      <c r="D60" s="54"/>
      <c r="E60" s="54"/>
      <c r="F60" s="54"/>
    </row>
    <row r="61" spans="1:9" ht="180" x14ac:dyDescent="0.25">
      <c r="A61" s="7">
        <v>801010</v>
      </c>
      <c r="B61" s="8" t="s">
        <v>65</v>
      </c>
      <c r="C61" s="29">
        <v>1</v>
      </c>
      <c r="D61" s="30" t="s">
        <v>45</v>
      </c>
      <c r="E61" s="31">
        <v>10000</v>
      </c>
      <c r="F61" s="10">
        <f>E61*C61</f>
        <v>10000</v>
      </c>
    </row>
    <row r="62" spans="1:9" ht="15.75" thickBot="1" x14ac:dyDescent="0.3"/>
    <row r="63" spans="1:9" ht="30" customHeight="1" thickBot="1" x14ac:dyDescent="0.3">
      <c r="A63" s="52" t="s">
        <v>64</v>
      </c>
      <c r="B63" s="53"/>
      <c r="C63" s="53"/>
      <c r="D63" s="53"/>
      <c r="E63" s="53"/>
      <c r="F63" s="19">
        <f>SUM(F4:F62)</f>
        <v>10000</v>
      </c>
      <c r="I63" s="48"/>
    </row>
  </sheetData>
  <sheetProtection algorithmName="SHA-512" hashValue="dqIEpbxAVKvq14tHGJeC7Gyq1ENoVlse5v651NDTAEOYYuCMSUbm1VHqqUOTAnjYvdB4yzAWyOEd/Kh/9JU2qQ==" saltValue="Eorh6jclY3qtWXdxolYIzQ==" spinCount="100000" sheet="1"/>
  <mergeCells count="14">
    <mergeCell ref="B1:I1"/>
    <mergeCell ref="H3:I3"/>
    <mergeCell ref="A63:E63"/>
    <mergeCell ref="B6:F6"/>
    <mergeCell ref="B13:F13"/>
    <mergeCell ref="B14:F14"/>
    <mergeCell ref="B21:F21"/>
    <mergeCell ref="B27:F27"/>
    <mergeCell ref="B31:F31"/>
    <mergeCell ref="B41:F41"/>
    <mergeCell ref="B48:F48"/>
    <mergeCell ref="B34:F34"/>
    <mergeCell ref="B57:F57"/>
    <mergeCell ref="B60:F60"/>
  </mergeCells>
  <pageMargins left="0.25" right="0.25" top="0.75" bottom="0.75" header="0.3" footer="0.3"/>
  <pageSetup paperSize="9" scale="55"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C70E0B656E89459C11E3DFD5C608B1" ma:contentTypeVersion="3" ma:contentTypeDescription="Een nieuw document maken." ma:contentTypeScope="" ma:versionID="3ef163df724f3743462c16559c5b75f3">
  <xsd:schema xmlns:xsd="http://www.w3.org/2001/XMLSchema" xmlns:xs="http://www.w3.org/2001/XMLSchema" xmlns:p="http://schemas.microsoft.com/office/2006/metadata/properties" xmlns:ns2="fcdfce05-baea-47c5-91a8-fcc5065df799" targetNamespace="http://schemas.microsoft.com/office/2006/metadata/properties" ma:root="true" ma:fieldsID="ce6e8ad45af16c8e1c61caf51dcbbdb5" ns2:_="">
    <xsd:import namespace="fcdfce05-baea-47c5-91a8-fcc5065df79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dfce05-baea-47c5-91a8-fcc5065df7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EEEEBE4-AD0F-42A6-AC55-22C19DC049D2}">
  <ds:schemaRefs>
    <ds:schemaRef ds:uri="http://schemas.microsoft.com/sharepoint/v3/contenttype/forms"/>
  </ds:schemaRefs>
</ds:datastoreItem>
</file>

<file path=customXml/itemProps2.xml><?xml version="1.0" encoding="utf-8"?>
<ds:datastoreItem xmlns:ds="http://schemas.openxmlformats.org/officeDocument/2006/customXml" ds:itemID="{564B3671-711F-491D-B8D0-378DA57F7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dfce05-baea-47c5-91a8-fcc5065df7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BA0A5-9B62-45CD-B092-A41D8D8DFA28}">
  <ds:schemaRefs>
    <ds:schemaRef ds:uri="http://purl.org/dc/elements/1.1/"/>
    <ds:schemaRef ds:uri="http://schemas.microsoft.com/office/2006/metadata/properties"/>
    <ds:schemaRef ds:uri="fcdfce05-baea-47c5-91a8-fcc5065df799"/>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van Bochove</dc:creator>
  <cp:lastModifiedBy>Daniël Douma</cp:lastModifiedBy>
  <cp:lastPrinted>2021-04-01T09:33:45Z</cp:lastPrinted>
  <dcterms:created xsi:type="dcterms:W3CDTF">2020-12-22T08:13:14Z</dcterms:created>
  <dcterms:modified xsi:type="dcterms:W3CDTF">2025-09-08T11:41:13Z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0x0101007CC70E0B656E89459C11E3DFD5C608B1</vt:lpwstr>
  </property>
  <property fmtid="{D5CDD505-2E9C-101B-9397-08002B2CF9AE}" pid="3" name="MediaServiceImageTags">
    <vt:lpwstr/>
  </property>
</Properties>
</file>