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filterPrivacy="1" codeName="ThisWorkbook" autoCompressPictures="0"/>
  <xr:revisionPtr revIDLastSave="973" documentId="13_ncr:1_{B20CB781-A7EF-F949-B66A-CFE1F140EF8A}" xr6:coauthVersionLast="47" xr6:coauthVersionMax="47" xr10:uidLastSave="{F264B707-375E-EE44-A50C-BF5723E98E4D}"/>
  <bookViews>
    <workbookView xWindow="30140" yWindow="500" windowWidth="33320" windowHeight="18740" activeTab="9" xr2:uid="{00000000-000D-0000-FFFF-FFFF00000000}"/>
  </bookViews>
  <sheets>
    <sheet name="Beoordelen open vragen" sheetId="6" r:id="rId1"/>
    <sheet name="Beoordelen interview" sheetId="19" r:id="rId2"/>
    <sheet name="Beoordelaar 1" sheetId="7" r:id="rId3"/>
    <sheet name="Beoordelaar 2" sheetId="21" r:id="rId4"/>
    <sheet name="Beoordelaar 3" sheetId="22" r:id="rId5"/>
    <sheet name="Beoordelaar 4" sheetId="23" r:id="rId6"/>
    <sheet name="Beoordelaar 5" sheetId="24" r:id="rId7"/>
    <sheet name="Beoordelaar 6" sheetId="25" r:id="rId8"/>
    <sheet name="Beoordelaar 7" sheetId="26" r:id="rId9"/>
    <sheet name="Consensus" sheetId="9" r:id="rId10"/>
    <sheet name="Eindscores" sheetId="18" r:id="rId11"/>
  </sheets>
  <definedNames>
    <definedName name="SCORE">'Beoordelen open vragen'!$A$15:$A$20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8" i="9" l="1"/>
  <c r="G78" i="9"/>
  <c r="D78" i="9"/>
  <c r="J69" i="9"/>
  <c r="G69" i="9"/>
  <c r="D69" i="9"/>
  <c r="J56" i="9"/>
  <c r="G56" i="9"/>
  <c r="D56" i="9"/>
  <c r="J47" i="9"/>
  <c r="G47" i="9"/>
  <c r="D47" i="9"/>
  <c r="D38" i="9"/>
  <c r="G38" i="9"/>
  <c r="J38" i="9"/>
  <c r="J29" i="9"/>
  <c r="G29" i="9"/>
  <c r="D29" i="9"/>
  <c r="J20" i="9"/>
  <c r="G20" i="9"/>
  <c r="D20" i="9"/>
  <c r="J11" i="9"/>
  <c r="G11" i="9"/>
  <c r="D11" i="9"/>
  <c r="J76" i="9"/>
  <c r="J75" i="9"/>
  <c r="J74" i="9"/>
  <c r="J73" i="9"/>
  <c r="J72" i="9"/>
  <c r="J71" i="9"/>
  <c r="J70" i="9"/>
  <c r="G76" i="9"/>
  <c r="G75" i="9"/>
  <c r="G74" i="9"/>
  <c r="G73" i="9"/>
  <c r="G72" i="9"/>
  <c r="G71" i="9"/>
  <c r="G70" i="9"/>
  <c r="D76" i="9"/>
  <c r="D75" i="9"/>
  <c r="D74" i="9"/>
  <c r="D73" i="9"/>
  <c r="D72" i="9"/>
  <c r="D71" i="9"/>
  <c r="D70" i="9"/>
  <c r="A70" i="9"/>
  <c r="A20" i="26"/>
  <c r="A20" i="25"/>
  <c r="A20" i="24"/>
  <c r="A20" i="23"/>
  <c r="A20" i="22"/>
  <c r="A20" i="21"/>
  <c r="A20" i="7"/>
  <c r="A17" i="7"/>
  <c r="D58" i="9" l="1"/>
  <c r="J80" i="9"/>
  <c r="G80" i="9"/>
  <c r="D80" i="9"/>
  <c r="A4" i="26"/>
  <c r="A4" i="25"/>
  <c r="A4" i="24"/>
  <c r="A4" i="23"/>
  <c r="A4" i="22"/>
  <c r="A4" i="21"/>
  <c r="J67" i="9"/>
  <c r="J66" i="9"/>
  <c r="J65" i="9"/>
  <c r="G67" i="9"/>
  <c r="G66" i="9"/>
  <c r="G65" i="9"/>
  <c r="J54" i="9"/>
  <c r="J53" i="9"/>
  <c r="J52" i="9"/>
  <c r="G54" i="9"/>
  <c r="G53" i="9"/>
  <c r="G52" i="9"/>
  <c r="J45" i="9"/>
  <c r="J44" i="9"/>
  <c r="J43" i="9"/>
  <c r="G45" i="9"/>
  <c r="G44" i="9"/>
  <c r="G43" i="9"/>
  <c r="J36" i="9"/>
  <c r="J35" i="9"/>
  <c r="J34" i="9"/>
  <c r="G36" i="9"/>
  <c r="G35" i="9"/>
  <c r="G34" i="9"/>
  <c r="J27" i="9"/>
  <c r="J26" i="9"/>
  <c r="J25" i="9"/>
  <c r="G27" i="9"/>
  <c r="G26" i="9"/>
  <c r="G25" i="9"/>
  <c r="J18" i="9"/>
  <c r="J17" i="9"/>
  <c r="J16" i="9"/>
  <c r="G18" i="9"/>
  <c r="G17" i="9"/>
  <c r="G16" i="9"/>
  <c r="J9" i="9"/>
  <c r="J8" i="9"/>
  <c r="J7" i="9"/>
  <c r="G9" i="9"/>
  <c r="G8" i="9"/>
  <c r="G7" i="9"/>
  <c r="D67" i="9"/>
  <c r="D66" i="9"/>
  <c r="D65" i="9"/>
  <c r="D54" i="9"/>
  <c r="D53" i="9"/>
  <c r="D52" i="9"/>
  <c r="D45" i="9"/>
  <c r="D44" i="9"/>
  <c r="D43" i="9"/>
  <c r="D36" i="9"/>
  <c r="D35" i="9"/>
  <c r="D34" i="9"/>
  <c r="D27" i="9"/>
  <c r="D26" i="9"/>
  <c r="D25" i="9"/>
  <c r="D18" i="9"/>
  <c r="D17" i="9"/>
  <c r="D16" i="9"/>
  <c r="D9" i="9"/>
  <c r="D8" i="9"/>
  <c r="D7" i="9"/>
  <c r="D6" i="9"/>
  <c r="B67" i="9"/>
  <c r="B66" i="9"/>
  <c r="B65" i="9"/>
  <c r="B64" i="9"/>
  <c r="B63" i="9"/>
  <c r="B62" i="9"/>
  <c r="B61" i="9"/>
  <c r="B54" i="9"/>
  <c r="B53" i="9"/>
  <c r="B52" i="9"/>
  <c r="B51" i="9"/>
  <c r="B50" i="9"/>
  <c r="B49" i="9"/>
  <c r="B48" i="9"/>
  <c r="B39" i="9"/>
  <c r="B45" i="9"/>
  <c r="B44" i="9"/>
  <c r="B43" i="9"/>
  <c r="B42" i="9"/>
  <c r="B41" i="9"/>
  <c r="B40" i="9"/>
  <c r="B36" i="9"/>
  <c r="B35" i="9"/>
  <c r="B34" i="9"/>
  <c r="B33" i="9"/>
  <c r="B32" i="9"/>
  <c r="B31" i="9"/>
  <c r="B30" i="9"/>
  <c r="B27" i="9"/>
  <c r="B26" i="9"/>
  <c r="B25" i="9"/>
  <c r="B24" i="9"/>
  <c r="B23" i="9"/>
  <c r="B22" i="9"/>
  <c r="B21" i="9"/>
  <c r="B18" i="9"/>
  <c r="B76" i="9" s="1"/>
  <c r="B17" i="9"/>
  <c r="B75" i="9" s="1"/>
  <c r="B16" i="9"/>
  <c r="B74" i="9" s="1"/>
  <c r="B15" i="9"/>
  <c r="B73" i="9" s="1"/>
  <c r="B14" i="9"/>
  <c r="B72" i="9" s="1"/>
  <c r="B13" i="9"/>
  <c r="B71" i="9" s="1"/>
  <c r="B12" i="9"/>
  <c r="B70" i="9" s="1"/>
  <c r="I1" i="26"/>
  <c r="F1" i="26"/>
  <c r="C1" i="26"/>
  <c r="I1" i="25"/>
  <c r="F1" i="25"/>
  <c r="C1" i="25"/>
  <c r="I1" i="24"/>
  <c r="F1" i="24"/>
  <c r="C1" i="24"/>
  <c r="I1" i="23"/>
  <c r="F1" i="23"/>
  <c r="C1" i="23"/>
  <c r="I1" i="22"/>
  <c r="F1" i="22"/>
  <c r="C1" i="22"/>
  <c r="I1" i="21"/>
  <c r="F1" i="21"/>
  <c r="C1" i="21"/>
  <c r="A18" i="26"/>
  <c r="A17" i="26"/>
  <c r="A14" i="26"/>
  <c r="A13" i="26"/>
  <c r="A12" i="26"/>
  <c r="A11" i="26"/>
  <c r="A10" i="26"/>
  <c r="A9" i="26"/>
  <c r="A8" i="26"/>
  <c r="A7" i="26"/>
  <c r="A6" i="26"/>
  <c r="A5" i="26"/>
  <c r="A3" i="26"/>
  <c r="A18" i="25"/>
  <c r="A17" i="25"/>
  <c r="A14" i="25"/>
  <c r="A13" i="25"/>
  <c r="A12" i="25"/>
  <c r="A11" i="25"/>
  <c r="A10" i="25"/>
  <c r="A9" i="25"/>
  <c r="A8" i="25"/>
  <c r="A7" i="25"/>
  <c r="A6" i="25"/>
  <c r="A5" i="25"/>
  <c r="A3" i="25"/>
  <c r="A18" i="24"/>
  <c r="A17" i="24"/>
  <c r="A14" i="24"/>
  <c r="A13" i="24"/>
  <c r="A12" i="24"/>
  <c r="A11" i="24"/>
  <c r="A10" i="24"/>
  <c r="A9" i="24"/>
  <c r="A8" i="24"/>
  <c r="A7" i="24"/>
  <c r="A6" i="24"/>
  <c r="A5" i="24"/>
  <c r="A3" i="24"/>
  <c r="J64" i="9"/>
  <c r="J63" i="9"/>
  <c r="J62" i="9"/>
  <c r="J61" i="9"/>
  <c r="G64" i="9"/>
  <c r="G63" i="9"/>
  <c r="G62" i="9"/>
  <c r="G61" i="9"/>
  <c r="D64" i="9"/>
  <c r="D63" i="9"/>
  <c r="D62" i="9"/>
  <c r="J51" i="9"/>
  <c r="J50" i="9"/>
  <c r="J49" i="9"/>
  <c r="J48" i="9"/>
  <c r="G51" i="9"/>
  <c r="G50" i="9"/>
  <c r="G49" i="9"/>
  <c r="G48" i="9"/>
  <c r="J42" i="9"/>
  <c r="J41" i="9"/>
  <c r="J40" i="9"/>
  <c r="J39" i="9"/>
  <c r="J33" i="9"/>
  <c r="J32" i="9"/>
  <c r="J31" i="9"/>
  <c r="J30" i="9"/>
  <c r="J24" i="9"/>
  <c r="J23" i="9"/>
  <c r="J22" i="9"/>
  <c r="J21" i="9"/>
  <c r="J15" i="9"/>
  <c r="J14" i="9"/>
  <c r="J13" i="9"/>
  <c r="J12" i="9"/>
  <c r="G42" i="9"/>
  <c r="G41" i="9"/>
  <c r="G40" i="9"/>
  <c r="G33" i="9"/>
  <c r="G32" i="9"/>
  <c r="G31" i="9"/>
  <c r="G24" i="9"/>
  <c r="G23" i="9"/>
  <c r="G22" i="9"/>
  <c r="G15" i="9"/>
  <c r="G14" i="9"/>
  <c r="G13" i="9"/>
  <c r="G12" i="9"/>
  <c r="G6" i="9"/>
  <c r="G5" i="9"/>
  <c r="G4" i="9"/>
  <c r="G3" i="9"/>
  <c r="D51" i="9"/>
  <c r="D50" i="9"/>
  <c r="D49" i="9"/>
  <c r="D42" i="9"/>
  <c r="D41" i="9"/>
  <c r="D40" i="9"/>
  <c r="D33" i="9"/>
  <c r="D32" i="9"/>
  <c r="D31" i="9"/>
  <c r="D15" i="9"/>
  <c r="D14" i="9"/>
  <c r="D13" i="9"/>
  <c r="D12" i="9"/>
  <c r="A12" i="9"/>
  <c r="D24" i="9"/>
  <c r="D23" i="9"/>
  <c r="D22" i="9"/>
  <c r="J5" i="9"/>
  <c r="J6" i="9"/>
  <c r="J4" i="9"/>
  <c r="D5" i="9"/>
  <c r="D4" i="9"/>
  <c r="A18" i="23"/>
  <c r="A17" i="23"/>
  <c r="A14" i="23"/>
  <c r="A13" i="23"/>
  <c r="A12" i="23"/>
  <c r="A11" i="23"/>
  <c r="A10" i="23"/>
  <c r="A9" i="23"/>
  <c r="A8" i="23"/>
  <c r="A7" i="23"/>
  <c r="A6" i="23"/>
  <c r="A5" i="23"/>
  <c r="A3" i="23"/>
  <c r="A18" i="22"/>
  <c r="A17" i="22"/>
  <c r="A14" i="22"/>
  <c r="A13" i="22"/>
  <c r="A12" i="22"/>
  <c r="A11" i="22"/>
  <c r="A10" i="22"/>
  <c r="A9" i="22"/>
  <c r="A8" i="22"/>
  <c r="A7" i="22"/>
  <c r="A6" i="22"/>
  <c r="A5" i="22"/>
  <c r="A3" i="22"/>
  <c r="A18" i="21"/>
  <c r="A17" i="21"/>
  <c r="A14" i="21"/>
  <c r="A13" i="21"/>
  <c r="A12" i="21"/>
  <c r="A11" i="21"/>
  <c r="A10" i="21"/>
  <c r="A9" i="21"/>
  <c r="A8" i="21"/>
  <c r="A7" i="21"/>
  <c r="A6" i="21"/>
  <c r="A5" i="21"/>
  <c r="A3" i="21"/>
  <c r="A5" i="7"/>
  <c r="A6" i="7"/>
  <c r="A60" i="9"/>
  <c r="A4" i="18" s="1"/>
  <c r="A3" i="18"/>
  <c r="D61" i="9"/>
  <c r="D48" i="9"/>
  <c r="A48" i="9"/>
  <c r="A14" i="7"/>
  <c r="A13" i="7"/>
  <c r="G39" i="9"/>
  <c r="D39" i="9"/>
  <c r="A12" i="7"/>
  <c r="A11" i="7"/>
  <c r="A39" i="9"/>
  <c r="J3" i="9"/>
  <c r="G30" i="9"/>
  <c r="G21" i="9"/>
  <c r="K60" i="9"/>
  <c r="H60" i="9"/>
  <c r="E60" i="9"/>
  <c r="J2" i="9"/>
  <c r="J60" i="9" s="1"/>
  <c r="D30" i="9"/>
  <c r="A30" i="9"/>
  <c r="A21" i="9"/>
  <c r="A3" i="9"/>
  <c r="A10" i="7"/>
  <c r="A9" i="7"/>
  <c r="A8" i="7"/>
  <c r="A7" i="7"/>
  <c r="A3" i="7"/>
  <c r="A4" i="7"/>
  <c r="G2" i="9"/>
  <c r="G60" i="9" s="1"/>
  <c r="D2" i="9"/>
  <c r="D60" i="9" s="1"/>
  <c r="D3" i="9"/>
  <c r="D21" i="9"/>
  <c r="A61" i="9"/>
  <c r="A18" i="7"/>
  <c r="G2" i="18"/>
  <c r="E2" i="18"/>
  <c r="C2" i="18"/>
  <c r="C3" i="18" l="1"/>
  <c r="C4" i="18"/>
  <c r="G58" i="9"/>
  <c r="E3" i="18" s="1"/>
  <c r="J58" i="9"/>
  <c r="G3" i="18" s="1"/>
  <c r="G4" i="18"/>
  <c r="E4" i="18"/>
  <c r="G5" i="18" l="1"/>
  <c r="G9" i="18" s="1"/>
  <c r="C5" i="18"/>
  <c r="C9" i="18" s="1"/>
  <c r="E5" i="18"/>
  <c r="E9" i="18" s="1"/>
</calcChain>
</file>

<file path=xl/sharedStrings.xml><?xml version="1.0" encoding="utf-8"?>
<sst xmlns="http://schemas.openxmlformats.org/spreadsheetml/2006/main" count="481" uniqueCount="53">
  <si>
    <t xml:space="preserve">1. OPEN VRAGEN </t>
  </si>
  <si>
    <t>Zie bijlage 6 'kwaliteit'.</t>
  </si>
  <si>
    <t>Score:</t>
  </si>
  <si>
    <t>Uitmuntend</t>
  </si>
  <si>
    <t>Goed</t>
  </si>
  <si>
    <t>Voldoende</t>
  </si>
  <si>
    <t>Matig</t>
  </si>
  <si>
    <t>Onvoldoende</t>
  </si>
  <si>
    <t>Wijze van beoordeling van het interview:</t>
  </si>
  <si>
    <t>SCORE</t>
  </si>
  <si>
    <t>Beoordelaar 1: &lt;&lt;&gt;&gt;</t>
  </si>
  <si>
    <t>Inschrijver 1</t>
  </si>
  <si>
    <t>Inschrijver 2</t>
  </si>
  <si>
    <t>Inschrijver 3</t>
  </si>
  <si>
    <t>&lt;MOTIVATIE&gt;</t>
  </si>
  <si>
    <t>Beoordelaar 2: &lt;&lt;&gt;&gt;</t>
  </si>
  <si>
    <t>Beoordelaar 3: &lt;&lt;&gt;&gt;</t>
  </si>
  <si>
    <t>Beoordelaar 4: &lt;&lt;&gt;&gt;</t>
  </si>
  <si>
    <t>Totaalwaardes</t>
  </si>
  <si>
    <t>1. OPEN VRAGEN</t>
  </si>
  <si>
    <t>MOTIVATIE CONSENSUS</t>
  </si>
  <si>
    <t>Beoordelaar 1</t>
  </si>
  <si>
    <t>&lt;&lt;motivatie CONSENSUS&gt;&gt;</t>
  </si>
  <si>
    <t>Beoordelaar 2</t>
  </si>
  <si>
    <t>Beoordelaar 3</t>
  </si>
  <si>
    <t>Beoordelaar 4</t>
  </si>
  <si>
    <t>Consensus</t>
  </si>
  <si>
    <t>Totaal behaalde waarde open vragen:</t>
  </si>
  <si>
    <t>Totaal behaalde waarde interview: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</si>
  <si>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</si>
  <si>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</si>
  <si>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</si>
  <si>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</si>
  <si>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</si>
  <si>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Open vraag 1: Duurzaamheid en SROI</t>
  </si>
  <si>
    <t>Om de kwaliteit en toegevoegde waarde van de Inschrijver(s) te kunnen beoordelen dient Inschrijver haar kwaliteit aan te tonen en meerwaarde uit te werken conform onderstaande open vragen.</t>
  </si>
  <si>
    <t>1. Open vragen</t>
  </si>
  <si>
    <t>Open vraag 2: Pro-actieve ondersteuning en casemanagement, reductie ziekteverzuim en de-medicaliseren</t>
  </si>
  <si>
    <t>Open vraag 3: Kwaliteit en continuïteit dienstverlening</t>
  </si>
  <si>
    <t>Open vraag 4: Proces ziekmelden, herstelmelden, communicatie en applicatie</t>
  </si>
  <si>
    <t>Open vraag 5: Aanvullende diensten</t>
  </si>
  <si>
    <t>Open vraag 6: Voorbeeld rapportage en rapportage verzuimoorzaken</t>
  </si>
  <si>
    <t>Beoordelaar 5: &lt;&lt;&gt;&gt;</t>
  </si>
  <si>
    <t>Beoordelaar 7: &lt;&lt;&gt;&gt;</t>
  </si>
  <si>
    <t>Beoordelaar 6: &lt;&lt;&gt;&gt;</t>
  </si>
  <si>
    <t>Beoordelaar 5</t>
  </si>
  <si>
    <t>Beoordelaar 6</t>
  </si>
  <si>
    <t>Beoordelaar 7</t>
  </si>
  <si>
    <t>Casus 1</t>
  </si>
  <si>
    <t>Casus 2</t>
  </si>
  <si>
    <t>De Inschrijver zal na een korte pauze (maximaal 5 minuten) aansluitend vervolgens twee casussen voorgelegd krijgen die op voorhand zijn vastgesteld en voor iedere Inschrijver gelijk zullen zijn.</t>
  </si>
  <si>
    <t>De vastgestelde casussen (niet bekend bij de Inschrijver)</t>
  </si>
  <si>
    <t>2.	 INTERVIEW (CASUSSEN)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</si>
</sst>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i/>
      <sz val="10"/>
      <color theme="1"/>
      <name val="Verdana"/>
      <family val="2"/>
    </font>
    <font>
      <sz val="11"/>
      <color theme="6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Verdana"/>
      <family val="2"/>
    </font>
    <font>
      <sz val="9"/>
      <color theme="1"/>
      <name val="Calibri"/>
      <family val="2"/>
      <scheme val="minor"/>
    </font>
    <font>
      <b/>
      <sz val="8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rgb="FF454545"/>
      <name val="Helvetica Neue"/>
      <family val="2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7" fillId="0" borderId="0" xfId="0" applyFont="1"/>
    <xf numFmtId="0" fontId="4" fillId="2" borderId="8" xfId="0" applyFont="1" applyFill="1" applyBorder="1" applyAlignment="1">
      <alignment horizontal="left" vertical="center" indent="1"/>
    </xf>
    <xf numFmtId="0" fontId="8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2" fillId="6" borderId="3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 wrapText="1"/>
    </xf>
    <xf numFmtId="164" fontId="2" fillId="8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 wrapText="1"/>
    </xf>
    <xf numFmtId="0" fontId="12" fillId="3" borderId="1" xfId="0" applyFont="1" applyFill="1" applyBorder="1"/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15" fillId="0" borderId="0" xfId="0" applyFont="1"/>
    <xf numFmtId="0" fontId="16" fillId="7" borderId="2" xfId="0" applyFont="1" applyFill="1" applyBorder="1" applyAlignment="1">
      <alignment horizontal="center" vertical="center" wrapText="1"/>
    </xf>
    <xf numFmtId="164" fontId="14" fillId="7" borderId="3" xfId="0" applyNumberFormat="1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166" fontId="14" fillId="7" borderId="2" xfId="0" applyNumberFormat="1" applyFont="1" applyFill="1" applyBorder="1" applyAlignment="1">
      <alignment vertical="center" wrapText="1"/>
    </xf>
    <xf numFmtId="166" fontId="14" fillId="7" borderId="3" xfId="0" applyNumberFormat="1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14" fillId="0" borderId="8" xfId="0" applyFont="1" applyBorder="1" applyAlignment="1">
      <alignment horizontal="left" vertical="center" indent="1"/>
    </xf>
    <xf numFmtId="0" fontId="14" fillId="6" borderId="3" xfId="0" applyFont="1" applyFill="1" applyBorder="1" applyAlignment="1">
      <alignment vertical="center"/>
    </xf>
    <xf numFmtId="0" fontId="17" fillId="0" borderId="0" xfId="0" applyFont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6" fontId="3" fillId="5" borderId="1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 applyProtection="1">
      <alignment horizontal="center" vertical="center"/>
      <protection locked="0"/>
    </xf>
    <xf numFmtId="166" fontId="3" fillId="9" borderId="1" xfId="0" applyNumberFormat="1" applyFont="1" applyFill="1" applyBorder="1" applyAlignment="1">
      <alignment horizontal="center" vertical="center"/>
    </xf>
    <xf numFmtId="167" fontId="14" fillId="0" borderId="8" xfId="0" applyNumberFormat="1" applyFont="1" applyBorder="1" applyAlignment="1">
      <alignment horizontal="left" vertical="center"/>
    </xf>
    <xf numFmtId="0" fontId="18" fillId="0" borderId="0" xfId="0" applyFont="1"/>
    <xf numFmtId="0" fontId="3" fillId="9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2" fillId="3" borderId="1" xfId="0" applyFont="1" applyFill="1" applyBorder="1"/>
    <xf numFmtId="0" fontId="10" fillId="0" borderId="7" xfId="0" applyFont="1" applyBorder="1" applyAlignment="1">
      <alignment horizontal="right" vertical="center" wrapText="1"/>
    </xf>
    <xf numFmtId="164" fontId="14" fillId="7" borderId="5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166" fontId="14" fillId="7" borderId="9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vertical="center"/>
    </xf>
    <xf numFmtId="0" fontId="21" fillId="4" borderId="1" xfId="0" applyFont="1" applyFill="1" applyBorder="1"/>
    <xf numFmtId="0" fontId="21" fillId="4" borderId="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horizontal="left" vertical="center" wrapText="1" indent="1"/>
    </xf>
    <xf numFmtId="0" fontId="22" fillId="3" borderId="1" xfId="0" applyFont="1" applyFill="1" applyBorder="1" applyAlignment="1" applyProtection="1">
      <alignment horizontal="left" vertical="center" indent="1"/>
      <protection locked="0"/>
    </xf>
    <xf numFmtId="0" fontId="22" fillId="2" borderId="8" xfId="0" applyFont="1" applyFill="1" applyBorder="1" applyAlignment="1">
      <alignment horizontal="left" vertical="center" indent="1"/>
    </xf>
    <xf numFmtId="0" fontId="22" fillId="7" borderId="1" xfId="0" applyFont="1" applyFill="1" applyBorder="1" applyAlignment="1">
      <alignment horizontal="left" vertical="center" indent="1"/>
    </xf>
    <xf numFmtId="0" fontId="22" fillId="3" borderId="1" xfId="0" applyFont="1" applyFill="1" applyBorder="1" applyAlignment="1">
      <alignment horizontal="left" vertical="center" indent="1"/>
    </xf>
    <xf numFmtId="164" fontId="21" fillId="2" borderId="8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20" fillId="2" borderId="8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164" fontId="20" fillId="0" borderId="8" xfId="0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/>
    </xf>
    <xf numFmtId="0" fontId="20" fillId="3" borderId="4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left" vertical="center" indent="1"/>
    </xf>
    <xf numFmtId="0" fontId="10" fillId="3" borderId="4" xfId="0" applyFont="1" applyFill="1" applyBorder="1" applyAlignment="1">
      <alignment horizontal="center" vertical="center"/>
    </xf>
    <xf numFmtId="0" fontId="23" fillId="9" borderId="2" xfId="0" applyFont="1" applyFill="1" applyBorder="1" applyAlignment="1" applyProtection="1">
      <alignment horizontal="center" vertical="center" wrapText="1"/>
      <protection locked="0"/>
    </xf>
    <xf numFmtId="0" fontId="23" fillId="9" borderId="1" xfId="0" applyFont="1" applyFill="1" applyBorder="1" applyAlignment="1" applyProtection="1">
      <alignment horizontal="center" vertical="center" wrapText="1"/>
      <protection locked="0"/>
    </xf>
    <xf numFmtId="164" fontId="2" fillId="8" borderId="9" xfId="0" applyNumberFormat="1" applyFont="1" applyFill="1" applyBorder="1" applyAlignment="1">
      <alignment horizontal="center" vertical="center" wrapText="1"/>
    </xf>
    <xf numFmtId="165" fontId="20" fillId="6" borderId="2" xfId="0" applyNumberFormat="1" applyFont="1" applyFill="1" applyBorder="1" applyAlignment="1" applyProtection="1">
      <alignment horizontal="center" vertical="center"/>
      <protection locked="0"/>
    </xf>
    <xf numFmtId="165" fontId="20" fillId="6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2" xfId="0" applyFont="1" applyFill="1" applyBorder="1" applyAlignment="1">
      <alignment horizontal="left" vertical="center" wrapText="1" indent="1"/>
    </xf>
    <xf numFmtId="0" fontId="1" fillId="5" borderId="11" xfId="0" applyFont="1" applyFill="1" applyBorder="1" applyAlignment="1">
      <alignment horizontal="left" vertical="center" wrapText="1" indent="1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22" fillId="3" borderId="2" xfId="0" applyNumberFormat="1" applyFont="1" applyFill="1" applyBorder="1" applyAlignment="1" applyProtection="1">
      <alignment horizontal="center" vertical="center"/>
      <protection locked="0"/>
    </xf>
    <xf numFmtId="165" fontId="22" fillId="3" borderId="3" xfId="0" applyNumberFormat="1" applyFont="1" applyFill="1" applyBorder="1" applyAlignment="1" applyProtection="1">
      <alignment horizontal="center" vertical="center"/>
      <protection locked="0"/>
    </xf>
    <xf numFmtId="165" fontId="10" fillId="7" borderId="2" xfId="0" applyNumberFormat="1" applyFont="1" applyFill="1" applyBorder="1" applyAlignment="1">
      <alignment horizontal="center" vertical="center"/>
    </xf>
    <xf numFmtId="165" fontId="10" fillId="7" borderId="3" xfId="0" applyNumberFormat="1" applyFont="1" applyFill="1" applyBorder="1" applyAlignment="1">
      <alignment horizontal="center" vertical="center"/>
    </xf>
    <xf numFmtId="165" fontId="22" fillId="3" borderId="2" xfId="0" applyNumberFormat="1" applyFont="1" applyFill="1" applyBorder="1" applyAlignment="1">
      <alignment horizontal="center" vertical="center"/>
    </xf>
    <xf numFmtId="165" fontId="22" fillId="3" borderId="3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right" vertical="center" wrapText="1"/>
    </xf>
    <xf numFmtId="0" fontId="22" fillId="7" borderId="2" xfId="0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right" vertical="center" wrapText="1"/>
    </xf>
    <xf numFmtId="0" fontId="9" fillId="9" borderId="10" xfId="0" applyFont="1" applyFill="1" applyBorder="1" applyAlignment="1">
      <alignment horizontal="right" vertical="center" wrapText="1"/>
    </xf>
    <xf numFmtId="0" fontId="10" fillId="7" borderId="7" xfId="0" applyFont="1" applyFill="1" applyBorder="1" applyAlignment="1">
      <alignment horizontal="right" vertical="center" wrapText="1"/>
    </xf>
    <xf numFmtId="0" fontId="10" fillId="7" borderId="13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7" borderId="9" xfId="0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horizontal="right" vertical="center" wrapText="1"/>
    </xf>
    <xf numFmtId="16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right" vertical="center" wrapText="1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0</xdr:row>
      <xdr:rowOff>165101</xdr:rowOff>
    </xdr:from>
    <xdr:to>
      <xdr:col>6</xdr:col>
      <xdr:colOff>82525</xdr:colOff>
      <xdr:row>1</xdr:row>
      <xdr:rowOff>622301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202F8F0B-3878-4747-84AC-EECF37B2C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899400" y="165101"/>
          <a:ext cx="3232125" cy="1041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342900</xdr:colOff>
      <xdr:row>0</xdr:row>
      <xdr:rowOff>0</xdr:rowOff>
    </xdr:from>
    <xdr:to>
      <xdr:col>16</xdr:col>
      <xdr:colOff>43872</xdr:colOff>
      <xdr:row>1</xdr:row>
      <xdr:rowOff>480026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9E4ABC35-BA37-AA45-BB62-C33C4573F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421600" y="0"/>
          <a:ext cx="3066472" cy="9880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207820</xdr:colOff>
      <xdr:row>0</xdr:row>
      <xdr:rowOff>150092</xdr:rowOff>
    </xdr:from>
    <xdr:to>
      <xdr:col>10</xdr:col>
      <xdr:colOff>334819</xdr:colOff>
      <xdr:row>2</xdr:row>
      <xdr:rowOff>232527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BBD37644-7B04-3944-8325-B6DD6B7BB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406911" y="150092"/>
          <a:ext cx="2620817" cy="844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0</xdr:row>
      <xdr:rowOff>279401</xdr:rowOff>
    </xdr:from>
    <xdr:to>
      <xdr:col>4</xdr:col>
      <xdr:colOff>158725</xdr:colOff>
      <xdr:row>1</xdr:row>
      <xdr:rowOff>736601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39CD2335-11EA-CF49-A57A-47DF1753A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70800" y="279401"/>
          <a:ext cx="3232125" cy="104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110434</xdr:colOff>
      <xdr:row>0</xdr:row>
      <xdr:rowOff>55219</xdr:rowOff>
    </xdr:from>
    <xdr:to>
      <xdr:col>14</xdr:col>
      <xdr:colOff>264189</xdr:colOff>
      <xdr:row>0</xdr:row>
      <xdr:rowOff>1043245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C3461B98-0C41-0946-BB7E-28E2DA58C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382934" y="55219"/>
          <a:ext cx="3066472" cy="9880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69021</xdr:colOff>
      <xdr:row>0</xdr:row>
      <xdr:rowOff>55218</xdr:rowOff>
    </xdr:from>
    <xdr:to>
      <xdr:col>14</xdr:col>
      <xdr:colOff>222776</xdr:colOff>
      <xdr:row>0</xdr:row>
      <xdr:rowOff>1043244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8E80FC8B-3D73-ED41-A9D2-B4D609A5B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341521" y="55218"/>
          <a:ext cx="3066472" cy="988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124239</xdr:colOff>
      <xdr:row>0</xdr:row>
      <xdr:rowOff>41413</xdr:rowOff>
    </xdr:from>
    <xdr:to>
      <xdr:col>14</xdr:col>
      <xdr:colOff>277994</xdr:colOff>
      <xdr:row>0</xdr:row>
      <xdr:rowOff>1029439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27BC8871-95C2-4241-99D0-487706238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396739" y="41413"/>
          <a:ext cx="3066472" cy="9880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165652</xdr:colOff>
      <xdr:row>0</xdr:row>
      <xdr:rowOff>41413</xdr:rowOff>
    </xdr:from>
    <xdr:to>
      <xdr:col>14</xdr:col>
      <xdr:colOff>319407</xdr:colOff>
      <xdr:row>0</xdr:row>
      <xdr:rowOff>1029439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C15C3A88-0252-D24C-BBFF-290CDA49B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438152" y="41413"/>
          <a:ext cx="3066472" cy="9880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165100</xdr:colOff>
      <xdr:row>0</xdr:row>
      <xdr:rowOff>88900</xdr:rowOff>
    </xdr:from>
    <xdr:to>
      <xdr:col>13</xdr:col>
      <xdr:colOff>755072</xdr:colOff>
      <xdr:row>0</xdr:row>
      <xdr:rowOff>1076926</xdr:rowOff>
    </xdr:to>
    <xdr:pic>
      <xdr:nvPicPr>
        <xdr:cNvPr id="3" name="Graphic 3">
          <a:extLst>
            <a:ext uri="{FF2B5EF4-FFF2-40B4-BE49-F238E27FC236}">
              <a16:creationId xmlns:a16="http://schemas.microsoft.com/office/drawing/2014/main" id="{E6A3BE32-6E6A-A944-89B3-A5A0C46FE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412200" y="88900"/>
          <a:ext cx="3066472" cy="9880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165100</xdr:colOff>
      <xdr:row>0</xdr:row>
      <xdr:rowOff>88900</xdr:rowOff>
    </xdr:from>
    <xdr:to>
      <xdr:col>13</xdr:col>
      <xdr:colOff>755072</xdr:colOff>
      <xdr:row>0</xdr:row>
      <xdr:rowOff>1076926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87DA8C0A-0CF4-B041-B034-583CACFA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412200" y="88900"/>
          <a:ext cx="3066472" cy="9880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127000</xdr:colOff>
      <xdr:row>0</xdr:row>
      <xdr:rowOff>88900</xdr:rowOff>
    </xdr:from>
    <xdr:to>
      <xdr:col>13</xdr:col>
      <xdr:colOff>716972</xdr:colOff>
      <xdr:row>0</xdr:row>
      <xdr:rowOff>1076926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582C1EE0-376B-8A44-9D83-147F84C7A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374100" y="88900"/>
          <a:ext cx="3066472" cy="988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8"/>
    <pageSetUpPr fitToPage="1"/>
  </sheetPr>
  <dimension ref="A1:A20"/>
  <sheetViews>
    <sheetView showGridLines="0" zoomScaleNormal="130" workbookViewId="0">
      <selection activeCell="A4" sqref="A4"/>
    </sheetView>
  </sheetViews>
  <sheetFormatPr baseColWidth="10" defaultColWidth="8.83203125" defaultRowHeight="15" x14ac:dyDescent="0.2"/>
  <cols>
    <col min="1" max="1" width="100.83203125" customWidth="1"/>
  </cols>
  <sheetData>
    <row r="1" spans="1:1" s="19" customFormat="1" ht="46" customHeight="1" x14ac:dyDescent="0.2">
      <c r="A1" s="64" t="s">
        <v>0</v>
      </c>
    </row>
    <row r="2" spans="1:1" s="1" customFormat="1" ht="57" customHeight="1" x14ac:dyDescent="0.2">
      <c r="A2" s="65" t="s">
        <v>35</v>
      </c>
    </row>
    <row r="3" spans="1:1" s="1" customFormat="1" ht="30" customHeight="1" x14ac:dyDescent="0.2">
      <c r="A3" s="62" t="s">
        <v>34</v>
      </c>
    </row>
    <row r="4" spans="1:1" s="1" customFormat="1" ht="50" customHeight="1" x14ac:dyDescent="0.2">
      <c r="A4" s="60" t="s">
        <v>1</v>
      </c>
    </row>
    <row r="5" spans="1:1" s="1" customFormat="1" ht="30" customHeight="1" x14ac:dyDescent="0.2">
      <c r="A5" s="62" t="s">
        <v>37</v>
      </c>
    </row>
    <row r="6" spans="1:1" s="1" customFormat="1" ht="50" customHeight="1" x14ac:dyDescent="0.2">
      <c r="A6" s="60" t="s">
        <v>1</v>
      </c>
    </row>
    <row r="7" spans="1:1" s="1" customFormat="1" ht="30" customHeight="1" x14ac:dyDescent="0.2">
      <c r="A7" s="62" t="s">
        <v>38</v>
      </c>
    </row>
    <row r="8" spans="1:1" s="1" customFormat="1" ht="50" customHeight="1" x14ac:dyDescent="0.2">
      <c r="A8" s="60" t="s">
        <v>1</v>
      </c>
    </row>
    <row r="9" spans="1:1" s="1" customFormat="1" ht="30" customHeight="1" x14ac:dyDescent="0.2">
      <c r="A9" s="62" t="s">
        <v>39</v>
      </c>
    </row>
    <row r="10" spans="1:1" s="1" customFormat="1" ht="50" customHeight="1" x14ac:dyDescent="0.2">
      <c r="A10" s="60" t="s">
        <v>1</v>
      </c>
    </row>
    <row r="11" spans="1:1" s="1" customFormat="1" ht="30" customHeight="1" x14ac:dyDescent="0.2">
      <c r="A11" s="62" t="s">
        <v>40</v>
      </c>
    </row>
    <row r="12" spans="1:1" s="1" customFormat="1" ht="50" customHeight="1" x14ac:dyDescent="0.2">
      <c r="A12" s="60" t="s">
        <v>1</v>
      </c>
    </row>
    <row r="13" spans="1:1" s="1" customFormat="1" ht="30" customHeight="1" x14ac:dyDescent="0.2">
      <c r="A13" s="62" t="s">
        <v>41</v>
      </c>
    </row>
    <row r="14" spans="1:1" s="1" customFormat="1" ht="50" customHeight="1" x14ac:dyDescent="0.2">
      <c r="A14" s="60" t="s">
        <v>1</v>
      </c>
    </row>
    <row r="15" spans="1:1" x14ac:dyDescent="0.2">
      <c r="A15" s="59" t="s">
        <v>2</v>
      </c>
    </row>
    <row r="16" spans="1:1" x14ac:dyDescent="0.2">
      <c r="A16" s="59" t="s">
        <v>3</v>
      </c>
    </row>
    <row r="17" spans="1:1" x14ac:dyDescent="0.2">
      <c r="A17" s="59" t="s">
        <v>4</v>
      </c>
    </row>
    <row r="18" spans="1:1" x14ac:dyDescent="0.2">
      <c r="A18" s="59" t="s">
        <v>5</v>
      </c>
    </row>
    <row r="19" spans="1:1" x14ac:dyDescent="0.2">
      <c r="A19" s="59" t="s">
        <v>6</v>
      </c>
    </row>
    <row r="20" spans="1:1" x14ac:dyDescent="0.2">
      <c r="A20" s="59" t="s">
        <v>7</v>
      </c>
    </row>
  </sheetData>
  <sheetProtection algorithmName="SHA-512" hashValue="1m4pcuk5Y0XchvECntJ/jFi75mJSEOgqFqw04qHJcBW44CBwiDZUWPM3GRirwmWTQZwqnHR6hDJbRSHdXHue6g==" saltValue="bj0IVkZbTtT7QzQIWetl9Q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9"/>
    <pageSetUpPr fitToPage="1"/>
  </sheetPr>
  <dimension ref="A1:K81"/>
  <sheetViews>
    <sheetView showGridLines="0" tabSelected="1" zoomScaleNormal="100" workbookViewId="0">
      <pane xSplit="3" ySplit="2" topLeftCell="D61" activePane="bottomRight" state="frozen"/>
      <selection pane="topRight" activeCell="D1" sqref="D1"/>
      <selection pane="bottomLeft" activeCell="A3" sqref="A3"/>
      <selection pane="bottomRight" activeCell="J78" sqref="J78"/>
    </sheetView>
  </sheetViews>
  <sheetFormatPr baseColWidth="10" defaultColWidth="8.83203125" defaultRowHeight="15" x14ac:dyDescent="0.2"/>
  <cols>
    <col min="1" max="1" width="58.1640625" customWidth="1"/>
    <col min="2" max="2" width="15.6640625" customWidth="1"/>
    <col min="3" max="3" width="2.83203125" customWidth="1"/>
    <col min="4" max="4" width="26.1640625" customWidth="1"/>
    <col min="5" max="5" width="33.5" customWidth="1"/>
    <col min="6" max="6" width="2.83203125" customWidth="1"/>
    <col min="7" max="7" width="26.1640625" customWidth="1"/>
    <col min="8" max="8" width="33.5" customWidth="1"/>
    <col min="9" max="9" width="5" customWidth="1"/>
    <col min="10" max="10" width="26.1640625" customWidth="1"/>
    <col min="11" max="11" width="33.5" customWidth="1"/>
  </cols>
  <sheetData>
    <row r="1" spans="1:11" ht="40" customHeight="1" x14ac:dyDescent="0.2">
      <c r="A1" s="107" t="s">
        <v>18</v>
      </c>
      <c r="B1" s="108"/>
      <c r="C1" s="10"/>
      <c r="D1" s="109"/>
      <c r="E1" s="110"/>
      <c r="F1" s="13"/>
      <c r="G1" s="109"/>
      <c r="H1" s="110"/>
      <c r="I1" s="16"/>
      <c r="J1" s="109"/>
      <c r="K1" s="110"/>
    </row>
    <row r="2" spans="1:11" ht="38" customHeight="1" x14ac:dyDescent="0.2">
      <c r="A2" s="118" t="s">
        <v>19</v>
      </c>
      <c r="B2" s="119"/>
      <c r="C2" s="77"/>
      <c r="D2" s="78" t="str">
        <f>'Beoordelaar 1'!C1</f>
        <v>Inschrijver 1</v>
      </c>
      <c r="E2" s="78" t="s">
        <v>20</v>
      </c>
      <c r="F2" s="79"/>
      <c r="G2" s="80" t="str">
        <f>'Beoordelaar 1'!F1</f>
        <v>Inschrijver 2</v>
      </c>
      <c r="H2" s="78" t="s">
        <v>20</v>
      </c>
      <c r="I2" s="81"/>
      <c r="J2" s="80" t="str">
        <f>'Beoordelaar 1'!I1</f>
        <v>Inschrijver 3</v>
      </c>
      <c r="K2" s="78" t="s">
        <v>20</v>
      </c>
    </row>
    <row r="3" spans="1:11" ht="24" customHeight="1" x14ac:dyDescent="0.2">
      <c r="A3" s="111" t="str">
        <f>'Beoordelen open vragen'!A3</f>
        <v>Open vraag 1: Duurzaamheid en SROI</v>
      </c>
      <c r="B3" s="23" t="s">
        <v>21</v>
      </c>
      <c r="C3" s="12"/>
      <c r="D3" s="25" t="str">
        <f>'Beoordelaar 1'!C3</f>
        <v>Score:</v>
      </c>
      <c r="E3" s="103" t="s">
        <v>22</v>
      </c>
      <c r="F3" s="12"/>
      <c r="G3" s="25" t="str">
        <f>'Beoordelaar 1'!F3</f>
        <v>Score:</v>
      </c>
      <c r="H3" s="103" t="s">
        <v>22</v>
      </c>
      <c r="I3" s="14"/>
      <c r="J3" s="25" t="str">
        <f>'Beoordelaar 1'!I3</f>
        <v>Score:</v>
      </c>
      <c r="K3" s="103" t="s">
        <v>22</v>
      </c>
    </row>
    <row r="4" spans="1:11" ht="24" customHeight="1" x14ac:dyDescent="0.2">
      <c r="A4" s="112"/>
      <c r="B4" s="23" t="s">
        <v>23</v>
      </c>
      <c r="C4" s="12"/>
      <c r="D4" s="25" t="str">
        <f>'Beoordelaar 2'!C3</f>
        <v>Score:</v>
      </c>
      <c r="E4" s="104"/>
      <c r="F4" s="12"/>
      <c r="G4" s="25" t="str">
        <f>'Beoordelaar 2'!F3</f>
        <v>Score:</v>
      </c>
      <c r="H4" s="104"/>
      <c r="I4" s="14"/>
      <c r="J4" s="25" t="str">
        <f>'Beoordelaar 2'!I3</f>
        <v>Score:</v>
      </c>
      <c r="K4" s="104"/>
    </row>
    <row r="5" spans="1:11" ht="24" customHeight="1" x14ac:dyDescent="0.2">
      <c r="A5" s="112"/>
      <c r="B5" s="23" t="s">
        <v>24</v>
      </c>
      <c r="C5" s="12"/>
      <c r="D5" s="25" t="str">
        <f>'Beoordelaar 3'!C3</f>
        <v>Score:</v>
      </c>
      <c r="E5" s="104"/>
      <c r="F5" s="12"/>
      <c r="G5" s="25" t="str">
        <f>'Beoordelaar 3'!F3</f>
        <v>Score:</v>
      </c>
      <c r="H5" s="104"/>
      <c r="I5" s="14"/>
      <c r="J5" s="25" t="str">
        <f>'Beoordelaar 3'!I3</f>
        <v>Score:</v>
      </c>
      <c r="K5" s="104"/>
    </row>
    <row r="6" spans="1:11" ht="24" customHeight="1" x14ac:dyDescent="0.2">
      <c r="A6" s="112"/>
      <c r="B6" s="23" t="s">
        <v>25</v>
      </c>
      <c r="C6" s="12"/>
      <c r="D6" s="25" t="str">
        <f>'Beoordelaar 4'!C3</f>
        <v>Score:</v>
      </c>
      <c r="E6" s="104"/>
      <c r="F6" s="12"/>
      <c r="G6" s="25" t="str">
        <f>'Beoordelaar 4'!F3</f>
        <v>Score:</v>
      </c>
      <c r="H6" s="104"/>
      <c r="I6" s="14"/>
      <c r="J6" s="25" t="str">
        <f>'Beoordelaar 4'!I3</f>
        <v>Score:</v>
      </c>
      <c r="K6" s="104"/>
    </row>
    <row r="7" spans="1:11" ht="24" customHeight="1" x14ac:dyDescent="0.2">
      <c r="A7" s="112"/>
      <c r="B7" s="23" t="s">
        <v>45</v>
      </c>
      <c r="C7" s="12"/>
      <c r="D7" s="88" t="str">
        <f>'Beoordelaar 5'!C3</f>
        <v>Score:</v>
      </c>
      <c r="E7" s="104"/>
      <c r="F7" s="12"/>
      <c r="G7" s="88" t="str">
        <f>'Beoordelaar 5'!F3</f>
        <v>Score:</v>
      </c>
      <c r="H7" s="104"/>
      <c r="I7" s="14"/>
      <c r="J7" s="88" t="str">
        <f>'Beoordelaar 5'!I3</f>
        <v>Score:</v>
      </c>
      <c r="K7" s="104"/>
    </row>
    <row r="8" spans="1:11" ht="24" customHeight="1" x14ac:dyDescent="0.2">
      <c r="A8" s="112"/>
      <c r="B8" s="23" t="s">
        <v>46</v>
      </c>
      <c r="C8" s="12"/>
      <c r="D8" s="88" t="str">
        <f>'Beoordelaar 6'!C3</f>
        <v>Score:</v>
      </c>
      <c r="E8" s="104"/>
      <c r="F8" s="12"/>
      <c r="G8" s="88" t="str">
        <f>'Beoordelaar 6'!F3</f>
        <v>Score:</v>
      </c>
      <c r="H8" s="104"/>
      <c r="I8" s="14"/>
      <c r="J8" s="88" t="str">
        <f>'Beoordelaar 6'!I3</f>
        <v>Score:</v>
      </c>
      <c r="K8" s="104"/>
    </row>
    <row r="9" spans="1:11" ht="24" customHeight="1" x14ac:dyDescent="0.2">
      <c r="A9" s="113"/>
      <c r="B9" s="23" t="s">
        <v>47</v>
      </c>
      <c r="C9" s="12"/>
      <c r="D9" s="88" t="str">
        <f>'Beoordelaar 7'!C3</f>
        <v>Score:</v>
      </c>
      <c r="E9" s="104"/>
      <c r="F9" s="12"/>
      <c r="G9" s="88" t="str">
        <f>'Beoordelaar 7'!F3</f>
        <v>Score:</v>
      </c>
      <c r="H9" s="104"/>
      <c r="I9" s="14"/>
      <c r="J9" s="88" t="str">
        <f>'Beoordelaar 7'!I3</f>
        <v>Score:</v>
      </c>
      <c r="K9" s="104"/>
    </row>
    <row r="10" spans="1:11" ht="24" customHeight="1" x14ac:dyDescent="0.2">
      <c r="A10" s="114" t="s">
        <v>26</v>
      </c>
      <c r="B10" s="115"/>
      <c r="C10" s="12"/>
      <c r="D10" s="86" t="s">
        <v>2</v>
      </c>
      <c r="E10" s="104"/>
      <c r="F10" s="12"/>
      <c r="G10" s="86" t="s">
        <v>2</v>
      </c>
      <c r="H10" s="104"/>
      <c r="I10" s="14"/>
      <c r="J10" s="86" t="s">
        <v>2</v>
      </c>
      <c r="K10" s="104"/>
    </row>
    <row r="11" spans="1:11" ht="24" customHeight="1" x14ac:dyDescent="0.2">
      <c r="A11" s="120"/>
      <c r="B11" s="121"/>
      <c r="C11" s="11"/>
      <c r="D11" s="31" t="str">
        <f>IF(D10="Uitmuntend","€ 7.500",IF(D10="Goed","€ 6.000",IF(D10="Voldoende","€ 0",IF(D10="Matig","- € 15.000",IF(D10="Onvoldoende","-€ 30.000"," ")))))</f>
        <v xml:space="preserve"> </v>
      </c>
      <c r="E11" s="105"/>
      <c r="F11" s="11"/>
      <c r="G11" s="31" t="str">
        <f>IF(G10="Uitmuntend","€ 7.500",IF(G10="Goed","€ 6.000",IF(G10="Voldoende","€ 0",IF(G10="Matig","- € 15.000",IF(G10="Onvoldoende","-€ 30.000"," ")))))</f>
        <v xml:space="preserve"> </v>
      </c>
      <c r="H11" s="105"/>
      <c r="I11" s="15"/>
      <c r="J11" s="31" t="str">
        <f>IF(J10="Uitmuntend","€ 7.500",IF(J10="Goed","€ 6.000",IF(J10="Voldoende","€ 0",IF(J10="Matig","- € 15.000",IF(J10="Onvoldoende","-€ 30.000"," ")))))</f>
        <v xml:space="preserve"> </v>
      </c>
      <c r="K11" s="105"/>
    </row>
    <row r="12" spans="1:11" ht="24" customHeight="1" x14ac:dyDescent="0.2">
      <c r="A12" s="111" t="str">
        <f>'Beoordelen open vragen'!A5</f>
        <v>Open vraag 2: Pro-actieve ondersteuning en casemanagement, reductie ziekteverzuim en de-medicaliseren</v>
      </c>
      <c r="B12" s="23" t="str">
        <f t="shared" ref="B12:B18" si="0">B3</f>
        <v>Beoordelaar 1</v>
      </c>
      <c r="C12" s="12"/>
      <c r="D12" s="25" t="str">
        <f>'Beoordelaar 1'!C5</f>
        <v>Score:</v>
      </c>
      <c r="E12" s="103" t="s">
        <v>22</v>
      </c>
      <c r="F12" s="12"/>
      <c r="G12" s="25" t="str">
        <f>'Beoordelaar 1'!F5</f>
        <v>Score:</v>
      </c>
      <c r="H12" s="103" t="s">
        <v>22</v>
      </c>
      <c r="I12" s="14"/>
      <c r="J12" s="25" t="str">
        <f>'Beoordelaar 1'!I5</f>
        <v>Score:</v>
      </c>
      <c r="K12" s="103" t="s">
        <v>22</v>
      </c>
    </row>
    <row r="13" spans="1:11" ht="24" customHeight="1" x14ac:dyDescent="0.2">
      <c r="A13" s="112"/>
      <c r="B13" s="23" t="str">
        <f t="shared" si="0"/>
        <v>Beoordelaar 2</v>
      </c>
      <c r="C13" s="12"/>
      <c r="D13" s="25" t="str">
        <f>'Beoordelaar 2'!C5</f>
        <v>Score:</v>
      </c>
      <c r="E13" s="104"/>
      <c r="F13" s="12"/>
      <c r="G13" s="25" t="str">
        <f>'Beoordelaar 2'!F5</f>
        <v>Score:</v>
      </c>
      <c r="H13" s="104"/>
      <c r="I13" s="14"/>
      <c r="J13" s="25" t="str">
        <f>'Beoordelaar 2'!I5</f>
        <v>Score:</v>
      </c>
      <c r="K13" s="104"/>
    </row>
    <row r="14" spans="1:11" ht="24" customHeight="1" x14ac:dyDescent="0.2">
      <c r="A14" s="112"/>
      <c r="B14" s="23" t="str">
        <f t="shared" si="0"/>
        <v>Beoordelaar 3</v>
      </c>
      <c r="C14" s="12"/>
      <c r="D14" s="25" t="str">
        <f>'Beoordelaar 3'!C5</f>
        <v>Score:</v>
      </c>
      <c r="E14" s="104"/>
      <c r="F14" s="12"/>
      <c r="G14" s="25" t="str">
        <f>'Beoordelaar 3'!F5</f>
        <v>Score:</v>
      </c>
      <c r="H14" s="104"/>
      <c r="I14" s="14"/>
      <c r="J14" s="25" t="str">
        <f>'Beoordelaar 3'!I5</f>
        <v>Score:</v>
      </c>
      <c r="K14" s="104"/>
    </row>
    <row r="15" spans="1:11" ht="24" customHeight="1" x14ac:dyDescent="0.2">
      <c r="A15" s="112"/>
      <c r="B15" s="23" t="str">
        <f t="shared" si="0"/>
        <v>Beoordelaar 4</v>
      </c>
      <c r="C15" s="12"/>
      <c r="D15" s="25" t="str">
        <f>'Beoordelaar 4'!C5</f>
        <v>Score:</v>
      </c>
      <c r="E15" s="104"/>
      <c r="F15" s="12"/>
      <c r="G15" s="25" t="str">
        <f>'Beoordelaar 4'!F5</f>
        <v>Score:</v>
      </c>
      <c r="H15" s="104"/>
      <c r="I15" s="14"/>
      <c r="J15" s="25" t="str">
        <f>'Beoordelaar 4'!I5</f>
        <v>Score:</v>
      </c>
      <c r="K15" s="104"/>
    </row>
    <row r="16" spans="1:11" ht="24" customHeight="1" x14ac:dyDescent="0.2">
      <c r="A16" s="112"/>
      <c r="B16" s="23" t="str">
        <f t="shared" si="0"/>
        <v>Beoordelaar 5</v>
      </c>
      <c r="C16" s="12"/>
      <c r="D16" s="88" t="str">
        <f>'Beoordelaar 5'!C5</f>
        <v>Score:</v>
      </c>
      <c r="E16" s="104"/>
      <c r="F16" s="12"/>
      <c r="G16" s="88" t="str">
        <f>'Beoordelaar 5'!F5</f>
        <v>Score:</v>
      </c>
      <c r="H16" s="104"/>
      <c r="I16" s="14"/>
      <c r="J16" s="88" t="str">
        <f>'Beoordelaar 5'!I5</f>
        <v>Score:</v>
      </c>
      <c r="K16" s="104"/>
    </row>
    <row r="17" spans="1:11" ht="24" customHeight="1" x14ac:dyDescent="0.2">
      <c r="A17" s="112"/>
      <c r="B17" s="23" t="str">
        <f t="shared" si="0"/>
        <v>Beoordelaar 6</v>
      </c>
      <c r="C17" s="12"/>
      <c r="D17" s="88" t="str">
        <f>'Beoordelaar 6'!C5</f>
        <v>Score:</v>
      </c>
      <c r="E17" s="104"/>
      <c r="F17" s="12"/>
      <c r="G17" s="88" t="str">
        <f>'Beoordelaar 6'!F5</f>
        <v>Score:</v>
      </c>
      <c r="H17" s="104"/>
      <c r="I17" s="14"/>
      <c r="J17" s="88" t="str">
        <f>'Beoordelaar 6'!I5</f>
        <v>Score:</v>
      </c>
      <c r="K17" s="104"/>
    </row>
    <row r="18" spans="1:11" ht="24" customHeight="1" x14ac:dyDescent="0.2">
      <c r="A18" s="113"/>
      <c r="B18" s="23" t="str">
        <f t="shared" si="0"/>
        <v>Beoordelaar 7</v>
      </c>
      <c r="C18" s="12"/>
      <c r="D18" s="88" t="str">
        <f>'Beoordelaar 7'!C5</f>
        <v>Score:</v>
      </c>
      <c r="E18" s="104"/>
      <c r="F18" s="12"/>
      <c r="G18" s="88" t="str">
        <f>'Beoordelaar 7'!F5</f>
        <v>Score:</v>
      </c>
      <c r="H18" s="104"/>
      <c r="I18" s="14"/>
      <c r="J18" s="88" t="str">
        <f>'Beoordelaar 7'!I5</f>
        <v>Score:</v>
      </c>
      <c r="K18" s="104"/>
    </row>
    <row r="19" spans="1:11" ht="24" customHeight="1" x14ac:dyDescent="0.2">
      <c r="A19" s="114" t="s">
        <v>26</v>
      </c>
      <c r="B19" s="115"/>
      <c r="C19" s="12"/>
      <c r="D19" s="86" t="s">
        <v>2</v>
      </c>
      <c r="E19" s="104"/>
      <c r="F19" s="12"/>
      <c r="G19" s="86" t="s">
        <v>2</v>
      </c>
      <c r="H19" s="104"/>
      <c r="I19" s="14"/>
      <c r="J19" s="86" t="s">
        <v>2</v>
      </c>
      <c r="K19" s="104"/>
    </row>
    <row r="20" spans="1:11" ht="24" customHeight="1" x14ac:dyDescent="0.2">
      <c r="A20" s="120"/>
      <c r="B20" s="121"/>
      <c r="C20" s="11"/>
      <c r="D20" s="31" t="str">
        <f>IF(D19="Uitmuntend","€ 37.500",IF(D19="Goed","€ 30.000",IF(D19="Voldoende","€ 0",IF(D19="Matig","- € 112.500",IF(D19="Onvoldoende","UITSLUITING"," ")))))</f>
        <v xml:space="preserve"> </v>
      </c>
      <c r="E20" s="105"/>
      <c r="F20" s="11"/>
      <c r="G20" s="31" t="str">
        <f>IF(G19="Uitmuntend","€ 37.500",IF(G19="Goed","€ 30.000",IF(G19="Voldoende","€ 0",IF(G19="Matig","- € 112.500",IF(G19="Onvoldoende","UITSLUITING"," ")))))</f>
        <v xml:space="preserve"> </v>
      </c>
      <c r="H20" s="105"/>
      <c r="I20" s="15"/>
      <c r="J20" s="31" t="str">
        <f>IF(J19="Uitmuntend","€ 37.500",IF(J19="Goed","€ 30.000",IF(J19="Voldoende","€ 0",IF(J19="Matig","- € 112.500",IF(J19="Onvoldoende","UITSLUITING"," ")))))</f>
        <v xml:space="preserve"> </v>
      </c>
      <c r="K20" s="105"/>
    </row>
    <row r="21" spans="1:11" ht="24" customHeight="1" x14ac:dyDescent="0.2">
      <c r="A21" s="111" t="str">
        <f>'Beoordelen open vragen'!A7</f>
        <v>Open vraag 3: Kwaliteit en continuïteit dienstverlening</v>
      </c>
      <c r="B21" s="23" t="str">
        <f t="shared" ref="B21:B27" si="1">B3</f>
        <v>Beoordelaar 1</v>
      </c>
      <c r="C21" s="12"/>
      <c r="D21" s="24" t="str">
        <f>'Beoordelaar 1'!C7</f>
        <v>Score:</v>
      </c>
      <c r="E21" s="103" t="s">
        <v>22</v>
      </c>
      <c r="F21" s="12"/>
      <c r="G21" s="24" t="str">
        <f>'Beoordelaar 1'!F7</f>
        <v>Score:</v>
      </c>
      <c r="H21" s="103" t="s">
        <v>22</v>
      </c>
      <c r="I21" s="14"/>
      <c r="J21" s="24" t="str">
        <f>'Beoordelaar 1'!I7</f>
        <v>Score:</v>
      </c>
      <c r="K21" s="103" t="s">
        <v>22</v>
      </c>
    </row>
    <row r="22" spans="1:11" ht="24" customHeight="1" x14ac:dyDescent="0.2">
      <c r="A22" s="112"/>
      <c r="B22" s="23" t="str">
        <f t="shared" si="1"/>
        <v>Beoordelaar 2</v>
      </c>
      <c r="C22" s="12"/>
      <c r="D22" s="24" t="str">
        <f>'Beoordelaar 2'!C7</f>
        <v>Score:</v>
      </c>
      <c r="E22" s="104"/>
      <c r="F22" s="12"/>
      <c r="G22" s="24" t="str">
        <f>'Beoordelaar 2'!F7</f>
        <v>Score:</v>
      </c>
      <c r="H22" s="104"/>
      <c r="I22" s="14"/>
      <c r="J22" s="24" t="str">
        <f>'Beoordelaar 2'!I7</f>
        <v>Score:</v>
      </c>
      <c r="K22" s="104"/>
    </row>
    <row r="23" spans="1:11" ht="24" customHeight="1" x14ac:dyDescent="0.2">
      <c r="A23" s="112"/>
      <c r="B23" s="23" t="str">
        <f t="shared" si="1"/>
        <v>Beoordelaar 3</v>
      </c>
      <c r="C23" s="12"/>
      <c r="D23" s="24" t="str">
        <f>'Beoordelaar 3'!C7</f>
        <v>Score:</v>
      </c>
      <c r="E23" s="104"/>
      <c r="F23" s="12"/>
      <c r="G23" s="24" t="str">
        <f>'Beoordelaar 3'!F7</f>
        <v>Score:</v>
      </c>
      <c r="H23" s="104"/>
      <c r="I23" s="14"/>
      <c r="J23" s="24" t="str">
        <f>'Beoordelaar 3'!I7</f>
        <v>Score:</v>
      </c>
      <c r="K23" s="104"/>
    </row>
    <row r="24" spans="1:11" ht="24" customHeight="1" x14ac:dyDescent="0.2">
      <c r="A24" s="112"/>
      <c r="B24" s="23" t="str">
        <f t="shared" si="1"/>
        <v>Beoordelaar 4</v>
      </c>
      <c r="C24" s="12"/>
      <c r="D24" s="24" t="str">
        <f>'Beoordelaar 4'!C7</f>
        <v>Score:</v>
      </c>
      <c r="E24" s="104"/>
      <c r="F24" s="12"/>
      <c r="G24" s="24" t="str">
        <f>'Beoordelaar 4'!F7</f>
        <v>Score:</v>
      </c>
      <c r="H24" s="104"/>
      <c r="I24" s="14"/>
      <c r="J24" s="24" t="str">
        <f>'Beoordelaar 4'!I7</f>
        <v>Score:</v>
      </c>
      <c r="K24" s="104"/>
    </row>
    <row r="25" spans="1:11" ht="24" customHeight="1" x14ac:dyDescent="0.2">
      <c r="A25" s="112"/>
      <c r="B25" s="23" t="str">
        <f t="shared" si="1"/>
        <v>Beoordelaar 5</v>
      </c>
      <c r="C25" s="12"/>
      <c r="D25" s="88" t="str">
        <f>'Beoordelaar 5'!C7</f>
        <v>Score:</v>
      </c>
      <c r="E25" s="104"/>
      <c r="F25" s="12"/>
      <c r="G25" s="88" t="str">
        <f>'Beoordelaar 5'!F7</f>
        <v>Score:</v>
      </c>
      <c r="H25" s="104"/>
      <c r="I25" s="14"/>
      <c r="J25" s="88" t="str">
        <f>'Beoordelaar 5'!I7</f>
        <v>Score:</v>
      </c>
      <c r="K25" s="104"/>
    </row>
    <row r="26" spans="1:11" ht="24" customHeight="1" x14ac:dyDescent="0.2">
      <c r="A26" s="112"/>
      <c r="B26" s="23" t="str">
        <f t="shared" si="1"/>
        <v>Beoordelaar 6</v>
      </c>
      <c r="C26" s="12"/>
      <c r="D26" s="88" t="str">
        <f>'Beoordelaar 6'!C7</f>
        <v>Score:</v>
      </c>
      <c r="E26" s="104"/>
      <c r="F26" s="12"/>
      <c r="G26" s="88" t="str">
        <f>'Beoordelaar 6'!F7</f>
        <v>Score:</v>
      </c>
      <c r="H26" s="104"/>
      <c r="I26" s="14"/>
      <c r="J26" s="88" t="str">
        <f>'Beoordelaar 6'!I7</f>
        <v>Score:</v>
      </c>
      <c r="K26" s="104"/>
    </row>
    <row r="27" spans="1:11" ht="24" customHeight="1" x14ac:dyDescent="0.2">
      <c r="A27" s="113"/>
      <c r="B27" s="23" t="str">
        <f t="shared" si="1"/>
        <v>Beoordelaar 7</v>
      </c>
      <c r="C27" s="12"/>
      <c r="D27" s="88" t="str">
        <f>'Beoordelaar 7'!C7</f>
        <v>Score:</v>
      </c>
      <c r="E27" s="104"/>
      <c r="F27" s="12"/>
      <c r="G27" s="88" t="str">
        <f>'Beoordelaar 7'!F7</f>
        <v>Score:</v>
      </c>
      <c r="H27" s="104"/>
      <c r="I27" s="14"/>
      <c r="J27" s="88" t="str">
        <f>'Beoordelaar 7'!I7</f>
        <v>Score:</v>
      </c>
      <c r="K27" s="104"/>
    </row>
    <row r="28" spans="1:11" ht="24" customHeight="1" x14ac:dyDescent="0.2">
      <c r="A28" s="114" t="s">
        <v>26</v>
      </c>
      <c r="B28" s="115"/>
      <c r="C28" s="11"/>
      <c r="D28" s="86" t="s">
        <v>2</v>
      </c>
      <c r="E28" s="104"/>
      <c r="F28" s="11"/>
      <c r="G28" s="86" t="s">
        <v>2</v>
      </c>
      <c r="H28" s="104"/>
      <c r="I28" s="15"/>
      <c r="J28" s="86" t="s">
        <v>2</v>
      </c>
      <c r="K28" s="104"/>
    </row>
    <row r="29" spans="1:11" ht="24" customHeight="1" x14ac:dyDescent="0.2">
      <c r="A29" s="116"/>
      <c r="B29" s="117"/>
      <c r="C29" s="11"/>
      <c r="D29" s="31" t="str">
        <f>IF(D28="Uitmuntend","€ 15.000",IF(D28="Goed","€ 12.000",IF(D28="Voldoende","€ 0",IF(D28="Matig","- € 52.500",IF(D28="Onvoldoende","UITSLUITING"," ")))))</f>
        <v xml:space="preserve"> </v>
      </c>
      <c r="E29" s="105"/>
      <c r="F29" s="11"/>
      <c r="G29" s="31" t="str">
        <f>IF(G28="Uitmuntend","€ 15.000",IF(G28="Goed","€ 12.000",IF(G28="Voldoende","€ 0",IF(G28="Matig","- € 52.500",IF(G28="Onvoldoende","UITSLUITING"," ")))))</f>
        <v xml:space="preserve"> </v>
      </c>
      <c r="H29" s="105"/>
      <c r="I29" s="15"/>
      <c r="J29" s="31" t="str">
        <f>IF(J28="Uitmuntend","€ 15.000",IF(J28="Goed","€ 12.000",IF(J28="Voldoende","€ 0",IF(J28="Matig","- € 52.500",IF(J28="Onvoldoende","UITSLUITING"," ")))))</f>
        <v xml:space="preserve"> </v>
      </c>
      <c r="K29" s="105"/>
    </row>
    <row r="30" spans="1:11" ht="24" customHeight="1" x14ac:dyDescent="0.2">
      <c r="A30" s="111" t="str">
        <f>'Beoordelen open vragen'!A9</f>
        <v>Open vraag 4: Proces ziekmelden, herstelmelden, communicatie en applicatie</v>
      </c>
      <c r="B30" s="23" t="str">
        <f t="shared" ref="B30:B36" si="2">B3</f>
        <v>Beoordelaar 1</v>
      </c>
      <c r="C30" s="12"/>
      <c r="D30" s="24" t="str">
        <f>'Beoordelaar 1'!C9</f>
        <v>Score:</v>
      </c>
      <c r="E30" s="103" t="s">
        <v>22</v>
      </c>
      <c r="F30" s="12"/>
      <c r="G30" s="24" t="str">
        <f>'Beoordelaar 1'!F9</f>
        <v>Score:</v>
      </c>
      <c r="H30" s="103" t="s">
        <v>22</v>
      </c>
      <c r="I30" s="14"/>
      <c r="J30" s="24" t="str">
        <f>'Beoordelaar 1'!I9</f>
        <v>Score:</v>
      </c>
      <c r="K30" s="103" t="s">
        <v>22</v>
      </c>
    </row>
    <row r="31" spans="1:11" ht="24" customHeight="1" x14ac:dyDescent="0.2">
      <c r="A31" s="112"/>
      <c r="B31" s="23" t="str">
        <f t="shared" si="2"/>
        <v>Beoordelaar 2</v>
      </c>
      <c r="C31" s="12"/>
      <c r="D31" s="24" t="str">
        <f>'Beoordelaar 2'!C9</f>
        <v>Score:</v>
      </c>
      <c r="E31" s="104"/>
      <c r="F31" s="12"/>
      <c r="G31" s="24" t="str">
        <f>'Beoordelaar 2'!F9</f>
        <v>Score:</v>
      </c>
      <c r="H31" s="104"/>
      <c r="I31" s="14"/>
      <c r="J31" s="24" t="str">
        <f>'Beoordelaar 2'!I9</f>
        <v>Score:</v>
      </c>
      <c r="K31" s="104"/>
    </row>
    <row r="32" spans="1:11" ht="24" customHeight="1" x14ac:dyDescent="0.2">
      <c r="A32" s="112"/>
      <c r="B32" s="23" t="str">
        <f t="shared" si="2"/>
        <v>Beoordelaar 3</v>
      </c>
      <c r="C32" s="12"/>
      <c r="D32" s="24" t="str">
        <f>'Beoordelaar 3'!C9</f>
        <v>Score:</v>
      </c>
      <c r="E32" s="104"/>
      <c r="F32" s="12"/>
      <c r="G32" s="24" t="str">
        <f>'Beoordelaar 3'!F9</f>
        <v>Score:</v>
      </c>
      <c r="H32" s="104"/>
      <c r="I32" s="14"/>
      <c r="J32" s="24" t="str">
        <f>'Beoordelaar 3'!I9</f>
        <v>Score:</v>
      </c>
      <c r="K32" s="104"/>
    </row>
    <row r="33" spans="1:11" ht="24" customHeight="1" x14ac:dyDescent="0.2">
      <c r="A33" s="112"/>
      <c r="B33" s="23" t="str">
        <f t="shared" si="2"/>
        <v>Beoordelaar 4</v>
      </c>
      <c r="C33" s="12"/>
      <c r="D33" s="24" t="str">
        <f>'Beoordelaar 4'!C9</f>
        <v>Score:</v>
      </c>
      <c r="E33" s="104"/>
      <c r="F33" s="12"/>
      <c r="G33" s="24" t="str">
        <f>'Beoordelaar 4'!F9</f>
        <v>Score:</v>
      </c>
      <c r="H33" s="104"/>
      <c r="I33" s="14"/>
      <c r="J33" s="24" t="str">
        <f>'Beoordelaar 4'!I9</f>
        <v>Score:</v>
      </c>
      <c r="K33" s="104"/>
    </row>
    <row r="34" spans="1:11" ht="24" customHeight="1" x14ac:dyDescent="0.2">
      <c r="A34" s="112"/>
      <c r="B34" s="23" t="str">
        <f t="shared" si="2"/>
        <v>Beoordelaar 5</v>
      </c>
      <c r="C34" s="12"/>
      <c r="D34" s="88" t="str">
        <f>'Beoordelaar 5'!C9</f>
        <v>Score:</v>
      </c>
      <c r="E34" s="104"/>
      <c r="F34" s="12"/>
      <c r="G34" s="88" t="str">
        <f>'Beoordelaar 5'!F9</f>
        <v>Score:</v>
      </c>
      <c r="H34" s="104"/>
      <c r="I34" s="14"/>
      <c r="J34" s="88" t="str">
        <f>'Beoordelaar 5'!I9</f>
        <v>Score:</v>
      </c>
      <c r="K34" s="104"/>
    </row>
    <row r="35" spans="1:11" ht="24" customHeight="1" x14ac:dyDescent="0.2">
      <c r="A35" s="112"/>
      <c r="B35" s="23" t="str">
        <f t="shared" si="2"/>
        <v>Beoordelaar 6</v>
      </c>
      <c r="C35" s="12"/>
      <c r="D35" s="88" t="str">
        <f>'Beoordelaar 6'!C9</f>
        <v>Score:</v>
      </c>
      <c r="E35" s="104"/>
      <c r="F35" s="12"/>
      <c r="G35" s="88" t="str">
        <f>'Beoordelaar 6'!F9</f>
        <v>Score:</v>
      </c>
      <c r="H35" s="104"/>
      <c r="I35" s="14"/>
      <c r="J35" s="88" t="str">
        <f>'Beoordelaar 6'!I9</f>
        <v>Score:</v>
      </c>
      <c r="K35" s="104"/>
    </row>
    <row r="36" spans="1:11" ht="24" customHeight="1" x14ac:dyDescent="0.2">
      <c r="A36" s="113"/>
      <c r="B36" s="23" t="str">
        <f t="shared" si="2"/>
        <v>Beoordelaar 7</v>
      </c>
      <c r="C36" s="12"/>
      <c r="D36" s="88" t="str">
        <f>'Beoordelaar 7'!C9</f>
        <v>Score:</v>
      </c>
      <c r="E36" s="104"/>
      <c r="F36" s="12"/>
      <c r="G36" s="88" t="str">
        <f>'Beoordelaar 7'!F9</f>
        <v>Score:</v>
      </c>
      <c r="H36" s="104"/>
      <c r="I36" s="14"/>
      <c r="J36" s="88" t="str">
        <f>'Beoordelaar 7'!I9</f>
        <v>Score:</v>
      </c>
      <c r="K36" s="104"/>
    </row>
    <row r="37" spans="1:11" ht="24" customHeight="1" x14ac:dyDescent="0.2">
      <c r="A37" s="114" t="s">
        <v>26</v>
      </c>
      <c r="B37" s="115"/>
      <c r="C37" s="11"/>
      <c r="D37" s="86" t="s">
        <v>2</v>
      </c>
      <c r="E37" s="104"/>
      <c r="F37" s="11"/>
      <c r="G37" s="86" t="s">
        <v>2</v>
      </c>
      <c r="H37" s="104"/>
      <c r="I37" s="15"/>
      <c r="J37" s="86" t="s">
        <v>2</v>
      </c>
      <c r="K37" s="104"/>
    </row>
    <row r="38" spans="1:11" ht="24" customHeight="1" x14ac:dyDescent="0.2">
      <c r="A38" s="116"/>
      <c r="B38" s="117"/>
      <c r="C38" s="11"/>
      <c r="D38" s="31" t="str">
        <f>IF(D37="Uitmuntend","€ 15.000",IF(D37="Goed","€ 12.000",IF(D37="Voldoende","€ 0",IF(D37="Matig","- € 52.500",IF(D37="Onvoldoende","UITSLUITING"," ")))))</f>
        <v xml:space="preserve"> </v>
      </c>
      <c r="E38" s="105"/>
      <c r="F38" s="11"/>
      <c r="G38" s="31" t="str">
        <f>IF(G37="Uitmuntend","€ 15.000",IF(G37="Goed","€ 12.000",IF(G37="Voldoende","€ 0",IF(G37="Matig","- € 52.500",IF(G37="Onvoldoende","UITSLUITING"," ")))))</f>
        <v xml:space="preserve"> </v>
      </c>
      <c r="H38" s="105"/>
      <c r="I38" s="15"/>
      <c r="J38" s="31" t="str">
        <f>IF(J37="Uitmuntend","€ 15.000",IF(J37="Goed","€ 12.000",IF(J37="Voldoende","€ 0",IF(J37="Matig","- € 52.500",IF(J37="Onvoldoende","UITSLUITING"," ")))))</f>
        <v xml:space="preserve"> </v>
      </c>
      <c r="K38" s="105"/>
    </row>
    <row r="39" spans="1:11" ht="24" customHeight="1" x14ac:dyDescent="0.2">
      <c r="A39" s="111" t="str">
        <f>'Beoordelen open vragen'!A11</f>
        <v>Open vraag 5: Aanvullende diensten</v>
      </c>
      <c r="B39" s="23" t="str">
        <f t="shared" ref="B39:B45" si="3">B3</f>
        <v>Beoordelaar 1</v>
      </c>
      <c r="C39" s="54"/>
      <c r="D39" s="24" t="str">
        <f>'Beoordelaar 1'!C11</f>
        <v>Score:</v>
      </c>
      <c r="E39" s="103" t="s">
        <v>22</v>
      </c>
      <c r="F39" s="54"/>
      <c r="G39" s="24" t="str">
        <f>'Beoordelaar 1'!F11</f>
        <v>Score:</v>
      </c>
      <c r="H39" s="103" t="s">
        <v>22</v>
      </c>
      <c r="I39" s="18"/>
      <c r="J39" s="24" t="str">
        <f>'Beoordelaar 1'!I11</f>
        <v>Score:</v>
      </c>
      <c r="K39" s="103" t="s">
        <v>22</v>
      </c>
    </row>
    <row r="40" spans="1:11" ht="24" customHeight="1" x14ac:dyDescent="0.2">
      <c r="A40" s="112"/>
      <c r="B40" s="23" t="str">
        <f t="shared" si="3"/>
        <v>Beoordelaar 2</v>
      </c>
      <c r="C40" s="54"/>
      <c r="D40" s="24" t="str">
        <f>'Beoordelaar 2'!C11</f>
        <v>Score:</v>
      </c>
      <c r="E40" s="104"/>
      <c r="F40" s="54"/>
      <c r="G40" s="24" t="str">
        <f>'Beoordelaar 2'!F11</f>
        <v>Score:</v>
      </c>
      <c r="H40" s="104"/>
      <c r="I40" s="18"/>
      <c r="J40" s="24" t="str">
        <f>'Beoordelaar 2'!I11</f>
        <v>Score:</v>
      </c>
      <c r="K40" s="104"/>
    </row>
    <row r="41" spans="1:11" ht="24" customHeight="1" x14ac:dyDescent="0.2">
      <c r="A41" s="112"/>
      <c r="B41" s="23" t="str">
        <f t="shared" si="3"/>
        <v>Beoordelaar 3</v>
      </c>
      <c r="C41" s="54"/>
      <c r="D41" s="24" t="str">
        <f>'Beoordelaar 3'!C11</f>
        <v>Score:</v>
      </c>
      <c r="E41" s="104"/>
      <c r="F41" s="54"/>
      <c r="G41" s="24" t="str">
        <f>'Beoordelaar 3'!F11</f>
        <v>Score:</v>
      </c>
      <c r="H41" s="104"/>
      <c r="I41" s="18"/>
      <c r="J41" s="24" t="str">
        <f>'Beoordelaar 3'!I11</f>
        <v>Score:</v>
      </c>
      <c r="K41" s="104"/>
    </row>
    <row r="42" spans="1:11" ht="24" customHeight="1" x14ac:dyDescent="0.2">
      <c r="A42" s="112"/>
      <c r="B42" s="23" t="str">
        <f t="shared" si="3"/>
        <v>Beoordelaar 4</v>
      </c>
      <c r="C42" s="54"/>
      <c r="D42" s="24" t="str">
        <f>'Beoordelaar 4'!C11</f>
        <v>Score:</v>
      </c>
      <c r="E42" s="104"/>
      <c r="F42" s="54"/>
      <c r="G42" s="24" t="str">
        <f>'Beoordelaar 4'!F11</f>
        <v>Score:</v>
      </c>
      <c r="H42" s="104"/>
      <c r="I42" s="18"/>
      <c r="J42" s="24" t="str">
        <f>'Beoordelaar 4'!I11</f>
        <v>Score:</v>
      </c>
      <c r="K42" s="104"/>
    </row>
    <row r="43" spans="1:11" ht="24" customHeight="1" x14ac:dyDescent="0.2">
      <c r="A43" s="112"/>
      <c r="B43" s="23" t="str">
        <f t="shared" si="3"/>
        <v>Beoordelaar 5</v>
      </c>
      <c r="C43" s="54"/>
      <c r="D43" s="88" t="str">
        <f>'Beoordelaar 5'!C11</f>
        <v>Score:</v>
      </c>
      <c r="E43" s="104"/>
      <c r="F43" s="54"/>
      <c r="G43" s="88" t="str">
        <f>'Beoordelaar 5'!F11</f>
        <v>Score:</v>
      </c>
      <c r="H43" s="104"/>
      <c r="I43" s="18"/>
      <c r="J43" s="88" t="str">
        <f>'Beoordelaar 5'!I11</f>
        <v>Score:</v>
      </c>
      <c r="K43" s="104"/>
    </row>
    <row r="44" spans="1:11" ht="24" customHeight="1" x14ac:dyDescent="0.2">
      <c r="A44" s="112"/>
      <c r="B44" s="23" t="str">
        <f t="shared" si="3"/>
        <v>Beoordelaar 6</v>
      </c>
      <c r="C44" s="54"/>
      <c r="D44" s="88" t="str">
        <f>'Beoordelaar 6'!C11</f>
        <v>Score:</v>
      </c>
      <c r="E44" s="104"/>
      <c r="F44" s="54"/>
      <c r="G44" s="88" t="str">
        <f>'Beoordelaar 6'!F11</f>
        <v>Score:</v>
      </c>
      <c r="H44" s="104"/>
      <c r="I44" s="18"/>
      <c r="J44" s="88" t="str">
        <f>'Beoordelaar 6'!I11</f>
        <v>Score:</v>
      </c>
      <c r="K44" s="104"/>
    </row>
    <row r="45" spans="1:11" ht="24" customHeight="1" x14ac:dyDescent="0.2">
      <c r="A45" s="113"/>
      <c r="B45" s="23" t="str">
        <f t="shared" si="3"/>
        <v>Beoordelaar 7</v>
      </c>
      <c r="C45" s="54"/>
      <c r="D45" s="88" t="str">
        <f>'Beoordelaar 7'!C11</f>
        <v>Score:</v>
      </c>
      <c r="E45" s="104"/>
      <c r="F45" s="54"/>
      <c r="G45" s="88" t="str">
        <f>'Beoordelaar 7'!F11</f>
        <v>Score:</v>
      </c>
      <c r="H45" s="104"/>
      <c r="I45" s="18"/>
      <c r="J45" s="88" t="str">
        <f>'Beoordelaar 7'!I11</f>
        <v>Score:</v>
      </c>
      <c r="K45" s="104"/>
    </row>
    <row r="46" spans="1:11" ht="24" customHeight="1" x14ac:dyDescent="0.2">
      <c r="A46" s="114" t="s">
        <v>26</v>
      </c>
      <c r="B46" s="115"/>
      <c r="C46" s="11"/>
      <c r="D46" s="86" t="s">
        <v>2</v>
      </c>
      <c r="E46" s="104"/>
      <c r="F46" s="11"/>
      <c r="G46" s="86" t="s">
        <v>2</v>
      </c>
      <c r="H46" s="104"/>
      <c r="I46" s="15"/>
      <c r="J46" s="86" t="s">
        <v>2</v>
      </c>
      <c r="K46" s="104"/>
    </row>
    <row r="47" spans="1:11" ht="24" customHeight="1" x14ac:dyDescent="0.2">
      <c r="A47" s="116"/>
      <c r="B47" s="117"/>
      <c r="C47" s="11"/>
      <c r="D47" s="31" t="str">
        <f>IF(D46="Uitmuntend","€ 7.500",IF(D46="Goed","€ 6.000",IF(D46="Voldoende","€ 0",IF(D46="Matig","- € 11.250",IF(D46="Onvoldoende","KNOCK OUT"," ")))))</f>
        <v xml:space="preserve"> </v>
      </c>
      <c r="E47" s="104"/>
      <c r="F47" s="11"/>
      <c r="G47" s="31" t="str">
        <f>IF(G46="Uitmuntend","€ 7.500",IF(G46="Goed","€ 6.000",IF(G46="Voldoende","€ 0",IF(G46="Matig","- € 11.250",IF(G46="Onvoldoende","KNOCK OUT"," ")))))</f>
        <v xml:space="preserve"> </v>
      </c>
      <c r="H47" s="104"/>
      <c r="I47" s="15"/>
      <c r="J47" s="31" t="str">
        <f>IF(J46="Uitmuntend","€ 7.500",IF(J46="Goed","€ 6.000",IF(J46="Voldoende","€ 0",IF(J46="Matig","- € 11.250",IF(J46="Onvoldoende","KNOCK OUT"," ")))))</f>
        <v xml:space="preserve"> </v>
      </c>
      <c r="K47" s="104"/>
    </row>
    <row r="48" spans="1:11" ht="24" customHeight="1" x14ac:dyDescent="0.2">
      <c r="A48" s="111" t="str">
        <f>'Beoordelen open vragen'!A13</f>
        <v>Open vraag 6: Voorbeeld rapportage en rapportage verzuimoorzaken</v>
      </c>
      <c r="B48" s="23" t="str">
        <f t="shared" ref="B48:B54" si="4">B3</f>
        <v>Beoordelaar 1</v>
      </c>
      <c r="C48" s="12"/>
      <c r="D48" s="24" t="str">
        <f>'Beoordelaar 1'!C13</f>
        <v>Score:</v>
      </c>
      <c r="E48" s="122" t="s">
        <v>22</v>
      </c>
      <c r="F48" s="12"/>
      <c r="G48" s="24" t="str">
        <f>'Beoordelaar 1'!F13</f>
        <v>Score:</v>
      </c>
      <c r="H48" s="122" t="s">
        <v>22</v>
      </c>
      <c r="I48" s="14"/>
      <c r="J48" s="24" t="str">
        <f>'Beoordelaar 1'!I13</f>
        <v>Score:</v>
      </c>
      <c r="K48" s="122" t="s">
        <v>22</v>
      </c>
    </row>
    <row r="49" spans="1:11" ht="24" customHeight="1" x14ac:dyDescent="0.2">
      <c r="A49" s="112"/>
      <c r="B49" s="23" t="str">
        <f t="shared" si="4"/>
        <v>Beoordelaar 2</v>
      </c>
      <c r="C49" s="12"/>
      <c r="D49" s="24" t="str">
        <f>'Beoordelaar 2'!C13</f>
        <v>Score:</v>
      </c>
      <c r="E49" s="122"/>
      <c r="F49" s="12"/>
      <c r="G49" s="24" t="str">
        <f>'Beoordelaar 2'!F13</f>
        <v>Score:</v>
      </c>
      <c r="H49" s="122"/>
      <c r="I49" s="14"/>
      <c r="J49" s="24" t="str">
        <f>'Beoordelaar 2'!I13</f>
        <v>Score:</v>
      </c>
      <c r="K49" s="122"/>
    </row>
    <row r="50" spans="1:11" ht="24" customHeight="1" x14ac:dyDescent="0.2">
      <c r="A50" s="112"/>
      <c r="B50" s="23" t="str">
        <f t="shared" si="4"/>
        <v>Beoordelaar 3</v>
      </c>
      <c r="C50" s="12"/>
      <c r="D50" s="24" t="str">
        <f>'Beoordelaar 3'!C13</f>
        <v>Score:</v>
      </c>
      <c r="E50" s="122"/>
      <c r="F50" s="12"/>
      <c r="G50" s="24" t="str">
        <f>'Beoordelaar 3'!F13</f>
        <v>Score:</v>
      </c>
      <c r="H50" s="122"/>
      <c r="I50" s="14"/>
      <c r="J50" s="24" t="str">
        <f>'Beoordelaar 3'!I13</f>
        <v>Score:</v>
      </c>
      <c r="K50" s="122"/>
    </row>
    <row r="51" spans="1:11" ht="24" customHeight="1" x14ac:dyDescent="0.2">
      <c r="A51" s="112"/>
      <c r="B51" s="23" t="str">
        <f t="shared" si="4"/>
        <v>Beoordelaar 4</v>
      </c>
      <c r="C51" s="12"/>
      <c r="D51" s="24" t="str">
        <f>'Beoordelaar 4'!C13</f>
        <v>Score:</v>
      </c>
      <c r="E51" s="122"/>
      <c r="F51" s="12"/>
      <c r="G51" s="24" t="str">
        <f>'Beoordelaar 4'!F13</f>
        <v>Score:</v>
      </c>
      <c r="H51" s="122"/>
      <c r="I51" s="14"/>
      <c r="J51" s="24" t="str">
        <f>'Beoordelaar 4'!I13</f>
        <v>Score:</v>
      </c>
      <c r="K51" s="122"/>
    </row>
    <row r="52" spans="1:11" ht="24" customHeight="1" x14ac:dyDescent="0.2">
      <c r="A52" s="112"/>
      <c r="B52" s="23" t="str">
        <f t="shared" si="4"/>
        <v>Beoordelaar 5</v>
      </c>
      <c r="C52" s="12"/>
      <c r="D52" s="88" t="str">
        <f>'Beoordelaar 5'!C13</f>
        <v>Score:</v>
      </c>
      <c r="E52" s="122"/>
      <c r="F52" s="12"/>
      <c r="G52" s="88" t="str">
        <f>'Beoordelaar 5'!F13</f>
        <v>Score:</v>
      </c>
      <c r="H52" s="122"/>
      <c r="I52" s="14"/>
      <c r="J52" s="88" t="str">
        <f>'Beoordelaar 5'!I13</f>
        <v>Score:</v>
      </c>
      <c r="K52" s="122"/>
    </row>
    <row r="53" spans="1:11" ht="24" customHeight="1" x14ac:dyDescent="0.2">
      <c r="A53" s="112"/>
      <c r="B53" s="23" t="str">
        <f t="shared" si="4"/>
        <v>Beoordelaar 6</v>
      </c>
      <c r="C53" s="12"/>
      <c r="D53" s="88" t="str">
        <f>'Beoordelaar 6'!C13</f>
        <v>Score:</v>
      </c>
      <c r="E53" s="122"/>
      <c r="F53" s="12"/>
      <c r="G53" s="88" t="str">
        <f>'Beoordelaar 6'!F13</f>
        <v>Score:</v>
      </c>
      <c r="H53" s="122"/>
      <c r="I53" s="14"/>
      <c r="J53" s="88" t="str">
        <f>'Beoordelaar 6'!I13</f>
        <v>Score:</v>
      </c>
      <c r="K53" s="122"/>
    </row>
    <row r="54" spans="1:11" ht="24" customHeight="1" x14ac:dyDescent="0.2">
      <c r="A54" s="113"/>
      <c r="B54" s="23" t="str">
        <f t="shared" si="4"/>
        <v>Beoordelaar 7</v>
      </c>
      <c r="C54" s="12"/>
      <c r="D54" s="88" t="str">
        <f>'Beoordelaar 7'!C13</f>
        <v>Score:</v>
      </c>
      <c r="E54" s="122"/>
      <c r="F54" s="12"/>
      <c r="G54" s="88" t="str">
        <f>'Beoordelaar 7'!F13</f>
        <v>Score:</v>
      </c>
      <c r="H54" s="122"/>
      <c r="I54" s="14"/>
      <c r="J54" s="88" t="str">
        <f>'Beoordelaar 7'!I13</f>
        <v>Score:</v>
      </c>
      <c r="K54" s="122"/>
    </row>
    <row r="55" spans="1:11" ht="24" customHeight="1" x14ac:dyDescent="0.2">
      <c r="A55" s="114" t="s">
        <v>26</v>
      </c>
      <c r="B55" s="115"/>
      <c r="C55" s="11"/>
      <c r="D55" s="87" t="s">
        <v>2</v>
      </c>
      <c r="E55" s="122"/>
      <c r="F55" s="11"/>
      <c r="G55" s="87" t="s">
        <v>2</v>
      </c>
      <c r="H55" s="122"/>
      <c r="I55" s="15"/>
      <c r="J55" s="87" t="s">
        <v>2</v>
      </c>
      <c r="K55" s="122"/>
    </row>
    <row r="56" spans="1:11" ht="24" customHeight="1" x14ac:dyDescent="0.2">
      <c r="A56" s="116"/>
      <c r="B56" s="117"/>
      <c r="C56" s="11"/>
      <c r="D56" s="31" t="str">
        <f>IF(D55="Uitmuntend","€ 7.500",IF(D55="Goed","€ 6.000",IF(D55="Voldoende","€ 0",IF(D55="Matig","- € 11.250",IF(D55="Onvoldoende","KNOCK OUT"," ")))))</f>
        <v xml:space="preserve"> </v>
      </c>
      <c r="E56" s="122"/>
      <c r="F56" s="11"/>
      <c r="G56" s="31" t="str">
        <f>IF(G55="Uitmuntend","€ 7.500",IF(G55="Goed","€ 6.000",IF(G55="Voldoende","€ 0",IF(G55="Matig","- € 11.250",IF(G55="Onvoldoende","KNOCK OUT"," ")))))</f>
        <v xml:space="preserve"> </v>
      </c>
      <c r="H56" s="122"/>
      <c r="I56" s="15"/>
      <c r="J56" s="31" t="str">
        <f>IF(J55="Uitmuntend","€ 7.500",IF(J55="Goed","€ 6.000",IF(J55="Voldoende","€ 0",IF(J55="Matig","- € 11.250",IF(J55="Onvoldoende","KNOCK OUT"," ")))))</f>
        <v xml:space="preserve"> </v>
      </c>
      <c r="K56" s="122"/>
    </row>
    <row r="57" spans="1:11" ht="24" customHeight="1" x14ac:dyDescent="0.2">
      <c r="A57" s="56"/>
      <c r="B57" s="17"/>
      <c r="C57" s="18"/>
      <c r="D57" s="58"/>
      <c r="E57" s="18"/>
      <c r="F57" s="18"/>
      <c r="G57" s="58"/>
      <c r="H57" s="18"/>
      <c r="I57" s="18"/>
      <c r="J57" s="58"/>
      <c r="K57" s="18"/>
    </row>
    <row r="58" spans="1:11" s="9" customFormat="1" ht="24" customHeight="1" x14ac:dyDescent="0.2">
      <c r="A58" s="124" t="s">
        <v>27</v>
      </c>
      <c r="B58" s="125"/>
      <c r="C58" s="11"/>
      <c r="D58" s="63" t="e">
        <f>D38+D29+D11+D56+D47+D20</f>
        <v>#VALUE!</v>
      </c>
      <c r="E58" s="57"/>
      <c r="F58" s="11"/>
      <c r="G58" s="63" t="e">
        <f>G38+G29+G11+G56+G47+G20</f>
        <v>#VALUE!</v>
      </c>
      <c r="H58" s="57"/>
      <c r="I58" s="15"/>
      <c r="J58" s="63" t="e">
        <f>J38+J29+J11+J56+J47+G20</f>
        <v>#VALUE!</v>
      </c>
      <c r="K58" s="32"/>
    </row>
    <row r="59" spans="1:11" ht="24" customHeight="1" x14ac:dyDescent="0.2"/>
    <row r="60" spans="1:11" s="30" customFormat="1" ht="40" customHeight="1" x14ac:dyDescent="0.2">
      <c r="A60" s="82" t="str">
        <f>'Beoordelen interview'!A1</f>
        <v>2.	 INTERVIEW (CASUSSEN)</v>
      </c>
      <c r="B60" s="83"/>
      <c r="C60" s="84"/>
      <c r="D60" s="85" t="str">
        <f>D2</f>
        <v>Inschrijver 1</v>
      </c>
      <c r="E60" s="78" t="str">
        <f>E2</f>
        <v>MOTIVATIE CONSENSUS</v>
      </c>
      <c r="F60"/>
      <c r="G60" s="78" t="str">
        <f>G2</f>
        <v>Inschrijver 2</v>
      </c>
      <c r="H60" s="78" t="str">
        <f>H2</f>
        <v>MOTIVATIE CONSENSUS</v>
      </c>
      <c r="I60"/>
      <c r="J60" s="78" t="str">
        <f>J2</f>
        <v>Inschrijver 3</v>
      </c>
      <c r="K60" s="78" t="str">
        <f>K2</f>
        <v>MOTIVATIE CONSENSUS</v>
      </c>
    </row>
    <row r="61" spans="1:11" ht="24" customHeight="1" x14ac:dyDescent="0.2">
      <c r="A61" s="111" t="str">
        <f>'Beoordelen interview'!A4:A4</f>
        <v>Casus 1</v>
      </c>
      <c r="B61" s="23" t="str">
        <f t="shared" ref="B61:B67" si="5">B3</f>
        <v>Beoordelaar 1</v>
      </c>
      <c r="C61" s="7"/>
      <c r="D61" s="24" t="str">
        <f>'Beoordelaar 1'!C18</f>
        <v>Score:</v>
      </c>
      <c r="E61" s="103" t="s">
        <v>22</v>
      </c>
      <c r="G61" s="24" t="str">
        <f>'Beoordelaar 1'!F18</f>
        <v>Score:</v>
      </c>
      <c r="H61" s="103" t="s">
        <v>22</v>
      </c>
      <c r="J61" s="24" t="str">
        <f>'Beoordelaar 1'!I18</f>
        <v>Score:</v>
      </c>
      <c r="K61" s="103" t="s">
        <v>22</v>
      </c>
    </row>
    <row r="62" spans="1:11" ht="24" customHeight="1" x14ac:dyDescent="0.2">
      <c r="A62" s="112"/>
      <c r="B62" s="23" t="str">
        <f t="shared" si="5"/>
        <v>Beoordelaar 2</v>
      </c>
      <c r="C62" s="7"/>
      <c r="D62" s="24" t="str">
        <f>'Beoordelaar 2'!C18</f>
        <v>Score:</v>
      </c>
      <c r="E62" s="104"/>
      <c r="G62" s="24" t="str">
        <f>'Beoordelaar 2'!F18</f>
        <v>Score:</v>
      </c>
      <c r="H62" s="104"/>
      <c r="J62" s="24" t="str">
        <f>'Beoordelaar 2'!I18</f>
        <v>Score:</v>
      </c>
      <c r="K62" s="104"/>
    </row>
    <row r="63" spans="1:11" ht="24" customHeight="1" x14ac:dyDescent="0.2">
      <c r="A63" s="112"/>
      <c r="B63" s="23" t="str">
        <f t="shared" si="5"/>
        <v>Beoordelaar 3</v>
      </c>
      <c r="C63" s="7"/>
      <c r="D63" s="24" t="str">
        <f>'Beoordelaar 3'!C18</f>
        <v>Score:</v>
      </c>
      <c r="E63" s="104"/>
      <c r="G63" s="24" t="str">
        <f>'Beoordelaar 3'!F18</f>
        <v>Score:</v>
      </c>
      <c r="H63" s="104"/>
      <c r="J63" s="24" t="str">
        <f>'Beoordelaar 3'!I18</f>
        <v>Score:</v>
      </c>
      <c r="K63" s="104"/>
    </row>
    <row r="64" spans="1:11" ht="24" customHeight="1" x14ac:dyDescent="0.2">
      <c r="A64" s="112"/>
      <c r="B64" s="23" t="str">
        <f t="shared" si="5"/>
        <v>Beoordelaar 4</v>
      </c>
      <c r="C64" s="7"/>
      <c r="D64" s="24" t="str">
        <f>'Beoordelaar 4'!C18</f>
        <v>Score:</v>
      </c>
      <c r="E64" s="104"/>
      <c r="G64" s="24" t="str">
        <f>'Beoordelaar 4'!F18</f>
        <v>Score:</v>
      </c>
      <c r="H64" s="104"/>
      <c r="J64" s="24" t="str">
        <f>'Beoordelaar 4'!I18</f>
        <v>Score:</v>
      </c>
      <c r="K64" s="104"/>
    </row>
    <row r="65" spans="1:11" ht="24" customHeight="1" x14ac:dyDescent="0.2">
      <c r="A65" s="112"/>
      <c r="B65" s="23" t="str">
        <f t="shared" si="5"/>
        <v>Beoordelaar 5</v>
      </c>
      <c r="C65" s="7"/>
      <c r="D65" s="88" t="str">
        <f>'Beoordelaar 5'!C18</f>
        <v>Score:</v>
      </c>
      <c r="E65" s="104"/>
      <c r="G65" s="88" t="str">
        <f>'Beoordelaar 5'!F18</f>
        <v>Score:</v>
      </c>
      <c r="H65" s="104"/>
      <c r="J65" s="88" t="str">
        <f>'Beoordelaar 5'!I18</f>
        <v>Score:</v>
      </c>
      <c r="K65" s="104"/>
    </row>
    <row r="66" spans="1:11" ht="24" customHeight="1" x14ac:dyDescent="0.2">
      <c r="A66" s="112"/>
      <c r="B66" s="23" t="str">
        <f t="shared" si="5"/>
        <v>Beoordelaar 6</v>
      </c>
      <c r="C66" s="7"/>
      <c r="D66" s="88" t="str">
        <f>'Beoordelaar 6'!C18</f>
        <v>Score:</v>
      </c>
      <c r="E66" s="104"/>
      <c r="G66" s="88" t="str">
        <f>'Beoordelaar 6'!F18</f>
        <v>Score:</v>
      </c>
      <c r="H66" s="104"/>
      <c r="J66" s="88" t="str">
        <f>'Beoordelaar 6'!I18</f>
        <v>Score:</v>
      </c>
      <c r="K66" s="104"/>
    </row>
    <row r="67" spans="1:11" ht="24" customHeight="1" x14ac:dyDescent="0.2">
      <c r="A67" s="113"/>
      <c r="B67" s="23" t="str">
        <f t="shared" si="5"/>
        <v>Beoordelaar 7</v>
      </c>
      <c r="C67" s="7"/>
      <c r="D67" s="88" t="str">
        <f>'Beoordelaar 7'!C18</f>
        <v>Score:</v>
      </c>
      <c r="E67" s="104"/>
      <c r="G67" s="88" t="str">
        <f>'Beoordelaar 7'!F18</f>
        <v>Score:</v>
      </c>
      <c r="H67" s="104"/>
      <c r="J67" s="88" t="str">
        <f>'Beoordelaar 7'!I18</f>
        <v>Score:</v>
      </c>
      <c r="K67" s="104"/>
    </row>
    <row r="68" spans="1:11" ht="24" customHeight="1" x14ac:dyDescent="0.2">
      <c r="A68" s="126" t="s">
        <v>26</v>
      </c>
      <c r="B68" s="126"/>
      <c r="C68" s="7"/>
      <c r="D68" s="86" t="s">
        <v>2</v>
      </c>
      <c r="E68" s="104"/>
      <c r="G68" s="86" t="s">
        <v>2</v>
      </c>
      <c r="H68" s="104"/>
      <c r="J68" s="86" t="s">
        <v>2</v>
      </c>
      <c r="K68" s="104"/>
    </row>
    <row r="69" spans="1:11" ht="24" customHeight="1" x14ac:dyDescent="0.2">
      <c r="A69" s="123"/>
      <c r="B69" s="123"/>
      <c r="C69" s="7"/>
      <c r="D69" s="33" t="str">
        <f>IF(D68="Uitmuntend","€ 30.000",IF(D68="Goed","€ 24.000",IF(D68="Voldoende","€ 0",IF(D68="Matig","- € 90.000",IF(D68="Onvoldoende","UITSLUITING"," ")))))</f>
        <v xml:space="preserve"> </v>
      </c>
      <c r="E69" s="105"/>
      <c r="G69" s="33" t="str">
        <f>IF(G68="Uitmuntend","€ 30.000",IF(G68="Goed","€ 24.000",IF(G68="Voldoende","€ 0",IF(G68="Matig","- € 90.000",IF(G68="Onvoldoende","UITSLUITING"," ")))))</f>
        <v xml:space="preserve"> </v>
      </c>
      <c r="H69" s="105"/>
      <c r="J69" s="33" t="str">
        <f>IF(J68="Uitmuntend","€ 30.000",IF(J68="Goed","€ 24.000",IF(J68="Voldoende","€ 0",IF(J68="Matig","- € 90.000",IF(J68="Onvoldoende","UITSLUITING"," ")))))</f>
        <v xml:space="preserve"> </v>
      </c>
      <c r="K69" s="105"/>
    </row>
    <row r="70" spans="1:11" ht="24" customHeight="1" x14ac:dyDescent="0.2">
      <c r="A70" s="111" t="str">
        <f>'Beoordelen interview'!A5</f>
        <v>Casus 2</v>
      </c>
      <c r="B70" s="23" t="str">
        <f t="shared" ref="B70:B76" si="6">B12</f>
        <v>Beoordelaar 1</v>
      </c>
      <c r="C70" s="7"/>
      <c r="D70" s="24" t="str">
        <f>'Beoordelaar 1'!C20</f>
        <v>Score:</v>
      </c>
      <c r="E70" s="103" t="s">
        <v>22</v>
      </c>
      <c r="G70" s="24" t="str">
        <f>'Beoordelaar 1'!F20</f>
        <v>Score:</v>
      </c>
      <c r="H70" s="103" t="s">
        <v>22</v>
      </c>
      <c r="J70" s="24" t="str">
        <f>'Beoordelaar 1'!I20</f>
        <v>Score:</v>
      </c>
      <c r="K70" s="103" t="s">
        <v>22</v>
      </c>
    </row>
    <row r="71" spans="1:11" ht="24" customHeight="1" x14ac:dyDescent="0.2">
      <c r="A71" s="112"/>
      <c r="B71" s="23" t="str">
        <f t="shared" si="6"/>
        <v>Beoordelaar 2</v>
      </c>
      <c r="C71" s="7"/>
      <c r="D71" s="24" t="str">
        <f>'Beoordelaar 2'!C20</f>
        <v>Score:</v>
      </c>
      <c r="E71" s="104"/>
      <c r="G71" s="24" t="str">
        <f>'Beoordelaar 2'!F20</f>
        <v>Score:</v>
      </c>
      <c r="H71" s="104"/>
      <c r="J71" s="24" t="str">
        <f>'Beoordelaar 2'!I20</f>
        <v>Score:</v>
      </c>
      <c r="K71" s="104"/>
    </row>
    <row r="72" spans="1:11" ht="24" customHeight="1" x14ac:dyDescent="0.2">
      <c r="A72" s="112"/>
      <c r="B72" s="23" t="str">
        <f t="shared" si="6"/>
        <v>Beoordelaar 3</v>
      </c>
      <c r="C72" s="7"/>
      <c r="D72" s="24" t="str">
        <f>'Beoordelaar 3'!C20</f>
        <v>Score:</v>
      </c>
      <c r="E72" s="104"/>
      <c r="G72" s="24" t="str">
        <f>'Beoordelaar 3'!F20</f>
        <v>Score:</v>
      </c>
      <c r="H72" s="104"/>
      <c r="J72" s="24" t="str">
        <f>'Beoordelaar 3'!I20</f>
        <v>Score:</v>
      </c>
      <c r="K72" s="104"/>
    </row>
    <row r="73" spans="1:11" ht="24" customHeight="1" x14ac:dyDescent="0.2">
      <c r="A73" s="112"/>
      <c r="B73" s="23" t="str">
        <f t="shared" si="6"/>
        <v>Beoordelaar 4</v>
      </c>
      <c r="C73" s="7"/>
      <c r="D73" s="24" t="str">
        <f>'Beoordelaar 4'!C20</f>
        <v>Score:</v>
      </c>
      <c r="E73" s="104"/>
      <c r="G73" s="24" t="str">
        <f>'Beoordelaar 4'!F20</f>
        <v>Score:</v>
      </c>
      <c r="H73" s="104"/>
      <c r="J73" s="24" t="str">
        <f>'Beoordelaar 4'!I20</f>
        <v>Score:</v>
      </c>
      <c r="K73" s="104"/>
    </row>
    <row r="74" spans="1:11" ht="24" customHeight="1" x14ac:dyDescent="0.2">
      <c r="A74" s="112"/>
      <c r="B74" s="23" t="str">
        <f t="shared" si="6"/>
        <v>Beoordelaar 5</v>
      </c>
      <c r="C74" s="7"/>
      <c r="D74" s="88" t="str">
        <f>'Beoordelaar 5'!C20</f>
        <v>Score:</v>
      </c>
      <c r="E74" s="104"/>
      <c r="G74" s="88" t="str">
        <f>'Beoordelaar 5'!F20</f>
        <v>Score:</v>
      </c>
      <c r="H74" s="104"/>
      <c r="J74" s="88" t="str">
        <f>'Beoordelaar 5'!I20</f>
        <v>Score:</v>
      </c>
      <c r="K74" s="104"/>
    </row>
    <row r="75" spans="1:11" ht="24" customHeight="1" x14ac:dyDescent="0.2">
      <c r="A75" s="112"/>
      <c r="B75" s="23" t="str">
        <f t="shared" si="6"/>
        <v>Beoordelaar 6</v>
      </c>
      <c r="C75" s="7"/>
      <c r="D75" s="88" t="str">
        <f>'Beoordelaar 6'!C20</f>
        <v>Score:</v>
      </c>
      <c r="E75" s="104"/>
      <c r="G75" s="88" t="str">
        <f>'Beoordelaar 6'!F20</f>
        <v>Score:</v>
      </c>
      <c r="H75" s="104"/>
      <c r="J75" s="88" t="str">
        <f>'Beoordelaar 6'!I20</f>
        <v>Score:</v>
      </c>
      <c r="K75" s="104"/>
    </row>
    <row r="76" spans="1:11" ht="24" customHeight="1" x14ac:dyDescent="0.2">
      <c r="A76" s="113"/>
      <c r="B76" s="23" t="str">
        <f t="shared" si="6"/>
        <v>Beoordelaar 7</v>
      </c>
      <c r="C76" s="7"/>
      <c r="D76" s="88" t="str">
        <f>'Beoordelaar 7'!C20</f>
        <v>Score:</v>
      </c>
      <c r="E76" s="104"/>
      <c r="G76" s="88" t="str">
        <f>'Beoordelaar 7'!F20</f>
        <v>Score:</v>
      </c>
      <c r="H76" s="104"/>
      <c r="J76" s="88" t="str">
        <f>'Beoordelaar 7'!I20</f>
        <v>Score:</v>
      </c>
      <c r="K76" s="104"/>
    </row>
    <row r="77" spans="1:11" ht="24" customHeight="1" x14ac:dyDescent="0.2">
      <c r="A77" s="126" t="s">
        <v>26</v>
      </c>
      <c r="B77" s="126"/>
      <c r="C77" s="7"/>
      <c r="D77" s="86" t="s">
        <v>2</v>
      </c>
      <c r="E77" s="104"/>
      <c r="G77" s="86" t="s">
        <v>2</v>
      </c>
      <c r="H77" s="104"/>
      <c r="J77" s="86" t="s">
        <v>2</v>
      </c>
      <c r="K77" s="104"/>
    </row>
    <row r="78" spans="1:11" ht="24" customHeight="1" x14ac:dyDescent="0.2">
      <c r="A78" s="123"/>
      <c r="B78" s="123"/>
      <c r="C78" s="7"/>
      <c r="D78" s="33" t="str">
        <f>IF(D77="Uitmuntend","€ 30.000",IF(D77="Goed","€ 24.000",IF(D77="Voldoende","€ 0",IF(D77="Matig","- € 90.000",IF(D77="Onvoldoende","UITSLUITING"," ")))))</f>
        <v xml:space="preserve"> </v>
      </c>
      <c r="E78" s="105"/>
      <c r="G78" s="33" t="str">
        <f>IF(G77="Uitmuntend","€ 30.000",IF(G77="Goed","€ 24.000",IF(G77="Voldoende","€ 0",IF(G77="Matig","- € 90.000",IF(G77="Onvoldoende","UITSLUITING"," ")))))</f>
        <v xml:space="preserve"> </v>
      </c>
      <c r="H78" s="105"/>
      <c r="J78" s="33" t="str">
        <f>IF(J77="Uitmuntend","€ 30.000",IF(J77="Goed","€ 24.000",IF(J77="Voldoende","€ 0",IF(J77="Matig","- € 90.000",IF(J77="Onvoldoende","UITSLUITING"," ")))))</f>
        <v xml:space="preserve"> </v>
      </c>
      <c r="K78" s="105"/>
    </row>
    <row r="79" spans="1:11" ht="24" customHeight="1" x14ac:dyDescent="0.2"/>
    <row r="80" spans="1:11" ht="24" customHeight="1" x14ac:dyDescent="0.2">
      <c r="A80" s="106" t="s">
        <v>28</v>
      </c>
      <c r="B80" s="106"/>
      <c r="C80" s="7"/>
      <c r="D80" s="34" t="e">
        <f>D69+D78</f>
        <v>#VALUE!</v>
      </c>
      <c r="E80" s="35"/>
      <c r="G80" s="34" t="e">
        <f>G69+G78</f>
        <v>#VALUE!</v>
      </c>
      <c r="H80" s="35"/>
      <c r="J80" s="34" t="e">
        <f>J69+J78</f>
        <v>#VALUE!</v>
      </c>
      <c r="K80" s="35"/>
    </row>
    <row r="81" ht="24" customHeight="1" x14ac:dyDescent="0.2"/>
  </sheetData>
  <sheetProtection algorithmName="SHA-512" hashValue="Jlj1ZCJ1SYw9umUBLPl0HnlfiAFzIyqmpzGaPWCdeJJGxtel9r4ncIWueUHMh8oJbmrsA9oAd/ce3QB4PqB9VQ==" saltValue="ZCOn2zRBGflBcSeMmv46Vg==" spinCount="100000" sheet="1" objects="1" scenarios="1"/>
  <mergeCells count="55">
    <mergeCell ref="K70:K78"/>
    <mergeCell ref="A77:B77"/>
    <mergeCell ref="A78:B78"/>
    <mergeCell ref="A48:A54"/>
    <mergeCell ref="A61:A67"/>
    <mergeCell ref="A70:A76"/>
    <mergeCell ref="E70:E78"/>
    <mergeCell ref="H70:H78"/>
    <mergeCell ref="A55:B55"/>
    <mergeCell ref="A56:B56"/>
    <mergeCell ref="A69:B69"/>
    <mergeCell ref="A58:B58"/>
    <mergeCell ref="A68:B68"/>
    <mergeCell ref="H48:H56"/>
    <mergeCell ref="K39:K47"/>
    <mergeCell ref="K48:K56"/>
    <mergeCell ref="E48:E56"/>
    <mergeCell ref="E61:E69"/>
    <mergeCell ref="J1:K1"/>
    <mergeCell ref="G1:H1"/>
    <mergeCell ref="H3:H11"/>
    <mergeCell ref="K3:K11"/>
    <mergeCell ref="K21:K29"/>
    <mergeCell ref="H21:H29"/>
    <mergeCell ref="A2:B2"/>
    <mergeCell ref="A10:B10"/>
    <mergeCell ref="A11:B11"/>
    <mergeCell ref="H12:H20"/>
    <mergeCell ref="K12:K20"/>
    <mergeCell ref="A19:B19"/>
    <mergeCell ref="A20:B20"/>
    <mergeCell ref="A12:A18"/>
    <mergeCell ref="A30:A36"/>
    <mergeCell ref="A39:A45"/>
    <mergeCell ref="E12:E20"/>
    <mergeCell ref="H30:H38"/>
    <mergeCell ref="K30:K38"/>
    <mergeCell ref="H39:H47"/>
    <mergeCell ref="A47:B47"/>
    <mergeCell ref="K61:K69"/>
    <mergeCell ref="H61:H69"/>
    <mergeCell ref="A80:B80"/>
    <mergeCell ref="A1:B1"/>
    <mergeCell ref="E3:E11"/>
    <mergeCell ref="D1:E1"/>
    <mergeCell ref="A3:A9"/>
    <mergeCell ref="E39:E47"/>
    <mergeCell ref="E21:E29"/>
    <mergeCell ref="E30:E38"/>
    <mergeCell ref="A37:B37"/>
    <mergeCell ref="A28:B28"/>
    <mergeCell ref="A29:B29"/>
    <mergeCell ref="A38:B38"/>
    <mergeCell ref="A46:B46"/>
    <mergeCell ref="A21:A27"/>
  </mergeCells>
  <dataValidations count="1">
    <dataValidation type="list" errorStyle="warning" allowBlank="1" showErrorMessage="1" sqref="I28:J28 F28:G28 F10:G10 I10:J10 D10 D28 J37 G37 D37 D46 G46 J46 J55 G55 D55 J68 G68 D68 F19:G19 I19:J19 D19 J77 G77 D77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sheetPr>
    <tabColor rgb="FFFF0000"/>
  </sheetPr>
  <dimension ref="A1:G19"/>
  <sheetViews>
    <sheetView showGridLines="0" zoomScale="110" zoomScaleNormal="110" workbookViewId="0">
      <selection activeCell="C9" sqref="C9"/>
    </sheetView>
  </sheetViews>
  <sheetFormatPr baseColWidth="10" defaultColWidth="10.83203125" defaultRowHeight="14" x14ac:dyDescent="0.2"/>
  <cols>
    <col min="1" max="1" width="64.6640625" style="39" customWidth="1"/>
    <col min="2" max="2" width="2.83203125" style="39" customWidth="1"/>
    <col min="3" max="3" width="24.5" style="39" customWidth="1"/>
    <col min="4" max="4" width="2.83203125" style="39" customWidth="1"/>
    <col min="5" max="5" width="24.5" style="39" customWidth="1"/>
    <col min="6" max="6" width="2.83203125" style="39" customWidth="1"/>
    <col min="7" max="7" width="24.5" style="39" customWidth="1"/>
    <col min="8" max="16384" width="10.83203125" style="39"/>
  </cols>
  <sheetData>
    <row r="1" spans="1:7" ht="30" customHeight="1" x14ac:dyDescent="0.2">
      <c r="A1" s="36" t="s">
        <v>29</v>
      </c>
      <c r="B1" s="37"/>
      <c r="C1" s="38"/>
      <c r="D1" s="37"/>
      <c r="E1" s="38"/>
      <c r="F1" s="37"/>
      <c r="G1" s="38"/>
    </row>
    <row r="2" spans="1:7" ht="30" customHeight="1" x14ac:dyDescent="0.2">
      <c r="A2" s="40" t="s">
        <v>30</v>
      </c>
      <c r="B2" s="37"/>
      <c r="C2" s="41" t="str">
        <f>'Beoordelaar 1'!C1:D1</f>
        <v>Inschrijver 1</v>
      </c>
      <c r="D2" s="42"/>
      <c r="E2" s="41" t="str">
        <f>'Beoordelaar 1'!F1</f>
        <v>Inschrijver 2</v>
      </c>
      <c r="F2" s="42"/>
      <c r="G2" s="41" t="str">
        <f>'Beoordelaar 1'!I1</f>
        <v>Inschrijver 3</v>
      </c>
    </row>
    <row r="3" spans="1:7" s="44" customFormat="1" ht="35" customHeight="1" x14ac:dyDescent="0.2">
      <c r="A3" s="29" t="str">
        <f>Consensus!A2</f>
        <v>1. OPEN VRAGEN</v>
      </c>
      <c r="B3" s="37"/>
      <c r="C3" s="43" t="e">
        <f>Consensus!D58</f>
        <v>#VALUE!</v>
      </c>
      <c r="D3" s="42"/>
      <c r="E3" s="43" t="e">
        <f>Consensus!G58</f>
        <v>#VALUE!</v>
      </c>
      <c r="F3" s="42"/>
      <c r="G3" s="43" t="e">
        <f>Consensus!J58</f>
        <v>#VALUE!</v>
      </c>
    </row>
    <row r="4" spans="1:7" s="44" customFormat="1" ht="35" customHeight="1" x14ac:dyDescent="0.2">
      <c r="A4" s="29" t="str">
        <f>Consensus!A60</f>
        <v>2.	 INTERVIEW (CASUSSEN)</v>
      </c>
      <c r="B4" s="37"/>
      <c r="C4" s="45" t="e">
        <f>Consensus!D80</f>
        <v>#VALUE!</v>
      </c>
      <c r="D4" s="42"/>
      <c r="E4" s="45" t="e">
        <f>Consensus!G80</f>
        <v>#VALUE!</v>
      </c>
      <c r="F4" s="42"/>
      <c r="G4" s="45" t="e">
        <f>Consensus!J80</f>
        <v>#VALUE!</v>
      </c>
    </row>
    <row r="5" spans="1:7" ht="30" customHeight="1" x14ac:dyDescent="0.2">
      <c r="A5" s="46" t="s">
        <v>31</v>
      </c>
      <c r="B5" s="37"/>
      <c r="C5" s="47" t="e">
        <f>C3+C4</f>
        <v>#VALUE!</v>
      </c>
      <c r="D5" s="42"/>
      <c r="E5" s="47" t="e">
        <f>E3+E4</f>
        <v>#VALUE!</v>
      </c>
      <c r="F5" s="42"/>
      <c r="G5" s="47" t="e">
        <f>G3+G4</f>
        <v>#VALUE!</v>
      </c>
    </row>
    <row r="6" spans="1:7" ht="15" customHeight="1" x14ac:dyDescent="0.2"/>
    <row r="7" spans="1:7" ht="30" customHeight="1" x14ac:dyDescent="0.2">
      <c r="A7" s="48" t="s">
        <v>32</v>
      </c>
      <c r="B7" s="37"/>
      <c r="C7" s="49">
        <v>0</v>
      </c>
      <c r="D7" s="42"/>
      <c r="E7" s="49">
        <v>0</v>
      </c>
      <c r="F7" s="42"/>
      <c r="G7" s="49">
        <v>0</v>
      </c>
    </row>
    <row r="9" spans="1:7" ht="30" customHeight="1" x14ac:dyDescent="0.2">
      <c r="A9" s="53" t="s">
        <v>33</v>
      </c>
      <c r="B9" s="37"/>
      <c r="C9" s="50" t="e">
        <f>C7-C5</f>
        <v>#VALUE!</v>
      </c>
      <c r="D9" s="51"/>
      <c r="E9" s="50" t="e">
        <f>E7-E5</f>
        <v>#VALUE!</v>
      </c>
      <c r="F9" s="51"/>
      <c r="G9" s="50" t="e">
        <f>G7-G5</f>
        <v>#VALUE!</v>
      </c>
    </row>
    <row r="16" spans="1:7" x14ac:dyDescent="0.2">
      <c r="C16" s="52"/>
    </row>
    <row r="17" spans="3:3" x14ac:dyDescent="0.2">
      <c r="C17" s="52"/>
    </row>
    <row r="18" spans="3:3" x14ac:dyDescent="0.2">
      <c r="C18" s="52"/>
    </row>
    <row r="19" spans="3:3" x14ac:dyDescent="0.2">
      <c r="C19" s="52"/>
    </row>
  </sheetData>
  <sheetProtection algorithmName="SHA-512" hashValue="RhBFRCc/2csbYe4IJFsUbp7L0uW/dTKebThUXyWDzXvVaTg/P0s0mZqvHG0ExrfUhZ22gIdp56SxlrB1oitTRQ==" saltValue="kiNvD4L0oWSWIUcnAwrRv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488A-CEE1-5042-8D0B-937987620DBD}">
  <sheetPr>
    <tabColor theme="8"/>
  </sheetPr>
  <dimension ref="A1:E12"/>
  <sheetViews>
    <sheetView showGridLines="0" workbookViewId="0">
      <selection activeCell="A2" sqref="A2"/>
    </sheetView>
  </sheetViews>
  <sheetFormatPr baseColWidth="10" defaultColWidth="11.5" defaultRowHeight="15" x14ac:dyDescent="0.2"/>
  <cols>
    <col min="1" max="1" width="97.83203125" customWidth="1"/>
    <col min="2" max="3" width="15.83203125" customWidth="1"/>
  </cols>
  <sheetData>
    <row r="1" spans="1:5" ht="46" customHeight="1" x14ac:dyDescent="0.2">
      <c r="A1" s="61" t="s">
        <v>52</v>
      </c>
      <c r="B1" s="16"/>
      <c r="C1" s="16"/>
      <c r="D1" s="16"/>
      <c r="E1" s="16"/>
    </row>
    <row r="2" spans="1:5" ht="80" customHeight="1" x14ac:dyDescent="0.2">
      <c r="A2" s="66" t="s">
        <v>50</v>
      </c>
    </row>
    <row r="3" spans="1:5" ht="35" customHeight="1" x14ac:dyDescent="0.2">
      <c r="A3" s="67" t="s">
        <v>51</v>
      </c>
    </row>
    <row r="4" spans="1:5" s="1" customFormat="1" ht="50" customHeight="1" x14ac:dyDescent="0.2">
      <c r="A4" s="70" t="s">
        <v>48</v>
      </c>
    </row>
    <row r="5" spans="1:5" s="1" customFormat="1" ht="50" customHeight="1" x14ac:dyDescent="0.2">
      <c r="A5" s="70" t="s">
        <v>49</v>
      </c>
    </row>
    <row r="6" spans="1:5" s="28" customFormat="1" ht="36" customHeight="1" x14ac:dyDescent="0.2">
      <c r="A6" s="68" t="s">
        <v>8</v>
      </c>
    </row>
    <row r="7" spans="1:5" ht="29" customHeight="1" x14ac:dyDescent="0.2">
      <c r="A7" s="69" t="s">
        <v>3</v>
      </c>
    </row>
    <row r="8" spans="1:5" ht="29" customHeight="1" x14ac:dyDescent="0.2">
      <c r="A8" s="69" t="s">
        <v>4</v>
      </c>
    </row>
    <row r="9" spans="1:5" ht="29" customHeight="1" x14ac:dyDescent="0.2">
      <c r="A9" s="69" t="s">
        <v>5</v>
      </c>
    </row>
    <row r="10" spans="1:5" ht="29" customHeight="1" x14ac:dyDescent="0.2">
      <c r="A10" s="69" t="s">
        <v>6</v>
      </c>
    </row>
    <row r="11" spans="1:5" ht="29" customHeight="1" x14ac:dyDescent="0.2">
      <c r="A11" s="69" t="s">
        <v>7</v>
      </c>
    </row>
    <row r="12" spans="1:5" x14ac:dyDescent="0.2">
      <c r="A12" s="27" t="s">
        <v>9</v>
      </c>
    </row>
  </sheetData>
  <sheetProtection algorithmName="SHA-512" hashValue="+ooWKqUQT4mpKOMnNncH0e48py3yoISPB5Kw0BiJHrE+YNCe/hxjIPx4arptFDPFW5uxRXpTxYAWDcuUScFRXg==" saltValue="z98Cm3vqHILmKvhyi9VjhA==" spinCount="100000" sheet="1" objects="1" scenarios="1"/>
  <phoneticPr fontId="1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6"/>
    <pageSetUpPr fitToPage="1"/>
  </sheetPr>
  <dimension ref="A1:K22"/>
  <sheetViews>
    <sheetView showGridLines="0" zoomScale="92" zoomScaleNormal="90" zoomScalePageLayoutView="85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C20" sqref="C20:D20"/>
    </sheetView>
  </sheetViews>
  <sheetFormatPr baseColWidth="10" defaultColWidth="8.83203125" defaultRowHeight="13" x14ac:dyDescent="0.15"/>
  <cols>
    <col min="1" max="1" width="115.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85" customHeight="1" x14ac:dyDescent="0.2">
      <c r="A1" s="73" t="s">
        <v>10</v>
      </c>
      <c r="B1" s="74"/>
      <c r="C1" s="97" t="s">
        <v>11</v>
      </c>
      <c r="D1" s="98"/>
      <c r="E1" s="74"/>
      <c r="F1" s="97" t="s">
        <v>12</v>
      </c>
      <c r="G1" s="98"/>
      <c r="H1" s="74"/>
      <c r="I1" s="97" t="s">
        <v>13</v>
      </c>
      <c r="J1" s="98"/>
      <c r="K1" s="2"/>
    </row>
    <row r="2" spans="1:1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ht="135" customHeight="1" x14ac:dyDescent="0.15">
      <c r="A4" s="26" t="str">
        <f>_xlfn.SINGLE('Beoordelen open vragen'!A6)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ht="31" customHeight="1" x14ac:dyDescent="0.15">
      <c r="A15" s="55"/>
      <c r="C15" s="20"/>
      <c r="D15" s="22"/>
      <c r="E15" s="5"/>
      <c r="F15" s="20"/>
      <c r="G15" s="22"/>
      <c r="H15" s="5"/>
      <c r="I15" s="20"/>
      <c r="J15" s="22"/>
    </row>
    <row r="16" spans="1:11" ht="20" customHeight="1" x14ac:dyDescent="0.15"/>
    <row r="17" spans="1:10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wDVi0YfF5zCCayp//8L9hAItDRY0ZUitOmdykITMlvIRVm4bGX9TM3rW/zrMawSB+xwFM/3y2qoeV0EWjHfTPA==" saltValue="CkSxUg0Z6Bw+xvgvfTkTSg==" spinCount="100000" sheet="1" objects="1" scenarios="1"/>
  <mergeCells count="59">
    <mergeCell ref="F3:G3"/>
    <mergeCell ref="I3:J3"/>
    <mergeCell ref="I7:J7"/>
    <mergeCell ref="A20:A21"/>
    <mergeCell ref="C20:D20"/>
    <mergeCell ref="F20:G20"/>
    <mergeCell ref="I20:J20"/>
    <mergeCell ref="C21:D21"/>
    <mergeCell ref="F21:G21"/>
    <mergeCell ref="I21:J21"/>
    <mergeCell ref="I12:J12"/>
    <mergeCell ref="I17:J17"/>
    <mergeCell ref="I19:J19"/>
    <mergeCell ref="I14:J14"/>
    <mergeCell ref="I13:J13"/>
    <mergeCell ref="I18:J18"/>
    <mergeCell ref="I4:J4"/>
    <mergeCell ref="C4:D4"/>
    <mergeCell ref="F4:G4"/>
    <mergeCell ref="F8:G8"/>
    <mergeCell ref="C8:D8"/>
    <mergeCell ref="I1:J1"/>
    <mergeCell ref="C2:D2"/>
    <mergeCell ref="I2:J2"/>
    <mergeCell ref="C1:D1"/>
    <mergeCell ref="F1:G1"/>
    <mergeCell ref="F2:G2"/>
    <mergeCell ref="A18:A19"/>
    <mergeCell ref="C19:D19"/>
    <mergeCell ref="F19:G19"/>
    <mergeCell ref="C10:D10"/>
    <mergeCell ref="F10:G10"/>
    <mergeCell ref="C14:D14"/>
    <mergeCell ref="F14:G14"/>
    <mergeCell ref="C12:D12"/>
    <mergeCell ref="F12:G12"/>
    <mergeCell ref="C17:D17"/>
    <mergeCell ref="F17:G17"/>
    <mergeCell ref="F13:G13"/>
    <mergeCell ref="C18:D18"/>
    <mergeCell ref="F18:G18"/>
    <mergeCell ref="F7:G7"/>
    <mergeCell ref="F9:G9"/>
    <mergeCell ref="I9:J9"/>
    <mergeCell ref="I11:J11"/>
    <mergeCell ref="F11:G11"/>
    <mergeCell ref="I10:J10"/>
    <mergeCell ref="I8:J8"/>
    <mergeCell ref="C3:D3"/>
    <mergeCell ref="C7:D7"/>
    <mergeCell ref="C9:D9"/>
    <mergeCell ref="C11:D11"/>
    <mergeCell ref="C13:D13"/>
    <mergeCell ref="C5:D5"/>
    <mergeCell ref="F5:G5"/>
    <mergeCell ref="I5:J5"/>
    <mergeCell ref="C6:D6"/>
    <mergeCell ref="F6:G6"/>
    <mergeCell ref="I6:J6"/>
  </mergeCells>
  <dataValidations count="1">
    <dataValidation type="list" errorStyle="warning" allowBlank="1" showErrorMessage="1" error="Voer juiste waarde in. " sqref="I13 F3 I3 I7 C3 C7 F7 F9 I9 I11 C9 C11 F11 F13 F5 C18 I18 F18 C13 I5 C5 C20 I20 F20" xr:uid="{2EB0B8D1-8A61-264B-8E81-D38DF4DC5B16}">
      <formula1>SCORE</formula1>
    </dataValidation>
  </dataValidations>
  <pageMargins left="0.7" right="0.7" top="0.75" bottom="0.75" header="0.3" footer="0.3"/>
  <pageSetup paperSize="8" scale="47" orientation="portrait" r:id="rId1"/>
  <ignoredErrors>
    <ignoredError sqref="A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6915-83FC-2546-B6ED-01C22B2A1E56}">
  <sheetPr>
    <tabColor theme="6"/>
    <pageSetUpPr fitToPage="1"/>
  </sheetPr>
  <dimension ref="A1:K22"/>
  <sheetViews>
    <sheetView showGridLines="0" zoomScale="92" zoomScaleNormal="90" zoomScalePageLayoutView="85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B20" sqref="A20:XFD21"/>
    </sheetView>
  </sheetViews>
  <sheetFormatPr baseColWidth="10" defaultColWidth="8.83203125" defaultRowHeight="13" x14ac:dyDescent="0.15"/>
  <cols>
    <col min="1" max="1" width="115.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85" customHeight="1" x14ac:dyDescent="0.2">
      <c r="A1" s="73" t="s">
        <v>15</v>
      </c>
      <c r="B1" s="74"/>
      <c r="C1" s="101" t="str">
        <f>'Beoordelaar 1'!C1</f>
        <v>Inschrijver 1</v>
      </c>
      <c r="D1" s="102"/>
      <c r="E1" s="74"/>
      <c r="F1" s="101" t="str">
        <f>'Beoordelaar 1'!F1</f>
        <v>Inschrijver 2</v>
      </c>
      <c r="G1" s="102"/>
      <c r="H1" s="74"/>
      <c r="I1" s="101" t="str">
        <f>'Beoordelaar 1'!I1</f>
        <v>Inschrijver 3</v>
      </c>
      <c r="J1" s="102"/>
      <c r="K1" s="2"/>
    </row>
    <row r="2" spans="1:1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ht="135" customHeight="1" x14ac:dyDescent="0.15">
      <c r="A4" s="26" t="str">
        <f>'Beoordelen open vragen'!A4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ht="31" customHeight="1" x14ac:dyDescent="0.15">
      <c r="A15" s="55"/>
      <c r="C15" s="20"/>
      <c r="D15" s="22"/>
      <c r="E15" s="5"/>
      <c r="F15" s="20"/>
      <c r="G15" s="22"/>
      <c r="H15" s="5"/>
      <c r="I15" s="20"/>
      <c r="J15" s="22"/>
    </row>
    <row r="16" spans="1:11" ht="20" customHeight="1" x14ac:dyDescent="0.15"/>
    <row r="17" spans="1:10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+3EoImTP67wOlaa2VLeMXaiFLueeSsOqEs4TrgGfbztHWfx0s0oUTNT9d/opHATgmSWpNIy5DXit6cwcsngHIw==" saltValue="1aMO0UUMYfb2aWirQh+xag==" spinCount="100000" sheet="1" objects="1" scenarios="1"/>
  <mergeCells count="59">
    <mergeCell ref="A20:A21"/>
    <mergeCell ref="C20:D20"/>
    <mergeCell ref="F20:G20"/>
    <mergeCell ref="I20:J20"/>
    <mergeCell ref="C21:D21"/>
    <mergeCell ref="F21:G21"/>
    <mergeCell ref="I21:J21"/>
    <mergeCell ref="C1:D1"/>
    <mergeCell ref="F1:G1"/>
    <mergeCell ref="I1:J1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C9:D9"/>
    <mergeCell ref="F9:G9"/>
    <mergeCell ref="I9:J9"/>
    <mergeCell ref="C10:D10"/>
    <mergeCell ref="F10:G10"/>
    <mergeCell ref="I10:J10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7:D17"/>
    <mergeCell ref="F17:G17"/>
    <mergeCell ref="I17:J17"/>
    <mergeCell ref="A18:A19"/>
    <mergeCell ref="C18:D18"/>
    <mergeCell ref="F18:G18"/>
    <mergeCell ref="I18:J18"/>
    <mergeCell ref="C19:D19"/>
    <mergeCell ref="F19:G19"/>
    <mergeCell ref="I19:J19"/>
  </mergeCells>
  <dataValidations count="1">
    <dataValidation type="list" errorStyle="warning" allowBlank="1" showErrorMessage="1" error="Voer juiste waarde in. " sqref="I13 F3 I3 I7 C3 C7 F7 F9 I9 I11 C9 C11 F11 F13 F5 C18 I18 F18 C13 I5 C5 C20 I20 F20" xr:uid="{F86CA8B9-9052-8D40-87E2-F9F4EC0A141D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9863-70C6-4444-AB66-F99F2F3CB788}">
  <sheetPr>
    <tabColor theme="6"/>
    <pageSetUpPr fitToPage="1"/>
  </sheetPr>
  <dimension ref="A1:K22"/>
  <sheetViews>
    <sheetView showGridLines="0" zoomScale="92" zoomScaleNormal="90" zoomScalePageLayoutView="85"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B20" sqref="A20:XFD21"/>
    </sheetView>
  </sheetViews>
  <sheetFormatPr baseColWidth="10" defaultColWidth="8.83203125" defaultRowHeight="13" x14ac:dyDescent="0.15"/>
  <cols>
    <col min="1" max="1" width="115.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85" customHeight="1" x14ac:dyDescent="0.2">
      <c r="A1" s="73" t="s">
        <v>16</v>
      </c>
      <c r="B1" s="74"/>
      <c r="C1" s="101" t="str">
        <f>'Beoordelaar 1'!C1</f>
        <v>Inschrijver 1</v>
      </c>
      <c r="D1" s="102"/>
      <c r="E1" s="74"/>
      <c r="F1" s="101" t="str">
        <f>'Beoordelaar 1'!F1</f>
        <v>Inschrijver 2</v>
      </c>
      <c r="G1" s="102"/>
      <c r="H1" s="74"/>
      <c r="I1" s="101" t="str">
        <f>'Beoordelaar 1'!I1</f>
        <v>Inschrijver 3</v>
      </c>
      <c r="J1" s="102"/>
      <c r="K1" s="2"/>
    </row>
    <row r="2" spans="1:1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ht="135" customHeight="1" x14ac:dyDescent="0.15">
      <c r="A4" s="26" t="str">
        <f>'Beoordelen open vragen'!A4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ht="31" customHeight="1" x14ac:dyDescent="0.15">
      <c r="A15" s="55"/>
      <c r="C15" s="20"/>
      <c r="D15" s="22"/>
      <c r="E15" s="5"/>
      <c r="F15" s="20"/>
      <c r="G15" s="22"/>
      <c r="H15" s="5"/>
      <c r="I15" s="20"/>
      <c r="J15" s="22"/>
    </row>
    <row r="16" spans="1:11" ht="20" customHeight="1" x14ac:dyDescent="0.15"/>
    <row r="17" spans="1:10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5zB9fSQYSezGOm8kFs/SfNvEUDyzUSzIDG775el0wITHwZgJo3UlsgPeza/hxvBsqf3tgn/BwbVXHYtOj46S5w==" saltValue="QUpFVeSJZzzHqQHN2YYM5g==" spinCount="100000" sheet="1" objects="1" scenarios="1"/>
  <mergeCells count="59">
    <mergeCell ref="A20:A21"/>
    <mergeCell ref="C20:D20"/>
    <mergeCell ref="F20:G20"/>
    <mergeCell ref="I20:J20"/>
    <mergeCell ref="C21:D21"/>
    <mergeCell ref="F21:G21"/>
    <mergeCell ref="I21:J21"/>
    <mergeCell ref="C1:D1"/>
    <mergeCell ref="F1:G1"/>
    <mergeCell ref="I1:J1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C9:D9"/>
    <mergeCell ref="F9:G9"/>
    <mergeCell ref="I9:J9"/>
    <mergeCell ref="C10:D10"/>
    <mergeCell ref="F10:G10"/>
    <mergeCell ref="I10:J10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7:D17"/>
    <mergeCell ref="F17:G17"/>
    <mergeCell ref="I17:J17"/>
    <mergeCell ref="A18:A19"/>
    <mergeCell ref="C18:D18"/>
    <mergeCell ref="F18:G18"/>
    <mergeCell ref="I18:J18"/>
    <mergeCell ref="C19:D19"/>
    <mergeCell ref="F19:G19"/>
    <mergeCell ref="I19:J19"/>
  </mergeCells>
  <dataValidations count="1">
    <dataValidation type="list" errorStyle="warning" allowBlank="1" showErrorMessage="1" error="Voer juiste waarde in. " sqref="I13 F3 I3 I7 C3 C7 F7 F9 I9 I11 C9 C11 F11 F13 F5 C18 I18 F18 C13 I5 C5 C20 I20 F20" xr:uid="{A3179B64-CA94-F047-954F-856C8D3EAB96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FF01-988D-824A-B003-C9FFCED7575D}">
  <sheetPr>
    <tabColor theme="6"/>
    <pageSetUpPr fitToPage="1"/>
  </sheetPr>
  <dimension ref="A1:K22"/>
  <sheetViews>
    <sheetView showGridLines="0" zoomScale="92" zoomScaleNormal="90" zoomScalePageLayoutView="85" workbookViewId="0">
      <pane xSplit="1" ySplit="1" topLeftCell="B15" activePane="bottomRight" state="frozen"/>
      <selection pane="topRight" activeCell="B1" sqref="B1"/>
      <selection pane="bottomLeft" activeCell="A2" sqref="A2"/>
      <selection pane="bottomRight" activeCell="B20" sqref="A20:XFD21"/>
    </sheetView>
  </sheetViews>
  <sheetFormatPr baseColWidth="10" defaultColWidth="8.83203125" defaultRowHeight="13" x14ac:dyDescent="0.15"/>
  <cols>
    <col min="1" max="1" width="115.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85" customHeight="1" x14ac:dyDescent="0.2">
      <c r="A1" s="73" t="s">
        <v>17</v>
      </c>
      <c r="B1" s="74"/>
      <c r="C1" s="101" t="str">
        <f>'Beoordelaar 1'!C1</f>
        <v>Inschrijver 1</v>
      </c>
      <c r="D1" s="102"/>
      <c r="E1" s="74"/>
      <c r="F1" s="101" t="str">
        <f>'Beoordelaar 1'!F1</f>
        <v>Inschrijver 2</v>
      </c>
      <c r="G1" s="102"/>
      <c r="H1" s="74"/>
      <c r="I1" s="101" t="str">
        <f>'Beoordelaar 1'!I1</f>
        <v>Inschrijver 3</v>
      </c>
      <c r="J1" s="102"/>
      <c r="K1" s="2"/>
    </row>
    <row r="2" spans="1:1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ht="135" customHeight="1" x14ac:dyDescent="0.15">
      <c r="A4" s="26" t="str">
        <f>'Beoordelen open vragen'!A4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ht="31" customHeight="1" x14ac:dyDescent="0.15">
      <c r="A15" s="55"/>
      <c r="C15" s="20"/>
      <c r="D15" s="22"/>
      <c r="E15" s="5"/>
      <c r="F15" s="20"/>
      <c r="G15" s="22"/>
      <c r="H15" s="5"/>
      <c r="I15" s="20"/>
      <c r="J15" s="22"/>
    </row>
    <row r="16" spans="1:11" ht="20" customHeight="1" x14ac:dyDescent="0.15"/>
    <row r="17" spans="1:10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x37b5YmPxr71kBAXnvhJHZteu04QyN2awyvQkbEfT8z6sF0Lw0OZjdb130Gd76iNubZipFEfTQc0Fc+ml0TQ0A==" saltValue="urWIMwFKctYm2dyVV3IErg==" spinCount="100000" sheet="1" objects="1" scenarios="1"/>
  <mergeCells count="59">
    <mergeCell ref="A20:A21"/>
    <mergeCell ref="C20:D20"/>
    <mergeCell ref="F20:G20"/>
    <mergeCell ref="I20:J20"/>
    <mergeCell ref="C21:D21"/>
    <mergeCell ref="F21:G21"/>
    <mergeCell ref="I21:J21"/>
    <mergeCell ref="C1:D1"/>
    <mergeCell ref="F1:G1"/>
    <mergeCell ref="I1:J1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C9:D9"/>
    <mergeCell ref="F9:G9"/>
    <mergeCell ref="I9:J9"/>
    <mergeCell ref="C10:D10"/>
    <mergeCell ref="F10:G10"/>
    <mergeCell ref="I10:J10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7:D17"/>
    <mergeCell ref="F17:G17"/>
    <mergeCell ref="I17:J17"/>
    <mergeCell ref="A18:A19"/>
    <mergeCell ref="C18:D18"/>
    <mergeCell ref="F18:G18"/>
    <mergeCell ref="I18:J18"/>
    <mergeCell ref="C19:D19"/>
    <mergeCell ref="F19:G19"/>
    <mergeCell ref="I19:J19"/>
  </mergeCells>
  <dataValidations count="1">
    <dataValidation type="list" errorStyle="warning" allowBlank="1" showErrorMessage="1" error="Voer juiste waarde in. " sqref="I13 F3 I3 I7 C3 C7 F7 F9 I9 I11 C9 C11 F11 F13 F5 C18 I18 F18 C13 I5 C5 C20 I20 F20" xr:uid="{F45AE4CC-CD6E-F148-ACFE-0C06208D00D3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68BF-9265-A24B-BBA9-EF33142FFB1E}">
  <sheetPr>
    <tabColor theme="6"/>
  </sheetPr>
  <dimension ref="A1:K22"/>
  <sheetViews>
    <sheetView showGridLines="0" workbookViewId="0">
      <pane xSplit="1" ySplit="1" topLeftCell="C15" activePane="bottomRight" state="frozen"/>
      <selection pane="topRight" activeCell="B1" sqref="B1"/>
      <selection pane="bottomLeft" activeCell="A2" sqref="A2"/>
      <selection pane="bottomRight" sqref="A1:A1048576"/>
    </sheetView>
  </sheetViews>
  <sheetFormatPr baseColWidth="10" defaultRowHeight="15" x14ac:dyDescent="0.2"/>
  <cols>
    <col min="1" max="1" width="11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</cols>
  <sheetData>
    <row r="1" spans="1:11" s="3" customFormat="1" ht="85" customHeight="1" x14ac:dyDescent="0.2">
      <c r="A1" s="73" t="s">
        <v>42</v>
      </c>
      <c r="B1" s="74"/>
      <c r="C1" s="101" t="str">
        <f>'Beoordelaar 1'!C1</f>
        <v>Inschrijver 1</v>
      </c>
      <c r="D1" s="102"/>
      <c r="E1" s="74"/>
      <c r="F1" s="101" t="str">
        <f>'Beoordelaar 1'!F1</f>
        <v>Inschrijver 2</v>
      </c>
      <c r="G1" s="102"/>
      <c r="H1" s="74"/>
      <c r="I1" s="101" t="str">
        <f>'Beoordelaar 1'!I1</f>
        <v>Inschrijver 3</v>
      </c>
      <c r="J1" s="102"/>
      <c r="K1" s="2"/>
    </row>
    <row r="2" spans="1:11" s="3" customFormat="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s="3" customFormat="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s="3" customFormat="1" ht="135" customHeight="1" x14ac:dyDescent="0.15">
      <c r="A4" s="26" t="str">
        <f>'Beoordelen open vragen'!A4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s="3" customFormat="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s="3" customFormat="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s="3" customFormat="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s="3" customFormat="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s="3" customFormat="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s="3" customFormat="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s="3" customFormat="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s="3" customFormat="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s="3" customFormat="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s="3" customFormat="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s="3" customFormat="1" ht="31" customHeight="1" x14ac:dyDescent="0.15">
      <c r="A15" s="55"/>
      <c r="B15" s="5"/>
      <c r="C15" s="20"/>
      <c r="D15" s="22"/>
      <c r="E15" s="5"/>
      <c r="F15" s="20"/>
      <c r="G15" s="22"/>
      <c r="H15" s="5"/>
      <c r="I15" s="20"/>
      <c r="J15" s="22"/>
    </row>
    <row r="16" spans="1:11" s="3" customFormat="1" ht="20" customHeight="1" x14ac:dyDescent="0.15">
      <c r="B16" s="5"/>
      <c r="C16" s="4"/>
      <c r="D16" s="4"/>
      <c r="E16" s="4"/>
      <c r="F16" s="4"/>
      <c r="G16" s="4"/>
      <c r="H16" s="4"/>
    </row>
    <row r="17" spans="1:10" s="3" customFormat="1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s="3" customFormat="1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s="3" customFormat="1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s="3" customFormat="1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s="3" customFormat="1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s="3" customFormat="1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lEYhdvf7evX2q2zSMu0BXXuW6LM5bGQi0cYIrLswYd8ufdfxf6aP17YmdPmfGtrn6pMKFmG0xRV2mE2U6ptzXg==" saltValue="KmaJ+F4w1tnk1Y4zOuuUTw==" spinCount="100000" sheet="1" objects="1" scenarios="1"/>
  <mergeCells count="59">
    <mergeCell ref="A20:A21"/>
    <mergeCell ref="C20:D20"/>
    <mergeCell ref="F20:G20"/>
    <mergeCell ref="I20:J20"/>
    <mergeCell ref="C21:D21"/>
    <mergeCell ref="F21:G21"/>
    <mergeCell ref="I21:J21"/>
    <mergeCell ref="C17:D17"/>
    <mergeCell ref="F17:G17"/>
    <mergeCell ref="I17:J17"/>
    <mergeCell ref="A18:A19"/>
    <mergeCell ref="C18:D18"/>
    <mergeCell ref="F18:G18"/>
    <mergeCell ref="I18:J18"/>
    <mergeCell ref="C19:D19"/>
    <mergeCell ref="F19:G19"/>
    <mergeCell ref="I19:J19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5:D5"/>
    <mergeCell ref="F5:G5"/>
    <mergeCell ref="I5:J5"/>
    <mergeCell ref="C6:D6"/>
    <mergeCell ref="F6:G6"/>
    <mergeCell ref="I6:J6"/>
    <mergeCell ref="C3:D3"/>
    <mergeCell ref="F3:G3"/>
    <mergeCell ref="I3:J3"/>
    <mergeCell ref="C4:D4"/>
    <mergeCell ref="F4:G4"/>
    <mergeCell ref="I4:J4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I13 F3 I3 I7 C3 C7 F7 F9 I9 I11 C9 C11 F11 F13 F5 C18 I18 F18 I5 C5 C13 C20 I20 F20" xr:uid="{F48657E8-A8A9-9742-8CA1-B4286A099F7B}">
      <formula1>SCORE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1979-DA27-B446-B4F4-8B7C41B10CBC}">
  <sheetPr>
    <tabColor theme="6"/>
  </sheetPr>
  <dimension ref="A1:K22"/>
  <sheetViews>
    <sheetView showGridLines="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B20" sqref="A20:XFD21"/>
    </sheetView>
  </sheetViews>
  <sheetFormatPr baseColWidth="10" defaultRowHeight="15" x14ac:dyDescent="0.2"/>
  <cols>
    <col min="1" max="1" width="11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</cols>
  <sheetData>
    <row r="1" spans="1:11" s="3" customFormat="1" ht="85" customHeight="1" x14ac:dyDescent="0.2">
      <c r="A1" s="73" t="s">
        <v>44</v>
      </c>
      <c r="B1" s="74"/>
      <c r="C1" s="101" t="str">
        <f>'Beoordelaar 1'!C1</f>
        <v>Inschrijver 1</v>
      </c>
      <c r="D1" s="102"/>
      <c r="E1" s="74"/>
      <c r="F1" s="101" t="str">
        <f>'Beoordelaar 1'!F1</f>
        <v>Inschrijver 2</v>
      </c>
      <c r="G1" s="102"/>
      <c r="H1" s="74"/>
      <c r="I1" s="101" t="str">
        <f>'Beoordelaar 1'!I1</f>
        <v>Inschrijver 3</v>
      </c>
      <c r="J1" s="102"/>
      <c r="K1" s="2"/>
    </row>
    <row r="2" spans="1:11" s="3" customFormat="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s="3" customFormat="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s="3" customFormat="1" ht="135" customHeight="1" x14ac:dyDescent="0.15">
      <c r="A4" s="26" t="str">
        <f>'Beoordelen open vragen'!A4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s="3" customFormat="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s="3" customFormat="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s="3" customFormat="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s="3" customFormat="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s="3" customFormat="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s="3" customFormat="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s="3" customFormat="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s="3" customFormat="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s="3" customFormat="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s="3" customFormat="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s="3" customFormat="1" ht="31" customHeight="1" x14ac:dyDescent="0.15">
      <c r="A15" s="55"/>
      <c r="B15" s="5"/>
      <c r="C15" s="20"/>
      <c r="D15" s="22"/>
      <c r="E15" s="5"/>
      <c r="F15" s="20"/>
      <c r="G15" s="22"/>
      <c r="H15" s="5"/>
      <c r="I15" s="20"/>
      <c r="J15" s="22"/>
    </row>
    <row r="16" spans="1:11" s="3" customFormat="1" ht="20" customHeight="1" x14ac:dyDescent="0.15">
      <c r="B16" s="5"/>
      <c r="C16" s="4"/>
      <c r="D16" s="4"/>
      <c r="E16" s="4"/>
      <c r="F16" s="4"/>
      <c r="G16" s="4"/>
      <c r="H16" s="4"/>
    </row>
    <row r="17" spans="1:10" s="3" customFormat="1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s="3" customFormat="1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s="3" customFormat="1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s="3" customFormat="1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s="3" customFormat="1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s="3" customFormat="1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kyonvkbZ9nXS6dquyCY/wh+epI1hnVzPW4h3kAEkgwZ8ZxixnzBSdgSH2G7L295suZkSYSHHBXvebX54k5pnVQ==" saltValue="EQHCvs61UjJKfxttY/5O/w==" spinCount="100000" sheet="1" objects="1" scenarios="1"/>
  <mergeCells count="59">
    <mergeCell ref="A20:A21"/>
    <mergeCell ref="C20:D20"/>
    <mergeCell ref="F20:G20"/>
    <mergeCell ref="I20:J20"/>
    <mergeCell ref="C21:D21"/>
    <mergeCell ref="F21:G21"/>
    <mergeCell ref="I21:J21"/>
    <mergeCell ref="C17:D17"/>
    <mergeCell ref="F17:G17"/>
    <mergeCell ref="I17:J17"/>
    <mergeCell ref="A18:A19"/>
    <mergeCell ref="C18:D18"/>
    <mergeCell ref="F18:G18"/>
    <mergeCell ref="I18:J18"/>
    <mergeCell ref="C19:D19"/>
    <mergeCell ref="F19:G19"/>
    <mergeCell ref="I19:J19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5:D5"/>
    <mergeCell ref="F5:G5"/>
    <mergeCell ref="I5:J5"/>
    <mergeCell ref="C6:D6"/>
    <mergeCell ref="F6:G6"/>
    <mergeCell ref="I6:J6"/>
    <mergeCell ref="C3:D3"/>
    <mergeCell ref="F3:G3"/>
    <mergeCell ref="I3:J3"/>
    <mergeCell ref="C4:D4"/>
    <mergeCell ref="F4:G4"/>
    <mergeCell ref="I4:J4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I13 F3 I3 I7 C3 C7 F7 F9 I9 I11 C9 C11 F11 F13 F5 C18 I18 F18 C13 I5 C5 C20 I20 F20" xr:uid="{1BE6A11E-47EC-F240-8FCC-95CB1C8A8C48}">
      <formula1>SCORE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B82C-0F02-E84E-85D7-280A60F0B80F}">
  <sheetPr>
    <tabColor theme="6"/>
  </sheetPr>
  <dimension ref="A1:K22"/>
  <sheetViews>
    <sheetView showGridLines="0" workbookViewId="0">
      <pane xSplit="1" ySplit="1" topLeftCell="B19" activePane="bottomRight" state="frozen"/>
      <selection pane="topRight" activeCell="B1" sqref="B1"/>
      <selection pane="bottomLeft" activeCell="A2" sqref="A2"/>
      <selection pane="bottomRight" activeCell="A20" sqref="A20:XFD21"/>
    </sheetView>
  </sheetViews>
  <sheetFormatPr baseColWidth="10" defaultRowHeight="15" x14ac:dyDescent="0.2"/>
  <cols>
    <col min="1" max="1" width="115" style="3" bestFit="1" customWidth="1"/>
    <col min="2" max="2" width="2.83203125" style="5" customWidth="1"/>
    <col min="3" max="3" width="42.6640625" style="4" customWidth="1"/>
    <col min="4" max="4" width="3.83203125" style="4" customWidth="1"/>
    <col min="5" max="5" width="2.83203125" style="4" customWidth="1"/>
    <col min="6" max="6" width="42.6640625" style="4" customWidth="1"/>
    <col min="7" max="7" width="3.83203125" style="4" customWidth="1"/>
    <col min="8" max="8" width="2.83203125" style="4" customWidth="1"/>
    <col min="9" max="9" width="42.6640625" style="3" customWidth="1"/>
    <col min="10" max="10" width="3.83203125" style="3" customWidth="1"/>
  </cols>
  <sheetData>
    <row r="1" spans="1:11" s="3" customFormat="1" ht="85" customHeight="1" x14ac:dyDescent="0.2">
      <c r="A1" s="73" t="s">
        <v>43</v>
      </c>
      <c r="B1" s="74"/>
      <c r="C1" s="101" t="str">
        <f>'Beoordelaar 1'!C1</f>
        <v>Inschrijver 1</v>
      </c>
      <c r="D1" s="102"/>
      <c r="E1" s="74"/>
      <c r="F1" s="101" t="str">
        <f>'Beoordelaar 1'!F1</f>
        <v>Inschrijver 2</v>
      </c>
      <c r="G1" s="102"/>
      <c r="H1" s="74"/>
      <c r="I1" s="101" t="str">
        <f>'Beoordelaar 1'!I1</f>
        <v>Inschrijver 3</v>
      </c>
      <c r="J1" s="102"/>
      <c r="K1" s="2"/>
    </row>
    <row r="2" spans="1:11" s="3" customFormat="1" ht="34" customHeight="1" x14ac:dyDescent="0.15">
      <c r="A2" s="75" t="s">
        <v>36</v>
      </c>
      <c r="B2" s="6"/>
      <c r="C2" s="99" t="s">
        <v>2</v>
      </c>
      <c r="D2" s="100"/>
      <c r="E2" s="6"/>
      <c r="F2" s="99" t="s">
        <v>2</v>
      </c>
      <c r="G2" s="100"/>
      <c r="H2" s="6"/>
      <c r="I2" s="99" t="s">
        <v>2</v>
      </c>
      <c r="J2" s="100"/>
    </row>
    <row r="3" spans="1:11" s="3" customFormat="1" ht="31" customHeight="1" x14ac:dyDescent="0.15">
      <c r="A3" s="71" t="str">
        <f>_xlfn.SINGLE('Beoordelen open vragen'!A3)</f>
        <v>Open vraag 1: Duurzaamheid en SROI</v>
      </c>
      <c r="B3" s="7"/>
      <c r="C3" s="89" t="s">
        <v>2</v>
      </c>
      <c r="D3" s="90"/>
      <c r="E3" s="72"/>
      <c r="F3" s="89" t="s">
        <v>2</v>
      </c>
      <c r="G3" s="90"/>
      <c r="H3" s="72"/>
      <c r="I3" s="89" t="s">
        <v>2</v>
      </c>
      <c r="J3" s="90"/>
    </row>
    <row r="4" spans="1:11" s="3" customFormat="1" ht="135" customHeight="1" x14ac:dyDescent="0.15">
      <c r="A4" s="26" t="str">
        <f>'Beoordelen open vragen'!A4</f>
        <v>Zie bijlage 6 'kwaliteit'.</v>
      </c>
      <c r="B4" s="7"/>
      <c r="C4" s="91" t="s">
        <v>14</v>
      </c>
      <c r="D4" s="92"/>
      <c r="E4" s="7"/>
      <c r="F4" s="91" t="s">
        <v>14</v>
      </c>
      <c r="G4" s="92"/>
      <c r="H4" s="7"/>
      <c r="I4" s="91" t="s">
        <v>14</v>
      </c>
      <c r="J4" s="92"/>
    </row>
    <row r="5" spans="1:11" s="3" customFormat="1" ht="31" customHeight="1" x14ac:dyDescent="0.15">
      <c r="A5" s="71" t="str">
        <f>'Beoordelen open vragen'!A5</f>
        <v>Open vraag 2: Pro-actieve ondersteuning en casemanagement, reductie ziekteverzuim en de-medicaliseren</v>
      </c>
      <c r="B5" s="7"/>
      <c r="C5" s="89" t="s">
        <v>2</v>
      </c>
      <c r="D5" s="90"/>
      <c r="E5" s="72"/>
      <c r="F5" s="89" t="s">
        <v>2</v>
      </c>
      <c r="G5" s="90"/>
      <c r="H5" s="72"/>
      <c r="I5" s="89" t="s">
        <v>2</v>
      </c>
      <c r="J5" s="90"/>
    </row>
    <row r="6" spans="1:11" s="3" customFormat="1" ht="135" customHeight="1" x14ac:dyDescent="0.15">
      <c r="A6" s="26" t="str">
        <f>_xlfn.SINGLE('Beoordelen open vragen'!A6)</f>
        <v>Zie bijlage 6 'kwaliteit'.</v>
      </c>
      <c r="B6" s="7"/>
      <c r="C6" s="91" t="s">
        <v>14</v>
      </c>
      <c r="D6" s="92"/>
      <c r="E6" s="7"/>
      <c r="F6" s="91" t="s">
        <v>14</v>
      </c>
      <c r="G6" s="92"/>
      <c r="H6" s="7"/>
      <c r="I6" s="91" t="s">
        <v>14</v>
      </c>
      <c r="J6" s="92"/>
    </row>
    <row r="7" spans="1:11" s="3" customFormat="1" ht="31" customHeight="1" x14ac:dyDescent="0.15">
      <c r="A7" s="71" t="str">
        <f>_xlfn.SINGLE('Beoordelen open vragen'!A7)</f>
        <v>Open vraag 3: Kwaliteit en continuïteit dienstverlening</v>
      </c>
      <c r="B7" s="7"/>
      <c r="C7" s="89" t="s">
        <v>2</v>
      </c>
      <c r="D7" s="90"/>
      <c r="E7" s="72"/>
      <c r="F7" s="89" t="s">
        <v>2</v>
      </c>
      <c r="G7" s="90"/>
      <c r="H7" s="72"/>
      <c r="I7" s="89" t="s">
        <v>2</v>
      </c>
      <c r="J7" s="90"/>
    </row>
    <row r="8" spans="1:11" s="3" customFormat="1" ht="135" customHeight="1" x14ac:dyDescent="0.15">
      <c r="A8" s="26" t="str">
        <f>_xlfn.SINGLE('Beoordelen open vragen'!A8)</f>
        <v>Zie bijlage 6 'kwaliteit'.</v>
      </c>
      <c r="B8" s="7"/>
      <c r="C8" s="91" t="s">
        <v>14</v>
      </c>
      <c r="D8" s="92"/>
      <c r="E8" s="7"/>
      <c r="F8" s="91" t="s">
        <v>14</v>
      </c>
      <c r="G8" s="92"/>
      <c r="H8" s="7"/>
      <c r="I8" s="91" t="s">
        <v>14</v>
      </c>
      <c r="J8" s="92"/>
    </row>
    <row r="9" spans="1:11" s="3" customFormat="1" ht="31" customHeight="1" x14ac:dyDescent="0.15">
      <c r="A9" s="71" t="str">
        <f>_xlfn.SINGLE('Beoordelen open vragen'!A9)</f>
        <v>Open vraag 4: Proces ziekmelden, herstelmelden, communicatie en applicatie</v>
      </c>
      <c r="B9" s="7"/>
      <c r="C9" s="89" t="s">
        <v>2</v>
      </c>
      <c r="D9" s="90"/>
      <c r="E9" s="72"/>
      <c r="F9" s="89" t="s">
        <v>2</v>
      </c>
      <c r="G9" s="90"/>
      <c r="H9" s="72"/>
      <c r="I9" s="89" t="s">
        <v>2</v>
      </c>
      <c r="J9" s="90"/>
    </row>
    <row r="10" spans="1:11" s="3" customFormat="1" ht="135" customHeight="1" x14ac:dyDescent="0.15">
      <c r="A10" s="26" t="str">
        <f>_xlfn.SINGLE('Beoordelen open vragen'!A10)</f>
        <v>Zie bijlage 6 'kwaliteit'.</v>
      </c>
      <c r="B10" s="7"/>
      <c r="C10" s="91" t="s">
        <v>14</v>
      </c>
      <c r="D10" s="92"/>
      <c r="E10" s="7"/>
      <c r="F10" s="91" t="s">
        <v>14</v>
      </c>
      <c r="G10" s="92"/>
      <c r="H10" s="7"/>
      <c r="I10" s="91" t="s">
        <v>14</v>
      </c>
      <c r="J10" s="92"/>
    </row>
    <row r="11" spans="1:11" s="3" customFormat="1" ht="31" customHeight="1" x14ac:dyDescent="0.15">
      <c r="A11" s="71" t="str">
        <f>'Beoordelen open vragen'!A11</f>
        <v>Open vraag 5: Aanvullende diensten</v>
      </c>
      <c r="B11" s="7"/>
      <c r="C11" s="89" t="s">
        <v>2</v>
      </c>
      <c r="D11" s="90"/>
      <c r="E11" s="72"/>
      <c r="F11" s="89" t="s">
        <v>2</v>
      </c>
      <c r="G11" s="90"/>
      <c r="H11" s="72"/>
      <c r="I11" s="89" t="s">
        <v>2</v>
      </c>
      <c r="J11" s="90"/>
    </row>
    <row r="12" spans="1:11" s="3" customFormat="1" ht="135" customHeight="1" x14ac:dyDescent="0.15">
      <c r="A12" s="26" t="str">
        <f>'Beoordelen open vragen'!A12</f>
        <v>Zie bijlage 6 'kwaliteit'.</v>
      </c>
      <c r="B12" s="7"/>
      <c r="C12" s="91" t="s">
        <v>14</v>
      </c>
      <c r="D12" s="92"/>
      <c r="E12" s="7"/>
      <c r="F12" s="91" t="s">
        <v>14</v>
      </c>
      <c r="G12" s="92"/>
      <c r="H12" s="7"/>
      <c r="I12" s="91" t="s">
        <v>14</v>
      </c>
      <c r="J12" s="92"/>
    </row>
    <row r="13" spans="1:11" s="3" customFormat="1" ht="30" customHeight="1" x14ac:dyDescent="0.15">
      <c r="A13" s="71" t="str">
        <f>'Beoordelen open vragen'!A13</f>
        <v>Open vraag 6: Voorbeeld rapportage en rapportage verzuimoorzaken</v>
      </c>
      <c r="B13" s="7"/>
      <c r="C13" s="89" t="s">
        <v>2</v>
      </c>
      <c r="D13" s="90"/>
      <c r="E13" s="72"/>
      <c r="F13" s="89" t="s">
        <v>2</v>
      </c>
      <c r="G13" s="90"/>
      <c r="H13" s="72"/>
      <c r="I13" s="89" t="s">
        <v>2</v>
      </c>
      <c r="J13" s="90"/>
    </row>
    <row r="14" spans="1:11" s="3" customFormat="1" ht="135" customHeight="1" x14ac:dyDescent="0.15">
      <c r="A14" s="26" t="str">
        <f>'Beoordelen open vragen'!A14</f>
        <v>Zie bijlage 6 'kwaliteit'.</v>
      </c>
      <c r="B14" s="7"/>
      <c r="C14" s="91" t="s">
        <v>14</v>
      </c>
      <c r="D14" s="92"/>
      <c r="E14" s="7"/>
      <c r="F14" s="91" t="s">
        <v>14</v>
      </c>
      <c r="G14" s="92"/>
      <c r="H14" s="7"/>
      <c r="I14" s="91" t="s">
        <v>14</v>
      </c>
      <c r="J14" s="92"/>
    </row>
    <row r="15" spans="1:11" s="3" customFormat="1" ht="31" customHeight="1" x14ac:dyDescent="0.15">
      <c r="A15" s="55"/>
      <c r="B15" s="5"/>
      <c r="C15" s="20"/>
      <c r="D15" s="22"/>
      <c r="E15" s="5"/>
      <c r="F15" s="20"/>
      <c r="G15" s="22"/>
      <c r="H15" s="5"/>
      <c r="I15" s="20"/>
      <c r="J15" s="22"/>
    </row>
    <row r="16" spans="1:11" s="3" customFormat="1" ht="20" customHeight="1" x14ac:dyDescent="0.15">
      <c r="B16" s="5"/>
      <c r="C16" s="4"/>
      <c r="D16" s="4"/>
      <c r="E16" s="4"/>
      <c r="F16" s="4"/>
      <c r="G16" s="4"/>
      <c r="H16" s="4"/>
    </row>
    <row r="17" spans="1:10" s="3" customFormat="1" ht="31" customHeight="1" x14ac:dyDescent="0.15">
      <c r="A17" s="76" t="str">
        <f>'Beoordelen interview'!A1</f>
        <v>2.	 INTERVIEW (CASUSSEN)</v>
      </c>
      <c r="B17" s="6"/>
      <c r="C17" s="95"/>
      <c r="D17" s="96"/>
      <c r="E17" s="6"/>
      <c r="F17" s="95"/>
      <c r="G17" s="96"/>
      <c r="H17" s="6"/>
      <c r="I17" s="95"/>
      <c r="J17" s="96"/>
    </row>
    <row r="18" spans="1:10" s="3" customFormat="1" ht="31" customHeight="1" x14ac:dyDescent="0.15">
      <c r="A18" s="93" t="str">
        <f>'Beoordelen interview'!A4:A4</f>
        <v>Casus 1</v>
      </c>
      <c r="B18" s="7"/>
      <c r="C18" s="89" t="s">
        <v>2</v>
      </c>
      <c r="D18" s="90"/>
      <c r="E18" s="72"/>
      <c r="F18" s="89" t="s">
        <v>2</v>
      </c>
      <c r="G18" s="90"/>
      <c r="H18" s="72"/>
      <c r="I18" s="89" t="s">
        <v>2</v>
      </c>
      <c r="J18" s="90"/>
    </row>
    <row r="19" spans="1:10" s="3" customFormat="1" ht="134" customHeight="1" x14ac:dyDescent="0.15">
      <c r="A19" s="94"/>
      <c r="B19" s="7"/>
      <c r="C19" s="91" t="s">
        <v>14</v>
      </c>
      <c r="D19" s="92"/>
      <c r="E19" s="7"/>
      <c r="F19" s="91" t="s">
        <v>14</v>
      </c>
      <c r="G19" s="92"/>
      <c r="H19" s="7"/>
      <c r="I19" s="91" t="s">
        <v>14</v>
      </c>
      <c r="J19" s="92"/>
    </row>
    <row r="20" spans="1:10" s="3" customFormat="1" ht="31" customHeight="1" x14ac:dyDescent="0.15">
      <c r="A20" s="93" t="str">
        <f>'Beoordelen interview'!A5:A5</f>
        <v>Casus 2</v>
      </c>
      <c r="B20" s="7"/>
      <c r="C20" s="89" t="s">
        <v>2</v>
      </c>
      <c r="D20" s="90"/>
      <c r="E20" s="72"/>
      <c r="F20" s="89" t="s">
        <v>2</v>
      </c>
      <c r="G20" s="90"/>
      <c r="H20" s="72"/>
      <c r="I20" s="89" t="s">
        <v>2</v>
      </c>
      <c r="J20" s="90"/>
    </row>
    <row r="21" spans="1:10" s="3" customFormat="1" ht="134" customHeight="1" x14ac:dyDescent="0.15">
      <c r="A21" s="94"/>
      <c r="B21" s="7"/>
      <c r="C21" s="91" t="s">
        <v>14</v>
      </c>
      <c r="D21" s="92"/>
      <c r="E21" s="7"/>
      <c r="F21" s="91" t="s">
        <v>14</v>
      </c>
      <c r="G21" s="92"/>
      <c r="H21" s="7"/>
      <c r="I21" s="91" t="s">
        <v>14</v>
      </c>
      <c r="J21" s="92"/>
    </row>
    <row r="22" spans="1:10" s="3" customFormat="1" ht="20" customHeight="1" x14ac:dyDescent="0.15">
      <c r="A22" s="55"/>
      <c r="B22" s="8"/>
      <c r="C22" s="21"/>
      <c r="D22" s="21"/>
      <c r="E22" s="8"/>
      <c r="F22" s="21"/>
      <c r="G22" s="21"/>
      <c r="H22" s="8"/>
      <c r="I22" s="21"/>
      <c r="J22" s="22"/>
    </row>
  </sheetData>
  <sheetProtection algorithmName="SHA-512" hashValue="syKFiTfvn4jJDoOxGnIdrrPRN8VYXW+mGmCr8+vY41vsDPPcpo6XWXAKF0P4V/MuL3kXNyEKd0vnmf7Dtio9fw==" saltValue="Wtbg7Sv3tBQsClKElNwNSA==" spinCount="100000" sheet="1" objects="1" scenarios="1"/>
  <mergeCells count="59">
    <mergeCell ref="A20:A21"/>
    <mergeCell ref="C20:D20"/>
    <mergeCell ref="F20:G20"/>
    <mergeCell ref="I20:J20"/>
    <mergeCell ref="C21:D21"/>
    <mergeCell ref="F21:G21"/>
    <mergeCell ref="I21:J21"/>
    <mergeCell ref="C17:D17"/>
    <mergeCell ref="F17:G17"/>
    <mergeCell ref="I17:J17"/>
    <mergeCell ref="A18:A19"/>
    <mergeCell ref="C18:D18"/>
    <mergeCell ref="F18:G18"/>
    <mergeCell ref="I18:J18"/>
    <mergeCell ref="C19:D19"/>
    <mergeCell ref="F19:G19"/>
    <mergeCell ref="I19:J19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5:D5"/>
    <mergeCell ref="F5:G5"/>
    <mergeCell ref="I5:J5"/>
    <mergeCell ref="C6:D6"/>
    <mergeCell ref="F6:G6"/>
    <mergeCell ref="I6:J6"/>
    <mergeCell ref="C3:D3"/>
    <mergeCell ref="F3:G3"/>
    <mergeCell ref="I3:J3"/>
    <mergeCell ref="C4:D4"/>
    <mergeCell ref="F4:G4"/>
    <mergeCell ref="I4:J4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I13 F3 I3 I7 C3 C7 F7 F9 I9 I11 C9 C11 F11 F13 F5 C18 I18 F18 C13 I5 C5 C20 I20 F20" xr:uid="{3659949B-9CD6-8C4D-8149-7C96C13798E8}">
      <formula1>SCORE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9BCDFC-00A3-423E-9259-4CB0A29FABAF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04d4ff2e-cf62-40b0-a5cf-f8c6524922a9"/>
    <ds:schemaRef ds:uri="http://schemas.microsoft.com/office/2006/metadata/properties"/>
    <ds:schemaRef ds:uri="cdfd6af9-2027-427e-aee7-f2f3dc2ea9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C53EA9-270B-42B4-8339-9167CDCF5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0112B2-6E3D-4017-9196-E93F110B8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Beoordelen open vragen</vt:lpstr>
      <vt:lpstr>Beoordelen interview</vt:lpstr>
      <vt:lpstr>Beoordelaar 1</vt:lpstr>
      <vt:lpstr>Beoordelaar 2</vt:lpstr>
      <vt:lpstr>Beoordelaar 3</vt:lpstr>
      <vt:lpstr>Beoordelaar 4</vt:lpstr>
      <vt:lpstr>Beoordelaar 5</vt:lpstr>
      <vt:lpstr>Beoordelaar 6</vt:lpstr>
      <vt:lpstr>Beoordelaar 7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2006-09-16T00:00:00Z</dcterms:created>
  <dcterms:modified xsi:type="dcterms:W3CDTF">2025-05-23T12:32:42Z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