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IS\Inkoopdoss\SZW\EA\201800303.044 - CATM Plaagdiermanagement\02. BD\"/>
    </mc:Choice>
  </mc:AlternateContent>
  <xr:revisionPtr revIDLastSave="0" documentId="13_ncr:1_{9AB61329-9414-4371-B3CF-202F7B171EC1}" xr6:coauthVersionLast="47" xr6:coauthVersionMax="47" xr10:uidLastSave="{00000000-0000-0000-0000-000000000000}"/>
  <bookViews>
    <workbookView xWindow="-120" yWindow="-120" windowWidth="29040" windowHeight="17520" tabRatio="733" xr2:uid="{00000000-000D-0000-FFFF-FFFF00000000}"/>
  </bookViews>
  <sheets>
    <sheet name="Voorblad en leeswijzer" sheetId="28" r:id="rId1"/>
    <sheet name="Prijsopgaveformulier" sheetId="30" r:id="rId2"/>
  </sheets>
  <externalReferences>
    <externalReference r:id="rId3"/>
    <externalReference r:id="rId4"/>
  </externalReferences>
  <definedNames>
    <definedName name="_1_0_F" localSheetId="1" hidden="1">[1]Blad1!#REF!</definedName>
    <definedName name="_1_0_F" hidden="1">[1]Blad1!#REF!</definedName>
    <definedName name="_Fill" localSheetId="1" hidden="1">'[2]#REF'!#REF!</definedName>
    <definedName name="_Fill" hidden="1">'[2]#REF'!#REF!</definedName>
    <definedName name="_Key1" localSheetId="1" hidden="1">'[2]#REF'!#REF!</definedName>
    <definedName name="_Key1" hidden="1">'[2]#REF'!#REF!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Table1_In1" localSheetId="1" hidden="1">#REF!</definedName>
    <definedName name="_Table1_In1" hidden="1">#REF!</definedName>
    <definedName name="_Table1_Out" localSheetId="1" hidden="1">#REF!</definedName>
    <definedName name="_Table1_Out" hidden="1">#REF!</definedName>
    <definedName name="dertien" localSheetId="1" hidden="1">{"'ma_vr'!$A$1:$AA$42"}</definedName>
    <definedName name="dertien" hidden="1">{"'ma_vr'!$A$1:$AA$42"}</definedName>
    <definedName name="han" localSheetId="1" hidden="1">'[2]#REF'!#REF!</definedName>
    <definedName name="han" hidden="1">'[2]#REF'!#REF!</definedName>
    <definedName name="html" localSheetId="1" hidden="1">{"'Blad1'!$A$1:$Q$51"}</definedName>
    <definedName name="html" hidden="1">{"'Blad1'!$A$1:$Q$51"}</definedName>
    <definedName name="HTML_CodePage" hidden="1">1252</definedName>
    <definedName name="HTML_Control" localSheetId="1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localSheetId="1" hidden="1">{"'Blad1'!$A$1:$Q$51"}</definedName>
    <definedName name="html2" hidden="1">{"'Blad1'!$A$1:$Q$51"}</definedName>
    <definedName name="html3" localSheetId="1" hidden="1">{"'Blad1'!$A$1:$Q$51"}</definedName>
    <definedName name="html3" hidden="1">{"'Blad1'!$A$1:$Q$51"}</definedName>
    <definedName name="Mutatiederdekwartaal" localSheetId="1" hidden="1">{"'ma_vr'!$A$1:$AA$42"}</definedName>
    <definedName name="Mutatiederdekwartaal" hidden="1">{"'ma_vr'!$A$1:$AA$42"}</definedName>
    <definedName name="test" localSheetId="1" hidden="1">{"'ma_vr'!$A$1:$AA$42"}</definedName>
    <definedName name="test" hidden="1">{"'ma_vr'!$A$1:$AA$42"}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  <definedName name="ww" localSheetId="1" hidden="1">{"'ma_vr'!$A$1:$AA$42"}</definedName>
    <definedName name="ww" hidden="1">{"'ma_vr'!$A$1:$AA$42"}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30" l="1"/>
  <c r="H33" i="30"/>
  <c r="G22" i="30"/>
  <c r="I22" i="30" s="1"/>
  <c r="G23" i="30"/>
  <c r="I23" i="30" s="1"/>
  <c r="G24" i="30"/>
  <c r="I24" i="30" s="1"/>
  <c r="G25" i="30"/>
  <c r="I25" i="30" s="1"/>
  <c r="H26" i="30"/>
  <c r="I26" i="30" l="1"/>
  <c r="K26" i="30" s="1"/>
  <c r="G26" i="30"/>
  <c r="G4" i="30"/>
  <c r="H14" i="30" l="1"/>
  <c r="G5" i="30"/>
  <c r="G6" i="30"/>
  <c r="G36" i="30"/>
  <c r="G30" i="30"/>
  <c r="G31" i="30"/>
  <c r="G32" i="30"/>
  <c r="I32" i="30" s="1"/>
  <c r="G29" i="30"/>
  <c r="G33" i="30" s="1"/>
  <c r="H19" i="30"/>
  <c r="G18" i="30"/>
  <c r="I18" i="30" s="1"/>
  <c r="G17" i="30"/>
  <c r="G11" i="30"/>
  <c r="G12" i="30"/>
  <c r="G13" i="30"/>
  <c r="G10" i="30"/>
  <c r="G19" i="30" l="1"/>
  <c r="H37" i="30"/>
  <c r="I11" i="30"/>
  <c r="I12" i="30"/>
  <c r="I13" i="30"/>
  <c r="I36" i="30"/>
  <c r="I17" i="30"/>
  <c r="I19" i="30" s="1"/>
  <c r="I29" i="30"/>
  <c r="I30" i="30"/>
  <c r="I31" i="30"/>
  <c r="I10" i="30"/>
  <c r="I4" i="30"/>
  <c r="I5" i="30"/>
  <c r="I6" i="30"/>
  <c r="H7" i="30"/>
  <c r="C60" i="28"/>
  <c r="I33" i="30" l="1"/>
  <c r="K33" i="30" s="1"/>
  <c r="G37" i="30"/>
  <c r="I7" i="30"/>
  <c r="K7" i="30" s="1"/>
  <c r="I14" i="30"/>
  <c r="K14" i="30" s="1"/>
  <c r="I37" i="30"/>
  <c r="K37" i="30" s="1"/>
  <c r="K19" i="30"/>
  <c r="C59" i="28"/>
  <c r="G7" i="30"/>
  <c r="G38" i="30" s="1"/>
  <c r="G14" i="30"/>
  <c r="K38" i="30" l="1"/>
  <c r="D14" i="28"/>
  <c r="D16" i="28"/>
  <c r="H18" i="28" l="1"/>
  <c r="H19" i="28" s="1"/>
  <c r="H20" i="28" s="1"/>
  <c r="I20" i="28" s="1"/>
  <c r="B60" i="28"/>
  <c r="B59" i="28"/>
  <c r="H16" i="28"/>
  <c r="I16" i="28" s="1"/>
  <c r="H17" i="28"/>
  <c r="I17" i="28" s="1"/>
  <c r="B46" i="28"/>
  <c r="I15" i="28"/>
  <c r="I18" i="28" l="1"/>
  <c r="I19" i="28"/>
  <c r="B56" i="28"/>
  <c r="C56" i="28" s="1"/>
  <c r="C46" i="28"/>
  <c r="B48" i="28"/>
  <c r="C48" i="28" s="1"/>
  <c r="B51" i="28"/>
  <c r="C51" i="28" s="1"/>
  <c r="B55" i="28"/>
  <c r="C55" i="28" s="1"/>
  <c r="B53" i="28"/>
  <c r="C53" i="28" s="1"/>
  <c r="B52" i="28"/>
  <c r="C52" i="28" s="1"/>
  <c r="B47" i="28"/>
  <c r="C47" i="28" s="1"/>
  <c r="B50" i="28"/>
  <c r="C50" i="28" s="1"/>
  <c r="B49" i="28"/>
  <c r="C49" i="28" s="1"/>
  <c r="B57" i="28"/>
  <c r="C57" i="28" s="1"/>
  <c r="B54" i="28"/>
  <c r="C54" i="28" s="1"/>
  <c r="B58" i="28"/>
  <c r="C58" i="28" s="1"/>
</calcChain>
</file>

<file path=xl/sharedStrings.xml><?xml version="1.0" encoding="utf-8"?>
<sst xmlns="http://schemas.openxmlformats.org/spreadsheetml/2006/main" count="154" uniqueCount="99">
  <si>
    <t>Introductie:</t>
  </si>
  <si>
    <t>Hoe vul je het prijsopgaveformulier in?</t>
  </si>
  <si>
    <t>1) U dient alle cellen welke geel gekleurd zijn in te vullen met jouw eigen financiële gegevens.  Ter verduidelijking de desbetreffende kleur:</t>
  </si>
  <si>
    <t>2) In de lichtblauw gekleurde cellen neemt u uw gegevens en ondertekening op. Ter verduidelijking de desbetreffende kleur:</t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</si>
  <si>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Voeg het ingevulde prijsopgaveformulier digitaal toe aan je Inschrijving, zowel in bewerkbaar format (.XLS) als hieronder ondertekend (in .PDF format).</t>
    </r>
  </si>
  <si>
    <t>Scoremethode prijs (kromme)</t>
  </si>
  <si>
    <t>Beoordeling (fictieve) inschrijfprijzen</t>
  </si>
  <si>
    <t>Prijs</t>
  </si>
  <si>
    <t>Punten</t>
  </si>
  <si>
    <t>Inschrijver</t>
  </si>
  <si>
    <t>Bedrijfsnaam</t>
  </si>
  <si>
    <t>Inschrijfprijs*</t>
  </si>
  <si>
    <t>Punten voor prijs</t>
  </si>
  <si>
    <t>Prijs bij minimaal te behalen aantal punten</t>
  </si>
  <si>
    <t>Evt. omslagpunt (als niet gewenst: maak cellen D13 en E13 gelijk aan D12 en E12)</t>
  </si>
  <si>
    <t>?</t>
  </si>
  <si>
    <t>Prijs bij maximaal aantal te behalen punten</t>
  </si>
  <si>
    <t>Fictief 2</t>
  </si>
  <si>
    <t>Fictief 3</t>
  </si>
  <si>
    <t>Fictief 4</t>
  </si>
  <si>
    <t>Fictief 5</t>
  </si>
  <si>
    <t>Fictief 6</t>
  </si>
  <si>
    <t>Ondertekening</t>
  </si>
  <si>
    <t>Naam Inschrijver</t>
  </si>
  <si>
    <t>Datum</t>
  </si>
  <si>
    <t>Naam ondertekeningsbevoegde persoon</t>
  </si>
  <si>
    <t>Functie</t>
  </si>
  <si>
    <t>Handtekening</t>
  </si>
  <si>
    <t>Slechtste waarde / laagste score</t>
  </si>
  <si>
    <t>Waarde</t>
  </si>
  <si>
    <t>Score</t>
  </si>
  <si>
    <t>Eventueel omslagpunt</t>
  </si>
  <si>
    <t>Beste waarde / hoogste score</t>
  </si>
  <si>
    <t>Prijsopgaveformulier</t>
  </si>
  <si>
    <t>Prijs-component</t>
  </si>
  <si>
    <t>Beschrijving prijscomponent</t>
  </si>
  <si>
    <t>Basis 
bezoekfrequentie</t>
  </si>
  <si>
    <t>Prijs per bezoek</t>
  </si>
  <si>
    <t>Subtotaal</t>
  </si>
  <si>
    <t>Deel weegfactor</t>
  </si>
  <si>
    <t>Totaal prijs</t>
  </si>
  <si>
    <t>Factor voor beoordeling</t>
  </si>
  <si>
    <t>Totaal tbv financiele beoordeling</t>
  </si>
  <si>
    <t>1.a</t>
  </si>
  <si>
    <t>Monitoring knaagdieren, kruipende en vliegende insecten</t>
  </si>
  <si>
    <t>1.b</t>
  </si>
  <si>
    <t>1.c</t>
  </si>
  <si>
    <t>Maximaal aantal behandelingen per afroep</t>
  </si>
  <si>
    <t>Prijs per maximaal aantal behandelingen per afroep</t>
  </si>
  <si>
    <t xml:space="preserve">Subtotaal
</t>
  </si>
  <si>
    <t>2.a</t>
  </si>
  <si>
    <t>2.c</t>
  </si>
  <si>
    <t>2.d</t>
  </si>
  <si>
    <t>Werkzaamheden</t>
  </si>
  <si>
    <t>Soort lamp</t>
  </si>
  <si>
    <t>Prijs per stuk</t>
  </si>
  <si>
    <t>3.a</t>
  </si>
  <si>
    <t>Uurtarief indien op afroep</t>
  </si>
  <si>
    <t>Aantal</t>
  </si>
  <si>
    <t>Prijs per uur</t>
  </si>
  <si>
    <t>4.a</t>
  </si>
  <si>
    <t>Uurtarief aanvullende offerten werkdagen (08.00 uur - 17.30 uur)</t>
  </si>
  <si>
    <t>1 uur</t>
  </si>
  <si>
    <t>4.b</t>
  </si>
  <si>
    <t>Uurtarief aanvullende offerten werkdagen (17.30 uur - 23.00 uur)</t>
  </si>
  <si>
    <t>4.c</t>
  </si>
  <si>
    <t>Uurtarief aanvullende offerten weekend</t>
  </si>
  <si>
    <t>Beschrijving prijscomponent bestrijding bedwantsen</t>
  </si>
  <si>
    <t>Aantal per prijscomponent</t>
  </si>
  <si>
    <t>Prijs per component</t>
  </si>
  <si>
    <t>5.a</t>
  </si>
  <si>
    <t>5.b</t>
  </si>
  <si>
    <t>5.c</t>
  </si>
  <si>
    <t>5.d</t>
  </si>
  <si>
    <t>Totaal</t>
  </si>
  <si>
    <t>Bestrijding van knaagdieren</t>
  </si>
  <si>
    <t>Bestrijding van ratten</t>
  </si>
  <si>
    <t>Bestrijding van kruipende plaagdieren</t>
  </si>
  <si>
    <t>Bestrijding van vliegende plaagdieren</t>
  </si>
  <si>
    <r>
      <rPr>
        <b/>
        <sz val="9"/>
        <color theme="1"/>
        <rFont val="Verdana"/>
        <family val="2"/>
      </rPr>
      <t>Koop</t>
    </r>
    <r>
      <rPr>
        <sz val="9"/>
        <color theme="1"/>
        <rFont val="Verdana"/>
        <family val="2"/>
      </rPr>
      <t xml:space="preserve"> EIV inclusief aanschaf, installatie en onderhoud </t>
    </r>
    <r>
      <rPr>
        <b/>
        <sz val="9"/>
        <color theme="1"/>
        <rFont val="Verdana"/>
        <family val="2"/>
      </rPr>
      <t>(zie PvE)</t>
    </r>
  </si>
  <si>
    <t>Determinatie bedwantsen</t>
  </si>
  <si>
    <t>3.b</t>
  </si>
  <si>
    <t>Pestwest Qualis Led</t>
  </si>
  <si>
    <t>4x per jaar</t>
  </si>
  <si>
    <t>Onderhoud EIV lijmplaat (per jaar)</t>
  </si>
  <si>
    <t>Soort</t>
  </si>
  <si>
    <t>Onderhoud EKO 1000 vangbox 4x per jaar (alle koop+huur)</t>
  </si>
  <si>
    <t>Prijs per stuk / jaar</t>
  </si>
  <si>
    <t>4.d</t>
  </si>
  <si>
    <t>Uurtarief aanvullende offerten feestdagen</t>
  </si>
  <si>
    <t>Indicatie aantallen per jaar</t>
  </si>
  <si>
    <t>2.b</t>
  </si>
  <si>
    <t>6.e</t>
  </si>
  <si>
    <t>Koop vangbox incl installatie</t>
  </si>
  <si>
    <t>EKO 1000 of vergelijkbaar alternatief</t>
  </si>
  <si>
    <t>Huur vangbox incl installatie</t>
  </si>
  <si>
    <t>installatie vangbox</t>
  </si>
  <si>
    <t>Bijlage 3.3 - Prijsopgaveformulier (perceel 3)</t>
  </si>
  <si>
    <t>Dit is het prijsopgaveformulier ten behoeve van de Europese openbare aanbesteding Plaagdiermanagement. Voor de eisen en beoordelingsformule die verbonden zijn aan de prijsstelling verwijzen we u naar naar het  Beschrijvend Document, hoofdstuk 4.4.. In het volgende tabblad van dit document staat het prijsopgaveformulier. Hieronder staat uitgelegd hoe u het prijsopgaveformulier moet invullen en hoe de Inschrijfprijzen voor dit perceel worden beoordeeld.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</si>
</sst>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&quot;€&quot;\ #,##0.00"/>
    <numFmt numFmtId="168" formatCode="0.0"/>
    <numFmt numFmtId="169" formatCode="_-&quot;€&quot;\ * #,##0.0_-;_-&quot;€&quot;\ * #,##0.0\-;_-&quot;€&quot;\ * &quot;-&quot;??_-;_-@_-"/>
    <numFmt numFmtId="170" formatCode="0_ ;[Red]\-0\ "/>
    <numFmt numFmtId="171" formatCode="_-* #,##0.0_-;_-* #,##0.0\-;_-* &quot;-&quot;??_-;_-@_-"/>
    <numFmt numFmtId="172" formatCode="_ [$€-413]\ * #,##0.00_ ;_ [$€-413]\ * \-#,##0.00_ ;_ [$€-413]\ * &quot;-&quot;??_ ;_ @_ "/>
  </numFmts>
  <fonts count="3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b/>
      <u/>
      <sz val="9"/>
      <name val="Verdana"/>
      <family val="2"/>
    </font>
    <font>
      <b/>
      <sz val="14"/>
      <color theme="0"/>
      <name val="Verdana"/>
      <family val="2"/>
    </font>
    <font>
      <b/>
      <sz val="9"/>
      <color theme="0"/>
      <name val="Verdana"/>
      <family val="2"/>
    </font>
    <font>
      <sz val="9"/>
      <color indexed="8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10"/>
      <name val="MS Sans Serif"/>
    </font>
    <font>
      <sz val="9"/>
      <color theme="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0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9EC7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 style="thin">
        <color theme="9" tint="-0.249977111117893"/>
      </bottom>
      <diagonal/>
    </border>
    <border>
      <left style="thin">
        <color theme="9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10" fillId="0" borderId="0"/>
    <xf numFmtId="44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2" applyNumberFormat="0" applyAlignment="0" applyProtection="0"/>
    <xf numFmtId="0" fontId="15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7" borderId="3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34" fillId="0" borderId="0"/>
  </cellStyleXfs>
  <cellXfs count="179">
    <xf numFmtId="0" fontId="0" fillId="0" borderId="0" xfId="0"/>
    <xf numFmtId="0" fontId="18" fillId="3" borderId="0" xfId="0" applyFont="1" applyFill="1"/>
    <xf numFmtId="0" fontId="18" fillId="3" borderId="0" xfId="9" applyFont="1" applyFill="1"/>
    <xf numFmtId="0" fontId="18" fillId="0" borderId="0" xfId="9" applyFont="1"/>
    <xf numFmtId="49" fontId="18" fillId="10" borderId="8" xfId="0" applyNumberFormat="1" applyFont="1" applyFill="1" applyBorder="1"/>
    <xf numFmtId="49" fontId="18" fillId="10" borderId="9" xfId="0" applyNumberFormat="1" applyFont="1" applyFill="1" applyBorder="1"/>
    <xf numFmtId="0" fontId="17" fillId="10" borderId="0" xfId="0" applyFont="1" applyFill="1" applyAlignment="1">
      <alignment vertical="center" wrapText="1"/>
    </xf>
    <xf numFmtId="0" fontId="20" fillId="10" borderId="0" xfId="0" applyFont="1" applyFill="1"/>
    <xf numFmtId="0" fontId="20" fillId="10" borderId="10" xfId="0" applyFont="1" applyFill="1" applyBorder="1"/>
    <xf numFmtId="0" fontId="21" fillId="3" borderId="0" xfId="0" applyFont="1" applyFill="1"/>
    <xf numFmtId="49" fontId="18" fillId="10" borderId="11" xfId="0" applyNumberFormat="1" applyFont="1" applyFill="1" applyBorder="1"/>
    <xf numFmtId="49" fontId="18" fillId="10" borderId="12" xfId="0" applyNumberFormat="1" applyFont="1" applyFill="1" applyBorder="1"/>
    <xf numFmtId="0" fontId="18" fillId="3" borderId="0" xfId="0" applyFont="1" applyFill="1" applyAlignment="1">
      <alignment wrapText="1"/>
    </xf>
    <xf numFmtId="49" fontId="22" fillId="3" borderId="0" xfId="0" applyNumberFormat="1" applyFont="1" applyFill="1" applyAlignment="1">
      <alignment horizontal="left" vertical="center" wrapText="1"/>
    </xf>
    <xf numFmtId="0" fontId="21" fillId="3" borderId="0" xfId="0" applyFont="1" applyFill="1" applyAlignment="1">
      <alignment wrapText="1"/>
    </xf>
    <xf numFmtId="49" fontId="22" fillId="3" borderId="0" xfId="0" applyNumberFormat="1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18" fillId="3" borderId="15" xfId="9" applyFont="1" applyFill="1" applyBorder="1"/>
    <xf numFmtId="0" fontId="22" fillId="3" borderId="13" xfId="9" applyFont="1" applyFill="1" applyBorder="1"/>
    <xf numFmtId="0" fontId="18" fillId="2" borderId="0" xfId="9" applyFont="1" applyFill="1"/>
    <xf numFmtId="0" fontId="0" fillId="0" borderId="0" xfId="0" applyAlignment="1">
      <alignment horizontal="left" vertical="top"/>
    </xf>
    <xf numFmtId="49" fontId="22" fillId="3" borderId="0" xfId="0" applyNumberFormat="1" applyFont="1" applyFill="1" applyAlignment="1">
      <alignment horizontal="left" vertical="center"/>
    </xf>
    <xf numFmtId="0" fontId="22" fillId="10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8" fillId="3" borderId="21" xfId="9" applyFont="1" applyFill="1" applyBorder="1"/>
    <xf numFmtId="0" fontId="18" fillId="3" borderId="22" xfId="9" applyFont="1" applyFill="1" applyBorder="1"/>
    <xf numFmtId="0" fontId="18" fillId="3" borderId="23" xfId="9" applyFont="1" applyFill="1" applyBorder="1"/>
    <xf numFmtId="49" fontId="19" fillId="3" borderId="24" xfId="0" applyNumberFormat="1" applyFont="1" applyFill="1" applyBorder="1" applyAlignment="1">
      <alignment horizontal="left" vertical="center" wrapText="1"/>
    </xf>
    <xf numFmtId="49" fontId="22" fillId="3" borderId="25" xfId="0" applyNumberFormat="1" applyFont="1" applyFill="1" applyBorder="1" applyAlignment="1">
      <alignment horizontal="center" vertical="center" wrapText="1"/>
    </xf>
    <xf numFmtId="49" fontId="19" fillId="3" borderId="24" xfId="0" applyNumberFormat="1" applyFont="1" applyFill="1" applyBorder="1" applyAlignment="1">
      <alignment horizontal="left" vertical="center"/>
    </xf>
    <xf numFmtId="0" fontId="23" fillId="3" borderId="24" xfId="8" applyFont="1" applyFill="1" applyBorder="1" applyAlignment="1">
      <alignment vertical="top"/>
    </xf>
    <xf numFmtId="0" fontId="23" fillId="3" borderId="0" xfId="8" applyFont="1" applyFill="1" applyAlignment="1">
      <alignment vertical="top" wrapText="1"/>
    </xf>
    <xf numFmtId="0" fontId="18" fillId="3" borderId="24" xfId="9" applyFont="1" applyFill="1" applyBorder="1"/>
    <xf numFmtId="0" fontId="18" fillId="3" borderId="25" xfId="9" applyFont="1" applyFill="1" applyBorder="1"/>
    <xf numFmtId="0" fontId="22" fillId="3" borderId="24" xfId="9" applyFont="1" applyFill="1" applyBorder="1"/>
    <xf numFmtId="0" fontId="18" fillId="3" borderId="28" xfId="9" applyFont="1" applyFill="1" applyBorder="1"/>
    <xf numFmtId="0" fontId="22" fillId="3" borderId="14" xfId="9" applyFont="1" applyFill="1" applyBorder="1"/>
    <xf numFmtId="0" fontId="22" fillId="3" borderId="17" xfId="9" applyFont="1" applyFill="1" applyBorder="1"/>
    <xf numFmtId="0" fontId="18" fillId="3" borderId="17" xfId="9" applyFont="1" applyFill="1" applyBorder="1"/>
    <xf numFmtId="167" fontId="18" fillId="3" borderId="17" xfId="9" applyNumberFormat="1" applyFont="1" applyFill="1" applyBorder="1"/>
    <xf numFmtId="168" fontId="18" fillId="3" borderId="17" xfId="9" applyNumberFormat="1" applyFont="1" applyFill="1" applyBorder="1"/>
    <xf numFmtId="0" fontId="18" fillId="3" borderId="18" xfId="9" applyFont="1" applyFill="1" applyBorder="1"/>
    <xf numFmtId="0" fontId="18" fillId="3" borderId="19" xfId="9" applyFont="1" applyFill="1" applyBorder="1"/>
    <xf numFmtId="0" fontId="18" fillId="3" borderId="20" xfId="9" applyFont="1" applyFill="1" applyBorder="1"/>
    <xf numFmtId="0" fontId="6" fillId="3" borderId="0" xfId="0" applyFont="1" applyFill="1" applyAlignment="1">
      <alignment horizontal="left" vertical="top" wrapText="1"/>
    </xf>
    <xf numFmtId="0" fontId="25" fillId="13" borderId="0" xfId="0" applyFont="1" applyFill="1"/>
    <xf numFmtId="172" fontId="18" fillId="2" borderId="1" xfId="6" applyNumberFormat="1" applyFont="1" applyFill="1" applyBorder="1" applyAlignment="1">
      <alignment horizontal="left" vertical="top"/>
    </xf>
    <xf numFmtId="0" fontId="28" fillId="0" borderId="5" xfId="0" applyFont="1" applyBorder="1" applyAlignment="1">
      <alignment horizontal="left" vertical="top" wrapText="1"/>
    </xf>
    <xf numFmtId="0" fontId="28" fillId="2" borderId="6" xfId="0" applyFont="1" applyFill="1" applyBorder="1" applyAlignment="1">
      <alignment horizontal="left" vertical="top" wrapText="1"/>
    </xf>
    <xf numFmtId="0" fontId="28" fillId="0" borderId="6" xfId="0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9" fontId="1" fillId="0" borderId="1" xfId="17" applyFont="1" applyBorder="1" applyAlignment="1">
      <alignment horizontal="right" vertical="top"/>
    </xf>
    <xf numFmtId="0" fontId="29" fillId="3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left" vertical="top" wrapText="1"/>
    </xf>
    <xf numFmtId="0" fontId="30" fillId="3" borderId="0" xfId="0" applyFont="1" applyFill="1" applyAlignment="1">
      <alignment horizontal="left" vertical="top" wrapText="1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 vertical="top"/>
    </xf>
    <xf numFmtId="0" fontId="31" fillId="3" borderId="0" xfId="0" applyFont="1" applyFill="1"/>
    <xf numFmtId="0" fontId="1" fillId="0" borderId="32" xfId="0" applyFont="1" applyBorder="1"/>
    <xf numFmtId="0" fontId="1" fillId="0" borderId="32" xfId="0" applyFont="1" applyBorder="1" applyAlignment="1">
      <alignment vertical="top"/>
    </xf>
    <xf numFmtId="0" fontId="1" fillId="2" borderId="4" xfId="0" applyFont="1" applyFill="1" applyBorder="1" applyAlignment="1">
      <alignment horizontal="left" vertical="top"/>
    </xf>
    <xf numFmtId="9" fontId="29" fillId="3" borderId="7" xfId="0" applyNumberFormat="1" applyFont="1" applyFill="1" applyBorder="1" applyAlignment="1">
      <alignment horizontal="right"/>
    </xf>
    <xf numFmtId="0" fontId="1" fillId="11" borderId="30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33" fillId="12" borderId="14" xfId="0" applyFont="1" applyFill="1" applyBorder="1" applyAlignment="1" applyProtection="1">
      <alignment horizontal="center" vertical="top"/>
      <protection locked="0"/>
    </xf>
    <xf numFmtId="0" fontId="25" fillId="13" borderId="0" xfId="0" applyFont="1" applyFill="1" applyAlignment="1">
      <alignment horizontal="center"/>
    </xf>
    <xf numFmtId="0" fontId="28" fillId="2" borderId="6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166" fontId="18" fillId="2" borderId="1" xfId="6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8" fillId="0" borderId="1" xfId="0" applyFont="1" applyBorder="1" applyAlignment="1">
      <alignment horizontal="center" vertical="center" wrapText="1"/>
    </xf>
    <xf numFmtId="9" fontId="18" fillId="0" borderId="1" xfId="17" applyFont="1" applyBorder="1" applyAlignment="1">
      <alignment horizontal="right" vertical="top"/>
    </xf>
    <xf numFmtId="0" fontId="25" fillId="13" borderId="0" xfId="0" applyFont="1" applyFill="1" applyAlignment="1">
      <alignment horizontal="right"/>
    </xf>
    <xf numFmtId="0" fontId="0" fillId="0" borderId="0" xfId="0" applyAlignment="1">
      <alignment horizontal="right" vertical="top"/>
    </xf>
    <xf numFmtId="0" fontId="14" fillId="0" borderId="0" xfId="0" applyFont="1" applyAlignment="1">
      <alignment horizontal="right" vertical="top"/>
    </xf>
    <xf numFmtId="0" fontId="28" fillId="0" borderId="6" xfId="0" applyFont="1" applyBorder="1" applyAlignment="1">
      <alignment horizontal="right" vertical="top" wrapText="1"/>
    </xf>
    <xf numFmtId="44" fontId="1" fillId="0" borderId="1" xfId="0" applyNumberFormat="1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4" fontId="29" fillId="3" borderId="7" xfId="0" applyNumberFormat="1" applyFont="1" applyFill="1" applyBorder="1" applyAlignment="1">
      <alignment horizontal="right"/>
    </xf>
    <xf numFmtId="44" fontId="32" fillId="3" borderId="7" xfId="0" applyNumberFormat="1" applyFont="1" applyFill="1" applyBorder="1" applyAlignment="1">
      <alignment horizontal="right"/>
    </xf>
    <xf numFmtId="0" fontId="0" fillId="0" borderId="39" xfId="0" applyBorder="1" applyAlignment="1">
      <alignment horizontal="right" vertical="top"/>
    </xf>
    <xf numFmtId="9" fontId="14" fillId="0" borderId="0" xfId="17" applyFont="1" applyAlignment="1">
      <alignment horizontal="right" vertical="top"/>
    </xf>
    <xf numFmtId="0" fontId="28" fillId="0" borderId="31" xfId="0" applyFont="1" applyBorder="1" applyAlignment="1">
      <alignment horizontal="right" vertical="top" wrapText="1"/>
    </xf>
    <xf numFmtId="44" fontId="27" fillId="0" borderId="1" xfId="6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 wrapText="1"/>
    </xf>
    <xf numFmtId="9" fontId="29" fillId="3" borderId="37" xfId="0" applyNumberFormat="1" applyFont="1" applyFill="1" applyBorder="1" applyAlignment="1">
      <alignment horizontal="right"/>
    </xf>
    <xf numFmtId="0" fontId="0" fillId="0" borderId="0" xfId="0" applyAlignment="1">
      <alignment horizontal="right" vertical="top" wrapText="1"/>
    </xf>
    <xf numFmtId="0" fontId="0" fillId="0" borderId="40" xfId="0" applyBorder="1" applyAlignment="1">
      <alignment horizontal="right" vertical="top" wrapText="1"/>
    </xf>
    <xf numFmtId="9" fontId="29" fillId="3" borderId="36" xfId="0" applyNumberFormat="1" applyFont="1" applyFill="1" applyBorder="1" applyAlignment="1">
      <alignment horizontal="right"/>
    </xf>
    <xf numFmtId="9" fontId="1" fillId="0" borderId="1" xfId="17" applyFont="1" applyBorder="1" applyAlignment="1">
      <alignment horizontal="right" vertical="center"/>
    </xf>
    <xf numFmtId="9" fontId="14" fillId="0" borderId="1" xfId="17" applyFont="1" applyBorder="1" applyAlignment="1">
      <alignment horizontal="right" vertical="top"/>
    </xf>
    <xf numFmtId="0" fontId="0" fillId="0" borderId="1" xfId="0" applyBorder="1" applyAlignment="1">
      <alignment horizontal="right" vertical="top" wrapText="1"/>
    </xf>
    <xf numFmtId="44" fontId="8" fillId="0" borderId="1" xfId="0" quotePrefix="1" applyNumberFormat="1" applyFont="1" applyBorder="1" applyAlignment="1">
      <alignment horizontal="right" vertical="top"/>
    </xf>
    <xf numFmtId="44" fontId="32" fillId="0" borderId="1" xfId="0" applyNumberFormat="1" applyFont="1" applyBorder="1" applyAlignment="1">
      <alignment horizontal="right" vertical="top" wrapText="1"/>
    </xf>
    <xf numFmtId="0" fontId="14" fillId="0" borderId="0" xfId="0" applyFont="1" applyAlignment="1">
      <alignment horizontal="right" vertical="top" wrapText="1"/>
    </xf>
    <xf numFmtId="0" fontId="0" fillId="3" borderId="0" xfId="0" applyFill="1" applyAlignment="1">
      <alignment horizontal="right"/>
    </xf>
    <xf numFmtId="0" fontId="35" fillId="3" borderId="0" xfId="9" applyFont="1" applyFill="1"/>
    <xf numFmtId="0" fontId="35" fillId="0" borderId="0" xfId="9" applyFont="1"/>
    <xf numFmtId="167" fontId="33" fillId="12" borderId="16" xfId="6" applyNumberFormat="1" applyFont="1" applyFill="1" applyBorder="1" applyAlignment="1" applyProtection="1">
      <alignment horizontal="right" vertical="top"/>
      <protection locked="0"/>
    </xf>
    <xf numFmtId="167" fontId="33" fillId="12" borderId="13" xfId="6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Alignment="1">
      <alignment horizontal="right" vertical="top"/>
    </xf>
    <xf numFmtId="172" fontId="18" fillId="2" borderId="1" xfId="6" applyNumberFormat="1" applyFont="1" applyFill="1" applyBorder="1" applyAlignment="1">
      <alignment horizontal="right" vertical="top"/>
    </xf>
    <xf numFmtId="0" fontId="28" fillId="0" borderId="1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28" fillId="2" borderId="0" xfId="0" applyFont="1" applyFill="1" applyBorder="1" applyAlignment="1">
      <alignment horizontal="right" vertical="top"/>
    </xf>
    <xf numFmtId="44" fontId="29" fillId="2" borderId="0" xfId="0" applyNumberFormat="1" applyFont="1" applyFill="1" applyBorder="1" applyAlignment="1">
      <alignment horizontal="center"/>
    </xf>
    <xf numFmtId="44" fontId="29" fillId="2" borderId="0" xfId="0" applyNumberFormat="1" applyFont="1" applyFill="1" applyBorder="1" applyAlignment="1">
      <alignment horizontal="right"/>
    </xf>
    <xf numFmtId="9" fontId="29" fillId="2" borderId="0" xfId="0" applyNumberFormat="1" applyFont="1" applyFill="1" applyBorder="1" applyAlignment="1">
      <alignment horizontal="right"/>
    </xf>
    <xf numFmtId="44" fontId="32" fillId="2" borderId="0" xfId="0" applyNumberFormat="1" applyFont="1" applyFill="1" applyBorder="1" applyAlignment="1">
      <alignment horizontal="right"/>
    </xf>
    <xf numFmtId="0" fontId="0" fillId="0" borderId="39" xfId="0" applyBorder="1" applyAlignment="1">
      <alignment horizontal="right" vertical="top" wrapText="1"/>
    </xf>
    <xf numFmtId="0" fontId="28" fillId="0" borderId="1" xfId="0" applyFont="1" applyBorder="1" applyAlignment="1">
      <alignment horizontal="right" vertical="top" wrapText="1"/>
    </xf>
    <xf numFmtId="44" fontId="29" fillId="3" borderId="1" xfId="0" applyNumberFormat="1" applyFont="1" applyFill="1" applyBorder="1" applyAlignment="1">
      <alignment horizontal="right"/>
    </xf>
    <xf numFmtId="9" fontId="29" fillId="3" borderId="1" xfId="0" applyNumberFormat="1" applyFont="1" applyFill="1" applyBorder="1" applyAlignment="1">
      <alignment horizontal="right"/>
    </xf>
    <xf numFmtId="44" fontId="32" fillId="3" borderId="1" xfId="0" applyNumberFormat="1" applyFont="1" applyFill="1" applyBorder="1" applyAlignment="1">
      <alignment horizontal="right"/>
    </xf>
    <xf numFmtId="0" fontId="18" fillId="2" borderId="1" xfId="6" applyNumberFormat="1" applyFont="1" applyFill="1" applyBorder="1" applyAlignment="1">
      <alignment horizontal="center" vertical="center"/>
    </xf>
    <xf numFmtId="0" fontId="18" fillId="2" borderId="45" xfId="6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/>
    </xf>
    <xf numFmtId="0" fontId="18" fillId="2" borderId="1" xfId="6" applyNumberFormat="1" applyFont="1" applyFill="1" applyBorder="1" applyAlignment="1">
      <alignment horizontal="center" vertical="top"/>
    </xf>
    <xf numFmtId="44" fontId="29" fillId="2" borderId="7" xfId="0" applyNumberFormat="1" applyFont="1" applyFill="1" applyBorder="1" applyAlignment="1">
      <alignment horizontal="center"/>
    </xf>
    <xf numFmtId="0" fontId="0" fillId="2" borderId="39" xfId="0" applyFill="1" applyBorder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18" fillId="2" borderId="45" xfId="6" applyNumberFormat="1" applyFont="1" applyFill="1" applyBorder="1" applyAlignment="1">
      <alignment horizontal="center" vertical="top"/>
    </xf>
    <xf numFmtId="0" fontId="28" fillId="2" borderId="6" xfId="0" applyFont="1" applyFill="1" applyBorder="1" applyAlignment="1">
      <alignment horizontal="center" vertical="center" wrapText="1"/>
    </xf>
    <xf numFmtId="0" fontId="36" fillId="3" borderId="0" xfId="12" applyFont="1" applyFill="1" applyAlignment="1">
      <alignment horizontal="left"/>
    </xf>
    <xf numFmtId="0" fontId="36" fillId="3" borderId="0" xfId="14" applyFont="1" applyFill="1" applyAlignment="1">
      <alignment horizontal="center"/>
    </xf>
    <xf numFmtId="0" fontId="36" fillId="3" borderId="0" xfId="0" applyFont="1" applyFill="1" applyAlignment="1">
      <alignment horizontal="left"/>
    </xf>
    <xf numFmtId="169" fontId="37" fillId="3" borderId="0" xfId="13" applyNumberFormat="1" applyFont="1" applyFill="1" applyBorder="1"/>
    <xf numFmtId="168" fontId="38" fillId="3" borderId="0" xfId="15" applyNumberFormat="1" applyFont="1" applyFill="1"/>
    <xf numFmtId="0" fontId="37" fillId="3" borderId="0" xfId="0" applyFont="1" applyFill="1" applyAlignment="1">
      <alignment horizontal="left"/>
    </xf>
    <xf numFmtId="165" fontId="38" fillId="3" borderId="0" xfId="15" applyNumberFormat="1" applyFont="1" applyFill="1"/>
    <xf numFmtId="0" fontId="36" fillId="3" borderId="0" xfId="16" applyFont="1" applyFill="1" applyBorder="1" applyAlignment="1">
      <alignment horizontal="left"/>
    </xf>
    <xf numFmtId="170" fontId="36" fillId="3" borderId="0" xfId="11" applyNumberFormat="1" applyFont="1" applyFill="1" applyAlignment="1">
      <alignment horizontal="left"/>
    </xf>
    <xf numFmtId="171" fontId="38" fillId="3" borderId="0" xfId="13" applyNumberFormat="1" applyFont="1" applyFill="1" applyBorder="1" applyAlignment="1">
      <alignment horizontal="right"/>
    </xf>
    <xf numFmtId="0" fontId="35" fillId="2" borderId="0" xfId="9" applyFont="1" applyFill="1"/>
    <xf numFmtId="44" fontId="29" fillId="2" borderId="30" xfId="0" applyNumberFormat="1" applyFont="1" applyFill="1" applyBorder="1" applyAlignment="1">
      <alignment horizontal="center"/>
    </xf>
    <xf numFmtId="44" fontId="29" fillId="3" borderId="30" xfId="0" applyNumberFormat="1" applyFont="1" applyFill="1" applyBorder="1" applyAlignment="1">
      <alignment horizontal="right"/>
    </xf>
    <xf numFmtId="9" fontId="29" fillId="3" borderId="46" xfId="0" applyNumberFormat="1" applyFont="1" applyFill="1" applyBorder="1" applyAlignment="1">
      <alignment horizontal="right"/>
    </xf>
    <xf numFmtId="9" fontId="29" fillId="3" borderId="30" xfId="0" applyNumberFormat="1" applyFont="1" applyFill="1" applyBorder="1" applyAlignment="1">
      <alignment horizontal="right"/>
    </xf>
    <xf numFmtId="44" fontId="32" fillId="3" borderId="30" xfId="0" applyNumberFormat="1" applyFont="1" applyFill="1" applyBorder="1" applyAlignment="1">
      <alignment horizontal="right"/>
    </xf>
    <xf numFmtId="0" fontId="28" fillId="2" borderId="1" xfId="0" applyFont="1" applyFill="1" applyBorder="1" applyAlignment="1">
      <alignment horizontal="center" vertical="center" wrapText="1"/>
    </xf>
    <xf numFmtId="44" fontId="28" fillId="0" borderId="1" xfId="0" applyNumberFormat="1" applyFont="1" applyBorder="1" applyAlignment="1">
      <alignment horizontal="center" vertical="center" wrapText="1"/>
    </xf>
    <xf numFmtId="43" fontId="28" fillId="0" borderId="1" xfId="0" applyNumberFormat="1" applyFont="1" applyBorder="1" applyAlignment="1">
      <alignment horizontal="right" vertical="center"/>
    </xf>
    <xf numFmtId="9" fontId="14" fillId="0" borderId="1" xfId="0" applyNumberFormat="1" applyFont="1" applyBorder="1" applyAlignment="1">
      <alignment horizontal="right" vertical="top"/>
    </xf>
    <xf numFmtId="44" fontId="0" fillId="0" borderId="0" xfId="0" applyNumberFormat="1" applyAlignment="1">
      <alignment horizontal="right" vertical="top"/>
    </xf>
    <xf numFmtId="0" fontId="23" fillId="3" borderId="24" xfId="8" applyFont="1" applyFill="1" applyBorder="1" applyAlignment="1">
      <alignment horizontal="left" vertical="top" wrapText="1"/>
    </xf>
    <xf numFmtId="0" fontId="23" fillId="3" borderId="0" xfId="8" applyFont="1" applyFill="1" applyAlignment="1">
      <alignment horizontal="left" vertical="top" wrapText="1"/>
    </xf>
    <xf numFmtId="0" fontId="23" fillId="3" borderId="25" xfId="8" applyFont="1" applyFill="1" applyBorder="1" applyAlignment="1">
      <alignment horizontal="left" vertical="top" wrapText="1"/>
    </xf>
    <xf numFmtId="0" fontId="16" fillId="3" borderId="17" xfId="9" applyFont="1" applyFill="1" applyBorder="1" applyAlignment="1">
      <alignment horizontal="left" vertical="top" wrapText="1"/>
    </xf>
    <xf numFmtId="0" fontId="26" fillId="13" borderId="11" xfId="0" applyFont="1" applyFill="1" applyBorder="1" applyAlignment="1">
      <alignment horizontal="center" vertical="center" wrapText="1"/>
    </xf>
    <xf numFmtId="0" fontId="26" fillId="13" borderId="12" xfId="0" applyFont="1" applyFill="1" applyBorder="1" applyAlignment="1">
      <alignment horizontal="center" vertical="center" wrapText="1"/>
    </xf>
    <xf numFmtId="49" fontId="22" fillId="3" borderId="26" xfId="0" applyNumberFormat="1" applyFont="1" applyFill="1" applyBorder="1" applyAlignment="1">
      <alignment horizontal="left" vertical="center"/>
    </xf>
    <xf numFmtId="49" fontId="22" fillId="3" borderId="12" xfId="0" applyNumberFormat="1" applyFont="1" applyFill="1" applyBorder="1" applyAlignment="1">
      <alignment horizontal="left" vertical="center"/>
    </xf>
    <xf numFmtId="49" fontId="18" fillId="3" borderId="28" xfId="0" applyNumberFormat="1" applyFont="1" applyFill="1" applyBorder="1" applyAlignment="1">
      <alignment horizontal="left" vertical="center"/>
    </xf>
    <xf numFmtId="49" fontId="18" fillId="3" borderId="15" xfId="0" applyNumberFormat="1" applyFont="1" applyFill="1" applyBorder="1" applyAlignment="1">
      <alignment horizontal="left" vertical="center"/>
    </xf>
    <xf numFmtId="49" fontId="22" fillId="3" borderId="27" xfId="0" applyNumberFormat="1" applyFont="1" applyFill="1" applyBorder="1" applyAlignment="1">
      <alignment horizontal="left" vertical="center"/>
    </xf>
    <xf numFmtId="49" fontId="22" fillId="3" borderId="13" xfId="0" applyNumberFormat="1" applyFont="1" applyFill="1" applyBorder="1" applyAlignment="1">
      <alignment horizontal="left" vertical="center"/>
    </xf>
    <xf numFmtId="0" fontId="7" fillId="14" borderId="1" xfId="0" applyFont="1" applyFill="1" applyBorder="1" applyAlignment="1" applyProtection="1">
      <alignment horizontal="left"/>
      <protection locked="0"/>
    </xf>
    <xf numFmtId="0" fontId="18" fillId="3" borderId="41" xfId="9" applyFont="1" applyFill="1" applyBorder="1" applyAlignment="1">
      <alignment horizontal="center"/>
    </xf>
    <xf numFmtId="0" fontId="18" fillId="3" borderId="42" xfId="9" applyFont="1" applyFill="1" applyBorder="1" applyAlignment="1">
      <alignment horizontal="center"/>
    </xf>
    <xf numFmtId="0" fontId="18" fillId="3" borderId="43" xfId="9" applyFont="1" applyFill="1" applyBorder="1" applyAlignment="1">
      <alignment horizontal="center"/>
    </xf>
    <xf numFmtId="0" fontId="7" fillId="14" borderId="33" xfId="0" applyFont="1" applyFill="1" applyBorder="1" applyAlignment="1" applyProtection="1">
      <alignment horizontal="left"/>
      <protection locked="0"/>
    </xf>
    <xf numFmtId="0" fontId="7" fillId="14" borderId="34" xfId="0" applyFont="1" applyFill="1" applyBorder="1" applyAlignment="1" applyProtection="1">
      <alignment horizontal="left"/>
      <protection locked="0"/>
    </xf>
    <xf numFmtId="0" fontId="7" fillId="14" borderId="35" xfId="0" applyFont="1" applyFill="1" applyBorder="1" applyAlignment="1" applyProtection="1">
      <alignment horizontal="left"/>
      <protection locked="0"/>
    </xf>
    <xf numFmtId="0" fontId="28" fillId="3" borderId="38" xfId="0" applyFont="1" applyFill="1" applyBorder="1" applyAlignment="1">
      <alignment horizontal="right" vertical="top"/>
    </xf>
    <xf numFmtId="0" fontId="28" fillId="3" borderId="36" xfId="0" applyFont="1" applyFill="1" applyBorder="1" applyAlignment="1">
      <alignment horizontal="right" vertical="top"/>
    </xf>
    <xf numFmtId="0" fontId="28" fillId="3" borderId="37" xfId="0" applyFont="1" applyFill="1" applyBorder="1" applyAlignment="1">
      <alignment horizontal="right" vertical="top"/>
    </xf>
    <xf numFmtId="0" fontId="28" fillId="3" borderId="46" xfId="0" applyFont="1" applyFill="1" applyBorder="1" applyAlignment="1">
      <alignment horizontal="right" vertical="top"/>
    </xf>
    <xf numFmtId="0" fontId="28" fillId="3" borderId="45" xfId="0" applyFont="1" applyFill="1" applyBorder="1" applyAlignment="1">
      <alignment horizontal="right" vertical="top"/>
    </xf>
    <xf numFmtId="0" fontId="7" fillId="14" borderId="44" xfId="0" applyFont="1" applyFill="1" applyBorder="1" applyAlignment="1" applyProtection="1">
      <alignment horizontal="left"/>
      <protection locked="0"/>
    </xf>
    <xf numFmtId="14" fontId="7" fillId="14" borderId="33" xfId="0" applyNumberFormat="1" applyFont="1" applyFill="1" applyBorder="1" applyAlignment="1" applyProtection="1">
      <alignment horizontal="left"/>
      <protection locked="0"/>
    </xf>
  </cellXfs>
  <cellStyles count="20">
    <cellStyle name="20% - Accent3" xfId="15" builtinId="38"/>
    <cellStyle name="Accent1" xfId="14" builtinId="29"/>
    <cellStyle name="Goed" xfId="11" builtinId="26"/>
    <cellStyle name="Invoer" xfId="13" builtinId="20"/>
    <cellStyle name="Komma 3 2" xfId="3" xr:uid="{00000000-0005-0000-0000-000004000000}"/>
    <cellStyle name="Normal_CALCULATIEBLAD.XLS" xfId="1" xr:uid="{00000000-0005-0000-0000-000005000000}"/>
    <cellStyle name="Notitie 2" xfId="16" xr:uid="{00000000-0005-0000-0000-000006000000}"/>
    <cellStyle name="Ongeldig" xfId="12" builtinId="27"/>
    <cellStyle name="Procent" xfId="17" builtinId="5"/>
    <cellStyle name="Standaard" xfId="0" builtinId="0"/>
    <cellStyle name="Standaard 2" xfId="8" xr:uid="{00000000-0005-0000-0000-00000A000000}"/>
    <cellStyle name="Standaard 2 2" xfId="18" xr:uid="{DD0BD6D7-1815-4DD9-9656-7D04EDB349E4}"/>
    <cellStyle name="Standaard 2 2 2" xfId="5" xr:uid="{00000000-0005-0000-0000-00000B000000}"/>
    <cellStyle name="Standaard 2 3" xfId="19" xr:uid="{5D90A20A-FBE2-4E0B-870D-91C57F03EDAC}"/>
    <cellStyle name="Standaard 3" xfId="9" xr:uid="{00000000-0005-0000-0000-00000C000000}"/>
    <cellStyle name="Standaard 5" xfId="7" xr:uid="{00000000-0005-0000-0000-00000D000000}"/>
    <cellStyle name="Standaard 6" xfId="2" xr:uid="{00000000-0005-0000-0000-00000E000000}"/>
    <cellStyle name="Valuta" xfId="6" builtinId="4"/>
    <cellStyle name="Valuta 2" xfId="10" xr:uid="{00000000-0005-0000-0000-000010000000}"/>
    <cellStyle name="Valuta 5 3" xfId="4" xr:uid="{00000000-0005-0000-0000-000011000000}"/>
  </cellStyles>
  <dxfs count="6"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0-DA2A-4577-BC7F-B796640C6D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1-DA2A-4577-BC7F-B796640C6DB5}"/>
              </c:ext>
            </c:extLst>
          </c:dPt>
          <c:dLbls>
            <c:delete val="1"/>
          </c:dLbls>
          <c:xVal>
            <c:numLit>
              <c:formatCode>General</c:formatCode>
              <c:ptCount val="1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</c:numLit>
          </c:xVal>
          <c:yVal>
            <c:numLit>
              <c:formatCode>General</c:formatCode>
              <c:ptCount val="1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DA2A-4577-BC7F-B796640C6DB5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203122944"/>
        <c:axId val="203380224"/>
      </c:scatterChart>
      <c:valAx>
        <c:axId val="203122944"/>
        <c:scaling>
          <c:orientation val="minMax"/>
          <c:max val="1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380224"/>
        <c:crossesAt val="0"/>
        <c:crossBetween val="midCat"/>
      </c:valAx>
      <c:valAx>
        <c:axId val="20338022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122944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0-B1B7-4148-B7D5-ED748AB74E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1-B1B7-4148-B7D5-ED748AB74EBA}"/>
              </c:ext>
            </c:extLst>
          </c:dPt>
          <c:dLbls>
            <c:delete val="1"/>
          </c:dLbls>
          <c:xVal>
            <c:numLit>
              <c:formatCode>General</c:formatCode>
              <c:ptCount val="15"/>
              <c:pt idx="0">
                <c:v>1220000</c:v>
              </c:pt>
              <c:pt idx="1">
                <c:v>1195600</c:v>
              </c:pt>
              <c:pt idx="2">
                <c:v>1207800</c:v>
              </c:pt>
              <c:pt idx="3">
                <c:v>1195600</c:v>
              </c:pt>
              <c:pt idx="4">
                <c:v>1171200</c:v>
              </c:pt>
              <c:pt idx="5">
                <c:v>1146800</c:v>
              </c:pt>
              <c:pt idx="6">
                <c:v>1122400</c:v>
              </c:pt>
              <c:pt idx="7">
                <c:v>1098000</c:v>
              </c:pt>
              <c:pt idx="8">
                <c:v>1073600</c:v>
              </c:pt>
              <c:pt idx="9">
                <c:v>1049200</c:v>
              </c:pt>
              <c:pt idx="10">
                <c:v>1024800</c:v>
              </c:pt>
              <c:pt idx="11">
                <c:v>1000400</c:v>
              </c:pt>
              <c:pt idx="12">
                <c:v>988200</c:v>
              </c:pt>
              <c:pt idx="13">
                <c:v>976000</c:v>
              </c:pt>
              <c:pt idx="14">
                <c:v>976000</c:v>
              </c:pt>
            </c:numLit>
          </c:xVal>
          <c:yVal>
            <c:numLit>
              <c:formatCode>General</c:formatCode>
              <c:ptCount val="15"/>
              <c:pt idx="0">
                <c:v>0</c:v>
              </c:pt>
              <c:pt idx="1">
                <c:v>38</c:v>
              </c:pt>
              <c:pt idx="2">
                <c:v>19.5</c:v>
              </c:pt>
              <c:pt idx="3">
                <c:v>38</c:v>
              </c:pt>
              <c:pt idx="4">
                <c:v>72</c:v>
              </c:pt>
              <c:pt idx="5">
                <c:v>102</c:v>
              </c:pt>
              <c:pt idx="6">
                <c:v>128</c:v>
              </c:pt>
              <c:pt idx="7">
                <c:v>150</c:v>
              </c:pt>
              <c:pt idx="8">
                <c:v>168</c:v>
              </c:pt>
              <c:pt idx="9">
                <c:v>182</c:v>
              </c:pt>
              <c:pt idx="10">
                <c:v>192</c:v>
              </c:pt>
              <c:pt idx="11">
                <c:v>198</c:v>
              </c:pt>
              <c:pt idx="12">
                <c:v>199.5</c:v>
              </c:pt>
              <c:pt idx="13">
                <c:v>200</c:v>
              </c:pt>
              <c:pt idx="14">
                <c:v>200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B1B7-4148-B7D5-ED748AB74EBA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203122944"/>
        <c:axId val="203380224"/>
      </c:scatterChart>
      <c:valAx>
        <c:axId val="203122944"/>
        <c:scaling>
          <c:orientation val="minMax"/>
          <c:max val="1750000.0000000002"/>
          <c:min val="5000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380224"/>
        <c:crossesAt val="0"/>
        <c:crossBetween val="midCat"/>
        <c:majorUnit val="250000"/>
        <c:minorUnit val="50000"/>
      </c:valAx>
      <c:valAx>
        <c:axId val="20338022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122944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noFill/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411256" cy="975360"/>
    <xdr:pic>
      <xdr:nvPicPr>
        <xdr:cNvPr id="2" name="Afbeelding 1" descr="Related 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3" t="2757" r="38672" b="49863"/>
        <a:stretch/>
      </xdr:blipFill>
      <xdr:spPr bwMode="auto">
        <a:xfrm>
          <a:off x="0" y="144781"/>
          <a:ext cx="411256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556260</xdr:colOff>
      <xdr:row>17</xdr:row>
      <xdr:rowOff>0</xdr:rowOff>
    </xdr:from>
    <xdr:to>
      <xdr:col>0</xdr:col>
      <xdr:colOff>560070</xdr:colOff>
      <xdr:row>29</xdr:row>
      <xdr:rowOff>612289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0</xdr:colOff>
      <xdr:row>30</xdr:row>
      <xdr:rowOff>17145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1345</xdr:colOff>
      <xdr:row>0</xdr:row>
      <xdr:rowOff>0</xdr:rowOff>
    </xdr:from>
    <xdr:ext cx="411256" cy="975360"/>
    <xdr:pic>
      <xdr:nvPicPr>
        <xdr:cNvPr id="2" name="Afbeelding 1" descr="Related 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3" t="2757" r="38672" b="49863"/>
        <a:stretch/>
      </xdr:blipFill>
      <xdr:spPr bwMode="auto">
        <a:xfrm>
          <a:off x="1345" y="0"/>
          <a:ext cx="411256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gin.commerce-hub.com/Users/patrickwolfert/PGW%20Advies/Accounts/Politie/Aanbesteding%20schoonmaak/PVE/Calculatiebestanden/bijna%20goed%20leeg/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Kalender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AZR 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4"/>
  <sheetViews>
    <sheetView tabSelected="1" zoomScaleNormal="100" zoomScaleSheetLayoutView="100" workbookViewId="0">
      <selection activeCell="B5" sqref="B5:I5"/>
    </sheetView>
  </sheetViews>
  <sheetFormatPr defaultColWidth="0" defaultRowHeight="11.25" x14ac:dyDescent="0.15"/>
  <cols>
    <col min="1" max="1" width="9.140625" style="19" customWidth="1"/>
    <col min="2" max="2" width="21.7109375" style="3" customWidth="1"/>
    <col min="3" max="3" width="38.28515625" style="3" customWidth="1"/>
    <col min="4" max="4" width="15.7109375" style="3" customWidth="1"/>
    <col min="5" max="5" width="12.140625" style="3" customWidth="1"/>
    <col min="6" max="6" width="11.28515625" style="3" customWidth="1"/>
    <col min="7" max="7" width="13.28515625" style="3" bestFit="1" customWidth="1"/>
    <col min="8" max="8" width="15.5703125" style="3" bestFit="1" customWidth="1"/>
    <col min="9" max="9" width="18.28515625" style="3" customWidth="1"/>
    <col min="10" max="10" width="21.7109375" style="3" hidden="1" customWidth="1"/>
    <col min="11" max="11" width="12.7109375" style="3" hidden="1" customWidth="1"/>
    <col min="12" max="12" width="10.140625" style="3" hidden="1" customWidth="1"/>
    <col min="13" max="13" width="16.7109375" style="3" hidden="1" customWidth="1"/>
    <col min="14" max="14" width="4.85546875" style="3" hidden="1" customWidth="1"/>
    <col min="15" max="15" width="6.5703125" style="3" hidden="1" customWidth="1"/>
    <col min="16" max="16" width="13.42578125" style="3" hidden="1" customWidth="1"/>
    <col min="17" max="17" width="12.28515625" style="3" hidden="1" customWidth="1"/>
    <col min="18" max="18" width="22.7109375" style="3" hidden="1" customWidth="1"/>
    <col min="19" max="19" width="1.28515625" style="3" hidden="1" customWidth="1"/>
    <col min="20" max="20" width="26.42578125" style="3" hidden="1" customWidth="1"/>
    <col min="21" max="21" width="12.7109375" style="3" hidden="1" customWidth="1"/>
    <col min="22" max="22" width="8.85546875" style="3" hidden="1" customWidth="1"/>
    <col min="23" max="23" width="2.28515625" style="3" hidden="1" customWidth="1"/>
    <col min="24" max="24" width="8.85546875" style="3" hidden="1" customWidth="1"/>
    <col min="25" max="25" width="27.85546875" style="3" hidden="1" customWidth="1"/>
    <col min="26" max="26" width="12.7109375" style="3" hidden="1" customWidth="1"/>
    <col min="27" max="27" width="8.85546875" style="3" hidden="1" customWidth="1"/>
    <col min="28" max="28" width="2.5703125" style="3" hidden="1" customWidth="1"/>
    <col min="29" max="29" width="8.85546875" style="3" hidden="1" customWidth="1"/>
    <col min="30" max="30" width="25.5703125" style="3" hidden="1" customWidth="1"/>
    <col min="31" max="31" width="12.7109375" style="3" hidden="1" customWidth="1"/>
    <col min="32" max="32" width="8.85546875" style="3" hidden="1" customWidth="1"/>
    <col min="33" max="33" width="2" style="3" hidden="1" customWidth="1"/>
    <col min="34" max="34" width="8.85546875" style="3" hidden="1" customWidth="1"/>
    <col min="35" max="35" width="26.85546875" style="3" hidden="1" customWidth="1"/>
    <col min="36" max="36" width="12.7109375" style="3" hidden="1" customWidth="1"/>
    <col min="37" max="39" width="8.85546875" style="3" hidden="1" customWidth="1"/>
    <col min="40" max="40" width="26.140625" style="3" hidden="1" customWidth="1"/>
    <col min="41" max="41" width="12.7109375" style="3" hidden="1" customWidth="1"/>
    <col min="42" max="42" width="8.85546875" style="3" hidden="1" customWidth="1"/>
    <col min="43" max="43" width="2.28515625" style="3" hidden="1" customWidth="1"/>
    <col min="44" max="44" width="8.85546875" style="3" hidden="1" customWidth="1"/>
    <col min="45" max="45" width="26.5703125" style="3" hidden="1" customWidth="1"/>
    <col min="46" max="46" width="12.7109375" style="3" hidden="1" customWidth="1"/>
    <col min="47" max="47" width="8.85546875" style="3" hidden="1" customWidth="1"/>
    <col min="48" max="48" width="1.85546875" style="3" hidden="1" customWidth="1"/>
    <col min="49" max="49" width="20" style="3" hidden="1" customWidth="1"/>
    <col min="50" max="50" width="16.5703125" style="3" hidden="1" customWidth="1"/>
    <col min="51" max="51" width="12.7109375" style="3" hidden="1" customWidth="1"/>
    <col min="52" max="52" width="8.85546875" style="3" hidden="1" customWidth="1"/>
    <col min="53" max="53" width="1.7109375" style="3" hidden="1" customWidth="1"/>
    <col min="54" max="54" width="13" style="3" hidden="1" customWidth="1"/>
    <col min="55" max="55" width="21.85546875" style="3" hidden="1" customWidth="1"/>
    <col min="56" max="56" width="12.7109375" style="3" hidden="1" customWidth="1"/>
    <col min="57" max="57" width="12.7109375" style="3" hidden="1"/>
    <col min="58" max="16380" width="8.85546875" style="3" hidden="1"/>
    <col min="16381" max="16381" width="1.85546875" style="3" hidden="1" customWidth="1"/>
    <col min="16382" max="16382" width="1.42578125" style="2" hidden="1" customWidth="1"/>
    <col min="16383" max="16383" width="2.85546875" style="2" hidden="1" customWidth="1"/>
    <col min="16384" max="16384" width="1.42578125" style="3" hidden="1"/>
  </cols>
  <sheetData>
    <row r="1" spans="1:19" ht="18" x14ac:dyDescent="0.25">
      <c r="A1" s="1"/>
      <c r="B1" s="46" t="s">
        <v>97</v>
      </c>
      <c r="C1" s="46"/>
      <c r="D1" s="46"/>
      <c r="E1" s="46"/>
      <c r="F1" s="46"/>
      <c r="G1" s="46"/>
      <c r="H1" s="46"/>
      <c r="I1" s="46"/>
      <c r="J1" s="4"/>
      <c r="K1" s="4"/>
      <c r="L1" s="4"/>
      <c r="M1" s="4"/>
      <c r="N1" s="4"/>
      <c r="O1" s="4"/>
      <c r="P1" s="4"/>
      <c r="Q1" s="4"/>
      <c r="R1" s="5"/>
      <c r="S1" s="2"/>
    </row>
    <row r="2" spans="1:19" ht="15" customHeight="1" x14ac:dyDescent="0.25">
      <c r="A2" s="1"/>
      <c r="B2" s="46"/>
      <c r="C2" s="46"/>
      <c r="D2" s="46"/>
      <c r="E2" s="46"/>
      <c r="F2" s="46"/>
      <c r="G2" s="46"/>
      <c r="H2" s="46"/>
      <c r="I2" s="46"/>
      <c r="J2" s="6"/>
      <c r="K2" s="6"/>
      <c r="L2" s="6"/>
      <c r="M2" s="6"/>
      <c r="N2" s="6"/>
      <c r="O2" s="7"/>
      <c r="P2" s="7"/>
      <c r="Q2" s="7"/>
      <c r="R2" s="8"/>
      <c r="S2" s="2"/>
    </row>
    <row r="3" spans="1:19" ht="18" x14ac:dyDescent="0.25">
      <c r="A3" s="9"/>
      <c r="B3" s="46"/>
      <c r="C3" s="46"/>
      <c r="D3" s="46"/>
      <c r="E3" s="46"/>
      <c r="F3" s="46"/>
      <c r="G3" s="46"/>
      <c r="H3" s="46"/>
      <c r="I3" s="46"/>
      <c r="J3" s="10"/>
      <c r="K3" s="10"/>
      <c r="L3" s="10"/>
      <c r="M3" s="10"/>
      <c r="N3" s="10"/>
      <c r="O3" s="10"/>
      <c r="P3" s="10"/>
      <c r="Q3" s="10"/>
      <c r="R3" s="11"/>
      <c r="S3" s="2"/>
    </row>
    <row r="4" spans="1:19" ht="12.75" x14ac:dyDescent="0.2">
      <c r="A4" s="12"/>
      <c r="B4" s="28" t="s">
        <v>0</v>
      </c>
      <c r="C4" s="13"/>
      <c r="D4" s="14"/>
      <c r="E4" s="15"/>
      <c r="F4" s="15"/>
      <c r="G4" s="15"/>
      <c r="H4" s="15"/>
      <c r="I4" s="29"/>
      <c r="J4" s="16"/>
      <c r="K4" s="16"/>
      <c r="L4" s="16"/>
      <c r="M4" s="16"/>
      <c r="N4" s="16"/>
      <c r="O4" s="16"/>
      <c r="P4" s="16"/>
      <c r="Q4" s="16"/>
      <c r="R4" s="16"/>
      <c r="S4" s="2"/>
    </row>
    <row r="5" spans="1:19" ht="40.15" customHeight="1" x14ac:dyDescent="0.15">
      <c r="A5" s="2"/>
      <c r="B5" s="153" t="s">
        <v>98</v>
      </c>
      <c r="C5" s="154"/>
      <c r="D5" s="154"/>
      <c r="E5" s="154"/>
      <c r="F5" s="154"/>
      <c r="G5" s="154"/>
      <c r="H5" s="154"/>
      <c r="I5" s="155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2.75" x14ac:dyDescent="0.2">
      <c r="A6" s="2"/>
      <c r="B6" s="30" t="s">
        <v>1</v>
      </c>
      <c r="C6" s="21"/>
      <c r="D6" s="14"/>
      <c r="E6" s="15"/>
      <c r="F6" s="15"/>
      <c r="G6" s="15"/>
      <c r="H6" s="15"/>
      <c r="I6" s="29"/>
      <c r="J6" s="16"/>
      <c r="K6" s="16"/>
      <c r="L6" s="16"/>
      <c r="M6" s="16"/>
      <c r="N6" s="16"/>
      <c r="O6" s="16"/>
      <c r="P6" s="16"/>
      <c r="Q6" s="16"/>
      <c r="R6" s="16"/>
      <c r="S6" s="2"/>
    </row>
    <row r="7" spans="1:19" ht="13.15" customHeight="1" x14ac:dyDescent="0.15">
      <c r="A7" s="2"/>
      <c r="B7" s="31" t="s">
        <v>2</v>
      </c>
      <c r="C7" s="32"/>
      <c r="D7" s="32"/>
      <c r="E7" s="32"/>
      <c r="F7" s="32"/>
      <c r="G7" s="32"/>
      <c r="H7" s="32"/>
      <c r="I7" s="66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13.15" customHeight="1" x14ac:dyDescent="0.2">
      <c r="A8" s="12"/>
      <c r="B8" s="31" t="s">
        <v>3</v>
      </c>
      <c r="C8" s="32"/>
      <c r="D8" s="32"/>
      <c r="E8" s="32"/>
      <c r="F8" s="32"/>
      <c r="G8" s="32"/>
      <c r="H8" s="32"/>
      <c r="I8" s="165"/>
      <c r="J8" s="165"/>
      <c r="K8" s="165"/>
      <c r="L8" s="13"/>
      <c r="M8" s="13"/>
      <c r="N8" s="13"/>
      <c r="O8" s="13"/>
      <c r="P8" s="13"/>
      <c r="Q8" s="13"/>
      <c r="R8" s="13"/>
      <c r="S8" s="13"/>
    </row>
    <row r="9" spans="1:19" x14ac:dyDescent="0.15">
      <c r="A9" s="2"/>
      <c r="B9" s="33"/>
      <c r="C9" s="2"/>
      <c r="D9" s="2"/>
      <c r="E9" s="2"/>
      <c r="F9" s="2"/>
      <c r="G9" s="2"/>
      <c r="H9" s="2"/>
      <c r="I9" s="34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15">
      <c r="A10" s="2"/>
      <c r="B10" s="35" t="s">
        <v>4</v>
      </c>
      <c r="C10" s="2"/>
      <c r="D10" s="2"/>
      <c r="E10" s="2"/>
      <c r="F10" s="2"/>
      <c r="G10" s="2"/>
      <c r="H10" s="2"/>
      <c r="I10" s="34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15">
      <c r="A11" s="2"/>
      <c r="B11" s="33"/>
      <c r="C11" s="2"/>
      <c r="D11" s="2"/>
      <c r="E11" s="2"/>
      <c r="F11" s="2"/>
      <c r="G11" s="2"/>
      <c r="H11" s="2"/>
      <c r="I11" s="34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1.45" customHeight="1" x14ac:dyDescent="0.15">
      <c r="A12" s="2"/>
      <c r="B12" s="157" t="s">
        <v>5</v>
      </c>
      <c r="C12" s="157"/>
      <c r="D12" s="157"/>
      <c r="E12" s="158"/>
      <c r="F12" s="157" t="s">
        <v>6</v>
      </c>
      <c r="G12" s="157"/>
      <c r="H12" s="157"/>
      <c r="I12" s="158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15">
      <c r="A13" s="2"/>
      <c r="B13" s="36"/>
      <c r="C13" s="17"/>
      <c r="D13" s="18" t="s">
        <v>7</v>
      </c>
      <c r="E13" s="37" t="s">
        <v>8</v>
      </c>
      <c r="F13" s="38" t="s">
        <v>9</v>
      </c>
      <c r="G13" s="38" t="s">
        <v>10</v>
      </c>
      <c r="H13" s="38" t="s">
        <v>11</v>
      </c>
      <c r="I13" s="38" t="s">
        <v>12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15">
      <c r="A14" s="2"/>
      <c r="B14" s="159" t="s">
        <v>13</v>
      </c>
      <c r="C14" s="160"/>
      <c r="D14" s="106">
        <f>Prijsopgaveformulier!K38*1.1</f>
        <v>0</v>
      </c>
      <c r="E14" s="69">
        <v>0</v>
      </c>
      <c r="F14" s="166"/>
      <c r="G14" s="167"/>
      <c r="H14" s="167"/>
      <c r="I14" s="168"/>
      <c r="K14" s="2"/>
      <c r="L14" s="2"/>
      <c r="M14" s="2"/>
      <c r="N14" s="2"/>
      <c r="O14" s="2"/>
      <c r="P14" s="2"/>
      <c r="Q14" s="2"/>
      <c r="R14" s="2"/>
      <c r="S14" s="2"/>
    </row>
    <row r="15" spans="1:19" hidden="1" x14ac:dyDescent="0.15">
      <c r="A15" s="2"/>
      <c r="B15" s="161" t="s">
        <v>14</v>
      </c>
      <c r="C15" s="162"/>
      <c r="D15" s="107"/>
      <c r="E15" s="69"/>
      <c r="F15" s="39">
        <v>2</v>
      </c>
      <c r="G15" s="39" t="s">
        <v>15</v>
      </c>
      <c r="H15" s="40"/>
      <c r="I15" s="41" t="e">
        <f>0+(0-200)/(D14-D16)*(H15-D14)</f>
        <v>#DIV/0!</v>
      </c>
      <c r="K15" s="2"/>
      <c r="L15" s="2"/>
      <c r="M15" s="2"/>
      <c r="N15" s="2"/>
      <c r="O15" s="2"/>
      <c r="P15" s="2"/>
      <c r="Q15" s="2"/>
      <c r="R15" s="2"/>
      <c r="S15" s="2"/>
    </row>
    <row r="16" spans="1:19" ht="12" customHeight="1" x14ac:dyDescent="0.15">
      <c r="A16" s="2"/>
      <c r="B16" s="163" t="s">
        <v>16</v>
      </c>
      <c r="C16" s="164"/>
      <c r="D16" s="107">
        <f>Prijsopgaveformulier!K38*0.95</f>
        <v>0</v>
      </c>
      <c r="E16" s="69">
        <v>200</v>
      </c>
      <c r="F16" s="39"/>
      <c r="G16" s="39" t="s">
        <v>17</v>
      </c>
      <c r="H16" s="40">
        <f>D14</f>
        <v>0</v>
      </c>
      <c r="I16" s="41" t="e">
        <f>0+(0-200)/(D14-D16)*(H16-D14)</f>
        <v>#DIV/0!</v>
      </c>
      <c r="K16" s="2"/>
      <c r="L16" s="2"/>
      <c r="M16" s="2"/>
      <c r="N16" s="2"/>
      <c r="O16" s="2"/>
      <c r="P16" s="2"/>
      <c r="Q16" s="2"/>
      <c r="R16" s="2"/>
      <c r="S16" s="2"/>
    </row>
    <row r="17" spans="1:19" ht="12" customHeight="1" x14ac:dyDescent="0.15">
      <c r="A17" s="2"/>
      <c r="B17" s="33"/>
      <c r="C17" s="2"/>
      <c r="D17" s="2"/>
      <c r="E17" s="2"/>
      <c r="F17" s="39"/>
      <c r="G17" s="39" t="s">
        <v>18</v>
      </c>
      <c r="H17" s="40">
        <f>D14*0.98</f>
        <v>0</v>
      </c>
      <c r="I17" s="41" t="e">
        <f>0+(0-200)/(D14-D16)*(H17-D14)</f>
        <v>#DIV/0!</v>
      </c>
      <c r="K17" s="2"/>
      <c r="L17" s="2"/>
      <c r="M17" s="2"/>
      <c r="N17" s="2"/>
      <c r="O17" s="2"/>
      <c r="P17" s="2"/>
      <c r="Q17" s="2"/>
      <c r="R17" s="2"/>
      <c r="S17" s="2"/>
    </row>
    <row r="18" spans="1:19" ht="12" customHeight="1" x14ac:dyDescent="0.15">
      <c r="A18" s="2"/>
      <c r="B18" s="33"/>
      <c r="C18" s="2"/>
      <c r="D18" s="2"/>
      <c r="E18" s="2"/>
      <c r="F18" s="39"/>
      <c r="G18" s="39" t="s">
        <v>19</v>
      </c>
      <c r="H18" s="40">
        <f>D16</f>
        <v>0</v>
      </c>
      <c r="I18" s="41" t="e">
        <f>0+(0-200)/(D14-D16)*(H18-D14)</f>
        <v>#DIV/0!</v>
      </c>
      <c r="J18" s="2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15">
      <c r="A19" s="2"/>
      <c r="B19" s="33"/>
      <c r="C19" s="2"/>
      <c r="D19" s="2"/>
      <c r="E19" s="2"/>
      <c r="F19" s="39"/>
      <c r="G19" s="39" t="s">
        <v>20</v>
      </c>
      <c r="H19" s="40">
        <f>H18*1.06</f>
        <v>0</v>
      </c>
      <c r="I19" s="41" t="e">
        <f>0+(0-200)/(D14-D16)*(H19-D14)</f>
        <v>#DIV/0!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15">
      <c r="A20" s="2"/>
      <c r="B20" s="33"/>
      <c r="C20" s="2"/>
      <c r="D20" s="2"/>
      <c r="E20" s="2"/>
      <c r="F20" s="39"/>
      <c r="G20" s="39" t="s">
        <v>21</v>
      </c>
      <c r="H20" s="40">
        <f>H19*1.08</f>
        <v>0</v>
      </c>
      <c r="I20" s="41" t="e">
        <f>0+(0-200)/(D14-D16)*(H20-D14)</f>
        <v>#DIV/0!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1.45" customHeight="1" x14ac:dyDescent="0.15">
      <c r="A21" s="2"/>
      <c r="B21" s="33"/>
      <c r="C21" s="2"/>
      <c r="D21" s="2"/>
      <c r="E21" s="2"/>
      <c r="F21" s="156"/>
      <c r="G21" s="156"/>
      <c r="H21" s="156"/>
      <c r="I21" s="156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15">
      <c r="A22" s="2"/>
      <c r="B22" s="33"/>
      <c r="C22" s="2"/>
      <c r="D22" s="2"/>
      <c r="E22" s="2"/>
      <c r="F22" s="156"/>
      <c r="G22" s="156"/>
      <c r="H22" s="156"/>
      <c r="I22" s="156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1.25" customHeight="1" x14ac:dyDescent="0.15">
      <c r="A23" s="2"/>
      <c r="B23" s="33"/>
      <c r="C23" s="2"/>
      <c r="D23" s="2"/>
      <c r="E23" s="2"/>
      <c r="F23" s="2"/>
      <c r="G23" s="2"/>
      <c r="H23" s="2"/>
      <c r="I23" s="34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15">
      <c r="A24" s="2"/>
      <c r="B24" s="33"/>
      <c r="C24" s="2"/>
      <c r="D24" s="2"/>
      <c r="E24" s="2"/>
      <c r="F24" s="2"/>
      <c r="G24" s="2"/>
      <c r="H24" s="2"/>
      <c r="I24" s="34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15">
      <c r="A25" s="2"/>
      <c r="B25" s="33"/>
      <c r="C25" s="2"/>
      <c r="D25" s="2"/>
      <c r="E25" s="2"/>
      <c r="F25" s="2"/>
      <c r="G25" s="2"/>
      <c r="H25" s="2"/>
      <c r="I25" s="34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15">
      <c r="A26" s="2"/>
      <c r="B26" s="33"/>
      <c r="C26" s="2"/>
      <c r="D26" s="2"/>
      <c r="E26" s="2"/>
      <c r="F26" s="2"/>
      <c r="G26" s="2"/>
      <c r="H26" s="2"/>
      <c r="I26" s="34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15">
      <c r="A27" s="2"/>
      <c r="B27" s="33"/>
      <c r="C27" s="2"/>
      <c r="D27" s="2"/>
      <c r="E27" s="2"/>
      <c r="F27" s="2"/>
      <c r="G27" s="2"/>
      <c r="H27" s="2"/>
      <c r="I27" s="34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15">
      <c r="A28" s="2"/>
      <c r="B28" s="33"/>
      <c r="C28" s="2"/>
      <c r="D28" s="2"/>
      <c r="E28" s="2"/>
      <c r="F28" s="2"/>
      <c r="G28" s="2"/>
      <c r="H28" s="2"/>
      <c r="I28" s="34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15">
      <c r="A29" s="2"/>
      <c r="B29" s="33"/>
      <c r="C29" s="2"/>
      <c r="D29" s="2"/>
      <c r="E29" s="2"/>
      <c r="F29" s="2"/>
      <c r="G29" s="2"/>
      <c r="H29" s="2"/>
      <c r="I29" s="34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51" customHeight="1" x14ac:dyDescent="0.15">
      <c r="A30" s="2"/>
      <c r="B30" s="33"/>
      <c r="C30" s="2"/>
      <c r="D30" s="2"/>
      <c r="E30" s="2"/>
      <c r="F30" s="2"/>
      <c r="G30" s="2"/>
      <c r="H30" s="2"/>
      <c r="I30" s="34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" customHeight="1" x14ac:dyDescent="0.15">
      <c r="A31" s="2"/>
      <c r="B31" s="25"/>
      <c r="C31" s="26"/>
      <c r="D31" s="26"/>
      <c r="E31" s="26"/>
      <c r="F31" s="26"/>
      <c r="G31" s="26"/>
      <c r="H31" s="26"/>
      <c r="I31" s="27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15">
      <c r="A32" s="2"/>
      <c r="B32" s="42"/>
      <c r="C32" s="43"/>
      <c r="D32" s="43"/>
      <c r="E32" s="43"/>
      <c r="F32" s="43"/>
      <c r="G32" s="43"/>
      <c r="H32" s="43"/>
      <c r="I32" s="44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15">
      <c r="A33" s="2"/>
      <c r="B33" s="33"/>
      <c r="C33" s="2"/>
      <c r="D33" s="2"/>
      <c r="E33" s="2"/>
      <c r="F33" s="2"/>
      <c r="G33" s="2"/>
      <c r="H33" s="2"/>
      <c r="I33" s="34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x14ac:dyDescent="0.15">
      <c r="A34" s="2"/>
      <c r="B34" s="33"/>
      <c r="C34" s="58" t="s">
        <v>22</v>
      </c>
      <c r="D34" s="45"/>
      <c r="E34" s="45"/>
      <c r="F34" s="2"/>
      <c r="G34" s="2"/>
      <c r="H34" s="2"/>
      <c r="I34" s="34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" x14ac:dyDescent="0.2">
      <c r="A35" s="2"/>
      <c r="B35" s="33"/>
      <c r="C35" s="59" t="s">
        <v>23</v>
      </c>
      <c r="D35" s="169"/>
      <c r="E35" s="170"/>
      <c r="F35" s="171"/>
      <c r="G35" s="2"/>
      <c r="H35" s="2"/>
      <c r="I35" s="34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" x14ac:dyDescent="0.2">
      <c r="A36" s="2"/>
      <c r="B36" s="33"/>
      <c r="C36" s="59" t="s">
        <v>24</v>
      </c>
      <c r="D36" s="169"/>
      <c r="E36" s="170"/>
      <c r="F36" s="171"/>
      <c r="G36" s="2"/>
      <c r="H36" s="2"/>
      <c r="I36" s="34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" x14ac:dyDescent="0.2">
      <c r="A37" s="2"/>
      <c r="B37" s="33"/>
      <c r="C37" s="59" t="s">
        <v>25</v>
      </c>
      <c r="D37" s="169"/>
      <c r="E37" s="170"/>
      <c r="F37" s="171"/>
      <c r="G37" s="2"/>
      <c r="H37" s="2"/>
      <c r="I37" s="34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" x14ac:dyDescent="0.2">
      <c r="A38" s="2"/>
      <c r="B38" s="33"/>
      <c r="C38" s="59" t="s">
        <v>26</v>
      </c>
      <c r="D38" s="169"/>
      <c r="E38" s="170"/>
      <c r="F38" s="171"/>
      <c r="G38" s="2"/>
      <c r="H38" s="2"/>
      <c r="I38" s="34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2.450000000000003" customHeight="1" x14ac:dyDescent="0.2">
      <c r="A39" s="2"/>
      <c r="B39" s="33"/>
      <c r="C39" s="60" t="s">
        <v>27</v>
      </c>
      <c r="D39" s="169"/>
      <c r="E39" s="170"/>
      <c r="F39" s="171"/>
      <c r="G39" s="2"/>
      <c r="H39" s="2"/>
      <c r="I39" s="34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15">
      <c r="A40" s="2"/>
      <c r="B40" s="25"/>
      <c r="C40" s="26"/>
      <c r="D40" s="26"/>
      <c r="E40" s="26"/>
      <c r="F40" s="26"/>
      <c r="G40" s="26"/>
      <c r="H40" s="26"/>
      <c r="I40" s="27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s="2" customFormat="1" hidden="1" x14ac:dyDescent="0.15"/>
    <row r="43" spans="1:19" s="2" customFormat="1" hidden="1" x14ac:dyDescent="0.15">
      <c r="A43" s="104"/>
      <c r="B43" s="104"/>
      <c r="C43" s="104"/>
      <c r="D43" s="104"/>
    </row>
    <row r="44" spans="1:19" s="2" customFormat="1" ht="12.6" hidden="1" customHeight="1" x14ac:dyDescent="0.15">
      <c r="A44" s="104"/>
      <c r="B44" s="104"/>
      <c r="C44" s="104"/>
    </row>
    <row r="45" spans="1:19" s="2" customFormat="1" ht="12.6" hidden="1" customHeight="1" x14ac:dyDescent="0.2">
      <c r="A45" s="132" t="s">
        <v>28</v>
      </c>
      <c r="B45" s="133" t="s">
        <v>29</v>
      </c>
      <c r="C45" s="133" t="s">
        <v>30</v>
      </c>
    </row>
    <row r="46" spans="1:19" s="2" customFormat="1" ht="12.6" hidden="1" customHeight="1" x14ac:dyDescent="0.2">
      <c r="A46" s="134"/>
      <c r="B46" s="135">
        <f>D14</f>
        <v>0</v>
      </c>
      <c r="C46" s="136" t="e">
        <f t="shared" ref="C46:C57" si="0">$C$60-(($B$59-B46)/($B$59-$B$46)*$C$60)^2/$C$60</f>
        <v>#DIV/0!</v>
      </c>
    </row>
    <row r="47" spans="1:19" s="2" customFormat="1" ht="12.6" hidden="1" customHeight="1" x14ac:dyDescent="0.2">
      <c r="A47" s="137"/>
      <c r="B47" s="138">
        <f>B46*0.98</f>
        <v>0</v>
      </c>
      <c r="C47" s="136" t="e">
        <f t="shared" si="0"/>
        <v>#DIV/0!</v>
      </c>
    </row>
    <row r="48" spans="1:19" s="2" customFormat="1" ht="12.6" hidden="1" customHeight="1" x14ac:dyDescent="0.2">
      <c r="A48" s="137">
        <v>0.95</v>
      </c>
      <c r="B48" s="138">
        <f t="shared" ref="B48:B58" si="1">($B$46-$B$59)*A48+$B$59</f>
        <v>0</v>
      </c>
      <c r="C48" s="136" t="e">
        <f t="shared" si="0"/>
        <v>#DIV/0!</v>
      </c>
    </row>
    <row r="49" spans="1:3" s="2" customFormat="1" ht="12.6" hidden="1" customHeight="1" x14ac:dyDescent="0.2">
      <c r="A49" s="137">
        <v>0.9</v>
      </c>
      <c r="B49" s="138">
        <f t="shared" si="1"/>
        <v>0</v>
      </c>
      <c r="C49" s="136" t="e">
        <f t="shared" si="0"/>
        <v>#DIV/0!</v>
      </c>
    </row>
    <row r="50" spans="1:3" s="2" customFormat="1" ht="12.6" hidden="1" customHeight="1" x14ac:dyDescent="0.2">
      <c r="A50" s="137">
        <v>0.8</v>
      </c>
      <c r="B50" s="138">
        <f t="shared" si="1"/>
        <v>0</v>
      </c>
      <c r="C50" s="136" t="e">
        <f t="shared" si="0"/>
        <v>#DIV/0!</v>
      </c>
    </row>
    <row r="51" spans="1:3" s="2" customFormat="1" ht="13.15" hidden="1" customHeight="1" x14ac:dyDescent="0.2">
      <c r="A51" s="137">
        <v>0.7</v>
      </c>
      <c r="B51" s="138">
        <f t="shared" si="1"/>
        <v>0</v>
      </c>
      <c r="C51" s="136" t="e">
        <f t="shared" si="0"/>
        <v>#DIV/0!</v>
      </c>
    </row>
    <row r="52" spans="1:3" s="2" customFormat="1" ht="14.25" hidden="1" x14ac:dyDescent="0.2">
      <c r="A52" s="137">
        <v>0.6</v>
      </c>
      <c r="B52" s="138">
        <f t="shared" si="1"/>
        <v>0</v>
      </c>
      <c r="C52" s="136" t="e">
        <f t="shared" si="0"/>
        <v>#DIV/0!</v>
      </c>
    </row>
    <row r="53" spans="1:3" s="2" customFormat="1" ht="14.25" hidden="1" x14ac:dyDescent="0.2">
      <c r="A53" s="137">
        <v>0.5</v>
      </c>
      <c r="B53" s="138">
        <f t="shared" si="1"/>
        <v>0</v>
      </c>
      <c r="C53" s="136" t="e">
        <f t="shared" si="0"/>
        <v>#DIV/0!</v>
      </c>
    </row>
    <row r="54" spans="1:3" s="2" customFormat="1" ht="14.25" hidden="1" x14ac:dyDescent="0.2">
      <c r="A54" s="137">
        <v>0.4</v>
      </c>
      <c r="B54" s="138">
        <f t="shared" si="1"/>
        <v>0</v>
      </c>
      <c r="C54" s="136" t="e">
        <f t="shared" si="0"/>
        <v>#DIV/0!</v>
      </c>
    </row>
    <row r="55" spans="1:3" s="2" customFormat="1" ht="14.25" hidden="1" x14ac:dyDescent="0.2">
      <c r="A55" s="137">
        <v>0.3</v>
      </c>
      <c r="B55" s="138">
        <f t="shared" si="1"/>
        <v>0</v>
      </c>
      <c r="C55" s="136" t="e">
        <f t="shared" si="0"/>
        <v>#DIV/0!</v>
      </c>
    </row>
    <row r="56" spans="1:3" s="2" customFormat="1" ht="14.25" hidden="1" x14ac:dyDescent="0.2">
      <c r="A56" s="137">
        <v>0.2</v>
      </c>
      <c r="B56" s="138">
        <f t="shared" si="1"/>
        <v>0</v>
      </c>
      <c r="C56" s="136" t="e">
        <f t="shared" si="0"/>
        <v>#DIV/0!</v>
      </c>
    </row>
    <row r="57" spans="1:3" s="2" customFormat="1" ht="14.25" hidden="1" x14ac:dyDescent="0.2">
      <c r="A57" s="137">
        <v>0.1</v>
      </c>
      <c r="B57" s="138">
        <f t="shared" si="1"/>
        <v>0</v>
      </c>
      <c r="C57" s="136" t="e">
        <f t="shared" si="0"/>
        <v>#DIV/0!</v>
      </c>
    </row>
    <row r="58" spans="1:3" s="2" customFormat="1" ht="14.25" hidden="1" x14ac:dyDescent="0.2">
      <c r="A58" s="137">
        <v>0.05</v>
      </c>
      <c r="B58" s="138">
        <f t="shared" si="1"/>
        <v>0</v>
      </c>
      <c r="C58" s="136" t="e">
        <f>$C$60-(($B$59-B58)/($B$59-$B$46)*$C$60)^2/$C$60</f>
        <v>#DIV/0!</v>
      </c>
    </row>
    <row r="59" spans="1:3" s="2" customFormat="1" ht="14.25" hidden="1" x14ac:dyDescent="0.2">
      <c r="A59" s="139" t="s">
        <v>31</v>
      </c>
      <c r="B59" s="135">
        <f>D16</f>
        <v>0</v>
      </c>
      <c r="C59" s="136">
        <f>C60</f>
        <v>200</v>
      </c>
    </row>
    <row r="60" spans="1:3" s="2" customFormat="1" ht="14.25" hidden="1" x14ac:dyDescent="0.2">
      <c r="A60" s="140" t="s">
        <v>32</v>
      </c>
      <c r="B60" s="135">
        <f>D16</f>
        <v>0</v>
      </c>
      <c r="C60" s="141">
        <f>E16</f>
        <v>200</v>
      </c>
    </row>
    <row r="61" spans="1:3" s="2" customFormat="1" hidden="1" x14ac:dyDescent="0.15">
      <c r="A61" s="104"/>
      <c r="B61" s="104"/>
      <c r="C61" s="104"/>
    </row>
    <row r="62" spans="1:3" s="2" customFormat="1" x14ac:dyDescent="0.15">
      <c r="A62" s="104"/>
      <c r="B62" s="104"/>
      <c r="C62" s="104"/>
    </row>
    <row r="63" spans="1:3" s="2" customFormat="1" x14ac:dyDescent="0.15">
      <c r="A63" s="104"/>
      <c r="B63" s="104"/>
      <c r="C63" s="104"/>
    </row>
    <row r="64" spans="1:3" x14ac:dyDescent="0.15">
      <c r="A64" s="105"/>
      <c r="B64" s="105"/>
      <c r="C64" s="105"/>
    </row>
    <row r="65" spans="1:4" x14ac:dyDescent="0.15">
      <c r="A65" s="105"/>
      <c r="B65" s="105"/>
      <c r="C65" s="105"/>
    </row>
    <row r="66" spans="1:4" x14ac:dyDescent="0.15">
      <c r="A66" s="105"/>
      <c r="B66" s="105"/>
      <c r="C66" s="105"/>
      <c r="D66" s="105"/>
    </row>
    <row r="67" spans="1:4" x14ac:dyDescent="0.15">
      <c r="A67" s="105"/>
      <c r="B67" s="105"/>
      <c r="C67" s="105"/>
      <c r="D67" s="105"/>
    </row>
    <row r="68" spans="1:4" x14ac:dyDescent="0.15">
      <c r="A68" s="105"/>
      <c r="B68" s="105"/>
      <c r="C68" s="105"/>
      <c r="D68" s="105"/>
    </row>
    <row r="69" spans="1:4" x14ac:dyDescent="0.15">
      <c r="A69" s="105"/>
      <c r="B69" s="105"/>
      <c r="C69" s="105"/>
    </row>
    <row r="70" spans="1:4" x14ac:dyDescent="0.15">
      <c r="A70" s="105"/>
      <c r="B70" s="105"/>
      <c r="C70" s="105"/>
    </row>
    <row r="71" spans="1:4" x14ac:dyDescent="0.15">
      <c r="A71" s="105"/>
      <c r="B71" s="105"/>
      <c r="C71" s="105"/>
    </row>
    <row r="72" spans="1:4" x14ac:dyDescent="0.15">
      <c r="A72" s="105"/>
      <c r="B72" s="105"/>
      <c r="C72" s="105"/>
    </row>
    <row r="73" spans="1:4" x14ac:dyDescent="0.15">
      <c r="A73" s="105"/>
      <c r="B73" s="105"/>
      <c r="C73" s="105"/>
    </row>
    <row r="74" spans="1:4" x14ac:dyDescent="0.15">
      <c r="A74" s="105"/>
      <c r="B74" s="105"/>
      <c r="C74" s="105"/>
    </row>
    <row r="75" spans="1:4" x14ac:dyDescent="0.15">
      <c r="A75" s="105"/>
      <c r="B75" s="105"/>
      <c r="C75" s="105"/>
    </row>
    <row r="76" spans="1:4" x14ac:dyDescent="0.15">
      <c r="A76" s="105"/>
      <c r="B76" s="105"/>
      <c r="C76" s="105"/>
    </row>
    <row r="77" spans="1:4" x14ac:dyDescent="0.15">
      <c r="A77" s="105"/>
      <c r="B77" s="105"/>
      <c r="C77" s="105"/>
    </row>
    <row r="78" spans="1:4" x14ac:dyDescent="0.15">
      <c r="A78" s="105"/>
      <c r="B78" s="105"/>
      <c r="C78" s="105"/>
    </row>
    <row r="79" spans="1:4" x14ac:dyDescent="0.15">
      <c r="A79" s="105"/>
      <c r="B79" s="105"/>
      <c r="C79" s="105"/>
    </row>
    <row r="80" spans="1:4" x14ac:dyDescent="0.15">
      <c r="A80" s="105"/>
      <c r="B80" s="105"/>
      <c r="C80" s="105"/>
    </row>
    <row r="81" spans="1:3" x14ac:dyDescent="0.15">
      <c r="A81" s="105"/>
      <c r="B81" s="105"/>
      <c r="C81" s="105"/>
    </row>
    <row r="82" spans="1:3" x14ac:dyDescent="0.15">
      <c r="A82" s="105"/>
      <c r="B82" s="105"/>
      <c r="C82" s="105"/>
    </row>
    <row r="83" spans="1:3" x14ac:dyDescent="0.15">
      <c r="A83" s="105"/>
      <c r="B83" s="105"/>
      <c r="C83" s="105"/>
    </row>
    <row r="84" spans="1:3" x14ac:dyDescent="0.15">
      <c r="A84" s="105"/>
      <c r="B84" s="105"/>
      <c r="C84" s="105"/>
    </row>
    <row r="85" spans="1:3" x14ac:dyDescent="0.15">
      <c r="A85" s="105"/>
      <c r="B85" s="105"/>
      <c r="C85" s="105"/>
    </row>
    <row r="86" spans="1:3" x14ac:dyDescent="0.15">
      <c r="A86" s="105"/>
      <c r="B86" s="105"/>
      <c r="C86" s="105"/>
    </row>
    <row r="87" spans="1:3" x14ac:dyDescent="0.15">
      <c r="A87" s="105"/>
      <c r="B87" s="105"/>
      <c r="C87" s="105"/>
    </row>
    <row r="88" spans="1:3" x14ac:dyDescent="0.15">
      <c r="A88" s="105"/>
      <c r="B88" s="105"/>
      <c r="C88" s="105"/>
    </row>
    <row r="89" spans="1:3" x14ac:dyDescent="0.15">
      <c r="A89" s="105"/>
      <c r="B89" s="105"/>
      <c r="C89" s="105"/>
    </row>
    <row r="90" spans="1:3" x14ac:dyDescent="0.15">
      <c r="A90" s="105"/>
      <c r="B90" s="105"/>
      <c r="C90" s="105"/>
    </row>
    <row r="91" spans="1:3" x14ac:dyDescent="0.15">
      <c r="A91" s="105"/>
      <c r="B91" s="105"/>
      <c r="C91" s="105"/>
    </row>
    <row r="92" spans="1:3" x14ac:dyDescent="0.15">
      <c r="A92" s="105"/>
      <c r="B92" s="105"/>
      <c r="C92" s="105"/>
    </row>
    <row r="93" spans="1:3" x14ac:dyDescent="0.15">
      <c r="A93" s="105"/>
      <c r="B93" s="105"/>
      <c r="C93" s="105"/>
    </row>
    <row r="94" spans="1:3" x14ac:dyDescent="0.15">
      <c r="A94" s="105"/>
      <c r="B94" s="105"/>
      <c r="C94" s="105"/>
    </row>
    <row r="95" spans="1:3" x14ac:dyDescent="0.15">
      <c r="A95" s="105"/>
      <c r="B95" s="105"/>
      <c r="C95" s="105"/>
    </row>
    <row r="96" spans="1:3" x14ac:dyDescent="0.15">
      <c r="A96" s="105"/>
      <c r="B96" s="105"/>
      <c r="C96" s="105"/>
    </row>
    <row r="97" spans="1:20" x14ac:dyDescent="0.15">
      <c r="A97" s="105"/>
      <c r="B97" s="105"/>
      <c r="C97" s="105"/>
    </row>
    <row r="98" spans="1:20" x14ac:dyDescent="0.15">
      <c r="A98" s="105"/>
      <c r="B98" s="105"/>
      <c r="C98" s="105"/>
    </row>
    <row r="99" spans="1:20" x14ac:dyDescent="0.15">
      <c r="A99" s="105"/>
      <c r="B99" s="105"/>
      <c r="C99" s="105"/>
    </row>
    <row r="100" spans="1:20" x14ac:dyDescent="0.15">
      <c r="A100" s="105"/>
      <c r="B100" s="105"/>
      <c r="C100" s="105"/>
    </row>
    <row r="101" spans="1:20" x14ac:dyDescent="0.15">
      <c r="A101" s="105"/>
      <c r="B101" s="105"/>
      <c r="C101" s="105"/>
    </row>
    <row r="102" spans="1:20" x14ac:dyDescent="0.15">
      <c r="A102" s="105"/>
      <c r="B102" s="105"/>
      <c r="C102" s="105"/>
    </row>
    <row r="103" spans="1:20" x14ac:dyDescent="0.15">
      <c r="A103" s="142"/>
      <c r="B103" s="105"/>
      <c r="C103" s="105"/>
      <c r="T103" s="19"/>
    </row>
    <row r="104" spans="1:20" x14ac:dyDescent="0.15">
      <c r="A104" s="142"/>
      <c r="B104" s="105"/>
      <c r="C104" s="105"/>
      <c r="T104" s="19"/>
    </row>
    <row r="105" spans="1:20" x14ac:dyDescent="0.15">
      <c r="A105" s="142"/>
      <c r="B105" s="105"/>
      <c r="C105" s="105"/>
      <c r="T105" s="19"/>
    </row>
    <row r="106" spans="1:20" x14ac:dyDescent="0.15">
      <c r="A106" s="142"/>
      <c r="B106" s="105"/>
      <c r="C106" s="105"/>
      <c r="T106" s="19"/>
    </row>
    <row r="107" spans="1:20" x14ac:dyDescent="0.15">
      <c r="A107" s="142"/>
      <c r="B107" s="105"/>
      <c r="C107" s="105"/>
      <c r="T107" s="19"/>
    </row>
    <row r="108" spans="1:20" x14ac:dyDescent="0.15">
      <c r="A108" s="142"/>
      <c r="B108" s="105"/>
      <c r="C108" s="105"/>
      <c r="T108" s="19"/>
    </row>
    <row r="109" spans="1:20" x14ac:dyDescent="0.15">
      <c r="T109" s="19"/>
    </row>
    <row r="110" spans="1:20" x14ac:dyDescent="0.15">
      <c r="T110" s="19"/>
    </row>
    <row r="111" spans="1:20" x14ac:dyDescent="0.15">
      <c r="T111" s="19"/>
    </row>
    <row r="112" spans="1:20" x14ac:dyDescent="0.15">
      <c r="T112" s="19"/>
    </row>
    <row r="113" spans="20:20" x14ac:dyDescent="0.15">
      <c r="T113" s="19"/>
    </row>
    <row r="114" spans="20:20" x14ac:dyDescent="0.15">
      <c r="T114" s="19"/>
    </row>
    <row r="115" spans="20:20" x14ac:dyDescent="0.15">
      <c r="T115" s="19"/>
    </row>
    <row r="116" spans="20:20" x14ac:dyDescent="0.15">
      <c r="T116" s="19"/>
    </row>
    <row r="117" spans="20:20" x14ac:dyDescent="0.15">
      <c r="T117" s="19"/>
    </row>
    <row r="118" spans="20:20" x14ac:dyDescent="0.15">
      <c r="T118" s="19"/>
    </row>
    <row r="119" spans="20:20" x14ac:dyDescent="0.15">
      <c r="T119" s="19"/>
    </row>
    <row r="120" spans="20:20" x14ac:dyDescent="0.15">
      <c r="T120" s="19"/>
    </row>
    <row r="121" spans="20:20" x14ac:dyDescent="0.15">
      <c r="T121" s="19"/>
    </row>
    <row r="122" spans="20:20" x14ac:dyDescent="0.15">
      <c r="T122" s="19"/>
    </row>
    <row r="123" spans="20:20" x14ac:dyDescent="0.15">
      <c r="T123" s="19"/>
    </row>
    <row r="124" spans="20:20" x14ac:dyDescent="0.15">
      <c r="T124" s="19"/>
    </row>
    <row r="125" spans="20:20" x14ac:dyDescent="0.15">
      <c r="T125" s="19"/>
    </row>
    <row r="126" spans="20:20" x14ac:dyDescent="0.15">
      <c r="T126" s="19"/>
    </row>
    <row r="127" spans="20:20" x14ac:dyDescent="0.15">
      <c r="T127" s="19"/>
    </row>
    <row r="128" spans="20:20" x14ac:dyDescent="0.15">
      <c r="T128" s="19"/>
    </row>
    <row r="129" spans="20:20" x14ac:dyDescent="0.15">
      <c r="T129" s="19"/>
    </row>
    <row r="130" spans="20:20" x14ac:dyDescent="0.15">
      <c r="T130" s="19"/>
    </row>
    <row r="131" spans="20:20" x14ac:dyDescent="0.15">
      <c r="T131" s="19"/>
    </row>
    <row r="132" spans="20:20" x14ac:dyDescent="0.15">
      <c r="T132" s="19"/>
    </row>
    <row r="133" spans="20:20" x14ac:dyDescent="0.15">
      <c r="T133" s="19"/>
    </row>
    <row r="134" spans="20:20" x14ac:dyDescent="0.15">
      <c r="T134" s="19"/>
    </row>
    <row r="135" spans="20:20" x14ac:dyDescent="0.15">
      <c r="T135" s="19"/>
    </row>
    <row r="136" spans="20:20" x14ac:dyDescent="0.15">
      <c r="T136" s="19"/>
    </row>
    <row r="137" spans="20:20" x14ac:dyDescent="0.15">
      <c r="T137" s="19"/>
    </row>
    <row r="138" spans="20:20" x14ac:dyDescent="0.15">
      <c r="T138" s="19"/>
    </row>
    <row r="139" spans="20:20" x14ac:dyDescent="0.15">
      <c r="T139" s="19"/>
    </row>
    <row r="140" spans="20:20" x14ac:dyDescent="0.15">
      <c r="T140" s="19"/>
    </row>
    <row r="141" spans="20:20" x14ac:dyDescent="0.15">
      <c r="T141" s="19"/>
    </row>
    <row r="142" spans="20:20" x14ac:dyDescent="0.15">
      <c r="T142" s="19"/>
    </row>
    <row r="143" spans="20:20" x14ac:dyDescent="0.15">
      <c r="T143" s="19"/>
    </row>
    <row r="144" spans="20:20" x14ac:dyDescent="0.15">
      <c r="T144" s="19"/>
    </row>
    <row r="145" spans="20:20" x14ac:dyDescent="0.15">
      <c r="T145" s="19"/>
    </row>
    <row r="146" spans="20:20" x14ac:dyDescent="0.15">
      <c r="T146" s="19"/>
    </row>
    <row r="147" spans="20:20" x14ac:dyDescent="0.15">
      <c r="T147" s="19"/>
    </row>
    <row r="148" spans="20:20" x14ac:dyDescent="0.15">
      <c r="T148" s="19"/>
    </row>
    <row r="149" spans="20:20" x14ac:dyDescent="0.15">
      <c r="T149" s="19"/>
    </row>
    <row r="150" spans="20:20" x14ac:dyDescent="0.15">
      <c r="T150" s="19"/>
    </row>
    <row r="151" spans="20:20" x14ac:dyDescent="0.15">
      <c r="T151" s="19"/>
    </row>
    <row r="152" spans="20:20" x14ac:dyDescent="0.15">
      <c r="T152" s="19"/>
    </row>
    <row r="153" spans="20:20" x14ac:dyDescent="0.15">
      <c r="T153" s="19"/>
    </row>
    <row r="154" spans="20:20" x14ac:dyDescent="0.15">
      <c r="T154" s="19"/>
    </row>
    <row r="155" spans="20:20" x14ac:dyDescent="0.15">
      <c r="T155" s="19"/>
    </row>
    <row r="156" spans="20:20" x14ac:dyDescent="0.15">
      <c r="T156" s="19"/>
    </row>
    <row r="157" spans="20:20" x14ac:dyDescent="0.15">
      <c r="T157" s="19"/>
    </row>
    <row r="158" spans="20:20" x14ac:dyDescent="0.15">
      <c r="T158" s="19"/>
    </row>
    <row r="159" spans="20:20" x14ac:dyDescent="0.15">
      <c r="T159" s="19"/>
    </row>
    <row r="160" spans="20:20" x14ac:dyDescent="0.15">
      <c r="T160" s="19"/>
    </row>
    <row r="161" spans="20:20" x14ac:dyDescent="0.15">
      <c r="T161" s="19"/>
    </row>
    <row r="162" spans="20:20" x14ac:dyDescent="0.15">
      <c r="T162" s="19"/>
    </row>
    <row r="163" spans="20:20" x14ac:dyDescent="0.15">
      <c r="T163" s="19"/>
    </row>
    <row r="164" spans="20:20" x14ac:dyDescent="0.15">
      <c r="T164" s="19"/>
    </row>
    <row r="165" spans="20:20" x14ac:dyDescent="0.15">
      <c r="T165" s="19"/>
    </row>
    <row r="166" spans="20:20" x14ac:dyDescent="0.15">
      <c r="T166" s="19"/>
    </row>
    <row r="167" spans="20:20" x14ac:dyDescent="0.15">
      <c r="T167" s="19"/>
    </row>
    <row r="168" spans="20:20" x14ac:dyDescent="0.15">
      <c r="T168" s="19"/>
    </row>
    <row r="169" spans="20:20" x14ac:dyDescent="0.15">
      <c r="T169" s="19"/>
    </row>
    <row r="170" spans="20:20" x14ac:dyDescent="0.15">
      <c r="T170" s="19"/>
    </row>
    <row r="171" spans="20:20" x14ac:dyDescent="0.15">
      <c r="T171" s="19"/>
    </row>
    <row r="172" spans="20:20" x14ac:dyDescent="0.15">
      <c r="T172" s="19"/>
    </row>
    <row r="173" spans="20:20" x14ac:dyDescent="0.15">
      <c r="T173" s="19"/>
    </row>
    <row r="174" spans="20:20" x14ac:dyDescent="0.15">
      <c r="T174" s="19"/>
    </row>
  </sheetData>
  <mergeCells count="14">
    <mergeCell ref="D35:F35"/>
    <mergeCell ref="D36:F36"/>
    <mergeCell ref="D37:F37"/>
    <mergeCell ref="D38:F38"/>
    <mergeCell ref="D39:F39"/>
    <mergeCell ref="B5:I5"/>
    <mergeCell ref="F21:I22"/>
    <mergeCell ref="B12:E12"/>
    <mergeCell ref="F12:I12"/>
    <mergeCell ref="B14:C14"/>
    <mergeCell ref="B15:C15"/>
    <mergeCell ref="B16:C16"/>
    <mergeCell ref="I8:K8"/>
    <mergeCell ref="F14:I14"/>
  </mergeCells>
  <conditionalFormatting sqref="H15:H20">
    <cfRule type="cellIs" dxfId="5" priority="1" operator="lessThan">
      <formula>$D$16</formula>
    </cfRule>
    <cfRule type="cellIs" dxfId="4" priority="2" operator="greaterThan">
      <formula>$D$14</formula>
    </cfRule>
  </conditionalFormatting>
  <dataValidations disablePrompts="1" count="1">
    <dataValidation type="list" allowBlank="1" showInputMessage="1" showErrorMessage="1" sqref="K2:N2 F2" xr:uid="{00000000-0002-0000-0000-000000000000}">
      <formula1>"Kromme,Lineair"</formula1>
    </dataValidation>
  </dataValidations>
  <pageMargins left="0.7" right="0.7" top="0.75" bottom="0.75" header="0.3" footer="0.3"/>
  <pageSetup paperSize="9" scale="55" orientation="portrait" horizontalDpi="90" verticalDpi="90" r:id="rId1"/>
  <rowBreaks count="1" manualBreakCount="1">
    <brk id="63" max="16383" man="1"/>
  </rowBreaks>
  <ignoredErrors>
    <ignoredError sqref="D14 D1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1"/>
  <sheetViews>
    <sheetView showGridLines="0" topLeftCell="A12" zoomScaleNormal="100" workbookViewId="0">
      <selection activeCell="B22" sqref="B22:D24"/>
    </sheetView>
  </sheetViews>
  <sheetFormatPr defaultRowHeight="15" x14ac:dyDescent="0.25"/>
  <cols>
    <col min="1" max="1" width="8.7109375" style="20" customWidth="1"/>
    <col min="2" max="2" width="12.28515625" style="20" customWidth="1"/>
    <col min="3" max="3" width="59" style="20" customWidth="1"/>
    <col min="4" max="4" width="18.28515625" style="51" customWidth="1"/>
    <col min="5" max="5" width="19.28515625" style="108" customWidth="1"/>
    <col min="6" max="6" width="16.7109375" style="125" customWidth="1"/>
    <col min="7" max="8" width="16.7109375" style="80" customWidth="1"/>
    <col min="9" max="9" width="20.28515625" style="80" customWidth="1"/>
    <col min="10" max="10" width="13.28515625" style="81" customWidth="1"/>
    <col min="11" max="11" width="16.140625" style="80" customWidth="1"/>
    <col min="12" max="12" width="30" style="20" bestFit="1" customWidth="1"/>
    <col min="13" max="15" width="8.85546875" style="20"/>
    <col min="16" max="16" width="11.85546875" style="20" bestFit="1" customWidth="1"/>
    <col min="17" max="255" width="8.85546875" style="20"/>
    <col min="256" max="256" width="37.85546875" style="20" customWidth="1"/>
    <col min="257" max="258" width="8.85546875" style="20"/>
    <col min="259" max="259" width="21.28515625" style="20" customWidth="1"/>
    <col min="260" max="511" width="8.85546875" style="20"/>
    <col min="512" max="512" width="37.85546875" style="20" customWidth="1"/>
    <col min="513" max="514" width="8.85546875" style="20"/>
    <col min="515" max="515" width="21.28515625" style="20" customWidth="1"/>
    <col min="516" max="767" width="8.85546875" style="20"/>
    <col min="768" max="768" width="37.85546875" style="20" customWidth="1"/>
    <col min="769" max="770" width="8.85546875" style="20"/>
    <col min="771" max="771" width="21.28515625" style="20" customWidth="1"/>
    <col min="772" max="1023" width="8.85546875" style="20"/>
    <col min="1024" max="1024" width="37.85546875" style="20" customWidth="1"/>
    <col min="1025" max="1026" width="8.85546875" style="20"/>
    <col min="1027" max="1027" width="21.28515625" style="20" customWidth="1"/>
    <col min="1028" max="1279" width="8.85546875" style="20"/>
    <col min="1280" max="1280" width="37.85546875" style="20" customWidth="1"/>
    <col min="1281" max="1282" width="8.85546875" style="20"/>
    <col min="1283" max="1283" width="21.28515625" style="20" customWidth="1"/>
    <col min="1284" max="1535" width="8.85546875" style="20"/>
    <col min="1536" max="1536" width="37.85546875" style="20" customWidth="1"/>
    <col min="1537" max="1538" width="8.85546875" style="20"/>
    <col min="1539" max="1539" width="21.28515625" style="20" customWidth="1"/>
    <col min="1540" max="1791" width="8.85546875" style="20"/>
    <col min="1792" max="1792" width="37.85546875" style="20" customWidth="1"/>
    <col min="1793" max="1794" width="8.85546875" style="20"/>
    <col min="1795" max="1795" width="21.28515625" style="20" customWidth="1"/>
    <col min="1796" max="2047" width="8.85546875" style="20"/>
    <col min="2048" max="2048" width="37.85546875" style="20" customWidth="1"/>
    <col min="2049" max="2050" width="8.85546875" style="20"/>
    <col min="2051" max="2051" width="21.28515625" style="20" customWidth="1"/>
    <col min="2052" max="2303" width="8.85546875" style="20"/>
    <col min="2304" max="2304" width="37.85546875" style="20" customWidth="1"/>
    <col min="2305" max="2306" width="8.85546875" style="20"/>
    <col min="2307" max="2307" width="21.28515625" style="20" customWidth="1"/>
    <col min="2308" max="2559" width="8.85546875" style="20"/>
    <col min="2560" max="2560" width="37.85546875" style="20" customWidth="1"/>
    <col min="2561" max="2562" width="8.85546875" style="20"/>
    <col min="2563" max="2563" width="21.28515625" style="20" customWidth="1"/>
    <col min="2564" max="2815" width="8.85546875" style="20"/>
    <col min="2816" max="2816" width="37.85546875" style="20" customWidth="1"/>
    <col min="2817" max="2818" width="8.85546875" style="20"/>
    <col min="2819" max="2819" width="21.28515625" style="20" customWidth="1"/>
    <col min="2820" max="3071" width="8.85546875" style="20"/>
    <col min="3072" max="3072" width="37.85546875" style="20" customWidth="1"/>
    <col min="3073" max="3074" width="8.85546875" style="20"/>
    <col min="3075" max="3075" width="21.28515625" style="20" customWidth="1"/>
    <col min="3076" max="3327" width="8.85546875" style="20"/>
    <col min="3328" max="3328" width="37.85546875" style="20" customWidth="1"/>
    <col min="3329" max="3330" width="8.85546875" style="20"/>
    <col min="3331" max="3331" width="21.28515625" style="20" customWidth="1"/>
    <col min="3332" max="3583" width="8.85546875" style="20"/>
    <col min="3584" max="3584" width="37.85546875" style="20" customWidth="1"/>
    <col min="3585" max="3586" width="8.85546875" style="20"/>
    <col min="3587" max="3587" width="21.28515625" style="20" customWidth="1"/>
    <col min="3588" max="3839" width="8.85546875" style="20"/>
    <col min="3840" max="3840" width="37.85546875" style="20" customWidth="1"/>
    <col min="3841" max="3842" width="8.85546875" style="20"/>
    <col min="3843" max="3843" width="21.28515625" style="20" customWidth="1"/>
    <col min="3844" max="4095" width="8.85546875" style="20"/>
    <col min="4096" max="4096" width="37.85546875" style="20" customWidth="1"/>
    <col min="4097" max="4098" width="8.85546875" style="20"/>
    <col min="4099" max="4099" width="21.28515625" style="20" customWidth="1"/>
    <col min="4100" max="4351" width="8.85546875" style="20"/>
    <col min="4352" max="4352" width="37.85546875" style="20" customWidth="1"/>
    <col min="4353" max="4354" width="8.85546875" style="20"/>
    <col min="4355" max="4355" width="21.28515625" style="20" customWidth="1"/>
    <col min="4356" max="4607" width="8.85546875" style="20"/>
    <col min="4608" max="4608" width="37.85546875" style="20" customWidth="1"/>
    <col min="4609" max="4610" width="8.85546875" style="20"/>
    <col min="4611" max="4611" width="21.28515625" style="20" customWidth="1"/>
    <col min="4612" max="4863" width="8.85546875" style="20"/>
    <col min="4864" max="4864" width="37.85546875" style="20" customWidth="1"/>
    <col min="4865" max="4866" width="8.85546875" style="20"/>
    <col min="4867" max="4867" width="21.28515625" style="20" customWidth="1"/>
    <col min="4868" max="5119" width="8.85546875" style="20"/>
    <col min="5120" max="5120" width="37.85546875" style="20" customWidth="1"/>
    <col min="5121" max="5122" width="8.85546875" style="20"/>
    <col min="5123" max="5123" width="21.28515625" style="20" customWidth="1"/>
    <col min="5124" max="5375" width="8.85546875" style="20"/>
    <col min="5376" max="5376" width="37.85546875" style="20" customWidth="1"/>
    <col min="5377" max="5378" width="8.85546875" style="20"/>
    <col min="5379" max="5379" width="21.28515625" style="20" customWidth="1"/>
    <col min="5380" max="5631" width="8.85546875" style="20"/>
    <col min="5632" max="5632" width="37.85546875" style="20" customWidth="1"/>
    <col min="5633" max="5634" width="8.85546875" style="20"/>
    <col min="5635" max="5635" width="21.28515625" style="20" customWidth="1"/>
    <col min="5636" max="5887" width="8.85546875" style="20"/>
    <col min="5888" max="5888" width="37.85546875" style="20" customWidth="1"/>
    <col min="5889" max="5890" width="8.85546875" style="20"/>
    <col min="5891" max="5891" width="21.28515625" style="20" customWidth="1"/>
    <col min="5892" max="6143" width="8.85546875" style="20"/>
    <col min="6144" max="6144" width="37.85546875" style="20" customWidth="1"/>
    <col min="6145" max="6146" width="8.85546875" style="20"/>
    <col min="6147" max="6147" width="21.28515625" style="20" customWidth="1"/>
    <col min="6148" max="6399" width="8.85546875" style="20"/>
    <col min="6400" max="6400" width="37.85546875" style="20" customWidth="1"/>
    <col min="6401" max="6402" width="8.85546875" style="20"/>
    <col min="6403" max="6403" width="21.28515625" style="20" customWidth="1"/>
    <col min="6404" max="6655" width="8.85546875" style="20"/>
    <col min="6656" max="6656" width="37.85546875" style="20" customWidth="1"/>
    <col min="6657" max="6658" width="8.85546875" style="20"/>
    <col min="6659" max="6659" width="21.28515625" style="20" customWidth="1"/>
    <col min="6660" max="6911" width="8.85546875" style="20"/>
    <col min="6912" max="6912" width="37.85546875" style="20" customWidth="1"/>
    <col min="6913" max="6914" width="8.85546875" style="20"/>
    <col min="6915" max="6915" width="21.28515625" style="20" customWidth="1"/>
    <col min="6916" max="7167" width="8.85546875" style="20"/>
    <col min="7168" max="7168" width="37.85546875" style="20" customWidth="1"/>
    <col min="7169" max="7170" width="8.85546875" style="20"/>
    <col min="7171" max="7171" width="21.28515625" style="20" customWidth="1"/>
    <col min="7172" max="7423" width="8.85546875" style="20"/>
    <col min="7424" max="7424" width="37.85546875" style="20" customWidth="1"/>
    <col min="7425" max="7426" width="8.85546875" style="20"/>
    <col min="7427" max="7427" width="21.28515625" style="20" customWidth="1"/>
    <col min="7428" max="7679" width="8.85546875" style="20"/>
    <col min="7680" max="7680" width="37.85546875" style="20" customWidth="1"/>
    <col min="7681" max="7682" width="8.85546875" style="20"/>
    <col min="7683" max="7683" width="21.28515625" style="20" customWidth="1"/>
    <col min="7684" max="7935" width="8.85546875" style="20"/>
    <col min="7936" max="7936" width="37.85546875" style="20" customWidth="1"/>
    <col min="7937" max="7938" width="8.85546875" style="20"/>
    <col min="7939" max="7939" width="21.28515625" style="20" customWidth="1"/>
    <col min="7940" max="8191" width="8.85546875" style="20"/>
    <col min="8192" max="8192" width="37.85546875" style="20" customWidth="1"/>
    <col min="8193" max="8194" width="8.85546875" style="20"/>
    <col min="8195" max="8195" width="21.28515625" style="20" customWidth="1"/>
    <col min="8196" max="8447" width="8.85546875" style="20"/>
    <col min="8448" max="8448" width="37.85546875" style="20" customWidth="1"/>
    <col min="8449" max="8450" width="8.85546875" style="20"/>
    <col min="8451" max="8451" width="21.28515625" style="20" customWidth="1"/>
    <col min="8452" max="8703" width="8.85546875" style="20"/>
    <col min="8704" max="8704" width="37.85546875" style="20" customWidth="1"/>
    <col min="8705" max="8706" width="8.85546875" style="20"/>
    <col min="8707" max="8707" width="21.28515625" style="20" customWidth="1"/>
    <col min="8708" max="8959" width="8.85546875" style="20"/>
    <col min="8960" max="8960" width="37.85546875" style="20" customWidth="1"/>
    <col min="8961" max="8962" width="8.85546875" style="20"/>
    <col min="8963" max="8963" width="21.28515625" style="20" customWidth="1"/>
    <col min="8964" max="9215" width="8.85546875" style="20"/>
    <col min="9216" max="9216" width="37.85546875" style="20" customWidth="1"/>
    <col min="9217" max="9218" width="8.85546875" style="20"/>
    <col min="9219" max="9219" width="21.28515625" style="20" customWidth="1"/>
    <col min="9220" max="9471" width="8.85546875" style="20"/>
    <col min="9472" max="9472" width="37.85546875" style="20" customWidth="1"/>
    <col min="9473" max="9474" width="8.85546875" style="20"/>
    <col min="9475" max="9475" width="21.28515625" style="20" customWidth="1"/>
    <col min="9476" max="9727" width="8.85546875" style="20"/>
    <col min="9728" max="9728" width="37.85546875" style="20" customWidth="1"/>
    <col min="9729" max="9730" width="8.85546875" style="20"/>
    <col min="9731" max="9731" width="21.28515625" style="20" customWidth="1"/>
    <col min="9732" max="9983" width="8.85546875" style="20"/>
    <col min="9984" max="9984" width="37.85546875" style="20" customWidth="1"/>
    <col min="9985" max="9986" width="8.85546875" style="20"/>
    <col min="9987" max="9987" width="21.28515625" style="20" customWidth="1"/>
    <col min="9988" max="10239" width="8.85546875" style="20"/>
    <col min="10240" max="10240" width="37.85546875" style="20" customWidth="1"/>
    <col min="10241" max="10242" width="8.85546875" style="20"/>
    <col min="10243" max="10243" width="21.28515625" style="20" customWidth="1"/>
    <col min="10244" max="10495" width="8.85546875" style="20"/>
    <col min="10496" max="10496" width="37.85546875" style="20" customWidth="1"/>
    <col min="10497" max="10498" width="8.85546875" style="20"/>
    <col min="10499" max="10499" width="21.28515625" style="20" customWidth="1"/>
    <col min="10500" max="10751" width="8.85546875" style="20"/>
    <col min="10752" max="10752" width="37.85546875" style="20" customWidth="1"/>
    <col min="10753" max="10754" width="8.85546875" style="20"/>
    <col min="10755" max="10755" width="21.28515625" style="20" customWidth="1"/>
    <col min="10756" max="11007" width="8.85546875" style="20"/>
    <col min="11008" max="11008" width="37.85546875" style="20" customWidth="1"/>
    <col min="11009" max="11010" width="8.85546875" style="20"/>
    <col min="11011" max="11011" width="21.28515625" style="20" customWidth="1"/>
    <col min="11012" max="11263" width="8.85546875" style="20"/>
    <col min="11264" max="11264" width="37.85546875" style="20" customWidth="1"/>
    <col min="11265" max="11266" width="8.85546875" style="20"/>
    <col min="11267" max="11267" width="21.28515625" style="20" customWidth="1"/>
    <col min="11268" max="11519" width="8.85546875" style="20"/>
    <col min="11520" max="11520" width="37.85546875" style="20" customWidth="1"/>
    <col min="11521" max="11522" width="8.85546875" style="20"/>
    <col min="11523" max="11523" width="21.28515625" style="20" customWidth="1"/>
    <col min="11524" max="11775" width="8.85546875" style="20"/>
    <col min="11776" max="11776" width="37.85546875" style="20" customWidth="1"/>
    <col min="11777" max="11778" width="8.85546875" style="20"/>
    <col min="11779" max="11779" width="21.28515625" style="20" customWidth="1"/>
    <col min="11780" max="12031" width="8.85546875" style="20"/>
    <col min="12032" max="12032" width="37.85546875" style="20" customWidth="1"/>
    <col min="12033" max="12034" width="8.85546875" style="20"/>
    <col min="12035" max="12035" width="21.28515625" style="20" customWidth="1"/>
    <col min="12036" max="12287" width="8.85546875" style="20"/>
    <col min="12288" max="12288" width="37.85546875" style="20" customWidth="1"/>
    <col min="12289" max="12290" width="8.85546875" style="20"/>
    <col min="12291" max="12291" width="21.28515625" style="20" customWidth="1"/>
    <col min="12292" max="12543" width="8.85546875" style="20"/>
    <col min="12544" max="12544" width="37.85546875" style="20" customWidth="1"/>
    <col min="12545" max="12546" width="8.85546875" style="20"/>
    <col min="12547" max="12547" width="21.28515625" style="20" customWidth="1"/>
    <col min="12548" max="12799" width="8.85546875" style="20"/>
    <col min="12800" max="12800" width="37.85546875" style="20" customWidth="1"/>
    <col min="12801" max="12802" width="8.85546875" style="20"/>
    <col min="12803" max="12803" width="21.28515625" style="20" customWidth="1"/>
    <col min="12804" max="13055" width="8.85546875" style="20"/>
    <col min="13056" max="13056" width="37.85546875" style="20" customWidth="1"/>
    <col min="13057" max="13058" width="8.85546875" style="20"/>
    <col min="13059" max="13059" width="21.28515625" style="20" customWidth="1"/>
    <col min="13060" max="13311" width="8.85546875" style="20"/>
    <col min="13312" max="13312" width="37.85546875" style="20" customWidth="1"/>
    <col min="13313" max="13314" width="8.85546875" style="20"/>
    <col min="13315" max="13315" width="21.28515625" style="20" customWidth="1"/>
    <col min="13316" max="13567" width="8.85546875" style="20"/>
    <col min="13568" max="13568" width="37.85546875" style="20" customWidth="1"/>
    <col min="13569" max="13570" width="8.85546875" style="20"/>
    <col min="13571" max="13571" width="21.28515625" style="20" customWidth="1"/>
    <col min="13572" max="13823" width="8.85546875" style="20"/>
    <col min="13824" max="13824" width="37.85546875" style="20" customWidth="1"/>
    <col min="13825" max="13826" width="8.85546875" style="20"/>
    <col min="13827" max="13827" width="21.28515625" style="20" customWidth="1"/>
    <col min="13828" max="14079" width="8.85546875" style="20"/>
    <col min="14080" max="14080" width="37.85546875" style="20" customWidth="1"/>
    <col min="14081" max="14082" width="8.85546875" style="20"/>
    <col min="14083" max="14083" width="21.28515625" style="20" customWidth="1"/>
    <col min="14084" max="14335" width="8.85546875" style="20"/>
    <col min="14336" max="14336" width="37.85546875" style="20" customWidth="1"/>
    <col min="14337" max="14338" width="8.85546875" style="20"/>
    <col min="14339" max="14339" width="21.28515625" style="20" customWidth="1"/>
    <col min="14340" max="14591" width="8.85546875" style="20"/>
    <col min="14592" max="14592" width="37.85546875" style="20" customWidth="1"/>
    <col min="14593" max="14594" width="8.85546875" style="20"/>
    <col min="14595" max="14595" width="21.28515625" style="20" customWidth="1"/>
    <col min="14596" max="14847" width="8.85546875" style="20"/>
    <col min="14848" max="14848" width="37.85546875" style="20" customWidth="1"/>
    <col min="14849" max="14850" width="8.85546875" style="20"/>
    <col min="14851" max="14851" width="21.28515625" style="20" customWidth="1"/>
    <col min="14852" max="15103" width="8.85546875" style="20"/>
    <col min="15104" max="15104" width="37.85546875" style="20" customWidth="1"/>
    <col min="15105" max="15106" width="8.85546875" style="20"/>
    <col min="15107" max="15107" width="21.28515625" style="20" customWidth="1"/>
    <col min="15108" max="15359" width="8.85546875" style="20"/>
    <col min="15360" max="15360" width="37.85546875" style="20" customWidth="1"/>
    <col min="15361" max="15362" width="8.85546875" style="20"/>
    <col min="15363" max="15363" width="21.28515625" style="20" customWidth="1"/>
    <col min="15364" max="15615" width="8.85546875" style="20"/>
    <col min="15616" max="15616" width="37.85546875" style="20" customWidth="1"/>
    <col min="15617" max="15618" width="8.85546875" style="20"/>
    <col min="15619" max="15619" width="21.28515625" style="20" customWidth="1"/>
    <col min="15620" max="15871" width="8.85546875" style="20"/>
    <col min="15872" max="15872" width="37.85546875" style="20" customWidth="1"/>
    <col min="15873" max="15874" width="8.85546875" style="20"/>
    <col min="15875" max="15875" width="21.28515625" style="20" customWidth="1"/>
    <col min="15876" max="16127" width="8.85546875" style="20"/>
    <col min="16128" max="16128" width="37.85546875" style="20" customWidth="1"/>
    <col min="16129" max="16130" width="8.85546875" style="20"/>
    <col min="16131" max="16131" width="21.28515625" style="20" customWidth="1"/>
    <col min="16132" max="16384" width="8.85546875" style="20"/>
  </cols>
  <sheetData>
    <row r="1" spans="2:22" ht="18" x14ac:dyDescent="0.25">
      <c r="B1" s="46" t="s">
        <v>33</v>
      </c>
      <c r="C1" s="46"/>
      <c r="D1" s="70"/>
      <c r="E1" s="79"/>
      <c r="F1" s="79"/>
      <c r="G1" s="79"/>
      <c r="H1" s="79"/>
      <c r="I1" s="79"/>
      <c r="J1" s="79"/>
      <c r="K1" s="79"/>
    </row>
    <row r="2" spans="2:22" ht="15.75" thickBot="1" x14ac:dyDescent="0.3"/>
    <row r="3" spans="2:22" ht="33.75" x14ac:dyDescent="0.25">
      <c r="B3" s="48" t="s">
        <v>34</v>
      </c>
      <c r="C3" s="49" t="s">
        <v>35</v>
      </c>
      <c r="D3" s="71" t="s">
        <v>36</v>
      </c>
      <c r="E3" s="82" t="s">
        <v>37</v>
      </c>
      <c r="F3" s="71" t="s">
        <v>90</v>
      </c>
      <c r="G3" s="82" t="s">
        <v>38</v>
      </c>
      <c r="H3" s="82" t="s">
        <v>39</v>
      </c>
      <c r="I3" s="82" t="s">
        <v>40</v>
      </c>
      <c r="J3" s="82" t="s">
        <v>41</v>
      </c>
      <c r="K3" s="82" t="s">
        <v>42</v>
      </c>
      <c r="L3" s="52"/>
      <c r="M3" s="52"/>
      <c r="N3" s="52"/>
      <c r="O3" s="52"/>
      <c r="P3" s="52"/>
      <c r="Q3" s="52"/>
      <c r="R3" s="52"/>
      <c r="S3" s="52"/>
      <c r="T3" s="52"/>
    </row>
    <row r="4" spans="2:22" x14ac:dyDescent="0.25">
      <c r="B4" s="67" t="s">
        <v>43</v>
      </c>
      <c r="C4" s="57" t="s">
        <v>44</v>
      </c>
      <c r="D4" s="72">
        <v>4</v>
      </c>
      <c r="E4" s="109"/>
      <c r="F4" s="126">
        <v>34</v>
      </c>
      <c r="G4" s="83">
        <f>D4*E4*F4</f>
        <v>0</v>
      </c>
      <c r="H4" s="55">
        <v>0.5</v>
      </c>
      <c r="I4" s="83">
        <f>G4*H4</f>
        <v>0</v>
      </c>
      <c r="J4" s="84"/>
      <c r="K4" s="85"/>
    </row>
    <row r="5" spans="2:22" x14ac:dyDescent="0.25">
      <c r="B5" s="67" t="s">
        <v>45</v>
      </c>
      <c r="C5" s="57" t="s">
        <v>44</v>
      </c>
      <c r="D5" s="72">
        <v>8</v>
      </c>
      <c r="E5" s="109"/>
      <c r="F5" s="126">
        <v>18</v>
      </c>
      <c r="G5" s="83">
        <f t="shared" ref="G5:G6" si="0">D5*E5*F5</f>
        <v>0</v>
      </c>
      <c r="H5" s="55">
        <v>0.25</v>
      </c>
      <c r="I5" s="83">
        <f>G5*H5</f>
        <v>0</v>
      </c>
      <c r="J5" s="84"/>
      <c r="K5" s="85"/>
    </row>
    <row r="6" spans="2:22" x14ac:dyDescent="0.25">
      <c r="B6" s="67" t="s">
        <v>46</v>
      </c>
      <c r="C6" s="57" t="s">
        <v>44</v>
      </c>
      <c r="D6" s="72">
        <v>12</v>
      </c>
      <c r="E6" s="109"/>
      <c r="F6" s="126">
        <v>8</v>
      </c>
      <c r="G6" s="83">
        <f t="shared" si="0"/>
        <v>0</v>
      </c>
      <c r="H6" s="55">
        <v>0.25</v>
      </c>
      <c r="I6" s="83">
        <f>G6*H6</f>
        <v>0</v>
      </c>
      <c r="J6" s="84"/>
      <c r="K6" s="85"/>
    </row>
    <row r="7" spans="2:22" ht="15" customHeight="1" thickBot="1" x14ac:dyDescent="0.3">
      <c r="B7" s="172" t="s">
        <v>38</v>
      </c>
      <c r="C7" s="173"/>
      <c r="D7" s="173"/>
      <c r="E7" s="174"/>
      <c r="F7" s="127"/>
      <c r="G7" s="86">
        <f>SUM(G4:G6)</f>
        <v>0</v>
      </c>
      <c r="H7" s="65">
        <f>SUM(H4:H6)</f>
        <v>1</v>
      </c>
      <c r="I7" s="86">
        <f>SUM(I4:I6)</f>
        <v>0</v>
      </c>
      <c r="J7" s="65">
        <v>0.3</v>
      </c>
      <c r="K7" s="87">
        <f>I7*J7</f>
        <v>0</v>
      </c>
    </row>
    <row r="8" spans="2:22" ht="15" customHeight="1" thickBot="1" x14ac:dyDescent="0.3">
      <c r="E8" s="80"/>
      <c r="F8" s="128"/>
      <c r="G8" s="88"/>
      <c r="H8" s="88"/>
      <c r="I8" s="88"/>
      <c r="J8" s="89"/>
    </row>
    <row r="9" spans="2:22" ht="45" x14ac:dyDescent="0.25">
      <c r="B9" s="48" t="s">
        <v>34</v>
      </c>
      <c r="C9" s="49" t="s">
        <v>35</v>
      </c>
      <c r="D9" s="71" t="s">
        <v>47</v>
      </c>
      <c r="E9" s="82" t="s">
        <v>48</v>
      </c>
      <c r="F9" s="71" t="s">
        <v>90</v>
      </c>
      <c r="G9" s="90" t="s">
        <v>49</v>
      </c>
      <c r="H9" s="90" t="s">
        <v>39</v>
      </c>
      <c r="I9" s="82" t="s">
        <v>40</v>
      </c>
      <c r="J9" s="82" t="s">
        <v>41</v>
      </c>
      <c r="K9" s="82" t="s">
        <v>42</v>
      </c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</row>
    <row r="10" spans="2:22" ht="15" customHeight="1" x14ac:dyDescent="0.25">
      <c r="B10" s="67" t="s">
        <v>50</v>
      </c>
      <c r="C10" s="57" t="s">
        <v>75</v>
      </c>
      <c r="D10" s="72">
        <v>4</v>
      </c>
      <c r="E10" s="109"/>
      <c r="F10" s="126">
        <v>30</v>
      </c>
      <c r="G10" s="91">
        <f>F10*E10</f>
        <v>0</v>
      </c>
      <c r="H10" s="78">
        <v>0.5</v>
      </c>
      <c r="I10" s="83">
        <f>G10*H10</f>
        <v>0</v>
      </c>
      <c r="J10" s="84"/>
      <c r="K10" s="9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</row>
    <row r="11" spans="2:22" ht="15" customHeight="1" x14ac:dyDescent="0.25">
      <c r="B11" s="67" t="s">
        <v>91</v>
      </c>
      <c r="C11" s="57" t="s">
        <v>76</v>
      </c>
      <c r="D11" s="72">
        <v>6</v>
      </c>
      <c r="E11" s="109"/>
      <c r="F11" s="126">
        <v>6</v>
      </c>
      <c r="G11" s="91">
        <f t="shared" ref="G11:G13" si="1">F11*E11</f>
        <v>0</v>
      </c>
      <c r="H11" s="78">
        <v>0.15</v>
      </c>
      <c r="I11" s="83">
        <f t="shared" ref="I11:I13" si="2">G11*H11</f>
        <v>0</v>
      </c>
      <c r="J11" s="84"/>
      <c r="K11" s="9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2:22" ht="15" customHeight="1" x14ac:dyDescent="0.25">
      <c r="B12" s="67" t="s">
        <v>51</v>
      </c>
      <c r="C12" s="57" t="s">
        <v>77</v>
      </c>
      <c r="D12" s="72">
        <v>2</v>
      </c>
      <c r="E12" s="109"/>
      <c r="F12" s="126">
        <v>30</v>
      </c>
      <c r="G12" s="91">
        <f t="shared" si="1"/>
        <v>0</v>
      </c>
      <c r="H12" s="78">
        <v>0.2</v>
      </c>
      <c r="I12" s="83">
        <f t="shared" si="2"/>
        <v>0</v>
      </c>
      <c r="J12" s="84"/>
      <c r="K12" s="9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2:22" ht="15" customHeight="1" x14ac:dyDescent="0.25">
      <c r="B13" s="67" t="s">
        <v>52</v>
      </c>
      <c r="C13" s="57" t="s">
        <v>78</v>
      </c>
      <c r="D13" s="72">
        <v>1</v>
      </c>
      <c r="E13" s="109"/>
      <c r="F13" s="126">
        <v>25</v>
      </c>
      <c r="G13" s="91">
        <f t="shared" si="1"/>
        <v>0</v>
      </c>
      <c r="H13" s="78">
        <v>0.15</v>
      </c>
      <c r="I13" s="83">
        <f t="shared" si="2"/>
        <v>0</v>
      </c>
      <c r="J13" s="84"/>
      <c r="K13" s="9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2:22" ht="15" customHeight="1" thickBot="1" x14ac:dyDescent="0.3">
      <c r="B14" s="172" t="s">
        <v>38</v>
      </c>
      <c r="C14" s="173"/>
      <c r="D14" s="173"/>
      <c r="E14" s="174"/>
      <c r="F14" s="127"/>
      <c r="G14" s="86">
        <f>SUM(G10:G13)</f>
        <v>0</v>
      </c>
      <c r="H14" s="93">
        <f>SUM(H10:H13)</f>
        <v>1</v>
      </c>
      <c r="I14" s="86">
        <f>SUM(I10:I13)</f>
        <v>0</v>
      </c>
      <c r="J14" s="65">
        <v>0.25</v>
      </c>
      <c r="K14" s="87">
        <f>I14*J14</f>
        <v>0</v>
      </c>
    </row>
    <row r="15" spans="2:22" ht="15" customHeight="1" thickBot="1" x14ac:dyDescent="0.3">
      <c r="B15" s="52"/>
      <c r="C15" s="52"/>
      <c r="D15" s="73"/>
      <c r="E15" s="94"/>
      <c r="F15" s="129"/>
      <c r="G15" s="94"/>
      <c r="H15" s="94"/>
      <c r="I15" s="95"/>
      <c r="J15" s="89"/>
    </row>
    <row r="16" spans="2:22" ht="33.75" x14ac:dyDescent="0.25">
      <c r="B16" s="48" t="s">
        <v>34</v>
      </c>
      <c r="C16" s="49" t="s">
        <v>53</v>
      </c>
      <c r="D16" s="71" t="s">
        <v>54</v>
      </c>
      <c r="E16" s="82" t="s">
        <v>55</v>
      </c>
      <c r="F16" s="71" t="s">
        <v>90</v>
      </c>
      <c r="G16" s="82" t="s">
        <v>49</v>
      </c>
      <c r="H16" s="82" t="s">
        <v>39</v>
      </c>
      <c r="I16" s="82" t="s">
        <v>40</v>
      </c>
      <c r="J16" s="82" t="s">
        <v>41</v>
      </c>
      <c r="K16" s="82" t="s">
        <v>42</v>
      </c>
    </row>
    <row r="17" spans="2:20" ht="22.5" x14ac:dyDescent="0.25">
      <c r="B17" s="67" t="s">
        <v>56</v>
      </c>
      <c r="C17" s="57" t="s">
        <v>79</v>
      </c>
      <c r="D17" s="74" t="s">
        <v>82</v>
      </c>
      <c r="E17" s="109"/>
      <c r="F17" s="126">
        <v>19</v>
      </c>
      <c r="G17" s="83">
        <f>F17*E17</f>
        <v>0</v>
      </c>
      <c r="H17" s="55">
        <v>0.6</v>
      </c>
      <c r="I17" s="83">
        <f>G17*H17</f>
        <v>0</v>
      </c>
      <c r="J17" s="84"/>
      <c r="K17" s="85"/>
    </row>
    <row r="18" spans="2:20" ht="22.5" x14ac:dyDescent="0.25">
      <c r="B18" s="67" t="s">
        <v>81</v>
      </c>
      <c r="C18" s="57" t="s">
        <v>84</v>
      </c>
      <c r="D18" s="74" t="s">
        <v>82</v>
      </c>
      <c r="E18" s="109"/>
      <c r="F18" s="130">
        <v>97</v>
      </c>
      <c r="G18" s="83">
        <f t="shared" ref="G18" si="3">F18*E18</f>
        <v>0</v>
      </c>
      <c r="H18" s="55">
        <v>0.4</v>
      </c>
      <c r="I18" s="83">
        <f t="shared" ref="I18" si="4">G18*H18</f>
        <v>0</v>
      </c>
      <c r="J18" s="84"/>
      <c r="K18" s="85"/>
    </row>
    <row r="19" spans="2:20" ht="15" customHeight="1" thickBot="1" x14ac:dyDescent="0.3">
      <c r="B19" s="172" t="s">
        <v>38</v>
      </c>
      <c r="C19" s="173"/>
      <c r="D19" s="173"/>
      <c r="E19" s="174"/>
      <c r="F19" s="127"/>
      <c r="G19" s="86">
        <f>G17+G18</f>
        <v>0</v>
      </c>
      <c r="H19" s="96">
        <f>SUM(H17:H18)</f>
        <v>1</v>
      </c>
      <c r="I19" s="86">
        <f>SUM(I17:I18)</f>
        <v>0</v>
      </c>
      <c r="J19" s="65">
        <v>0.1</v>
      </c>
      <c r="K19" s="87">
        <f>I19*J19</f>
        <v>0</v>
      </c>
    </row>
    <row r="20" spans="2:20" s="112" customFormat="1" ht="15" customHeight="1" thickBot="1" x14ac:dyDescent="0.3">
      <c r="B20" s="113"/>
      <c r="C20" s="113"/>
      <c r="D20" s="113"/>
      <c r="E20" s="113"/>
      <c r="F20" s="114"/>
      <c r="G20" s="115"/>
      <c r="H20" s="116"/>
      <c r="I20" s="115"/>
      <c r="J20" s="116"/>
      <c r="K20" s="117"/>
    </row>
    <row r="21" spans="2:20" ht="33.75" x14ac:dyDescent="0.25">
      <c r="B21" s="48" t="s">
        <v>34</v>
      </c>
      <c r="C21" s="49" t="s">
        <v>53</v>
      </c>
      <c r="D21" s="71" t="s">
        <v>85</v>
      </c>
      <c r="E21" s="50" t="s">
        <v>87</v>
      </c>
      <c r="F21" s="131" t="s">
        <v>90</v>
      </c>
      <c r="G21" s="119" t="s">
        <v>49</v>
      </c>
      <c r="H21" s="119" t="s">
        <v>39</v>
      </c>
      <c r="I21" s="119" t="s">
        <v>40</v>
      </c>
      <c r="J21" s="119" t="s">
        <v>41</v>
      </c>
      <c r="K21" s="119" t="s">
        <v>42</v>
      </c>
    </row>
    <row r="22" spans="2:20" ht="33.75" x14ac:dyDescent="0.25">
      <c r="B22" s="64" t="s">
        <v>60</v>
      </c>
      <c r="C22" s="57" t="s">
        <v>93</v>
      </c>
      <c r="D22" s="74" t="s">
        <v>94</v>
      </c>
      <c r="E22" s="47"/>
      <c r="F22" s="123">
        <v>0</v>
      </c>
      <c r="G22" s="91">
        <f>F22*E22</f>
        <v>0</v>
      </c>
      <c r="H22" s="78">
        <v>0.55000000000000004</v>
      </c>
      <c r="I22" s="83">
        <f>G22*H22</f>
        <v>0</v>
      </c>
      <c r="J22" s="84"/>
      <c r="K22" s="92"/>
    </row>
    <row r="23" spans="2:20" ht="33.75" x14ac:dyDescent="0.25">
      <c r="B23" s="64" t="s">
        <v>63</v>
      </c>
      <c r="C23" s="57" t="s">
        <v>95</v>
      </c>
      <c r="D23" s="74" t="s">
        <v>94</v>
      </c>
      <c r="E23" s="47"/>
      <c r="F23" s="124">
        <v>6</v>
      </c>
      <c r="G23" s="91">
        <f t="shared" ref="G23:G25" si="5">F23*E23</f>
        <v>0</v>
      </c>
      <c r="H23" s="78">
        <v>0.15</v>
      </c>
      <c r="I23" s="83">
        <f t="shared" ref="I23:I25" si="6">G23*H23</f>
        <v>0</v>
      </c>
      <c r="J23" s="84"/>
      <c r="K23" s="92"/>
    </row>
    <row r="24" spans="2:20" ht="33.75" x14ac:dyDescent="0.25">
      <c r="B24" s="64" t="s">
        <v>65</v>
      </c>
      <c r="C24" s="57" t="s">
        <v>96</v>
      </c>
      <c r="D24" s="74" t="s">
        <v>94</v>
      </c>
      <c r="E24" s="47"/>
      <c r="F24" s="124">
        <v>6</v>
      </c>
      <c r="G24" s="91">
        <f t="shared" si="5"/>
        <v>0</v>
      </c>
      <c r="H24" s="78">
        <v>0.15</v>
      </c>
      <c r="I24" s="83">
        <f t="shared" si="6"/>
        <v>0</v>
      </c>
      <c r="J24" s="84"/>
      <c r="K24" s="92"/>
    </row>
    <row r="25" spans="2:20" x14ac:dyDescent="0.25">
      <c r="B25" s="64" t="s">
        <v>88</v>
      </c>
      <c r="C25" s="57" t="s">
        <v>86</v>
      </c>
      <c r="D25" s="74" t="s">
        <v>83</v>
      </c>
      <c r="E25" s="47"/>
      <c r="F25" s="124">
        <v>6</v>
      </c>
      <c r="G25" s="91">
        <f t="shared" si="5"/>
        <v>0</v>
      </c>
      <c r="H25" s="78">
        <v>0.15</v>
      </c>
      <c r="I25" s="83">
        <f t="shared" si="6"/>
        <v>0</v>
      </c>
      <c r="J25" s="84"/>
      <c r="K25" s="92"/>
    </row>
    <row r="26" spans="2:20" ht="15" customHeight="1" thickBot="1" x14ac:dyDescent="0.3">
      <c r="B26" s="172"/>
      <c r="C26" s="173"/>
      <c r="D26" s="173"/>
      <c r="E26" s="174"/>
      <c r="F26" s="127"/>
      <c r="G26" s="120">
        <f>SUM(G22:G25)</f>
        <v>0</v>
      </c>
      <c r="H26" s="121">
        <f>SUM(H22:H25)</f>
        <v>1</v>
      </c>
      <c r="I26" s="120">
        <f>SUM(I22:I25)</f>
        <v>0</v>
      </c>
      <c r="J26" s="121">
        <v>0.1</v>
      </c>
      <c r="K26" s="122">
        <f>I26*J26</f>
        <v>0</v>
      </c>
    </row>
    <row r="27" spans="2:20" ht="15" customHeight="1" thickBot="1" x14ac:dyDescent="0.3">
      <c r="B27" s="52"/>
      <c r="C27" s="52"/>
      <c r="D27" s="73"/>
      <c r="E27" s="94"/>
      <c r="F27" s="129"/>
      <c r="G27" s="94"/>
      <c r="H27" s="94"/>
      <c r="I27" s="118"/>
      <c r="J27" s="89"/>
    </row>
    <row r="28" spans="2:20" ht="33.75" x14ac:dyDescent="0.25">
      <c r="B28" s="48" t="s">
        <v>34</v>
      </c>
      <c r="C28" s="49" t="s">
        <v>57</v>
      </c>
      <c r="D28" s="71" t="s">
        <v>58</v>
      </c>
      <c r="E28" s="82" t="s">
        <v>59</v>
      </c>
      <c r="F28" s="71" t="s">
        <v>90</v>
      </c>
      <c r="G28" s="82" t="s">
        <v>38</v>
      </c>
      <c r="H28" s="82" t="s">
        <v>39</v>
      </c>
      <c r="I28" s="82" t="s">
        <v>40</v>
      </c>
      <c r="J28" s="82" t="s">
        <v>41</v>
      </c>
      <c r="K28" s="82" t="s">
        <v>42</v>
      </c>
      <c r="L28" s="52"/>
      <c r="M28" s="52"/>
      <c r="N28" s="52"/>
      <c r="O28" s="52"/>
      <c r="P28" s="52"/>
      <c r="Q28" s="52"/>
      <c r="R28" s="52"/>
      <c r="S28" s="52"/>
      <c r="T28" s="52"/>
    </row>
    <row r="29" spans="2:20" ht="22.5" x14ac:dyDescent="0.25">
      <c r="B29" s="64" t="s">
        <v>70</v>
      </c>
      <c r="C29" s="57" t="s">
        <v>61</v>
      </c>
      <c r="D29" s="75" t="s">
        <v>62</v>
      </c>
      <c r="E29" s="109"/>
      <c r="F29" s="126">
        <v>46</v>
      </c>
      <c r="G29" s="83">
        <f>F29*E29</f>
        <v>0</v>
      </c>
      <c r="H29" s="97">
        <v>0.85</v>
      </c>
      <c r="I29" s="83">
        <f>G29*H29</f>
        <v>0</v>
      </c>
      <c r="J29" s="98"/>
      <c r="K29" s="99"/>
      <c r="L29" s="52"/>
      <c r="M29" s="52"/>
      <c r="N29" s="52"/>
      <c r="O29" s="52"/>
      <c r="P29" s="52"/>
      <c r="Q29" s="52"/>
      <c r="R29" s="52"/>
      <c r="S29" s="52"/>
      <c r="T29" s="52"/>
    </row>
    <row r="30" spans="2:20" ht="22.5" x14ac:dyDescent="0.25">
      <c r="B30" s="64" t="s">
        <v>71</v>
      </c>
      <c r="C30" s="57" t="s">
        <v>64</v>
      </c>
      <c r="D30" s="75" t="s">
        <v>62</v>
      </c>
      <c r="E30" s="109"/>
      <c r="F30" s="126">
        <v>14</v>
      </c>
      <c r="G30" s="83">
        <f t="shared" ref="G30:G32" si="7">F30*E30</f>
        <v>0</v>
      </c>
      <c r="H30" s="97">
        <v>0.05</v>
      </c>
      <c r="I30" s="83">
        <f>G30*H30</f>
        <v>0</v>
      </c>
      <c r="J30" s="98"/>
      <c r="K30" s="99"/>
      <c r="L30" s="52"/>
      <c r="M30" s="52"/>
      <c r="N30" s="52"/>
      <c r="O30" s="52"/>
      <c r="P30" s="52"/>
      <c r="Q30" s="52"/>
      <c r="R30" s="52"/>
      <c r="S30" s="52"/>
      <c r="T30" s="52"/>
    </row>
    <row r="31" spans="2:20" ht="15.6" customHeight="1" x14ac:dyDescent="0.25">
      <c r="B31" s="64" t="s">
        <v>72</v>
      </c>
      <c r="C31" s="57" t="s">
        <v>66</v>
      </c>
      <c r="D31" s="75" t="s">
        <v>62</v>
      </c>
      <c r="E31" s="109"/>
      <c r="F31" s="126">
        <v>6</v>
      </c>
      <c r="G31" s="83">
        <f t="shared" si="7"/>
        <v>0</v>
      </c>
      <c r="H31" s="97">
        <v>0.05</v>
      </c>
      <c r="I31" s="83">
        <f>G31*H31</f>
        <v>0</v>
      </c>
      <c r="J31" s="98"/>
      <c r="K31" s="99"/>
      <c r="L31" s="52"/>
      <c r="M31" s="52"/>
      <c r="N31" s="52"/>
      <c r="O31" s="52"/>
      <c r="P31" s="52"/>
      <c r="Q31" s="52"/>
      <c r="R31" s="52"/>
      <c r="S31" s="52"/>
      <c r="T31" s="52"/>
    </row>
    <row r="32" spans="2:20" ht="15.6" customHeight="1" x14ac:dyDescent="0.25">
      <c r="B32" s="64" t="s">
        <v>73</v>
      </c>
      <c r="C32" s="57" t="s">
        <v>89</v>
      </c>
      <c r="D32" s="75" t="s">
        <v>62</v>
      </c>
      <c r="E32" s="109"/>
      <c r="F32" s="126">
        <v>3</v>
      </c>
      <c r="G32" s="83">
        <f t="shared" si="7"/>
        <v>0</v>
      </c>
      <c r="H32" s="97">
        <v>0.05</v>
      </c>
      <c r="I32" s="83">
        <f>G32*H32</f>
        <v>0</v>
      </c>
      <c r="J32" s="98"/>
      <c r="K32" s="99"/>
      <c r="L32" s="52"/>
      <c r="M32" s="52"/>
      <c r="N32" s="52"/>
      <c r="O32" s="52"/>
      <c r="P32" s="52"/>
      <c r="Q32" s="52"/>
      <c r="R32" s="52"/>
      <c r="S32" s="52"/>
      <c r="T32" s="52"/>
    </row>
    <row r="33" spans="1:24" ht="15.75" thickBot="1" x14ac:dyDescent="0.3">
      <c r="B33" s="172" t="s">
        <v>38</v>
      </c>
      <c r="C33" s="173"/>
      <c r="D33" s="173"/>
      <c r="E33" s="174"/>
      <c r="F33" s="127"/>
      <c r="G33" s="86">
        <f>SUM(G29:G32)</f>
        <v>0</v>
      </c>
      <c r="H33" s="96">
        <f>SUM(H29:H32)</f>
        <v>1</v>
      </c>
      <c r="I33" s="86">
        <f>SUM(I29:I32)</f>
        <v>0</v>
      </c>
      <c r="J33" s="65">
        <v>0.15</v>
      </c>
      <c r="K33" s="87">
        <f>I33*J33</f>
        <v>0</v>
      </c>
      <c r="L33" s="52"/>
      <c r="M33" s="52"/>
      <c r="N33" s="52"/>
      <c r="O33" s="52"/>
      <c r="P33" s="52"/>
      <c r="Q33" s="52"/>
      <c r="R33" s="52"/>
      <c r="S33" s="52"/>
      <c r="T33" s="52"/>
    </row>
    <row r="34" spans="1:24" ht="15.75" thickBot="1" x14ac:dyDescent="0.3">
      <c r="E34" s="80"/>
      <c r="J34" s="89"/>
      <c r="K34" s="94"/>
      <c r="L34" s="52"/>
      <c r="M34" s="52"/>
      <c r="N34" s="52"/>
      <c r="O34" s="52"/>
      <c r="P34" s="52"/>
      <c r="Q34" s="52"/>
      <c r="R34" s="52"/>
      <c r="S34" s="52"/>
      <c r="T34" s="52"/>
    </row>
    <row r="35" spans="1:24" ht="33.75" x14ac:dyDescent="0.25">
      <c r="B35" s="48" t="s">
        <v>34</v>
      </c>
      <c r="C35" s="49" t="s">
        <v>67</v>
      </c>
      <c r="D35" s="71" t="s">
        <v>68</v>
      </c>
      <c r="E35" s="82" t="s">
        <v>69</v>
      </c>
      <c r="F35" s="71" t="s">
        <v>90</v>
      </c>
      <c r="G35" s="82" t="s">
        <v>38</v>
      </c>
      <c r="H35" s="82" t="s">
        <v>39</v>
      </c>
      <c r="I35" s="82" t="s">
        <v>40</v>
      </c>
      <c r="J35" s="82" t="s">
        <v>41</v>
      </c>
      <c r="K35" s="82" t="s">
        <v>42</v>
      </c>
      <c r="L35" s="52"/>
    </row>
    <row r="36" spans="1:24" ht="15" customHeight="1" x14ac:dyDescent="0.25">
      <c r="B36" s="64" t="s">
        <v>92</v>
      </c>
      <c r="C36" s="68" t="s">
        <v>80</v>
      </c>
      <c r="D36" s="72">
        <v>1</v>
      </c>
      <c r="E36" s="109"/>
      <c r="F36" s="126">
        <v>9</v>
      </c>
      <c r="G36" s="83">
        <f t="shared" ref="G36" si="8">E36*F36</f>
        <v>0</v>
      </c>
      <c r="H36" s="78">
        <v>0.1</v>
      </c>
      <c r="I36" s="83">
        <f>G36*H36</f>
        <v>0</v>
      </c>
      <c r="J36" s="100"/>
      <c r="K36" s="85"/>
      <c r="L36" s="52"/>
    </row>
    <row r="37" spans="1:24" ht="15" customHeight="1" thickBot="1" x14ac:dyDescent="0.3">
      <c r="B37" s="172" t="s">
        <v>38</v>
      </c>
      <c r="C37" s="175"/>
      <c r="D37" s="175"/>
      <c r="E37" s="176"/>
      <c r="F37" s="143"/>
      <c r="G37" s="144">
        <f>SUM(G36:G36)</f>
        <v>0</v>
      </c>
      <c r="H37" s="145">
        <f>SUM(H36:H36)</f>
        <v>0.1</v>
      </c>
      <c r="I37" s="144">
        <f>SUM(I36:I36)</f>
        <v>0</v>
      </c>
      <c r="J37" s="146">
        <v>0.1</v>
      </c>
      <c r="K37" s="147">
        <f>I37*J37</f>
        <v>0</v>
      </c>
      <c r="L37" s="52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</row>
    <row r="38" spans="1:24" ht="16.5" customHeight="1" x14ac:dyDescent="0.25">
      <c r="B38" s="77" t="s">
        <v>74</v>
      </c>
      <c r="C38" s="111"/>
      <c r="D38" s="111"/>
      <c r="E38" s="110"/>
      <c r="F38" s="148"/>
      <c r="G38" s="149">
        <f>SUM(G37+G33+G19+G14+G7+G26)</f>
        <v>0</v>
      </c>
      <c r="H38" s="111"/>
      <c r="I38" s="150"/>
      <c r="J38" s="151">
        <f>SUM(J1:J37)</f>
        <v>1</v>
      </c>
      <c r="K38" s="101">
        <f>K7+K14+K19+K33+K37+K26</f>
        <v>0</v>
      </c>
      <c r="L38" s="52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</row>
    <row r="39" spans="1:24" ht="15" customHeight="1" x14ac:dyDescent="0.25">
      <c r="B39" s="24"/>
      <c r="C39" s="24"/>
      <c r="D39" s="76"/>
      <c r="G39" s="152"/>
      <c r="K39" s="102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</row>
    <row r="40" spans="1:24" ht="15" customHeight="1" x14ac:dyDescent="0.25">
      <c r="B40" s="23"/>
      <c r="E40" s="80"/>
      <c r="J40" s="80"/>
    </row>
    <row r="41" spans="1:24" x14ac:dyDescent="0.25">
      <c r="A41" s="53"/>
      <c r="B41" s="23"/>
      <c r="C41" s="61" t="s">
        <v>22</v>
      </c>
      <c r="D41" s="56"/>
      <c r="E41" s="103"/>
      <c r="F41" s="103"/>
      <c r="G41" s="103"/>
      <c r="J41" s="80"/>
    </row>
    <row r="42" spans="1:24" x14ac:dyDescent="0.2">
      <c r="A42" s="53"/>
      <c r="B42" s="23"/>
      <c r="C42" s="62" t="s">
        <v>23</v>
      </c>
      <c r="D42" s="169"/>
      <c r="E42" s="170"/>
      <c r="F42" s="177"/>
      <c r="G42" s="171"/>
      <c r="J42" s="80"/>
    </row>
    <row r="43" spans="1:24" x14ac:dyDescent="0.2">
      <c r="A43" s="53"/>
      <c r="B43" s="23"/>
      <c r="C43" s="62" t="s">
        <v>24</v>
      </c>
      <c r="D43" s="178"/>
      <c r="E43" s="170"/>
      <c r="F43" s="177"/>
      <c r="G43" s="171"/>
      <c r="J43" s="80"/>
    </row>
    <row r="44" spans="1:24" x14ac:dyDescent="0.2">
      <c r="A44" s="53"/>
      <c r="B44" s="23"/>
      <c r="C44" s="62" t="s">
        <v>25</v>
      </c>
      <c r="D44" s="169"/>
      <c r="E44" s="170"/>
      <c r="F44" s="177"/>
      <c r="G44" s="171"/>
      <c r="J44" s="80"/>
    </row>
    <row r="45" spans="1:24" x14ac:dyDescent="0.2">
      <c r="A45" s="53"/>
      <c r="B45" s="23"/>
      <c r="C45" s="62" t="s">
        <v>26</v>
      </c>
      <c r="D45" s="169"/>
      <c r="E45" s="170"/>
      <c r="F45" s="177"/>
      <c r="G45" s="171"/>
      <c r="J45" s="80"/>
    </row>
    <row r="46" spans="1:24" ht="27.6" customHeight="1" x14ac:dyDescent="0.2">
      <c r="A46" s="53"/>
      <c r="B46" s="23"/>
      <c r="C46" s="63" t="s">
        <v>27</v>
      </c>
      <c r="D46" s="169"/>
      <c r="E46" s="170"/>
      <c r="F46" s="177"/>
      <c r="G46" s="171"/>
      <c r="J46" s="80"/>
    </row>
    <row r="47" spans="1:24" ht="15" customHeight="1" x14ac:dyDescent="0.25">
      <c r="A47" s="53"/>
      <c r="B47" s="23"/>
      <c r="E47" s="80"/>
      <c r="J47" s="80"/>
    </row>
    <row r="48" spans="1:24" ht="15" customHeight="1" x14ac:dyDescent="0.25">
      <c r="A48" s="53"/>
      <c r="B48" s="23"/>
      <c r="E48" s="80"/>
      <c r="J48" s="80"/>
    </row>
    <row r="49" spans="2:10" x14ac:dyDescent="0.25">
      <c r="B49" s="23"/>
      <c r="E49" s="80"/>
      <c r="J49" s="80"/>
    </row>
    <row r="50" spans="2:10" x14ac:dyDescent="0.25">
      <c r="B50" s="23"/>
      <c r="E50" s="80"/>
      <c r="J50" s="80"/>
    </row>
    <row r="51" spans="2:10" x14ac:dyDescent="0.25">
      <c r="B51" s="23"/>
      <c r="E51" s="80"/>
      <c r="J51" s="80"/>
    </row>
  </sheetData>
  <mergeCells count="11">
    <mergeCell ref="D46:G46"/>
    <mergeCell ref="D42:G42"/>
    <mergeCell ref="D43:G43"/>
    <mergeCell ref="D44:G44"/>
    <mergeCell ref="D45:G45"/>
    <mergeCell ref="B7:E7"/>
    <mergeCell ref="B14:E14"/>
    <mergeCell ref="B19:E19"/>
    <mergeCell ref="B37:E37"/>
    <mergeCell ref="B33:E33"/>
    <mergeCell ref="B26:E26"/>
  </mergeCells>
  <conditionalFormatting sqref="D22:G25">
    <cfRule type="cellIs" dxfId="3" priority="1" stopIfTrue="1" operator="equal">
      <formula>""</formula>
    </cfRule>
  </conditionalFormatting>
  <conditionalFormatting sqref="E4:F6">
    <cfRule type="cellIs" dxfId="2" priority="15" stopIfTrue="1" operator="equal">
      <formula>""</formula>
    </cfRule>
  </conditionalFormatting>
  <conditionalFormatting sqref="E29:F32">
    <cfRule type="cellIs" dxfId="1" priority="7" stopIfTrue="1" operator="equal">
      <formula>""</formula>
    </cfRule>
  </conditionalFormatting>
  <conditionalFormatting sqref="E10:G13 D17:F18 E36:F36">
    <cfRule type="cellIs" dxfId="0" priority="8" stopIfTrue="1" operator="equal">
      <formula>""</formula>
    </cfRule>
  </conditionalFormatting>
  <pageMargins left="0.7" right="0.7" top="0.75" bottom="0.75" header="0.3" footer="0.3"/>
  <pageSetup paperSize="9" scale="3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996BC30CA9E04F92541C6F99690A73" ma:contentTypeVersion="2" ma:contentTypeDescription="Een nieuw document maken." ma:contentTypeScope="" ma:versionID="14bf461a378e6ccd0d916af291da65d5">
  <xsd:schema xmlns:xsd="http://www.w3.org/2001/XMLSchema" xmlns:xs="http://www.w3.org/2001/XMLSchema" xmlns:p="http://schemas.microsoft.com/office/2006/metadata/properties" xmlns:ns2="cef2717b-e2a1-4153-b370-2640fee71efe" targetNamespace="http://schemas.microsoft.com/office/2006/metadata/properties" ma:root="true" ma:fieldsID="3882591c5fa35113b5ec9861927c9445" ns2:_="">
    <xsd:import namespace="cef2717b-e2a1-4153-b370-2640fee71e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2717b-e2a1-4153-b370-2640fee71e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82EF0F-3A5B-40C4-BEE3-1DC07B653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2717b-e2a1-4153-b370-2640fee71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3202EA-7F8C-40EC-A3D2-61603BAE6F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E51C9-3BAC-4346-AB98-E7686F8E1CE4}">
  <ds:schemaRefs>
    <ds:schemaRef ds:uri="http://schemas.openxmlformats.org/package/2006/metadata/core-properties"/>
    <ds:schemaRef ds:uri="cef2717b-e2a1-4153-b370-2640fee71efe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 en leeswijzer</vt:lpstr>
      <vt:lpstr>Prijsopgaveformulier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Bronswijk, Naomi van</dc:creator>
  <cp:keywords/>
  <dc:description/>
  <cp:lastModifiedBy>Ammerlaan, Tessa</cp:lastModifiedBy>
  <cp:revision/>
  <dcterms:created xsi:type="dcterms:W3CDTF">2018-06-15T09:41:47Z</dcterms:created>
  <dcterms:modified xsi:type="dcterms:W3CDTF">2025-12-22T14:44:43Z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0x010100B5996BC30CA9E04F92541C6F99690A73</vt:lpwstr>
  </property>
</Properties>
</file>