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OnderhoudVoertuigen3500KG/Gedeelde documenten/04 Gepubliceerde Aanbestedingsdocumenten/"/>
    </mc:Choice>
  </mc:AlternateContent>
  <xr:revisionPtr revIDLastSave="4365" documentId="8_{DBD00409-A3D8-4AB2-9FEF-723ECD15BA9A}" xr6:coauthVersionLast="47" xr6:coauthVersionMax="47" xr10:uidLastSave="{3658072A-8A64-4D61-B8C9-BEC073D732F9}"/>
  <bookViews>
    <workbookView xWindow="-108" yWindow="-108" windowWidth="23256" windowHeight="12456" xr2:uid="{C2220235-D791-4EA7-9B0F-4BAAFDF8045F}"/>
  </bookViews>
  <sheets>
    <sheet name="Voorblad" sheetId="8" r:id="rId1"/>
    <sheet name="Perceel 1 - DAF" sheetId="9" r:id="rId2"/>
    <sheet name="Perceel 2 - MAN" sheetId="10" r:id="rId3"/>
    <sheet name="Perceel 3 - Mercedes-Benz" sheetId="12" r:id="rId4"/>
    <sheet name="Perceel 4 - Volvo en Scania" sheetId="13" r:id="rId5"/>
    <sheet name="Perceel 5 - Renault Trucks" sheetId="14" r:id="rId6"/>
    <sheet name="Basisgegevens wegingsfactor" sheetId="11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9" l="1"/>
  <c r="H37" i="10"/>
  <c r="H38" i="12"/>
  <c r="H58" i="13"/>
  <c r="H37" i="14"/>
  <c r="G36" i="14" l="1"/>
  <c r="G32" i="14"/>
  <c r="G33" i="14"/>
  <c r="G34" i="14"/>
  <c r="G35" i="14"/>
  <c r="G31" i="14"/>
  <c r="G30" i="14"/>
  <c r="G29" i="14"/>
  <c r="H29" i="14" s="1"/>
  <c r="G19" i="14"/>
  <c r="G20" i="14"/>
  <c r="G21" i="14"/>
  <c r="G22" i="14"/>
  <c r="G23" i="14"/>
  <c r="G24" i="14"/>
  <c r="G25" i="14"/>
  <c r="G26" i="14"/>
  <c r="G27" i="14"/>
  <c r="G18" i="14"/>
  <c r="G33" i="10"/>
  <c r="G34" i="10"/>
  <c r="G35" i="10"/>
  <c r="G31" i="10"/>
  <c r="G30" i="10"/>
  <c r="G29" i="10"/>
  <c r="G27" i="9"/>
  <c r="G26" i="9"/>
  <c r="G25" i="9"/>
  <c r="G24" i="9"/>
  <c r="G23" i="9"/>
  <c r="G22" i="9"/>
  <c r="G21" i="9"/>
  <c r="G20" i="9"/>
  <c r="G19" i="9"/>
  <c r="G18" i="9"/>
  <c r="G55" i="13"/>
  <c r="G35" i="13"/>
  <c r="I31" i="11"/>
  <c r="I26" i="11"/>
  <c r="I27" i="11"/>
  <c r="I28" i="11"/>
  <c r="I29" i="11"/>
  <c r="I30" i="11"/>
  <c r="I25" i="11"/>
  <c r="I22" i="11"/>
  <c r="I21" i="11"/>
  <c r="G28" i="11"/>
  <c r="G35" i="12" s="1"/>
  <c r="H35" i="12" s="1"/>
  <c r="H26" i="11"/>
  <c r="G33" i="13" s="1"/>
  <c r="H31" i="11"/>
  <c r="G57" i="13" s="1"/>
  <c r="H22" i="11"/>
  <c r="G31" i="13" s="1"/>
  <c r="H23" i="11"/>
  <c r="G50" i="13" s="1"/>
  <c r="H24" i="11"/>
  <c r="G51" i="13" s="1"/>
  <c r="H25" i="11"/>
  <c r="G32" i="13" s="1"/>
  <c r="H27" i="11"/>
  <c r="G34" i="13" s="1"/>
  <c r="H28" i="11"/>
  <c r="G44" i="13" s="1"/>
  <c r="H29" i="11"/>
  <c r="H30" i="11"/>
  <c r="G56" i="13" s="1"/>
  <c r="H21" i="11"/>
  <c r="G30" i="13" s="1"/>
  <c r="G31" i="11"/>
  <c r="G37" i="12" s="1"/>
  <c r="G29" i="11"/>
  <c r="G30" i="11"/>
  <c r="G36" i="12" s="1"/>
  <c r="G27" i="11"/>
  <c r="G34" i="12" s="1"/>
  <c r="G26" i="11"/>
  <c r="G33" i="12" s="1"/>
  <c r="G25" i="11"/>
  <c r="G32" i="12" s="1"/>
  <c r="G23" i="11"/>
  <c r="G31" i="12" s="1"/>
  <c r="G22" i="11"/>
  <c r="G30" i="12" s="1"/>
  <c r="G21" i="11"/>
  <c r="G29" i="12" s="1"/>
  <c r="F31" i="11"/>
  <c r="G36" i="10" s="1"/>
  <c r="F30" i="11"/>
  <c r="F29" i="11"/>
  <c r="F28" i="11"/>
  <c r="F27" i="11"/>
  <c r="F26" i="11"/>
  <c r="G32" i="10" s="1"/>
  <c r="F25" i="11"/>
  <c r="F22" i="11"/>
  <c r="F21" i="11"/>
  <c r="E31" i="11"/>
  <c r="E30" i="11"/>
  <c r="E29" i="11"/>
  <c r="E28" i="11"/>
  <c r="E27" i="11"/>
  <c r="E26" i="11"/>
  <c r="E25" i="11"/>
  <c r="E24" i="11"/>
  <c r="E23" i="11"/>
  <c r="E22" i="11"/>
  <c r="E21" i="11"/>
  <c r="G42" i="13" l="1"/>
  <c r="G37" i="13"/>
  <c r="G46" i="13"/>
  <c r="G43" i="13"/>
  <c r="G48" i="13"/>
  <c r="G49" i="13"/>
  <c r="G36" i="13"/>
  <c r="G53" i="13"/>
  <c r="G39" i="13"/>
  <c r="G40" i="13"/>
  <c r="G52" i="13"/>
  <c r="G41" i="13"/>
  <c r="G54" i="13"/>
  <c r="G45" i="13"/>
  <c r="C16" i="14" a="1"/>
  <c r="C16" i="14" s="1"/>
  <c r="C16" i="13" a="1"/>
  <c r="C16" i="13" s="1"/>
  <c r="C16" i="12" a="1"/>
  <c r="C16" i="12" s="1"/>
  <c r="C16" i="10" a="1"/>
  <c r="C16" i="10" s="1"/>
  <c r="C16" i="9" a="1"/>
  <c r="C16" i="9" s="1"/>
  <c r="H36" i="14" l="1"/>
  <c r="I19" i="11"/>
  <c r="E18" i="11"/>
  <c r="I11" i="11"/>
  <c r="I12" i="11"/>
  <c r="I13" i="11"/>
  <c r="I14" i="11"/>
  <c r="I15" i="11"/>
  <c r="I16" i="11"/>
  <c r="I17" i="11"/>
  <c r="I18" i="11"/>
  <c r="I10" i="11"/>
  <c r="H10" i="11"/>
  <c r="G19" i="13" s="1"/>
  <c r="H11" i="11"/>
  <c r="G20" i="13" s="1"/>
  <c r="H12" i="11"/>
  <c r="G21" i="13" s="1"/>
  <c r="H13" i="11"/>
  <c r="G22" i="13" s="1"/>
  <c r="H14" i="11"/>
  <c r="G23" i="13" s="1"/>
  <c r="H15" i="11"/>
  <c r="G24" i="13" s="1"/>
  <c r="H16" i="11"/>
  <c r="G25" i="13" s="1"/>
  <c r="H17" i="11"/>
  <c r="G26" i="13" s="1"/>
  <c r="H18" i="11"/>
  <c r="G27" i="13" s="1"/>
  <c r="H19" i="11"/>
  <c r="G28" i="13" s="1"/>
  <c r="H50" i="13"/>
  <c r="H51" i="13"/>
  <c r="H37" i="12"/>
  <c r="H30" i="12"/>
  <c r="H31" i="12"/>
  <c r="H32" i="12"/>
  <c r="H33" i="12"/>
  <c r="H34" i="12"/>
  <c r="H36" i="12"/>
  <c r="G19" i="11"/>
  <c r="G27" i="12" s="1"/>
  <c r="G11" i="11"/>
  <c r="G19" i="12" s="1"/>
  <c r="G12" i="11"/>
  <c r="G20" i="12" s="1"/>
  <c r="G13" i="11"/>
  <c r="G21" i="12" s="1"/>
  <c r="G14" i="11"/>
  <c r="G22" i="12" s="1"/>
  <c r="G15" i="11"/>
  <c r="G23" i="12" s="1"/>
  <c r="G16" i="11"/>
  <c r="G24" i="12" s="1"/>
  <c r="G17" i="11"/>
  <c r="G25" i="12" s="1"/>
  <c r="G18" i="11"/>
  <c r="G26" i="12" s="1"/>
  <c r="G10" i="11"/>
  <c r="H31" i="10"/>
  <c r="F19" i="11"/>
  <c r="F11" i="11"/>
  <c r="G19" i="10" s="1"/>
  <c r="F12" i="11"/>
  <c r="G20" i="10" s="1"/>
  <c r="F13" i="11"/>
  <c r="G21" i="10" s="1"/>
  <c r="F14" i="11"/>
  <c r="G22" i="10" s="1"/>
  <c r="F15" i="11"/>
  <c r="G23" i="10" s="1"/>
  <c r="F16" i="11"/>
  <c r="G24" i="10" s="1"/>
  <c r="F17" i="11"/>
  <c r="G25" i="10" s="1"/>
  <c r="F18" i="11"/>
  <c r="G26" i="10" s="1"/>
  <c r="H26" i="10" s="1"/>
  <c r="F10" i="11"/>
  <c r="G18" i="10" s="1"/>
  <c r="G48" i="9"/>
  <c r="E19" i="11"/>
  <c r="E13" i="11"/>
  <c r="E11" i="11"/>
  <c r="E10" i="11"/>
  <c r="B46" i="14"/>
  <c r="B45" i="14"/>
  <c r="B8" i="14"/>
  <c r="B7" i="14"/>
  <c r="B6" i="14"/>
  <c r="B67" i="13"/>
  <c r="B66" i="13"/>
  <c r="B8" i="13"/>
  <c r="B7" i="13"/>
  <c r="B6" i="13"/>
  <c r="B47" i="12"/>
  <c r="B46" i="12"/>
  <c r="B8" i="12"/>
  <c r="B7" i="12"/>
  <c r="B6" i="12"/>
  <c r="E12" i="11"/>
  <c r="E14" i="11"/>
  <c r="E15" i="11"/>
  <c r="E16" i="11"/>
  <c r="E17" i="11"/>
  <c r="I9" i="11"/>
  <c r="H9" i="11"/>
  <c r="G9" i="11"/>
  <c r="F9" i="11"/>
  <c r="E9" i="11"/>
  <c r="B46" i="10"/>
  <c r="B45" i="10"/>
  <c r="B8" i="10"/>
  <c r="B7" i="10"/>
  <c r="B6" i="10"/>
  <c r="G18" i="12" l="1"/>
  <c r="H18" i="12" s="1"/>
  <c r="G27" i="10"/>
  <c r="H27" i="10" s="1"/>
  <c r="G43" i="9"/>
  <c r="G33" i="9"/>
  <c r="H33" i="9" s="1"/>
  <c r="G41" i="9"/>
  <c r="G31" i="9"/>
  <c r="H31" i="9" s="1"/>
  <c r="G46" i="9"/>
  <c r="G40" i="9"/>
  <c r="G30" i="9"/>
  <c r="H30" i="9" s="1"/>
  <c r="G35" i="9"/>
  <c r="H35" i="9" s="1"/>
  <c r="G45" i="9"/>
  <c r="G34" i="9"/>
  <c r="H34" i="9" s="1"/>
  <c r="G44" i="9"/>
  <c r="G42" i="9"/>
  <c r="G32" i="9"/>
  <c r="H32" i="9" s="1"/>
  <c r="G47" i="9"/>
  <c r="G37" i="9"/>
  <c r="H37" i="9" s="1"/>
  <c r="G36" i="9"/>
  <c r="H36" i="9" s="1"/>
  <c r="H33" i="13"/>
  <c r="H53" i="13"/>
  <c r="H42" i="13"/>
  <c r="H52" i="13"/>
  <c r="H41" i="13"/>
  <c r="H32" i="13"/>
  <c r="H31" i="13"/>
  <c r="H49" i="13"/>
  <c r="H40" i="13"/>
  <c r="H37" i="13"/>
  <c r="H46" i="13"/>
  <c r="H57" i="13"/>
  <c r="H36" i="13"/>
  <c r="H45" i="13"/>
  <c r="H56" i="13"/>
  <c r="H35" i="13"/>
  <c r="H44" i="13"/>
  <c r="H55" i="13"/>
  <c r="H43" i="13"/>
  <c r="H34" i="13"/>
  <c r="H54" i="13"/>
  <c r="H31" i="14"/>
  <c r="H35" i="14"/>
  <c r="H34" i="14"/>
  <c r="H27" i="12"/>
  <c r="H27" i="14"/>
  <c r="H26" i="14"/>
  <c r="H25" i="14"/>
  <c r="H24" i="12"/>
  <c r="H23" i="14"/>
  <c r="H22" i="14"/>
  <c r="H33" i="10"/>
  <c r="H21" i="14"/>
  <c r="H22" i="13"/>
  <c r="H18" i="14"/>
  <c r="H30" i="10"/>
  <c r="H22" i="12"/>
  <c r="H21" i="12"/>
  <c r="H23" i="10"/>
  <c r="H22" i="10"/>
  <c r="H21" i="10"/>
  <c r="H36" i="10"/>
  <c r="H34" i="10"/>
  <c r="H20" i="10"/>
  <c r="H19" i="10"/>
  <c r="H25" i="10"/>
  <c r="H24" i="10"/>
  <c r="H32" i="10"/>
  <c r="H26" i="12"/>
  <c r="H25" i="12"/>
  <c r="H18" i="10"/>
  <c r="H35" i="10"/>
  <c r="H23" i="12"/>
  <c r="H23" i="13" l="1"/>
  <c r="H24" i="13"/>
  <c r="H26" i="13"/>
  <c r="H30" i="14"/>
  <c r="H27" i="13"/>
  <c r="H28" i="13"/>
  <c r="H19" i="13"/>
  <c r="H24" i="14"/>
  <c r="H25" i="13"/>
  <c r="H32" i="14"/>
  <c r="H19" i="12"/>
  <c r="H20" i="12"/>
  <c r="H47" i="9"/>
  <c r="H48" i="9"/>
  <c r="H46" i="9"/>
  <c r="H33" i="14" l="1"/>
  <c r="H21" i="13"/>
  <c r="H20" i="14"/>
  <c r="H19" i="14"/>
  <c r="H20" i="13"/>
  <c r="B58" i="9"/>
  <c r="B57" i="9"/>
  <c r="H19" i="9"/>
  <c r="H24" i="9"/>
  <c r="H23" i="9"/>
  <c r="H27" i="9"/>
  <c r="H20" i="9"/>
  <c r="H21" i="9"/>
  <c r="H22" i="9"/>
  <c r="H25" i="9"/>
  <c r="H26" i="9"/>
  <c r="H40" i="9"/>
  <c r="H41" i="9"/>
  <c r="H42" i="9"/>
  <c r="H43" i="9"/>
  <c r="H44" i="9"/>
  <c r="H45" i="9"/>
  <c r="H18" i="9"/>
  <c r="B8" i="9"/>
  <c r="B7" i="9"/>
  <c r="B6" i="9"/>
  <c r="H29" i="12" l="1"/>
  <c r="H29" i="10"/>
  <c r="G40" i="10" s="1"/>
  <c r="H40" i="10" s="1"/>
  <c r="H41" i="10" s="1"/>
  <c r="E46" i="10" s="1"/>
  <c r="H30" i="13"/>
  <c r="H48" i="13"/>
  <c r="G40" i="14" l="1"/>
  <c r="H40" i="14" s="1"/>
  <c r="H41" i="14" s="1"/>
  <c r="E46" i="14" s="1"/>
  <c r="E45" i="14"/>
  <c r="E45" i="10"/>
  <c r="E47" i="10" s="1"/>
  <c r="G29" i="9"/>
  <c r="H29" i="9" s="1"/>
  <c r="G39" i="9"/>
  <c r="H39" i="9" s="1"/>
  <c r="H39" i="13"/>
  <c r="G61" i="13" s="1"/>
  <c r="H61" i="13" s="1"/>
  <c r="H62" i="13" s="1"/>
  <c r="E67" i="13" s="1"/>
  <c r="G52" i="9" l="1"/>
  <c r="H52" i="9" s="1"/>
  <c r="H53" i="9" s="1"/>
  <c r="E58" i="9" s="1"/>
  <c r="E46" i="12"/>
  <c r="G41" i="12"/>
  <c r="H41" i="12" s="1"/>
  <c r="H42" i="12" s="1"/>
  <c r="E47" i="12" s="1"/>
  <c r="E47" i="14"/>
  <c r="D31" i="8" s="1"/>
  <c r="D25" i="8"/>
  <c r="E66" i="13"/>
  <c r="E57" i="9" l="1"/>
  <c r="E59" i="9" s="1"/>
  <c r="E48" i="12"/>
  <c r="D27" i="8" s="1"/>
  <c r="E68" i="13"/>
  <c r="D29" i="8" s="1"/>
  <c r="D23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<sst xmlns="http://schemas.openxmlformats.org/spreadsheetml/2006/main" count="305" uniqueCount="82">
  <si>
    <t xml:space="preserve">In te vullen door Inschrijver </t>
  </si>
  <si>
    <t>Percentage (A)</t>
  </si>
  <si>
    <t>Omzet (B)</t>
  </si>
  <si>
    <t>*** Genoemde aantallen zijn fictief, er kunnen geen rechten aan worden ontleend.</t>
  </si>
  <si>
    <t>Naam Inschrijver:</t>
  </si>
  <si>
    <t>Datum:</t>
  </si>
  <si>
    <t>Naam en rechtsgeldige ondertekening:</t>
  </si>
  <si>
    <t xml:space="preserve">Alle door Inschrijver verstrekte tarieven en prijzen zijn marktconform en realistisch. Indien blijkt dat er niet marktconform of realistisch wordt aangeboden, is Opdrachtgever gerechtigd de Inschrijving ongeldig te verklaren. </t>
  </si>
  <si>
    <t>Kosten per stuk excl. Btw</t>
  </si>
  <si>
    <r>
      <t xml:space="preserve">Invulinstructie:
</t>
    </r>
    <r>
      <rPr>
        <sz val="12"/>
        <rFont val="Arial"/>
        <family val="2"/>
      </rPr>
      <t xml:space="preserve">De oranje gekleurde vakken dienen te worden ingevuld door Inschrijver. </t>
    </r>
  </si>
  <si>
    <r>
      <t xml:space="preserve">Merk/type of toelichting
</t>
    </r>
    <r>
      <rPr>
        <i/>
        <sz val="12"/>
        <color theme="0"/>
        <rFont val="Arial"/>
        <family val="2"/>
      </rPr>
      <t>Optioneel toe te lichten door inschrijver</t>
    </r>
  </si>
  <si>
    <t>Factuur/ omzet korting</t>
  </si>
  <si>
    <t>Totale kosten excl. Btw</t>
  </si>
  <si>
    <t>Sbutotalen (AxB) excl. Btw</t>
  </si>
  <si>
    <t>Totaal:</t>
  </si>
  <si>
    <t>Inschrijfprijs Factuur/ omzet korting</t>
  </si>
  <si>
    <r>
      <rPr>
        <b/>
        <sz val="12"/>
        <color theme="0"/>
        <rFont val="Arial"/>
        <family val="2"/>
      </rPr>
      <t>*Kleine onderhoudsbeurt bestaat uit:</t>
    </r>
    <r>
      <rPr>
        <sz val="12"/>
        <color theme="0"/>
        <rFont val="Arial"/>
        <family val="2"/>
      </rPr>
      <t xml:space="preserve"> de gehele controle van de vloeistoffen conform fabrieksvoorschriften prijsopgave excl. kosten vervangen carden- en versnellingsbakolie.</t>
    </r>
  </si>
  <si>
    <r>
      <rPr>
        <b/>
        <sz val="12"/>
        <color theme="0"/>
        <rFont val="Arial"/>
        <family val="2"/>
      </rPr>
      <t>**Grote onderhoudsbeurt bestaat uit:</t>
    </r>
    <r>
      <rPr>
        <sz val="12"/>
        <color theme="0"/>
        <rFont val="Arial"/>
        <family val="2"/>
      </rPr>
      <t xml:space="preserve"> de olie verversen en het vervangen van alle aanwezige filters conform fabrieksvoorschirften, prijsopgave excl. kosten kleppenstellen en vervangen van cardan- en versnellingsbakolie.</t>
    </r>
  </si>
  <si>
    <r>
      <rPr>
        <b/>
        <sz val="16"/>
        <color theme="0"/>
        <rFont val="Arial"/>
        <family val="2"/>
      </rPr>
      <t>Invulinstructie:</t>
    </r>
    <r>
      <rPr>
        <b/>
        <sz val="11"/>
        <color theme="0"/>
        <rFont val="Arial"/>
        <family val="2"/>
      </rPr>
      <t xml:space="preserve">
</t>
    </r>
    <r>
      <rPr>
        <sz val="11"/>
        <color theme="0"/>
        <rFont val="Arial"/>
        <family val="2"/>
      </rPr>
      <t>&gt; Inschrijver vult de oranje vakken in;
&gt; Alle prijzen zijn excl. Btw;
&gt; Conform voorwaarden Offerteaanvraag;
&gt; Het prijzenblad wordt zowel in PDF als Excel ingediend.</t>
    </r>
  </si>
  <si>
    <t>Manuurtarieven</t>
  </si>
  <si>
    <t>Uurtarief schadeherstel werkdagen tussen 08:00 - 17:00 uur</t>
  </si>
  <si>
    <t>Uurtarief spuitwerkzaamheden werkdagen tussen 08:00 - 17:00 uur</t>
  </si>
  <si>
    <t>Uurtarief reparatie- en onderhoudswerkzaamheden werkdagen tussen 08:00 - 17:00 uur</t>
  </si>
  <si>
    <t>Uurtarief reparatie- en onderhoudswerkzaamheden werkdagen tussen 17:00 - 21:00 uur</t>
  </si>
  <si>
    <t>Uurtarief reparatie- en onderhoudswerkzaamheden werkdagen tussen 21:00 - 08:00 uur</t>
  </si>
  <si>
    <t>Uurtarief reparatie- en onderhoudswerkzaamheden zaterdagen en zondagen</t>
  </si>
  <si>
    <t>Uurtarief reparatie- en onderhoudswerkzaamheden algemeen erkende feestdagen</t>
  </si>
  <si>
    <t>Totale inschrijfprijs minus factuur/ omzet korting</t>
  </si>
  <si>
    <t>Inschrijfprijs manuurtarieven en periodieke onderhoudsbeurten</t>
  </si>
  <si>
    <t>Wegingsfactor***</t>
  </si>
  <si>
    <t>Bijlage 5 - Prijzenblad - Offerteaanvraag inzake het correctief en preventief onderhoud, reparatie en keuringen van de voertuigen &gt;3500kg ten behoeve van Veiligheidsregio Fryslân</t>
  </si>
  <si>
    <t>TN-Kenmerk 539506</t>
  </si>
  <si>
    <t>Totaaloverzicht inschrijfprijs</t>
  </si>
  <si>
    <t>Perceel 1 - DAF</t>
  </si>
  <si>
    <t>*Prijs kleine onderhoudsbeurt incl. APK keuring (exclusief cardan- en versnellingsbakolie) conform fabrieksvoorwaarden</t>
  </si>
  <si>
    <t>**Prijs grote onderhoudsbeurt incl. APK keuring (exclusief kleppenstellen, cardan- en versnellingsbakolie) conform fabrieksvoorwaarden</t>
  </si>
  <si>
    <t>Verversen cardanolie (1x per 4 jaar) conform fabrieksvoorwaarden</t>
  </si>
  <si>
    <t>Verversen versnellingsbakolie (1x per 4 jaar) conform fabrieksvoorwaarden</t>
  </si>
  <si>
    <t>Verversen motorolie en oliefilter (1x per 2 jaar)</t>
  </si>
  <si>
    <t>Versnellingsbak olie (1x per 4 jaar)</t>
  </si>
  <si>
    <t>Kleppenstellen (1x per 4 jaar)</t>
  </si>
  <si>
    <t>Vervanging accu (1 per 3 jaar)</t>
  </si>
  <si>
    <t>Perceel 1 DAF - Totale inschrijfprijs (excl. Btw)</t>
  </si>
  <si>
    <t>Perceel 2 MAN - Totale inschrijfprijs (excl. Btw)</t>
  </si>
  <si>
    <t>Perceel 3 Mercedes-Benz - Totale inschrijfprijs (excl. Btw)</t>
  </si>
  <si>
    <t>Perceel 4 Volvo en Scania - Totale inschrijfprijs (excl. Btw)</t>
  </si>
  <si>
    <t>Perceel 5 Renault Trucks - Totale inschrijfprijs (excl. Btw)</t>
  </si>
  <si>
    <t xml:space="preserve"> </t>
  </si>
  <si>
    <t>Voorrijkosten vast tarief inclusief km vergoeding werkdagen tussen 08:00 - 17:00 uur</t>
  </si>
  <si>
    <t>Voorrijkosten vast tarief inclusief km vergoeding werkdagen tussen 17:00 - 21:00 uur</t>
  </si>
  <si>
    <t>Voorrijkosten vast tarief inclusief km vergoeding werkdagen tussen 21:00 - 08:00 uur</t>
  </si>
  <si>
    <t>Verversen koelvloeistof (1x per 9 jaar)</t>
  </si>
  <si>
    <t>Prijzen periodieke onderhoudsbeurten
Inschrijver dient de prijzen te baseren op het voertuig met kenteken 79-BXS-9 (aanschafjaar 2024)</t>
  </si>
  <si>
    <t>Perceel 2 - MAN</t>
  </si>
  <si>
    <t>Aantal voertuigen</t>
  </si>
  <si>
    <t>Percelen aantallen</t>
  </si>
  <si>
    <t>Perceel 3 - Mercedes-Benz</t>
  </si>
  <si>
    <t>Perceel 4 - Volvo &amp; Scania</t>
  </si>
  <si>
    <t>Perceel 5 - Renault Trucks</t>
  </si>
  <si>
    <t>Wegingsfactor (basis 10 voertuigen)</t>
  </si>
  <si>
    <t>Perceel 4 - Volvo en Scania</t>
  </si>
  <si>
    <r>
      <t xml:space="preserve">Jaarlijkse keuring/onderhoud afzetsysteem - </t>
    </r>
    <r>
      <rPr>
        <i/>
        <sz val="12"/>
        <rFont val="Arial"/>
        <family val="2"/>
      </rPr>
      <t>type afhankelijk van perceel</t>
    </r>
  </si>
  <si>
    <r>
      <t xml:space="preserve">Jaarlijkse keuring/onderhoud kraan - </t>
    </r>
    <r>
      <rPr>
        <i/>
        <sz val="12"/>
        <rFont val="Arial"/>
        <family val="2"/>
      </rPr>
      <t>type afhankelijk van perceel</t>
    </r>
  </si>
  <si>
    <t>Totaal aantal*</t>
  </si>
  <si>
    <t>NVT</t>
  </si>
  <si>
    <t>Jaarlijkse keuring/onderhoud afzetsysteem - LLS HIAB Multilift LHS19046 FH</t>
  </si>
  <si>
    <t>Jaarlijkse keuring/onderhoud kraan - HIAB XS088B2 LHS 190x46</t>
  </si>
  <si>
    <t>Prijzen periodieke onderhoudsbeurten
Inschrijver dient de prijzen te baseren op het voertuig met kenteken BP-ZT-59 &gt; 8 jaar</t>
  </si>
  <si>
    <t>Prijzen periodieke onderhoudsbeurten
Inschrijver dient de prijzen te baseren op het voertuig met kenteken 79-BXS-9 &lt; 8 jaar</t>
  </si>
  <si>
    <t>Jaarlijkse keuring/onderhoud afzetsysteem - HIAB Hooklift ULT18S53</t>
  </si>
  <si>
    <r>
      <t xml:space="preserve">Prijzen periodieke onderhoudsbeurten </t>
    </r>
    <r>
      <rPr>
        <b/>
        <u/>
        <sz val="14"/>
        <color theme="0"/>
        <rFont val="Arial"/>
        <family val="2"/>
      </rPr>
      <t>Volvo</t>
    </r>
    <r>
      <rPr>
        <b/>
        <sz val="14"/>
        <color theme="0"/>
        <rFont val="Arial"/>
        <family val="2"/>
      </rPr>
      <t xml:space="preserve">
Inschrijver dient de prijzen te baseren op het voertuig met kenteken 42-BRR-4 &lt; 8 jaar</t>
    </r>
  </si>
  <si>
    <r>
      <t xml:space="preserve">Prijzen periodieke onderhoudsbeurten </t>
    </r>
    <r>
      <rPr>
        <b/>
        <u/>
        <sz val="14"/>
        <color theme="0"/>
        <rFont val="Arial"/>
        <family val="2"/>
      </rPr>
      <t>Volvo</t>
    </r>
    <r>
      <rPr>
        <b/>
        <sz val="14"/>
        <color theme="0"/>
        <rFont val="Arial"/>
        <family val="2"/>
      </rPr>
      <t xml:space="preserve">
Inschrijver dient de prijzen te baseren op het voertuig met kenteken 13-BXN-2 &lt; 8 jaar</t>
    </r>
  </si>
  <si>
    <r>
      <t xml:space="preserve">Prijzen periodieke onderhoudsbeurten </t>
    </r>
    <r>
      <rPr>
        <b/>
        <u/>
        <sz val="14"/>
        <color theme="0"/>
        <rFont val="Arial"/>
        <family val="2"/>
      </rPr>
      <t>Volvo</t>
    </r>
    <r>
      <rPr>
        <b/>
        <sz val="14"/>
        <color theme="0"/>
        <rFont val="Arial"/>
        <family val="2"/>
      </rPr>
      <t xml:space="preserve">
Inschrijver dient de prijzen te baseren op het voertuig met kenteken 47-BKG-8 &gt; 8 jaar</t>
    </r>
  </si>
  <si>
    <t>Prijzen periodieke onderhoudsbeurten
Inschrijver dient de prijzen te baseren op het voertuig met kenteken 96-BZL-5 &lt; 8 jaar</t>
  </si>
  <si>
    <t>Prijzen periodieke onderhoudsbeurten
Inschrijver dient de prijzen te baseren op het voertuig met kenteken 59-BGN-7 &gt; 8 jaar</t>
  </si>
  <si>
    <t>Prijzen periodieke onderhoudsbeurten
Inschrijver dient de prijzen te baseren op het voertuig met kenteken 41-BLS-6 &lt; 8 jaar</t>
  </si>
  <si>
    <t>Jaarlijkse keuring/onderhoud afzetsysteem -  LLS HIAB Hooklift type XR.18S53</t>
  </si>
  <si>
    <t>Jaarlijkse keuring/onderhoud afzetsysteem - LLS HIAB Hooklift ULT18S53H -WP1-F</t>
  </si>
  <si>
    <t>Jaarlijkse keuring/onderhoud kraan -  Kraan HIAB X-HIDUO  118 E -2</t>
  </si>
  <si>
    <t>Dit tabblad bevat de verwijzingen en basisgegevens ten behoeve van de berekening van de wegingsfactor. 
In kolom D is de wegingsfactor weergegeven, welke is gebaseerd op 10 voertuigen.
Van kolom E t/m kolom I wordt deze omgerekend naar het aantal voertuigen van het desbetreffende perceel. De wegingsfactoren zijn afgerond, ditzelfde geldt voor de specifieke tabbladen per perceel.</t>
  </si>
  <si>
    <t>Factuur/ omzetkorting op de totale factuur/omzet schadeherstel, reparatie en/of onderhoudswerkaamheden (uurloon en onderdelen en overige kosten) excl. BTW. Voor de weging is de totale omzet gelijkgesteld aan 'inschrijfprijs manuurtarieven en periodieke onderhoudsbeurten'.</t>
  </si>
  <si>
    <t>Versie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</si>
</sst>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color theme="4" tint="-0.49998474074526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0"/>
      <name val="Arial"/>
      <family val="2"/>
    </font>
    <font>
      <sz val="9"/>
      <name val="Arial"/>
      <family val="2"/>
    </font>
    <font>
      <i/>
      <sz val="12"/>
      <color theme="0"/>
      <name val="Arial"/>
      <family val="2"/>
    </font>
    <font>
      <sz val="8"/>
      <name val="Calibri"/>
      <family val="2"/>
      <scheme val="minor"/>
    </font>
    <font>
      <b/>
      <sz val="14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18"/>
      <color theme="0"/>
      <name val="Arial"/>
      <family val="2"/>
    </font>
    <font>
      <sz val="16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u/>
      <sz val="14"/>
      <color theme="0"/>
      <name val="Arial"/>
      <family val="2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" fillId="0" borderId="0"/>
    <xf numFmtId="0" fontId="8" fillId="0" borderId="0"/>
  </cellStyleXfs>
  <cellXfs count="172">
    <xf numFmtId="0" fontId="0" fillId="0" borderId="0" xfId="0"/>
    <xf numFmtId="0" fontId="4" fillId="4" borderId="0" xfId="0" applyFont="1" applyFill="1"/>
    <xf numFmtId="0" fontId="2" fillId="3" borderId="13" xfId="3" applyFont="1" applyFill="1" applyBorder="1" applyAlignment="1" applyProtection="1">
      <alignment horizontal="center" vertical="center"/>
      <protection locked="0"/>
    </xf>
    <xf numFmtId="0" fontId="2" fillId="3" borderId="14" xfId="3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Alignment="1">
      <alignment horizontal="center" vertical="center"/>
    </xf>
    <xf numFmtId="0" fontId="2" fillId="2" borderId="0" xfId="3" applyFont="1" applyFill="1" applyAlignment="1">
      <alignment horizontal="right" vertical="top"/>
    </xf>
    <xf numFmtId="0" fontId="7" fillId="2" borderId="6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14" fillId="2" borderId="0" xfId="0" applyFont="1" applyFill="1"/>
    <xf numFmtId="0" fontId="14" fillId="0" borderId="0" xfId="0" applyFont="1"/>
    <xf numFmtId="9" fontId="15" fillId="2" borderId="0" xfId="1" applyFont="1" applyFill="1"/>
    <xf numFmtId="0" fontId="1" fillId="2" borderId="0" xfId="0" applyFont="1" applyFill="1"/>
    <xf numFmtId="0" fontId="10" fillId="2" borderId="9" xfId="3" applyFont="1" applyFill="1" applyBorder="1"/>
    <xf numFmtId="0" fontId="10" fillId="2" borderId="0" xfId="0" applyFont="1" applyFill="1" applyAlignment="1">
      <alignment vertical="center"/>
    </xf>
    <xf numFmtId="0" fontId="13" fillId="2" borderId="0" xfId="3" applyFont="1" applyFill="1" applyAlignment="1">
      <alignment horizontal="center" vertical="center"/>
    </xf>
    <xf numFmtId="0" fontId="13" fillId="2" borderId="0" xfId="3" applyFont="1" applyFill="1" applyAlignment="1">
      <alignment horizontal="center"/>
    </xf>
    <xf numFmtId="0" fontId="17" fillId="2" borderId="10" xfId="0" applyFont="1" applyFill="1" applyBorder="1"/>
    <xf numFmtId="14" fontId="10" fillId="2" borderId="9" xfId="3" applyNumberFormat="1" applyFont="1" applyFill="1" applyBorder="1" applyAlignment="1">
      <alignment horizontal="left"/>
    </xf>
    <xf numFmtId="0" fontId="9" fillId="2" borderId="9" xfId="3" applyFont="1" applyFill="1" applyBorder="1"/>
    <xf numFmtId="0" fontId="13" fillId="2" borderId="0" xfId="3" applyFont="1" applyFill="1"/>
    <xf numFmtId="0" fontId="13" fillId="2" borderId="0" xfId="3" applyFont="1" applyFill="1" applyAlignment="1">
      <alignment horizontal="left" vertical="center"/>
    </xf>
    <xf numFmtId="0" fontId="13" fillId="2" borderId="0" xfId="3" applyFont="1" applyFill="1" applyAlignment="1">
      <alignment wrapText="1"/>
    </xf>
    <xf numFmtId="0" fontId="13" fillId="2" borderId="9" xfId="3" applyFont="1" applyFill="1" applyBorder="1"/>
    <xf numFmtId="0" fontId="10" fillId="2" borderId="0" xfId="3" applyFont="1" applyFill="1" applyAlignment="1">
      <alignment horizontal="right" vertical="top"/>
    </xf>
    <xf numFmtId="0" fontId="10" fillId="3" borderId="13" xfId="3" applyFont="1" applyFill="1" applyBorder="1" applyAlignment="1" applyProtection="1">
      <alignment horizontal="center" vertical="center"/>
      <protection locked="0"/>
    </xf>
    <xf numFmtId="0" fontId="17" fillId="2" borderId="0" xfId="0" applyFont="1" applyFill="1"/>
    <xf numFmtId="0" fontId="10" fillId="3" borderId="14" xfId="3" applyFont="1" applyFill="1" applyBorder="1" applyAlignment="1" applyProtection="1">
      <alignment horizontal="center" vertical="center"/>
      <protection locked="0"/>
    </xf>
    <xf numFmtId="0" fontId="10" fillId="2" borderId="0" xfId="3" applyFont="1" applyFill="1" applyAlignment="1">
      <alignment horizontal="center" vertical="center"/>
    </xf>
    <xf numFmtId="0" fontId="17" fillId="2" borderId="15" xfId="0" applyFont="1" applyFill="1" applyBorder="1"/>
    <xf numFmtId="0" fontId="17" fillId="2" borderId="12" xfId="0" applyFont="1" applyFill="1" applyBorder="1"/>
    <xf numFmtId="0" fontId="18" fillId="2" borderId="0" xfId="0" applyFont="1" applyFill="1"/>
    <xf numFmtId="44" fontId="10" fillId="2" borderId="21" xfId="0" applyNumberFormat="1" applyFont="1" applyFill="1" applyBorder="1" applyAlignment="1">
      <alignment horizontal="center" vertical="center"/>
    </xf>
    <xf numFmtId="44" fontId="16" fillId="3" borderId="2" xfId="2" applyFont="1" applyFill="1" applyBorder="1" applyAlignment="1" applyProtection="1">
      <alignment horizontal="center" vertical="center"/>
      <protection locked="0"/>
    </xf>
    <xf numFmtId="9" fontId="16" fillId="3" borderId="2" xfId="1" applyFont="1" applyFill="1" applyBorder="1" applyAlignment="1" applyProtection="1">
      <alignment horizontal="center" vertical="center"/>
      <protection locked="0"/>
    </xf>
    <xf numFmtId="44" fontId="16" fillId="6" borderId="2" xfId="2" applyFont="1" applyFill="1" applyBorder="1" applyAlignment="1" applyProtection="1">
      <alignment horizontal="center" vertical="center"/>
    </xf>
    <xf numFmtId="0" fontId="1" fillId="0" borderId="0" xfId="0" applyFont="1"/>
    <xf numFmtId="0" fontId="8" fillId="2" borderId="9" xfId="3" applyFill="1" applyBorder="1"/>
    <xf numFmtId="0" fontId="8" fillId="2" borderId="0" xfId="3" applyFill="1" applyAlignment="1">
      <alignment horizontal="center" vertical="center"/>
    </xf>
    <xf numFmtId="0" fontId="21" fillId="2" borderId="0" xfId="3" applyFont="1" applyFill="1" applyAlignment="1">
      <alignment horizontal="center"/>
    </xf>
    <xf numFmtId="0" fontId="1" fillId="2" borderId="10" xfId="0" applyFont="1" applyFill="1" applyBorder="1"/>
    <xf numFmtId="0" fontId="8" fillId="2" borderId="0" xfId="3" applyFill="1" applyAlignment="1">
      <alignment horizontal="left" vertical="center"/>
    </xf>
    <xf numFmtId="0" fontId="8" fillId="2" borderId="0" xfId="3" applyFill="1" applyAlignment="1">
      <alignment wrapText="1"/>
    </xf>
    <xf numFmtId="0" fontId="1" fillId="2" borderId="9" xfId="0" applyFont="1" applyFill="1" applyBorder="1"/>
    <xf numFmtId="0" fontId="10" fillId="2" borderId="10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4" fillId="2" borderId="9" xfId="0" applyFont="1" applyFill="1" applyBorder="1"/>
    <xf numFmtId="1" fontId="10" fillId="2" borderId="20" xfId="0" applyNumberFormat="1" applyFont="1" applyFill="1" applyBorder="1" applyAlignment="1">
      <alignment horizontal="center" vertical="center" wrapText="1"/>
    </xf>
    <xf numFmtId="1" fontId="10" fillId="6" borderId="0" xfId="0" applyNumberFormat="1" applyFont="1" applyFill="1" applyAlignment="1">
      <alignment vertical="center"/>
    </xf>
    <xf numFmtId="44" fontId="19" fillId="5" borderId="2" xfId="2" applyFont="1" applyFill="1" applyBorder="1" applyProtection="1"/>
    <xf numFmtId="0" fontId="13" fillId="6" borderId="2" xfId="1" applyNumberFormat="1" applyFont="1" applyFill="1" applyBorder="1" applyAlignment="1" applyProtection="1">
      <alignment horizontal="center" vertical="center"/>
    </xf>
    <xf numFmtId="44" fontId="16" fillId="3" borderId="31" xfId="2" applyFont="1" applyFill="1" applyBorder="1" applyAlignment="1" applyProtection="1">
      <alignment horizontal="center" vertical="center"/>
      <protection locked="0"/>
    </xf>
    <xf numFmtId="0" fontId="13" fillId="6" borderId="31" xfId="1" applyNumberFormat="1" applyFont="1" applyFill="1" applyBorder="1" applyAlignment="1" applyProtection="1">
      <alignment horizontal="center" vertical="center"/>
    </xf>
    <xf numFmtId="44" fontId="16" fillId="6" borderId="31" xfId="2" applyFont="1" applyFill="1" applyBorder="1" applyAlignment="1" applyProtection="1">
      <alignment horizontal="center" vertical="center"/>
    </xf>
    <xf numFmtId="44" fontId="16" fillId="3" borderId="32" xfId="2" applyFont="1" applyFill="1" applyBorder="1" applyAlignment="1" applyProtection="1">
      <alignment horizontal="center" vertical="center"/>
      <protection locked="0"/>
    </xf>
    <xf numFmtId="44" fontId="16" fillId="6" borderId="32" xfId="2" applyFont="1" applyFill="1" applyBorder="1" applyAlignment="1" applyProtection="1">
      <alignment horizontal="center" vertical="center"/>
    </xf>
    <xf numFmtId="0" fontId="25" fillId="2" borderId="0" xfId="3" applyFont="1" applyFill="1"/>
    <xf numFmtId="14" fontId="25" fillId="2" borderId="0" xfId="3" applyNumberFormat="1" applyFont="1" applyFill="1" applyAlignment="1">
      <alignment horizontal="left"/>
    </xf>
    <xf numFmtId="0" fontId="14" fillId="2" borderId="9" xfId="0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1" fontId="10" fillId="2" borderId="3" xfId="0" applyNumberFormat="1" applyFont="1" applyFill="1" applyBorder="1" applyAlignment="1">
      <alignment vertical="center"/>
    </xf>
    <xf numFmtId="1" fontId="10" fillId="2" borderId="4" xfId="0" applyNumberFormat="1" applyFont="1" applyFill="1" applyBorder="1" applyAlignment="1">
      <alignment vertical="center"/>
    </xf>
    <xf numFmtId="1" fontId="10" fillId="2" borderId="5" xfId="0" applyNumberFormat="1" applyFont="1" applyFill="1" applyBorder="1" applyAlignment="1">
      <alignment vertical="center"/>
    </xf>
    <xf numFmtId="0" fontId="14" fillId="0" borderId="0" xfId="0" applyFont="1" applyAlignment="1">
      <alignment wrapText="1"/>
    </xf>
    <xf numFmtId="0" fontId="0" fillId="2" borderId="0" xfId="0" applyFill="1"/>
    <xf numFmtId="1" fontId="0" fillId="2" borderId="0" xfId="0" applyNumberFormat="1" applyFill="1"/>
    <xf numFmtId="1" fontId="13" fillId="6" borderId="2" xfId="1" applyNumberFormat="1" applyFont="1" applyFill="1" applyBorder="1" applyAlignment="1" applyProtection="1">
      <alignment horizontal="center" vertical="center"/>
    </xf>
    <xf numFmtId="1" fontId="13" fillId="6" borderId="32" xfId="1" applyNumberFormat="1" applyFont="1" applyFill="1" applyBorder="1" applyAlignment="1" applyProtection="1">
      <alignment horizontal="center" vertical="center"/>
    </xf>
    <xf numFmtId="44" fontId="11" fillId="6" borderId="24" xfId="0" applyNumberFormat="1" applyFont="1" applyFill="1" applyBorder="1"/>
    <xf numFmtId="44" fontId="11" fillId="6" borderId="26" xfId="0" applyNumberFormat="1" applyFont="1" applyFill="1" applyBorder="1"/>
    <xf numFmtId="44" fontId="11" fillId="5" borderId="30" xfId="0" applyNumberFormat="1" applyFont="1" applyFill="1" applyBorder="1"/>
    <xf numFmtId="44" fontId="10" fillId="2" borderId="2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vertical="top"/>
    </xf>
    <xf numFmtId="9" fontId="15" fillId="2" borderId="0" xfId="1" applyFont="1" applyFill="1" applyProtection="1"/>
    <xf numFmtId="0" fontId="10" fillId="3" borderId="13" xfId="3" applyFont="1" applyFill="1" applyBorder="1" applyAlignment="1">
      <alignment horizontal="center" vertical="center"/>
    </xf>
    <xf numFmtId="0" fontId="10" fillId="3" borderId="14" xfId="3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right"/>
    </xf>
    <xf numFmtId="0" fontId="10" fillId="2" borderId="15" xfId="0" applyFont="1" applyFill="1" applyBorder="1" applyAlignment="1">
      <alignment horizontal="left"/>
    </xf>
    <xf numFmtId="1" fontId="16" fillId="6" borderId="2" xfId="1" applyNumberFormat="1" applyFont="1" applyFill="1" applyBorder="1" applyAlignment="1" applyProtection="1">
      <alignment horizontal="center" vertical="center"/>
    </xf>
    <xf numFmtId="0" fontId="16" fillId="3" borderId="2" xfId="3" applyFont="1" applyFill="1" applyBorder="1" applyAlignment="1" applyProtection="1">
      <alignment horizontal="center" vertical="center" wrapText="1"/>
      <protection locked="0"/>
    </xf>
    <xf numFmtId="0" fontId="16" fillId="3" borderId="3" xfId="3" applyFont="1" applyFill="1" applyBorder="1" applyAlignment="1" applyProtection="1">
      <alignment horizontal="center" vertical="center" wrapText="1"/>
      <protection locked="0"/>
    </xf>
    <xf numFmtId="0" fontId="16" fillId="3" borderId="6" xfId="3" applyFont="1" applyFill="1" applyBorder="1" applyAlignment="1" applyProtection="1">
      <alignment horizontal="center" vertical="center" wrapText="1"/>
      <protection locked="0"/>
    </xf>
    <xf numFmtId="0" fontId="16" fillId="3" borderId="32" xfId="3" applyFont="1" applyFill="1" applyBorder="1" applyAlignment="1" applyProtection="1">
      <alignment horizontal="center" vertical="center" wrapText="1"/>
      <protection locked="0"/>
    </xf>
    <xf numFmtId="0" fontId="10" fillId="3" borderId="13" xfId="3" applyFont="1" applyFill="1" applyBorder="1" applyAlignment="1" applyProtection="1">
      <alignment horizontal="center" vertical="center" wrapText="1"/>
      <protection locked="0"/>
    </xf>
    <xf numFmtId="0" fontId="10" fillId="3" borderId="14" xfId="3" applyFont="1" applyFill="1" applyBorder="1" applyAlignment="1" applyProtection="1">
      <alignment horizontal="center" vertical="center" wrapText="1"/>
      <protection locked="0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44" fontId="5" fillId="3" borderId="6" xfId="0" applyNumberFormat="1" applyFont="1" applyFill="1" applyBorder="1" applyAlignment="1">
      <alignment horizontal="center" vertical="center" wrapText="1"/>
    </xf>
    <xf numFmtId="44" fontId="5" fillId="3" borderId="8" xfId="0" applyNumberFormat="1" applyFont="1" applyFill="1" applyBorder="1" applyAlignment="1">
      <alignment horizontal="center" vertical="center" wrapText="1"/>
    </xf>
    <xf numFmtId="44" fontId="5" fillId="3" borderId="11" xfId="0" applyNumberFormat="1" applyFont="1" applyFill="1" applyBorder="1" applyAlignment="1">
      <alignment horizontal="center" vertical="center" wrapText="1"/>
    </xf>
    <xf numFmtId="44" fontId="5" fillId="3" borderId="12" xfId="0" applyNumberFormat="1" applyFont="1" applyFill="1" applyBorder="1" applyAlignment="1">
      <alignment horizontal="center" vertical="center" wrapText="1"/>
    </xf>
    <xf numFmtId="0" fontId="24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horizontal="center" vertical="center"/>
    </xf>
    <xf numFmtId="0" fontId="24" fillId="2" borderId="10" xfId="3" applyFont="1" applyFill="1" applyBorder="1" applyAlignment="1">
      <alignment horizontal="center" vertical="center"/>
    </xf>
    <xf numFmtId="0" fontId="2" fillId="2" borderId="0" xfId="3" applyFont="1" applyFill="1" applyAlignment="1">
      <alignment horizontal="right" vertical="top" wrapText="1"/>
    </xf>
    <xf numFmtId="0" fontId="2" fillId="3" borderId="14" xfId="3" applyFont="1" applyFill="1" applyBorder="1" applyAlignment="1" applyProtection="1">
      <alignment horizontal="left" vertical="top" wrapText="1"/>
      <protection locked="0"/>
    </xf>
    <xf numFmtId="0" fontId="2" fillId="3" borderId="16" xfId="3" applyFont="1" applyFill="1" applyBorder="1" applyAlignment="1" applyProtection="1">
      <alignment horizontal="left" vertical="top" wrapText="1"/>
      <protection locked="0"/>
    </xf>
    <xf numFmtId="0" fontId="9" fillId="7" borderId="9" xfId="4" applyFont="1" applyFill="1" applyBorder="1" applyAlignment="1">
      <alignment horizontal="left" vertical="center" wrapText="1"/>
    </xf>
    <xf numFmtId="0" fontId="10" fillId="7" borderId="0" xfId="4" applyFont="1" applyFill="1" applyAlignment="1">
      <alignment horizontal="left" vertical="center" wrapText="1"/>
    </xf>
    <xf numFmtId="0" fontId="10" fillId="7" borderId="10" xfId="4" applyFont="1" applyFill="1" applyBorder="1" applyAlignment="1">
      <alignment horizontal="left" vertical="center" wrapText="1"/>
    </xf>
    <xf numFmtId="0" fontId="10" fillId="7" borderId="9" xfId="4" applyFont="1" applyFill="1" applyBorder="1" applyAlignment="1">
      <alignment horizontal="left" vertical="center" wrapText="1"/>
    </xf>
    <xf numFmtId="44" fontId="10" fillId="2" borderId="9" xfId="0" applyNumberFormat="1" applyFont="1" applyFill="1" applyBorder="1" applyAlignment="1">
      <alignment horizontal="left" vertical="center" wrapText="1"/>
    </xf>
    <xf numFmtId="44" fontId="10" fillId="2" borderId="0" xfId="0" applyNumberFormat="1" applyFont="1" applyFill="1" applyAlignment="1">
      <alignment horizontal="left" vertical="center" wrapText="1"/>
    </xf>
    <xf numFmtId="44" fontId="12" fillId="5" borderId="6" xfId="2" applyFont="1" applyFill="1" applyBorder="1" applyAlignment="1" applyProtection="1">
      <alignment horizontal="center" vertical="center"/>
    </xf>
    <xf numFmtId="44" fontId="12" fillId="5" borderId="7" xfId="2" applyFont="1" applyFill="1" applyBorder="1" applyAlignment="1" applyProtection="1">
      <alignment horizontal="center" vertical="center"/>
    </xf>
    <xf numFmtId="44" fontId="12" fillId="5" borderId="8" xfId="2" applyFont="1" applyFill="1" applyBorder="1" applyAlignment="1" applyProtection="1">
      <alignment horizontal="center" vertical="center"/>
    </xf>
    <xf numFmtId="0" fontId="13" fillId="6" borderId="3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wrapText="1"/>
    </xf>
    <xf numFmtId="0" fontId="13" fillId="6" borderId="4" xfId="0" applyFont="1" applyFill="1" applyBorder="1" applyAlignment="1">
      <alignment horizontal="center" wrapText="1"/>
    </xf>
    <xf numFmtId="0" fontId="13" fillId="6" borderId="5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left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/>
    </xf>
    <xf numFmtId="0" fontId="11" fillId="6" borderId="27" xfId="0" applyFont="1" applyFill="1" applyBorder="1" applyAlignment="1">
      <alignment horizontal="right"/>
    </xf>
    <xf numFmtId="0" fontId="11" fillId="6" borderId="28" xfId="0" applyFont="1" applyFill="1" applyBorder="1" applyAlignment="1">
      <alignment horizontal="right"/>
    </xf>
    <xf numFmtId="0" fontId="11" fillId="6" borderId="29" xfId="0" applyFont="1" applyFill="1" applyBorder="1" applyAlignment="1">
      <alignment horizontal="right"/>
    </xf>
    <xf numFmtId="0" fontId="11" fillId="6" borderId="22" xfId="0" applyFont="1" applyFill="1" applyBorder="1" applyAlignment="1">
      <alignment horizontal="right"/>
    </xf>
    <xf numFmtId="0" fontId="11" fillId="6" borderId="23" xfId="0" applyFont="1" applyFill="1" applyBorder="1" applyAlignment="1">
      <alignment horizontal="right"/>
    </xf>
    <xf numFmtId="0" fontId="11" fillId="6" borderId="25" xfId="0" applyFont="1" applyFill="1" applyBorder="1" applyAlignment="1">
      <alignment horizontal="right"/>
    </xf>
    <xf numFmtId="0" fontId="11" fillId="6" borderId="1" xfId="0" applyFont="1" applyFill="1" applyBorder="1" applyAlignment="1">
      <alignment horizontal="right"/>
    </xf>
    <xf numFmtId="0" fontId="10" fillId="2" borderId="0" xfId="0" applyFont="1" applyFill="1" applyAlignment="1">
      <alignment horizontal="right" vertical="center"/>
    </xf>
    <xf numFmtId="0" fontId="7" fillId="2" borderId="17" xfId="0" applyFont="1" applyFill="1" applyBorder="1" applyAlignment="1">
      <alignment horizontal="center" wrapText="1"/>
    </xf>
    <xf numFmtId="0" fontId="7" fillId="2" borderId="18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44" fontId="16" fillId="3" borderId="6" xfId="0" applyNumberFormat="1" applyFont="1" applyFill="1" applyBorder="1" applyAlignment="1">
      <alignment horizontal="center" vertical="center" wrapText="1"/>
    </xf>
    <xf numFmtId="44" fontId="16" fillId="3" borderId="8" xfId="0" applyNumberFormat="1" applyFont="1" applyFill="1" applyBorder="1" applyAlignment="1">
      <alignment horizontal="center" vertical="center" wrapText="1"/>
    </xf>
    <xf numFmtId="44" fontId="16" fillId="3" borderId="11" xfId="0" applyNumberFormat="1" applyFont="1" applyFill="1" applyBorder="1" applyAlignment="1">
      <alignment horizontal="center" vertical="center" wrapText="1"/>
    </xf>
    <xf numFmtId="44" fontId="16" fillId="3" borderId="12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11" fillId="5" borderId="17" xfId="0" applyFont="1" applyFill="1" applyBorder="1" applyAlignment="1">
      <alignment horizontal="right"/>
    </xf>
    <xf numFmtId="0" fontId="11" fillId="5" borderId="18" xfId="0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0" fontId="10" fillId="2" borderId="0" xfId="3" applyFont="1" applyFill="1" applyAlignment="1">
      <alignment horizontal="right" vertical="top" wrapText="1"/>
    </xf>
    <xf numFmtId="0" fontId="10" fillId="3" borderId="14" xfId="3" applyFont="1" applyFill="1" applyBorder="1" applyAlignment="1" applyProtection="1">
      <alignment horizontal="left" vertical="top" wrapText="1"/>
      <protection locked="0"/>
    </xf>
    <xf numFmtId="0" fontId="10" fillId="3" borderId="16" xfId="3" applyFont="1" applyFill="1" applyBorder="1" applyAlignment="1" applyProtection="1">
      <alignment horizontal="left" vertical="top" wrapText="1"/>
      <protection locked="0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 vertical="top"/>
    </xf>
    <xf numFmtId="0" fontId="10" fillId="3" borderId="14" xfId="3" applyFont="1" applyFill="1" applyBorder="1" applyAlignment="1">
      <alignment horizontal="left" vertical="top" wrapText="1"/>
    </xf>
    <xf numFmtId="0" fontId="10" fillId="3" borderId="16" xfId="3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4" fontId="16" fillId="3" borderId="6" xfId="0" applyNumberFormat="1" applyFont="1" applyFill="1" applyBorder="1" applyAlignment="1" applyProtection="1">
      <alignment horizontal="center" vertical="center" wrapText="1"/>
      <protection locked="0"/>
    </xf>
    <xf numFmtId="44" fontId="16" fillId="3" borderId="8" xfId="0" applyNumberFormat="1" applyFont="1" applyFill="1" applyBorder="1" applyAlignment="1" applyProtection="1">
      <alignment horizontal="center" vertical="center" wrapText="1"/>
      <protection locked="0"/>
    </xf>
    <xf numFmtId="44" fontId="16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16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Alignment="1">
      <alignment horizontal="center" vertical="center" wrapText="1"/>
    </xf>
    <xf numFmtId="0" fontId="28" fillId="2" borderId="33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</cellXfs>
  <cellStyles count="5">
    <cellStyle name="Procent" xfId="1" builtinId="5"/>
    <cellStyle name="Standaard" xfId="0" builtinId="0"/>
    <cellStyle name="Standaard 10" xfId="4" xr:uid="{B423C7EB-B51B-4469-8FD1-3A2D108C9DEB}"/>
    <cellStyle name="Standaard 2" xfId="3" xr:uid="{8B9852CC-D891-4F71-BF42-2E71EF9E918C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2188210</xdr:colOff>
      <xdr:row>2</xdr:row>
      <xdr:rowOff>283211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3A94C141-662E-4E53-80C8-9FDFFE9291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177801"/>
          <a:ext cx="218440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427403</xdr:colOff>
      <xdr:row>1</xdr:row>
      <xdr:rowOff>0</xdr:rowOff>
    </xdr:from>
    <xdr:to>
      <xdr:col>1</xdr:col>
      <xdr:colOff>2458328</xdr:colOff>
      <xdr:row>2</xdr:row>
      <xdr:rowOff>248041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13F33713-A260-46FD-BEA8-A57A5201A9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03" y="183173"/>
          <a:ext cx="2454519" cy="6105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1562100</xdr:colOff>
      <xdr:row>3</xdr:row>
      <xdr:rowOff>93871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719A73E8-B22D-4FB5-AEA5-ABBB93AEE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"/>
          <a:ext cx="1562100" cy="8177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1562100</xdr:colOff>
      <xdr:row>3</xdr:row>
      <xdr:rowOff>97681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4950FDC7-A24A-42FF-912A-4919BFD56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"/>
          <a:ext cx="1562100" cy="8215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1</xdr:col>
      <xdr:colOff>2269490</xdr:colOff>
      <xdr:row>2</xdr:row>
      <xdr:rowOff>168911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AF81996A-C46A-41A9-A013-395C601AC1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00" y="177801"/>
          <a:ext cx="22733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AF89C-255E-4DEB-914F-BEEA371892C5}">
  <dimension ref="A1:M32"/>
  <sheetViews>
    <sheetView showGridLines="0" tabSelected="1" zoomScale="115" zoomScaleNormal="115" workbookViewId="0">
      <selection activeCell="I16" sqref="I16"/>
    </sheetView>
  </sheetViews>
  <sheetFormatPr defaultRowHeight="13.8" x14ac:dyDescent="0.25"/>
  <cols>
    <col min="1" max="1" width="8.88671875" style="9"/>
    <col min="2" max="2" width="35.33203125" style="9" bestFit="1" customWidth="1"/>
    <col min="3" max="3" width="21.21875" style="9" customWidth="1"/>
    <col min="4" max="7" width="12" style="9" customWidth="1"/>
    <col min="8" max="16384" width="8.88671875" style="9"/>
  </cols>
  <sheetData>
    <row r="1" spans="1:13" x14ac:dyDescent="0.25">
      <c r="A1" s="85" t="s">
        <v>30</v>
      </c>
      <c r="B1" s="86"/>
      <c r="C1" s="86"/>
      <c r="D1" s="86"/>
      <c r="E1" s="86"/>
      <c r="F1" s="86"/>
      <c r="G1" s="87"/>
      <c r="H1" s="91" t="s">
        <v>18</v>
      </c>
      <c r="I1" s="92"/>
      <c r="J1" s="92"/>
      <c r="K1" s="92"/>
      <c r="L1" s="92"/>
      <c r="M1" s="93"/>
    </row>
    <row r="2" spans="1:13" x14ac:dyDescent="0.25">
      <c r="A2" s="88"/>
      <c r="B2" s="89"/>
      <c r="C2" s="89"/>
      <c r="D2" s="89"/>
      <c r="E2" s="89"/>
      <c r="F2" s="89"/>
      <c r="G2" s="90"/>
      <c r="H2" s="94"/>
      <c r="I2" s="94"/>
      <c r="J2" s="94"/>
      <c r="K2" s="94"/>
      <c r="L2" s="94"/>
      <c r="M2" s="95"/>
    </row>
    <row r="3" spans="1:13" x14ac:dyDescent="0.25">
      <c r="A3" s="88"/>
      <c r="B3" s="89"/>
      <c r="C3" s="89"/>
      <c r="D3" s="89"/>
      <c r="E3" s="89"/>
      <c r="F3" s="89"/>
      <c r="G3" s="90"/>
      <c r="H3" s="94"/>
      <c r="I3" s="94"/>
      <c r="J3" s="94"/>
      <c r="K3" s="94"/>
      <c r="L3" s="94"/>
      <c r="M3" s="95"/>
    </row>
    <row r="4" spans="1:13" x14ac:dyDescent="0.25">
      <c r="A4" s="88"/>
      <c r="B4" s="89"/>
      <c r="C4" s="89"/>
      <c r="D4" s="89"/>
      <c r="E4" s="89"/>
      <c r="F4" s="89"/>
      <c r="G4" s="90"/>
      <c r="H4" s="94"/>
      <c r="I4" s="94"/>
      <c r="J4" s="94"/>
      <c r="K4" s="94"/>
      <c r="L4" s="94"/>
      <c r="M4" s="95"/>
    </row>
    <row r="5" spans="1:13" ht="14.4" thickBot="1" x14ac:dyDescent="0.3">
      <c r="A5" s="88"/>
      <c r="B5" s="89"/>
      <c r="C5" s="89"/>
      <c r="D5" s="89"/>
      <c r="E5" s="89"/>
      <c r="F5" s="89"/>
      <c r="G5" s="90"/>
      <c r="H5" s="94"/>
      <c r="I5" s="94"/>
      <c r="J5" s="94"/>
      <c r="K5" s="94"/>
      <c r="L5" s="94"/>
      <c r="M5" s="95"/>
    </row>
    <row r="6" spans="1:13" x14ac:dyDescent="0.25">
      <c r="A6" s="36"/>
      <c r="B6" s="55" t="s">
        <v>81</v>
      </c>
      <c r="C6" s="37"/>
      <c r="D6" s="98" t="s">
        <v>0</v>
      </c>
      <c r="E6" s="99"/>
      <c r="F6" s="38"/>
      <c r="G6" s="39"/>
      <c r="H6" s="94"/>
      <c r="I6" s="94"/>
      <c r="J6" s="94"/>
      <c r="K6" s="94"/>
      <c r="L6" s="94"/>
      <c r="M6" s="95"/>
    </row>
    <row r="7" spans="1:13" ht="14.4" thickBot="1" x14ac:dyDescent="0.3">
      <c r="A7" s="36"/>
      <c r="B7" s="56">
        <v>45958</v>
      </c>
      <c r="C7" s="37"/>
      <c r="D7" s="100"/>
      <c r="E7" s="101"/>
      <c r="F7" s="38"/>
      <c r="G7" s="39"/>
      <c r="H7" s="94"/>
      <c r="I7" s="94"/>
      <c r="J7" s="94"/>
      <c r="K7" s="94"/>
      <c r="L7" s="94"/>
      <c r="M7" s="95"/>
    </row>
    <row r="8" spans="1:13" x14ac:dyDescent="0.25">
      <c r="A8" s="36"/>
      <c r="B8" s="55" t="s">
        <v>31</v>
      </c>
      <c r="C8" s="37"/>
      <c r="D8" s="40"/>
      <c r="E8" s="41"/>
      <c r="F8" s="38"/>
      <c r="G8" s="39"/>
      <c r="H8" s="94"/>
      <c r="I8" s="94"/>
      <c r="J8" s="94"/>
      <c r="K8" s="94"/>
      <c r="L8" s="94"/>
      <c r="M8" s="95"/>
    </row>
    <row r="9" spans="1:13" ht="17.399999999999999" x14ac:dyDescent="0.25">
      <c r="A9" s="42"/>
      <c r="B9" s="102" t="s">
        <v>32</v>
      </c>
      <c r="C9" s="103"/>
      <c r="D9" s="103"/>
      <c r="E9" s="103"/>
      <c r="F9" s="103"/>
      <c r="G9" s="104"/>
      <c r="H9" s="94"/>
      <c r="I9" s="94"/>
      <c r="J9" s="94"/>
      <c r="K9" s="94"/>
      <c r="L9" s="94"/>
      <c r="M9" s="95"/>
    </row>
    <row r="10" spans="1:13" ht="14.4" thickBot="1" x14ac:dyDescent="0.3">
      <c r="A10" s="42"/>
      <c r="B10" s="4"/>
      <c r="C10" s="4"/>
      <c r="D10" s="4"/>
      <c r="E10" s="4"/>
      <c r="F10" s="4"/>
      <c r="G10" s="39"/>
      <c r="H10" s="94"/>
      <c r="I10" s="94"/>
      <c r="J10" s="94"/>
      <c r="K10" s="94"/>
      <c r="L10" s="94"/>
      <c r="M10" s="95"/>
    </row>
    <row r="11" spans="1:13" x14ac:dyDescent="0.25">
      <c r="A11" s="42"/>
      <c r="B11" s="5" t="s">
        <v>4</v>
      </c>
      <c r="C11" s="2"/>
      <c r="D11" s="4"/>
      <c r="E11" s="4"/>
      <c r="F11" s="4"/>
      <c r="G11" s="39"/>
      <c r="H11" s="94"/>
      <c r="I11" s="94"/>
      <c r="J11" s="94"/>
      <c r="K11" s="94"/>
      <c r="L11" s="94"/>
      <c r="M11" s="95"/>
    </row>
    <row r="12" spans="1:13" x14ac:dyDescent="0.25">
      <c r="A12" s="42"/>
      <c r="B12" s="5" t="s">
        <v>5</v>
      </c>
      <c r="C12" s="3"/>
      <c r="D12" s="4"/>
      <c r="E12" s="4"/>
      <c r="F12" s="4"/>
      <c r="G12" s="39"/>
      <c r="H12" s="94"/>
      <c r="I12" s="94"/>
      <c r="J12" s="94"/>
      <c r="K12" s="94"/>
      <c r="L12" s="94"/>
      <c r="M12" s="95"/>
    </row>
    <row r="13" spans="1:13" ht="14.4" thickBot="1" x14ac:dyDescent="0.3">
      <c r="A13" s="42"/>
      <c r="B13" s="105" t="s">
        <v>6</v>
      </c>
      <c r="C13" s="106"/>
      <c r="D13" s="4"/>
      <c r="E13" s="4"/>
      <c r="F13" s="4"/>
      <c r="G13" s="39"/>
      <c r="H13" s="96"/>
      <c r="I13" s="96"/>
      <c r="J13" s="96"/>
      <c r="K13" s="96"/>
      <c r="L13" s="96"/>
      <c r="M13" s="97"/>
    </row>
    <row r="14" spans="1:13" x14ac:dyDescent="0.25">
      <c r="A14" s="42"/>
      <c r="B14" s="105"/>
      <c r="C14" s="106"/>
      <c r="D14" s="4"/>
      <c r="E14" s="4"/>
      <c r="F14" s="4"/>
      <c r="G14" s="39"/>
    </row>
    <row r="15" spans="1:13" x14ac:dyDescent="0.25">
      <c r="A15" s="42"/>
      <c r="B15" s="4"/>
      <c r="C15" s="106"/>
      <c r="D15" s="4"/>
      <c r="E15" s="4"/>
      <c r="F15" s="4"/>
      <c r="G15" s="39"/>
    </row>
    <row r="16" spans="1:13" x14ac:dyDescent="0.25">
      <c r="A16" s="42"/>
      <c r="B16" s="4"/>
      <c r="C16" s="106"/>
      <c r="D16" s="4"/>
      <c r="E16" s="4"/>
      <c r="F16" s="4"/>
      <c r="G16" s="39"/>
    </row>
    <row r="17" spans="1:7" ht="14.4" thickBot="1" x14ac:dyDescent="0.3">
      <c r="A17" s="42"/>
      <c r="B17" s="4"/>
      <c r="C17" s="107"/>
      <c r="D17" s="4"/>
      <c r="E17" s="4"/>
      <c r="F17" s="4"/>
      <c r="G17" s="39"/>
    </row>
    <row r="18" spans="1:7" x14ac:dyDescent="0.25">
      <c r="A18" s="42"/>
      <c r="B18" s="4"/>
      <c r="C18" s="4"/>
      <c r="D18" s="4"/>
      <c r="E18" s="4"/>
      <c r="F18" s="4"/>
      <c r="G18" s="39"/>
    </row>
    <row r="19" spans="1:7" ht="19.8" customHeight="1" x14ac:dyDescent="0.25">
      <c r="A19" s="108" t="s">
        <v>7</v>
      </c>
      <c r="B19" s="109"/>
      <c r="C19" s="109"/>
      <c r="D19" s="109"/>
      <c r="E19" s="109"/>
      <c r="F19" s="109"/>
      <c r="G19" s="110"/>
    </row>
    <row r="20" spans="1:7" ht="19.8" customHeight="1" x14ac:dyDescent="0.25">
      <c r="A20" s="111"/>
      <c r="B20" s="109"/>
      <c r="C20" s="109"/>
      <c r="D20" s="109"/>
      <c r="E20" s="109"/>
      <c r="F20" s="109"/>
      <c r="G20" s="110"/>
    </row>
    <row r="21" spans="1:7" ht="19.8" customHeight="1" x14ac:dyDescent="0.25">
      <c r="A21" s="111"/>
      <c r="B21" s="109"/>
      <c r="C21" s="109"/>
      <c r="D21" s="109"/>
      <c r="E21" s="109"/>
      <c r="F21" s="109"/>
      <c r="G21" s="110"/>
    </row>
    <row r="22" spans="1:7" ht="16.2" thickBot="1" x14ac:dyDescent="0.35">
      <c r="A22" s="42"/>
      <c r="B22" s="4"/>
      <c r="C22" s="4"/>
      <c r="D22" s="4"/>
      <c r="E22" s="4"/>
      <c r="F22" s="4"/>
      <c r="G22" s="43"/>
    </row>
    <row r="23" spans="1:7" ht="15.6" x14ac:dyDescent="0.25">
      <c r="A23" s="112" t="s">
        <v>42</v>
      </c>
      <c r="B23" s="113"/>
      <c r="C23" s="113"/>
      <c r="D23" s="114">
        <f>'Perceel 1 - DAF'!E59</f>
        <v>0</v>
      </c>
      <c r="E23" s="115"/>
      <c r="F23" s="116"/>
      <c r="G23" s="44"/>
    </row>
    <row r="24" spans="1:7" ht="14.4" thickBot="1" x14ac:dyDescent="0.3">
      <c r="A24" s="57"/>
      <c r="B24" s="58"/>
      <c r="C24" s="58"/>
      <c r="D24" s="8"/>
      <c r="E24" s="8"/>
      <c r="F24" s="8"/>
      <c r="G24" s="39"/>
    </row>
    <row r="25" spans="1:7" ht="16.2" customHeight="1" x14ac:dyDescent="0.25">
      <c r="A25" s="112" t="s">
        <v>43</v>
      </c>
      <c r="B25" s="113"/>
      <c r="C25" s="113"/>
      <c r="D25" s="114">
        <f>'Perceel 2 - MAN'!E47</f>
        <v>0</v>
      </c>
      <c r="E25" s="115"/>
      <c r="F25" s="116"/>
      <c r="G25" s="39"/>
    </row>
    <row r="26" spans="1:7" ht="14.4" thickBot="1" x14ac:dyDescent="0.3">
      <c r="A26" s="57"/>
      <c r="B26" s="58"/>
      <c r="C26" s="58"/>
      <c r="D26" s="8"/>
      <c r="E26" s="8"/>
      <c r="F26" s="8"/>
      <c r="G26" s="39"/>
    </row>
    <row r="27" spans="1:7" ht="15.6" customHeight="1" x14ac:dyDescent="0.25">
      <c r="A27" s="112" t="s">
        <v>44</v>
      </c>
      <c r="B27" s="113"/>
      <c r="C27" s="113"/>
      <c r="D27" s="114">
        <f>'Perceel 3 - Mercedes-Benz'!E48</f>
        <v>0</v>
      </c>
      <c r="E27" s="115"/>
      <c r="F27" s="116"/>
      <c r="G27" s="39"/>
    </row>
    <row r="28" spans="1:7" ht="14.4" thickBot="1" x14ac:dyDescent="0.3">
      <c r="A28" s="57"/>
      <c r="B28" s="58"/>
      <c r="C28" s="58"/>
      <c r="D28" s="8"/>
      <c r="E28" s="8"/>
      <c r="F28" s="8"/>
      <c r="G28" s="39"/>
    </row>
    <row r="29" spans="1:7" ht="15.6" customHeight="1" x14ac:dyDescent="0.25">
      <c r="A29" s="112" t="s">
        <v>45</v>
      </c>
      <c r="B29" s="113"/>
      <c r="C29" s="113"/>
      <c r="D29" s="114">
        <f>'Perceel 4 - Volvo en Scania'!E68</f>
        <v>0</v>
      </c>
      <c r="E29" s="115"/>
      <c r="F29" s="116"/>
      <c r="G29" s="39"/>
    </row>
    <row r="30" spans="1:7" ht="14.4" thickBot="1" x14ac:dyDescent="0.3">
      <c r="A30" s="57"/>
      <c r="B30" s="58"/>
      <c r="C30" s="58"/>
      <c r="D30" s="8"/>
      <c r="E30" s="8"/>
      <c r="F30" s="8"/>
      <c r="G30" s="39"/>
    </row>
    <row r="31" spans="1:7" ht="15.6" customHeight="1" x14ac:dyDescent="0.25">
      <c r="A31" s="112" t="s">
        <v>46</v>
      </c>
      <c r="B31" s="113"/>
      <c r="C31" s="113"/>
      <c r="D31" s="114">
        <f>'Perceel 5 - Renault Trucks'!E47</f>
        <v>0</v>
      </c>
      <c r="E31" s="115"/>
      <c r="F31" s="116"/>
      <c r="G31" s="39"/>
    </row>
    <row r="32" spans="1:7" x14ac:dyDescent="0.25">
      <c r="A32" s="45"/>
      <c r="B32" s="8"/>
      <c r="C32" s="8"/>
      <c r="D32" s="8"/>
      <c r="E32" s="8"/>
      <c r="F32" s="8"/>
      <c r="G32" s="39"/>
    </row>
  </sheetData>
  <sheetProtection algorithmName="SHA-512" hashValue="o6/t3Q/1LOafoB/OMdmfgbd430nIi9MUfE6xkllf8JZdIAveFGm4Q5+ftvbpSimmepOTnSEW/FPEsxly61tl9g==" saltValue="G/7vV41HkmQfPu4Nbirl0Q==" spinCount="100000" sheet="1" objects="1" scenarios="1" formatColumns="0" formatRows="0"/>
  <mergeCells count="17">
    <mergeCell ref="A31:C31"/>
    <mergeCell ref="D31:F31"/>
    <mergeCell ref="A27:C27"/>
    <mergeCell ref="D27:F27"/>
    <mergeCell ref="A29:C29"/>
    <mergeCell ref="D29:F29"/>
    <mergeCell ref="A19:G21"/>
    <mergeCell ref="A23:C23"/>
    <mergeCell ref="D23:F23"/>
    <mergeCell ref="A25:C25"/>
    <mergeCell ref="D25:F25"/>
    <mergeCell ref="A1:G5"/>
    <mergeCell ref="H1:M13"/>
    <mergeCell ref="D6:E7"/>
    <mergeCell ref="B9:G9"/>
    <mergeCell ref="B13:B14"/>
    <mergeCell ref="C13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7F8A-3A94-42EE-BD51-868F69A442B4}">
  <dimension ref="A1:R69"/>
  <sheetViews>
    <sheetView showGridLines="0" zoomScale="85" zoomScaleNormal="85" workbookViewId="0">
      <selection activeCell="B10" sqref="B10"/>
    </sheetView>
  </sheetViews>
  <sheetFormatPr defaultColWidth="9" defaultRowHeight="13.8" x14ac:dyDescent="0.25"/>
  <cols>
    <col min="1" max="1" width="6.21875" style="9" customWidth="1"/>
    <col min="2" max="2" width="56.5546875" style="9" customWidth="1"/>
    <col min="3" max="3" width="66" style="9" customWidth="1"/>
    <col min="4" max="4" width="17.44140625" style="9" bestFit="1" customWidth="1"/>
    <col min="5" max="5" width="46.6640625" style="9" customWidth="1"/>
    <col min="6" max="6" width="32.44140625" style="9" bestFit="1" customWidth="1"/>
    <col min="7" max="7" width="22.109375" style="9" bestFit="1" customWidth="1"/>
    <col min="8" max="8" width="33.44140625" style="9" bestFit="1" customWidth="1"/>
    <col min="9" max="16384" width="9" style="9"/>
  </cols>
  <sheetData>
    <row r="1" spans="1:18" ht="14.4" thickBot="1" x14ac:dyDescent="0.3">
      <c r="A1" s="8"/>
      <c r="B1" s="8"/>
      <c r="C1" s="8"/>
      <c r="D1" s="8"/>
      <c r="E1" s="8"/>
      <c r="F1" s="8"/>
      <c r="G1" s="8"/>
      <c r="H1" s="8"/>
      <c r="I1" s="8"/>
    </row>
    <row r="2" spans="1:18" ht="28.8" customHeight="1" x14ac:dyDescent="0.25">
      <c r="A2" s="8"/>
      <c r="B2" s="6"/>
      <c r="C2" s="141" t="s">
        <v>33</v>
      </c>
      <c r="D2" s="141"/>
      <c r="E2" s="141"/>
      <c r="F2" s="141"/>
      <c r="G2" s="141"/>
      <c r="H2" s="142"/>
      <c r="I2" s="73"/>
    </row>
    <row r="3" spans="1:18" ht="28.8" customHeight="1" x14ac:dyDescent="0.25">
      <c r="A3" s="8"/>
      <c r="B3" s="7"/>
      <c r="C3" s="143"/>
      <c r="D3" s="143"/>
      <c r="E3" s="143"/>
      <c r="F3" s="143"/>
      <c r="G3" s="143"/>
      <c r="H3" s="144"/>
      <c r="I3" s="73"/>
    </row>
    <row r="4" spans="1:18" ht="28.8" customHeight="1" x14ac:dyDescent="0.25">
      <c r="A4" s="8"/>
      <c r="B4" s="7"/>
      <c r="C4" s="143"/>
      <c r="D4" s="143"/>
      <c r="E4" s="143"/>
      <c r="F4" s="143"/>
      <c r="G4" s="143"/>
      <c r="H4" s="144"/>
      <c r="I4" s="73"/>
      <c r="Q4" s="9" t="s">
        <v>47</v>
      </c>
    </row>
    <row r="5" spans="1:18" ht="28.8" customHeight="1" thickBot="1" x14ac:dyDescent="0.3">
      <c r="A5" s="8"/>
      <c r="B5" s="7"/>
      <c r="C5" s="143"/>
      <c r="D5" s="143"/>
      <c r="E5" s="143"/>
      <c r="F5" s="143"/>
      <c r="G5" s="143"/>
      <c r="H5" s="144"/>
      <c r="I5" s="8"/>
      <c r="L5" s="71"/>
      <c r="M5" s="72"/>
      <c r="N5" s="72"/>
      <c r="O5" s="72"/>
      <c r="P5" s="72"/>
      <c r="Q5" s="72"/>
      <c r="R5" s="72"/>
    </row>
    <row r="6" spans="1:18" ht="25.8" customHeight="1" x14ac:dyDescent="0.3">
      <c r="A6" s="11"/>
      <c r="B6" s="12" t="str">
        <f>Voorblad!B6</f>
        <v>Versie 3.0</v>
      </c>
      <c r="C6" s="13"/>
      <c r="D6" s="14"/>
      <c r="E6" s="145" t="s">
        <v>9</v>
      </c>
      <c r="F6" s="146"/>
      <c r="G6" s="15"/>
      <c r="H6" s="16"/>
      <c r="I6" s="11"/>
      <c r="L6" s="72"/>
      <c r="M6" s="72"/>
      <c r="N6" s="72"/>
      <c r="O6" s="72"/>
      <c r="P6" s="72"/>
      <c r="Q6" s="72"/>
      <c r="R6" s="72"/>
    </row>
    <row r="7" spans="1:18" ht="25.8" customHeight="1" thickBot="1" x14ac:dyDescent="0.35">
      <c r="A7" s="11"/>
      <c r="B7" s="17">
        <f>Voorblad!B7</f>
        <v>45958</v>
      </c>
      <c r="C7" s="13"/>
      <c r="D7" s="14"/>
      <c r="E7" s="147"/>
      <c r="F7" s="148"/>
      <c r="G7" s="15"/>
      <c r="H7" s="16"/>
      <c r="I7" s="11"/>
      <c r="L7" s="72"/>
      <c r="M7" s="72"/>
      <c r="N7" s="72"/>
      <c r="O7" s="72"/>
      <c r="P7" s="72"/>
      <c r="Q7" s="72"/>
      <c r="R7" s="72"/>
    </row>
    <row r="8" spans="1:18" ht="15.6" customHeight="1" thickBot="1" x14ac:dyDescent="0.35">
      <c r="A8" s="11"/>
      <c r="B8" s="12" t="str">
        <f>Voorblad!B8</f>
        <v>TN-Kenmerk 539506</v>
      </c>
      <c r="C8" s="19"/>
      <c r="D8" s="14"/>
      <c r="E8" s="20"/>
      <c r="F8" s="21"/>
      <c r="G8" s="15"/>
      <c r="H8" s="16"/>
      <c r="I8" s="11"/>
      <c r="L8" s="72"/>
      <c r="M8" s="72"/>
      <c r="N8" s="72"/>
      <c r="O8" s="72"/>
      <c r="P8" s="72"/>
      <c r="Q8" s="72"/>
      <c r="R8" s="72"/>
    </row>
    <row r="9" spans="1:18" ht="15.6" customHeight="1" x14ac:dyDescent="0.25">
      <c r="A9" s="8"/>
      <c r="B9" s="22"/>
      <c r="C9" s="23" t="s">
        <v>4</v>
      </c>
      <c r="D9" s="24"/>
      <c r="E9" s="25"/>
      <c r="F9" s="25"/>
      <c r="G9" s="25"/>
      <c r="H9" s="16"/>
      <c r="I9" s="8"/>
      <c r="L9" s="72"/>
      <c r="M9" s="72"/>
      <c r="N9" s="72"/>
      <c r="O9" s="72"/>
      <c r="P9" s="72"/>
      <c r="Q9" s="72"/>
      <c r="R9" s="72"/>
    </row>
    <row r="10" spans="1:18" ht="15.6" customHeight="1" x14ac:dyDescent="0.25">
      <c r="A10" s="8"/>
      <c r="B10" s="22"/>
      <c r="C10" s="23" t="s">
        <v>5</v>
      </c>
      <c r="D10" s="26"/>
      <c r="E10" s="25"/>
      <c r="F10" s="25"/>
      <c r="G10" s="25"/>
      <c r="H10" s="16"/>
      <c r="I10" s="8"/>
      <c r="L10" s="72"/>
      <c r="M10" s="72"/>
      <c r="N10" s="72"/>
      <c r="O10" s="72"/>
      <c r="P10" s="72"/>
      <c r="Q10" s="72"/>
      <c r="R10" s="72"/>
    </row>
    <row r="11" spans="1:18" ht="15" customHeight="1" x14ac:dyDescent="0.25">
      <c r="A11" s="8"/>
      <c r="B11" s="22"/>
      <c r="C11" s="153" t="s">
        <v>6</v>
      </c>
      <c r="D11" s="154"/>
      <c r="E11" s="25"/>
      <c r="F11" s="25"/>
      <c r="G11" s="25"/>
      <c r="H11" s="16"/>
      <c r="I11" s="8"/>
      <c r="L11" s="72"/>
      <c r="M11" s="72"/>
      <c r="N11" s="72"/>
      <c r="O11" s="72"/>
      <c r="P11" s="72"/>
      <c r="Q11" s="72"/>
      <c r="R11" s="72"/>
    </row>
    <row r="12" spans="1:18" ht="15" customHeight="1" x14ac:dyDescent="0.25">
      <c r="A12" s="8"/>
      <c r="B12" s="22"/>
      <c r="C12" s="153"/>
      <c r="D12" s="154"/>
      <c r="E12" s="25"/>
      <c r="F12" s="25"/>
      <c r="G12" s="25"/>
      <c r="H12" s="16"/>
      <c r="I12" s="8"/>
      <c r="L12" s="72"/>
      <c r="M12" s="72"/>
      <c r="N12" s="72"/>
      <c r="O12" s="72"/>
      <c r="P12" s="72"/>
      <c r="Q12" s="72"/>
      <c r="R12" s="72"/>
    </row>
    <row r="13" spans="1:18" ht="15.6" customHeight="1" x14ac:dyDescent="0.25">
      <c r="A13" s="8"/>
      <c r="B13" s="22"/>
      <c r="C13" s="27"/>
      <c r="D13" s="154"/>
      <c r="E13" s="25"/>
      <c r="F13" s="25"/>
      <c r="G13" s="25"/>
      <c r="H13" s="16"/>
      <c r="I13" s="8"/>
      <c r="L13" s="72"/>
      <c r="M13" s="72"/>
      <c r="N13" s="72"/>
      <c r="O13" s="72"/>
      <c r="P13" s="72"/>
      <c r="Q13" s="72"/>
      <c r="R13" s="72"/>
    </row>
    <row r="14" spans="1:18" ht="15.6" customHeight="1" x14ac:dyDescent="0.25">
      <c r="A14" s="8"/>
      <c r="B14" s="22"/>
      <c r="C14" s="27"/>
      <c r="D14" s="154"/>
      <c r="E14" s="25"/>
      <c r="F14" s="25"/>
      <c r="G14" s="25"/>
      <c r="H14" s="16"/>
      <c r="I14" s="8"/>
      <c r="L14" s="72"/>
      <c r="M14" s="72"/>
      <c r="N14" s="72"/>
      <c r="O14" s="72"/>
      <c r="P14" s="72"/>
      <c r="Q14" s="72"/>
      <c r="R14" s="72"/>
    </row>
    <row r="15" spans="1:18" ht="16.2" customHeight="1" thickBot="1" x14ac:dyDescent="0.3">
      <c r="A15" s="8"/>
      <c r="B15" s="22"/>
      <c r="C15" s="27"/>
      <c r="D15" s="155"/>
      <c r="E15" s="25"/>
      <c r="F15" s="25"/>
      <c r="G15" s="25"/>
      <c r="H15" s="16"/>
      <c r="I15" s="8"/>
      <c r="L15" s="72"/>
      <c r="M15" s="72"/>
      <c r="N15" s="72"/>
      <c r="O15" s="72"/>
      <c r="P15" s="72"/>
      <c r="Q15" s="72"/>
      <c r="R15" s="72"/>
    </row>
    <row r="16" spans="1:18" ht="16.2" customHeight="1" thickBot="1" x14ac:dyDescent="0.35">
      <c r="A16" s="8"/>
      <c r="B16" s="76" t="s">
        <v>54</v>
      </c>
      <c r="C16" s="77" cm="1">
        <f t="array" ref="C16:E16">'Basisgegevens wegingsfactor'!H2:J2</f>
        <v>7</v>
      </c>
      <c r="D16" s="28">
        <v>0</v>
      </c>
      <c r="E16" s="28">
        <v>0</v>
      </c>
      <c r="F16" s="28"/>
      <c r="G16" s="28"/>
      <c r="H16" s="29"/>
      <c r="I16" s="8"/>
      <c r="L16" s="72"/>
      <c r="M16" s="72"/>
      <c r="N16" s="72"/>
      <c r="O16" s="72"/>
      <c r="P16" s="72"/>
      <c r="Q16" s="72"/>
      <c r="R16" s="72"/>
    </row>
    <row r="17" spans="1:18" ht="43.2" customHeight="1" thickBot="1" x14ac:dyDescent="0.3">
      <c r="A17" s="30"/>
      <c r="B17" s="156" t="s">
        <v>19</v>
      </c>
      <c r="C17" s="157"/>
      <c r="D17" s="158"/>
      <c r="E17" s="46" t="s">
        <v>10</v>
      </c>
      <c r="F17" s="31" t="s">
        <v>8</v>
      </c>
      <c r="G17" s="31" t="s">
        <v>29</v>
      </c>
      <c r="H17" s="31" t="s">
        <v>12</v>
      </c>
      <c r="I17" s="30"/>
      <c r="L17" s="72"/>
      <c r="M17" s="72"/>
      <c r="N17" s="72"/>
      <c r="O17" s="72"/>
      <c r="P17" s="72"/>
      <c r="Q17" s="72"/>
      <c r="R17" s="72"/>
    </row>
    <row r="18" spans="1:18" ht="16.2" customHeight="1" thickBot="1" x14ac:dyDescent="0.3">
      <c r="A18" s="8"/>
      <c r="B18" s="117" t="s">
        <v>22</v>
      </c>
      <c r="C18" s="118"/>
      <c r="D18" s="119"/>
      <c r="E18" s="79"/>
      <c r="F18" s="32">
        <v>0</v>
      </c>
      <c r="G18" s="65">
        <f>ROUND('Basisgegevens wegingsfactor'!E10,0)</f>
        <v>126</v>
      </c>
      <c r="H18" s="34">
        <f t="shared" ref="H18" si="0">F18*G18</f>
        <v>0</v>
      </c>
      <c r="I18" s="8"/>
      <c r="L18" s="72"/>
      <c r="M18" s="72"/>
      <c r="N18" s="72"/>
      <c r="O18" s="72"/>
      <c r="P18" s="72"/>
      <c r="Q18" s="72"/>
      <c r="R18" s="72"/>
    </row>
    <row r="19" spans="1:18" ht="16.2" customHeight="1" thickBot="1" x14ac:dyDescent="0.3">
      <c r="A19" s="8"/>
      <c r="B19" s="117" t="s">
        <v>23</v>
      </c>
      <c r="C19" s="118"/>
      <c r="D19" s="119"/>
      <c r="E19" s="79"/>
      <c r="F19" s="32">
        <v>0</v>
      </c>
      <c r="G19" s="65">
        <f>ROUND('Basisgegevens wegingsfactor'!E11,0)</f>
        <v>14</v>
      </c>
      <c r="H19" s="34">
        <f>F19*G19</f>
        <v>0</v>
      </c>
      <c r="I19" s="8"/>
      <c r="L19" s="72"/>
      <c r="M19" s="72"/>
      <c r="N19" s="72"/>
      <c r="O19" s="72"/>
      <c r="P19" s="72"/>
      <c r="Q19" s="72"/>
      <c r="R19" s="72"/>
    </row>
    <row r="20" spans="1:18" ht="16.2" thickBot="1" x14ac:dyDescent="0.3">
      <c r="A20" s="8"/>
      <c r="B20" s="117" t="s">
        <v>24</v>
      </c>
      <c r="C20" s="118"/>
      <c r="D20" s="119"/>
      <c r="E20" s="79"/>
      <c r="F20" s="32">
        <v>0</v>
      </c>
      <c r="G20" s="65">
        <f>ROUND('Basisgegevens wegingsfactor'!E12,0)</f>
        <v>7</v>
      </c>
      <c r="H20" s="34">
        <f t="shared" ref="H20:H45" si="1">F20*G20</f>
        <v>0</v>
      </c>
      <c r="I20" s="8"/>
    </row>
    <row r="21" spans="1:18" ht="16.2" thickBot="1" x14ac:dyDescent="0.3">
      <c r="A21" s="8"/>
      <c r="B21" s="117" t="s">
        <v>25</v>
      </c>
      <c r="C21" s="118"/>
      <c r="D21" s="119"/>
      <c r="E21" s="79"/>
      <c r="F21" s="32">
        <v>0</v>
      </c>
      <c r="G21" s="65">
        <f>ROUND('Basisgegevens wegingsfactor'!E13,0)</f>
        <v>7</v>
      </c>
      <c r="H21" s="34">
        <f t="shared" si="1"/>
        <v>0</v>
      </c>
      <c r="I21" s="8"/>
    </row>
    <row r="22" spans="1:18" ht="16.2" thickBot="1" x14ac:dyDescent="0.3">
      <c r="A22" s="8"/>
      <c r="B22" s="117" t="s">
        <v>26</v>
      </c>
      <c r="C22" s="118"/>
      <c r="D22" s="119"/>
      <c r="E22" s="79"/>
      <c r="F22" s="32">
        <v>0</v>
      </c>
      <c r="G22" s="65">
        <f>ROUND('Basisgegevens wegingsfactor'!E14,0)</f>
        <v>4</v>
      </c>
      <c r="H22" s="34">
        <f t="shared" si="1"/>
        <v>0</v>
      </c>
      <c r="I22" s="8"/>
    </row>
    <row r="23" spans="1:18" ht="16.2" thickBot="1" x14ac:dyDescent="0.3">
      <c r="A23" s="8"/>
      <c r="B23" s="117" t="s">
        <v>20</v>
      </c>
      <c r="C23" s="118"/>
      <c r="D23" s="119"/>
      <c r="E23" s="80"/>
      <c r="F23" s="32">
        <v>0</v>
      </c>
      <c r="G23" s="65">
        <f>ROUND('Basisgegevens wegingsfactor'!E15,0)</f>
        <v>28</v>
      </c>
      <c r="H23" s="34">
        <f t="shared" ref="H23:H24" si="2">F23*G23</f>
        <v>0</v>
      </c>
      <c r="I23" s="8"/>
    </row>
    <row r="24" spans="1:18" ht="16.2" thickBot="1" x14ac:dyDescent="0.3">
      <c r="A24" s="8"/>
      <c r="B24" s="117" t="s">
        <v>21</v>
      </c>
      <c r="C24" s="118"/>
      <c r="D24" s="119"/>
      <c r="E24" s="80"/>
      <c r="F24" s="32">
        <v>0</v>
      </c>
      <c r="G24" s="65">
        <f>ROUND('Basisgegevens wegingsfactor'!E16,0)</f>
        <v>7</v>
      </c>
      <c r="H24" s="34">
        <f t="shared" si="2"/>
        <v>0</v>
      </c>
      <c r="I24" s="8"/>
    </row>
    <row r="25" spans="1:18" ht="16.2" thickBot="1" x14ac:dyDescent="0.3">
      <c r="A25" s="8"/>
      <c r="B25" s="122" t="s">
        <v>48</v>
      </c>
      <c r="C25" s="123"/>
      <c r="D25" s="124"/>
      <c r="E25" s="80"/>
      <c r="F25" s="32">
        <v>0</v>
      </c>
      <c r="G25" s="65">
        <f>ROUND('Basisgegevens wegingsfactor'!E17,0)</f>
        <v>7</v>
      </c>
      <c r="H25" s="34">
        <f t="shared" si="1"/>
        <v>0</v>
      </c>
      <c r="I25" s="8"/>
    </row>
    <row r="26" spans="1:18" ht="16.2" thickBot="1" x14ac:dyDescent="0.3">
      <c r="A26" s="8"/>
      <c r="B26" s="122" t="s">
        <v>49</v>
      </c>
      <c r="C26" s="123"/>
      <c r="D26" s="124"/>
      <c r="E26" s="80"/>
      <c r="F26" s="32">
        <v>0</v>
      </c>
      <c r="G26" s="65">
        <f>ROUND('Basisgegevens wegingsfactor'!E18,0)</f>
        <v>4</v>
      </c>
      <c r="H26" s="34">
        <f t="shared" si="1"/>
        <v>0</v>
      </c>
      <c r="I26" s="8"/>
    </row>
    <row r="27" spans="1:18" ht="16.2" thickBot="1" x14ac:dyDescent="0.3">
      <c r="A27" s="8"/>
      <c r="B27" s="122" t="s">
        <v>50</v>
      </c>
      <c r="C27" s="123"/>
      <c r="D27" s="124"/>
      <c r="E27" s="81"/>
      <c r="F27" s="50">
        <v>0</v>
      </c>
      <c r="G27" s="65">
        <f>ROUND('Basisgegevens wegingsfactor'!E19,0)</f>
        <v>4</v>
      </c>
      <c r="H27" s="52">
        <f>F27*G27</f>
        <v>0</v>
      </c>
      <c r="I27" s="8"/>
    </row>
    <row r="28" spans="1:18" ht="62.4" customHeight="1" thickBot="1" x14ac:dyDescent="0.3">
      <c r="A28" s="8"/>
      <c r="B28" s="120" t="s">
        <v>68</v>
      </c>
      <c r="C28" s="121"/>
      <c r="D28" s="121"/>
      <c r="E28" s="59"/>
      <c r="F28" s="60"/>
      <c r="G28" s="60"/>
      <c r="H28" s="61"/>
      <c r="I28" s="8"/>
    </row>
    <row r="29" spans="1:18" ht="16.2" customHeight="1" thickBot="1" x14ac:dyDescent="0.3">
      <c r="A29" s="8"/>
      <c r="B29" s="122" t="s">
        <v>34</v>
      </c>
      <c r="C29" s="123"/>
      <c r="D29" s="124"/>
      <c r="E29" s="82"/>
      <c r="F29" s="53">
        <v>0</v>
      </c>
      <c r="G29" s="66">
        <f>ROUND('Basisgegevens wegingsfactor'!E21/2,0)</f>
        <v>4</v>
      </c>
      <c r="H29" s="54">
        <f>F29*G29</f>
        <v>0</v>
      </c>
      <c r="I29" s="8"/>
    </row>
    <row r="30" spans="1:18" ht="16.2" customHeight="1" thickBot="1" x14ac:dyDescent="0.3">
      <c r="A30" s="8"/>
      <c r="B30" s="122" t="s">
        <v>35</v>
      </c>
      <c r="C30" s="123"/>
      <c r="D30" s="124"/>
      <c r="E30" s="79"/>
      <c r="F30" s="32">
        <v>0</v>
      </c>
      <c r="G30" s="66">
        <f>ROUND('Basisgegevens wegingsfactor'!E22/2,0)</f>
        <v>4</v>
      </c>
      <c r="H30" s="34">
        <f t="shared" ref="H30:H36" si="3">F30*G30</f>
        <v>0</v>
      </c>
      <c r="I30" s="8"/>
    </row>
    <row r="31" spans="1:18" ht="16.2" thickBot="1" x14ac:dyDescent="0.3">
      <c r="A31" s="8"/>
      <c r="B31" s="117" t="s">
        <v>69</v>
      </c>
      <c r="C31" s="118"/>
      <c r="D31" s="119"/>
      <c r="E31" s="79"/>
      <c r="F31" s="32">
        <v>0</v>
      </c>
      <c r="G31" s="66">
        <f>ROUND('Basisgegevens wegingsfactor'!E23/2,0)</f>
        <v>2</v>
      </c>
      <c r="H31" s="34">
        <f t="shared" si="3"/>
        <v>0</v>
      </c>
      <c r="I31" s="8"/>
    </row>
    <row r="32" spans="1:18" ht="16.2" thickBot="1" x14ac:dyDescent="0.3">
      <c r="A32" s="8"/>
      <c r="B32" s="117" t="s">
        <v>36</v>
      </c>
      <c r="C32" s="118"/>
      <c r="D32" s="119"/>
      <c r="E32" s="79"/>
      <c r="F32" s="32">
        <v>0</v>
      </c>
      <c r="G32" s="66">
        <f>ROUND('Basisgegevens wegingsfactor'!E24/2,0)</f>
        <v>2</v>
      </c>
      <c r="H32" s="34">
        <f>F32*G32</f>
        <v>0</v>
      </c>
      <c r="I32" s="8"/>
    </row>
    <row r="33" spans="1:9" ht="16.2" thickBot="1" x14ac:dyDescent="0.3">
      <c r="A33" s="8"/>
      <c r="B33" s="117" t="s">
        <v>37</v>
      </c>
      <c r="C33" s="118"/>
      <c r="D33" s="119"/>
      <c r="E33" s="79"/>
      <c r="F33" s="32">
        <v>0</v>
      </c>
      <c r="G33" s="66">
        <f>ROUND('Basisgegevens wegingsfactor'!E25/2,0)</f>
        <v>2</v>
      </c>
      <c r="H33" s="34">
        <f t="shared" si="3"/>
        <v>0</v>
      </c>
      <c r="I33" s="8"/>
    </row>
    <row r="34" spans="1:9" ht="16.2" thickBot="1" x14ac:dyDescent="0.3">
      <c r="A34" s="8"/>
      <c r="B34" s="117" t="s">
        <v>38</v>
      </c>
      <c r="C34" s="118"/>
      <c r="D34" s="119"/>
      <c r="E34" s="79"/>
      <c r="F34" s="32">
        <v>0</v>
      </c>
      <c r="G34" s="66">
        <f>ROUND('Basisgegevens wegingsfactor'!E26/2,0)</f>
        <v>2</v>
      </c>
      <c r="H34" s="34">
        <f t="shared" si="3"/>
        <v>0</v>
      </c>
      <c r="I34" s="8"/>
    </row>
    <row r="35" spans="1:9" ht="16.2" thickBot="1" x14ac:dyDescent="0.3">
      <c r="A35" s="8"/>
      <c r="B35" s="117" t="s">
        <v>51</v>
      </c>
      <c r="C35" s="118"/>
      <c r="D35" s="119"/>
      <c r="E35" s="79"/>
      <c r="F35" s="32">
        <v>0</v>
      </c>
      <c r="G35" s="66">
        <f>ROUND('Basisgegevens wegingsfactor'!E27/2,0)</f>
        <v>4</v>
      </c>
      <c r="H35" s="34">
        <f t="shared" si="3"/>
        <v>0</v>
      </c>
      <c r="I35" s="8"/>
    </row>
    <row r="36" spans="1:9" ht="16.2" thickBot="1" x14ac:dyDescent="0.3">
      <c r="A36" s="8"/>
      <c r="B36" s="117" t="s">
        <v>40</v>
      </c>
      <c r="C36" s="118"/>
      <c r="D36" s="119"/>
      <c r="E36" s="79"/>
      <c r="F36" s="32">
        <v>0</v>
      </c>
      <c r="G36" s="66">
        <f>ROUND('Basisgegevens wegingsfactor'!E29/2,0)</f>
        <v>2</v>
      </c>
      <c r="H36" s="34">
        <f t="shared" si="3"/>
        <v>0</v>
      </c>
      <c r="I36" s="8"/>
    </row>
    <row r="37" spans="1:9" ht="16.2" thickBot="1" x14ac:dyDescent="0.3">
      <c r="A37" s="8"/>
      <c r="B37" s="117" t="s">
        <v>41</v>
      </c>
      <c r="C37" s="118"/>
      <c r="D37" s="119"/>
      <c r="E37" s="81"/>
      <c r="F37" s="32">
        <v>0</v>
      </c>
      <c r="G37" s="66">
        <f>ROUND('Basisgegevens wegingsfactor'!E30/2,0)</f>
        <v>2</v>
      </c>
      <c r="H37" s="34">
        <f t="shared" ref="H37" si="4">F37*G37</f>
        <v>0</v>
      </c>
      <c r="I37" s="8"/>
    </row>
    <row r="38" spans="1:9" ht="55.8" customHeight="1" thickBot="1" x14ac:dyDescent="0.3">
      <c r="A38" s="8"/>
      <c r="B38" s="120" t="s">
        <v>67</v>
      </c>
      <c r="C38" s="121"/>
      <c r="D38" s="121"/>
      <c r="E38" s="59"/>
      <c r="F38" s="60"/>
      <c r="G38" s="60"/>
      <c r="H38" s="61"/>
      <c r="I38" s="8"/>
    </row>
    <row r="39" spans="1:9" ht="36.6" customHeight="1" thickBot="1" x14ac:dyDescent="0.3">
      <c r="A39" s="8"/>
      <c r="B39" s="122" t="s">
        <v>34</v>
      </c>
      <c r="C39" s="123"/>
      <c r="D39" s="124"/>
      <c r="E39" s="82"/>
      <c r="F39" s="53">
        <v>0</v>
      </c>
      <c r="G39" s="66">
        <f>ROUND('Basisgegevens wegingsfactor'!E21/2,0)</f>
        <v>4</v>
      </c>
      <c r="H39" s="54">
        <f>F39*G39</f>
        <v>0</v>
      </c>
      <c r="I39" s="8"/>
    </row>
    <row r="40" spans="1:9" ht="39" customHeight="1" thickBot="1" x14ac:dyDescent="0.3">
      <c r="A40" s="8"/>
      <c r="B40" s="122" t="s">
        <v>35</v>
      </c>
      <c r="C40" s="123"/>
      <c r="D40" s="124"/>
      <c r="E40" s="79"/>
      <c r="F40" s="32">
        <v>0</v>
      </c>
      <c r="G40" s="66">
        <f>ROUND('Basisgegevens wegingsfactor'!E22/2,0)</f>
        <v>4</v>
      </c>
      <c r="H40" s="34">
        <f t="shared" si="1"/>
        <v>0</v>
      </c>
      <c r="I40" s="8"/>
    </row>
    <row r="41" spans="1:9" ht="16.2" thickBot="1" x14ac:dyDescent="0.3">
      <c r="A41" s="8"/>
      <c r="B41" s="117" t="s">
        <v>65</v>
      </c>
      <c r="C41" s="118"/>
      <c r="D41" s="119"/>
      <c r="E41" s="79"/>
      <c r="F41" s="32">
        <v>0</v>
      </c>
      <c r="G41" s="66">
        <f>ROUND('Basisgegevens wegingsfactor'!E23/2,0)</f>
        <v>2</v>
      </c>
      <c r="H41" s="34">
        <f t="shared" si="1"/>
        <v>0</v>
      </c>
      <c r="I41" s="8"/>
    </row>
    <row r="42" spans="1:9" ht="16.2" thickBot="1" x14ac:dyDescent="0.3">
      <c r="A42" s="8"/>
      <c r="B42" s="117" t="s">
        <v>66</v>
      </c>
      <c r="C42" s="118"/>
      <c r="D42" s="119"/>
      <c r="E42" s="79"/>
      <c r="F42" s="32">
        <v>0</v>
      </c>
      <c r="G42" s="66">
        <f>ROUND('Basisgegevens wegingsfactor'!E24/2,0)</f>
        <v>2</v>
      </c>
      <c r="H42" s="34">
        <f t="shared" si="1"/>
        <v>0</v>
      </c>
      <c r="I42" s="8"/>
    </row>
    <row r="43" spans="1:9" ht="16.2" thickBot="1" x14ac:dyDescent="0.3">
      <c r="A43" s="8"/>
      <c r="B43" s="117" t="s">
        <v>36</v>
      </c>
      <c r="C43" s="118"/>
      <c r="D43" s="119"/>
      <c r="E43" s="79"/>
      <c r="F43" s="32">
        <v>0</v>
      </c>
      <c r="G43" s="66">
        <f>ROUND('Basisgegevens wegingsfactor'!E25/2,0)</f>
        <v>2</v>
      </c>
      <c r="H43" s="34">
        <f t="shared" si="1"/>
        <v>0</v>
      </c>
      <c r="I43" s="8"/>
    </row>
    <row r="44" spans="1:9" ht="16.2" thickBot="1" x14ac:dyDescent="0.3">
      <c r="A44" s="8"/>
      <c r="B44" s="117" t="s">
        <v>37</v>
      </c>
      <c r="C44" s="118"/>
      <c r="D44" s="119"/>
      <c r="E44" s="79"/>
      <c r="F44" s="32">
        <v>0</v>
      </c>
      <c r="G44" s="66">
        <f>ROUND('Basisgegevens wegingsfactor'!E26/2,0)</f>
        <v>2</v>
      </c>
      <c r="H44" s="34">
        <f t="shared" si="1"/>
        <v>0</v>
      </c>
      <c r="I44" s="8"/>
    </row>
    <row r="45" spans="1:9" ht="22.8" customHeight="1" thickBot="1" x14ac:dyDescent="0.3">
      <c r="A45" s="8"/>
      <c r="B45" s="117" t="s">
        <v>38</v>
      </c>
      <c r="C45" s="118"/>
      <c r="D45" s="119"/>
      <c r="E45" s="79"/>
      <c r="F45" s="32">
        <v>0</v>
      </c>
      <c r="G45" s="66">
        <f>ROUND('Basisgegevens wegingsfactor'!E27/2,0)</f>
        <v>4</v>
      </c>
      <c r="H45" s="34">
        <f t="shared" si="1"/>
        <v>0</v>
      </c>
      <c r="I45" s="8"/>
    </row>
    <row r="46" spans="1:9" ht="22.8" customHeight="1" thickBot="1" x14ac:dyDescent="0.3">
      <c r="A46" s="8"/>
      <c r="B46" s="117" t="s">
        <v>51</v>
      </c>
      <c r="C46" s="118"/>
      <c r="D46" s="119"/>
      <c r="E46" s="79"/>
      <c r="F46" s="32">
        <v>0</v>
      </c>
      <c r="G46" s="66">
        <f>ROUND('Basisgegevens wegingsfactor'!E28/2,0)</f>
        <v>1</v>
      </c>
      <c r="H46" s="34">
        <f t="shared" ref="H46" si="5">F46*G46</f>
        <v>0</v>
      </c>
      <c r="I46" s="8"/>
    </row>
    <row r="47" spans="1:9" ht="16.2" thickBot="1" x14ac:dyDescent="0.3">
      <c r="A47" s="8"/>
      <c r="B47" s="117" t="s">
        <v>40</v>
      </c>
      <c r="C47" s="118"/>
      <c r="D47" s="119"/>
      <c r="E47" s="79"/>
      <c r="F47" s="32">
        <v>0</v>
      </c>
      <c r="G47" s="66">
        <f>ROUND('Basisgegevens wegingsfactor'!E30/2,0)</f>
        <v>2</v>
      </c>
      <c r="H47" s="34">
        <f t="shared" ref="H47:H48" si="6">F47*G47</f>
        <v>0</v>
      </c>
      <c r="I47" s="8"/>
    </row>
    <row r="48" spans="1:9" ht="16.2" thickBot="1" x14ac:dyDescent="0.3">
      <c r="A48" s="8"/>
      <c r="B48" s="117" t="s">
        <v>41</v>
      </c>
      <c r="C48" s="118"/>
      <c r="D48" s="119"/>
      <c r="E48" s="79"/>
      <c r="F48" s="32">
        <v>0</v>
      </c>
      <c r="G48" s="66">
        <f>ROUND('Basisgegevens wegingsfactor'!E31/2,0)</f>
        <v>1</v>
      </c>
      <c r="H48" s="34">
        <f t="shared" si="6"/>
        <v>0</v>
      </c>
      <c r="I48" s="8"/>
    </row>
    <row r="49" spans="1:9" ht="30.6" customHeight="1" thickBot="1" x14ac:dyDescent="0.35">
      <c r="A49" s="8"/>
      <c r="B49" s="137" t="s">
        <v>28</v>
      </c>
      <c r="C49" s="137"/>
      <c r="D49" s="137"/>
      <c r="E49" s="137"/>
      <c r="F49" s="137"/>
      <c r="G49" s="137"/>
      <c r="H49" s="48">
        <f>SUM(H18:H48)</f>
        <v>0</v>
      </c>
      <c r="I49" s="8"/>
    </row>
    <row r="50" spans="1:9" ht="15.6" x14ac:dyDescent="0.25">
      <c r="A50" s="8"/>
      <c r="B50" s="47"/>
      <c r="C50" s="47"/>
      <c r="D50" s="47"/>
      <c r="E50" s="47"/>
      <c r="F50" s="47"/>
      <c r="G50" s="47"/>
      <c r="H50" s="47"/>
      <c r="I50" s="8"/>
    </row>
    <row r="51" spans="1:9" ht="31.8" thickBot="1" x14ac:dyDescent="0.35">
      <c r="A51" s="8"/>
      <c r="B51" s="138" t="s">
        <v>11</v>
      </c>
      <c r="C51" s="139"/>
      <c r="D51" s="140"/>
      <c r="E51" s="46" t="s">
        <v>10</v>
      </c>
      <c r="F51" s="31" t="s">
        <v>1</v>
      </c>
      <c r="G51" s="31" t="s">
        <v>2</v>
      </c>
      <c r="H51" s="31" t="s">
        <v>13</v>
      </c>
      <c r="I51" s="8"/>
    </row>
    <row r="52" spans="1:9" ht="72" customHeight="1" thickBot="1" x14ac:dyDescent="0.3">
      <c r="A52" s="8"/>
      <c r="B52" s="126" t="s">
        <v>80</v>
      </c>
      <c r="C52" s="127"/>
      <c r="D52" s="128"/>
      <c r="E52" s="79"/>
      <c r="F52" s="33">
        <v>0</v>
      </c>
      <c r="G52" s="34">
        <f>H49</f>
        <v>0</v>
      </c>
      <c r="H52" s="34">
        <f>F52*G52</f>
        <v>0</v>
      </c>
      <c r="I52" s="8"/>
    </row>
    <row r="53" spans="1:9" ht="18" thickBot="1" x14ac:dyDescent="0.35">
      <c r="A53" s="8"/>
      <c r="B53" s="129" t="s">
        <v>15</v>
      </c>
      <c r="C53" s="129"/>
      <c r="D53" s="129"/>
      <c r="E53" s="129"/>
      <c r="F53" s="129"/>
      <c r="G53" s="129"/>
      <c r="H53" s="48">
        <f>SUM(H52:H52)</f>
        <v>0</v>
      </c>
      <c r="I53" s="8"/>
    </row>
    <row r="54" spans="1:9" ht="15.6" x14ac:dyDescent="0.25">
      <c r="A54" s="8"/>
      <c r="B54" s="47"/>
      <c r="C54" s="47"/>
      <c r="D54" s="47"/>
      <c r="E54" s="47"/>
      <c r="F54" s="47"/>
      <c r="G54" s="47"/>
      <c r="H54" s="47"/>
      <c r="I54" s="8"/>
    </row>
    <row r="55" spans="1:9" ht="15.6" thickBot="1" x14ac:dyDescent="0.3">
      <c r="A55" s="8"/>
      <c r="B55" s="25"/>
      <c r="C55" s="25"/>
      <c r="D55" s="25"/>
      <c r="E55" s="25"/>
      <c r="F55" s="25"/>
      <c r="G55" s="25"/>
      <c r="H55" s="25"/>
      <c r="I55" s="8"/>
    </row>
    <row r="56" spans="1:9" ht="17.399999999999999" x14ac:dyDescent="0.3">
      <c r="A56" s="8"/>
      <c r="B56" s="130" t="s">
        <v>27</v>
      </c>
      <c r="C56" s="131"/>
      <c r="D56" s="131"/>
      <c r="E56" s="132"/>
      <c r="F56" s="25"/>
      <c r="G56" s="25"/>
      <c r="H56" s="25"/>
      <c r="I56" s="8"/>
    </row>
    <row r="57" spans="1:9" ht="17.399999999999999" x14ac:dyDescent="0.3">
      <c r="A57" s="8"/>
      <c r="B57" s="133" t="str">
        <f>B49</f>
        <v>Inschrijfprijs manuurtarieven en periodieke onderhoudsbeurten</v>
      </c>
      <c r="C57" s="134"/>
      <c r="D57" s="134"/>
      <c r="E57" s="67">
        <f>H49</f>
        <v>0</v>
      </c>
      <c r="F57" s="25"/>
      <c r="G57" s="25"/>
      <c r="H57" s="25"/>
      <c r="I57" s="8"/>
    </row>
    <row r="58" spans="1:9" ht="17.399999999999999" x14ac:dyDescent="0.3">
      <c r="A58" s="8"/>
      <c r="B58" s="135" t="str">
        <f>B53</f>
        <v>Inschrijfprijs Factuur/ omzet korting</v>
      </c>
      <c r="C58" s="136"/>
      <c r="D58" s="136"/>
      <c r="E58" s="68">
        <f>H53</f>
        <v>0</v>
      </c>
      <c r="F58" s="25"/>
      <c r="G58" s="25"/>
      <c r="H58" s="25"/>
      <c r="I58" s="8"/>
    </row>
    <row r="59" spans="1:9" ht="18" thickBot="1" x14ac:dyDescent="0.35">
      <c r="A59" s="8"/>
      <c r="B59" s="150" t="s">
        <v>14</v>
      </c>
      <c r="C59" s="151"/>
      <c r="D59" s="151"/>
      <c r="E59" s="69">
        <f>E57-E58</f>
        <v>0</v>
      </c>
      <c r="F59" s="25"/>
      <c r="G59" s="25"/>
      <c r="H59" s="25"/>
      <c r="I59" s="8"/>
    </row>
    <row r="60" spans="1:9" x14ac:dyDescent="0.25">
      <c r="A60" s="11"/>
      <c r="B60" s="11"/>
      <c r="C60" s="11"/>
      <c r="D60" s="11"/>
      <c r="E60" s="11"/>
      <c r="F60" s="8"/>
      <c r="G60" s="8"/>
      <c r="H60" s="8"/>
      <c r="I60" s="8"/>
    </row>
    <row r="61" spans="1:9" x14ac:dyDescent="0.25">
      <c r="A61" s="11"/>
      <c r="B61" s="11"/>
      <c r="C61" s="11"/>
      <c r="D61" s="11"/>
      <c r="E61" s="11"/>
      <c r="F61" s="8"/>
      <c r="G61" s="8"/>
      <c r="H61" s="8"/>
      <c r="I61" s="8"/>
    </row>
    <row r="62" spans="1:9" ht="46.8" customHeight="1" x14ac:dyDescent="0.3">
      <c r="A62" s="152" t="s">
        <v>16</v>
      </c>
      <c r="B62" s="152"/>
      <c r="C62" s="152"/>
      <c r="D62" s="152"/>
      <c r="E62" s="152"/>
      <c r="F62" s="8"/>
      <c r="G62" s="8"/>
      <c r="H62" s="8"/>
      <c r="I62" s="8"/>
    </row>
    <row r="63" spans="1:9" ht="43.8" customHeight="1" x14ac:dyDescent="0.25">
      <c r="A63" s="149" t="s">
        <v>17</v>
      </c>
      <c r="B63" s="149"/>
      <c r="C63" s="149"/>
      <c r="D63" s="149"/>
      <c r="E63" s="149"/>
      <c r="F63" s="8"/>
      <c r="G63" s="8"/>
      <c r="H63" s="8"/>
      <c r="I63" s="8"/>
    </row>
    <row r="64" spans="1:9" ht="39.6" customHeight="1" x14ac:dyDescent="0.3">
      <c r="A64" s="125" t="s">
        <v>3</v>
      </c>
      <c r="B64" s="125"/>
      <c r="C64" s="125"/>
      <c r="D64" s="125"/>
      <c r="E64" s="125"/>
      <c r="F64" s="8"/>
      <c r="G64" s="8"/>
      <c r="H64" s="8"/>
      <c r="I64" s="8"/>
    </row>
    <row r="68" spans="1:5" x14ac:dyDescent="0.25">
      <c r="A68" s="1"/>
      <c r="B68" s="1"/>
      <c r="C68" s="35"/>
      <c r="D68" s="35"/>
      <c r="E68" s="35"/>
    </row>
    <row r="69" spans="1:5" x14ac:dyDescent="0.25">
      <c r="A69" s="35"/>
      <c r="B69" s="35"/>
      <c r="C69" s="35"/>
      <c r="D69" s="35"/>
      <c r="E69" s="35"/>
    </row>
  </sheetData>
  <sheetProtection algorithmName="SHA-512" hashValue="p4bk6h+Y6fRPGGa+5YqIXYyV2dV+MDIMhhKYf09kBKp3+0p81+M6EdazlOBkd+sLP0FPi+/m75tJugNBqjJyfQ==" saltValue="nVjS6dVwftMlqjZ5Y3EbUw==" spinCount="100000" sheet="1" objects="1" scenarios="1" formatColumns="0" formatRows="0"/>
  <mergeCells count="47">
    <mergeCell ref="C11:C12"/>
    <mergeCell ref="D11:D15"/>
    <mergeCell ref="B17:D17"/>
    <mergeCell ref="B23:D23"/>
    <mergeCell ref="B24:D24"/>
    <mergeCell ref="B18:D18"/>
    <mergeCell ref="C2:H5"/>
    <mergeCell ref="E6:F7"/>
    <mergeCell ref="B25:D25"/>
    <mergeCell ref="B26:D26"/>
    <mergeCell ref="A63:E63"/>
    <mergeCell ref="B47:D47"/>
    <mergeCell ref="B38:D38"/>
    <mergeCell ref="B40:D40"/>
    <mergeCell ref="B41:D41"/>
    <mergeCell ref="B42:D42"/>
    <mergeCell ref="B43:D43"/>
    <mergeCell ref="B46:D46"/>
    <mergeCell ref="B48:D48"/>
    <mergeCell ref="B59:D59"/>
    <mergeCell ref="A62:E62"/>
    <mergeCell ref="A64:E64"/>
    <mergeCell ref="B19:D19"/>
    <mergeCell ref="B21:D21"/>
    <mergeCell ref="B20:D20"/>
    <mergeCell ref="B22:D22"/>
    <mergeCell ref="B39:D39"/>
    <mergeCell ref="B52:D52"/>
    <mergeCell ref="B53:G53"/>
    <mergeCell ref="B56:E56"/>
    <mergeCell ref="B57:D57"/>
    <mergeCell ref="B58:D58"/>
    <mergeCell ref="B49:G49"/>
    <mergeCell ref="B51:D51"/>
    <mergeCell ref="B44:D44"/>
    <mergeCell ref="B45:D45"/>
    <mergeCell ref="B27:D27"/>
    <mergeCell ref="B37:D3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phoneticPr fontId="2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DB67-59FE-4029-89D9-67A474BF567D}">
  <dimension ref="A1:R57"/>
  <sheetViews>
    <sheetView showGridLines="0" zoomScale="78" zoomScaleNormal="85" workbookViewId="0">
      <selection activeCell="B26" sqref="B26:D26"/>
    </sheetView>
  </sheetViews>
  <sheetFormatPr defaultColWidth="9" defaultRowHeight="13.8" x14ac:dyDescent="0.25"/>
  <cols>
    <col min="1" max="1" width="6.21875" style="9" customWidth="1"/>
    <col min="2" max="2" width="56.5546875" style="9" customWidth="1"/>
    <col min="3" max="3" width="66" style="9" customWidth="1"/>
    <col min="4" max="4" width="17.44140625" style="9" bestFit="1" customWidth="1"/>
    <col min="5" max="5" width="46.6640625" style="9" customWidth="1"/>
    <col min="6" max="6" width="32.44140625" style="9" bestFit="1" customWidth="1"/>
    <col min="7" max="7" width="22.109375" style="9" bestFit="1" customWidth="1"/>
    <col min="8" max="8" width="33.44140625" style="9" bestFit="1" customWidth="1"/>
    <col min="9" max="16384" width="9" style="9"/>
  </cols>
  <sheetData>
    <row r="1" spans="1:18" ht="14.4" thickBot="1" x14ac:dyDescent="0.3">
      <c r="A1" s="8"/>
      <c r="B1" s="8"/>
      <c r="C1" s="8"/>
      <c r="D1" s="8"/>
      <c r="E1" s="8"/>
      <c r="F1" s="8"/>
      <c r="G1" s="8"/>
      <c r="H1" s="8"/>
      <c r="I1" s="8"/>
    </row>
    <row r="2" spans="1:18" ht="28.8" customHeight="1" x14ac:dyDescent="0.25">
      <c r="A2" s="8"/>
      <c r="B2" s="6"/>
      <c r="C2" s="141" t="s">
        <v>53</v>
      </c>
      <c r="D2" s="141"/>
      <c r="E2" s="141"/>
      <c r="F2" s="141"/>
      <c r="G2" s="141"/>
      <c r="H2" s="142"/>
      <c r="I2" s="73"/>
    </row>
    <row r="3" spans="1:18" ht="28.8" customHeight="1" x14ac:dyDescent="0.25">
      <c r="A3" s="8"/>
      <c r="B3" s="7"/>
      <c r="C3" s="143"/>
      <c r="D3" s="143"/>
      <c r="E3" s="143"/>
      <c r="F3" s="143"/>
      <c r="G3" s="143"/>
      <c r="H3" s="144"/>
      <c r="I3" s="73"/>
    </row>
    <row r="4" spans="1:18" ht="28.8" customHeight="1" x14ac:dyDescent="0.25">
      <c r="A4" s="8"/>
      <c r="B4" s="7"/>
      <c r="C4" s="143"/>
      <c r="D4" s="143"/>
      <c r="E4" s="143"/>
      <c r="F4" s="143"/>
      <c r="G4" s="143"/>
      <c r="H4" s="144"/>
      <c r="I4" s="73"/>
      <c r="Q4" s="9" t="s">
        <v>47</v>
      </c>
    </row>
    <row r="5" spans="1:18" ht="28.8" customHeight="1" thickBot="1" x14ac:dyDescent="0.3">
      <c r="A5" s="8"/>
      <c r="B5" s="7"/>
      <c r="C5" s="143"/>
      <c r="D5" s="143"/>
      <c r="E5" s="143"/>
      <c r="F5" s="143"/>
      <c r="G5" s="143"/>
      <c r="H5" s="144"/>
      <c r="I5" s="8"/>
      <c r="L5" s="159"/>
      <c r="M5" s="160"/>
      <c r="N5" s="160"/>
      <c r="O5" s="160"/>
      <c r="P5" s="160"/>
      <c r="Q5" s="160"/>
      <c r="R5" s="160"/>
    </row>
    <row r="6" spans="1:18" ht="25.8" customHeight="1" x14ac:dyDescent="0.3">
      <c r="A6" s="11"/>
      <c r="B6" s="12" t="str">
        <f>Voorblad!B6</f>
        <v>Versie 3.0</v>
      </c>
      <c r="C6" s="13"/>
      <c r="D6" s="14"/>
      <c r="E6" s="145" t="s">
        <v>9</v>
      </c>
      <c r="F6" s="146"/>
      <c r="G6" s="15"/>
      <c r="H6" s="16"/>
      <c r="I6" s="11"/>
      <c r="L6" s="160"/>
      <c r="M6" s="160"/>
      <c r="N6" s="160"/>
      <c r="O6" s="160"/>
      <c r="P6" s="160"/>
      <c r="Q6" s="160"/>
      <c r="R6" s="160"/>
    </row>
    <row r="7" spans="1:18" ht="25.8" customHeight="1" thickBot="1" x14ac:dyDescent="0.35">
      <c r="A7" s="11"/>
      <c r="B7" s="17">
        <f>Voorblad!B7</f>
        <v>45958</v>
      </c>
      <c r="C7" s="13"/>
      <c r="D7" s="14"/>
      <c r="E7" s="147"/>
      <c r="F7" s="148"/>
      <c r="G7" s="15"/>
      <c r="H7" s="16"/>
      <c r="I7" s="11"/>
      <c r="L7" s="160"/>
      <c r="M7" s="160"/>
      <c r="N7" s="160"/>
      <c r="O7" s="160"/>
      <c r="P7" s="160"/>
      <c r="Q7" s="160"/>
      <c r="R7" s="160"/>
    </row>
    <row r="8" spans="1:18" ht="16.2" thickBot="1" x14ac:dyDescent="0.35">
      <c r="A8" s="11"/>
      <c r="B8" s="12" t="str">
        <f>Voorblad!B8</f>
        <v>TN-Kenmerk 539506</v>
      </c>
      <c r="C8" s="19"/>
      <c r="D8" s="14"/>
      <c r="E8" s="20"/>
      <c r="F8" s="21"/>
      <c r="G8" s="15"/>
      <c r="H8" s="16"/>
      <c r="I8" s="11"/>
      <c r="L8" s="160"/>
      <c r="M8" s="160"/>
      <c r="N8" s="160"/>
      <c r="O8" s="160"/>
      <c r="P8" s="160"/>
      <c r="Q8" s="160"/>
      <c r="R8" s="160"/>
    </row>
    <row r="9" spans="1:18" ht="15.6" x14ac:dyDescent="0.25">
      <c r="A9" s="8"/>
      <c r="B9" s="22"/>
      <c r="C9" s="23" t="s">
        <v>4</v>
      </c>
      <c r="D9" s="74"/>
      <c r="E9" s="25"/>
      <c r="F9" s="25"/>
      <c r="G9" s="25"/>
      <c r="H9" s="16"/>
      <c r="I9" s="8"/>
      <c r="L9" s="160"/>
      <c r="M9" s="160"/>
      <c r="N9" s="160"/>
      <c r="O9" s="160"/>
      <c r="P9" s="160"/>
      <c r="Q9" s="160"/>
      <c r="R9" s="160"/>
    </row>
    <row r="10" spans="1:18" ht="15.6" x14ac:dyDescent="0.25">
      <c r="A10" s="8"/>
      <c r="B10" s="22"/>
      <c r="C10" s="23" t="s">
        <v>5</v>
      </c>
      <c r="D10" s="75"/>
      <c r="E10" s="25"/>
      <c r="F10" s="25"/>
      <c r="G10" s="25"/>
      <c r="H10" s="16"/>
      <c r="I10" s="8"/>
      <c r="L10" s="160"/>
      <c r="M10" s="160"/>
      <c r="N10" s="160"/>
      <c r="O10" s="160"/>
      <c r="P10" s="160"/>
      <c r="Q10" s="160"/>
      <c r="R10" s="160"/>
    </row>
    <row r="11" spans="1:18" ht="15" x14ac:dyDescent="0.25">
      <c r="A11" s="8"/>
      <c r="B11" s="22"/>
      <c r="C11" s="153" t="s">
        <v>6</v>
      </c>
      <c r="D11" s="161"/>
      <c r="E11" s="25"/>
      <c r="F11" s="25"/>
      <c r="G11" s="25"/>
      <c r="H11" s="16"/>
      <c r="I11" s="8"/>
      <c r="L11" s="160"/>
      <c r="M11" s="160"/>
      <c r="N11" s="160"/>
      <c r="O11" s="160"/>
      <c r="P11" s="160"/>
      <c r="Q11" s="160"/>
      <c r="R11" s="160"/>
    </row>
    <row r="12" spans="1:18" ht="15" x14ac:dyDescent="0.25">
      <c r="A12" s="8"/>
      <c r="B12" s="22"/>
      <c r="C12" s="153"/>
      <c r="D12" s="161"/>
      <c r="E12" s="25"/>
      <c r="F12" s="25"/>
      <c r="G12" s="25"/>
      <c r="H12" s="16"/>
      <c r="I12" s="8"/>
      <c r="L12" s="160"/>
      <c r="M12" s="160"/>
      <c r="N12" s="160"/>
      <c r="O12" s="160"/>
      <c r="P12" s="160"/>
      <c r="Q12" s="160"/>
      <c r="R12" s="160"/>
    </row>
    <row r="13" spans="1:18" ht="15.6" x14ac:dyDescent="0.25">
      <c r="A13" s="8"/>
      <c r="B13" s="22"/>
      <c r="C13" s="27"/>
      <c r="D13" s="161"/>
      <c r="E13" s="25"/>
      <c r="F13" s="25"/>
      <c r="G13" s="25"/>
      <c r="H13" s="16"/>
      <c r="I13" s="8"/>
      <c r="L13" s="160"/>
      <c r="M13" s="160"/>
      <c r="N13" s="160"/>
      <c r="O13" s="160"/>
      <c r="P13" s="160"/>
      <c r="Q13" s="160"/>
      <c r="R13" s="160"/>
    </row>
    <row r="14" spans="1:18" ht="15.6" x14ac:dyDescent="0.25">
      <c r="A14" s="8"/>
      <c r="B14" s="22"/>
      <c r="C14" s="27"/>
      <c r="D14" s="161"/>
      <c r="E14" s="25"/>
      <c r="F14" s="25"/>
      <c r="G14" s="25"/>
      <c r="H14" s="16"/>
      <c r="I14" s="8"/>
      <c r="L14" s="160"/>
      <c r="M14" s="160"/>
      <c r="N14" s="160"/>
      <c r="O14" s="160"/>
      <c r="P14" s="160"/>
      <c r="Q14" s="160"/>
      <c r="R14" s="160"/>
    </row>
    <row r="15" spans="1:18" ht="16.2" thickBot="1" x14ac:dyDescent="0.3">
      <c r="A15" s="8"/>
      <c r="B15" s="22"/>
      <c r="C15" s="27"/>
      <c r="D15" s="162"/>
      <c r="E15" s="25"/>
      <c r="F15" s="25"/>
      <c r="G15" s="25"/>
      <c r="H15" s="16"/>
      <c r="I15" s="8"/>
      <c r="L15" s="160"/>
      <c r="M15" s="160"/>
      <c r="N15" s="160"/>
      <c r="O15" s="160"/>
      <c r="P15" s="160"/>
      <c r="Q15" s="160"/>
      <c r="R15" s="160"/>
    </row>
    <row r="16" spans="1:18" ht="16.2" thickBot="1" x14ac:dyDescent="0.35">
      <c r="A16" s="8"/>
      <c r="B16" s="76" t="s">
        <v>54</v>
      </c>
      <c r="C16" s="77" cm="1">
        <f t="array" ref="C16:E16">'Basisgegevens wegingsfactor'!H3:J3</f>
        <v>35</v>
      </c>
      <c r="D16" s="28">
        <v>0</v>
      </c>
      <c r="E16" s="28">
        <v>0</v>
      </c>
      <c r="F16" s="28"/>
      <c r="G16" s="28"/>
      <c r="H16" s="29"/>
      <c r="I16" s="8"/>
      <c r="L16" s="160"/>
      <c r="M16" s="160"/>
      <c r="N16" s="160"/>
      <c r="O16" s="160"/>
      <c r="P16" s="160"/>
      <c r="Q16" s="160"/>
      <c r="R16" s="160"/>
    </row>
    <row r="17" spans="1:18" ht="43.2" customHeight="1" thickBot="1" x14ac:dyDescent="0.3">
      <c r="A17" s="30"/>
      <c r="B17" s="156" t="s">
        <v>19</v>
      </c>
      <c r="C17" s="157"/>
      <c r="D17" s="158"/>
      <c r="E17" s="46" t="s">
        <v>10</v>
      </c>
      <c r="F17" s="31" t="s">
        <v>8</v>
      </c>
      <c r="G17" s="31" t="s">
        <v>29</v>
      </c>
      <c r="H17" s="31" t="s">
        <v>12</v>
      </c>
      <c r="I17" s="30"/>
      <c r="L17" s="160"/>
      <c r="M17" s="160"/>
      <c r="N17" s="160"/>
      <c r="O17" s="160"/>
      <c r="P17" s="160"/>
      <c r="Q17" s="160"/>
      <c r="R17" s="160"/>
    </row>
    <row r="18" spans="1:18" ht="16.2" thickBot="1" x14ac:dyDescent="0.3">
      <c r="A18" s="8"/>
      <c r="B18" s="117" t="s">
        <v>22</v>
      </c>
      <c r="C18" s="118"/>
      <c r="D18" s="119"/>
      <c r="E18" s="79"/>
      <c r="F18" s="32">
        <v>0</v>
      </c>
      <c r="G18" s="65">
        <f>ROUND('Basisgegevens wegingsfactor'!F10,0)</f>
        <v>630</v>
      </c>
      <c r="H18" s="34">
        <f t="shared" ref="H18" si="0">F18*G18</f>
        <v>0</v>
      </c>
      <c r="I18" s="8"/>
      <c r="L18" s="160"/>
      <c r="M18" s="160"/>
      <c r="N18" s="160"/>
      <c r="O18" s="160"/>
      <c r="P18" s="160"/>
      <c r="Q18" s="160"/>
      <c r="R18" s="160"/>
    </row>
    <row r="19" spans="1:18" ht="16.2" thickBot="1" x14ac:dyDescent="0.3">
      <c r="A19" s="8"/>
      <c r="B19" s="117" t="s">
        <v>23</v>
      </c>
      <c r="C19" s="118"/>
      <c r="D19" s="119"/>
      <c r="E19" s="79"/>
      <c r="F19" s="32">
        <v>0</v>
      </c>
      <c r="G19" s="65">
        <f>ROUND('Basisgegevens wegingsfactor'!F11,0)</f>
        <v>70</v>
      </c>
      <c r="H19" s="34">
        <f>F19*G19</f>
        <v>0</v>
      </c>
      <c r="I19" s="8"/>
      <c r="L19" s="160"/>
      <c r="M19" s="160"/>
      <c r="N19" s="160"/>
      <c r="O19" s="160"/>
      <c r="P19" s="160"/>
      <c r="Q19" s="160"/>
      <c r="R19" s="160"/>
    </row>
    <row r="20" spans="1:18" ht="16.2" thickBot="1" x14ac:dyDescent="0.3">
      <c r="A20" s="8"/>
      <c r="B20" s="117" t="s">
        <v>24</v>
      </c>
      <c r="C20" s="118"/>
      <c r="D20" s="119"/>
      <c r="E20" s="79"/>
      <c r="F20" s="32">
        <v>0</v>
      </c>
      <c r="G20" s="65">
        <f>ROUND('Basisgegevens wegingsfactor'!F12,0)</f>
        <v>35</v>
      </c>
      <c r="H20" s="34">
        <f t="shared" ref="H20:H36" si="1">F20*G20</f>
        <v>0</v>
      </c>
      <c r="I20" s="8"/>
    </row>
    <row r="21" spans="1:18" ht="16.2" thickBot="1" x14ac:dyDescent="0.3">
      <c r="A21" s="8"/>
      <c r="B21" s="117" t="s">
        <v>25</v>
      </c>
      <c r="C21" s="118"/>
      <c r="D21" s="119"/>
      <c r="E21" s="79"/>
      <c r="F21" s="32">
        <v>0</v>
      </c>
      <c r="G21" s="65">
        <f>ROUND('Basisgegevens wegingsfactor'!F13,0)</f>
        <v>35</v>
      </c>
      <c r="H21" s="34">
        <f t="shared" si="1"/>
        <v>0</v>
      </c>
      <c r="I21" s="8"/>
    </row>
    <row r="22" spans="1:18" ht="16.2" thickBot="1" x14ac:dyDescent="0.3">
      <c r="A22" s="8"/>
      <c r="B22" s="117" t="s">
        <v>26</v>
      </c>
      <c r="C22" s="118"/>
      <c r="D22" s="119"/>
      <c r="E22" s="79"/>
      <c r="F22" s="32">
        <v>0</v>
      </c>
      <c r="G22" s="65">
        <f>ROUND('Basisgegevens wegingsfactor'!F14,0)</f>
        <v>18</v>
      </c>
      <c r="H22" s="34">
        <f t="shared" si="1"/>
        <v>0</v>
      </c>
      <c r="I22" s="8"/>
    </row>
    <row r="23" spans="1:18" ht="16.2" thickBot="1" x14ac:dyDescent="0.3">
      <c r="A23" s="8"/>
      <c r="B23" s="117" t="s">
        <v>20</v>
      </c>
      <c r="C23" s="118"/>
      <c r="D23" s="119"/>
      <c r="E23" s="80"/>
      <c r="F23" s="32">
        <v>0</v>
      </c>
      <c r="G23" s="65">
        <f>ROUND('Basisgegevens wegingsfactor'!F15,0)</f>
        <v>140</v>
      </c>
      <c r="H23" s="34">
        <f t="shared" si="1"/>
        <v>0</v>
      </c>
      <c r="I23" s="8"/>
    </row>
    <row r="24" spans="1:18" ht="16.2" thickBot="1" x14ac:dyDescent="0.3">
      <c r="A24" s="8"/>
      <c r="B24" s="117" t="s">
        <v>21</v>
      </c>
      <c r="C24" s="118"/>
      <c r="D24" s="119"/>
      <c r="E24" s="80"/>
      <c r="F24" s="32">
        <v>0</v>
      </c>
      <c r="G24" s="65">
        <f>ROUND('Basisgegevens wegingsfactor'!F16,0)</f>
        <v>35</v>
      </c>
      <c r="H24" s="34">
        <f t="shared" si="1"/>
        <v>0</v>
      </c>
      <c r="I24" s="8"/>
    </row>
    <row r="25" spans="1:18" ht="16.2" thickBot="1" x14ac:dyDescent="0.3">
      <c r="A25" s="8"/>
      <c r="B25" s="122" t="s">
        <v>48</v>
      </c>
      <c r="C25" s="123"/>
      <c r="D25" s="124"/>
      <c r="E25" s="80"/>
      <c r="F25" s="32">
        <v>0</v>
      </c>
      <c r="G25" s="65">
        <f>ROUND('Basisgegevens wegingsfactor'!F17,0)</f>
        <v>35</v>
      </c>
      <c r="H25" s="34">
        <f t="shared" si="1"/>
        <v>0</v>
      </c>
      <c r="I25" s="8"/>
    </row>
    <row r="26" spans="1:18" ht="16.2" thickBot="1" x14ac:dyDescent="0.3">
      <c r="A26" s="8"/>
      <c r="B26" s="122" t="s">
        <v>49</v>
      </c>
      <c r="C26" s="123"/>
      <c r="D26" s="124"/>
      <c r="E26" s="80"/>
      <c r="F26" s="32">
        <v>0</v>
      </c>
      <c r="G26" s="65">
        <f>ROUND('Basisgegevens wegingsfactor'!F18,0)</f>
        <v>18</v>
      </c>
      <c r="H26" s="34">
        <f t="shared" si="1"/>
        <v>0</v>
      </c>
      <c r="I26" s="8"/>
    </row>
    <row r="27" spans="1:18" ht="16.2" thickBot="1" x14ac:dyDescent="0.3">
      <c r="A27" s="8"/>
      <c r="B27" s="122" t="s">
        <v>50</v>
      </c>
      <c r="C27" s="123"/>
      <c r="D27" s="124"/>
      <c r="E27" s="81"/>
      <c r="F27" s="50">
        <v>0</v>
      </c>
      <c r="G27" s="65">
        <f>ROUND('Basisgegevens wegingsfactor'!F19,0)</f>
        <v>18</v>
      </c>
      <c r="H27" s="52">
        <f>F27*G27</f>
        <v>0</v>
      </c>
      <c r="I27" s="8"/>
    </row>
    <row r="28" spans="1:18" ht="55.8" customHeight="1" thickBot="1" x14ac:dyDescent="0.3">
      <c r="A28" s="8"/>
      <c r="B28" s="120" t="s">
        <v>74</v>
      </c>
      <c r="C28" s="163"/>
      <c r="D28" s="164"/>
      <c r="E28" s="59"/>
      <c r="F28" s="60"/>
      <c r="G28" s="60"/>
      <c r="H28" s="61"/>
      <c r="I28" s="8"/>
    </row>
    <row r="29" spans="1:18" ht="36.6" customHeight="1" thickBot="1" x14ac:dyDescent="0.3">
      <c r="A29" s="8"/>
      <c r="B29" s="122" t="s">
        <v>34</v>
      </c>
      <c r="C29" s="123"/>
      <c r="D29" s="124"/>
      <c r="E29" s="82"/>
      <c r="F29" s="53">
        <v>0</v>
      </c>
      <c r="G29" s="66">
        <f>ROUND('Basisgegevens wegingsfactor'!F21,0)</f>
        <v>35</v>
      </c>
      <c r="H29" s="54">
        <f>F29*G29</f>
        <v>0</v>
      </c>
      <c r="I29" s="8"/>
    </row>
    <row r="30" spans="1:18" ht="39" customHeight="1" thickBot="1" x14ac:dyDescent="0.3">
      <c r="A30" s="8"/>
      <c r="B30" s="122" t="s">
        <v>35</v>
      </c>
      <c r="C30" s="123"/>
      <c r="D30" s="124"/>
      <c r="E30" s="79"/>
      <c r="F30" s="32">
        <v>0</v>
      </c>
      <c r="G30" s="66">
        <f>ROUND('Basisgegevens wegingsfactor'!F22,0)</f>
        <v>35</v>
      </c>
      <c r="H30" s="34">
        <f t="shared" si="1"/>
        <v>0</v>
      </c>
      <c r="I30" s="8"/>
    </row>
    <row r="31" spans="1:18" ht="16.2" thickBot="1" x14ac:dyDescent="0.3">
      <c r="A31" s="8"/>
      <c r="B31" s="117" t="s">
        <v>36</v>
      </c>
      <c r="C31" s="118"/>
      <c r="D31" s="119"/>
      <c r="E31" s="79"/>
      <c r="F31" s="32">
        <v>0</v>
      </c>
      <c r="G31" s="66">
        <f>ROUND('Basisgegevens wegingsfactor'!F25,0)</f>
        <v>18</v>
      </c>
      <c r="H31" s="34">
        <f t="shared" si="1"/>
        <v>0</v>
      </c>
      <c r="I31" s="8"/>
    </row>
    <row r="32" spans="1:18" ht="16.2" thickBot="1" x14ac:dyDescent="0.3">
      <c r="A32" s="8"/>
      <c r="B32" s="117" t="s">
        <v>37</v>
      </c>
      <c r="C32" s="118"/>
      <c r="D32" s="119"/>
      <c r="E32" s="79"/>
      <c r="F32" s="32">
        <v>0</v>
      </c>
      <c r="G32" s="66">
        <f>ROUND('Basisgegevens wegingsfactor'!F26,0)</f>
        <v>18</v>
      </c>
      <c r="H32" s="34">
        <f t="shared" si="1"/>
        <v>0</v>
      </c>
      <c r="I32" s="8"/>
    </row>
    <row r="33" spans="1:9" ht="25.8" customHeight="1" thickBot="1" x14ac:dyDescent="0.3">
      <c r="A33" s="8"/>
      <c r="B33" s="117" t="s">
        <v>38</v>
      </c>
      <c r="C33" s="118"/>
      <c r="D33" s="119"/>
      <c r="E33" s="79"/>
      <c r="F33" s="32">
        <v>0</v>
      </c>
      <c r="G33" s="66">
        <f>ROUND('Basisgegevens wegingsfactor'!F27,0)</f>
        <v>35</v>
      </c>
      <c r="H33" s="34">
        <f t="shared" si="1"/>
        <v>0</v>
      </c>
      <c r="I33" s="8"/>
    </row>
    <row r="34" spans="1:9" ht="25.8" customHeight="1" thickBot="1" x14ac:dyDescent="0.3">
      <c r="A34" s="8"/>
      <c r="B34" s="117" t="s">
        <v>51</v>
      </c>
      <c r="C34" s="118"/>
      <c r="D34" s="119"/>
      <c r="E34" s="79"/>
      <c r="F34" s="32">
        <v>0</v>
      </c>
      <c r="G34" s="66">
        <f>ROUND('Basisgegevens wegingsfactor'!F28,0)</f>
        <v>7</v>
      </c>
      <c r="H34" s="34">
        <f t="shared" si="1"/>
        <v>0</v>
      </c>
      <c r="I34" s="8"/>
    </row>
    <row r="35" spans="1:9" ht="25.8" customHeight="1" thickBot="1" x14ac:dyDescent="0.3">
      <c r="A35" s="8"/>
      <c r="B35" s="117" t="s">
        <v>40</v>
      </c>
      <c r="C35" s="118"/>
      <c r="D35" s="119"/>
      <c r="E35" s="79"/>
      <c r="F35" s="32">
        <v>0</v>
      </c>
      <c r="G35" s="66">
        <f>ROUND('Basisgegevens wegingsfactor'!F30,0)</f>
        <v>18</v>
      </c>
      <c r="H35" s="34">
        <f t="shared" si="1"/>
        <v>0</v>
      </c>
      <c r="I35" s="8"/>
    </row>
    <row r="36" spans="1:9" ht="16.2" thickBot="1" x14ac:dyDescent="0.3">
      <c r="A36" s="8"/>
      <c r="B36" s="117" t="s">
        <v>41</v>
      </c>
      <c r="C36" s="118"/>
      <c r="D36" s="119"/>
      <c r="E36" s="79"/>
      <c r="F36" s="32">
        <v>0</v>
      </c>
      <c r="G36" s="66">
        <f>ROUND('Basisgegevens wegingsfactor'!F31,0)</f>
        <v>7</v>
      </c>
      <c r="H36" s="34">
        <f t="shared" si="1"/>
        <v>0</v>
      </c>
      <c r="I36" s="8"/>
    </row>
    <row r="37" spans="1:9" ht="30.6" customHeight="1" thickBot="1" x14ac:dyDescent="0.35">
      <c r="A37" s="8"/>
      <c r="B37" s="137" t="s">
        <v>28</v>
      </c>
      <c r="C37" s="137"/>
      <c r="D37" s="137"/>
      <c r="E37" s="137"/>
      <c r="F37" s="137"/>
      <c r="G37" s="137"/>
      <c r="H37" s="48">
        <f>SUM(H18:H36)</f>
        <v>0</v>
      </c>
      <c r="I37" s="8"/>
    </row>
    <row r="38" spans="1:9" ht="15.6" x14ac:dyDescent="0.25">
      <c r="A38" s="8"/>
      <c r="B38" s="47"/>
      <c r="C38" s="47"/>
      <c r="D38" s="47"/>
      <c r="E38" s="47"/>
      <c r="F38" s="47"/>
      <c r="G38" s="47"/>
      <c r="H38" s="47"/>
      <c r="I38" s="8"/>
    </row>
    <row r="39" spans="1:9" ht="31.8" thickBot="1" x14ac:dyDescent="0.35">
      <c r="A39" s="8"/>
      <c r="B39" s="138" t="s">
        <v>11</v>
      </c>
      <c r="C39" s="139"/>
      <c r="D39" s="140"/>
      <c r="E39" s="46" t="s">
        <v>10</v>
      </c>
      <c r="F39" s="31" t="s">
        <v>1</v>
      </c>
      <c r="G39" s="31" t="s">
        <v>2</v>
      </c>
      <c r="H39" s="31" t="s">
        <v>13</v>
      </c>
      <c r="I39" s="8"/>
    </row>
    <row r="40" spans="1:9" ht="70.8" customHeight="1" thickBot="1" x14ac:dyDescent="0.3">
      <c r="A40" s="8"/>
      <c r="B40" s="126" t="s">
        <v>80</v>
      </c>
      <c r="C40" s="127"/>
      <c r="D40" s="128"/>
      <c r="E40" s="79"/>
      <c r="F40" s="33">
        <v>0</v>
      </c>
      <c r="G40" s="34">
        <f>H37</f>
        <v>0</v>
      </c>
      <c r="H40" s="34">
        <f>F40*G40</f>
        <v>0</v>
      </c>
      <c r="I40" s="8"/>
    </row>
    <row r="41" spans="1:9" ht="18" thickBot="1" x14ac:dyDescent="0.35">
      <c r="A41" s="8"/>
      <c r="B41" s="129" t="s">
        <v>15</v>
      </c>
      <c r="C41" s="129"/>
      <c r="D41" s="129"/>
      <c r="E41" s="129"/>
      <c r="F41" s="129"/>
      <c r="G41" s="129"/>
      <c r="H41" s="48">
        <f>H40</f>
        <v>0</v>
      </c>
      <c r="I41" s="8"/>
    </row>
    <row r="42" spans="1:9" ht="15.6" x14ac:dyDescent="0.25">
      <c r="A42" s="8"/>
      <c r="B42" s="47"/>
      <c r="C42" s="47"/>
      <c r="D42" s="47"/>
      <c r="E42" s="47"/>
      <c r="F42" s="47"/>
      <c r="G42" s="47"/>
      <c r="H42" s="47"/>
      <c r="I42" s="8"/>
    </row>
    <row r="43" spans="1:9" ht="15.6" thickBot="1" x14ac:dyDescent="0.3">
      <c r="A43" s="8"/>
      <c r="B43" s="25"/>
      <c r="C43" s="25"/>
      <c r="D43" s="25"/>
      <c r="E43" s="25"/>
      <c r="F43" s="25"/>
      <c r="G43" s="25"/>
      <c r="H43" s="25"/>
      <c r="I43" s="8"/>
    </row>
    <row r="44" spans="1:9" ht="17.399999999999999" x14ac:dyDescent="0.3">
      <c r="A44" s="8"/>
      <c r="B44" s="130" t="s">
        <v>27</v>
      </c>
      <c r="C44" s="131"/>
      <c r="D44" s="131"/>
      <c r="E44" s="132"/>
      <c r="F44" s="25"/>
      <c r="G44" s="25"/>
      <c r="H44" s="25"/>
      <c r="I44" s="8"/>
    </row>
    <row r="45" spans="1:9" ht="17.399999999999999" x14ac:dyDescent="0.3">
      <c r="A45" s="8"/>
      <c r="B45" s="133" t="str">
        <f>B37</f>
        <v>Inschrijfprijs manuurtarieven en periodieke onderhoudsbeurten</v>
      </c>
      <c r="C45" s="134"/>
      <c r="D45" s="134"/>
      <c r="E45" s="67">
        <f>H37</f>
        <v>0</v>
      </c>
      <c r="F45" s="25"/>
      <c r="G45" s="25"/>
      <c r="H45" s="25"/>
      <c r="I45" s="8"/>
    </row>
    <row r="46" spans="1:9" ht="17.399999999999999" x14ac:dyDescent="0.3">
      <c r="A46" s="8"/>
      <c r="B46" s="135" t="str">
        <f>B41</f>
        <v>Inschrijfprijs Factuur/ omzet korting</v>
      </c>
      <c r="C46" s="136"/>
      <c r="D46" s="136"/>
      <c r="E46" s="68">
        <f>H41</f>
        <v>0</v>
      </c>
      <c r="F46" s="25"/>
      <c r="G46" s="25"/>
      <c r="H46" s="25"/>
      <c r="I46" s="8"/>
    </row>
    <row r="47" spans="1:9" ht="18" thickBot="1" x14ac:dyDescent="0.35">
      <c r="A47" s="8"/>
      <c r="B47" s="150" t="s">
        <v>14</v>
      </c>
      <c r="C47" s="151"/>
      <c r="D47" s="151"/>
      <c r="E47" s="69">
        <f>E45-E46</f>
        <v>0</v>
      </c>
      <c r="F47" s="25"/>
      <c r="G47" s="25"/>
      <c r="H47" s="25"/>
      <c r="I47" s="8"/>
    </row>
    <row r="48" spans="1:9" x14ac:dyDescent="0.25">
      <c r="A48" s="11"/>
      <c r="B48" s="11"/>
      <c r="C48" s="11"/>
      <c r="D48" s="11"/>
      <c r="E48" s="11"/>
      <c r="F48" s="8"/>
      <c r="G48" s="8"/>
      <c r="H48" s="8"/>
      <c r="I48" s="8"/>
    </row>
    <row r="49" spans="1:9" x14ac:dyDescent="0.25">
      <c r="A49" s="11"/>
      <c r="B49" s="11"/>
      <c r="C49" s="11"/>
      <c r="D49" s="11"/>
      <c r="E49" s="11"/>
      <c r="F49" s="8"/>
      <c r="G49" s="8"/>
      <c r="H49" s="8"/>
      <c r="I49" s="8"/>
    </row>
    <row r="50" spans="1:9" ht="46.8" customHeight="1" x14ac:dyDescent="0.3">
      <c r="A50" s="152" t="s">
        <v>16</v>
      </c>
      <c r="B50" s="152"/>
      <c r="C50" s="152"/>
      <c r="D50" s="152"/>
      <c r="E50" s="152"/>
      <c r="F50" s="8"/>
      <c r="G50" s="8"/>
      <c r="H50" s="8"/>
      <c r="I50" s="8"/>
    </row>
    <row r="51" spans="1:9" ht="43.8" customHeight="1" x14ac:dyDescent="0.25">
      <c r="A51" s="149" t="s">
        <v>17</v>
      </c>
      <c r="B51" s="149"/>
      <c r="C51" s="149"/>
      <c r="D51" s="149"/>
      <c r="E51" s="149"/>
      <c r="F51" s="8"/>
      <c r="G51" s="8"/>
      <c r="H51" s="8"/>
      <c r="I51" s="8"/>
    </row>
    <row r="52" spans="1:9" ht="39.6" customHeight="1" x14ac:dyDescent="0.3">
      <c r="A52" s="125" t="s">
        <v>3</v>
      </c>
      <c r="B52" s="125"/>
      <c r="C52" s="125"/>
      <c r="D52" s="125"/>
      <c r="E52" s="125"/>
      <c r="F52" s="8"/>
      <c r="G52" s="8"/>
      <c r="H52" s="8"/>
      <c r="I52" s="8"/>
    </row>
    <row r="56" spans="1:9" x14ac:dyDescent="0.25">
      <c r="A56" s="1"/>
      <c r="B56" s="1"/>
      <c r="C56" s="35"/>
      <c r="D56" s="35"/>
      <c r="E56" s="35"/>
    </row>
    <row r="57" spans="1:9" x14ac:dyDescent="0.25">
      <c r="A57" s="35"/>
      <c r="B57" s="35"/>
      <c r="C57" s="35"/>
      <c r="D57" s="35"/>
      <c r="E57" s="35"/>
    </row>
  </sheetData>
  <sheetProtection algorithmName="SHA-512" hashValue="ShlHYxZfpKXRS1OyEE/NacF/gCibwNRdErE3nYhG138k2UbsTW5wvONcJBeNg/GO5B/iIDs5ZP26eO396Ln+zw==" saltValue="j68awA0J33xcRV/Xp7Q1ug==" spinCount="100000" sheet="1" objects="1" scenarios="1" formatColumns="0" formatRows="0"/>
  <mergeCells count="36">
    <mergeCell ref="A51:E51"/>
    <mergeCell ref="A52:E52"/>
    <mergeCell ref="B41:G41"/>
    <mergeCell ref="B44:E44"/>
    <mergeCell ref="B45:D45"/>
    <mergeCell ref="B46:D46"/>
    <mergeCell ref="B47:D47"/>
    <mergeCell ref="A50:E50"/>
    <mergeCell ref="B37:G37"/>
    <mergeCell ref="B39:D39"/>
    <mergeCell ref="B40:D40"/>
    <mergeCell ref="B34:D34"/>
    <mergeCell ref="B31:D31"/>
    <mergeCell ref="B32:D32"/>
    <mergeCell ref="B33:D33"/>
    <mergeCell ref="B35:D35"/>
    <mergeCell ref="B36:D36"/>
    <mergeCell ref="B26:D26"/>
    <mergeCell ref="B27:D27"/>
    <mergeCell ref="B28:D28"/>
    <mergeCell ref="B29:D29"/>
    <mergeCell ref="B30:D30"/>
    <mergeCell ref="B25:D25"/>
    <mergeCell ref="C2:H5"/>
    <mergeCell ref="L5:R19"/>
    <mergeCell ref="E6:F7"/>
    <mergeCell ref="C11:C12"/>
    <mergeCell ref="D11:D15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1D07-CAD3-47D7-BDDC-1A2B6346F293}">
  <dimension ref="A1:R58"/>
  <sheetViews>
    <sheetView showGridLines="0" topLeftCell="A4" zoomScale="85" zoomScaleNormal="85" workbookViewId="0">
      <selection activeCell="B9" sqref="B9"/>
    </sheetView>
  </sheetViews>
  <sheetFormatPr defaultColWidth="9" defaultRowHeight="13.8" x14ac:dyDescent="0.25"/>
  <cols>
    <col min="1" max="1" width="6.21875" style="9" customWidth="1"/>
    <col min="2" max="2" width="56.5546875" style="9" customWidth="1"/>
    <col min="3" max="3" width="66" style="9" customWidth="1"/>
    <col min="4" max="4" width="17.44140625" style="9" bestFit="1" customWidth="1"/>
    <col min="5" max="5" width="46.6640625" style="9" customWidth="1"/>
    <col min="6" max="6" width="32.44140625" style="9" bestFit="1" customWidth="1"/>
    <col min="7" max="7" width="22.109375" style="9" bestFit="1" customWidth="1"/>
    <col min="8" max="8" width="33.44140625" style="9" bestFit="1" customWidth="1"/>
    <col min="9" max="16384" width="9" style="9"/>
  </cols>
  <sheetData>
    <row r="1" spans="1:18" ht="14.4" thickBot="1" x14ac:dyDescent="0.3">
      <c r="A1" s="8"/>
      <c r="B1" s="8"/>
      <c r="C1" s="8"/>
      <c r="D1" s="8"/>
      <c r="E1" s="8"/>
      <c r="F1" s="8"/>
      <c r="G1" s="8"/>
      <c r="H1" s="8"/>
      <c r="I1" s="8"/>
    </row>
    <row r="2" spans="1:18" ht="28.8" customHeight="1" x14ac:dyDescent="0.25">
      <c r="A2" s="8"/>
      <c r="B2" s="6"/>
      <c r="C2" s="141" t="s">
        <v>56</v>
      </c>
      <c r="D2" s="141"/>
      <c r="E2" s="141"/>
      <c r="F2" s="141"/>
      <c r="G2" s="141"/>
      <c r="H2" s="142"/>
      <c r="I2" s="10"/>
    </row>
    <row r="3" spans="1:18" ht="28.8" customHeight="1" x14ac:dyDescent="0.25">
      <c r="A3" s="8"/>
      <c r="B3" s="7"/>
      <c r="C3" s="143"/>
      <c r="D3" s="143"/>
      <c r="E3" s="143"/>
      <c r="F3" s="143"/>
      <c r="G3" s="143"/>
      <c r="H3" s="144"/>
      <c r="I3" s="10"/>
    </row>
    <row r="4" spans="1:18" ht="28.8" customHeight="1" x14ac:dyDescent="0.25">
      <c r="A4" s="8"/>
      <c r="B4" s="7"/>
      <c r="C4" s="143"/>
      <c r="D4" s="143"/>
      <c r="E4" s="143"/>
      <c r="F4" s="143"/>
      <c r="G4" s="143"/>
      <c r="H4" s="144"/>
      <c r="I4" s="10"/>
      <c r="Q4" s="9" t="s">
        <v>47</v>
      </c>
    </row>
    <row r="5" spans="1:18" ht="28.8" customHeight="1" thickBot="1" x14ac:dyDescent="0.3">
      <c r="A5" s="8"/>
      <c r="B5" s="7"/>
      <c r="C5" s="143"/>
      <c r="D5" s="143"/>
      <c r="E5" s="143"/>
      <c r="F5" s="143"/>
      <c r="G5" s="143"/>
      <c r="H5" s="144"/>
      <c r="I5" s="8"/>
      <c r="L5" s="71"/>
      <c r="M5" s="72"/>
      <c r="N5" s="72"/>
      <c r="O5" s="72"/>
      <c r="P5" s="72"/>
      <c r="Q5" s="72"/>
      <c r="R5" s="72"/>
    </row>
    <row r="6" spans="1:18" ht="25.8" customHeight="1" x14ac:dyDescent="0.3">
      <c r="A6" s="11"/>
      <c r="B6" s="12" t="str">
        <f>Voorblad!B6</f>
        <v>Versie 3.0</v>
      </c>
      <c r="C6" s="13"/>
      <c r="D6" s="14"/>
      <c r="E6" s="165" t="s">
        <v>9</v>
      </c>
      <c r="F6" s="166"/>
      <c r="G6" s="15"/>
      <c r="H6" s="16"/>
      <c r="I6" s="11"/>
      <c r="L6" s="72"/>
      <c r="M6" s="72"/>
      <c r="N6" s="72"/>
      <c r="O6" s="72"/>
      <c r="P6" s="72"/>
      <c r="Q6" s="72"/>
      <c r="R6" s="72"/>
    </row>
    <row r="7" spans="1:18" ht="25.8" customHeight="1" thickBot="1" x14ac:dyDescent="0.35">
      <c r="A7" s="11"/>
      <c r="B7" s="17">
        <f>Voorblad!B7</f>
        <v>45958</v>
      </c>
      <c r="C7" s="13"/>
      <c r="D7" s="14"/>
      <c r="E7" s="167"/>
      <c r="F7" s="168"/>
      <c r="G7" s="15"/>
      <c r="H7" s="16"/>
      <c r="I7" s="11"/>
      <c r="L7" s="72"/>
      <c r="M7" s="72"/>
      <c r="N7" s="72"/>
      <c r="O7" s="72"/>
      <c r="P7" s="72"/>
      <c r="Q7" s="72"/>
      <c r="R7" s="72"/>
    </row>
    <row r="8" spans="1:18" ht="15.6" customHeight="1" thickBot="1" x14ac:dyDescent="0.35">
      <c r="A8" s="11"/>
      <c r="B8" s="12" t="str">
        <f>Voorblad!B8</f>
        <v>TN-Kenmerk 539506</v>
      </c>
      <c r="C8" s="19"/>
      <c r="D8" s="14"/>
      <c r="E8" s="20"/>
      <c r="F8" s="21"/>
      <c r="G8" s="15"/>
      <c r="H8" s="16"/>
      <c r="I8" s="11"/>
      <c r="L8" s="72"/>
      <c r="M8" s="72"/>
      <c r="N8" s="72"/>
      <c r="O8" s="72"/>
      <c r="P8" s="72"/>
      <c r="Q8" s="72"/>
      <c r="R8" s="72"/>
    </row>
    <row r="9" spans="1:18" ht="15.6" customHeight="1" x14ac:dyDescent="0.25">
      <c r="A9" s="8"/>
      <c r="B9" s="22"/>
      <c r="C9" s="23" t="s">
        <v>4</v>
      </c>
      <c r="D9" s="83"/>
      <c r="E9" s="25"/>
      <c r="F9" s="25"/>
      <c r="G9" s="25"/>
      <c r="H9" s="16"/>
      <c r="I9" s="8"/>
      <c r="L9" s="72"/>
      <c r="M9" s="72"/>
      <c r="N9" s="72"/>
      <c r="O9" s="72"/>
      <c r="P9" s="72"/>
      <c r="Q9" s="72"/>
      <c r="R9" s="72"/>
    </row>
    <row r="10" spans="1:18" ht="15.6" customHeight="1" x14ac:dyDescent="0.25">
      <c r="A10" s="8"/>
      <c r="B10" s="22"/>
      <c r="C10" s="23" t="s">
        <v>5</v>
      </c>
      <c r="D10" s="84"/>
      <c r="E10" s="25"/>
      <c r="F10" s="25"/>
      <c r="G10" s="25"/>
      <c r="H10" s="16"/>
      <c r="I10" s="8"/>
      <c r="L10" s="72"/>
      <c r="M10" s="72"/>
      <c r="N10" s="72"/>
      <c r="O10" s="72"/>
      <c r="P10" s="72"/>
      <c r="Q10" s="72"/>
      <c r="R10" s="72"/>
    </row>
    <row r="11" spans="1:18" ht="15" customHeight="1" x14ac:dyDescent="0.25">
      <c r="A11" s="8"/>
      <c r="B11" s="22"/>
      <c r="C11" s="153" t="s">
        <v>6</v>
      </c>
      <c r="D11" s="154"/>
      <c r="E11" s="25"/>
      <c r="F11" s="25"/>
      <c r="G11" s="25"/>
      <c r="H11" s="16"/>
      <c r="I11" s="8"/>
      <c r="L11" s="72"/>
      <c r="M11" s="72"/>
      <c r="N11" s="72"/>
      <c r="O11" s="72"/>
      <c r="P11" s="72"/>
      <c r="Q11" s="72"/>
      <c r="R11" s="72"/>
    </row>
    <row r="12" spans="1:18" ht="15" customHeight="1" x14ac:dyDescent="0.25">
      <c r="A12" s="8"/>
      <c r="B12" s="22"/>
      <c r="C12" s="153"/>
      <c r="D12" s="154"/>
      <c r="E12" s="25"/>
      <c r="F12" s="25"/>
      <c r="G12" s="25"/>
      <c r="H12" s="16"/>
      <c r="I12" s="8"/>
      <c r="L12" s="72"/>
      <c r="M12" s="72"/>
      <c r="N12" s="72"/>
      <c r="O12" s="72"/>
      <c r="P12" s="72"/>
      <c r="Q12" s="72"/>
      <c r="R12" s="72"/>
    </row>
    <row r="13" spans="1:18" ht="15.6" customHeight="1" x14ac:dyDescent="0.25">
      <c r="A13" s="8"/>
      <c r="B13" s="22"/>
      <c r="C13" s="27"/>
      <c r="D13" s="154"/>
      <c r="E13" s="25"/>
      <c r="F13" s="25"/>
      <c r="G13" s="25"/>
      <c r="H13" s="16"/>
      <c r="I13" s="8"/>
      <c r="L13" s="72"/>
      <c r="M13" s="72"/>
      <c r="N13" s="72"/>
      <c r="O13" s="72"/>
      <c r="P13" s="72"/>
      <c r="Q13" s="72"/>
      <c r="R13" s="72"/>
    </row>
    <row r="14" spans="1:18" ht="15.6" customHeight="1" x14ac:dyDescent="0.25">
      <c r="A14" s="8"/>
      <c r="B14" s="22"/>
      <c r="C14" s="27"/>
      <c r="D14" s="154"/>
      <c r="E14" s="25"/>
      <c r="F14" s="25"/>
      <c r="G14" s="25"/>
      <c r="H14" s="16"/>
      <c r="I14" s="8"/>
      <c r="L14" s="72"/>
      <c r="M14" s="72"/>
      <c r="N14" s="72"/>
      <c r="O14" s="72"/>
      <c r="P14" s="72"/>
      <c r="Q14" s="72"/>
      <c r="R14" s="72"/>
    </row>
    <row r="15" spans="1:18" ht="16.2" customHeight="1" thickBot="1" x14ac:dyDescent="0.3">
      <c r="A15" s="8"/>
      <c r="B15" s="22"/>
      <c r="C15" s="27"/>
      <c r="D15" s="155"/>
      <c r="E15" s="25"/>
      <c r="F15" s="25"/>
      <c r="G15" s="25"/>
      <c r="H15" s="16"/>
      <c r="I15" s="8"/>
      <c r="L15" s="72"/>
      <c r="M15" s="72"/>
      <c r="N15" s="72"/>
      <c r="O15" s="72"/>
      <c r="P15" s="72"/>
      <c r="Q15" s="72"/>
      <c r="R15" s="72"/>
    </row>
    <row r="16" spans="1:18" ht="15.6" customHeight="1" thickBot="1" x14ac:dyDescent="0.35">
      <c r="A16" s="8"/>
      <c r="B16" s="76" t="s">
        <v>54</v>
      </c>
      <c r="C16" s="77" cm="1">
        <f t="array" ref="C16:E16">'Basisgegevens wegingsfactor'!H4:J4</f>
        <v>5</v>
      </c>
      <c r="D16" s="28">
        <v>0</v>
      </c>
      <c r="E16" s="28">
        <v>0</v>
      </c>
      <c r="F16" s="28"/>
      <c r="G16" s="28"/>
      <c r="H16" s="29"/>
      <c r="I16" s="8"/>
      <c r="L16" s="72"/>
      <c r="M16" s="72"/>
      <c r="N16" s="72"/>
      <c r="O16" s="72"/>
      <c r="P16" s="72"/>
      <c r="Q16" s="72"/>
      <c r="R16" s="72"/>
    </row>
    <row r="17" spans="1:18" ht="43.2" customHeight="1" thickBot="1" x14ac:dyDescent="0.3">
      <c r="A17" s="30"/>
      <c r="B17" s="156" t="s">
        <v>19</v>
      </c>
      <c r="C17" s="157"/>
      <c r="D17" s="158"/>
      <c r="E17" s="46" t="s">
        <v>10</v>
      </c>
      <c r="F17" s="31" t="s">
        <v>8</v>
      </c>
      <c r="G17" s="31" t="s">
        <v>29</v>
      </c>
      <c r="H17" s="31" t="s">
        <v>12</v>
      </c>
      <c r="I17" s="30"/>
      <c r="L17" s="72"/>
      <c r="M17" s="72"/>
      <c r="N17" s="72"/>
      <c r="O17" s="72"/>
      <c r="P17" s="72"/>
      <c r="Q17" s="72"/>
      <c r="R17" s="72"/>
    </row>
    <row r="18" spans="1:18" ht="16.2" customHeight="1" thickBot="1" x14ac:dyDescent="0.3">
      <c r="A18" s="8"/>
      <c r="B18" s="117" t="s">
        <v>22</v>
      </c>
      <c r="C18" s="118"/>
      <c r="D18" s="119"/>
      <c r="E18" s="79"/>
      <c r="F18" s="32">
        <v>0</v>
      </c>
      <c r="G18" s="65">
        <f>ROUND('Basisgegevens wegingsfactor'!G10,0)</f>
        <v>90</v>
      </c>
      <c r="H18" s="34">
        <f t="shared" ref="H18" si="0">F18*G18</f>
        <v>0</v>
      </c>
      <c r="I18" s="8"/>
      <c r="K18" s="62"/>
      <c r="L18" s="72"/>
      <c r="M18" s="72"/>
      <c r="N18" s="72"/>
      <c r="O18" s="72"/>
      <c r="P18" s="72"/>
      <c r="Q18" s="72"/>
      <c r="R18" s="72"/>
    </row>
    <row r="19" spans="1:18" ht="16.2" customHeight="1" thickBot="1" x14ac:dyDescent="0.3">
      <c r="A19" s="8"/>
      <c r="B19" s="117" t="s">
        <v>23</v>
      </c>
      <c r="C19" s="118"/>
      <c r="D19" s="119"/>
      <c r="E19" s="79"/>
      <c r="F19" s="32">
        <v>0</v>
      </c>
      <c r="G19" s="65">
        <f>ROUND('Basisgegevens wegingsfactor'!G11,0)</f>
        <v>10</v>
      </c>
      <c r="H19" s="34">
        <f>F19*G19</f>
        <v>0</v>
      </c>
      <c r="I19" s="8"/>
      <c r="L19" s="72"/>
      <c r="M19" s="72"/>
      <c r="N19" s="72"/>
      <c r="O19" s="72"/>
      <c r="P19" s="72"/>
      <c r="Q19" s="72"/>
      <c r="R19" s="72"/>
    </row>
    <row r="20" spans="1:18" ht="16.2" thickBot="1" x14ac:dyDescent="0.3">
      <c r="A20" s="8"/>
      <c r="B20" s="117" t="s">
        <v>24</v>
      </c>
      <c r="C20" s="118"/>
      <c r="D20" s="119"/>
      <c r="E20" s="79"/>
      <c r="F20" s="32">
        <v>0</v>
      </c>
      <c r="G20" s="65">
        <f>ROUND('Basisgegevens wegingsfactor'!G12,0)</f>
        <v>5</v>
      </c>
      <c r="H20" s="34">
        <f t="shared" ref="H20:H26" si="1">F20*G20</f>
        <v>0</v>
      </c>
      <c r="I20" s="8"/>
    </row>
    <row r="21" spans="1:18" ht="16.2" thickBot="1" x14ac:dyDescent="0.3">
      <c r="A21" s="8"/>
      <c r="B21" s="117" t="s">
        <v>25</v>
      </c>
      <c r="C21" s="118"/>
      <c r="D21" s="119"/>
      <c r="E21" s="79"/>
      <c r="F21" s="32">
        <v>0</v>
      </c>
      <c r="G21" s="65">
        <f>ROUND('Basisgegevens wegingsfactor'!G13,0)</f>
        <v>5</v>
      </c>
      <c r="H21" s="34">
        <f t="shared" si="1"/>
        <v>0</v>
      </c>
      <c r="I21" s="8"/>
    </row>
    <row r="22" spans="1:18" ht="16.2" thickBot="1" x14ac:dyDescent="0.3">
      <c r="A22" s="8"/>
      <c r="B22" s="117" t="s">
        <v>26</v>
      </c>
      <c r="C22" s="118"/>
      <c r="D22" s="119"/>
      <c r="E22" s="79"/>
      <c r="F22" s="32">
        <v>0</v>
      </c>
      <c r="G22" s="65">
        <f>ROUND('Basisgegevens wegingsfactor'!G14,0)</f>
        <v>3</v>
      </c>
      <c r="H22" s="34">
        <f t="shared" si="1"/>
        <v>0</v>
      </c>
      <c r="I22" s="8"/>
    </row>
    <row r="23" spans="1:18" ht="16.2" thickBot="1" x14ac:dyDescent="0.3">
      <c r="A23" s="8"/>
      <c r="B23" s="117" t="s">
        <v>20</v>
      </c>
      <c r="C23" s="118"/>
      <c r="D23" s="119"/>
      <c r="E23" s="80"/>
      <c r="F23" s="32">
        <v>0</v>
      </c>
      <c r="G23" s="65">
        <f>ROUND('Basisgegevens wegingsfactor'!G15,0)</f>
        <v>20</v>
      </c>
      <c r="H23" s="34">
        <f t="shared" si="1"/>
        <v>0</v>
      </c>
      <c r="I23" s="8"/>
    </row>
    <row r="24" spans="1:18" ht="16.2" thickBot="1" x14ac:dyDescent="0.3">
      <c r="A24" s="8"/>
      <c r="B24" s="117" t="s">
        <v>21</v>
      </c>
      <c r="C24" s="118"/>
      <c r="D24" s="119"/>
      <c r="E24" s="80"/>
      <c r="F24" s="32">
        <v>0</v>
      </c>
      <c r="G24" s="65">
        <f>ROUND('Basisgegevens wegingsfactor'!G16,0)</f>
        <v>5</v>
      </c>
      <c r="H24" s="34">
        <f t="shared" si="1"/>
        <v>0</v>
      </c>
      <c r="I24" s="8"/>
    </row>
    <row r="25" spans="1:18" ht="16.2" thickBot="1" x14ac:dyDescent="0.3">
      <c r="A25" s="8"/>
      <c r="B25" s="122" t="s">
        <v>48</v>
      </c>
      <c r="C25" s="123"/>
      <c r="D25" s="124"/>
      <c r="E25" s="80"/>
      <c r="F25" s="32">
        <v>0</v>
      </c>
      <c r="G25" s="65">
        <f>ROUND('Basisgegevens wegingsfactor'!G17,0)</f>
        <v>5</v>
      </c>
      <c r="H25" s="34">
        <f t="shared" si="1"/>
        <v>0</v>
      </c>
      <c r="I25" s="8"/>
    </row>
    <row r="26" spans="1:18" ht="16.2" thickBot="1" x14ac:dyDescent="0.3">
      <c r="A26" s="8"/>
      <c r="B26" s="122" t="s">
        <v>49</v>
      </c>
      <c r="C26" s="123"/>
      <c r="D26" s="124"/>
      <c r="E26" s="80"/>
      <c r="F26" s="32">
        <v>0</v>
      </c>
      <c r="G26" s="65">
        <f>ROUND('Basisgegevens wegingsfactor'!G18,0)</f>
        <v>3</v>
      </c>
      <c r="H26" s="34">
        <f t="shared" si="1"/>
        <v>0</v>
      </c>
      <c r="I26" s="8"/>
    </row>
    <row r="27" spans="1:18" ht="16.2" thickBot="1" x14ac:dyDescent="0.3">
      <c r="A27" s="8"/>
      <c r="B27" s="122" t="s">
        <v>50</v>
      </c>
      <c r="C27" s="123"/>
      <c r="D27" s="124"/>
      <c r="E27" s="81"/>
      <c r="F27" s="50">
        <v>0</v>
      </c>
      <c r="G27" s="65">
        <f>ROUND('Basisgegevens wegingsfactor'!G19,0)</f>
        <v>3</v>
      </c>
      <c r="H27" s="52">
        <f>F27*G27</f>
        <v>0</v>
      </c>
      <c r="I27" s="8"/>
    </row>
    <row r="28" spans="1:18" ht="59.4" customHeight="1" thickBot="1" x14ac:dyDescent="0.3">
      <c r="A28" s="8"/>
      <c r="B28" s="120" t="s">
        <v>75</v>
      </c>
      <c r="C28" s="121"/>
      <c r="D28" s="121"/>
      <c r="E28" s="59"/>
      <c r="F28" s="60"/>
      <c r="G28" s="60"/>
      <c r="H28" s="61"/>
      <c r="I28" s="8"/>
    </row>
    <row r="29" spans="1:18" ht="16.2" thickBot="1" x14ac:dyDescent="0.3">
      <c r="A29" s="8"/>
      <c r="B29" s="122" t="s">
        <v>34</v>
      </c>
      <c r="C29" s="123"/>
      <c r="D29" s="124"/>
      <c r="E29" s="82"/>
      <c r="F29" s="53">
        <v>0</v>
      </c>
      <c r="G29" s="66">
        <f>ROUND('Basisgegevens wegingsfactor'!G21,0)</f>
        <v>5</v>
      </c>
      <c r="H29" s="54">
        <f>F29*G29</f>
        <v>0</v>
      </c>
      <c r="I29" s="8"/>
    </row>
    <row r="30" spans="1:18" ht="16.2" thickBot="1" x14ac:dyDescent="0.3">
      <c r="A30" s="8"/>
      <c r="B30" s="122" t="s">
        <v>35</v>
      </c>
      <c r="C30" s="123"/>
      <c r="D30" s="124"/>
      <c r="E30" s="79"/>
      <c r="F30" s="32">
        <v>0</v>
      </c>
      <c r="G30" s="66">
        <f>ROUND('Basisgegevens wegingsfactor'!G22,0)</f>
        <v>5</v>
      </c>
      <c r="H30" s="34">
        <f t="shared" ref="H30:H37" si="2">F30*G30</f>
        <v>0</v>
      </c>
      <c r="I30" s="8"/>
    </row>
    <row r="31" spans="1:18" ht="16.2" thickBot="1" x14ac:dyDescent="0.3">
      <c r="A31" s="8"/>
      <c r="B31" s="117" t="s">
        <v>76</v>
      </c>
      <c r="C31" s="118"/>
      <c r="D31" s="119"/>
      <c r="E31" s="79"/>
      <c r="F31" s="32">
        <v>0</v>
      </c>
      <c r="G31" s="66">
        <f>ROUND('Basisgegevens wegingsfactor'!G23,0)</f>
        <v>3</v>
      </c>
      <c r="H31" s="34">
        <f t="shared" si="2"/>
        <v>0</v>
      </c>
      <c r="I31" s="8"/>
    </row>
    <row r="32" spans="1:18" ht="16.2" thickBot="1" x14ac:dyDescent="0.3">
      <c r="A32" s="8"/>
      <c r="B32" s="117" t="s">
        <v>36</v>
      </c>
      <c r="C32" s="118"/>
      <c r="D32" s="119"/>
      <c r="E32" s="79"/>
      <c r="F32" s="32">
        <v>0</v>
      </c>
      <c r="G32" s="66">
        <f>ROUND('Basisgegevens wegingsfactor'!G25,0)</f>
        <v>3</v>
      </c>
      <c r="H32" s="34">
        <f t="shared" si="2"/>
        <v>0</v>
      </c>
      <c r="I32" s="8"/>
    </row>
    <row r="33" spans="1:9" ht="16.2" thickBot="1" x14ac:dyDescent="0.3">
      <c r="A33" s="8"/>
      <c r="B33" s="117" t="s">
        <v>37</v>
      </c>
      <c r="C33" s="118"/>
      <c r="D33" s="119"/>
      <c r="E33" s="79"/>
      <c r="F33" s="32">
        <v>0</v>
      </c>
      <c r="G33" s="66">
        <f>ROUND('Basisgegevens wegingsfactor'!G26,0)</f>
        <v>3</v>
      </c>
      <c r="H33" s="34">
        <f t="shared" si="2"/>
        <v>0</v>
      </c>
      <c r="I33" s="8"/>
    </row>
    <row r="34" spans="1:9" ht="16.2" thickBot="1" x14ac:dyDescent="0.3">
      <c r="A34" s="8"/>
      <c r="B34" s="117" t="s">
        <v>38</v>
      </c>
      <c r="C34" s="118"/>
      <c r="D34" s="119"/>
      <c r="E34" s="79"/>
      <c r="F34" s="32">
        <v>0</v>
      </c>
      <c r="G34" s="66">
        <f>ROUND('Basisgegevens wegingsfactor'!G27,0)</f>
        <v>5</v>
      </c>
      <c r="H34" s="34">
        <f t="shared" si="2"/>
        <v>0</v>
      </c>
      <c r="I34" s="8"/>
    </row>
    <row r="35" spans="1:9" ht="16.2" thickBot="1" x14ac:dyDescent="0.3">
      <c r="A35" s="8"/>
      <c r="B35" s="117" t="s">
        <v>51</v>
      </c>
      <c r="C35" s="118"/>
      <c r="D35" s="119"/>
      <c r="E35" s="79"/>
      <c r="F35" s="32">
        <v>0</v>
      </c>
      <c r="G35" s="66">
        <f>ROUND('Basisgegevens wegingsfactor'!G28,0)</f>
        <v>1</v>
      </c>
      <c r="H35" s="34">
        <f>F35*G35</f>
        <v>0</v>
      </c>
      <c r="I35" s="8"/>
    </row>
    <row r="36" spans="1:9" ht="16.2" thickBot="1" x14ac:dyDescent="0.3">
      <c r="A36" s="8"/>
      <c r="B36" s="117" t="s">
        <v>40</v>
      </c>
      <c r="C36" s="118"/>
      <c r="D36" s="119"/>
      <c r="E36" s="79"/>
      <c r="F36" s="32">
        <v>0</v>
      </c>
      <c r="G36" s="66">
        <f>ROUND('Basisgegevens wegingsfactor'!G30,0)</f>
        <v>3</v>
      </c>
      <c r="H36" s="34">
        <f t="shared" si="2"/>
        <v>0</v>
      </c>
      <c r="I36" s="8"/>
    </row>
    <row r="37" spans="1:9" ht="16.2" thickBot="1" x14ac:dyDescent="0.3">
      <c r="A37" s="8"/>
      <c r="B37" s="117" t="s">
        <v>41</v>
      </c>
      <c r="C37" s="118"/>
      <c r="D37" s="119"/>
      <c r="E37" s="79"/>
      <c r="F37" s="32">
        <v>0</v>
      </c>
      <c r="G37" s="66">
        <f>ROUND('Basisgegevens wegingsfactor'!G31,0)</f>
        <v>1</v>
      </c>
      <c r="H37" s="34">
        <f t="shared" si="2"/>
        <v>0</v>
      </c>
      <c r="I37" s="8"/>
    </row>
    <row r="38" spans="1:9" ht="30.6" customHeight="1" thickBot="1" x14ac:dyDescent="0.35">
      <c r="A38" s="8"/>
      <c r="B38" s="137" t="s">
        <v>28</v>
      </c>
      <c r="C38" s="137"/>
      <c r="D38" s="137"/>
      <c r="E38" s="137"/>
      <c r="F38" s="137"/>
      <c r="G38" s="137"/>
      <c r="H38" s="48">
        <f>SUM(H18:H37)</f>
        <v>0</v>
      </c>
      <c r="I38" s="8"/>
    </row>
    <row r="39" spans="1:9" ht="15.6" x14ac:dyDescent="0.25">
      <c r="A39" s="8"/>
      <c r="B39" s="47"/>
      <c r="C39" s="47"/>
      <c r="D39" s="47"/>
      <c r="E39" s="47"/>
      <c r="F39" s="47"/>
      <c r="G39" s="47"/>
      <c r="H39" s="47"/>
      <c r="I39" s="8"/>
    </row>
    <row r="40" spans="1:9" ht="31.8" thickBot="1" x14ac:dyDescent="0.35">
      <c r="A40" s="8"/>
      <c r="B40" s="138" t="s">
        <v>11</v>
      </c>
      <c r="C40" s="139"/>
      <c r="D40" s="140"/>
      <c r="E40" s="46" t="s">
        <v>10</v>
      </c>
      <c r="F40" s="31" t="s">
        <v>1</v>
      </c>
      <c r="G40" s="31" t="s">
        <v>2</v>
      </c>
      <c r="H40" s="31" t="s">
        <v>13</v>
      </c>
      <c r="I40" s="8"/>
    </row>
    <row r="41" spans="1:9" ht="70.2" customHeight="1" thickBot="1" x14ac:dyDescent="0.3">
      <c r="A41" s="8"/>
      <c r="B41" s="126" t="s">
        <v>80</v>
      </c>
      <c r="C41" s="127"/>
      <c r="D41" s="128"/>
      <c r="E41" s="79"/>
      <c r="F41" s="33">
        <v>0</v>
      </c>
      <c r="G41" s="34">
        <f>H38</f>
        <v>0</v>
      </c>
      <c r="H41" s="34">
        <f>F41*G41</f>
        <v>0</v>
      </c>
      <c r="I41" s="8"/>
    </row>
    <row r="42" spans="1:9" ht="18" thickBot="1" x14ac:dyDescent="0.35">
      <c r="A42" s="8"/>
      <c r="B42" s="129" t="s">
        <v>15</v>
      </c>
      <c r="C42" s="129"/>
      <c r="D42" s="129"/>
      <c r="E42" s="129"/>
      <c r="F42" s="129"/>
      <c r="G42" s="129"/>
      <c r="H42" s="48">
        <f>H41</f>
        <v>0</v>
      </c>
      <c r="I42" s="8"/>
    </row>
    <row r="43" spans="1:9" ht="15.6" x14ac:dyDescent="0.25">
      <c r="A43" s="8"/>
      <c r="B43" s="47"/>
      <c r="C43" s="47"/>
      <c r="D43" s="47"/>
      <c r="E43" s="47"/>
      <c r="F43" s="47"/>
      <c r="G43" s="47"/>
      <c r="H43" s="47"/>
      <c r="I43" s="8"/>
    </row>
    <row r="44" spans="1:9" ht="15.6" thickBot="1" x14ac:dyDescent="0.3">
      <c r="A44" s="8"/>
      <c r="B44" s="25"/>
      <c r="C44" s="25"/>
      <c r="D44" s="25"/>
      <c r="E44" s="25"/>
      <c r="F44" s="25"/>
      <c r="G44" s="25"/>
      <c r="H44" s="25"/>
      <c r="I44" s="8"/>
    </row>
    <row r="45" spans="1:9" ht="17.399999999999999" x14ac:dyDescent="0.3">
      <c r="A45" s="8"/>
      <c r="B45" s="130" t="s">
        <v>27</v>
      </c>
      <c r="C45" s="131"/>
      <c r="D45" s="131"/>
      <c r="E45" s="132"/>
      <c r="F45" s="25"/>
      <c r="G45" s="25"/>
      <c r="H45" s="25"/>
      <c r="I45" s="8"/>
    </row>
    <row r="46" spans="1:9" ht="17.399999999999999" x14ac:dyDescent="0.3">
      <c r="A46" s="8"/>
      <c r="B46" s="133" t="str">
        <f>B38</f>
        <v>Inschrijfprijs manuurtarieven en periodieke onderhoudsbeurten</v>
      </c>
      <c r="C46" s="134"/>
      <c r="D46" s="134"/>
      <c r="E46" s="67">
        <f>H38</f>
        <v>0</v>
      </c>
      <c r="F46" s="25"/>
      <c r="G46" s="25"/>
      <c r="H46" s="25"/>
      <c r="I46" s="8"/>
    </row>
    <row r="47" spans="1:9" ht="17.399999999999999" x14ac:dyDescent="0.3">
      <c r="A47" s="8"/>
      <c r="B47" s="135" t="str">
        <f>B42</f>
        <v>Inschrijfprijs Factuur/ omzet korting</v>
      </c>
      <c r="C47" s="136"/>
      <c r="D47" s="136"/>
      <c r="E47" s="68">
        <f>H42</f>
        <v>0</v>
      </c>
      <c r="F47" s="25"/>
      <c r="G47" s="25"/>
      <c r="H47" s="25"/>
      <c r="I47" s="8"/>
    </row>
    <row r="48" spans="1:9" ht="18" thickBot="1" x14ac:dyDescent="0.35">
      <c r="A48" s="8"/>
      <c r="B48" s="150" t="s">
        <v>14</v>
      </c>
      <c r="C48" s="151"/>
      <c r="D48" s="151"/>
      <c r="E48" s="69">
        <f>E46-E47</f>
        <v>0</v>
      </c>
      <c r="F48" s="25"/>
      <c r="G48" s="25"/>
      <c r="H48" s="25"/>
      <c r="I48" s="8"/>
    </row>
    <row r="49" spans="1:9" x14ac:dyDescent="0.25">
      <c r="A49" s="11"/>
      <c r="B49" s="11"/>
      <c r="C49" s="11"/>
      <c r="D49" s="11"/>
      <c r="E49" s="11"/>
      <c r="F49" s="8"/>
      <c r="G49" s="8"/>
      <c r="H49" s="8"/>
      <c r="I49" s="8"/>
    </row>
    <row r="50" spans="1:9" x14ac:dyDescent="0.25">
      <c r="A50" s="11"/>
      <c r="B50" s="11"/>
      <c r="C50" s="11"/>
      <c r="D50" s="11"/>
      <c r="E50" s="11"/>
      <c r="F50" s="8"/>
      <c r="G50" s="8"/>
      <c r="H50" s="8"/>
      <c r="I50" s="8"/>
    </row>
    <row r="51" spans="1:9" ht="46.8" customHeight="1" x14ac:dyDescent="0.3">
      <c r="A51" s="152" t="s">
        <v>16</v>
      </c>
      <c r="B51" s="152"/>
      <c r="C51" s="152"/>
      <c r="D51" s="152"/>
      <c r="E51" s="152"/>
      <c r="F51" s="8"/>
      <c r="G51" s="8"/>
      <c r="H51" s="8"/>
      <c r="I51" s="8"/>
    </row>
    <row r="52" spans="1:9" ht="43.8" customHeight="1" x14ac:dyDescent="0.25">
      <c r="A52" s="149" t="s">
        <v>17</v>
      </c>
      <c r="B52" s="149"/>
      <c r="C52" s="149"/>
      <c r="D52" s="149"/>
      <c r="E52" s="149"/>
      <c r="F52" s="8"/>
      <c r="G52" s="8"/>
      <c r="H52" s="8"/>
      <c r="I52" s="8"/>
    </row>
    <row r="53" spans="1:9" ht="39.6" customHeight="1" x14ac:dyDescent="0.3">
      <c r="A53" s="125" t="s">
        <v>3</v>
      </c>
      <c r="B53" s="125"/>
      <c r="C53" s="125"/>
      <c r="D53" s="125"/>
      <c r="E53" s="125"/>
      <c r="F53" s="8"/>
      <c r="G53" s="8"/>
      <c r="H53" s="8"/>
      <c r="I53" s="8"/>
    </row>
    <row r="57" spans="1:9" x14ac:dyDescent="0.25">
      <c r="A57" s="1"/>
      <c r="B57" s="1"/>
      <c r="C57" s="35"/>
      <c r="D57" s="35"/>
      <c r="E57" s="35"/>
    </row>
    <row r="58" spans="1:9" x14ac:dyDescent="0.25">
      <c r="A58" s="35"/>
      <c r="B58" s="35"/>
      <c r="C58" s="35"/>
      <c r="D58" s="35"/>
      <c r="E58" s="35"/>
    </row>
  </sheetData>
  <sheetProtection algorithmName="SHA-512" hashValue="COtJ3S9ptosDol5hptGvmGOuydzydOmvHTqrNhK+zvbcX+INkYnKU6h3Vt7hqGEM7ZswZ2lAEfYu4bJ3z/3kdw==" saltValue="wHXmyw+Xm+oa7KlIaFmuqw==" spinCount="100000" sheet="1" objects="1" scenarios="1" formatColumns="0" formatRows="0"/>
  <mergeCells count="36">
    <mergeCell ref="A52:E52"/>
    <mergeCell ref="A53:E53"/>
    <mergeCell ref="B42:G42"/>
    <mergeCell ref="B45:E45"/>
    <mergeCell ref="B46:D46"/>
    <mergeCell ref="B47:D47"/>
    <mergeCell ref="B48:D48"/>
    <mergeCell ref="A51:E51"/>
    <mergeCell ref="B38:G38"/>
    <mergeCell ref="B40:D40"/>
    <mergeCell ref="B41:D41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5:D25"/>
    <mergeCell ref="C2:H5"/>
    <mergeCell ref="E6:F7"/>
    <mergeCell ref="C11:C12"/>
    <mergeCell ref="D11:D15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AE54-0333-487F-997A-10202AF3D942}">
  <dimension ref="A1:R78"/>
  <sheetViews>
    <sheetView showGridLines="0" zoomScale="80" zoomScaleNormal="80" workbookViewId="0">
      <selection activeCell="B7" sqref="B7"/>
    </sheetView>
  </sheetViews>
  <sheetFormatPr defaultColWidth="9" defaultRowHeight="13.8" x14ac:dyDescent="0.25"/>
  <cols>
    <col min="1" max="1" width="6.21875" style="9" customWidth="1"/>
    <col min="2" max="2" width="56.5546875" style="9" customWidth="1"/>
    <col min="3" max="3" width="66" style="9" customWidth="1"/>
    <col min="4" max="4" width="20.21875" style="9" customWidth="1"/>
    <col min="5" max="5" width="46.6640625" style="9" customWidth="1"/>
    <col min="6" max="6" width="32.44140625" style="9" bestFit="1" customWidth="1"/>
    <col min="7" max="7" width="22.109375" style="9" bestFit="1" customWidth="1"/>
    <col min="8" max="8" width="33.44140625" style="9" bestFit="1" customWidth="1"/>
    <col min="9" max="16384" width="9" style="9"/>
  </cols>
  <sheetData>
    <row r="1" spans="1:18" ht="14.4" thickBot="1" x14ac:dyDescent="0.3">
      <c r="A1" s="8"/>
      <c r="B1" s="8"/>
      <c r="C1" s="8"/>
      <c r="D1" s="8"/>
      <c r="E1" s="8"/>
      <c r="F1" s="8"/>
      <c r="G1" s="8"/>
      <c r="H1" s="8"/>
      <c r="I1" s="8"/>
    </row>
    <row r="2" spans="1:18" ht="28.8" customHeight="1" x14ac:dyDescent="0.25">
      <c r="A2" s="8"/>
      <c r="B2" s="6"/>
      <c r="C2" s="141" t="s">
        <v>60</v>
      </c>
      <c r="D2" s="141"/>
      <c r="E2" s="141"/>
      <c r="F2" s="141"/>
      <c r="G2" s="141"/>
      <c r="H2" s="142"/>
      <c r="I2" s="10"/>
    </row>
    <row r="3" spans="1:18" ht="28.8" customHeight="1" x14ac:dyDescent="0.25">
      <c r="A3" s="8"/>
      <c r="B3" s="7"/>
      <c r="C3" s="143"/>
      <c r="D3" s="143"/>
      <c r="E3" s="143"/>
      <c r="F3" s="143"/>
      <c r="G3" s="143"/>
      <c r="H3" s="144"/>
      <c r="I3" s="10"/>
    </row>
    <row r="4" spans="1:18" ht="28.8" customHeight="1" x14ac:dyDescent="0.25">
      <c r="A4" s="8"/>
      <c r="B4" s="7"/>
      <c r="C4" s="143"/>
      <c r="D4" s="143"/>
      <c r="E4" s="143"/>
      <c r="F4" s="143"/>
      <c r="G4" s="143"/>
      <c r="H4" s="144"/>
      <c r="I4" s="10"/>
      <c r="Q4" s="9" t="s">
        <v>47</v>
      </c>
    </row>
    <row r="5" spans="1:18" ht="28.8" customHeight="1" thickBot="1" x14ac:dyDescent="0.3">
      <c r="A5" s="8"/>
      <c r="B5" s="7"/>
      <c r="C5" s="143"/>
      <c r="D5" s="143"/>
      <c r="E5" s="143"/>
      <c r="F5" s="143"/>
      <c r="G5" s="143"/>
      <c r="H5" s="144"/>
      <c r="I5" s="8"/>
      <c r="L5" s="159"/>
      <c r="M5" s="160"/>
      <c r="N5" s="160"/>
      <c r="O5" s="160"/>
      <c r="P5" s="160"/>
      <c r="Q5" s="160"/>
      <c r="R5" s="160"/>
    </row>
    <row r="6" spans="1:18" ht="25.8" customHeight="1" x14ac:dyDescent="0.3">
      <c r="A6" s="11"/>
      <c r="B6" s="12" t="str">
        <f>Voorblad!B6</f>
        <v>Versie 3.0</v>
      </c>
      <c r="C6" s="13"/>
      <c r="D6" s="14"/>
      <c r="E6" s="165" t="s">
        <v>9</v>
      </c>
      <c r="F6" s="166"/>
      <c r="G6" s="15"/>
      <c r="H6" s="16"/>
      <c r="I6" s="11"/>
      <c r="L6" s="160"/>
      <c r="M6" s="160"/>
      <c r="N6" s="160"/>
      <c r="O6" s="160"/>
      <c r="P6" s="160"/>
      <c r="Q6" s="160"/>
      <c r="R6" s="160"/>
    </row>
    <row r="7" spans="1:18" ht="25.8" customHeight="1" thickBot="1" x14ac:dyDescent="0.35">
      <c r="A7" s="11"/>
      <c r="B7" s="17">
        <f>Voorblad!B7</f>
        <v>45958</v>
      </c>
      <c r="C7" s="13"/>
      <c r="D7" s="14"/>
      <c r="E7" s="167"/>
      <c r="F7" s="168"/>
      <c r="G7" s="15"/>
      <c r="H7" s="16"/>
      <c r="I7" s="11"/>
      <c r="L7" s="160"/>
      <c r="M7" s="160"/>
      <c r="N7" s="160"/>
      <c r="O7" s="160"/>
      <c r="P7" s="160"/>
      <c r="Q7" s="160"/>
      <c r="R7" s="160"/>
    </row>
    <row r="8" spans="1:18" ht="15.6" thickBot="1" x14ac:dyDescent="0.3">
      <c r="A8" s="11"/>
      <c r="B8" s="18" t="str">
        <f>Voorblad!B8</f>
        <v>TN-Kenmerk 539506</v>
      </c>
      <c r="C8" s="19"/>
      <c r="D8" s="14"/>
      <c r="E8" s="20"/>
      <c r="F8" s="21"/>
      <c r="G8" s="15"/>
      <c r="H8" s="16"/>
      <c r="I8" s="11"/>
      <c r="L8" s="160"/>
      <c r="M8" s="160"/>
      <c r="N8" s="160"/>
      <c r="O8" s="160"/>
      <c r="P8" s="160"/>
      <c r="Q8" s="160"/>
      <c r="R8" s="160"/>
    </row>
    <row r="9" spans="1:18" ht="15.6" x14ac:dyDescent="0.25">
      <c r="A9" s="8"/>
      <c r="B9" s="22"/>
      <c r="C9" s="23" t="s">
        <v>4</v>
      </c>
      <c r="D9" s="24"/>
      <c r="E9" s="25"/>
      <c r="F9" s="25"/>
      <c r="G9" s="25"/>
      <c r="H9" s="16"/>
      <c r="I9" s="8"/>
      <c r="L9" s="160"/>
      <c r="M9" s="160"/>
      <c r="N9" s="160"/>
      <c r="O9" s="160"/>
      <c r="P9" s="160"/>
      <c r="Q9" s="160"/>
      <c r="R9" s="160"/>
    </row>
    <row r="10" spans="1:18" ht="17.399999999999999" customHeight="1" x14ac:dyDescent="0.25">
      <c r="A10" s="8"/>
      <c r="B10" s="22"/>
      <c r="C10" s="23" t="s">
        <v>5</v>
      </c>
      <c r="D10" s="26"/>
      <c r="E10" s="25"/>
      <c r="F10" s="25"/>
      <c r="G10" s="25"/>
      <c r="H10" s="16"/>
      <c r="I10" s="8"/>
      <c r="L10" s="160"/>
      <c r="M10" s="160"/>
      <c r="N10" s="160"/>
      <c r="O10" s="160"/>
      <c r="P10" s="160"/>
      <c r="Q10" s="160"/>
      <c r="R10" s="160"/>
    </row>
    <row r="11" spans="1:18" ht="15" x14ac:dyDescent="0.25">
      <c r="A11" s="8"/>
      <c r="B11" s="22"/>
      <c r="C11" s="153" t="s">
        <v>6</v>
      </c>
      <c r="D11" s="154"/>
      <c r="E11" s="25"/>
      <c r="F11" s="25"/>
      <c r="G11" s="25"/>
      <c r="H11" s="16"/>
      <c r="I11" s="8"/>
      <c r="L11" s="160"/>
      <c r="M11" s="160"/>
      <c r="N11" s="160"/>
      <c r="O11" s="160"/>
      <c r="P11" s="160"/>
      <c r="Q11" s="160"/>
      <c r="R11" s="160"/>
    </row>
    <row r="12" spans="1:18" ht="15" x14ac:dyDescent="0.25">
      <c r="A12" s="8"/>
      <c r="B12" s="22"/>
      <c r="C12" s="153"/>
      <c r="D12" s="154"/>
      <c r="E12" s="25"/>
      <c r="F12" s="25"/>
      <c r="G12" s="25"/>
      <c r="H12" s="16"/>
      <c r="I12" s="8"/>
      <c r="L12" s="160"/>
      <c r="M12" s="160"/>
      <c r="N12" s="160"/>
      <c r="O12" s="160"/>
      <c r="P12" s="160"/>
      <c r="Q12" s="160"/>
      <c r="R12" s="160"/>
    </row>
    <row r="13" spans="1:18" ht="15.6" x14ac:dyDescent="0.25">
      <c r="A13" s="8"/>
      <c r="B13" s="22"/>
      <c r="C13" s="27"/>
      <c r="D13" s="154"/>
      <c r="E13" s="25"/>
      <c r="F13" s="25"/>
      <c r="G13" s="25"/>
      <c r="H13" s="16"/>
      <c r="I13" s="8"/>
      <c r="L13" s="160"/>
      <c r="M13" s="160"/>
      <c r="N13" s="160"/>
      <c r="O13" s="160"/>
      <c r="P13" s="160"/>
      <c r="Q13" s="160"/>
      <c r="R13" s="160"/>
    </row>
    <row r="14" spans="1:18" ht="15" x14ac:dyDescent="0.25">
      <c r="A14" s="8"/>
      <c r="B14" s="22"/>
      <c r="C14" s="19"/>
      <c r="D14" s="154"/>
      <c r="E14" s="25"/>
      <c r="F14" s="25"/>
      <c r="G14" s="25"/>
      <c r="H14" s="16"/>
      <c r="I14" s="8"/>
      <c r="L14" s="160"/>
      <c r="M14" s="160"/>
      <c r="N14" s="160"/>
      <c r="O14" s="160"/>
      <c r="P14" s="160"/>
      <c r="Q14" s="160"/>
      <c r="R14" s="160"/>
    </row>
    <row r="15" spans="1:18" ht="15.6" thickBot="1" x14ac:dyDescent="0.3">
      <c r="A15" s="8"/>
      <c r="B15" s="22"/>
      <c r="C15" s="19"/>
      <c r="D15" s="155"/>
      <c r="E15" s="25"/>
      <c r="F15" s="25"/>
      <c r="G15" s="25"/>
      <c r="H15" s="16"/>
      <c r="I15" s="8"/>
      <c r="L15" s="160"/>
      <c r="M15" s="160"/>
      <c r="N15" s="160"/>
      <c r="O15" s="160"/>
      <c r="P15" s="160"/>
      <c r="Q15" s="160"/>
      <c r="R15" s="160"/>
    </row>
    <row r="16" spans="1:18" ht="16.2" thickBot="1" x14ac:dyDescent="0.35">
      <c r="A16" s="8"/>
      <c r="B16" s="76" t="s">
        <v>54</v>
      </c>
      <c r="C16" s="77" cm="1">
        <f t="array" ref="C16:E16">'Basisgegevens wegingsfactor'!H5:J5</f>
        <v>39</v>
      </c>
      <c r="D16" s="28">
        <v>0</v>
      </c>
      <c r="E16" s="28">
        <v>0</v>
      </c>
      <c r="F16" s="28"/>
      <c r="G16" s="28"/>
      <c r="H16" s="29"/>
      <c r="I16" s="8"/>
      <c r="L16" s="160"/>
      <c r="M16" s="160"/>
      <c r="N16" s="160"/>
      <c r="O16" s="160"/>
      <c r="P16" s="160"/>
      <c r="Q16" s="160"/>
      <c r="R16" s="160"/>
    </row>
    <row r="17" spans="1:18" ht="16.2" thickBot="1" x14ac:dyDescent="0.35">
      <c r="A17" s="8"/>
      <c r="B17" s="76"/>
      <c r="C17" s="77"/>
      <c r="D17" s="28"/>
      <c r="E17" s="28"/>
      <c r="F17" s="28"/>
      <c r="G17" s="28"/>
      <c r="H17" s="29"/>
      <c r="I17" s="8"/>
      <c r="L17" s="160"/>
      <c r="M17" s="160"/>
      <c r="N17" s="160"/>
      <c r="O17" s="160"/>
      <c r="P17" s="160"/>
      <c r="Q17" s="160"/>
      <c r="R17" s="160"/>
    </row>
    <row r="18" spans="1:18" ht="43.2" customHeight="1" thickBot="1" x14ac:dyDescent="0.3">
      <c r="A18" s="30"/>
      <c r="B18" s="156" t="s">
        <v>19</v>
      </c>
      <c r="C18" s="157"/>
      <c r="D18" s="158"/>
      <c r="E18" s="46" t="s">
        <v>10</v>
      </c>
      <c r="F18" s="31" t="s">
        <v>8</v>
      </c>
      <c r="G18" s="31" t="s">
        <v>29</v>
      </c>
      <c r="H18" s="31" t="s">
        <v>12</v>
      </c>
      <c r="I18" s="30"/>
      <c r="L18" s="160"/>
      <c r="M18" s="160"/>
      <c r="N18" s="160"/>
      <c r="O18" s="160"/>
      <c r="P18" s="160"/>
      <c r="Q18" s="160"/>
      <c r="R18" s="160"/>
    </row>
    <row r="19" spans="1:18" ht="16.2" thickBot="1" x14ac:dyDescent="0.3">
      <c r="A19" s="8"/>
      <c r="B19" s="117" t="s">
        <v>22</v>
      </c>
      <c r="C19" s="118"/>
      <c r="D19" s="119"/>
      <c r="E19" s="79"/>
      <c r="F19" s="32">
        <v>0</v>
      </c>
      <c r="G19" s="65">
        <f>ROUND('Basisgegevens wegingsfactor'!H10,0)</f>
        <v>702</v>
      </c>
      <c r="H19" s="34">
        <f t="shared" ref="H19" si="0">F19*G19</f>
        <v>0</v>
      </c>
      <c r="I19" s="8"/>
      <c r="K19" s="62"/>
      <c r="L19" s="160"/>
      <c r="M19" s="160"/>
      <c r="N19" s="160"/>
      <c r="O19" s="160"/>
      <c r="P19" s="160"/>
      <c r="Q19" s="160"/>
      <c r="R19" s="160"/>
    </row>
    <row r="20" spans="1:18" ht="16.2" thickBot="1" x14ac:dyDescent="0.3">
      <c r="A20" s="8"/>
      <c r="B20" s="117" t="s">
        <v>23</v>
      </c>
      <c r="C20" s="118"/>
      <c r="D20" s="119"/>
      <c r="E20" s="79"/>
      <c r="F20" s="32">
        <v>0</v>
      </c>
      <c r="G20" s="65">
        <f>ROUND('Basisgegevens wegingsfactor'!H11,0)</f>
        <v>78</v>
      </c>
      <c r="H20" s="34">
        <f>F20*G20</f>
        <v>0</v>
      </c>
      <c r="I20" s="8"/>
      <c r="L20" s="160"/>
      <c r="M20" s="160"/>
      <c r="N20" s="160"/>
      <c r="O20" s="160"/>
      <c r="P20" s="160"/>
      <c r="Q20" s="160"/>
      <c r="R20" s="160"/>
    </row>
    <row r="21" spans="1:18" ht="16.2" thickBot="1" x14ac:dyDescent="0.3">
      <c r="A21" s="8"/>
      <c r="B21" s="117" t="s">
        <v>24</v>
      </c>
      <c r="C21" s="118"/>
      <c r="D21" s="119"/>
      <c r="E21" s="79"/>
      <c r="F21" s="32">
        <v>0</v>
      </c>
      <c r="G21" s="65">
        <f>ROUND('Basisgegevens wegingsfactor'!H12,0)</f>
        <v>39</v>
      </c>
      <c r="H21" s="34">
        <f t="shared" ref="H21:H27" si="1">F21*G21</f>
        <v>0</v>
      </c>
      <c r="I21" s="8"/>
    </row>
    <row r="22" spans="1:18" ht="16.2" thickBot="1" x14ac:dyDescent="0.3">
      <c r="A22" s="8"/>
      <c r="B22" s="117" t="s">
        <v>25</v>
      </c>
      <c r="C22" s="118"/>
      <c r="D22" s="119"/>
      <c r="E22" s="79"/>
      <c r="F22" s="32">
        <v>0</v>
      </c>
      <c r="G22" s="65">
        <f>ROUND('Basisgegevens wegingsfactor'!H13,0)</f>
        <v>39</v>
      </c>
      <c r="H22" s="34">
        <f t="shared" si="1"/>
        <v>0</v>
      </c>
      <c r="I22" s="8"/>
    </row>
    <row r="23" spans="1:18" ht="16.2" thickBot="1" x14ac:dyDescent="0.3">
      <c r="A23" s="8"/>
      <c r="B23" s="117" t="s">
        <v>26</v>
      </c>
      <c r="C23" s="118"/>
      <c r="D23" s="119"/>
      <c r="E23" s="79"/>
      <c r="F23" s="32">
        <v>0</v>
      </c>
      <c r="G23" s="65">
        <f>ROUND('Basisgegevens wegingsfactor'!H14,0)</f>
        <v>20</v>
      </c>
      <c r="H23" s="34">
        <f t="shared" si="1"/>
        <v>0</v>
      </c>
      <c r="I23" s="8"/>
    </row>
    <row r="24" spans="1:18" ht="16.2" thickBot="1" x14ac:dyDescent="0.3">
      <c r="A24" s="8"/>
      <c r="B24" s="117" t="s">
        <v>20</v>
      </c>
      <c r="C24" s="118"/>
      <c r="D24" s="119"/>
      <c r="E24" s="80"/>
      <c r="F24" s="32">
        <v>0</v>
      </c>
      <c r="G24" s="65">
        <f>ROUND('Basisgegevens wegingsfactor'!H15,0)</f>
        <v>156</v>
      </c>
      <c r="H24" s="34">
        <f t="shared" si="1"/>
        <v>0</v>
      </c>
      <c r="I24" s="8"/>
    </row>
    <row r="25" spans="1:18" ht="16.2" thickBot="1" x14ac:dyDescent="0.3">
      <c r="A25" s="8"/>
      <c r="B25" s="117" t="s">
        <v>21</v>
      </c>
      <c r="C25" s="118"/>
      <c r="D25" s="119"/>
      <c r="E25" s="80"/>
      <c r="F25" s="32">
        <v>0</v>
      </c>
      <c r="G25" s="65">
        <f>ROUND('Basisgegevens wegingsfactor'!H16,0)</f>
        <v>39</v>
      </c>
      <c r="H25" s="34">
        <f t="shared" si="1"/>
        <v>0</v>
      </c>
      <c r="I25" s="8"/>
    </row>
    <row r="26" spans="1:18" ht="16.2" thickBot="1" x14ac:dyDescent="0.3">
      <c r="A26" s="8"/>
      <c r="B26" s="122" t="s">
        <v>48</v>
      </c>
      <c r="C26" s="123"/>
      <c r="D26" s="124"/>
      <c r="E26" s="80"/>
      <c r="F26" s="32">
        <v>0</v>
      </c>
      <c r="G26" s="65">
        <f>ROUND('Basisgegevens wegingsfactor'!H17,0)</f>
        <v>39</v>
      </c>
      <c r="H26" s="34">
        <f t="shared" si="1"/>
        <v>0</v>
      </c>
      <c r="I26" s="8"/>
    </row>
    <row r="27" spans="1:18" ht="16.2" thickBot="1" x14ac:dyDescent="0.3">
      <c r="A27" s="8"/>
      <c r="B27" s="122" t="s">
        <v>49</v>
      </c>
      <c r="C27" s="123"/>
      <c r="D27" s="124"/>
      <c r="E27" s="80"/>
      <c r="F27" s="32">
        <v>0</v>
      </c>
      <c r="G27" s="65">
        <f>ROUND('Basisgegevens wegingsfactor'!H18,0)</f>
        <v>20</v>
      </c>
      <c r="H27" s="34">
        <f t="shared" si="1"/>
        <v>0</v>
      </c>
      <c r="I27" s="8"/>
    </row>
    <row r="28" spans="1:18" ht="16.2" thickBot="1" x14ac:dyDescent="0.3">
      <c r="A28" s="8"/>
      <c r="B28" s="122" t="s">
        <v>50</v>
      </c>
      <c r="C28" s="123"/>
      <c r="D28" s="124"/>
      <c r="E28" s="81"/>
      <c r="F28" s="50">
        <v>0</v>
      </c>
      <c r="G28" s="65">
        <f>ROUND('Basisgegevens wegingsfactor'!H19,0)</f>
        <v>20</v>
      </c>
      <c r="H28" s="52">
        <f>F28*G28</f>
        <v>0</v>
      </c>
      <c r="I28" s="8"/>
    </row>
    <row r="29" spans="1:18" ht="57.6" customHeight="1" thickBot="1" x14ac:dyDescent="0.3">
      <c r="A29" s="8"/>
      <c r="B29" s="120" t="s">
        <v>71</v>
      </c>
      <c r="C29" s="121"/>
      <c r="D29" s="121"/>
      <c r="E29" s="59"/>
      <c r="F29" s="60"/>
      <c r="G29" s="60"/>
      <c r="H29" s="61"/>
      <c r="I29" s="8"/>
    </row>
    <row r="30" spans="1:18" ht="16.2" customHeight="1" thickBot="1" x14ac:dyDescent="0.3">
      <c r="A30" s="8"/>
      <c r="B30" s="122" t="s">
        <v>34</v>
      </c>
      <c r="C30" s="123"/>
      <c r="D30" s="124"/>
      <c r="E30" s="82"/>
      <c r="F30" s="53">
        <v>0</v>
      </c>
      <c r="G30" s="66">
        <f>ROUND('Basisgegevens wegingsfactor'!H21/3,0)</f>
        <v>13</v>
      </c>
      <c r="H30" s="54">
        <f>F30*G30</f>
        <v>0</v>
      </c>
      <c r="I30" s="8"/>
    </row>
    <row r="31" spans="1:18" ht="16.2" customHeight="1" thickBot="1" x14ac:dyDescent="0.3">
      <c r="A31" s="8"/>
      <c r="B31" s="122" t="s">
        <v>35</v>
      </c>
      <c r="C31" s="123"/>
      <c r="D31" s="124"/>
      <c r="E31" s="79"/>
      <c r="F31" s="32">
        <v>0</v>
      </c>
      <c r="G31" s="66">
        <f>ROUND('Basisgegevens wegingsfactor'!H22/3,0)</f>
        <v>13</v>
      </c>
      <c r="H31" s="34">
        <f t="shared" ref="H31:H46" si="2">F31*G31</f>
        <v>0</v>
      </c>
      <c r="I31" s="8"/>
    </row>
    <row r="32" spans="1:18" ht="79.2" customHeight="1" thickBot="1" x14ac:dyDescent="0.3">
      <c r="A32" s="8"/>
      <c r="B32" s="117" t="s">
        <v>36</v>
      </c>
      <c r="C32" s="118"/>
      <c r="D32" s="119"/>
      <c r="E32" s="79"/>
      <c r="F32" s="32">
        <v>0</v>
      </c>
      <c r="G32" s="66">
        <f>ROUND('Basisgegevens wegingsfactor'!H25/3,0)</f>
        <v>7</v>
      </c>
      <c r="H32" s="34">
        <f t="shared" si="2"/>
        <v>0</v>
      </c>
      <c r="I32" s="8"/>
    </row>
    <row r="33" spans="1:9" ht="16.2" thickBot="1" x14ac:dyDescent="0.3">
      <c r="A33" s="8"/>
      <c r="B33" s="117" t="s">
        <v>37</v>
      </c>
      <c r="C33" s="118"/>
      <c r="D33" s="119"/>
      <c r="E33" s="79"/>
      <c r="F33" s="32">
        <v>0</v>
      </c>
      <c r="G33" s="66">
        <f>ROUND('Basisgegevens wegingsfactor'!H26/3,0)</f>
        <v>7</v>
      </c>
      <c r="H33" s="34">
        <f t="shared" si="2"/>
        <v>0</v>
      </c>
      <c r="I33" s="8"/>
    </row>
    <row r="34" spans="1:9" ht="16.2" thickBot="1" x14ac:dyDescent="0.3">
      <c r="A34" s="8"/>
      <c r="B34" s="117" t="s">
        <v>38</v>
      </c>
      <c r="C34" s="118"/>
      <c r="D34" s="119"/>
      <c r="E34" s="79"/>
      <c r="F34" s="32">
        <v>0</v>
      </c>
      <c r="G34" s="66">
        <f>ROUND('Basisgegevens wegingsfactor'!H27/3,0)</f>
        <v>13</v>
      </c>
      <c r="H34" s="34">
        <f t="shared" si="2"/>
        <v>0</v>
      </c>
      <c r="I34" s="8"/>
    </row>
    <row r="35" spans="1:9" ht="16.2" thickBot="1" x14ac:dyDescent="0.3">
      <c r="A35" s="8"/>
      <c r="B35" s="117" t="s">
        <v>51</v>
      </c>
      <c r="C35" s="118"/>
      <c r="D35" s="119"/>
      <c r="E35" s="79"/>
      <c r="F35" s="32">
        <v>0</v>
      </c>
      <c r="G35" s="66">
        <f>ROUND('Basisgegevens wegingsfactor'!H28/3,0)</f>
        <v>3</v>
      </c>
      <c r="H35" s="34">
        <f t="shared" si="2"/>
        <v>0</v>
      </c>
      <c r="I35" s="8"/>
    </row>
    <row r="36" spans="1:9" ht="16.2" thickBot="1" x14ac:dyDescent="0.3">
      <c r="A36" s="8"/>
      <c r="B36" s="117" t="s">
        <v>40</v>
      </c>
      <c r="C36" s="118"/>
      <c r="D36" s="119"/>
      <c r="E36" s="79"/>
      <c r="F36" s="32">
        <v>0</v>
      </c>
      <c r="G36" s="66">
        <f>ROUND('Basisgegevens wegingsfactor'!H30/3,0)</f>
        <v>7</v>
      </c>
      <c r="H36" s="34">
        <f t="shared" si="2"/>
        <v>0</v>
      </c>
      <c r="I36" s="8"/>
    </row>
    <row r="37" spans="1:9" ht="16.2" thickBot="1" x14ac:dyDescent="0.3">
      <c r="A37" s="8"/>
      <c r="B37" s="117" t="s">
        <v>41</v>
      </c>
      <c r="C37" s="118"/>
      <c r="D37" s="119"/>
      <c r="E37" s="79"/>
      <c r="F37" s="32">
        <v>0</v>
      </c>
      <c r="G37" s="66">
        <f>ROUND('Basisgegevens wegingsfactor'!H31/3,0)</f>
        <v>3</v>
      </c>
      <c r="H37" s="34">
        <f t="shared" si="2"/>
        <v>0</v>
      </c>
      <c r="I37" s="8"/>
    </row>
    <row r="38" spans="1:9" ht="47.4" customHeight="1" thickBot="1" x14ac:dyDescent="0.3">
      <c r="A38" s="8"/>
      <c r="B38" s="120" t="s">
        <v>72</v>
      </c>
      <c r="C38" s="121"/>
      <c r="D38" s="121"/>
      <c r="E38" s="59"/>
      <c r="F38" s="60"/>
      <c r="G38" s="60"/>
      <c r="H38" s="60"/>
      <c r="I38" s="8"/>
    </row>
    <row r="39" spans="1:9" ht="16.2" thickBot="1" x14ac:dyDescent="0.3">
      <c r="A39" s="8"/>
      <c r="B39" s="122" t="s">
        <v>34</v>
      </c>
      <c r="C39" s="123"/>
      <c r="D39" s="124"/>
      <c r="E39" s="82"/>
      <c r="F39" s="53">
        <v>0</v>
      </c>
      <c r="G39" s="66">
        <f>ROUND('Basisgegevens wegingsfactor'!H21/3,0)</f>
        <v>13</v>
      </c>
      <c r="H39" s="34">
        <f t="shared" si="2"/>
        <v>0</v>
      </c>
      <c r="I39" s="8"/>
    </row>
    <row r="40" spans="1:9" ht="16.2" thickBot="1" x14ac:dyDescent="0.3">
      <c r="A40" s="8"/>
      <c r="B40" s="122" t="s">
        <v>35</v>
      </c>
      <c r="C40" s="123"/>
      <c r="D40" s="124"/>
      <c r="E40" s="79"/>
      <c r="F40" s="32">
        <v>0</v>
      </c>
      <c r="G40" s="66">
        <f>ROUND('Basisgegevens wegingsfactor'!H22/3,0)</f>
        <v>13</v>
      </c>
      <c r="H40" s="34">
        <f t="shared" si="2"/>
        <v>0</v>
      </c>
      <c r="I40" s="8"/>
    </row>
    <row r="41" spans="1:9" ht="16.2" thickBot="1" x14ac:dyDescent="0.3">
      <c r="A41" s="8"/>
      <c r="B41" s="117" t="s">
        <v>36</v>
      </c>
      <c r="C41" s="118"/>
      <c r="D41" s="119"/>
      <c r="E41" s="79"/>
      <c r="F41" s="32">
        <v>0</v>
      </c>
      <c r="G41" s="66">
        <f>ROUND('Basisgegevens wegingsfactor'!H25/3,0)</f>
        <v>7</v>
      </c>
      <c r="H41" s="34">
        <f t="shared" si="2"/>
        <v>0</v>
      </c>
      <c r="I41" s="8"/>
    </row>
    <row r="42" spans="1:9" ht="16.2" thickBot="1" x14ac:dyDescent="0.3">
      <c r="A42" s="8"/>
      <c r="B42" s="117" t="s">
        <v>37</v>
      </c>
      <c r="C42" s="118"/>
      <c r="D42" s="119"/>
      <c r="E42" s="79"/>
      <c r="F42" s="32">
        <v>0</v>
      </c>
      <c r="G42" s="66">
        <f>ROUND('Basisgegevens wegingsfactor'!H26/3,0)</f>
        <v>7</v>
      </c>
      <c r="H42" s="34">
        <f t="shared" si="2"/>
        <v>0</v>
      </c>
      <c r="I42" s="8"/>
    </row>
    <row r="43" spans="1:9" ht="16.2" thickBot="1" x14ac:dyDescent="0.3">
      <c r="A43" s="8"/>
      <c r="B43" s="117" t="s">
        <v>38</v>
      </c>
      <c r="C43" s="118"/>
      <c r="D43" s="119"/>
      <c r="E43" s="79"/>
      <c r="F43" s="32">
        <v>0</v>
      </c>
      <c r="G43" s="66">
        <f>ROUND('Basisgegevens wegingsfactor'!H27/3,0)</f>
        <v>13</v>
      </c>
      <c r="H43" s="34">
        <f t="shared" si="2"/>
        <v>0</v>
      </c>
      <c r="I43" s="8"/>
    </row>
    <row r="44" spans="1:9" ht="16.2" thickBot="1" x14ac:dyDescent="0.3">
      <c r="A44" s="8"/>
      <c r="B44" s="117" t="s">
        <v>51</v>
      </c>
      <c r="C44" s="118"/>
      <c r="D44" s="119"/>
      <c r="E44" s="79"/>
      <c r="F44" s="32">
        <v>0</v>
      </c>
      <c r="G44" s="66">
        <f>ROUND('Basisgegevens wegingsfactor'!H28/3,0)</f>
        <v>3</v>
      </c>
      <c r="H44" s="34">
        <f t="shared" si="2"/>
        <v>0</v>
      </c>
      <c r="I44" s="8"/>
    </row>
    <row r="45" spans="1:9" ht="16.2" thickBot="1" x14ac:dyDescent="0.3">
      <c r="A45" s="8"/>
      <c r="B45" s="117" t="s">
        <v>40</v>
      </c>
      <c r="C45" s="118"/>
      <c r="D45" s="119"/>
      <c r="E45" s="79"/>
      <c r="F45" s="32">
        <v>0</v>
      </c>
      <c r="G45" s="66">
        <f>ROUND('Basisgegevens wegingsfactor'!H30/3,0)</f>
        <v>7</v>
      </c>
      <c r="H45" s="34">
        <f t="shared" si="2"/>
        <v>0</v>
      </c>
      <c r="I45" s="8"/>
    </row>
    <row r="46" spans="1:9" ht="16.2" thickBot="1" x14ac:dyDescent="0.3">
      <c r="A46" s="8"/>
      <c r="B46" s="117" t="s">
        <v>41</v>
      </c>
      <c r="C46" s="118"/>
      <c r="D46" s="119"/>
      <c r="E46" s="79"/>
      <c r="F46" s="32">
        <v>0</v>
      </c>
      <c r="G46" s="66">
        <f>ROUND('Basisgegevens wegingsfactor'!H31/3,0)</f>
        <v>3</v>
      </c>
      <c r="H46" s="34">
        <f t="shared" si="2"/>
        <v>0</v>
      </c>
      <c r="I46" s="8"/>
    </row>
    <row r="47" spans="1:9" ht="53.4" customHeight="1" thickBot="1" x14ac:dyDescent="0.3">
      <c r="A47" s="8"/>
      <c r="B47" s="120" t="s">
        <v>70</v>
      </c>
      <c r="C47" s="121"/>
      <c r="D47" s="121"/>
      <c r="E47" s="59"/>
      <c r="F47" s="60"/>
      <c r="G47" s="60"/>
      <c r="H47" s="60"/>
      <c r="I47" s="8"/>
    </row>
    <row r="48" spans="1:9" ht="16.2" thickBot="1" x14ac:dyDescent="0.3">
      <c r="A48" s="8"/>
      <c r="B48" s="122" t="s">
        <v>34</v>
      </c>
      <c r="C48" s="123"/>
      <c r="D48" s="124"/>
      <c r="E48" s="82"/>
      <c r="F48" s="53">
        <v>0</v>
      </c>
      <c r="G48" s="66">
        <f>ROUND('Basisgegevens wegingsfactor'!H21/3,0)</f>
        <v>13</v>
      </c>
      <c r="H48" s="34">
        <f t="shared" ref="H48:H57" si="3">F48*G48</f>
        <v>0</v>
      </c>
      <c r="I48" s="8"/>
    </row>
    <row r="49" spans="1:9" ht="16.2" thickBot="1" x14ac:dyDescent="0.3">
      <c r="A49" s="8"/>
      <c r="B49" s="122" t="s">
        <v>35</v>
      </c>
      <c r="C49" s="123"/>
      <c r="D49" s="124"/>
      <c r="E49" s="79"/>
      <c r="F49" s="32">
        <v>0</v>
      </c>
      <c r="G49" s="66">
        <f>ROUND('Basisgegevens wegingsfactor'!H22/3,0)</f>
        <v>13</v>
      </c>
      <c r="H49" s="34">
        <f t="shared" si="3"/>
        <v>0</v>
      </c>
      <c r="I49" s="8"/>
    </row>
    <row r="50" spans="1:9" ht="16.2" thickBot="1" x14ac:dyDescent="0.3">
      <c r="A50" s="8"/>
      <c r="B50" s="117" t="s">
        <v>77</v>
      </c>
      <c r="C50" s="118"/>
      <c r="D50" s="119"/>
      <c r="E50" s="79"/>
      <c r="F50" s="32">
        <v>0</v>
      </c>
      <c r="G50" s="66">
        <f>ROUND('Basisgegevens wegingsfactor'!H23/3,0)</f>
        <v>7</v>
      </c>
      <c r="H50" s="34">
        <f t="shared" si="3"/>
        <v>0</v>
      </c>
      <c r="I50" s="8"/>
    </row>
    <row r="51" spans="1:9" ht="16.2" thickBot="1" x14ac:dyDescent="0.3">
      <c r="A51" s="8"/>
      <c r="B51" s="117" t="s">
        <v>78</v>
      </c>
      <c r="C51" s="118"/>
      <c r="D51" s="119"/>
      <c r="E51" s="79"/>
      <c r="F51" s="32">
        <v>0</v>
      </c>
      <c r="G51" s="66">
        <f>ROUND('Basisgegevens wegingsfactor'!H24/3,0)</f>
        <v>7</v>
      </c>
      <c r="H51" s="34">
        <f t="shared" si="3"/>
        <v>0</v>
      </c>
      <c r="I51" s="8"/>
    </row>
    <row r="52" spans="1:9" ht="16.2" thickBot="1" x14ac:dyDescent="0.3">
      <c r="A52" s="8"/>
      <c r="B52" s="117" t="s">
        <v>36</v>
      </c>
      <c r="C52" s="118"/>
      <c r="D52" s="119"/>
      <c r="E52" s="79"/>
      <c r="F52" s="32">
        <v>0</v>
      </c>
      <c r="G52" s="66">
        <f>ROUND('Basisgegevens wegingsfactor'!H25/3,0)</f>
        <v>7</v>
      </c>
      <c r="H52" s="34">
        <f t="shared" si="3"/>
        <v>0</v>
      </c>
      <c r="I52" s="8"/>
    </row>
    <row r="53" spans="1:9" ht="16.2" thickBot="1" x14ac:dyDescent="0.3">
      <c r="A53" s="8"/>
      <c r="B53" s="117" t="s">
        <v>37</v>
      </c>
      <c r="C53" s="118"/>
      <c r="D53" s="119"/>
      <c r="E53" s="79"/>
      <c r="F53" s="32">
        <v>0</v>
      </c>
      <c r="G53" s="66">
        <f>ROUND('Basisgegevens wegingsfactor'!H26/3,0)</f>
        <v>7</v>
      </c>
      <c r="H53" s="34">
        <f t="shared" si="3"/>
        <v>0</v>
      </c>
      <c r="I53" s="8"/>
    </row>
    <row r="54" spans="1:9" ht="16.2" thickBot="1" x14ac:dyDescent="0.3">
      <c r="A54" s="8"/>
      <c r="B54" s="117" t="s">
        <v>38</v>
      </c>
      <c r="C54" s="118"/>
      <c r="D54" s="119"/>
      <c r="E54" s="79"/>
      <c r="F54" s="32">
        <v>0</v>
      </c>
      <c r="G54" s="66">
        <f>ROUND('Basisgegevens wegingsfactor'!H27/3,0)</f>
        <v>13</v>
      </c>
      <c r="H54" s="34">
        <f t="shared" si="3"/>
        <v>0</v>
      </c>
      <c r="I54" s="8"/>
    </row>
    <row r="55" spans="1:9" ht="16.2" thickBot="1" x14ac:dyDescent="0.3">
      <c r="A55" s="8"/>
      <c r="B55" s="117" t="s">
        <v>51</v>
      </c>
      <c r="C55" s="118"/>
      <c r="D55" s="119"/>
      <c r="E55" s="79"/>
      <c r="F55" s="32">
        <v>0</v>
      </c>
      <c r="G55" s="66">
        <f>ROUND('Basisgegevens wegingsfactor'!H28/3,0)</f>
        <v>3</v>
      </c>
      <c r="H55" s="34">
        <f t="shared" si="3"/>
        <v>0</v>
      </c>
      <c r="I55" s="8"/>
    </row>
    <row r="56" spans="1:9" ht="16.2" thickBot="1" x14ac:dyDescent="0.3">
      <c r="A56" s="8"/>
      <c r="B56" s="117" t="s">
        <v>40</v>
      </c>
      <c r="C56" s="118"/>
      <c r="D56" s="119"/>
      <c r="E56" s="79"/>
      <c r="F56" s="32">
        <v>0</v>
      </c>
      <c r="G56" s="66">
        <f>ROUND('Basisgegevens wegingsfactor'!H30/3,0)</f>
        <v>7</v>
      </c>
      <c r="H56" s="34">
        <f t="shared" si="3"/>
        <v>0</v>
      </c>
      <c r="I56" s="8"/>
    </row>
    <row r="57" spans="1:9" ht="16.2" thickBot="1" x14ac:dyDescent="0.3">
      <c r="A57" s="8"/>
      <c r="B57" s="117" t="s">
        <v>41</v>
      </c>
      <c r="C57" s="118"/>
      <c r="D57" s="119"/>
      <c r="E57" s="79"/>
      <c r="F57" s="32">
        <v>0</v>
      </c>
      <c r="G57" s="66">
        <f>ROUND('Basisgegevens wegingsfactor'!H31/3,0)</f>
        <v>3</v>
      </c>
      <c r="H57" s="34">
        <f t="shared" si="3"/>
        <v>0</v>
      </c>
      <c r="I57" s="8"/>
    </row>
    <row r="58" spans="1:9" ht="30.6" customHeight="1" thickBot="1" x14ac:dyDescent="0.35">
      <c r="A58" s="8"/>
      <c r="B58" s="137" t="s">
        <v>28</v>
      </c>
      <c r="C58" s="137"/>
      <c r="D58" s="137"/>
      <c r="E58" s="137"/>
      <c r="F58" s="137"/>
      <c r="G58" s="137"/>
      <c r="H58" s="48">
        <f>SUM(H19:H57)</f>
        <v>0</v>
      </c>
      <c r="I58" s="8"/>
    </row>
    <row r="59" spans="1:9" ht="15.6" x14ac:dyDescent="0.25">
      <c r="A59" s="8"/>
      <c r="B59" s="47"/>
      <c r="C59" s="47"/>
      <c r="D59" s="47"/>
      <c r="E59" s="47"/>
      <c r="F59" s="47"/>
      <c r="G59" s="47"/>
      <c r="H59" s="47"/>
      <c r="I59" s="8"/>
    </row>
    <row r="60" spans="1:9" ht="31.8" thickBot="1" x14ac:dyDescent="0.35">
      <c r="A60" s="8"/>
      <c r="B60" s="138" t="s">
        <v>11</v>
      </c>
      <c r="C60" s="139"/>
      <c r="D60" s="140"/>
      <c r="E60" s="46" t="s">
        <v>10</v>
      </c>
      <c r="F60" s="31" t="s">
        <v>1</v>
      </c>
      <c r="G60" s="31" t="s">
        <v>2</v>
      </c>
      <c r="H60" s="31" t="s">
        <v>13</v>
      </c>
      <c r="I60" s="8"/>
    </row>
    <row r="61" spans="1:9" ht="54" customHeight="1" thickBot="1" x14ac:dyDescent="0.3">
      <c r="A61" s="8"/>
      <c r="B61" s="122" t="s">
        <v>80</v>
      </c>
      <c r="C61" s="123"/>
      <c r="D61" s="124"/>
      <c r="E61" s="79"/>
      <c r="F61" s="33">
        <v>0</v>
      </c>
      <c r="G61" s="34">
        <f>H58</f>
        <v>0</v>
      </c>
      <c r="H61" s="34">
        <f>F61*G61</f>
        <v>0</v>
      </c>
      <c r="I61" s="8"/>
    </row>
    <row r="62" spans="1:9" ht="18" thickBot="1" x14ac:dyDescent="0.35">
      <c r="A62" s="8"/>
      <c r="B62" s="129" t="s">
        <v>15</v>
      </c>
      <c r="C62" s="129"/>
      <c r="D62" s="129"/>
      <c r="E62" s="129"/>
      <c r="F62" s="129"/>
      <c r="G62" s="129"/>
      <c r="H62" s="48">
        <f>H61</f>
        <v>0</v>
      </c>
      <c r="I62" s="8"/>
    </row>
    <row r="63" spans="1:9" ht="15.6" x14ac:dyDescent="0.25">
      <c r="A63" s="8"/>
      <c r="B63" s="47"/>
      <c r="C63" s="47"/>
      <c r="D63" s="47"/>
      <c r="E63" s="47"/>
      <c r="F63" s="47"/>
      <c r="G63" s="47"/>
      <c r="H63" s="47"/>
      <c r="I63" s="8"/>
    </row>
    <row r="64" spans="1:9" ht="15.6" thickBot="1" x14ac:dyDescent="0.3">
      <c r="A64" s="8"/>
      <c r="B64" s="25"/>
      <c r="C64" s="25"/>
      <c r="D64" s="25"/>
      <c r="E64" s="25"/>
      <c r="F64" s="25"/>
      <c r="G64" s="25"/>
      <c r="H64" s="25"/>
      <c r="I64" s="8"/>
    </row>
    <row r="65" spans="1:9" ht="17.399999999999999" x14ac:dyDescent="0.3">
      <c r="A65" s="8"/>
      <c r="B65" s="130" t="s">
        <v>27</v>
      </c>
      <c r="C65" s="131"/>
      <c r="D65" s="131"/>
      <c r="E65" s="132"/>
      <c r="F65" s="25"/>
      <c r="G65" s="25"/>
      <c r="H65" s="25"/>
      <c r="I65" s="8"/>
    </row>
    <row r="66" spans="1:9" ht="17.399999999999999" x14ac:dyDescent="0.3">
      <c r="A66" s="8"/>
      <c r="B66" s="133" t="str">
        <f>B58</f>
        <v>Inschrijfprijs manuurtarieven en periodieke onderhoudsbeurten</v>
      </c>
      <c r="C66" s="134"/>
      <c r="D66" s="134"/>
      <c r="E66" s="67">
        <f>H58</f>
        <v>0</v>
      </c>
      <c r="F66" s="25"/>
      <c r="G66" s="25"/>
      <c r="H66" s="25"/>
      <c r="I66" s="8"/>
    </row>
    <row r="67" spans="1:9" ht="17.399999999999999" x14ac:dyDescent="0.3">
      <c r="A67" s="8"/>
      <c r="B67" s="135" t="str">
        <f>B62</f>
        <v>Inschrijfprijs Factuur/ omzet korting</v>
      </c>
      <c r="C67" s="136"/>
      <c r="D67" s="136"/>
      <c r="E67" s="68">
        <f>H62</f>
        <v>0</v>
      </c>
      <c r="F67" s="25"/>
      <c r="G67" s="25"/>
      <c r="H67" s="25"/>
      <c r="I67" s="8"/>
    </row>
    <row r="68" spans="1:9" ht="18" thickBot="1" x14ac:dyDescent="0.35">
      <c r="A68" s="8"/>
      <c r="B68" s="150" t="s">
        <v>14</v>
      </c>
      <c r="C68" s="151"/>
      <c r="D68" s="151"/>
      <c r="E68" s="69">
        <f>E66-E67</f>
        <v>0</v>
      </c>
      <c r="F68" s="25"/>
      <c r="G68" s="25"/>
      <c r="H68" s="25"/>
      <c r="I68" s="8"/>
    </row>
    <row r="69" spans="1:9" x14ac:dyDescent="0.25">
      <c r="A69" s="11"/>
      <c r="B69" s="11"/>
      <c r="C69" s="11"/>
      <c r="D69" s="11"/>
      <c r="E69" s="11"/>
      <c r="F69" s="8"/>
      <c r="G69" s="8"/>
      <c r="H69" s="8"/>
      <c r="I69" s="8"/>
    </row>
    <row r="70" spans="1:9" x14ac:dyDescent="0.25">
      <c r="A70" s="11"/>
      <c r="B70" s="11"/>
      <c r="C70" s="11"/>
      <c r="D70" s="11"/>
      <c r="E70" s="11"/>
      <c r="F70" s="8"/>
      <c r="G70" s="8"/>
      <c r="H70" s="8"/>
      <c r="I70" s="8"/>
    </row>
    <row r="71" spans="1:9" ht="46.8" customHeight="1" x14ac:dyDescent="0.3">
      <c r="A71" s="152" t="s">
        <v>16</v>
      </c>
      <c r="B71" s="152"/>
      <c r="C71" s="152"/>
      <c r="D71" s="152"/>
      <c r="E71" s="152"/>
      <c r="F71" s="8"/>
      <c r="G71" s="8"/>
      <c r="H71" s="8"/>
      <c r="I71" s="8"/>
    </row>
    <row r="72" spans="1:9" ht="43.8" customHeight="1" x14ac:dyDescent="0.25">
      <c r="A72" s="149" t="s">
        <v>17</v>
      </c>
      <c r="B72" s="149"/>
      <c r="C72" s="149"/>
      <c r="D72" s="149"/>
      <c r="E72" s="149"/>
      <c r="F72" s="8"/>
      <c r="G72" s="8"/>
      <c r="H72" s="8"/>
      <c r="I72" s="8"/>
    </row>
    <row r="73" spans="1:9" ht="39.6" customHeight="1" x14ac:dyDescent="0.3">
      <c r="A73" s="125" t="s">
        <v>3</v>
      </c>
      <c r="B73" s="125"/>
      <c r="C73" s="125"/>
      <c r="D73" s="125"/>
      <c r="E73" s="125"/>
      <c r="F73" s="8"/>
      <c r="G73" s="8"/>
      <c r="H73" s="8"/>
      <c r="I73" s="8"/>
    </row>
    <row r="77" spans="1:9" x14ac:dyDescent="0.25">
      <c r="A77" s="1"/>
      <c r="B77" s="1"/>
      <c r="C77" s="35"/>
      <c r="D77" s="35"/>
      <c r="E77" s="35"/>
    </row>
    <row r="78" spans="1:9" x14ac:dyDescent="0.25">
      <c r="A78" s="35"/>
      <c r="B78" s="35"/>
      <c r="C78" s="35"/>
      <c r="D78" s="35"/>
      <c r="E78" s="35"/>
    </row>
  </sheetData>
  <sheetProtection algorithmName="SHA-512" hashValue="uzCobIB0aOfLtkZkwK1hPpzd7/LxSiByw73dTmdl1bF33XVeSu3Sj2EAuQHPxCdETs3fJ79+DaYtvGZtu6xMWQ==" saltValue="rOxGlyl/ss8GEjd0qLA1Mw==" spinCount="100000" sheet="1" objects="1" scenarios="1" formatColumns="0" formatRows="0"/>
  <mergeCells count="56">
    <mergeCell ref="B54:D54"/>
    <mergeCell ref="B55:D55"/>
    <mergeCell ref="B56:D56"/>
    <mergeCell ref="B36:D36"/>
    <mergeCell ref="B37:D37"/>
    <mergeCell ref="B38:D38"/>
    <mergeCell ref="B39:D39"/>
    <mergeCell ref="B40:D40"/>
    <mergeCell ref="B45:D45"/>
    <mergeCell ref="B46:D46"/>
    <mergeCell ref="B41:D41"/>
    <mergeCell ref="B42:D42"/>
    <mergeCell ref="B43:D43"/>
    <mergeCell ref="B44:D44"/>
    <mergeCell ref="B49:D49"/>
    <mergeCell ref="B50:D50"/>
    <mergeCell ref="B51:D51"/>
    <mergeCell ref="B52:D52"/>
    <mergeCell ref="B53:D53"/>
    <mergeCell ref="A72:E72"/>
    <mergeCell ref="A73:E73"/>
    <mergeCell ref="B62:G62"/>
    <mergeCell ref="B65:E65"/>
    <mergeCell ref="B66:D66"/>
    <mergeCell ref="B67:D67"/>
    <mergeCell ref="B68:D68"/>
    <mergeCell ref="A71:E71"/>
    <mergeCell ref="B58:G58"/>
    <mergeCell ref="B60:D60"/>
    <mergeCell ref="B61:D61"/>
    <mergeCell ref="B27:D27"/>
    <mergeCell ref="B28:D28"/>
    <mergeCell ref="B29:D29"/>
    <mergeCell ref="B30:D30"/>
    <mergeCell ref="B31:D31"/>
    <mergeCell ref="B32:D32"/>
    <mergeCell ref="B33:D33"/>
    <mergeCell ref="B47:D47"/>
    <mergeCell ref="B48:D48"/>
    <mergeCell ref="B34:D34"/>
    <mergeCell ref="B35:D35"/>
    <mergeCell ref="B57:D57"/>
    <mergeCell ref="B26:D26"/>
    <mergeCell ref="C2:H5"/>
    <mergeCell ref="L5:R20"/>
    <mergeCell ref="E6:F7"/>
    <mergeCell ref="C11:C12"/>
    <mergeCell ref="D11:D15"/>
    <mergeCell ref="B18:D18"/>
    <mergeCell ref="B19:D19"/>
    <mergeCell ref="B20:D20"/>
    <mergeCell ref="B21:D21"/>
    <mergeCell ref="B22:D22"/>
    <mergeCell ref="B23:D23"/>
    <mergeCell ref="B24:D24"/>
    <mergeCell ref="B25:D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AA3F-7C00-4FB0-9A19-4E480B7BDDB4}">
  <dimension ref="A1:R57"/>
  <sheetViews>
    <sheetView showGridLines="0" topLeftCell="A15" zoomScale="75" zoomScaleNormal="85" workbookViewId="0">
      <selection activeCell="B22" sqref="B22:D22"/>
    </sheetView>
  </sheetViews>
  <sheetFormatPr defaultColWidth="9" defaultRowHeight="13.8" x14ac:dyDescent="0.25"/>
  <cols>
    <col min="1" max="1" width="6.21875" style="9" customWidth="1"/>
    <col min="2" max="2" width="56.5546875" style="9" customWidth="1"/>
    <col min="3" max="3" width="66" style="9" customWidth="1"/>
    <col min="4" max="4" width="17.44140625" style="9" bestFit="1" customWidth="1"/>
    <col min="5" max="5" width="46.6640625" style="9" customWidth="1"/>
    <col min="6" max="6" width="32.44140625" style="9" bestFit="1" customWidth="1"/>
    <col min="7" max="7" width="22.109375" style="9" bestFit="1" customWidth="1"/>
    <col min="8" max="8" width="33.44140625" style="9" bestFit="1" customWidth="1"/>
    <col min="9" max="16384" width="9" style="9"/>
  </cols>
  <sheetData>
    <row r="1" spans="1:18" ht="14.4" thickBot="1" x14ac:dyDescent="0.3">
      <c r="A1" s="8"/>
      <c r="B1" s="8"/>
      <c r="C1" s="8"/>
      <c r="D1" s="8"/>
      <c r="E1" s="8"/>
      <c r="F1" s="8"/>
      <c r="G1" s="8"/>
      <c r="H1" s="8"/>
      <c r="I1" s="8"/>
    </row>
    <row r="2" spans="1:18" ht="28.8" customHeight="1" x14ac:dyDescent="0.25">
      <c r="A2" s="8"/>
      <c r="B2" s="6"/>
      <c r="C2" s="141" t="s">
        <v>58</v>
      </c>
      <c r="D2" s="141"/>
      <c r="E2" s="141"/>
      <c r="F2" s="141"/>
      <c r="G2" s="141"/>
      <c r="H2" s="142"/>
      <c r="I2" s="73"/>
    </row>
    <row r="3" spans="1:18" ht="28.8" customHeight="1" x14ac:dyDescent="0.25">
      <c r="A3" s="8"/>
      <c r="B3" s="7"/>
      <c r="C3" s="143"/>
      <c r="D3" s="143"/>
      <c r="E3" s="143"/>
      <c r="F3" s="143"/>
      <c r="G3" s="143"/>
      <c r="H3" s="144"/>
      <c r="I3" s="73"/>
    </row>
    <row r="4" spans="1:18" ht="28.8" customHeight="1" x14ac:dyDescent="0.25">
      <c r="A4" s="8"/>
      <c r="B4" s="7"/>
      <c r="C4" s="143"/>
      <c r="D4" s="143"/>
      <c r="E4" s="143"/>
      <c r="F4" s="143"/>
      <c r="G4" s="143"/>
      <c r="H4" s="144"/>
      <c r="I4" s="73"/>
      <c r="Q4" s="9" t="s">
        <v>47</v>
      </c>
    </row>
    <row r="5" spans="1:18" ht="28.8" customHeight="1" thickBot="1" x14ac:dyDescent="0.3">
      <c r="A5" s="8"/>
      <c r="B5" s="7"/>
      <c r="C5" s="143"/>
      <c r="D5" s="143"/>
      <c r="E5" s="143"/>
      <c r="F5" s="143"/>
      <c r="G5" s="143"/>
      <c r="H5" s="144"/>
      <c r="I5" s="8"/>
      <c r="L5" s="159"/>
      <c r="M5" s="160"/>
      <c r="N5" s="160"/>
      <c r="O5" s="160"/>
      <c r="P5" s="160"/>
      <c r="Q5" s="160"/>
      <c r="R5" s="160"/>
    </row>
    <row r="6" spans="1:18" ht="25.8" customHeight="1" x14ac:dyDescent="0.3">
      <c r="A6" s="11"/>
      <c r="B6" s="12" t="str">
        <f>Voorblad!B6</f>
        <v>Versie 3.0</v>
      </c>
      <c r="C6" s="13"/>
      <c r="D6" s="14"/>
      <c r="E6" s="145" t="s">
        <v>9</v>
      </c>
      <c r="F6" s="146"/>
      <c r="G6" s="15"/>
      <c r="H6" s="16"/>
      <c r="I6" s="11"/>
      <c r="L6" s="160"/>
      <c r="M6" s="160"/>
      <c r="N6" s="160"/>
      <c r="O6" s="160"/>
      <c r="P6" s="160"/>
      <c r="Q6" s="160"/>
      <c r="R6" s="160"/>
    </row>
    <row r="7" spans="1:18" ht="25.8" customHeight="1" thickBot="1" x14ac:dyDescent="0.35">
      <c r="A7" s="11"/>
      <c r="B7" s="17">
        <f>Voorblad!B7</f>
        <v>45958</v>
      </c>
      <c r="C7" s="13"/>
      <c r="D7" s="14"/>
      <c r="E7" s="147"/>
      <c r="F7" s="148"/>
      <c r="G7" s="15"/>
      <c r="H7" s="16"/>
      <c r="I7" s="11"/>
      <c r="L7" s="160"/>
      <c r="M7" s="160"/>
      <c r="N7" s="160"/>
      <c r="O7" s="160"/>
      <c r="P7" s="160"/>
      <c r="Q7" s="160"/>
      <c r="R7" s="160"/>
    </row>
    <row r="8" spans="1:18" ht="16.2" thickBot="1" x14ac:dyDescent="0.35">
      <c r="A8" s="11"/>
      <c r="B8" s="12" t="str">
        <f>Voorblad!B8</f>
        <v>TN-Kenmerk 539506</v>
      </c>
      <c r="C8" s="19"/>
      <c r="D8" s="14"/>
      <c r="E8" s="20"/>
      <c r="F8" s="21"/>
      <c r="G8" s="15"/>
      <c r="H8" s="16"/>
      <c r="I8" s="11"/>
      <c r="L8" s="160"/>
      <c r="M8" s="160"/>
      <c r="N8" s="160"/>
      <c r="O8" s="160"/>
      <c r="P8" s="160"/>
      <c r="Q8" s="160"/>
      <c r="R8" s="160"/>
    </row>
    <row r="9" spans="1:18" ht="15.6" x14ac:dyDescent="0.25">
      <c r="A9" s="8"/>
      <c r="B9" s="22"/>
      <c r="C9" s="23" t="s">
        <v>4</v>
      </c>
      <c r="D9" s="83"/>
      <c r="E9" s="25"/>
      <c r="F9" s="25"/>
      <c r="G9" s="25"/>
      <c r="H9" s="16"/>
      <c r="I9" s="8"/>
      <c r="L9" s="160"/>
      <c r="M9" s="160"/>
      <c r="N9" s="160"/>
      <c r="O9" s="160"/>
      <c r="P9" s="160"/>
      <c r="Q9" s="160"/>
      <c r="R9" s="160"/>
    </row>
    <row r="10" spans="1:18" ht="15.6" x14ac:dyDescent="0.25">
      <c r="A10" s="8"/>
      <c r="B10" s="22"/>
      <c r="C10" s="23" t="s">
        <v>5</v>
      </c>
      <c r="D10" s="84"/>
      <c r="E10" s="25"/>
      <c r="F10" s="25"/>
      <c r="G10" s="25"/>
      <c r="H10" s="16"/>
      <c r="I10" s="8"/>
      <c r="L10" s="160"/>
      <c r="M10" s="160"/>
      <c r="N10" s="160"/>
      <c r="O10" s="160"/>
      <c r="P10" s="160"/>
      <c r="Q10" s="160"/>
      <c r="R10" s="160"/>
    </row>
    <row r="11" spans="1:18" ht="15" x14ac:dyDescent="0.25">
      <c r="A11" s="8"/>
      <c r="B11" s="22"/>
      <c r="C11" s="153" t="s">
        <v>6</v>
      </c>
      <c r="D11" s="154"/>
      <c r="E11" s="25"/>
      <c r="F11" s="25"/>
      <c r="G11" s="25"/>
      <c r="H11" s="16"/>
      <c r="I11" s="8"/>
      <c r="L11" s="160"/>
      <c r="M11" s="160"/>
      <c r="N11" s="160"/>
      <c r="O11" s="160"/>
      <c r="P11" s="160"/>
      <c r="Q11" s="160"/>
      <c r="R11" s="160"/>
    </row>
    <row r="12" spans="1:18" ht="15" x14ac:dyDescent="0.25">
      <c r="A12" s="8"/>
      <c r="B12" s="22"/>
      <c r="C12" s="153"/>
      <c r="D12" s="154"/>
      <c r="E12" s="25"/>
      <c r="F12" s="25"/>
      <c r="G12" s="25"/>
      <c r="H12" s="16"/>
      <c r="I12" s="8"/>
      <c r="L12" s="160"/>
      <c r="M12" s="160"/>
      <c r="N12" s="160"/>
      <c r="O12" s="160"/>
      <c r="P12" s="160"/>
      <c r="Q12" s="160"/>
      <c r="R12" s="160"/>
    </row>
    <row r="13" spans="1:18" ht="15.6" x14ac:dyDescent="0.25">
      <c r="A13" s="8"/>
      <c r="B13" s="22"/>
      <c r="C13" s="27"/>
      <c r="D13" s="154"/>
      <c r="E13" s="25"/>
      <c r="F13" s="25"/>
      <c r="G13" s="25"/>
      <c r="H13" s="16"/>
      <c r="I13" s="8"/>
      <c r="L13" s="160"/>
      <c r="M13" s="160"/>
      <c r="N13" s="160"/>
      <c r="O13" s="160"/>
      <c r="P13" s="160"/>
      <c r="Q13" s="160"/>
      <c r="R13" s="160"/>
    </row>
    <row r="14" spans="1:18" ht="15.6" x14ac:dyDescent="0.25">
      <c r="A14" s="8"/>
      <c r="B14" s="22"/>
      <c r="C14" s="27"/>
      <c r="D14" s="154"/>
      <c r="E14" s="25"/>
      <c r="F14" s="25"/>
      <c r="G14" s="25"/>
      <c r="H14" s="16"/>
      <c r="I14" s="8"/>
      <c r="L14" s="160"/>
      <c r="M14" s="160"/>
      <c r="N14" s="160"/>
      <c r="O14" s="160"/>
      <c r="P14" s="160"/>
      <c r="Q14" s="160"/>
      <c r="R14" s="160"/>
    </row>
    <row r="15" spans="1:18" ht="16.2" thickBot="1" x14ac:dyDescent="0.3">
      <c r="A15" s="8"/>
      <c r="B15" s="22"/>
      <c r="C15" s="27"/>
      <c r="D15" s="155"/>
      <c r="E15" s="25"/>
      <c r="F15" s="25"/>
      <c r="G15" s="25"/>
      <c r="H15" s="16"/>
      <c r="I15" s="8"/>
      <c r="L15" s="160"/>
      <c r="M15" s="160"/>
      <c r="N15" s="160"/>
      <c r="O15" s="160"/>
      <c r="P15" s="160"/>
      <c r="Q15" s="160"/>
      <c r="R15" s="160"/>
    </row>
    <row r="16" spans="1:18" ht="16.2" thickBot="1" x14ac:dyDescent="0.35">
      <c r="A16" s="8"/>
      <c r="B16" s="76" t="s">
        <v>54</v>
      </c>
      <c r="C16" s="77" cm="1">
        <f t="array" ref="C16:E16">'Basisgegevens wegingsfactor'!H6:J6</f>
        <v>8</v>
      </c>
      <c r="D16" s="28">
        <v>0</v>
      </c>
      <c r="E16" s="28">
        <v>0</v>
      </c>
      <c r="F16" s="28"/>
      <c r="G16" s="28"/>
      <c r="H16" s="29"/>
      <c r="I16" s="8"/>
      <c r="L16" s="160"/>
      <c r="M16" s="160"/>
      <c r="N16" s="160"/>
      <c r="O16" s="160"/>
      <c r="P16" s="160"/>
      <c r="Q16" s="160"/>
      <c r="R16" s="160"/>
    </row>
    <row r="17" spans="1:18" ht="43.2" customHeight="1" thickBot="1" x14ac:dyDescent="0.3">
      <c r="A17" s="30"/>
      <c r="B17" s="156" t="s">
        <v>19</v>
      </c>
      <c r="C17" s="157"/>
      <c r="D17" s="158"/>
      <c r="E17" s="46" t="s">
        <v>10</v>
      </c>
      <c r="F17" s="31" t="s">
        <v>8</v>
      </c>
      <c r="G17" s="31" t="s">
        <v>29</v>
      </c>
      <c r="H17" s="31" t="s">
        <v>12</v>
      </c>
      <c r="I17" s="30"/>
      <c r="L17" s="160"/>
      <c r="M17" s="160"/>
      <c r="N17" s="160"/>
      <c r="O17" s="160"/>
      <c r="P17" s="160"/>
      <c r="Q17" s="160"/>
      <c r="R17" s="160"/>
    </row>
    <row r="18" spans="1:18" ht="16.2" thickBot="1" x14ac:dyDescent="0.3">
      <c r="A18" s="8"/>
      <c r="B18" s="117" t="s">
        <v>22</v>
      </c>
      <c r="C18" s="118"/>
      <c r="D18" s="119"/>
      <c r="E18" s="79"/>
      <c r="F18" s="32">
        <v>0</v>
      </c>
      <c r="G18" s="65">
        <f>ROUND('Basisgegevens wegingsfactor'!I10,0)</f>
        <v>144</v>
      </c>
      <c r="H18" s="34">
        <f t="shared" ref="H18" si="0">F18*G18</f>
        <v>0</v>
      </c>
      <c r="I18" s="8"/>
      <c r="K18" s="62"/>
      <c r="L18" s="160"/>
      <c r="M18" s="160"/>
      <c r="N18" s="160"/>
      <c r="O18" s="160"/>
      <c r="P18" s="160"/>
      <c r="Q18" s="160"/>
      <c r="R18" s="160"/>
    </row>
    <row r="19" spans="1:18" ht="16.2" thickBot="1" x14ac:dyDescent="0.3">
      <c r="A19" s="8"/>
      <c r="B19" s="117" t="s">
        <v>23</v>
      </c>
      <c r="C19" s="118"/>
      <c r="D19" s="119"/>
      <c r="E19" s="79"/>
      <c r="F19" s="32">
        <v>0</v>
      </c>
      <c r="G19" s="65">
        <f>ROUND('Basisgegevens wegingsfactor'!I11,0)</f>
        <v>16</v>
      </c>
      <c r="H19" s="34">
        <f>F19*G19</f>
        <v>0</v>
      </c>
      <c r="I19" s="8"/>
      <c r="L19" s="160"/>
      <c r="M19" s="160"/>
      <c r="N19" s="160"/>
      <c r="O19" s="160"/>
      <c r="P19" s="160"/>
      <c r="Q19" s="160"/>
      <c r="R19" s="160"/>
    </row>
    <row r="20" spans="1:18" ht="16.2" thickBot="1" x14ac:dyDescent="0.3">
      <c r="A20" s="8"/>
      <c r="B20" s="117" t="s">
        <v>24</v>
      </c>
      <c r="C20" s="118"/>
      <c r="D20" s="119"/>
      <c r="E20" s="79"/>
      <c r="F20" s="32">
        <v>0</v>
      </c>
      <c r="G20" s="65">
        <f>ROUND('Basisgegevens wegingsfactor'!I12,0)</f>
        <v>8</v>
      </c>
      <c r="H20" s="34">
        <f t="shared" ref="H20:H36" si="1">F20*G20</f>
        <v>0</v>
      </c>
      <c r="I20" s="8"/>
    </row>
    <row r="21" spans="1:18" ht="16.2" thickBot="1" x14ac:dyDescent="0.3">
      <c r="A21" s="8"/>
      <c r="B21" s="117" t="s">
        <v>25</v>
      </c>
      <c r="C21" s="118"/>
      <c r="D21" s="119"/>
      <c r="E21" s="79"/>
      <c r="F21" s="32">
        <v>0</v>
      </c>
      <c r="G21" s="65">
        <f>ROUND('Basisgegevens wegingsfactor'!I13,0)</f>
        <v>8</v>
      </c>
      <c r="H21" s="34">
        <f t="shared" si="1"/>
        <v>0</v>
      </c>
      <c r="I21" s="8"/>
    </row>
    <row r="22" spans="1:18" ht="16.2" thickBot="1" x14ac:dyDescent="0.3">
      <c r="A22" s="8"/>
      <c r="B22" s="117" t="s">
        <v>26</v>
      </c>
      <c r="C22" s="118"/>
      <c r="D22" s="119"/>
      <c r="E22" s="79"/>
      <c r="F22" s="32">
        <v>0</v>
      </c>
      <c r="G22" s="65">
        <f>ROUND('Basisgegevens wegingsfactor'!I14,0)</f>
        <v>4</v>
      </c>
      <c r="H22" s="34">
        <f t="shared" si="1"/>
        <v>0</v>
      </c>
      <c r="I22" s="8"/>
    </row>
    <row r="23" spans="1:18" ht="16.2" thickBot="1" x14ac:dyDescent="0.3">
      <c r="A23" s="8"/>
      <c r="B23" s="117" t="s">
        <v>20</v>
      </c>
      <c r="C23" s="118"/>
      <c r="D23" s="119"/>
      <c r="E23" s="80"/>
      <c r="F23" s="32">
        <v>0</v>
      </c>
      <c r="G23" s="65">
        <f>ROUND('Basisgegevens wegingsfactor'!I15,0)</f>
        <v>32</v>
      </c>
      <c r="H23" s="34">
        <f t="shared" si="1"/>
        <v>0</v>
      </c>
      <c r="I23" s="8"/>
    </row>
    <row r="24" spans="1:18" ht="16.2" thickBot="1" x14ac:dyDescent="0.3">
      <c r="A24" s="8"/>
      <c r="B24" s="117" t="s">
        <v>21</v>
      </c>
      <c r="C24" s="118"/>
      <c r="D24" s="119"/>
      <c r="E24" s="80"/>
      <c r="F24" s="32">
        <v>0</v>
      </c>
      <c r="G24" s="65">
        <f>ROUND('Basisgegevens wegingsfactor'!I16,0)</f>
        <v>8</v>
      </c>
      <c r="H24" s="34">
        <f t="shared" si="1"/>
        <v>0</v>
      </c>
      <c r="I24" s="8"/>
    </row>
    <row r="25" spans="1:18" ht="16.2" thickBot="1" x14ac:dyDescent="0.3">
      <c r="A25" s="8"/>
      <c r="B25" s="122" t="s">
        <v>48</v>
      </c>
      <c r="C25" s="123"/>
      <c r="D25" s="124"/>
      <c r="E25" s="80"/>
      <c r="F25" s="32">
        <v>0</v>
      </c>
      <c r="G25" s="65">
        <f>ROUND('Basisgegevens wegingsfactor'!I17,0)</f>
        <v>8</v>
      </c>
      <c r="H25" s="34">
        <f t="shared" si="1"/>
        <v>0</v>
      </c>
      <c r="I25" s="8"/>
    </row>
    <row r="26" spans="1:18" ht="16.2" thickBot="1" x14ac:dyDescent="0.3">
      <c r="A26" s="8"/>
      <c r="B26" s="122" t="s">
        <v>49</v>
      </c>
      <c r="C26" s="123"/>
      <c r="D26" s="124"/>
      <c r="E26" s="80"/>
      <c r="F26" s="32">
        <v>0</v>
      </c>
      <c r="G26" s="65">
        <f>ROUND('Basisgegevens wegingsfactor'!I18,0)</f>
        <v>4</v>
      </c>
      <c r="H26" s="34">
        <f t="shared" si="1"/>
        <v>0</v>
      </c>
      <c r="I26" s="8"/>
    </row>
    <row r="27" spans="1:18" ht="16.2" thickBot="1" x14ac:dyDescent="0.3">
      <c r="A27" s="8"/>
      <c r="B27" s="122" t="s">
        <v>50</v>
      </c>
      <c r="C27" s="123"/>
      <c r="D27" s="124"/>
      <c r="E27" s="81"/>
      <c r="F27" s="50">
        <v>0</v>
      </c>
      <c r="G27" s="65">
        <f>ROUND('Basisgegevens wegingsfactor'!I19,0)</f>
        <v>4</v>
      </c>
      <c r="H27" s="52">
        <f>F27*G27</f>
        <v>0</v>
      </c>
      <c r="I27" s="8"/>
    </row>
    <row r="28" spans="1:18" ht="55.8" customHeight="1" thickBot="1" x14ac:dyDescent="0.3">
      <c r="A28" s="8"/>
      <c r="B28" s="120" t="s">
        <v>73</v>
      </c>
      <c r="C28" s="121"/>
      <c r="D28" s="121"/>
      <c r="E28" s="59"/>
      <c r="F28" s="60"/>
      <c r="G28" s="60"/>
      <c r="H28" s="61"/>
      <c r="I28" s="8"/>
    </row>
    <row r="29" spans="1:18" ht="36.6" customHeight="1" thickBot="1" x14ac:dyDescent="0.3">
      <c r="A29" s="8"/>
      <c r="B29" s="122" t="s">
        <v>34</v>
      </c>
      <c r="C29" s="123"/>
      <c r="D29" s="124"/>
      <c r="E29" s="82"/>
      <c r="F29" s="53">
        <v>0</v>
      </c>
      <c r="G29" s="66">
        <f>ROUND('Basisgegevens wegingsfactor'!I21,0)</f>
        <v>8</v>
      </c>
      <c r="H29" s="54">
        <f>F29*G29</f>
        <v>0</v>
      </c>
      <c r="I29" s="8"/>
    </row>
    <row r="30" spans="1:18" ht="39" customHeight="1" thickBot="1" x14ac:dyDescent="0.3">
      <c r="A30" s="8"/>
      <c r="B30" s="122" t="s">
        <v>35</v>
      </c>
      <c r="C30" s="123"/>
      <c r="D30" s="124"/>
      <c r="E30" s="79"/>
      <c r="F30" s="32">
        <v>0</v>
      </c>
      <c r="G30" s="66">
        <f>ROUND('Basisgegevens wegingsfactor'!I22,0)</f>
        <v>8</v>
      </c>
      <c r="H30" s="34">
        <f t="shared" si="1"/>
        <v>0</v>
      </c>
      <c r="I30" s="8"/>
    </row>
    <row r="31" spans="1:18" ht="16.2" thickBot="1" x14ac:dyDescent="0.3">
      <c r="A31" s="8"/>
      <c r="B31" s="117" t="s">
        <v>36</v>
      </c>
      <c r="C31" s="118"/>
      <c r="D31" s="119"/>
      <c r="E31" s="79"/>
      <c r="F31" s="32">
        <v>0</v>
      </c>
      <c r="G31" s="66">
        <f>ROUND('Basisgegevens wegingsfactor'!I25,0)</f>
        <v>4</v>
      </c>
      <c r="H31" s="34">
        <f t="shared" si="1"/>
        <v>0</v>
      </c>
      <c r="I31" s="8"/>
    </row>
    <row r="32" spans="1:18" ht="16.2" thickBot="1" x14ac:dyDescent="0.3">
      <c r="A32" s="8"/>
      <c r="B32" s="117" t="s">
        <v>37</v>
      </c>
      <c r="C32" s="118"/>
      <c r="D32" s="119"/>
      <c r="E32" s="79"/>
      <c r="F32" s="32">
        <v>0</v>
      </c>
      <c r="G32" s="66">
        <f>ROUND('Basisgegevens wegingsfactor'!I26,0)</f>
        <v>4</v>
      </c>
      <c r="H32" s="34">
        <f t="shared" si="1"/>
        <v>0</v>
      </c>
      <c r="I32" s="8"/>
    </row>
    <row r="33" spans="1:9" ht="25.8" customHeight="1" thickBot="1" x14ac:dyDescent="0.3">
      <c r="A33" s="8"/>
      <c r="B33" s="117" t="s">
        <v>38</v>
      </c>
      <c r="C33" s="118"/>
      <c r="D33" s="119"/>
      <c r="E33" s="79"/>
      <c r="F33" s="32">
        <v>0</v>
      </c>
      <c r="G33" s="66">
        <f>ROUND('Basisgegevens wegingsfactor'!I27,0)</f>
        <v>8</v>
      </c>
      <c r="H33" s="34">
        <f t="shared" si="1"/>
        <v>0</v>
      </c>
      <c r="I33" s="8"/>
    </row>
    <row r="34" spans="1:9" ht="25.8" customHeight="1" thickBot="1" x14ac:dyDescent="0.3">
      <c r="A34" s="8"/>
      <c r="B34" s="117" t="s">
        <v>51</v>
      </c>
      <c r="C34" s="118"/>
      <c r="D34" s="119"/>
      <c r="E34" s="79"/>
      <c r="F34" s="32">
        <v>0</v>
      </c>
      <c r="G34" s="66">
        <f>ROUND('Basisgegevens wegingsfactor'!I28,0)</f>
        <v>2</v>
      </c>
      <c r="H34" s="34">
        <f t="shared" si="1"/>
        <v>0</v>
      </c>
      <c r="I34" s="8"/>
    </row>
    <row r="35" spans="1:9" ht="25.8" customHeight="1" thickBot="1" x14ac:dyDescent="0.3">
      <c r="A35" s="8"/>
      <c r="B35" s="117" t="s">
        <v>40</v>
      </c>
      <c r="C35" s="118"/>
      <c r="D35" s="119"/>
      <c r="E35" s="79"/>
      <c r="F35" s="32">
        <v>0</v>
      </c>
      <c r="G35" s="66">
        <f>ROUND('Basisgegevens wegingsfactor'!I30,0)</f>
        <v>4</v>
      </c>
      <c r="H35" s="34">
        <f t="shared" si="1"/>
        <v>0</v>
      </c>
      <c r="I35" s="8"/>
    </row>
    <row r="36" spans="1:9" ht="16.2" thickBot="1" x14ac:dyDescent="0.3">
      <c r="A36" s="8"/>
      <c r="B36" s="117" t="s">
        <v>41</v>
      </c>
      <c r="C36" s="118"/>
      <c r="D36" s="119"/>
      <c r="E36" s="79"/>
      <c r="F36" s="32">
        <v>0</v>
      </c>
      <c r="G36" s="66">
        <f>ROUND('Basisgegevens wegingsfactor'!I31,0)</f>
        <v>2</v>
      </c>
      <c r="H36" s="34">
        <f t="shared" si="1"/>
        <v>0</v>
      </c>
      <c r="I36" s="8"/>
    </row>
    <row r="37" spans="1:9" ht="30.6" customHeight="1" thickBot="1" x14ac:dyDescent="0.35">
      <c r="A37" s="8"/>
      <c r="B37" s="137" t="s">
        <v>28</v>
      </c>
      <c r="C37" s="137"/>
      <c r="D37" s="137"/>
      <c r="E37" s="137"/>
      <c r="F37" s="137"/>
      <c r="G37" s="137"/>
      <c r="H37" s="48">
        <f>SUM(H18:H36)</f>
        <v>0</v>
      </c>
      <c r="I37" s="8"/>
    </row>
    <row r="38" spans="1:9" ht="15.6" x14ac:dyDescent="0.25">
      <c r="A38" s="8"/>
      <c r="B38" s="47"/>
      <c r="C38" s="47"/>
      <c r="D38" s="47"/>
      <c r="E38" s="47"/>
      <c r="F38" s="47"/>
      <c r="G38" s="47"/>
      <c r="H38" s="47"/>
      <c r="I38" s="8"/>
    </row>
    <row r="39" spans="1:9" ht="31.8" thickBot="1" x14ac:dyDescent="0.35">
      <c r="A39" s="8"/>
      <c r="B39" s="138" t="s">
        <v>11</v>
      </c>
      <c r="C39" s="139"/>
      <c r="D39" s="140"/>
      <c r="E39" s="46" t="s">
        <v>10</v>
      </c>
      <c r="F39" s="31" t="s">
        <v>1</v>
      </c>
      <c r="G39" s="31" t="s">
        <v>2</v>
      </c>
      <c r="H39" s="31" t="s">
        <v>13</v>
      </c>
      <c r="I39" s="8"/>
    </row>
    <row r="40" spans="1:9" ht="57.6" customHeight="1" thickBot="1" x14ac:dyDescent="0.3">
      <c r="A40" s="8"/>
      <c r="B40" s="122" t="s">
        <v>80</v>
      </c>
      <c r="C40" s="123"/>
      <c r="D40" s="124"/>
      <c r="E40" s="79"/>
      <c r="F40" s="33">
        <v>0</v>
      </c>
      <c r="G40" s="34">
        <f>H37</f>
        <v>0</v>
      </c>
      <c r="H40" s="34">
        <f>F40*G40</f>
        <v>0</v>
      </c>
      <c r="I40" s="8"/>
    </row>
    <row r="41" spans="1:9" ht="18" thickBot="1" x14ac:dyDescent="0.35">
      <c r="A41" s="8"/>
      <c r="B41" s="129" t="s">
        <v>15</v>
      </c>
      <c r="C41" s="129"/>
      <c r="D41" s="129"/>
      <c r="E41" s="129"/>
      <c r="F41" s="129"/>
      <c r="G41" s="129"/>
      <c r="H41" s="48">
        <f>H40</f>
        <v>0</v>
      </c>
      <c r="I41" s="8"/>
    </row>
    <row r="42" spans="1:9" ht="15.6" x14ac:dyDescent="0.25">
      <c r="A42" s="8"/>
      <c r="B42" s="47"/>
      <c r="C42" s="47"/>
      <c r="D42" s="47"/>
      <c r="E42" s="47"/>
      <c r="F42" s="47"/>
      <c r="G42" s="47"/>
      <c r="H42" s="47"/>
      <c r="I42" s="8"/>
    </row>
    <row r="43" spans="1:9" ht="15.6" thickBot="1" x14ac:dyDescent="0.3">
      <c r="A43" s="8"/>
      <c r="B43" s="25"/>
      <c r="C43" s="25"/>
      <c r="D43" s="25"/>
      <c r="E43" s="25"/>
      <c r="F43" s="25"/>
      <c r="G43" s="25"/>
      <c r="H43" s="25"/>
      <c r="I43" s="8"/>
    </row>
    <row r="44" spans="1:9" ht="17.399999999999999" x14ac:dyDescent="0.3">
      <c r="A44" s="8"/>
      <c r="B44" s="130" t="s">
        <v>27</v>
      </c>
      <c r="C44" s="131"/>
      <c r="D44" s="131"/>
      <c r="E44" s="132"/>
      <c r="F44" s="25"/>
      <c r="G44" s="25"/>
      <c r="H44" s="25"/>
      <c r="I44" s="8"/>
    </row>
    <row r="45" spans="1:9" ht="17.399999999999999" x14ac:dyDescent="0.3">
      <c r="A45" s="8"/>
      <c r="B45" s="133" t="str">
        <f>B37</f>
        <v>Inschrijfprijs manuurtarieven en periodieke onderhoudsbeurten</v>
      </c>
      <c r="C45" s="134"/>
      <c r="D45" s="134"/>
      <c r="E45" s="67">
        <f>H37</f>
        <v>0</v>
      </c>
      <c r="F45" s="25"/>
      <c r="G45" s="25"/>
      <c r="H45" s="25"/>
      <c r="I45" s="8"/>
    </row>
    <row r="46" spans="1:9" ht="17.399999999999999" x14ac:dyDescent="0.3">
      <c r="A46" s="8"/>
      <c r="B46" s="135" t="str">
        <f>B41</f>
        <v>Inschrijfprijs Factuur/ omzet korting</v>
      </c>
      <c r="C46" s="136"/>
      <c r="D46" s="136"/>
      <c r="E46" s="68">
        <f>H41</f>
        <v>0</v>
      </c>
      <c r="F46" s="25"/>
      <c r="G46" s="25"/>
      <c r="H46" s="25"/>
      <c r="I46" s="8"/>
    </row>
    <row r="47" spans="1:9" ht="18" thickBot="1" x14ac:dyDescent="0.35">
      <c r="A47" s="8"/>
      <c r="B47" s="150" t="s">
        <v>14</v>
      </c>
      <c r="C47" s="151"/>
      <c r="D47" s="151"/>
      <c r="E47" s="69">
        <f>E45-E46</f>
        <v>0</v>
      </c>
      <c r="F47" s="25"/>
      <c r="G47" s="25"/>
      <c r="H47" s="25"/>
      <c r="I47" s="8"/>
    </row>
    <row r="48" spans="1:9" x14ac:dyDescent="0.25">
      <c r="A48" s="11"/>
      <c r="B48" s="11"/>
      <c r="C48" s="11"/>
      <c r="D48" s="11"/>
      <c r="E48" s="11"/>
      <c r="F48" s="8"/>
      <c r="G48" s="8"/>
      <c r="H48" s="8"/>
      <c r="I48" s="8"/>
    </row>
    <row r="49" spans="1:9" x14ac:dyDescent="0.25">
      <c r="A49" s="11"/>
      <c r="B49" s="11"/>
      <c r="C49" s="11"/>
      <c r="D49" s="11"/>
      <c r="E49" s="11"/>
      <c r="F49" s="8"/>
      <c r="G49" s="8"/>
      <c r="H49" s="8"/>
      <c r="I49" s="8"/>
    </row>
    <row r="50" spans="1:9" ht="46.8" customHeight="1" x14ac:dyDescent="0.3">
      <c r="A50" s="152" t="s">
        <v>16</v>
      </c>
      <c r="B50" s="152"/>
      <c r="C50" s="152"/>
      <c r="D50" s="152"/>
      <c r="E50" s="152"/>
      <c r="F50" s="8"/>
      <c r="G50" s="8"/>
      <c r="H50" s="8"/>
      <c r="I50" s="8"/>
    </row>
    <row r="51" spans="1:9" ht="43.8" customHeight="1" x14ac:dyDescent="0.25">
      <c r="A51" s="149" t="s">
        <v>17</v>
      </c>
      <c r="B51" s="149"/>
      <c r="C51" s="149"/>
      <c r="D51" s="149"/>
      <c r="E51" s="149"/>
      <c r="F51" s="8"/>
      <c r="G51" s="8"/>
      <c r="H51" s="8"/>
      <c r="I51" s="8"/>
    </row>
    <row r="52" spans="1:9" ht="39.6" customHeight="1" x14ac:dyDescent="0.3">
      <c r="A52" s="125" t="s">
        <v>3</v>
      </c>
      <c r="B52" s="125"/>
      <c r="C52" s="125"/>
      <c r="D52" s="125"/>
      <c r="E52" s="125"/>
      <c r="F52" s="8"/>
      <c r="G52" s="8"/>
      <c r="H52" s="8"/>
      <c r="I52" s="8"/>
    </row>
    <row r="56" spans="1:9" x14ac:dyDescent="0.25">
      <c r="A56" s="1"/>
      <c r="B56" s="1"/>
      <c r="C56" s="35"/>
      <c r="D56" s="35"/>
      <c r="E56" s="35"/>
    </row>
    <row r="57" spans="1:9" x14ac:dyDescent="0.25">
      <c r="A57" s="35"/>
      <c r="B57" s="35"/>
      <c r="C57" s="35"/>
      <c r="D57" s="35"/>
      <c r="E57" s="35"/>
    </row>
  </sheetData>
  <sheetProtection algorithmName="SHA-512" hashValue="eNHThSTFXy2Pc19bXWP9ZcYJrDsf6mKwczPr8cFfbXPpdMXYfT960qeENM5W+rQu15xn9tuGIrle0+j5M9VaQQ==" saltValue="DkSM4uDG8WS/iH0cmk653Q==" spinCount="100000" sheet="1" objects="1" scenarios="1" formatColumns="0" formatRows="0"/>
  <mergeCells count="36">
    <mergeCell ref="A51:E51"/>
    <mergeCell ref="A52:E52"/>
    <mergeCell ref="B41:G41"/>
    <mergeCell ref="B44:E44"/>
    <mergeCell ref="B45:D45"/>
    <mergeCell ref="B46:D46"/>
    <mergeCell ref="B47:D47"/>
    <mergeCell ref="A50:E50"/>
    <mergeCell ref="B37:G37"/>
    <mergeCell ref="B39:D39"/>
    <mergeCell ref="B40:D40"/>
    <mergeCell ref="B34:D34"/>
    <mergeCell ref="B31:D31"/>
    <mergeCell ref="B32:D32"/>
    <mergeCell ref="B33:D33"/>
    <mergeCell ref="B35:D35"/>
    <mergeCell ref="B36:D36"/>
    <mergeCell ref="B26:D26"/>
    <mergeCell ref="B27:D27"/>
    <mergeCell ref="B28:D28"/>
    <mergeCell ref="B29:D29"/>
    <mergeCell ref="B30:D30"/>
    <mergeCell ref="B25:D25"/>
    <mergeCell ref="C2:H5"/>
    <mergeCell ref="L5:R19"/>
    <mergeCell ref="E6:F7"/>
    <mergeCell ref="C11:C12"/>
    <mergeCell ref="D11:D15"/>
    <mergeCell ref="B17:D17"/>
    <mergeCell ref="B18:D18"/>
    <mergeCell ref="B19:D19"/>
    <mergeCell ref="B20:D20"/>
    <mergeCell ref="B21:D21"/>
    <mergeCell ref="B22:D22"/>
    <mergeCell ref="B23:D23"/>
    <mergeCell ref="B24:D2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93F8-B36D-4D3D-823F-C3A78332749B}">
  <dimension ref="A1:J32"/>
  <sheetViews>
    <sheetView showGridLines="0" zoomScale="64" zoomScaleNormal="85" workbookViewId="0">
      <selection activeCell="P31" sqref="P31"/>
    </sheetView>
  </sheetViews>
  <sheetFormatPr defaultRowHeight="14.4" x14ac:dyDescent="0.3"/>
  <cols>
    <col min="1" max="3" width="38.21875" customWidth="1"/>
    <col min="4" max="4" width="29.5546875" customWidth="1"/>
    <col min="5" max="5" width="18.77734375" bestFit="1" customWidth="1"/>
    <col min="6" max="6" width="24.109375" bestFit="1" customWidth="1"/>
    <col min="7" max="7" width="31.109375" bestFit="1" customWidth="1"/>
    <col min="8" max="9" width="30.6640625" bestFit="1" customWidth="1"/>
  </cols>
  <sheetData>
    <row r="1" spans="1:10" ht="14.4" customHeight="1" thickBot="1" x14ac:dyDescent="0.35">
      <c r="A1" s="169" t="s">
        <v>79</v>
      </c>
      <c r="B1" s="169"/>
      <c r="C1" s="169"/>
      <c r="D1" s="169"/>
      <c r="E1" s="156" t="s">
        <v>55</v>
      </c>
      <c r="F1" s="157"/>
      <c r="G1" s="171"/>
      <c r="H1" s="156" t="s">
        <v>63</v>
      </c>
      <c r="I1" s="157"/>
      <c r="J1" s="171"/>
    </row>
    <row r="2" spans="1:10" ht="16.2" thickBot="1" x14ac:dyDescent="0.35">
      <c r="A2" s="169"/>
      <c r="B2" s="169"/>
      <c r="C2" s="169"/>
      <c r="D2" s="169"/>
      <c r="E2" s="117" t="s">
        <v>33</v>
      </c>
      <c r="F2" s="118"/>
      <c r="G2" s="119"/>
      <c r="H2" s="117">
        <v>7</v>
      </c>
      <c r="I2" s="118"/>
      <c r="J2" s="119"/>
    </row>
    <row r="3" spans="1:10" ht="18" customHeight="1" thickBot="1" x14ac:dyDescent="0.35">
      <c r="A3" s="169"/>
      <c r="B3" s="169"/>
      <c r="C3" s="169"/>
      <c r="D3" s="169"/>
      <c r="E3" s="117" t="s">
        <v>53</v>
      </c>
      <c r="F3" s="118"/>
      <c r="G3" s="119"/>
      <c r="H3" s="117">
        <v>35</v>
      </c>
      <c r="I3" s="118"/>
      <c r="J3" s="119"/>
    </row>
    <row r="4" spans="1:10" ht="16.2" thickBot="1" x14ac:dyDescent="0.35">
      <c r="A4" s="169"/>
      <c r="B4" s="169"/>
      <c r="C4" s="169"/>
      <c r="D4" s="169"/>
      <c r="E4" s="117" t="s">
        <v>56</v>
      </c>
      <c r="F4" s="118"/>
      <c r="G4" s="119"/>
      <c r="H4" s="117">
        <v>5</v>
      </c>
      <c r="I4" s="118"/>
      <c r="J4" s="119"/>
    </row>
    <row r="5" spans="1:10" ht="16.2" thickBot="1" x14ac:dyDescent="0.35">
      <c r="A5" s="169"/>
      <c r="B5" s="169"/>
      <c r="C5" s="169"/>
      <c r="D5" s="169"/>
      <c r="E5" s="117" t="s">
        <v>57</v>
      </c>
      <c r="F5" s="118"/>
      <c r="G5" s="119"/>
      <c r="H5" s="117">
        <v>39</v>
      </c>
      <c r="I5" s="118"/>
      <c r="J5" s="119"/>
    </row>
    <row r="6" spans="1:10" ht="16.2" thickBot="1" x14ac:dyDescent="0.35">
      <c r="A6" s="169"/>
      <c r="B6" s="169"/>
      <c r="C6" s="169"/>
      <c r="D6" s="169"/>
      <c r="E6" s="117" t="s">
        <v>58</v>
      </c>
      <c r="F6" s="118"/>
      <c r="G6" s="119"/>
      <c r="H6" s="117">
        <v>8</v>
      </c>
      <c r="I6" s="118"/>
      <c r="J6" s="119"/>
    </row>
    <row r="7" spans="1:10" x14ac:dyDescent="0.3">
      <c r="A7" s="169"/>
      <c r="B7" s="169"/>
      <c r="C7" s="169"/>
      <c r="D7" s="169"/>
      <c r="E7" s="63"/>
      <c r="F7" s="63"/>
      <c r="G7" s="63"/>
      <c r="H7" s="63"/>
      <c r="I7" s="63"/>
      <c r="J7" s="63"/>
    </row>
    <row r="8" spans="1:10" x14ac:dyDescent="0.3">
      <c r="A8" s="170"/>
      <c r="B8" s="170"/>
      <c r="C8" s="170"/>
      <c r="D8" s="170"/>
      <c r="E8" s="63"/>
      <c r="F8" s="63"/>
      <c r="G8" s="63"/>
      <c r="H8" s="63"/>
      <c r="I8" s="63"/>
      <c r="J8" s="63"/>
    </row>
    <row r="9" spans="1:10" ht="31.8" thickBot="1" x14ac:dyDescent="0.35">
      <c r="A9" s="156" t="s">
        <v>19</v>
      </c>
      <c r="B9" s="157"/>
      <c r="C9" s="158"/>
      <c r="D9" s="70" t="s">
        <v>59</v>
      </c>
      <c r="E9" s="31" t="str">
        <f>E2</f>
        <v>Perceel 1 - DAF</v>
      </c>
      <c r="F9" s="31" t="str">
        <f>E3</f>
        <v>Perceel 2 - MAN</v>
      </c>
      <c r="G9" s="31" t="str">
        <f>E4</f>
        <v>Perceel 3 - Mercedes-Benz</v>
      </c>
      <c r="H9" s="31" t="str">
        <f>E5</f>
        <v>Perceel 4 - Volvo &amp; Scania</v>
      </c>
      <c r="I9" s="31" t="str">
        <f>E6</f>
        <v>Perceel 5 - Renault Trucks</v>
      </c>
      <c r="J9" s="63"/>
    </row>
    <row r="10" spans="1:10" ht="16.2" thickBot="1" x14ac:dyDescent="0.35">
      <c r="A10" s="117" t="s">
        <v>22</v>
      </c>
      <c r="B10" s="118"/>
      <c r="C10" s="119"/>
      <c r="D10" s="49">
        <v>180</v>
      </c>
      <c r="E10" s="65">
        <f>(D10/10)*$H$2</f>
        <v>126</v>
      </c>
      <c r="F10" s="65">
        <f>(D10/10)*$H$3</f>
        <v>630</v>
      </c>
      <c r="G10" s="65">
        <f>(D10/10)*$H$4</f>
        <v>90</v>
      </c>
      <c r="H10" s="65">
        <f>(D10/10)*$H$5</f>
        <v>702</v>
      </c>
      <c r="I10" s="65">
        <f>(D10/10)*$H$6</f>
        <v>144</v>
      </c>
      <c r="J10" s="63"/>
    </row>
    <row r="11" spans="1:10" ht="16.2" thickBot="1" x14ac:dyDescent="0.35">
      <c r="A11" s="117" t="s">
        <v>23</v>
      </c>
      <c r="B11" s="118"/>
      <c r="C11" s="119"/>
      <c r="D11" s="49">
        <v>20</v>
      </c>
      <c r="E11" s="65">
        <f>(D11/10)*$H$2</f>
        <v>14</v>
      </c>
      <c r="F11" s="65">
        <f t="shared" ref="F11:F18" si="0">(D11/10)*$H$3</f>
        <v>70</v>
      </c>
      <c r="G11" s="65">
        <f t="shared" ref="G11:G18" si="1">(D11/10)*$H$4</f>
        <v>10</v>
      </c>
      <c r="H11" s="65">
        <f t="shared" ref="H11:H19" si="2">(D11/10)*$H$5</f>
        <v>78</v>
      </c>
      <c r="I11" s="65">
        <f t="shared" ref="I11:I18" si="3">(D11/10)*$H$6</f>
        <v>16</v>
      </c>
      <c r="J11" s="63"/>
    </row>
    <row r="12" spans="1:10" ht="16.2" thickBot="1" x14ac:dyDescent="0.35">
      <c r="A12" s="117" t="s">
        <v>24</v>
      </c>
      <c r="B12" s="118"/>
      <c r="C12" s="119"/>
      <c r="D12" s="49">
        <v>10</v>
      </c>
      <c r="E12" s="65">
        <f t="shared" ref="E12:E17" si="4">(D12/10)*$H$2</f>
        <v>7</v>
      </c>
      <c r="F12" s="65">
        <f t="shared" si="0"/>
        <v>35</v>
      </c>
      <c r="G12" s="65">
        <f t="shared" si="1"/>
        <v>5</v>
      </c>
      <c r="H12" s="65">
        <f t="shared" si="2"/>
        <v>39</v>
      </c>
      <c r="I12" s="65">
        <f t="shared" si="3"/>
        <v>8</v>
      </c>
      <c r="J12" s="63"/>
    </row>
    <row r="13" spans="1:10" ht="16.2" thickBot="1" x14ac:dyDescent="0.35">
      <c r="A13" s="117" t="s">
        <v>25</v>
      </c>
      <c r="B13" s="118"/>
      <c r="C13" s="119"/>
      <c r="D13" s="49">
        <v>10</v>
      </c>
      <c r="E13" s="65">
        <f>(D13/10)*$H$2</f>
        <v>7</v>
      </c>
      <c r="F13" s="65">
        <f t="shared" si="0"/>
        <v>35</v>
      </c>
      <c r="G13" s="65">
        <f t="shared" si="1"/>
        <v>5</v>
      </c>
      <c r="H13" s="65">
        <f t="shared" si="2"/>
        <v>39</v>
      </c>
      <c r="I13" s="65">
        <f t="shared" si="3"/>
        <v>8</v>
      </c>
      <c r="J13" s="63"/>
    </row>
    <row r="14" spans="1:10" ht="16.2" thickBot="1" x14ac:dyDescent="0.35">
      <c r="A14" s="117" t="s">
        <v>26</v>
      </c>
      <c r="B14" s="118"/>
      <c r="C14" s="119"/>
      <c r="D14" s="49">
        <v>5</v>
      </c>
      <c r="E14" s="65">
        <f t="shared" si="4"/>
        <v>3.5</v>
      </c>
      <c r="F14" s="65">
        <f t="shared" si="0"/>
        <v>17.5</v>
      </c>
      <c r="G14" s="65">
        <f t="shared" si="1"/>
        <v>2.5</v>
      </c>
      <c r="H14" s="65">
        <f t="shared" si="2"/>
        <v>19.5</v>
      </c>
      <c r="I14" s="65">
        <f t="shared" si="3"/>
        <v>4</v>
      </c>
      <c r="J14" s="63"/>
    </row>
    <row r="15" spans="1:10" ht="16.2" thickBot="1" x14ac:dyDescent="0.35">
      <c r="A15" s="117" t="s">
        <v>20</v>
      </c>
      <c r="B15" s="118"/>
      <c r="C15" s="119"/>
      <c r="D15" s="49">
        <v>40</v>
      </c>
      <c r="E15" s="65">
        <f t="shared" si="4"/>
        <v>28</v>
      </c>
      <c r="F15" s="65">
        <f t="shared" si="0"/>
        <v>140</v>
      </c>
      <c r="G15" s="65">
        <f t="shared" si="1"/>
        <v>20</v>
      </c>
      <c r="H15" s="65">
        <f t="shared" si="2"/>
        <v>156</v>
      </c>
      <c r="I15" s="65">
        <f t="shared" si="3"/>
        <v>32</v>
      </c>
      <c r="J15" s="63"/>
    </row>
    <row r="16" spans="1:10" ht="16.2" thickBot="1" x14ac:dyDescent="0.35">
      <c r="A16" s="117" t="s">
        <v>21</v>
      </c>
      <c r="B16" s="118"/>
      <c r="C16" s="119"/>
      <c r="D16" s="49">
        <v>10</v>
      </c>
      <c r="E16" s="65">
        <f t="shared" si="4"/>
        <v>7</v>
      </c>
      <c r="F16" s="65">
        <f t="shared" si="0"/>
        <v>35</v>
      </c>
      <c r="G16" s="65">
        <f t="shared" si="1"/>
        <v>5</v>
      </c>
      <c r="H16" s="65">
        <f t="shared" si="2"/>
        <v>39</v>
      </c>
      <c r="I16" s="65">
        <f t="shared" si="3"/>
        <v>8</v>
      </c>
      <c r="J16" s="63"/>
    </row>
    <row r="17" spans="1:10" ht="16.2" thickBot="1" x14ac:dyDescent="0.35">
      <c r="A17" s="122" t="s">
        <v>48</v>
      </c>
      <c r="B17" s="123"/>
      <c r="C17" s="124"/>
      <c r="D17" s="49">
        <v>10</v>
      </c>
      <c r="E17" s="65">
        <f t="shared" si="4"/>
        <v>7</v>
      </c>
      <c r="F17" s="65">
        <f t="shared" si="0"/>
        <v>35</v>
      </c>
      <c r="G17" s="65">
        <f t="shared" si="1"/>
        <v>5</v>
      </c>
      <c r="H17" s="65">
        <f t="shared" si="2"/>
        <v>39</v>
      </c>
      <c r="I17" s="65">
        <f t="shared" si="3"/>
        <v>8</v>
      </c>
      <c r="J17" s="63"/>
    </row>
    <row r="18" spans="1:10" ht="16.2" thickBot="1" x14ac:dyDescent="0.35">
      <c r="A18" s="122" t="s">
        <v>49</v>
      </c>
      <c r="B18" s="123"/>
      <c r="C18" s="124"/>
      <c r="D18" s="49">
        <v>5</v>
      </c>
      <c r="E18" s="65">
        <f>(D18/10)*$H$2</f>
        <v>3.5</v>
      </c>
      <c r="F18" s="65">
        <f t="shared" si="0"/>
        <v>17.5</v>
      </c>
      <c r="G18" s="65">
        <f t="shared" si="1"/>
        <v>2.5</v>
      </c>
      <c r="H18" s="65">
        <f t="shared" si="2"/>
        <v>19.5</v>
      </c>
      <c r="I18" s="65">
        <f t="shared" si="3"/>
        <v>4</v>
      </c>
      <c r="J18" s="63"/>
    </row>
    <row r="19" spans="1:10" ht="16.2" thickBot="1" x14ac:dyDescent="0.35">
      <c r="A19" s="122" t="s">
        <v>50</v>
      </c>
      <c r="B19" s="123"/>
      <c r="C19" s="124"/>
      <c r="D19" s="51">
        <v>5</v>
      </c>
      <c r="E19" s="65">
        <f>(D19/10)*$H$2</f>
        <v>3.5</v>
      </c>
      <c r="F19" s="65">
        <f>(D19/10)*$H$3</f>
        <v>17.5</v>
      </c>
      <c r="G19" s="65">
        <f>(D19/10)*$H$4</f>
        <v>2.5</v>
      </c>
      <c r="H19" s="65">
        <f t="shared" si="2"/>
        <v>19.5</v>
      </c>
      <c r="I19" s="65">
        <f>(D19/10)*$H$6</f>
        <v>4</v>
      </c>
      <c r="J19" s="63"/>
    </row>
    <row r="20" spans="1:10" ht="18" thickBot="1" x14ac:dyDescent="0.35">
      <c r="A20" s="120" t="s">
        <v>52</v>
      </c>
      <c r="B20" s="121"/>
      <c r="C20" s="121"/>
      <c r="D20" s="60"/>
      <c r="E20" s="63"/>
      <c r="F20" s="64"/>
      <c r="G20" s="64"/>
      <c r="H20" s="64"/>
      <c r="I20" s="63"/>
      <c r="J20" s="63"/>
    </row>
    <row r="21" spans="1:10" ht="42" customHeight="1" thickBot="1" x14ac:dyDescent="0.35">
      <c r="A21" s="122" t="s">
        <v>34</v>
      </c>
      <c r="B21" s="123"/>
      <c r="C21" s="124"/>
      <c r="D21" s="66">
        <v>10</v>
      </c>
      <c r="E21" s="65">
        <f t="shared" ref="E21:E31" si="5">ROUND((D21/10)*$H$2,0)</f>
        <v>7</v>
      </c>
      <c r="F21" s="65">
        <f>ROUND((D21/10)*$H$3,0)</f>
        <v>35</v>
      </c>
      <c r="G21" s="65">
        <f>ROUND((D21/10)*$H$4,0)</f>
        <v>5</v>
      </c>
      <c r="H21" s="65">
        <f>ROUND((D21/10)*$H$5,0)</f>
        <v>39</v>
      </c>
      <c r="I21" s="65">
        <f>ROUND((D21/10)*$H$6,0)</f>
        <v>8</v>
      </c>
      <c r="J21" s="63"/>
    </row>
    <row r="22" spans="1:10" ht="43.8" customHeight="1" thickBot="1" x14ac:dyDescent="0.35">
      <c r="A22" s="122" t="s">
        <v>35</v>
      </c>
      <c r="B22" s="123"/>
      <c r="C22" s="124"/>
      <c r="D22" s="65">
        <v>10</v>
      </c>
      <c r="E22" s="65">
        <f t="shared" si="5"/>
        <v>7</v>
      </c>
      <c r="F22" s="65">
        <f>ROUND((D22/10)*$H$3,0)</f>
        <v>35</v>
      </c>
      <c r="G22" s="65">
        <f>ROUND((D22/10)*$H$4,0)</f>
        <v>5</v>
      </c>
      <c r="H22" s="65">
        <f t="shared" ref="H22:H30" si="6">ROUND((D22/10)*$H$5,0)</f>
        <v>39</v>
      </c>
      <c r="I22" s="65">
        <f>ROUND((D22/10)*$H$6,0)</f>
        <v>8</v>
      </c>
      <c r="J22" s="63"/>
    </row>
    <row r="23" spans="1:10" ht="16.2" thickBot="1" x14ac:dyDescent="0.35">
      <c r="A23" s="117" t="s">
        <v>61</v>
      </c>
      <c r="B23" s="118"/>
      <c r="C23" s="119"/>
      <c r="D23" s="65">
        <v>5</v>
      </c>
      <c r="E23" s="65">
        <f t="shared" si="5"/>
        <v>4</v>
      </c>
      <c r="F23" s="78" t="s">
        <v>64</v>
      </c>
      <c r="G23" s="65">
        <f>ROUND((D23/10)*$H$4,0)</f>
        <v>3</v>
      </c>
      <c r="H23" s="65">
        <f t="shared" si="6"/>
        <v>20</v>
      </c>
      <c r="I23" s="78" t="s">
        <v>64</v>
      </c>
      <c r="J23" s="63"/>
    </row>
    <row r="24" spans="1:10" ht="16.2" thickBot="1" x14ac:dyDescent="0.35">
      <c r="A24" s="117" t="s">
        <v>62</v>
      </c>
      <c r="B24" s="118"/>
      <c r="C24" s="119"/>
      <c r="D24" s="65">
        <v>5</v>
      </c>
      <c r="E24" s="65">
        <f t="shared" si="5"/>
        <v>4</v>
      </c>
      <c r="F24" s="78" t="s">
        <v>64</v>
      </c>
      <c r="G24" s="78" t="s">
        <v>64</v>
      </c>
      <c r="H24" s="65">
        <f t="shared" si="6"/>
        <v>20</v>
      </c>
      <c r="I24" s="78" t="s">
        <v>64</v>
      </c>
      <c r="J24" s="63"/>
    </row>
    <row r="25" spans="1:10" ht="16.2" thickBot="1" x14ac:dyDescent="0.35">
      <c r="A25" s="117" t="s">
        <v>36</v>
      </c>
      <c r="B25" s="118"/>
      <c r="C25" s="119"/>
      <c r="D25" s="65">
        <v>5</v>
      </c>
      <c r="E25" s="65">
        <f t="shared" si="5"/>
        <v>4</v>
      </c>
      <c r="F25" s="65">
        <f t="shared" ref="F25:F31" si="7">ROUND((D25/10)*$H$3,0)</f>
        <v>18</v>
      </c>
      <c r="G25" s="65">
        <f>ROUND((D25/10)*$H$4,0)</f>
        <v>3</v>
      </c>
      <c r="H25" s="65">
        <f t="shared" si="6"/>
        <v>20</v>
      </c>
      <c r="I25" s="65">
        <f>ROUND((D25/10)*$H$6,0)</f>
        <v>4</v>
      </c>
      <c r="J25" s="63"/>
    </row>
    <row r="26" spans="1:10" ht="16.2" thickBot="1" x14ac:dyDescent="0.35">
      <c r="A26" s="117" t="s">
        <v>37</v>
      </c>
      <c r="B26" s="118"/>
      <c r="C26" s="119"/>
      <c r="D26" s="65">
        <v>5</v>
      </c>
      <c r="E26" s="65">
        <f t="shared" si="5"/>
        <v>4</v>
      </c>
      <c r="F26" s="65">
        <f t="shared" si="7"/>
        <v>18</v>
      </c>
      <c r="G26" s="65">
        <f>ROUND((D26/10)*$H$4,0)</f>
        <v>3</v>
      </c>
      <c r="H26" s="65">
        <f>ROUND((D26/10)*$H$5,0)</f>
        <v>20</v>
      </c>
      <c r="I26" s="65">
        <f t="shared" ref="I26:I30" si="8">ROUND((D26/10)*$H$6,0)</f>
        <v>4</v>
      </c>
      <c r="J26" s="63"/>
    </row>
    <row r="27" spans="1:10" ht="16.2" thickBot="1" x14ac:dyDescent="0.35">
      <c r="A27" s="117" t="s">
        <v>38</v>
      </c>
      <c r="B27" s="118"/>
      <c r="C27" s="119"/>
      <c r="D27" s="65">
        <v>10</v>
      </c>
      <c r="E27" s="65">
        <f t="shared" si="5"/>
        <v>7</v>
      </c>
      <c r="F27" s="65">
        <f t="shared" si="7"/>
        <v>35</v>
      </c>
      <c r="G27" s="65">
        <f>ROUND((D27/10)*$H$4,0)</f>
        <v>5</v>
      </c>
      <c r="H27" s="65">
        <f t="shared" si="6"/>
        <v>39</v>
      </c>
      <c r="I27" s="65">
        <f t="shared" si="8"/>
        <v>8</v>
      </c>
      <c r="J27" s="63"/>
    </row>
    <row r="28" spans="1:10" ht="16.2" thickBot="1" x14ac:dyDescent="0.35">
      <c r="A28" s="117" t="s">
        <v>51</v>
      </c>
      <c r="B28" s="118"/>
      <c r="C28" s="119"/>
      <c r="D28" s="65">
        <v>2</v>
      </c>
      <c r="E28" s="65">
        <f t="shared" si="5"/>
        <v>1</v>
      </c>
      <c r="F28" s="65">
        <f t="shared" si="7"/>
        <v>7</v>
      </c>
      <c r="G28" s="65">
        <f>ROUND((D28/10)*$H$4,0)</f>
        <v>1</v>
      </c>
      <c r="H28" s="65">
        <f t="shared" si="6"/>
        <v>8</v>
      </c>
      <c r="I28" s="65">
        <f t="shared" si="8"/>
        <v>2</v>
      </c>
      <c r="J28" s="63"/>
    </row>
    <row r="29" spans="1:10" ht="16.2" thickBot="1" x14ac:dyDescent="0.35">
      <c r="A29" s="117" t="s">
        <v>39</v>
      </c>
      <c r="B29" s="118"/>
      <c r="C29" s="119"/>
      <c r="D29" s="65">
        <v>5</v>
      </c>
      <c r="E29" s="65">
        <f t="shared" si="5"/>
        <v>4</v>
      </c>
      <c r="F29" s="65">
        <f t="shared" si="7"/>
        <v>18</v>
      </c>
      <c r="G29" s="65">
        <f t="shared" ref="G29:G30" si="9">ROUND((D29/10)*$H$4,0)</f>
        <v>3</v>
      </c>
      <c r="H29" s="65">
        <f t="shared" si="6"/>
        <v>20</v>
      </c>
      <c r="I29" s="65">
        <f t="shared" si="8"/>
        <v>4</v>
      </c>
      <c r="J29" s="63"/>
    </row>
    <row r="30" spans="1:10" ht="16.2" thickBot="1" x14ac:dyDescent="0.35">
      <c r="A30" s="117" t="s">
        <v>40</v>
      </c>
      <c r="B30" s="118"/>
      <c r="C30" s="119"/>
      <c r="D30" s="65">
        <v>5</v>
      </c>
      <c r="E30" s="65">
        <f t="shared" si="5"/>
        <v>4</v>
      </c>
      <c r="F30" s="65">
        <f t="shared" si="7"/>
        <v>18</v>
      </c>
      <c r="G30" s="65">
        <f t="shared" si="9"/>
        <v>3</v>
      </c>
      <c r="H30" s="65">
        <f t="shared" si="6"/>
        <v>20</v>
      </c>
      <c r="I30" s="65">
        <f t="shared" si="8"/>
        <v>4</v>
      </c>
      <c r="J30" s="63"/>
    </row>
    <row r="31" spans="1:10" ht="16.2" thickBot="1" x14ac:dyDescent="0.35">
      <c r="A31" s="117" t="s">
        <v>41</v>
      </c>
      <c r="B31" s="118"/>
      <c r="C31" s="119"/>
      <c r="D31" s="65">
        <v>2</v>
      </c>
      <c r="E31" s="65">
        <f t="shared" si="5"/>
        <v>1</v>
      </c>
      <c r="F31" s="65">
        <f t="shared" si="7"/>
        <v>7</v>
      </c>
      <c r="G31" s="65">
        <f>ROUND((D31/10)*$H$4,0)</f>
        <v>1</v>
      </c>
      <c r="H31" s="65">
        <f>ROUND((D31/10)*$H$5,0)</f>
        <v>8</v>
      </c>
      <c r="I31" s="65">
        <f>ROUND((D31/10)*$H$6,0)</f>
        <v>2</v>
      </c>
      <c r="J31" s="63"/>
    </row>
    <row r="32" spans="1:10" ht="18" thickBot="1" x14ac:dyDescent="0.35">
      <c r="A32" s="120"/>
      <c r="B32" s="121"/>
      <c r="C32" s="121"/>
      <c r="D32" s="63"/>
      <c r="E32" s="63"/>
      <c r="F32" s="63"/>
      <c r="G32" s="63"/>
      <c r="H32" s="63"/>
      <c r="I32" s="63"/>
      <c r="J32" s="63"/>
    </row>
  </sheetData>
  <sheetProtection algorithmName="SHA-512" hashValue="CcI+FgHg0KnlXLvy0r47TAna7UApadOIujw57oZh5irGhkeaC4zo/8595ZjHrTM+YujwwZPS+n0Wa18Qhh3cIQ==" saltValue="4VPHPFoi5BB/tkZlt73iYA==" spinCount="100000" sheet="1" objects="1" scenarios="1" formatColumns="0" formatRows="0"/>
  <mergeCells count="37">
    <mergeCell ref="A32:C32"/>
    <mergeCell ref="H2:J2"/>
    <mergeCell ref="E2:G2"/>
    <mergeCell ref="E1:G1"/>
    <mergeCell ref="H1:J1"/>
    <mergeCell ref="H3:J3"/>
    <mergeCell ref="H4:J4"/>
    <mergeCell ref="H5:J5"/>
    <mergeCell ref="H6:J6"/>
    <mergeCell ref="E3:G3"/>
    <mergeCell ref="E4:G4"/>
    <mergeCell ref="E5:G5"/>
    <mergeCell ref="E6:G6"/>
    <mergeCell ref="A27:C27"/>
    <mergeCell ref="A28:C28"/>
    <mergeCell ref="A29:C29"/>
    <mergeCell ref="A30:C30"/>
    <mergeCell ref="A31:C31"/>
    <mergeCell ref="A1:D8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25:C25"/>
    <mergeCell ref="A26:C26"/>
    <mergeCell ref="A15:C15"/>
    <mergeCell ref="A16:C16"/>
    <mergeCell ref="A17:C17"/>
    <mergeCell ref="A18:C18"/>
    <mergeCell ref="A19:C19"/>
    <mergeCell ref="A20:C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1DA7E0977F174C9E1BFA5AC4F7A33C" ma:contentTypeVersion="3" ma:contentTypeDescription="Een nieuw document maken." ma:contentTypeScope="" ma:versionID="c78ce2df1182f30524580a04be9f1019">
  <xsd:schema xmlns:xsd="http://www.w3.org/2001/XMLSchema" xmlns:xs="http://www.w3.org/2001/XMLSchema" xmlns:p="http://schemas.microsoft.com/office/2006/metadata/properties" xmlns:ns2="383d7178-32ee-4f62-af77-28c0ea7cda6a" targetNamespace="http://schemas.microsoft.com/office/2006/metadata/properties" ma:root="true" ma:fieldsID="b18aa281d195d1dcf55e88b3d62a99c7" ns2:_="">
    <xsd:import namespace="383d7178-32ee-4f62-af77-28c0ea7cda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d7178-32ee-4f62-af77-28c0ea7cda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66D5FE-43B4-4405-9C1F-A0292FA4D3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92B161-68A6-4336-A5DD-049A810C5A30}"/>
</file>

<file path=customXml/itemProps3.xml><?xml version="1.0" encoding="utf-8"?>
<ds:datastoreItem xmlns:ds="http://schemas.openxmlformats.org/officeDocument/2006/customXml" ds:itemID="{1AFDA042-35FE-4BAD-A299-700E88699FB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Voorblad</vt:lpstr>
      <vt:lpstr>Perceel 1 - DAF</vt:lpstr>
      <vt:lpstr>Perceel 2 - MAN</vt:lpstr>
      <vt:lpstr>Perceel 3 - Mercedes-Benz</vt:lpstr>
      <vt:lpstr>Perceel 4 - Volvo en Scania</vt:lpstr>
      <vt:lpstr>Perceel 5 - Renault Trucks</vt:lpstr>
      <vt:lpstr>Basisgegevens wegingsfactor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Hester Snijder</dc:creator>
  <cp:keywords/>
  <dc:description/>
  <cp:lastModifiedBy>Lieke Meindertsma</cp:lastModifiedBy>
  <cp:revision/>
  <dcterms:created xsi:type="dcterms:W3CDTF">2020-09-11T11:32:26Z</dcterms:created>
  <dcterms:modified xsi:type="dcterms:W3CDTF">2025-10-28T06:53:05Z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0x0101005D1DA7E0977F174C9E1BFA5AC4F7A33C</vt:lpwstr>
  </property>
  <property fmtid="{D5CDD505-2E9C-101B-9397-08002B2CF9AE}" pid="3" name="Organisatieonderdeel">
    <vt:lpwstr>1;#Brandweer|1f464edf-735d-41da-a699-8fc682b324e5;#11;#Materieel|221b780d-bc49-49df-9995-19af69766a64</vt:lpwstr>
  </property>
  <property fmtid="{D5CDD505-2E9C-101B-9397-08002B2CF9AE}" pid="4" name="Thema">
    <vt:lpwstr/>
  </property>
  <property fmtid="{D5CDD505-2E9C-101B-9397-08002B2CF9AE}" pid="5" name="ke5896519804488ca24ba1ea8539492b">
    <vt:lpwstr>Brandweer|1f464edf-735d-41da-a699-8fc682b324e5;Materieel|221b780d-bc49-49df-9995-19af69766a64</vt:lpwstr>
  </property>
  <property fmtid="{D5CDD505-2E9C-101B-9397-08002B2CF9AE}" pid="6" name="TaxCatchAll">
    <vt:lpwstr>11;#;#1;#</vt:lpwstr>
  </property>
  <property fmtid="{D5CDD505-2E9C-101B-9397-08002B2CF9AE}" pid="7" name="Order">
    <vt:r8>100</vt:r8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xd_Signature">
    <vt:bool>false</vt:bool>
  </property>
</Properties>
</file>