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unitedqualitybv.sharepoint.com/klanten/Docs/Barendrecht/1428 &amp; 1477 EA Lease/06. Bestanden voor publicatie/"/>
    </mc:Choice>
  </mc:AlternateContent>
  <xr:revisionPtr revIDLastSave="175" documentId="8_{F7590294-44AF-449A-9654-FDFF674FF0E8}" xr6:coauthVersionLast="47" xr6:coauthVersionMax="47" xr10:uidLastSave="{DFC86CB5-92EE-451D-8A97-2496066F5786}"/>
  <bookViews>
    <workbookView xWindow="-120" yWindow="-120" windowWidth="38640" windowHeight="15720" tabRatio="871" xr2:uid="{D2FDE4C4-A477-4829-9C7E-4DCF508A97E3}"/>
  </bookViews>
  <sheets>
    <sheet name="Voorblad" sheetId="57" r:id="rId1"/>
    <sheet name="Prijsinvulf overige zaken" sheetId="54" r:id="rId2"/>
    <sheet name="1.1 Gesl. bestelwagen compact" sheetId="74" r:id="rId3"/>
    <sheet name="1.2 Veegvuilwagen compact" sheetId="76" r:id="rId4"/>
    <sheet name="1.3 Personenauto compact" sheetId="77" r:id="rId5"/>
    <sheet name="1.4 Personenwagen groot" sheetId="78" r:id="rId6"/>
    <sheet name="2a.1 Gesl. bestelwagen klein" sheetId="75" r:id="rId7"/>
    <sheet name="2a.2 Gesl. bestelwagen compact" sheetId="84" r:id="rId8"/>
    <sheet name="2a.3 Veegvuilwagen compact" sheetId="85" r:id="rId9"/>
    <sheet name="2a.4 Gesloten bestelwagen groot" sheetId="80" r:id="rId10"/>
    <sheet name="2a.5 Pick-up groot" sheetId="79" r:id="rId11"/>
    <sheet name="2a.6 Personenauto compact" sheetId="86" r:id="rId12"/>
    <sheet name="2b.1 Opzetstrooier" sheetId="81" r:id="rId13"/>
    <sheet name="2b.2 Compacte tractor" sheetId="83" r:id="rId14"/>
    <sheet name="Totalen" sheetId="55" r:id="rId15"/>
  </sheets>
  <definedNames>
    <definedName name="_xlnm.Print_Area" localSheetId="2">'1.1 Gesl. bestelwagen compact'!$A$1:$D$54</definedName>
    <definedName name="_xlnm.Print_Area" localSheetId="3">'1.2 Veegvuilwagen compact'!$A$1:$D$54</definedName>
    <definedName name="_xlnm.Print_Area" localSheetId="4">'1.3 Personenauto compact'!$A$1:$D$54</definedName>
    <definedName name="_xlnm.Print_Area" localSheetId="5">'1.4 Personenwagen groot'!$A$1:$D$54</definedName>
    <definedName name="_xlnm.Print_Area" localSheetId="6">'2a.1 Gesl. bestelwagen klein'!$A$1:$D$54</definedName>
    <definedName name="_xlnm.Print_Area" localSheetId="7">'2a.2 Gesl. bestelwagen compact'!$A$1:$D$54</definedName>
    <definedName name="_xlnm.Print_Area" localSheetId="8">'2a.3 Veegvuilwagen compact'!$A$1:$D$54</definedName>
    <definedName name="_xlnm.Print_Area" localSheetId="9">'2a.4 Gesloten bestelwagen groot'!$A$1:$D$54</definedName>
    <definedName name="_xlnm.Print_Area" localSheetId="10">'2a.5 Pick-up groot'!$A$1:$C$54</definedName>
    <definedName name="_xlnm.Print_Area" localSheetId="11">'2a.6 Personenauto compact'!$A$1:$D$54</definedName>
    <definedName name="_xlnm.Print_Area" localSheetId="12">'2b.1 Opzetstrooier'!$A$1:$C$44</definedName>
    <definedName name="_xlnm.Print_Area" localSheetId="13">'2b.2 Compacte tractor'!$A$1:$C$44</definedName>
    <definedName name="_xlnm.Print_Area" localSheetId="1">'Prijsinvulf overige zaken'!$A$1:$C$10</definedName>
    <definedName name="_xlnm.Print_Area" localSheetId="14">Totalen!$A$1:$D$91</definedName>
    <definedName name="_xlnm.Print_Area" localSheetId="0">Voorblad!$A$1:$J$18</definedName>
    <definedName name="_xlnm.Print_Titles" localSheetId="2">'1.1 Gesl. bestelwagen compact'!$1:$3</definedName>
    <definedName name="_xlnm.Print_Titles" localSheetId="3">'1.2 Veegvuilwagen compact'!$1:$2</definedName>
    <definedName name="_xlnm.Print_Titles" localSheetId="4">'1.3 Personenauto compact'!$1:$2</definedName>
    <definedName name="_xlnm.Print_Titles" localSheetId="5">'1.4 Personenwagen groot'!$1:$2</definedName>
    <definedName name="_xlnm.Print_Titles" localSheetId="6">'2a.1 Gesl. bestelwagen klein'!$1:$2</definedName>
    <definedName name="_xlnm.Print_Titles" localSheetId="7">'2a.2 Gesl. bestelwagen compact'!$1:$3</definedName>
    <definedName name="_xlnm.Print_Titles" localSheetId="8">'2a.3 Veegvuilwagen compact'!$1:$2</definedName>
    <definedName name="_xlnm.Print_Titles" localSheetId="9">'2a.4 Gesloten bestelwagen groot'!$1:$2</definedName>
    <definedName name="_xlnm.Print_Titles" localSheetId="10">'2a.5 Pick-up groot'!$1:$2</definedName>
    <definedName name="_xlnm.Print_Titles" localSheetId="11">'2a.6 Personenauto compact'!$1:$2</definedName>
    <definedName name="_xlnm.Print_Titles" localSheetId="12">'2b.1 Opzetstrooier'!$1:$2</definedName>
    <definedName name="_xlnm.Print_Titles" localSheetId="13">'2b.2 Compacte tractor'!$1:$2</definedName>
    <definedName name="_xlnm.Print_Titles" localSheetId="14">Totalen!$1:$2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3" i="55" l="1"/>
  <c r="B84" i="55"/>
  <c r="C42" i="83"/>
  <c r="B42" i="83"/>
  <c r="B37" i="83"/>
  <c r="C52" i="86"/>
  <c r="D52" i="86"/>
  <c r="B52" i="86"/>
  <c r="C52" i="79"/>
  <c r="B52" i="79"/>
  <c r="C52" i="80"/>
  <c r="D52" i="80"/>
  <c r="B52" i="80"/>
  <c r="C52" i="85"/>
  <c r="D52" i="85"/>
  <c r="B52" i="85"/>
  <c r="C52" i="84"/>
  <c r="D52" i="84"/>
  <c r="B52" i="84"/>
  <c r="C52" i="75"/>
  <c r="D52" i="75"/>
  <c r="B52" i="75"/>
  <c r="C52" i="78"/>
  <c r="D52" i="78"/>
  <c r="B52" i="78"/>
  <c r="C52" i="77"/>
  <c r="D52" i="77"/>
  <c r="B52" i="77"/>
  <c r="C52" i="76"/>
  <c r="D52" i="76"/>
  <c r="B52" i="76"/>
  <c r="C52" i="74"/>
  <c r="D52" i="74"/>
  <c r="B52" i="74"/>
  <c r="B43" i="78"/>
  <c r="B50" i="79"/>
  <c r="C20" i="85"/>
  <c r="B50" i="78"/>
  <c r="C50" i="74"/>
  <c r="B50" i="74"/>
  <c r="D12" i="74"/>
  <c r="C12" i="74"/>
  <c r="B12" i="74"/>
  <c r="C37" i="83"/>
  <c r="B19" i="83"/>
  <c r="B19" i="81"/>
  <c r="B28" i="86"/>
  <c r="B28" i="79"/>
  <c r="B28" i="80"/>
  <c r="B28" i="85"/>
  <c r="B28" i="84"/>
  <c r="B28" i="75"/>
  <c r="B28" i="78"/>
  <c r="B28" i="77"/>
  <c r="B28" i="76"/>
  <c r="B28" i="74"/>
  <c r="C50" i="75"/>
  <c r="D50" i="75"/>
  <c r="B50" i="75"/>
  <c r="D50" i="78"/>
  <c r="C50" i="78"/>
  <c r="C70" i="55" l="1"/>
  <c r="B70" i="55"/>
  <c r="A70" i="55"/>
  <c r="C69" i="55"/>
  <c r="B69" i="55"/>
  <c r="A69" i="55"/>
  <c r="A67" i="55"/>
  <c r="A87" i="55" s="1"/>
  <c r="C65" i="55"/>
  <c r="B65" i="55"/>
  <c r="A65" i="55"/>
  <c r="C64" i="55"/>
  <c r="B64" i="55"/>
  <c r="A64" i="55"/>
  <c r="A62" i="55"/>
  <c r="A86" i="55" s="1"/>
  <c r="C60" i="55"/>
  <c r="B60" i="55"/>
  <c r="A60" i="55"/>
  <c r="C59" i="55"/>
  <c r="B59" i="55"/>
  <c r="A59" i="55"/>
  <c r="C58" i="55"/>
  <c r="B58" i="55"/>
  <c r="A58" i="55"/>
  <c r="A56" i="55"/>
  <c r="C54" i="55"/>
  <c r="B54" i="55"/>
  <c r="A54" i="55"/>
  <c r="C53" i="55"/>
  <c r="B53" i="55"/>
  <c r="A53" i="55"/>
  <c r="A51" i="55"/>
  <c r="C49" i="55"/>
  <c r="B49" i="55"/>
  <c r="A49" i="55"/>
  <c r="C48" i="55"/>
  <c r="B48" i="55"/>
  <c r="A48" i="55"/>
  <c r="C47" i="55"/>
  <c r="B47" i="55"/>
  <c r="A47" i="55"/>
  <c r="A45" i="55"/>
  <c r="A39" i="55"/>
  <c r="C43" i="55"/>
  <c r="B43" i="55"/>
  <c r="A43" i="55"/>
  <c r="C42" i="55"/>
  <c r="B42" i="55"/>
  <c r="A42" i="55"/>
  <c r="C41" i="55"/>
  <c r="B41" i="55"/>
  <c r="A41" i="55"/>
  <c r="C37" i="55"/>
  <c r="B37" i="55"/>
  <c r="A37" i="55"/>
  <c r="C36" i="55"/>
  <c r="B36" i="55"/>
  <c r="A36" i="55"/>
  <c r="C35" i="55"/>
  <c r="B35" i="55"/>
  <c r="A35" i="55"/>
  <c r="A33" i="55"/>
  <c r="C31" i="55"/>
  <c r="B31" i="55"/>
  <c r="A31" i="55"/>
  <c r="C30" i="55"/>
  <c r="B30" i="55"/>
  <c r="A30" i="55"/>
  <c r="C29" i="55"/>
  <c r="B29" i="55"/>
  <c r="A29" i="55"/>
  <c r="A27" i="55"/>
  <c r="C25" i="55"/>
  <c r="B25" i="55"/>
  <c r="A25" i="55"/>
  <c r="C24" i="55"/>
  <c r="B24" i="55"/>
  <c r="A24" i="55"/>
  <c r="C23" i="55"/>
  <c r="B23" i="55"/>
  <c r="A23" i="55"/>
  <c r="A21" i="55"/>
  <c r="C19" i="55"/>
  <c r="B19" i="55"/>
  <c r="A19" i="55"/>
  <c r="C18" i="55"/>
  <c r="B18" i="55"/>
  <c r="A18" i="55"/>
  <c r="C17" i="55"/>
  <c r="B17" i="55"/>
  <c r="A17" i="55"/>
  <c r="A15" i="55"/>
  <c r="A9" i="55"/>
  <c r="C13" i="55"/>
  <c r="B13" i="55"/>
  <c r="A13" i="55"/>
  <c r="C12" i="55"/>
  <c r="B12" i="55"/>
  <c r="A12" i="55"/>
  <c r="C11" i="55"/>
  <c r="B11" i="55"/>
  <c r="A11" i="55"/>
  <c r="A3" i="55"/>
  <c r="A76" i="55" s="1"/>
  <c r="C7" i="55"/>
  <c r="C6" i="55"/>
  <c r="C5" i="55"/>
  <c r="B7" i="55"/>
  <c r="B6" i="55"/>
  <c r="B5" i="55"/>
  <c r="A7" i="55"/>
  <c r="A6" i="55"/>
  <c r="A5" i="55"/>
  <c r="D43" i="86"/>
  <c r="C43" i="86"/>
  <c r="B43" i="86"/>
  <c r="C43" i="79"/>
  <c r="B43" i="79"/>
  <c r="D43" i="80"/>
  <c r="C43" i="80"/>
  <c r="B43" i="80"/>
  <c r="D43" i="84"/>
  <c r="C43" i="84"/>
  <c r="B43" i="84"/>
  <c r="D43" i="85"/>
  <c r="C43" i="85"/>
  <c r="B43" i="85"/>
  <c r="C43" i="76"/>
  <c r="D43" i="76"/>
  <c r="B43" i="76"/>
  <c r="D43" i="75"/>
  <c r="C43" i="75"/>
  <c r="B43" i="74"/>
  <c r="B43" i="75"/>
  <c r="D43" i="78"/>
  <c r="C43" i="78"/>
  <c r="D43" i="77"/>
  <c r="C43" i="77"/>
  <c r="B43" i="77"/>
  <c r="D43" i="74"/>
  <c r="C43" i="74"/>
  <c r="C16" i="79"/>
  <c r="B16" i="79"/>
  <c r="B20" i="79" s="1"/>
  <c r="C12" i="79"/>
  <c r="B12" i="79"/>
  <c r="D16" i="80" l="1"/>
  <c r="C16" i="80"/>
  <c r="C12" i="80"/>
  <c r="D12" i="80"/>
  <c r="B16" i="80"/>
  <c r="B20" i="80" s="1"/>
  <c r="B22" i="80" s="1"/>
  <c r="B12" i="80"/>
  <c r="B19" i="80"/>
  <c r="C13" i="78"/>
  <c r="C9" i="78" l="1"/>
  <c r="C16" i="78"/>
  <c r="D50" i="86"/>
  <c r="D60" i="55" s="1"/>
  <c r="C50" i="86"/>
  <c r="D59" i="55" s="1"/>
  <c r="B50" i="86"/>
  <c r="D58" i="55" s="1"/>
  <c r="B29" i="86"/>
  <c r="D20" i="86"/>
  <c r="D22" i="86" s="1"/>
  <c r="C19" i="86"/>
  <c r="C20" i="86" s="1"/>
  <c r="C22" i="86" s="1"/>
  <c r="B19" i="86"/>
  <c r="B20" i="86" s="1"/>
  <c r="B22" i="86" s="1"/>
  <c r="D12" i="86"/>
  <c r="C12" i="86"/>
  <c r="B12" i="86"/>
  <c r="D50" i="85"/>
  <c r="D43" i="55" s="1"/>
  <c r="C50" i="85"/>
  <c r="D42" i="55" s="1"/>
  <c r="B50" i="85"/>
  <c r="D41" i="55" s="1"/>
  <c r="B29" i="85"/>
  <c r="C22" i="85"/>
  <c r="D16" i="85"/>
  <c r="D20" i="85" s="1"/>
  <c r="D22" i="85" s="1"/>
  <c r="B16" i="85"/>
  <c r="B20" i="85" s="1"/>
  <c r="B22" i="85" s="1"/>
  <c r="D12" i="85"/>
  <c r="C12" i="85"/>
  <c r="B12" i="85"/>
  <c r="B16" i="76"/>
  <c r="D50" i="84" l="1"/>
  <c r="C50" i="84"/>
  <c r="D36" i="55" s="1"/>
  <c r="B50" i="84"/>
  <c r="D37" i="55"/>
  <c r="D35" i="55"/>
  <c r="B29" i="84"/>
  <c r="D16" i="84"/>
  <c r="D20" i="84" s="1"/>
  <c r="D22" i="84" s="1"/>
  <c r="C16" i="84"/>
  <c r="C20" i="84" s="1"/>
  <c r="C22" i="84" s="1"/>
  <c r="B16" i="84"/>
  <c r="B20" i="84" s="1"/>
  <c r="B22" i="84" s="1"/>
  <c r="D12" i="84"/>
  <c r="C12" i="84"/>
  <c r="B12" i="84"/>
  <c r="C16" i="75"/>
  <c r="C16" i="74"/>
  <c r="D16" i="74"/>
  <c r="D16" i="75"/>
  <c r="B16" i="75"/>
  <c r="B16" i="74"/>
  <c r="C13" i="83"/>
  <c r="D70" i="55"/>
  <c r="D69" i="55"/>
  <c r="B20" i="83"/>
  <c r="C42" i="81"/>
  <c r="D65" i="55" s="1"/>
  <c r="B42" i="81"/>
  <c r="D64" i="55" s="1"/>
  <c r="B20" i="81"/>
  <c r="B29" i="76"/>
  <c r="C50" i="79"/>
  <c r="D54" i="55" s="1"/>
  <c r="D53" i="55"/>
  <c r="C50" i="80"/>
  <c r="D50" i="80"/>
  <c r="B50" i="80"/>
  <c r="D30" i="55"/>
  <c r="D31" i="55"/>
  <c r="D29" i="55"/>
  <c r="D24" i="55"/>
  <c r="D25" i="55"/>
  <c r="D23" i="55"/>
  <c r="D26" i="55" s="1"/>
  <c r="B79" i="55" s="1"/>
  <c r="C50" i="77"/>
  <c r="D18" i="55" s="1"/>
  <c r="D50" i="77"/>
  <c r="D19" i="55" s="1"/>
  <c r="B50" i="77"/>
  <c r="D17" i="55" s="1"/>
  <c r="D20" i="55" s="1"/>
  <c r="C50" i="76"/>
  <c r="D12" i="55" s="1"/>
  <c r="D50" i="76"/>
  <c r="D13" i="55" s="1"/>
  <c r="B50" i="76"/>
  <c r="D11" i="55" s="1"/>
  <c r="D14" i="55" s="1"/>
  <c r="D6" i="55"/>
  <c r="D50" i="74"/>
  <c r="D7" i="55" s="1"/>
  <c r="D5" i="55"/>
  <c r="C37" i="81"/>
  <c r="B37" i="81"/>
  <c r="D71" i="55" l="1"/>
  <c r="B87" i="55" s="1"/>
  <c r="D87" i="55" s="1"/>
  <c r="D49" i="55"/>
  <c r="D47" i="55"/>
  <c r="D48" i="55"/>
  <c r="C20" i="80"/>
  <c r="C22" i="80" s="1"/>
  <c r="D20" i="80"/>
  <c r="D22" i="80" s="1"/>
  <c r="B29" i="80"/>
  <c r="B22" i="79"/>
  <c r="C19" i="79"/>
  <c r="C20" i="79" s="1"/>
  <c r="B29" i="79"/>
  <c r="B12" i="78"/>
  <c r="C12" i="78"/>
  <c r="D12" i="78"/>
  <c r="C18" i="78"/>
  <c r="C19" i="78"/>
  <c r="D19" i="78"/>
  <c r="D20" i="78" s="1"/>
  <c r="D22" i="78" s="1"/>
  <c r="B20" i="78"/>
  <c r="B22" i="78" s="1"/>
  <c r="B29" i="78"/>
  <c r="B12" i="77"/>
  <c r="C12" i="77"/>
  <c r="D12" i="77"/>
  <c r="B19" i="77"/>
  <c r="B20" i="77" s="1"/>
  <c r="B22" i="77" s="1"/>
  <c r="C19" i="77"/>
  <c r="C20" i="77" s="1"/>
  <c r="C22" i="77" s="1"/>
  <c r="B29" i="77"/>
  <c r="B12" i="76"/>
  <c r="C12" i="76"/>
  <c r="D12" i="76"/>
  <c r="D16" i="76"/>
  <c r="D20" i="76" s="1"/>
  <c r="D22" i="76" s="1"/>
  <c r="B20" i="76"/>
  <c r="B22" i="76" s="1"/>
  <c r="C20" i="76"/>
  <c r="C22" i="76" s="1"/>
  <c r="B12" i="75"/>
  <c r="C12" i="75"/>
  <c r="D12" i="75"/>
  <c r="B20" i="75"/>
  <c r="B22" i="75" s="1"/>
  <c r="C20" i="75"/>
  <c r="C22" i="75" s="1"/>
  <c r="D20" i="75"/>
  <c r="D22" i="75" s="1"/>
  <c r="B29" i="75"/>
  <c r="B20" i="74"/>
  <c r="B22" i="74" s="1"/>
  <c r="C20" i="74"/>
  <c r="C22" i="74" s="1"/>
  <c r="D20" i="74"/>
  <c r="D22" i="74" s="1"/>
  <c r="B29" i="74"/>
  <c r="D20" i="77" l="1"/>
  <c r="D22" i="77" s="1"/>
  <c r="C22" i="79"/>
  <c r="C20" i="78"/>
  <c r="C22" i="78" s="1"/>
  <c r="A85" i="55" l="1"/>
  <c r="A84" i="55"/>
  <c r="A83" i="55"/>
  <c r="A82" i="55"/>
  <c r="A81" i="55"/>
  <c r="A80" i="55"/>
  <c r="A79" i="55"/>
  <c r="A78" i="55"/>
  <c r="A77" i="55"/>
  <c r="D61" i="55" l="1"/>
  <c r="B85" i="55" s="1"/>
  <c r="D66" i="55" l="1"/>
  <c r="B86" i="55" s="1"/>
  <c r="D50" i="55" l="1"/>
  <c r="D44" i="55"/>
  <c r="B82" i="55" s="1"/>
  <c r="D38" i="55"/>
  <c r="B81" i="55" s="1"/>
  <c r="D81" i="55" s="1"/>
  <c r="D79" i="55"/>
  <c r="D55" i="55" l="1"/>
  <c r="D84" i="55" s="1"/>
  <c r="D8" i="55"/>
  <c r="D32" i="55"/>
  <c r="D86" i="55"/>
  <c r="D85" i="55" l="1"/>
  <c r="B80" i="55"/>
  <c r="D80" i="55" s="1"/>
  <c r="B78" i="55"/>
  <c r="D78" i="55" s="1"/>
  <c r="D83" i="55"/>
  <c r="B77" i="55"/>
  <c r="D77" i="55" s="1"/>
  <c r="D82" i="55"/>
  <c r="B76" i="55"/>
  <c r="D76" i="55" s="1"/>
  <c r="D89" i="55" l="1"/>
</calcChain>
</file>

<file path=xl/sharedStrings.xml><?xml version="1.0" encoding="utf-8"?>
<sst xmlns="http://schemas.openxmlformats.org/spreadsheetml/2006/main" count="963" uniqueCount="218">
  <si>
    <t>Inhoud:</t>
  </si>
  <si>
    <t>Merk</t>
  </si>
  <si>
    <t>Model</t>
  </si>
  <si>
    <t>Type</t>
  </si>
  <si>
    <t>Ford</t>
  </si>
  <si>
    <t>Renault</t>
  </si>
  <si>
    <t>Naam inschrijver: …………………………………….</t>
  </si>
  <si>
    <t>Omschrijving</t>
  </si>
  <si>
    <t>Categorie/segment</t>
  </si>
  <si>
    <t xml:space="preserve">De Inschrijver hoeft alleen de gele velden in te vullen. Dit formulier wordt verder automatisch gevuld. </t>
  </si>
  <si>
    <t>Voertuiggegevens</t>
  </si>
  <si>
    <t>Soort voertuig</t>
  </si>
  <si>
    <t>Brandstof</t>
  </si>
  <si>
    <t>Elektrisch</t>
  </si>
  <si>
    <t>Prijzen</t>
  </si>
  <si>
    <t>Catalogusprijs auto zonder opties en accessoires incl. BTW en incl. BPM</t>
  </si>
  <si>
    <t>Prijs auto exclusief BTW en exclusief BPM</t>
  </si>
  <si>
    <t>Fabrieksopties</t>
  </si>
  <si>
    <t xml:space="preserve">Catalogusprijs fabrieksopties exclusief BTW en exclusief BPM </t>
  </si>
  <si>
    <t>Accessoires</t>
  </si>
  <si>
    <t>Prijs accessoires (niet af fabriek) excl. BTW</t>
  </si>
  <si>
    <t>Totaal excl. BTW en incl. BPM</t>
  </si>
  <si>
    <t>Korting excl. BTW</t>
  </si>
  <si>
    <t>Totaal netto excl. BTW en incl. BPM</t>
  </si>
  <si>
    <t>Contractgevens</t>
  </si>
  <si>
    <t>Looptijd (maanden)</t>
  </si>
  <si>
    <t>Jaarkilometrage (km)</t>
  </si>
  <si>
    <t>Restwaarde bij einde looptijd excl. BTW incl. BPM</t>
  </si>
  <si>
    <t>Reparatie en onderhoud (€/km)</t>
  </si>
  <si>
    <t>Banden (€/km)</t>
  </si>
  <si>
    <t xml:space="preserve"> </t>
  </si>
  <si>
    <t>Afschrijvingskosten</t>
  </si>
  <si>
    <t xml:space="preserve">Rentekosten </t>
  </si>
  <si>
    <t>Reparatie en Onderhoud</t>
  </si>
  <si>
    <t>Banden</t>
  </si>
  <si>
    <t>WA+Casco verzekering</t>
  </si>
  <si>
    <t>SVI -verzekering</t>
  </si>
  <si>
    <t>Motorrijtuigenbelasting (MRB)</t>
  </si>
  <si>
    <t>N.v.t.</t>
  </si>
  <si>
    <t>Administratiekosten en beheersfee</t>
  </si>
  <si>
    <t>24-uurs service bij pech- en schade</t>
  </si>
  <si>
    <t>Eventuele overige kosten/ korting</t>
  </si>
  <si>
    <t>Specificatie overige kosten /korting (zover van toepassing):</t>
  </si>
  <si>
    <t>Peugeot</t>
  </si>
  <si>
    <t>Prijzen per maand excl. BTW</t>
  </si>
  <si>
    <t>MAN</t>
  </si>
  <si>
    <t>Diesel</t>
  </si>
  <si>
    <t>BPM</t>
  </si>
  <si>
    <t>Prijsinvulformulier overige zaken</t>
  </si>
  <si>
    <t>Percentage *</t>
  </si>
  <si>
    <t xml:space="preserve">Wat is de vaste opslag op het IRS rentepercentage dat inschrijver gedurende de looptijd van de raamovereenkomst hanteert?
Deze opslag dient gelijk te zijn aan de toegepaste opslag in de calculaties in de prijsinvulformulieren. </t>
  </si>
  <si>
    <t>1
2
3</t>
  </si>
  <si>
    <t>Velden in te vullen door inschrijver</t>
  </si>
  <si>
    <t xml:space="preserve">
* De prijzen zoals ingevuld op het prijsinvul formulier zijn inclusief alle kosten voortkomend uit de beschreven voorwaarden in de aanbestedingsdocumenten en de kwalitatieve gunningscriteria.</t>
  </si>
  <si>
    <t xml:space="preserve">De inschrijver hoeft dit formulier niet in te vullen. Dit formulier wordt automatisch gevuld. </t>
  </si>
  <si>
    <t xml:space="preserve"> Maandprijs</t>
  </si>
  <si>
    <t>Berekening (fictieve) inschrijfprijs</t>
  </si>
  <si>
    <t>(A) **</t>
  </si>
  <si>
    <t>wegingsfactor (B) *</t>
  </si>
  <si>
    <t>Subtotaal (AxB)</t>
  </si>
  <si>
    <t>Gewogen leaseprijs per maand</t>
  </si>
  <si>
    <t>Totaal fictieve inschrijfprijs per maand</t>
  </si>
  <si>
    <t>* De genoemde aantallen zijn fictief en er kunnen geen rechten aan worden ontleend.
** De prijzen zoals ingevuld op het prijsinvulformulier zijn inclusief alle kosten voortkomend uit de beschreven voorwaarden in de aanbestedingsdocumenten en de kwalitatieve gunningscriteria.</t>
  </si>
  <si>
    <t>Prijsinvulformulieren</t>
  </si>
  <si>
    <t>Voertuig 1</t>
  </si>
  <si>
    <t>Voertuig 2</t>
  </si>
  <si>
    <t>Voertuig 3</t>
  </si>
  <si>
    <t>Opel</t>
  </si>
  <si>
    <t>Combo E-Cargo</t>
  </si>
  <si>
    <t>E-Partner</t>
  </si>
  <si>
    <t>Ledig gewicht (kg)</t>
  </si>
  <si>
    <t>Kosten rijklaar maken excl. BTW</t>
  </si>
  <si>
    <t>IRS rente (hiervan dient Inschrijver uit te gaan voor de calculatie)</t>
  </si>
  <si>
    <t>Renteopslag in percentage. Wordt gevuld vanuit tabblad "Prijzenblad overige zaken"</t>
  </si>
  <si>
    <t>Totale calculatierente</t>
  </si>
  <si>
    <t>Vervangend vervoer na 24 uur</t>
  </si>
  <si>
    <t>BESCHRIJVING</t>
  </si>
  <si>
    <t>Maandprijs totaal excl. BTW</t>
  </si>
  <si>
    <t xml:space="preserve">* Inschrijver dient voor de bepaling van de maandprijs uit te gaan van de bovenstaande fabrieksspecificaties, gewichten en prijzen. De werkelijke maandprijs op het moment van bestelling dient gebaseerd te worden op de actuele fabrieksspecificaties, gewichten en prijzen ten tijde van het moment van bestelling.   
* De genoemde merken en typen zijn indicatief. De keuze voor merk en type zal gemaakt worden op het moment van de daadwerkelijke bestelling. </t>
  </si>
  <si>
    <t>Volkswagen</t>
  </si>
  <si>
    <t>Corsa-E</t>
  </si>
  <si>
    <t>E-208</t>
  </si>
  <si>
    <t>Kia</t>
  </si>
  <si>
    <t>ID 4</t>
  </si>
  <si>
    <t>Frontera</t>
  </si>
  <si>
    <t>Niro EV</t>
  </si>
  <si>
    <t>Gesloten bestelwagen</t>
  </si>
  <si>
    <t>Kangoo E-Tech electric</t>
  </si>
  <si>
    <t xml:space="preserve">Kleur: wit 
Pakket Comfort Connect
Navigatie
Pakket Techno
Achteruitrijcamera
Rubberen vloermatten
Parkeersensoren achter
Houten laadvloer en zijwandbekleding in de laadruimte
In hoogte verstelbare comfort bestuurdersstoel met lendensteun en armsteun 
</t>
  </si>
  <si>
    <t xml:space="preserve">Kleur: wit 
Pakket Comfort Connect
Navigatie
Pakket Techno
Achteruitrijcamera
Rubberen vloermatten
Parkeersensoren achter
Houten laadvloer en zijwandbekleding in de laadruimte
In hoogte verstelbare comfort bestuurdersstoel met lendensteun en armsteun 
</t>
  </si>
  <si>
    <t>L2H1 Extra 120 pk</t>
  </si>
  <si>
    <t xml:space="preserve">Kleur: wit 
Pakket Comfort Connect
Navigatie
Pakket Techno
Achteruitrijcamera
Rubberen vloermatten
Parkeersensoren achter
In hoogte verstelbare comfort bestuurdersstoel met lendensteun en armsteun 
Trekhaakvoorbereiding
</t>
  </si>
  <si>
    <t xml:space="preserve">Kleur: wit 
All-season banden
Parkeersensoren voor/achter
Achteruitrijcamera
Navigatie
Trekhaak met Trailer Sway Assist (met 13-polige stekkerdoos) </t>
  </si>
  <si>
    <t>Kleur: wit 
All-season banden
Parkeersensoren voor/achter
Achteruitrijcamera
Navigatie
Houten laadvloer en zijwandbekleding in de laadruimte</t>
  </si>
  <si>
    <t>L1 50 kWh 100 kW/136 pk</t>
  </si>
  <si>
    <t>L2 50 kWh 100 kW/136 pk</t>
  </si>
  <si>
    <t>ID.3</t>
  </si>
  <si>
    <t>Personenauto</t>
  </si>
  <si>
    <t xml:space="preserve">Stelpost € 7.000
All-season banden
Signaalbalk(oranje Weltronic signalering)op dak Flitsers voorzijde en achterzijde
Brandblusser
Lifehammer
Gevarendriehoek
Betimmering achterin met inrichting voor calamiteiten. (handgereedschap, pionnen, opklapbaar afzethek, stokzaag, bezem schop, straatgereedschap, enz.)
Trekhaak en 13 polige stekkerdoos
Inbouw Track en Trace systeem Nedsoft (excl. maandelijkse abonnementskosten)
Beplakt volgens huisstijl
</t>
  </si>
  <si>
    <t>Stelpost € 7.000
All-season banden
Signaalbalk(oranje Weltronic signalering)op dak Flitsers voorzijde en achterzijde
Brandblusser
Lifehammer
Gevarendriehoek
Betimmering achterin met inrichting voor calamiteiten. (handgereedschap, pionnen, opklapbaar afzethek, stokzaag, bezem schop, straatgereedschap, enz.)
Trekhaak en 13 polige stekkerdoos
Inbouw Track en Trace systeem Nedsoft (excl. maandelijkse abonnementskosten)
Beplakt volgens huisstijl</t>
  </si>
  <si>
    <t>Pro Limited Edition 59 kWh 150 kW/204 pk</t>
  </si>
  <si>
    <t>Accessoires/Opbouw</t>
  </si>
  <si>
    <t>Stelpost € 2.300
All-season banden
Signaalbalk(oranje Weltronic signalering)op dak Flitsers voorzijde en achterzijde
Brandblusser
Lifehammer
Gevarendriehoek
Inbouw Track en Trace systeem Nedsoft (excl. maandelijkse abonnementskosten)
Beplakt volgens huisstijl</t>
  </si>
  <si>
    <t>Stelpost € 2.000
Signaalbalk(oranje Weltronic signalering)  op dak Flitsers voorzijde en achterzijde
Brandblusser
Lifehammer
Rubberen vloermatten
Gevarendriehoek
Inbouw Track en Trace systeem Nedsoft (excl. maandelijkse abonnementskosten)
Beplakt volgens huisstijl</t>
  </si>
  <si>
    <t>Personenwagen</t>
  </si>
  <si>
    <t xml:space="preserve">Kleur: wit
Airco
Parkeersensoren voor en achter
Achteruitrij camera
Navigatie
</t>
  </si>
  <si>
    <t>L1H1 Extra 44kWh 120 pk</t>
  </si>
  <si>
    <t>Veegvuilwagen</t>
  </si>
  <si>
    <t>Pro Limited Edition 77 kWh 210 kW/286 pk</t>
  </si>
  <si>
    <t>E-Expert</t>
  </si>
  <si>
    <t>Stelpost € 24.000
Aluminium veegvuil opbouw kipper met schuifdeuren
RVS achterlicht beschermer
Signaalbalk(oranje Weltronic signalering)  op dak Flitsers voorzijde en achterzijde
All-season banden
Parkeersensoren voor/achter
Achteruitrijcamera
Brandblusser
Lifehammer
Rubberen vloermatten
Gevarendriehoek
Inbouw Track en Trace systeem Nedsoft (excl. maandelijkse abonnementskosten)
Beplakt volgens huisstijl</t>
  </si>
  <si>
    <t>Vivaro Electric</t>
  </si>
  <si>
    <t>Plancher cabine L2 75 kWh 136 pk</t>
  </si>
  <si>
    <t xml:space="preserve">Totalen aanbesteding "Operationele lease voertuigen"  </t>
  </si>
  <si>
    <t>Extended range GS 54 kWh 84 kW/113 pk</t>
  </si>
  <si>
    <t>Onderdeel 1: Gemeente Barendrecht</t>
  </si>
  <si>
    <t>Onderdeel 2: Gemeente Albrandswaard</t>
  </si>
  <si>
    <t>Onderdeel 1.4 Personenauto groot</t>
  </si>
  <si>
    <t>Onderdeel 1.2 Veegvuilwagen compact</t>
  </si>
  <si>
    <t>Transit</t>
  </si>
  <si>
    <t>VW</t>
  </si>
  <si>
    <t>Onderdeel 2a.4 Gesloten bestelwagen groot</t>
  </si>
  <si>
    <t>Gewicht (kg)</t>
  </si>
  <si>
    <t>Totaal excl. BTW</t>
  </si>
  <si>
    <t>Restwaarde bij einde looptijd excl. BTW</t>
  </si>
  <si>
    <t>Rentekosten</t>
  </si>
  <si>
    <t xml:space="preserve">Reparatie en Onderhoud. Dit dient een realistische opgave te zijn. </t>
  </si>
  <si>
    <t xml:space="preserve">Banden. Dit dient een realistische opgave te zijn. </t>
  </si>
  <si>
    <t>Overige kosten / kortingen</t>
  </si>
  <si>
    <t>Specificatie overige kosten/kortingen (zover van toepassing):</t>
  </si>
  <si>
    <t>Weging</t>
  </si>
  <si>
    <t>1
2
3
4
5
6
7
8</t>
  </si>
  <si>
    <t>Gewogen prijs totaal excl. BTW</t>
  </si>
  <si>
    <t>* Inschrijver dient voor de bepaling van de maandprijs uit te gaan van de bovenstaande fabrieksspecificaties, gewichten en prijzen. De werkelijke maandprijs op het moment van bestelling dient gebaseerd te worden op de actuele fabrieksspecificaties, gewichten en prijzen ten tijde van het moment van bestelling.   
* De genoemde merken en typen zijn indicatief. De keuze voor merk en type zal gemaakt worden op het moment van de daadwerkelijke bestelling. 
* Alle door inschrijver verstrekte tarieven en prijzen zijn marktconform en realistisch. Indien blijkt dat er niet marktconform of realistisch wordt aangeboden, is Opdrachtgever gerechtigd de inschrijving ongeldig te verklaren. 
* De prijzen zoals ingevuld op het Prijzeninvulformulier zijn inclusief alle kosten voortkomend uit het Programma van eisen en Kwalitatieve gunningscriteria.</t>
  </si>
  <si>
    <t>Onderdeel 2b.1 Opzetstrooier</t>
  </si>
  <si>
    <t>Meerkilometers per jaar (indicatief, t.b.v. calculatie)</t>
  </si>
  <si>
    <t>Meerkilometers</t>
  </si>
  <si>
    <t>Meer/minderkilometers (€/km)</t>
  </si>
  <si>
    <t>Onderdeel</t>
  </si>
  <si>
    <t>1 en 2a (gesloten calculatie)</t>
  </si>
  <si>
    <t>2b (open calculatie)</t>
  </si>
  <si>
    <t>Nido</t>
  </si>
  <si>
    <t>Syntos</t>
  </si>
  <si>
    <t>B08-24 VESN-350</t>
  </si>
  <si>
    <t>Soort materieel</t>
  </si>
  <si>
    <t>Opzetstrooier</t>
  </si>
  <si>
    <t>Aandrijving</t>
  </si>
  <si>
    <t>n.v.t.</t>
  </si>
  <si>
    <t>EvolutionLine bedieningskast 
Natzout uitvoering voorzien van twee geïntegreerde natzout-tanks
Vulkoppeling Camlock 2" RVS
Minimum niveauschakelaar
Onderframe voor afzetpoten (tot 3,5T)
Afzetpoten (4 st.) tot 3 ton, met draaispindel
Zwaailamp met LED
Derde achterlicht
Rood-witmarkering aan achterzijde op de machine</t>
  </si>
  <si>
    <t>Epoke</t>
  </si>
  <si>
    <t>Igloo</t>
  </si>
  <si>
    <t>S2700-R 800L</t>
  </si>
  <si>
    <t>Epomaster X2 bedieningskast 
Natzout uitvoering en voorzien van natzout-tanks
Vulkoppeling Camlock 2" RVS
Minimum niveauschakelaar
Onderframe voor afzetpoten (tot 3,5T)
Afzetpoten (4 st.) met draaispindel
Zwaailamp met LED
Derde achterlicht
Rood-witmarkering aan achterzijde op de machine</t>
  </si>
  <si>
    <t>Voertuighydrauliek</t>
  </si>
  <si>
    <t>Objectgegevens</t>
  </si>
  <si>
    <t>Onderdeel 2b.2 Compacte tractor</t>
  </si>
  <si>
    <t>Lovol</t>
  </si>
  <si>
    <t>M745C</t>
  </si>
  <si>
    <t>4 WD tractor</t>
  </si>
  <si>
    <t>Stage V 75 pk</t>
  </si>
  <si>
    <t>Dealer: P. de Heus &amp; Zonen, Oud-Beijerland
Snelheid 40 km/h
Cabine
Tractorbanden (achter) 380/85 R30
Tractorbanden (voor) 300/70 R20
Achterhef Op-neer-zwevend met positie controle
Koppeling hef CAT.II
PTO speed 540/1000 rpm
Remtype Schijfremmen, nat
Trailer rem Lucht</t>
  </si>
  <si>
    <t>Kubota</t>
  </si>
  <si>
    <t xml:space="preserve">M4073 DS </t>
  </si>
  <si>
    <t>DTHQ Stage V 74 pk</t>
  </si>
  <si>
    <t>Snelheid 40 km/h
Cabine
Standaard stoel
Tractorbanden (achter) 420/85 R30
Tractorbanden (voor) 320/85 R20
Achterhef Op-neer-zwevend met positie controle
Koppeling hef CAT.II
PTO speed 540/1000 rpm
Remtype Schijfremmen, nat
Trailer rem Lucht</t>
  </si>
  <si>
    <t>Stelpost € 6.000
Signaalbalk (oranje Weltronic signalering) op dak Flitsers voorzijde en achterzijde
Brandblusser
Lifehammer
Rubberen vloermatten
Gevarendriehoek
Betimmering achterin met inrichting voor calamiteiten. (handgereedschap, pionnen, opklapbaar afzethek, stokzaag, bezem schop, straatgereedschap, enz.)
Inbouw Track en Trace systeem Nedsoft (excl. maandelijkse abonnementskosten)
Beplakt volgens huisstijl</t>
  </si>
  <si>
    <t>Onderdeel 2a.1 Gesloten bestelwagen klein</t>
  </si>
  <si>
    <t>Kleur: wit 
Aangepaste bedrading voor ombouw
All-season banden</t>
  </si>
  <si>
    <t>Stelpost € 22.000
Aluminium veegvuil opbouw kipper met schuifdeuren
RVS achterlicht beschermer
Signaalbalk(oranje Weltronic signalering)  op dak Flitsers voorzijde en achterzijde
Parkeersensoren voor/achter
Achteruitrijcamera
Brandblusser
Lifehammer
Rubberen vloermatten
Gevarendriehoek
Inbouw Track en Trace systeem Nedsoft (excl. maandelijkse abonnementskosten)
Beplakt volgens huisstijl</t>
  </si>
  <si>
    <t xml:space="preserve">Kleur: wit 
Winter Pakket
Pack Ergonomie met passagiersstoel
</t>
  </si>
  <si>
    <t>Onderdeel 2a.3 Veegvuilwagen compact</t>
  </si>
  <si>
    <t>Onderdeel 1.3 Personenauto compact</t>
  </si>
  <si>
    <t>Onderdeel 1.1 Gesloten bestelwagen compact</t>
  </si>
  <si>
    <t>Onderdeel 2a.2 Gesloten bestelwagen compact</t>
  </si>
  <si>
    <t>Business Edition 51 kWh Longe Range 115 kW/156 pk</t>
  </si>
  <si>
    <t>Business EV 51 kWh 136 pk</t>
  </si>
  <si>
    <t>Onderdeel 2a.6 Personenauto compact</t>
  </si>
  <si>
    <t xml:space="preserve">Stelpost € 6.400
Signaalbalk (oranje Weltronic signalering) op dak
Flitsers voorzijde en achterzijde
Lichtbalk Stopteken/Volg
Brandblusser
Lifehammer
Gevarendriehoek
Rubberen vloermatten
All-season banden
Kofferbak betimmerd met opbergkasten/lades voor materialen. Inclusief gereedschappen en materialen nader te bepalen
Inbouw Track en Trace systeem Nedsoft (excl. maandelijkse abonnementskosten)
Beplakt volgens landelijke norm Handhaving
</t>
  </si>
  <si>
    <t xml:space="preserve">Kleur: wit
Airco
Parkeersensoren voor en achter
Achteruitrij camera
</t>
  </si>
  <si>
    <t>Stelpost € 8.000
Signaalbalk op dak, flitsers voorzijde en achterzijde
Brandblusser
Lifehammer
Gevarendriehoek
Oude interieur ombouwen naar nieuwe wagen 
Omvormer stroomvoorziening 240 V / 3.000 W
Inbouw Track en Trace systeem Nedsoft (excl. maandelijkse abonnementskosten)
Beplakt volgens huisstijl</t>
  </si>
  <si>
    <t>Diesel (HVO-100)</t>
  </si>
  <si>
    <t>Gesloten bestelwagen, enkele cabine</t>
  </si>
  <si>
    <t xml:space="preserve">TGE </t>
  </si>
  <si>
    <t xml:space="preserve">Kleur: wit 
All-seasonbanden
Parkeersensoren voor/achter
Assistentiepakket, achteruitrijcamera
Extra accu en accubewaking
Trekhaak met 13 polige stekkerdoos
Voorbereiding voor zwaailichten
</t>
  </si>
  <si>
    <t>Stelpost € 8.000
Signaalbalk op dak, flitsers voorzijde en achterzijde
Rubber vloermatten
Brandblusser
Lifehammer
Gevarendriehoek
Oude interieur ombouwen naar nieuwe wagen 
Omvormer stroomvoorziening 240 V / 3.000 W
Inbouw Track en Trace systeem Nedsoft (excl. maandelijkse abonnementskosten)
Beplakt volgens huisstijl</t>
  </si>
  <si>
    <t>Crafter</t>
  </si>
  <si>
    <t xml:space="preserve">Kleur: wit 
All-seasonbanden
Parkeersensoren voor/achter
Achteruitrijcamera
Extra accu en accubewaking
Multifunctioneel sturingsapparaat
Trekhaak met 13 polige stekkerdoos
Voorbereiding voor zwaailichten
</t>
  </si>
  <si>
    <t>L3H2 350 Trend 96 kW/130 pk 8-traps automaat FWD</t>
  </si>
  <si>
    <t xml:space="preserve">Kleur: wit 
All-seasonbanden
Parkeersensoren voor/achter
Achteruitrijcamera
2 AGM accu's
Trekhaak met 13 polige stekkerdoos
</t>
  </si>
  <si>
    <t>Stelpost € 8.100
Signaalbalk op dak, flitsers voorzijde en achterzijde
Rubberen vloermatten
Brandblusser
Lifehammer
Gevarendriehoek
Oude interieur ombouwen naar nieuwe wagen 
Omvormer stroomvoorziening 240 V / 3.000 W
Inbouw Track en Trace systeem Nedsoft (excl. maandelijkse abonnementskosten)
Beplakt volgens huisstijl</t>
  </si>
  <si>
    <t>Pick-up, enkele cabine</t>
  </si>
  <si>
    <t>3.140  LD L3 (standaard) normaal dak 103 kW/140 pk 8-traps automaat</t>
  </si>
  <si>
    <t xml:space="preserve">Volkswagen </t>
  </si>
  <si>
    <t>5.000 HD L3 (standaard) 120 kW/ 164 pk 8-traps automaat RWD Trendline</t>
  </si>
  <si>
    <t xml:space="preserve">Kleur: wit 
Technisch gewicht 5.000 kg
GVW 3.500 kg (B-rijbewijs)
Dubbellucht achter
Automaat
Voorbereiding kipper
2e accu
Voorbereiding voor zwaailichten
2-zits bijrijdersbank
Achteruitrijsignaal
Trekhaak met 13 polige stekkerdoos                                </t>
  </si>
  <si>
    <t>Onderdeel 2a.5 Pick-up groot</t>
  </si>
  <si>
    <t>Platform cabine L2 44 kWh 120 pk</t>
  </si>
  <si>
    <t>Light Advanced 64.8 kWh 150 kW/204 pk</t>
  </si>
  <si>
    <t>Operationele lease voertuigen 
en materieel</t>
  </si>
  <si>
    <t>Stelpost € 7.000
All-season banden
Signaalbalk(oranje Weltronic signalering) op dak Flitsers voorzijde en achterzijde
Brandblusser
Lifehammer
Gevarendriehoek
Betimmering achterin met inrichting voor calamiteiten. (handgereedschap, pionnen, opklapbaar afzethek, stokzaag, bezem schop, straatgereedschap, enz.)
Trekhaak en 13 polige stekkerdoos
Inbouw Track en Trace systeem Nedsoft (excl. maandelijkse abonnementskosten)
Beplakt volgens huisstijl</t>
  </si>
  <si>
    <t xml:space="preserve">Stelpost € 7.000
All-season banden
Signaalbalk(oranje Weltronic signalering) op dak Flitsers voorzijde en achterzijde
Brandblusser
Lifehammer
Gevarendriehoek
Betimmering achterin met inrichting voor calamiteiten. (handgereedschap, pionnen, opklapbaar afzethek, stokzaag, bezem schop, straatgereedschap, enz.)
Trekhaak en 13 polige stekkerdoos
Inbouw Track en Trace systeem Nedsoft (excl. maandelijkse abonnementskosten)
Beplakt volgens huisstijl
</t>
  </si>
  <si>
    <t xml:space="preserve">Kleur: wit (Glacier White met zwart dak)
Airco
Parkeersensoren voor en achter
Achteruitrijcamera
Navigatie
</t>
  </si>
  <si>
    <t xml:space="preserve">Kleur: wit (Kontur White)
Airco
Parkeersensoren voor en achter
Achteruitrijcamera
</t>
  </si>
  <si>
    <t xml:space="preserve">Kleur: wit (Blanc OKENITE)
Airco
Parkeersensoren voor en achter
Achteruitrijcamera
Navigatie
</t>
  </si>
  <si>
    <t>Stelpost € 1.000
All-seasonbanden
Rubberen mattensets met modelnaam
Inbouw Track en Trace systeem Nedsoft (excl. maandelijkse abonnementskosten)
Brandblusser
Lifehammer
Beplakt volgens huisstijl</t>
  </si>
  <si>
    <t xml:space="preserve">Stelpost € 1.000
All-seasonbanden
Inbouw Track en Trace systeem Nedsoft (excl. maandelijkse abonnementskosten)
Brandblusser
Lifehammer
Beplakt volgens huisstijl
</t>
  </si>
  <si>
    <t>3.500 L3H2 2.0 TDI 120 kW/164 pk 8-traps automaat RWD Trendline</t>
  </si>
  <si>
    <t xml:space="preserve">Stelpost € 30.000
Signaalbalk op dak, flitsers voorzijde en achterzijde
Rubberen vloermatten
Achteruitrijsignaal
Lifehammer
Gevarendriehoek
Doorrijdhoogte max 2.45 m inclusief signaalbalk
Kippende laadbak
Laadbak afmeting 3.50 m lengte 2.10 m breedte 
PTO t.b.v. aandrijving opbouwstrooier (inzet gladheidsvoorziening)
O-plaat t.b.v. sneeuwploeg
Elektrische voorzieningen t.b.v. winterdienstmaterieel
Inbouw Track en Trace systeem Nedsoft (excl. maandelijkse abonnementskosten)
Beplakt volgens huisstijl                         </t>
  </si>
  <si>
    <t xml:space="preserve">Stelpost € 30.400
Signaalbalk op dak, flitsers voorzijde en achterzijde
All-season banden
Rubberen vloermatten
Achteruitrijsignaal
Lifehammer
Gevarendriehoek
Doorrijdhoogte max 2.45 m inclusief signaalbalk
Kippende laadbak
Laadbak afmeting 3.50 m lengte 2.10 m breedte 
PTO t.b.v. aandrijving opbouwstrooier (inzet gladheidsvoorziening)
O-plaat t.b.v. sneeuwploeg
Elektrische voorzieningen t.b.v. winterdienstmaterieel
Inbouw Track en Trace systeem Nedsoft (excl. maandelijkse abonnementskosten)
Beplakt volgens huisstijl                         </t>
  </si>
  <si>
    <t>5.160  HD L3 (standaard) 120 kW/160 pk 8-traps automaat</t>
  </si>
  <si>
    <t xml:space="preserve">Kleur: wit 
Technisch gewicht 5.000 kg
GVW 3.500 kg (B-rijbewijs)
Dubbellucht achter
Automaat
Voorbereiding kipper
Accu die de capaciteit heeft om de kipper te bedienen
All-season banden
Voorbereiding voor zwaailichten
2-zits bijrijdersbank
Parkeerassistent
Trekhaak met 13 polige stekkerdoos                                </t>
  </si>
  <si>
    <t>Strooier 1</t>
  </si>
  <si>
    <t>Strooier 2</t>
  </si>
  <si>
    <t>Tractor 1</t>
  </si>
  <si>
    <t>Tractor 2</t>
  </si>
  <si>
    <t>Gezien de contractvorm (ROB en Restwaarde risico bij opdrachtgever) worden alleen de componenten waarbij het risico bij de opdrachtnemer ligt meegewogen in de gunning. Dit betreft de volgende componenten:  
- Rentekosten
- Administratiekosten en beheersfee
- Overige kosten (indien van toepassing).</t>
  </si>
  <si>
    <t>Brandstofpas</t>
  </si>
  <si>
    <t>Gezien de contractvorm (ROB en Restwaarde risico bij opdrachtgever) worden alleen de componenten waarbij het risico bij de opdrachtnemer ligt meegewogen in de gunning. Dit betreft de volgende componenten:  
- Rentekosten
- WA+Casco verzekering
- Administratiekosten en beheersfee
- Brandstofpas
- Overige kosten (indien van toepassing).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</si>
</sst>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_-&quot;€&quot;\ * #,##0.00_-;_-&quot;€&quot;\ * #,##0.00\-;_-&quot;€&quot;\ * &quot;-&quot;??_-;_-@_-"/>
    <numFmt numFmtId="165" formatCode="0.000%"/>
    <numFmt numFmtId="166" formatCode="_ [$€-413]\ * #,##0.00_ ;_ [$€-413]\ * \-#,##0.00_ ;_ [$€-413]\ * &quot;-&quot;??_ ;_ @_ "/>
    <numFmt numFmtId="167" formatCode="_ &quot;€&quot;\ * #,##0.000_ ;_ &quot;€&quot;\ * \-#,##0.000_ ;_ &quot;€&quot;\ * &quot;-&quot;???_ ;_ @_ "/>
  </numFmts>
  <fonts count="63" x14ac:knownFonts="1">
    <font>
      <sz val="10"/>
      <name val="Arial"/>
    </font>
    <font>
      <sz val="9"/>
      <color theme="1"/>
      <name val="Century Gothic"/>
      <family val="2"/>
    </font>
    <font>
      <sz val="9"/>
      <color theme="1"/>
      <name val="Century Gothic"/>
      <family val="2"/>
    </font>
    <font>
      <sz val="9"/>
      <color theme="1"/>
      <name val="Century Gothic"/>
      <family val="2"/>
    </font>
    <font>
      <sz val="9"/>
      <color theme="1"/>
      <name val="Century Gothic"/>
      <family val="2"/>
    </font>
    <font>
      <sz val="9"/>
      <color theme="1"/>
      <name val="Century Gothic"/>
      <family val="2"/>
    </font>
    <font>
      <sz val="11"/>
      <color theme="1"/>
      <name val="Calibri"/>
      <family val="2"/>
      <scheme val="minor"/>
    </font>
    <font>
      <sz val="9"/>
      <color theme="1"/>
      <name val="Century Gothic"/>
      <family val="2"/>
    </font>
    <font>
      <b/>
      <sz val="10"/>
      <color indexed="9"/>
      <name val="Century Gothic"/>
      <family val="2"/>
    </font>
    <font>
      <b/>
      <sz val="10"/>
      <name val="Century Gothic"/>
      <family val="2"/>
    </font>
    <font>
      <sz val="10"/>
      <name val="Century Gothic"/>
      <family val="2"/>
    </font>
    <font>
      <sz val="10"/>
      <name val="Arial"/>
      <family val="2"/>
    </font>
    <font>
      <sz val="9"/>
      <name val="Century Gothic"/>
      <family val="2"/>
    </font>
    <font>
      <sz val="12"/>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10"/>
      <color rgb="FFFF0000"/>
      <name val="Century Gothic"/>
      <family val="2"/>
    </font>
    <font>
      <b/>
      <sz val="10"/>
      <color theme="0"/>
      <name val="Century Gothic"/>
      <family val="2"/>
    </font>
    <font>
      <b/>
      <sz val="10"/>
      <color theme="1"/>
      <name val="Century Gothic"/>
      <family val="2"/>
    </font>
    <font>
      <b/>
      <sz val="9"/>
      <color rgb="FFFF0000"/>
      <name val="Century Gothic"/>
      <family val="2"/>
    </font>
    <font>
      <sz val="11"/>
      <color theme="1"/>
      <name val="Calibri"/>
      <family val="2"/>
      <scheme val="minor"/>
    </font>
    <font>
      <b/>
      <sz val="9"/>
      <color theme="0"/>
      <name val="Century Gothic"/>
      <family val="2"/>
    </font>
    <font>
      <sz val="9"/>
      <color theme="0"/>
      <name val="Century Gothic"/>
      <family val="2"/>
    </font>
    <font>
      <sz val="9"/>
      <color rgb="FFFF0000"/>
      <name val="Century Gothic"/>
      <family val="2"/>
    </font>
    <font>
      <b/>
      <sz val="9"/>
      <name val="Century Gothic"/>
      <family val="2"/>
    </font>
    <font>
      <b/>
      <sz val="12"/>
      <color theme="0"/>
      <name val="Century Gothic"/>
      <family val="2"/>
    </font>
    <font>
      <b/>
      <sz val="10"/>
      <color rgb="FFFF0000"/>
      <name val="Century Gothic"/>
      <family val="2"/>
    </font>
    <font>
      <sz val="10"/>
      <color theme="0"/>
      <name val="Century Gothic"/>
      <family val="2"/>
    </font>
    <font>
      <sz val="9"/>
      <name val="Arial"/>
      <family val="2"/>
    </font>
    <font>
      <sz val="10"/>
      <color theme="1"/>
      <name val="Calibri"/>
      <family val="2"/>
      <scheme val="minor"/>
    </font>
    <font>
      <sz val="10"/>
      <color rgb="FFFF0000"/>
      <name val="Calibri"/>
      <family val="2"/>
      <scheme val="minor"/>
    </font>
    <font>
      <sz val="10"/>
      <color theme="0" tint="-4.9989318521683403E-2"/>
      <name val="Arial"/>
      <family val="2"/>
    </font>
    <font>
      <b/>
      <u/>
      <sz val="10"/>
      <name val="Arial"/>
      <family val="2"/>
    </font>
    <font>
      <u/>
      <sz val="10"/>
      <color indexed="30"/>
      <name val="Century Gothic"/>
      <family val="2"/>
    </font>
    <font>
      <b/>
      <sz val="22"/>
      <name val="Century Gothic"/>
      <family val="2"/>
    </font>
    <font>
      <sz val="36"/>
      <color rgb="FFFF0000"/>
      <name val="Century Gothic"/>
      <family val="2"/>
    </font>
    <font>
      <b/>
      <sz val="9"/>
      <color theme="1"/>
      <name val="Century Gothic"/>
      <family val="2"/>
    </font>
    <font>
      <sz val="12"/>
      <color theme="1"/>
      <name val="Calibri"/>
      <family val="2"/>
      <scheme val="minor"/>
    </font>
    <font>
      <sz val="9"/>
      <color theme="1"/>
      <name val="Calibri"/>
      <family val="2"/>
      <scheme val="minor"/>
    </font>
    <font>
      <sz val="9"/>
      <color rgb="FF000000"/>
      <name val="Century Gothic"/>
      <family val="2"/>
    </font>
    <font>
      <sz val="10"/>
      <name val="Arial"/>
      <family val="2"/>
    </font>
    <font>
      <sz val="12"/>
      <color theme="0" tint="-4.9989318521683403E-2"/>
      <name val="Arial"/>
      <family val="2"/>
    </font>
    <font>
      <sz val="12"/>
      <name val="Arial"/>
      <family val="2"/>
    </font>
    <font>
      <sz val="9"/>
      <color theme="0" tint="-4.9989318521683403E-2"/>
      <name val="Arial"/>
      <family val="2"/>
    </font>
    <font>
      <sz val="9"/>
      <color theme="0" tint="-4.9989318521683403E-2"/>
      <name val="Century Gothic"/>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rgb="FFFF0000"/>
        <bgColor indexed="64"/>
      </patternFill>
    </fill>
    <fill>
      <patternFill patternType="solid">
        <fgColor theme="0"/>
        <bgColor indexed="64"/>
      </patternFill>
    </fill>
    <fill>
      <patternFill patternType="solid">
        <fgColor rgb="FF3366FF"/>
        <bgColor indexed="64"/>
      </patternFill>
    </fill>
    <fill>
      <patternFill patternType="solid">
        <fgColor rgb="FFCCECFF"/>
        <bgColor indexed="64"/>
      </patternFill>
    </fill>
    <fill>
      <patternFill patternType="solid">
        <fgColor rgb="FFFFFF99"/>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FF99"/>
        <bgColor rgb="FF000000"/>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auto="1"/>
      </top>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658">
    <xf numFmtId="0" fontId="0" fillId="0" borderId="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164" fontId="11" fillId="0" borderId="0" applyFont="0" applyFill="0" applyBorder="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11" fillId="23" borderId="7" applyNumberFormat="0" applyFont="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3" fillId="0" borderId="0"/>
    <xf numFmtId="0" fontId="3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0" fontId="30" fillId="20" borderId="9" applyNumberFormat="0" applyAlignment="0" applyProtection="0"/>
    <xf numFmtId="44" fontId="33" fillId="0" borderId="0" applyFont="0" applyFill="0" applyBorder="0" applyAlignment="0" applyProtection="0"/>
    <xf numFmtId="44" fontId="33" fillId="0" borderId="0" applyFon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11" fillId="0" borderId="0"/>
    <xf numFmtId="0" fontId="33" fillId="0" borderId="0"/>
    <xf numFmtId="0" fontId="38" fillId="0" borderId="0"/>
    <xf numFmtId="0" fontId="11" fillId="0" borderId="0"/>
    <xf numFmtId="0" fontId="33" fillId="0" borderId="0"/>
    <xf numFmtId="0" fontId="33" fillId="0" borderId="0"/>
    <xf numFmtId="44" fontId="38" fillId="0" borderId="0" applyFont="0" applyFill="0" applyBorder="0" applyAlignment="0" applyProtection="0"/>
    <xf numFmtId="9" fontId="11"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44" fontId="58" fillId="0" borderId="0" applyFont="0" applyFill="0" applyBorder="0" applyAlignment="0" applyProtection="0"/>
  </cellStyleXfs>
  <cellXfs count="238">
    <xf numFmtId="0" fontId="0" fillId="0" borderId="0" xfId="0"/>
    <xf numFmtId="0" fontId="10" fillId="0" borderId="0" xfId="544" applyFont="1" applyAlignment="1">
      <alignment vertical="center" wrapText="1"/>
    </xf>
    <xf numFmtId="0" fontId="12" fillId="0" borderId="0" xfId="544" applyFont="1" applyAlignment="1">
      <alignment vertical="center" wrapText="1"/>
    </xf>
    <xf numFmtId="0" fontId="11" fillId="0" borderId="0" xfId="543"/>
    <xf numFmtId="0" fontId="35" fillId="27" borderId="10" xfId="543" applyFont="1" applyFill="1" applyBorder="1" applyAlignment="1">
      <alignment vertical="center"/>
    </xf>
    <xf numFmtId="0" fontId="33" fillId="0" borderId="10" xfId="543" applyFont="1" applyBorder="1" applyAlignment="1">
      <alignment vertical="center"/>
    </xf>
    <xf numFmtId="0" fontId="35" fillId="27" borderId="10" xfId="543" applyFont="1" applyFill="1" applyBorder="1" applyAlignment="1">
      <alignment horizontal="center" vertical="center"/>
    </xf>
    <xf numFmtId="0" fontId="33" fillId="0" borderId="0" xfId="543" applyFont="1" applyAlignment="1">
      <alignment vertical="center"/>
    </xf>
    <xf numFmtId="0" fontId="11" fillId="31" borderId="0" xfId="543" applyFill="1" applyAlignment="1">
      <alignment wrapText="1"/>
    </xf>
    <xf numFmtId="0" fontId="11" fillId="0" borderId="0" xfId="543" applyAlignment="1">
      <alignment wrapText="1"/>
    </xf>
    <xf numFmtId="0" fontId="8" fillId="24" borderId="10" xfId="543" applyFont="1" applyFill="1" applyBorder="1" applyAlignment="1">
      <alignment horizontal="center" vertical="center" wrapText="1"/>
    </xf>
    <xf numFmtId="0" fontId="12" fillId="31" borderId="0" xfId="544" applyFont="1" applyFill="1" applyAlignment="1">
      <alignment vertical="center" wrapText="1"/>
    </xf>
    <xf numFmtId="0" fontId="11" fillId="0" borderId="0" xfId="543" applyAlignment="1">
      <alignment vertical="center" wrapText="1"/>
    </xf>
    <xf numFmtId="0" fontId="10" fillId="31" borderId="0" xfId="544" applyFont="1" applyFill="1" applyAlignment="1">
      <alignment vertical="center" wrapText="1"/>
    </xf>
    <xf numFmtId="0" fontId="7" fillId="31" borderId="0" xfId="543" applyFont="1" applyFill="1" applyAlignment="1">
      <alignment vertical="center"/>
    </xf>
    <xf numFmtId="0" fontId="33" fillId="31" borderId="0" xfId="543" applyFont="1" applyFill="1" applyAlignment="1">
      <alignment vertical="center"/>
    </xf>
    <xf numFmtId="0" fontId="44" fillId="0" borderId="0" xfId="543" applyFont="1" applyAlignment="1">
      <alignment vertical="center"/>
    </xf>
    <xf numFmtId="0" fontId="46" fillId="31" borderId="0" xfId="543" applyFont="1" applyFill="1" applyAlignment="1">
      <alignment wrapText="1"/>
    </xf>
    <xf numFmtId="44" fontId="33" fillId="0" borderId="10" xfId="543" applyNumberFormat="1" applyFont="1" applyBorder="1" applyAlignment="1">
      <alignment vertical="center"/>
    </xf>
    <xf numFmtId="0" fontId="36" fillId="0" borderId="0" xfId="543" applyFont="1" applyAlignment="1">
      <alignment horizontal="right" vertical="center"/>
    </xf>
    <xf numFmtId="44" fontId="36" fillId="0" borderId="10" xfId="543" applyNumberFormat="1" applyFont="1" applyBorder="1" applyAlignment="1">
      <alignment vertical="center"/>
    </xf>
    <xf numFmtId="44" fontId="36" fillId="0" borderId="0" xfId="543" applyNumberFormat="1" applyFont="1" applyAlignment="1">
      <alignment vertical="center"/>
    </xf>
    <xf numFmtId="0" fontId="35" fillId="32" borderId="10" xfId="543" applyFont="1" applyFill="1" applyBorder="1" applyAlignment="1">
      <alignment vertical="center"/>
    </xf>
    <xf numFmtId="0" fontId="35" fillId="32" borderId="10" xfId="543" applyFont="1" applyFill="1" applyBorder="1" applyAlignment="1">
      <alignment horizontal="center" vertical="center"/>
    </xf>
    <xf numFmtId="0" fontId="35" fillId="32" borderId="10" xfId="543" applyFont="1" applyFill="1" applyBorder="1" applyAlignment="1">
      <alignment horizontal="center" vertical="center" wrapText="1"/>
    </xf>
    <xf numFmtId="0" fontId="34" fillId="0" borderId="0" xfId="543" applyFont="1" applyAlignment="1">
      <alignment vertical="center"/>
    </xf>
    <xf numFmtId="0" fontId="33" fillId="26" borderId="10" xfId="543" applyFont="1" applyFill="1" applyBorder="1" applyAlignment="1">
      <alignment horizontal="center" vertical="center"/>
    </xf>
    <xf numFmtId="44" fontId="33" fillId="0" borderId="0" xfId="543" applyNumberFormat="1" applyFont="1" applyAlignment="1">
      <alignment vertical="center"/>
    </xf>
    <xf numFmtId="0" fontId="36" fillId="26" borderId="0" xfId="543" applyFont="1" applyFill="1" applyAlignment="1">
      <alignment horizontal="center" vertical="center"/>
    </xf>
    <xf numFmtId="0" fontId="34" fillId="31" borderId="0" xfId="543" applyFont="1" applyFill="1" applyAlignment="1">
      <alignment vertical="center"/>
    </xf>
    <xf numFmtId="44" fontId="36" fillId="28" borderId="10" xfId="543" applyNumberFormat="1" applyFont="1" applyFill="1" applyBorder="1" applyAlignment="1">
      <alignment vertical="center"/>
    </xf>
    <xf numFmtId="0" fontId="10" fillId="0" borderId="0" xfId="543" applyFont="1"/>
    <xf numFmtId="0" fontId="10" fillId="31" borderId="0" xfId="543" applyFont="1" applyFill="1"/>
    <xf numFmtId="0" fontId="10" fillId="0" borderId="19" xfId="543" applyFont="1" applyBorder="1"/>
    <xf numFmtId="0" fontId="10" fillId="0" borderId="18" xfId="543" applyFont="1" applyBorder="1"/>
    <xf numFmtId="0" fontId="10" fillId="0" borderId="17" xfId="543" applyFont="1" applyBorder="1"/>
    <xf numFmtId="0" fontId="10" fillId="0" borderId="16" xfId="543" applyFont="1" applyBorder="1" applyAlignment="1">
      <alignment vertical="top"/>
    </xf>
    <xf numFmtId="0" fontId="10" fillId="0" borderId="0" xfId="543" applyFont="1" applyAlignment="1">
      <alignment vertical="top"/>
    </xf>
    <xf numFmtId="0" fontId="41" fillId="0" borderId="0" xfId="543" applyFont="1"/>
    <xf numFmtId="0" fontId="10" fillId="0" borderId="15" xfId="543" applyFont="1" applyBorder="1" applyAlignment="1">
      <alignment vertical="top"/>
    </xf>
    <xf numFmtId="0" fontId="12" fillId="0" borderId="0" xfId="543" applyFont="1"/>
    <xf numFmtId="0" fontId="51" fillId="0" borderId="0" xfId="543" applyFont="1"/>
    <xf numFmtId="0" fontId="10" fillId="0" borderId="16" xfId="543" applyFont="1" applyBorder="1"/>
    <xf numFmtId="0" fontId="10" fillId="0" borderId="15" xfId="543" applyFont="1" applyBorder="1"/>
    <xf numFmtId="0" fontId="10" fillId="0" borderId="14" xfId="543" applyFont="1" applyBorder="1"/>
    <xf numFmtId="0" fontId="10" fillId="0" borderId="13" xfId="543" applyFont="1" applyBorder="1"/>
    <xf numFmtId="0" fontId="10" fillId="0" borderId="12" xfId="543" applyFont="1" applyBorder="1"/>
    <xf numFmtId="0" fontId="34" fillId="0" borderId="0" xfId="543" applyFont="1"/>
    <xf numFmtId="0" fontId="53" fillId="0" borderId="0" xfId="543" applyFont="1" applyAlignment="1">
      <alignment horizontal="center"/>
    </xf>
    <xf numFmtId="0" fontId="55" fillId="0" borderId="0" xfId="655" applyFont="1"/>
    <xf numFmtId="0" fontId="56" fillId="0" borderId="0" xfId="655" applyFont="1"/>
    <xf numFmtId="0" fontId="35" fillId="27" borderId="10" xfId="655" applyFont="1" applyFill="1" applyBorder="1" applyAlignment="1">
      <alignment vertical="center" wrapText="1"/>
    </xf>
    <xf numFmtId="0" fontId="47" fillId="0" borderId="0" xfId="655" applyFont="1"/>
    <xf numFmtId="0" fontId="56" fillId="0" borderId="0" xfId="655" applyFont="1" applyAlignment="1">
      <alignment horizontal="left" wrapText="1"/>
    </xf>
    <xf numFmtId="49" fontId="56" fillId="0" borderId="0" xfId="655" applyNumberFormat="1" applyFont="1" applyAlignment="1">
      <alignment wrapText="1"/>
    </xf>
    <xf numFmtId="0" fontId="36" fillId="30" borderId="10" xfId="655" applyFont="1" applyFill="1" applyBorder="1" applyAlignment="1">
      <alignment horizontal="right" vertical="center" wrapText="1"/>
    </xf>
    <xf numFmtId="44" fontId="36" fillId="30" borderId="10" xfId="655" applyNumberFormat="1" applyFont="1" applyFill="1" applyBorder="1" applyAlignment="1">
      <alignment vertical="center"/>
    </xf>
    <xf numFmtId="0" fontId="56" fillId="0" borderId="0" xfId="655" applyFont="1" applyAlignment="1">
      <alignment horizontal="left"/>
    </xf>
    <xf numFmtId="0" fontId="33" fillId="0" borderId="0" xfId="655" applyFont="1" applyAlignment="1">
      <alignment vertical="center" wrapText="1"/>
    </xf>
    <xf numFmtId="0" fontId="6" fillId="0" borderId="0" xfId="655"/>
    <xf numFmtId="0" fontId="47" fillId="0" borderId="0" xfId="655" applyFont="1" applyAlignment="1">
      <alignment wrapText="1"/>
    </xf>
    <xf numFmtId="0" fontId="6" fillId="0" borderId="0" xfId="655" applyAlignment="1">
      <alignment wrapText="1"/>
    </xf>
    <xf numFmtId="0" fontId="43" fillId="27" borderId="10" xfId="655" applyFont="1" applyFill="1" applyBorder="1" applyAlignment="1">
      <alignment vertical="center" wrapText="1"/>
    </xf>
    <xf numFmtId="0" fontId="56" fillId="0" borderId="0" xfId="655" applyFont="1" applyAlignment="1">
      <alignment wrapText="1"/>
    </xf>
    <xf numFmtId="0" fontId="45" fillId="27" borderId="10" xfId="655" applyFont="1" applyFill="1" applyBorder="1" applyAlignment="1">
      <alignment horizontal="center" vertical="center"/>
    </xf>
    <xf numFmtId="0" fontId="35" fillId="27" borderId="10" xfId="655" applyFont="1" applyFill="1" applyBorder="1" applyAlignment="1">
      <alignment horizontal="center" vertical="center"/>
    </xf>
    <xf numFmtId="49" fontId="12" fillId="28" borderId="10" xfId="655" applyNumberFormat="1" applyFont="1" applyFill="1" applyBorder="1" applyAlignment="1">
      <alignment horizontal="left" vertical="top" wrapText="1"/>
    </xf>
    <xf numFmtId="44" fontId="54" fillId="28" borderId="10" xfId="655" applyNumberFormat="1" applyFont="1" applyFill="1" applyBorder="1" applyAlignment="1">
      <alignment horizontal="center" vertical="center"/>
    </xf>
    <xf numFmtId="3" fontId="12" fillId="28" borderId="10" xfId="655" applyNumberFormat="1" applyFont="1" applyFill="1" applyBorder="1" applyAlignment="1">
      <alignment horizontal="center" vertical="center"/>
    </xf>
    <xf numFmtId="44" fontId="12" fillId="28" borderId="10" xfId="655" applyNumberFormat="1" applyFont="1" applyFill="1" applyBorder="1" applyAlignment="1">
      <alignment horizontal="center" vertical="center"/>
    </xf>
    <xf numFmtId="0" fontId="12" fillId="0" borderId="10" xfId="655" applyFont="1" applyBorder="1" applyAlignment="1">
      <alignment vertical="center" wrapText="1"/>
    </xf>
    <xf numFmtId="0" fontId="12" fillId="28" borderId="10" xfId="655" applyFont="1" applyFill="1" applyBorder="1" applyAlignment="1">
      <alignment horizontal="center" vertical="center"/>
    </xf>
    <xf numFmtId="0" fontId="12" fillId="0" borderId="0" xfId="655" applyFont="1" applyAlignment="1">
      <alignment horizontal="center" vertical="center"/>
    </xf>
    <xf numFmtId="0" fontId="9" fillId="27" borderId="10" xfId="655" applyFont="1" applyFill="1" applyBorder="1" applyAlignment="1">
      <alignment horizontal="center" vertical="center"/>
    </xf>
    <xf numFmtId="44" fontId="42" fillId="28" borderId="10" xfId="655" applyNumberFormat="1" applyFont="1" applyFill="1" applyBorder="1" applyAlignment="1">
      <alignment horizontal="center" vertical="center"/>
    </xf>
    <xf numFmtId="166" fontId="12" fillId="29" borderId="10" xfId="656" applyNumberFormat="1" applyFont="1" applyFill="1" applyBorder="1" applyAlignment="1" applyProtection="1">
      <alignment horizontal="center" vertical="center"/>
      <protection locked="0"/>
    </xf>
    <xf numFmtId="0" fontId="5" fillId="0" borderId="0" xfId="655" applyFont="1" applyAlignment="1">
      <alignment vertical="center"/>
    </xf>
    <xf numFmtId="0" fontId="5" fillId="0" borderId="0" xfId="655" applyFont="1" applyAlignment="1">
      <alignment vertical="center" wrapText="1"/>
    </xf>
    <xf numFmtId="0" fontId="5" fillId="0" borderId="10" xfId="543" applyFont="1" applyBorder="1" applyAlignment="1">
      <alignment vertical="center" wrapText="1"/>
    </xf>
    <xf numFmtId="44" fontId="5" fillId="29" borderId="10" xfId="543" applyNumberFormat="1" applyFont="1" applyFill="1" applyBorder="1" applyAlignment="1" applyProtection="1">
      <alignment horizontal="center" vertical="center"/>
      <protection locked="0"/>
    </xf>
    <xf numFmtId="44" fontId="5" fillId="29" borderId="10" xfId="655" applyNumberFormat="1" applyFont="1" applyFill="1" applyBorder="1" applyAlignment="1" applyProtection="1">
      <alignment horizontal="center" vertical="center"/>
      <protection locked="0"/>
    </xf>
    <xf numFmtId="0" fontId="5" fillId="0" borderId="10" xfId="655" applyFont="1" applyBorder="1" applyAlignment="1">
      <alignment vertical="center" wrapText="1"/>
    </xf>
    <xf numFmtId="44" fontId="5" fillId="28" borderId="10" xfId="655" applyNumberFormat="1" applyFont="1" applyFill="1" applyBorder="1" applyAlignment="1">
      <alignment horizontal="center" vertical="center"/>
    </xf>
    <xf numFmtId="44" fontId="5" fillId="29" borderId="10" xfId="656" applyFont="1" applyFill="1" applyBorder="1" applyAlignment="1" applyProtection="1">
      <alignment horizontal="center" vertical="center"/>
      <protection locked="0"/>
    </xf>
    <xf numFmtId="0" fontId="5" fillId="0" borderId="0" xfId="655" applyFont="1" applyAlignment="1">
      <alignment horizontal="center" vertical="center"/>
    </xf>
    <xf numFmtId="3" fontId="5" fillId="28" borderId="10" xfId="655" applyNumberFormat="1" applyFont="1" applyFill="1" applyBorder="1" applyAlignment="1">
      <alignment horizontal="center" vertical="center"/>
    </xf>
    <xf numFmtId="166" fontId="5" fillId="29" borderId="10" xfId="656" applyNumberFormat="1" applyFont="1" applyFill="1" applyBorder="1" applyAlignment="1" applyProtection="1">
      <alignment horizontal="center" vertical="center"/>
      <protection locked="0"/>
    </xf>
    <xf numFmtId="0" fontId="5" fillId="28" borderId="10" xfId="655" applyFont="1" applyFill="1" applyBorder="1" applyAlignment="1">
      <alignment horizontal="center" vertical="center"/>
    </xf>
    <xf numFmtId="49" fontId="5" fillId="0" borderId="10" xfId="655" applyNumberFormat="1" applyFont="1" applyBorder="1" applyAlignment="1">
      <alignment vertical="center" wrapText="1"/>
    </xf>
    <xf numFmtId="0" fontId="5" fillId="0" borderId="10" xfId="655" applyFont="1" applyBorder="1" applyAlignment="1">
      <alignment horizontal="left" vertical="center" wrapText="1"/>
    </xf>
    <xf numFmtId="0" fontId="43" fillId="27" borderId="10" xfId="0" applyFont="1" applyFill="1" applyBorder="1" applyAlignment="1">
      <alignment vertical="center"/>
    </xf>
    <xf numFmtId="0" fontId="59" fillId="31" borderId="0" xfId="0" applyFont="1" applyFill="1" applyAlignment="1">
      <alignment wrapText="1"/>
    </xf>
    <xf numFmtId="0" fontId="60" fillId="31" borderId="0" xfId="0" applyFont="1" applyFill="1" applyAlignment="1">
      <alignment wrapText="1"/>
    </xf>
    <xf numFmtId="0" fontId="37" fillId="0" borderId="0" xfId="0" applyFont="1" applyAlignment="1">
      <alignment vertical="center"/>
    </xf>
    <xf numFmtId="0" fontId="5" fillId="0" borderId="0" xfId="0" applyFont="1" applyAlignment="1">
      <alignment vertical="center"/>
    </xf>
    <xf numFmtId="0" fontId="61" fillId="31" borderId="0" xfId="0" applyFont="1" applyFill="1" applyAlignment="1">
      <alignment wrapText="1"/>
    </xf>
    <xf numFmtId="0" fontId="46" fillId="31" borderId="0" xfId="0" applyFont="1" applyFill="1" applyAlignment="1">
      <alignment wrapText="1"/>
    </xf>
    <xf numFmtId="0" fontId="39" fillId="27" borderId="10" xfId="0" applyFont="1" applyFill="1" applyBorder="1" applyAlignment="1">
      <alignment vertical="center"/>
    </xf>
    <xf numFmtId="0" fontId="5" fillId="0" borderId="10" xfId="0" applyFont="1" applyBorder="1" applyAlignment="1">
      <alignment vertical="center"/>
    </xf>
    <xf numFmtId="0" fontId="5" fillId="28" borderId="10" xfId="0" applyFont="1" applyFill="1" applyBorder="1" applyAlignment="1">
      <alignment horizontal="center" vertical="center"/>
    </xf>
    <xf numFmtId="3" fontId="5" fillId="28" borderId="10" xfId="0" applyNumberFormat="1" applyFont="1" applyFill="1" applyBorder="1" applyAlignment="1">
      <alignment horizontal="center" vertical="center"/>
    </xf>
    <xf numFmtId="0" fontId="41" fillId="0" borderId="0" xfId="0" applyFont="1" applyAlignment="1">
      <alignment horizontal="left" vertical="center" wrapText="1"/>
    </xf>
    <xf numFmtId="0" fontId="39" fillId="27" borderId="10" xfId="0" applyFont="1" applyFill="1" applyBorder="1" applyAlignment="1">
      <alignment horizontal="center" vertical="center"/>
    </xf>
    <xf numFmtId="44" fontId="5" fillId="28" borderId="10" xfId="0" applyNumberFormat="1" applyFont="1" applyFill="1" applyBorder="1" applyAlignment="1">
      <alignment horizontal="center" vertical="center"/>
    </xf>
    <xf numFmtId="49" fontId="5" fillId="28" borderId="10" xfId="0" applyNumberFormat="1" applyFont="1" applyFill="1" applyBorder="1" applyAlignment="1">
      <alignment horizontal="left" vertical="top" wrapText="1"/>
    </xf>
    <xf numFmtId="44" fontId="5" fillId="28" borderId="10" xfId="0" applyNumberFormat="1" applyFont="1" applyFill="1" applyBorder="1" applyAlignment="1">
      <alignment horizontal="center" vertical="center" wrapText="1"/>
    </xf>
    <xf numFmtId="44" fontId="54" fillId="28" borderId="10" xfId="0" applyNumberFormat="1" applyFont="1" applyFill="1" applyBorder="1" applyAlignment="1">
      <alignment horizontal="center" vertical="center"/>
    </xf>
    <xf numFmtId="0" fontId="5" fillId="0" borderId="10" xfId="0" applyFont="1" applyBorder="1" applyAlignment="1">
      <alignment vertical="center" wrapText="1"/>
    </xf>
    <xf numFmtId="0" fontId="46" fillId="0" borderId="0" xfId="0" applyFont="1" applyAlignment="1">
      <alignment wrapText="1"/>
    </xf>
    <xf numFmtId="44" fontId="5" fillId="29" borderId="10" xfId="0" applyNumberFormat="1" applyFont="1" applyFill="1" applyBorder="1" applyAlignment="1" applyProtection="1">
      <alignment horizontal="center" vertical="center"/>
      <protection locked="0"/>
    </xf>
    <xf numFmtId="0" fontId="5" fillId="0" borderId="0" xfId="0" applyFont="1" applyAlignment="1">
      <alignment horizontal="center" vertical="center"/>
    </xf>
    <xf numFmtId="0" fontId="40" fillId="27" borderId="10" xfId="0" applyFont="1" applyFill="1" applyBorder="1" applyAlignment="1">
      <alignment horizontal="center" vertical="center"/>
    </xf>
    <xf numFmtId="44" fontId="5" fillId="29" borderId="10" xfId="657" applyFont="1" applyFill="1" applyBorder="1" applyAlignment="1" applyProtection="1">
      <alignment horizontal="center" vertical="center"/>
      <protection locked="0"/>
    </xf>
    <xf numFmtId="0" fontId="5" fillId="0" borderId="24" xfId="0" applyFont="1" applyBorder="1" applyAlignment="1">
      <alignment vertical="center" wrapText="1"/>
    </xf>
    <xf numFmtId="0" fontId="54" fillId="30" borderId="27" xfId="0" applyFont="1" applyFill="1" applyBorder="1" applyAlignment="1">
      <alignment horizontal="right" vertical="center" indent="2"/>
    </xf>
    <xf numFmtId="44" fontId="54" fillId="30" borderId="27" xfId="0" applyNumberFormat="1" applyFont="1" applyFill="1" applyBorder="1" applyAlignment="1">
      <alignment vertical="center"/>
    </xf>
    <xf numFmtId="0" fontId="12" fillId="0" borderId="0" xfId="0" applyFont="1"/>
    <xf numFmtId="0" fontId="12" fillId="0" borderId="0" xfId="0" applyFont="1" applyAlignment="1">
      <alignment horizontal="center"/>
    </xf>
    <xf numFmtId="0" fontId="12" fillId="31" borderId="0" xfId="0" applyFont="1" applyFill="1" applyAlignment="1">
      <alignment wrapText="1"/>
    </xf>
    <xf numFmtId="0" fontId="12" fillId="0" borderId="0" xfId="0" applyFont="1" applyAlignment="1">
      <alignment wrapText="1"/>
    </xf>
    <xf numFmtId="0" fontId="5" fillId="0" borderId="0" xfId="0" applyFont="1" applyAlignment="1">
      <alignment vertical="center" wrapText="1"/>
    </xf>
    <xf numFmtId="0" fontId="54" fillId="30" borderId="27" xfId="0" applyFont="1" applyFill="1" applyBorder="1" applyAlignment="1">
      <alignment horizontal="right" vertical="center" wrapText="1"/>
    </xf>
    <xf numFmtId="44" fontId="54" fillId="30" borderId="27" xfId="0" applyNumberFormat="1" applyFont="1" applyFill="1" applyBorder="1" applyAlignment="1">
      <alignment vertical="center" wrapText="1"/>
    </xf>
    <xf numFmtId="0" fontId="46" fillId="0" borderId="0" xfId="0" applyFont="1"/>
    <xf numFmtId="0" fontId="56" fillId="31" borderId="0" xfId="0" applyFont="1" applyFill="1" applyAlignment="1">
      <alignment wrapText="1"/>
    </xf>
    <xf numFmtId="0" fontId="5" fillId="0" borderId="27" xfId="0" applyFont="1" applyBorder="1" applyAlignment="1">
      <alignment vertical="center"/>
    </xf>
    <xf numFmtId="44" fontId="5" fillId="28" borderId="27" xfId="0" applyNumberFormat="1" applyFont="1" applyFill="1" applyBorder="1" applyAlignment="1">
      <alignment vertical="center"/>
    </xf>
    <xf numFmtId="0" fontId="46" fillId="31" borderId="0" xfId="0" applyFont="1" applyFill="1"/>
    <xf numFmtId="165" fontId="12" fillId="29" borderId="27" xfId="653" applyNumberFormat="1" applyFont="1" applyFill="1" applyBorder="1" applyAlignment="1" applyProtection="1">
      <alignment horizontal="center" vertical="center" wrapText="1"/>
      <protection locked="0"/>
    </xf>
    <xf numFmtId="0" fontId="48" fillId="0" borderId="0" xfId="543" applyFont="1" applyAlignment="1">
      <alignment horizontal="left" wrapText="1"/>
    </xf>
    <xf numFmtId="0" fontId="49" fillId="0" borderId="0" xfId="543" applyFont="1" applyAlignment="1">
      <alignment wrapText="1"/>
    </xf>
    <xf numFmtId="0" fontId="50" fillId="0" borderId="0" xfId="543" applyFont="1" applyAlignment="1">
      <alignment vertical="center" wrapText="1"/>
    </xf>
    <xf numFmtId="0" fontId="8" fillId="24" borderId="28" xfId="543" applyFont="1" applyFill="1" applyBorder="1" applyAlignment="1">
      <alignment horizontal="left" vertical="center" wrapText="1"/>
    </xf>
    <xf numFmtId="0" fontId="12" fillId="0" borderId="27" xfId="544" applyFont="1" applyBorder="1" applyAlignment="1">
      <alignment horizontal="center" vertical="center" wrapText="1"/>
    </xf>
    <xf numFmtId="0" fontId="15" fillId="0" borderId="27" xfId="544" applyFont="1" applyBorder="1" applyAlignment="1">
      <alignment wrapText="1"/>
    </xf>
    <xf numFmtId="0" fontId="59" fillId="0" borderId="0" xfId="0" applyFont="1" applyAlignment="1">
      <alignment wrapText="1"/>
    </xf>
    <xf numFmtId="0" fontId="60" fillId="0" borderId="0" xfId="0" applyFont="1" applyAlignment="1">
      <alignment wrapText="1"/>
    </xf>
    <xf numFmtId="0" fontId="61" fillId="0" borderId="0" xfId="0" applyFont="1" applyAlignment="1">
      <alignment wrapText="1"/>
    </xf>
    <xf numFmtId="0" fontId="62" fillId="0" borderId="0" xfId="0" applyFont="1" applyAlignment="1">
      <alignment wrapText="1"/>
    </xf>
    <xf numFmtId="0" fontId="5" fillId="0" borderId="0" xfId="0" applyFont="1" applyAlignment="1">
      <alignment horizontal="left" vertical="center" wrapText="1"/>
    </xf>
    <xf numFmtId="0" fontId="56" fillId="0" borderId="0" xfId="0" applyFont="1" applyAlignment="1">
      <alignment wrapText="1"/>
    </xf>
    <xf numFmtId="0" fontId="4" fillId="28" borderId="10" xfId="655" applyFont="1" applyFill="1" applyBorder="1" applyAlignment="1">
      <alignment horizontal="center" vertical="center"/>
    </xf>
    <xf numFmtId="0" fontId="35" fillId="27" borderId="10" xfId="655" applyFont="1" applyFill="1" applyBorder="1" applyAlignment="1">
      <alignment horizontal="center" vertical="center" wrapText="1"/>
    </xf>
    <xf numFmtId="0" fontId="5" fillId="28" borderId="10" xfId="655" applyFont="1" applyFill="1" applyBorder="1" applyAlignment="1">
      <alignment horizontal="center" vertical="center" wrapText="1"/>
    </xf>
    <xf numFmtId="0" fontId="4" fillId="28" borderId="10" xfId="655" applyFont="1" applyFill="1" applyBorder="1" applyAlignment="1">
      <alignment horizontal="center" vertical="center" wrapText="1"/>
    </xf>
    <xf numFmtId="3" fontId="5" fillId="28" borderId="10" xfId="655" applyNumberFormat="1" applyFont="1" applyFill="1" applyBorder="1" applyAlignment="1">
      <alignment horizontal="center" vertical="center" wrapText="1"/>
    </xf>
    <xf numFmtId="0" fontId="5" fillId="0" borderId="0" xfId="655" applyFont="1" applyAlignment="1">
      <alignment horizontal="center" vertical="center" wrapText="1"/>
    </xf>
    <xf numFmtId="44" fontId="5" fillId="28" borderId="10" xfId="655" applyNumberFormat="1" applyFont="1" applyFill="1" applyBorder="1" applyAlignment="1">
      <alignment horizontal="center" vertical="center" wrapText="1"/>
    </xf>
    <xf numFmtId="44" fontId="54" fillId="28" borderId="10" xfId="655" applyNumberFormat="1" applyFont="1" applyFill="1" applyBorder="1" applyAlignment="1">
      <alignment horizontal="center" vertical="center" wrapText="1"/>
    </xf>
    <xf numFmtId="166" fontId="5" fillId="29" borderId="10" xfId="656" applyNumberFormat="1" applyFont="1" applyFill="1" applyBorder="1" applyAlignment="1" applyProtection="1">
      <alignment horizontal="center" vertical="center" wrapText="1"/>
      <protection locked="0"/>
    </xf>
    <xf numFmtId="44" fontId="5" fillId="29" borderId="10" xfId="655" applyNumberFormat="1" applyFont="1" applyFill="1" applyBorder="1" applyAlignment="1" applyProtection="1">
      <alignment horizontal="center" vertical="center" wrapText="1"/>
      <protection locked="0"/>
    </xf>
    <xf numFmtId="0" fontId="45" fillId="27" borderId="10" xfId="655" applyFont="1" applyFill="1" applyBorder="1" applyAlignment="1">
      <alignment horizontal="center" vertical="center" wrapText="1"/>
    </xf>
    <xf numFmtId="44" fontId="5" fillId="29" borderId="10" xfId="656" applyFont="1" applyFill="1" applyBorder="1" applyAlignment="1" applyProtection="1">
      <alignment horizontal="center" vertical="center" wrapText="1"/>
      <protection locked="0"/>
    </xf>
    <xf numFmtId="44" fontId="5" fillId="29" borderId="10" xfId="543" applyNumberFormat="1" applyFont="1" applyFill="1" applyBorder="1" applyAlignment="1" applyProtection="1">
      <alignment horizontal="center" vertical="center" wrapText="1"/>
      <protection locked="0"/>
    </xf>
    <xf numFmtId="44" fontId="5" fillId="28" borderId="27" xfId="0" applyNumberFormat="1" applyFont="1" applyFill="1" applyBorder="1" applyAlignment="1">
      <alignment vertical="center" wrapText="1"/>
    </xf>
    <xf numFmtId="44" fontId="36" fillId="30" borderId="10" xfId="655" applyNumberFormat="1" applyFont="1" applyFill="1" applyBorder="1" applyAlignment="1">
      <alignment vertical="center" wrapText="1"/>
    </xf>
    <xf numFmtId="44" fontId="4" fillId="28" borderId="10" xfId="655" applyNumberFormat="1" applyFont="1" applyFill="1" applyBorder="1" applyAlignment="1">
      <alignment horizontal="center" vertical="center" wrapText="1"/>
    </xf>
    <xf numFmtId="44" fontId="4" fillId="28" borderId="10" xfId="655" applyNumberFormat="1" applyFont="1" applyFill="1" applyBorder="1" applyAlignment="1">
      <alignment horizontal="center" vertical="center"/>
    </xf>
    <xf numFmtId="0" fontId="35" fillId="27" borderId="27" xfId="655" applyFont="1" applyFill="1" applyBorder="1" applyAlignment="1">
      <alignment horizontal="center" vertical="center"/>
    </xf>
    <xf numFmtId="3" fontId="5" fillId="28" borderId="27" xfId="655" applyNumberFormat="1" applyFont="1" applyFill="1" applyBorder="1" applyAlignment="1">
      <alignment horizontal="center" vertical="center"/>
    </xf>
    <xf numFmtId="44" fontId="5" fillId="29" borderId="27" xfId="655" applyNumberFormat="1" applyFont="1" applyFill="1" applyBorder="1" applyAlignment="1" applyProtection="1">
      <alignment horizontal="center" vertical="center"/>
      <protection locked="0"/>
    </xf>
    <xf numFmtId="167" fontId="5" fillId="29" borderId="10" xfId="655" applyNumberFormat="1" applyFont="1" applyFill="1" applyBorder="1" applyAlignment="1" applyProtection="1">
      <alignment horizontal="center" vertical="center"/>
      <protection locked="0"/>
    </xf>
    <xf numFmtId="44" fontId="4" fillId="29" borderId="10" xfId="655" applyNumberFormat="1" applyFont="1" applyFill="1" applyBorder="1" applyAlignment="1" applyProtection="1">
      <alignment horizontal="center" vertical="center"/>
      <protection locked="0"/>
    </xf>
    <xf numFmtId="44" fontId="4" fillId="29" borderId="10" xfId="656" applyFont="1" applyFill="1" applyBorder="1" applyAlignment="1" applyProtection="1">
      <alignment horizontal="center" vertical="center"/>
      <protection locked="0"/>
    </xf>
    <xf numFmtId="167" fontId="57" fillId="33" borderId="27" xfId="0" applyNumberFormat="1" applyFont="1" applyFill="1" applyBorder="1" applyAlignment="1" applyProtection="1">
      <alignment horizontal="center" vertical="center"/>
      <protection locked="0"/>
    </xf>
    <xf numFmtId="167" fontId="57" fillId="33" borderId="30" xfId="0" applyNumberFormat="1" applyFont="1" applyFill="1" applyBorder="1" applyAlignment="1" applyProtection="1">
      <alignment horizontal="center" vertical="center"/>
      <protection locked="0"/>
    </xf>
    <xf numFmtId="167" fontId="57" fillId="33" borderId="32" xfId="0" applyNumberFormat="1" applyFont="1" applyFill="1" applyBorder="1" applyAlignment="1" applyProtection="1">
      <alignment horizontal="center" vertical="center"/>
      <protection locked="0"/>
    </xf>
    <xf numFmtId="167" fontId="57" fillId="33" borderId="33" xfId="0" applyNumberFormat="1" applyFont="1" applyFill="1" applyBorder="1" applyAlignment="1" applyProtection="1">
      <alignment horizontal="center" vertical="center"/>
      <protection locked="0"/>
    </xf>
    <xf numFmtId="166" fontId="5" fillId="28" borderId="27" xfId="0" applyNumberFormat="1" applyFont="1" applyFill="1" applyBorder="1" applyAlignment="1">
      <alignment vertical="center"/>
    </xf>
    <xf numFmtId="44" fontId="57" fillId="33" borderId="32" xfId="0" applyNumberFormat="1" applyFont="1" applyFill="1" applyBorder="1" applyAlignment="1" applyProtection="1">
      <alignment horizontal="center" vertical="center"/>
      <protection locked="0"/>
    </xf>
    <xf numFmtId="167" fontId="5" fillId="29" borderId="10" xfId="0" applyNumberFormat="1" applyFont="1" applyFill="1" applyBorder="1" applyAlignment="1" applyProtection="1">
      <alignment horizontal="center" vertical="center"/>
      <protection locked="0"/>
    </xf>
    <xf numFmtId="0" fontId="4" fillId="0" borderId="10" xfId="0" applyFont="1" applyBorder="1" applyAlignment="1">
      <alignment vertical="center"/>
    </xf>
    <xf numFmtId="0" fontId="12" fillId="0" borderId="0" xfId="543" applyFont="1" applyAlignment="1">
      <alignment vertical="top"/>
    </xf>
    <xf numFmtId="0" fontId="3" fillId="28" borderId="10" xfId="655" applyFont="1" applyFill="1" applyBorder="1" applyAlignment="1">
      <alignment horizontal="center" vertical="center" wrapText="1"/>
    </xf>
    <xf numFmtId="44" fontId="33" fillId="0" borderId="27" xfId="543" applyNumberFormat="1" applyFont="1" applyBorder="1" applyAlignment="1">
      <alignment vertical="center"/>
    </xf>
    <xf numFmtId="0" fontId="35" fillId="27" borderId="27" xfId="655" applyFont="1" applyFill="1" applyBorder="1" applyAlignment="1">
      <alignment vertical="center" wrapText="1"/>
    </xf>
    <xf numFmtId="0" fontId="5" fillId="0" borderId="27" xfId="655" applyFont="1" applyBorder="1" applyAlignment="1">
      <alignment vertical="center" wrapText="1"/>
    </xf>
    <xf numFmtId="0" fontId="5" fillId="0" borderId="27" xfId="543" applyFont="1" applyBorder="1" applyAlignment="1">
      <alignment vertical="center" wrapText="1"/>
    </xf>
    <xf numFmtId="0" fontId="13" fillId="0" borderId="0" xfId="543" applyFont="1"/>
    <xf numFmtId="0" fontId="1" fillId="0" borderId="27" xfId="655" applyFont="1" applyBorder="1" applyAlignment="1">
      <alignment vertical="center" wrapText="1"/>
    </xf>
    <xf numFmtId="0" fontId="1" fillId="0" borderId="27" xfId="0" applyFont="1" applyBorder="1" applyAlignment="1">
      <alignment vertical="center"/>
    </xf>
    <xf numFmtId="0" fontId="52" fillId="0" borderId="15" xfId="543" applyFont="1" applyBorder="1" applyAlignment="1">
      <alignment horizontal="center" vertical="center" wrapText="1"/>
    </xf>
    <xf numFmtId="0" fontId="52" fillId="0" borderId="0" xfId="543" applyFont="1" applyAlignment="1">
      <alignment horizontal="center" vertical="center" wrapText="1"/>
    </xf>
    <xf numFmtId="0" fontId="52" fillId="0" borderId="16" xfId="543" applyFont="1" applyBorder="1" applyAlignment="1">
      <alignment horizontal="center" vertical="center" wrapText="1"/>
    </xf>
    <xf numFmtId="0" fontId="12" fillId="0" borderId="25" xfId="544" applyFont="1" applyBorder="1" applyAlignment="1">
      <alignment horizontal="left" vertical="center" wrapText="1"/>
    </xf>
    <xf numFmtId="0" fontId="12" fillId="0" borderId="31" xfId="544" applyFont="1" applyBorder="1" applyAlignment="1">
      <alignment horizontal="left" vertical="center" wrapText="1"/>
    </xf>
    <xf numFmtId="0" fontId="42" fillId="29" borderId="0" xfId="543" applyFont="1" applyFill="1" applyAlignment="1">
      <alignment horizontal="center" vertical="center" wrapText="1"/>
    </xf>
    <xf numFmtId="0" fontId="39" fillId="25" borderId="0" xfId="543" applyFont="1" applyFill="1" applyAlignment="1">
      <alignment horizontal="center" vertical="center" wrapText="1"/>
    </xf>
    <xf numFmtId="0" fontId="15" fillId="29" borderId="27" xfId="543" applyFont="1" applyFill="1" applyBorder="1" applyAlignment="1" applyProtection="1">
      <alignment horizontal="center" wrapText="1"/>
      <protection locked="0"/>
    </xf>
    <xf numFmtId="0" fontId="15" fillId="0" borderId="28" xfId="544" applyFont="1" applyBorder="1" applyAlignment="1">
      <alignment horizontal="center" wrapText="1"/>
    </xf>
    <xf numFmtId="0" fontId="15" fillId="0" borderId="29" xfId="544" applyFont="1" applyBorder="1" applyAlignment="1">
      <alignment horizontal="center" wrapText="1"/>
    </xf>
    <xf numFmtId="0" fontId="39" fillId="25" borderId="23" xfId="655" applyFont="1" applyFill="1" applyBorder="1" applyAlignment="1">
      <alignment horizontal="left" vertical="center" wrapText="1"/>
    </xf>
    <xf numFmtId="0" fontId="39" fillId="25" borderId="0" xfId="655" applyFont="1" applyFill="1" applyAlignment="1">
      <alignment horizontal="left" vertical="center" wrapText="1"/>
    </xf>
    <xf numFmtId="0" fontId="43" fillId="27" borderId="10" xfId="655" applyFont="1" applyFill="1" applyBorder="1" applyAlignment="1">
      <alignment horizontal="center" vertical="center"/>
    </xf>
    <xf numFmtId="0" fontId="37" fillId="0" borderId="11" xfId="655" applyFont="1" applyBorder="1" applyAlignment="1">
      <alignment horizontal="left" vertical="center" wrapText="1"/>
    </xf>
    <xf numFmtId="10" fontId="5" fillId="28" borderId="10" xfId="653" applyNumberFormat="1" applyFont="1" applyFill="1" applyBorder="1" applyAlignment="1" applyProtection="1">
      <alignment horizontal="center" vertical="center"/>
    </xf>
    <xf numFmtId="165" fontId="5" fillId="28" borderId="10" xfId="653" applyNumberFormat="1" applyFont="1" applyFill="1" applyBorder="1" applyAlignment="1" applyProtection="1">
      <alignment horizontal="center" vertical="center"/>
    </xf>
    <xf numFmtId="49" fontId="5" fillId="29" borderId="10" xfId="655" applyNumberFormat="1" applyFont="1" applyFill="1" applyBorder="1" applyAlignment="1" applyProtection="1">
      <alignment horizontal="left" vertical="center"/>
      <protection locked="0"/>
    </xf>
    <xf numFmtId="9" fontId="5" fillId="28" borderId="10" xfId="653" applyFont="1" applyFill="1" applyBorder="1" applyAlignment="1" applyProtection="1">
      <alignment horizontal="center" vertical="center"/>
    </xf>
    <xf numFmtId="0" fontId="43" fillId="27" borderId="28" xfId="655" applyFont="1" applyFill="1" applyBorder="1" applyAlignment="1">
      <alignment horizontal="center" vertical="center"/>
    </xf>
    <xf numFmtId="0" fontId="43" fillId="27" borderId="29" xfId="655" applyFont="1" applyFill="1" applyBorder="1" applyAlignment="1">
      <alignment horizontal="center" vertical="center"/>
    </xf>
    <xf numFmtId="0" fontId="43" fillId="27" borderId="30" xfId="655" applyFont="1" applyFill="1" applyBorder="1" applyAlignment="1">
      <alignment horizontal="center" vertical="center"/>
    </xf>
    <xf numFmtId="49" fontId="4" fillId="29" borderId="10" xfId="655" applyNumberFormat="1" applyFont="1" applyFill="1" applyBorder="1" applyAlignment="1" applyProtection="1">
      <alignment horizontal="left" vertical="center"/>
      <protection locked="0"/>
    </xf>
    <xf numFmtId="0" fontId="43" fillId="27" borderId="10" xfId="655" applyFont="1" applyFill="1" applyBorder="1" applyAlignment="1">
      <alignment horizontal="center" vertical="center" wrapText="1"/>
    </xf>
    <xf numFmtId="10" fontId="5" fillId="28" borderId="10" xfId="653" applyNumberFormat="1" applyFont="1" applyFill="1" applyBorder="1" applyAlignment="1" applyProtection="1">
      <alignment horizontal="center" vertical="center" wrapText="1"/>
    </xf>
    <xf numFmtId="165" fontId="5" fillId="28" borderId="10" xfId="653" applyNumberFormat="1" applyFont="1" applyFill="1" applyBorder="1" applyAlignment="1" applyProtection="1">
      <alignment horizontal="center" vertical="center" wrapText="1"/>
    </xf>
    <xf numFmtId="49" fontId="5" fillId="29" borderId="10" xfId="655" applyNumberFormat="1" applyFont="1" applyFill="1" applyBorder="1" applyAlignment="1" applyProtection="1">
      <alignment horizontal="left" vertical="center" wrapText="1"/>
      <protection locked="0"/>
    </xf>
    <xf numFmtId="9" fontId="5" fillId="28" borderId="10" xfId="653" applyFont="1" applyFill="1" applyBorder="1" applyAlignment="1" applyProtection="1">
      <alignment horizontal="center" vertical="center" wrapText="1"/>
    </xf>
    <xf numFmtId="0" fontId="43" fillId="27" borderId="23" xfId="655" applyFont="1" applyFill="1" applyBorder="1" applyAlignment="1">
      <alignment horizontal="center" vertical="center"/>
    </xf>
    <xf numFmtId="0" fontId="43" fillId="27" borderId="0" xfId="655" applyFont="1" applyFill="1" applyAlignment="1">
      <alignment horizontal="center" vertical="center"/>
    </xf>
    <xf numFmtId="10" fontId="5" fillId="28" borderId="28" xfId="653" applyNumberFormat="1" applyFont="1" applyFill="1" applyBorder="1" applyAlignment="1" applyProtection="1">
      <alignment horizontal="center" vertical="center"/>
    </xf>
    <xf numFmtId="10" fontId="5" fillId="28" borderId="30" xfId="653" applyNumberFormat="1" applyFont="1" applyFill="1" applyBorder="1" applyAlignment="1" applyProtection="1">
      <alignment horizontal="center" vertical="center"/>
    </xf>
    <xf numFmtId="165" fontId="5" fillId="28" borderId="28" xfId="653" applyNumberFormat="1" applyFont="1" applyFill="1" applyBorder="1" applyAlignment="1" applyProtection="1">
      <alignment horizontal="center" vertical="center"/>
    </xf>
    <xf numFmtId="165" fontId="5" fillId="28" borderId="30" xfId="653" applyNumberFormat="1" applyFont="1" applyFill="1" applyBorder="1" applyAlignment="1" applyProtection="1">
      <alignment horizontal="center" vertical="center"/>
    </xf>
    <xf numFmtId="9" fontId="5" fillId="28" borderId="28" xfId="653" applyFont="1" applyFill="1" applyBorder="1" applyAlignment="1" applyProtection="1">
      <alignment horizontal="center" vertical="center"/>
    </xf>
    <xf numFmtId="9" fontId="5" fillId="28" borderId="30" xfId="653" applyFont="1" applyFill="1" applyBorder="1" applyAlignment="1" applyProtection="1">
      <alignment horizontal="center" vertical="center"/>
    </xf>
    <xf numFmtId="0" fontId="39" fillId="27" borderId="28" xfId="0" applyFont="1" applyFill="1" applyBorder="1" applyAlignment="1">
      <alignment horizontal="left" vertical="center" wrapText="1"/>
    </xf>
    <xf numFmtId="0" fontId="39" fillId="27" borderId="29" xfId="0" applyFont="1" applyFill="1" applyBorder="1" applyAlignment="1">
      <alignment horizontal="left" vertical="center" wrapText="1"/>
    </xf>
    <xf numFmtId="0" fontId="39" fillId="27" borderId="30" xfId="0" applyFont="1" applyFill="1" applyBorder="1" applyAlignment="1">
      <alignment horizontal="left" vertical="center" wrapText="1"/>
    </xf>
    <xf numFmtId="0" fontId="2" fillId="0" borderId="28" xfId="0" applyFont="1" applyBorder="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39" fillId="25" borderId="0" xfId="0" applyFont="1" applyFill="1" applyAlignment="1">
      <alignment horizontal="left" vertical="center" wrapText="1"/>
    </xf>
    <xf numFmtId="0" fontId="43" fillId="27" borderId="10" xfId="0" applyFont="1" applyFill="1" applyBorder="1" applyAlignment="1">
      <alignment horizontal="center" vertical="center" wrapText="1"/>
    </xf>
    <xf numFmtId="0" fontId="43" fillId="27" borderId="10" xfId="0" applyFont="1" applyFill="1" applyBorder="1" applyAlignment="1">
      <alignment horizontal="center" vertical="center"/>
    </xf>
    <xf numFmtId="165" fontId="5" fillId="28" borderId="20" xfId="653" applyNumberFormat="1" applyFont="1" applyFill="1" applyBorder="1" applyAlignment="1" applyProtection="1">
      <alignment horizontal="center" vertical="center"/>
    </xf>
    <xf numFmtId="165" fontId="5" fillId="28" borderId="22" xfId="653" applyNumberFormat="1" applyFont="1" applyFill="1" applyBorder="1" applyAlignment="1" applyProtection="1">
      <alignment horizontal="center" vertical="center"/>
    </xf>
    <xf numFmtId="165" fontId="5" fillId="28" borderId="20" xfId="0" applyNumberFormat="1" applyFont="1" applyFill="1" applyBorder="1" applyAlignment="1">
      <alignment horizontal="center" vertical="center"/>
    </xf>
    <xf numFmtId="165" fontId="5" fillId="28" borderId="22" xfId="0" applyNumberFormat="1" applyFont="1" applyFill="1" applyBorder="1" applyAlignment="1">
      <alignment horizontal="center" vertical="center"/>
    </xf>
    <xf numFmtId="0" fontId="5" fillId="29" borderId="25" xfId="0" applyFont="1" applyFill="1" applyBorder="1" applyAlignment="1" applyProtection="1">
      <alignment horizontal="left" vertical="center"/>
      <protection locked="0"/>
    </xf>
    <xf numFmtId="0" fontId="5" fillId="29" borderId="26" xfId="0" applyFont="1" applyFill="1" applyBorder="1" applyAlignment="1" applyProtection="1">
      <alignment horizontal="left" vertical="center"/>
      <protection locked="0"/>
    </xf>
    <xf numFmtId="0" fontId="1" fillId="0" borderId="28" xfId="0" applyFont="1" applyBorder="1" applyAlignment="1">
      <alignment horizontal="left" vertical="center" wrapText="1"/>
    </xf>
    <xf numFmtId="0" fontId="35" fillId="27" borderId="10" xfId="543" applyFont="1" applyFill="1" applyBorder="1" applyAlignment="1">
      <alignment horizontal="left" vertical="center"/>
    </xf>
    <xf numFmtId="0" fontId="36" fillId="28" borderId="10" xfId="543" applyFont="1" applyFill="1" applyBorder="1" applyAlignment="1">
      <alignment horizontal="right" vertical="center"/>
    </xf>
    <xf numFmtId="0" fontId="35" fillId="25" borderId="0" xfId="543" applyFont="1" applyFill="1" applyAlignment="1">
      <alignment horizontal="left" vertical="center" wrapText="1"/>
    </xf>
    <xf numFmtId="0" fontId="43" fillId="27" borderId="20" xfId="543" applyFont="1" applyFill="1" applyBorder="1" applyAlignment="1">
      <alignment horizontal="center" vertical="center" wrapText="1"/>
    </xf>
    <xf numFmtId="0" fontId="43" fillId="27" borderId="21" xfId="543" applyFont="1" applyFill="1" applyBorder="1" applyAlignment="1">
      <alignment horizontal="center" vertical="center" wrapText="1"/>
    </xf>
    <xf numFmtId="0" fontId="43" fillId="27" borderId="22" xfId="543" applyFont="1" applyFill="1" applyBorder="1" applyAlignment="1">
      <alignment horizontal="center" vertical="center" wrapText="1"/>
    </xf>
  </cellXfs>
  <cellStyles count="658">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Gekoppelde cel 10" xfId="392" xr:uid="{00000000-0005-0000-0000-000087010000}"/>
    <cellStyle name="Gekoppelde cel 11" xfId="393" xr:uid="{00000000-0005-0000-0000-000088010000}"/>
    <cellStyle name="Gekoppelde cel 12" xfId="394" xr:uid="{00000000-0005-0000-0000-000089010000}"/>
    <cellStyle name="Gekoppelde cel 13" xfId="395" xr:uid="{00000000-0005-0000-0000-00008A010000}"/>
    <cellStyle name="Gekoppelde cel 14" xfId="396" xr:uid="{00000000-0005-0000-0000-00008B010000}"/>
    <cellStyle name="Gekoppelde cel 15" xfId="397" xr:uid="{00000000-0005-0000-0000-00008C010000}"/>
    <cellStyle name="Gekoppelde cel 16" xfId="398" xr:uid="{00000000-0005-0000-0000-00008D010000}"/>
    <cellStyle name="Gekoppelde cel 2" xfId="399" xr:uid="{00000000-0005-0000-0000-00008E010000}"/>
    <cellStyle name="Gekoppelde cel 3" xfId="400" xr:uid="{00000000-0005-0000-0000-00008F010000}"/>
    <cellStyle name="Gekoppelde cel 4" xfId="401" xr:uid="{00000000-0005-0000-0000-000090010000}"/>
    <cellStyle name="Gekoppelde cel 5" xfId="402" xr:uid="{00000000-0005-0000-0000-000091010000}"/>
    <cellStyle name="Gekoppelde cel 6" xfId="403" xr:uid="{00000000-0005-0000-0000-000092010000}"/>
    <cellStyle name="Gekoppelde cel 7" xfId="404" xr:uid="{00000000-0005-0000-0000-000093010000}"/>
    <cellStyle name="Gekoppelde cel 8" xfId="405" xr:uid="{00000000-0005-0000-0000-000094010000}"/>
    <cellStyle name="Gekoppelde cel 9" xfId="406" xr:uid="{00000000-0005-0000-0000-000095010000}"/>
    <cellStyle name="Goed 10" xfId="407" xr:uid="{00000000-0005-0000-0000-000096010000}"/>
    <cellStyle name="Goed 11" xfId="408" xr:uid="{00000000-0005-0000-0000-000097010000}"/>
    <cellStyle name="Goed 12" xfId="409" xr:uid="{00000000-0005-0000-0000-000098010000}"/>
    <cellStyle name="Goed 13" xfId="410" xr:uid="{00000000-0005-0000-0000-000099010000}"/>
    <cellStyle name="Goed 14" xfId="411" xr:uid="{00000000-0005-0000-0000-00009A010000}"/>
    <cellStyle name="Goed 15" xfId="412" xr:uid="{00000000-0005-0000-0000-00009B010000}"/>
    <cellStyle name="Goed 16" xfId="413" xr:uid="{00000000-0005-0000-0000-00009C010000}"/>
    <cellStyle name="Goed 2" xfId="414" xr:uid="{00000000-0005-0000-0000-00009D010000}"/>
    <cellStyle name="Goed 3" xfId="415" xr:uid="{00000000-0005-0000-0000-00009E010000}"/>
    <cellStyle name="Goed 4" xfId="416" xr:uid="{00000000-0005-0000-0000-00009F010000}"/>
    <cellStyle name="Goed 5" xfId="417" xr:uid="{00000000-0005-0000-0000-0000A0010000}"/>
    <cellStyle name="Goed 6" xfId="418" xr:uid="{00000000-0005-0000-0000-0000A1010000}"/>
    <cellStyle name="Goed 7" xfId="419" xr:uid="{00000000-0005-0000-0000-0000A2010000}"/>
    <cellStyle name="Goed 8" xfId="420" xr:uid="{00000000-0005-0000-0000-0000A3010000}"/>
    <cellStyle name="Goed 9" xfId="421" xr:uid="{00000000-0005-0000-0000-0000A4010000}"/>
    <cellStyle name="Invoer 10" xfId="422" xr:uid="{00000000-0005-0000-0000-0000A5010000}"/>
    <cellStyle name="Invoer 11" xfId="423" xr:uid="{00000000-0005-0000-0000-0000A6010000}"/>
    <cellStyle name="Invoer 12" xfId="424" xr:uid="{00000000-0005-0000-0000-0000A7010000}"/>
    <cellStyle name="Invoer 13" xfId="425" xr:uid="{00000000-0005-0000-0000-0000A8010000}"/>
    <cellStyle name="Invoer 14" xfId="426" xr:uid="{00000000-0005-0000-0000-0000A9010000}"/>
    <cellStyle name="Invoer 15" xfId="427" xr:uid="{00000000-0005-0000-0000-0000AA010000}"/>
    <cellStyle name="Invoer 16" xfId="428" xr:uid="{00000000-0005-0000-0000-0000AB010000}"/>
    <cellStyle name="Invoer 2" xfId="429" xr:uid="{00000000-0005-0000-0000-0000AC010000}"/>
    <cellStyle name="Invoer 3" xfId="430" xr:uid="{00000000-0005-0000-0000-0000AD010000}"/>
    <cellStyle name="Invoer 4" xfId="431" xr:uid="{00000000-0005-0000-0000-0000AE010000}"/>
    <cellStyle name="Invoer 5" xfId="432" xr:uid="{00000000-0005-0000-0000-0000AF010000}"/>
    <cellStyle name="Invoer 6" xfId="433" xr:uid="{00000000-0005-0000-0000-0000B0010000}"/>
    <cellStyle name="Invoer 7" xfId="434" xr:uid="{00000000-0005-0000-0000-0000B1010000}"/>
    <cellStyle name="Invoer 8" xfId="435" xr:uid="{00000000-0005-0000-0000-0000B2010000}"/>
    <cellStyle name="Invoer 9" xfId="436" xr:uid="{00000000-0005-0000-0000-0000B3010000}"/>
    <cellStyle name="Kop 1 10" xfId="437" xr:uid="{00000000-0005-0000-0000-0000B4010000}"/>
    <cellStyle name="Kop 1 11" xfId="438" xr:uid="{00000000-0005-0000-0000-0000B5010000}"/>
    <cellStyle name="Kop 1 12" xfId="439" xr:uid="{00000000-0005-0000-0000-0000B6010000}"/>
    <cellStyle name="Kop 1 13" xfId="440" xr:uid="{00000000-0005-0000-0000-0000B7010000}"/>
    <cellStyle name="Kop 1 14" xfId="441" xr:uid="{00000000-0005-0000-0000-0000B8010000}"/>
    <cellStyle name="Kop 1 15" xfId="442" xr:uid="{00000000-0005-0000-0000-0000B9010000}"/>
    <cellStyle name="Kop 1 16" xfId="443" xr:uid="{00000000-0005-0000-0000-0000BA010000}"/>
    <cellStyle name="Kop 1 2" xfId="444" xr:uid="{00000000-0005-0000-0000-0000BB010000}"/>
    <cellStyle name="Kop 1 3" xfId="445" xr:uid="{00000000-0005-0000-0000-0000BC010000}"/>
    <cellStyle name="Kop 1 4" xfId="446" xr:uid="{00000000-0005-0000-0000-0000BD010000}"/>
    <cellStyle name="Kop 1 5" xfId="447" xr:uid="{00000000-0005-0000-0000-0000BE010000}"/>
    <cellStyle name="Kop 1 6" xfId="448" xr:uid="{00000000-0005-0000-0000-0000BF010000}"/>
    <cellStyle name="Kop 1 7" xfId="449" xr:uid="{00000000-0005-0000-0000-0000C0010000}"/>
    <cellStyle name="Kop 1 8" xfId="450" xr:uid="{00000000-0005-0000-0000-0000C1010000}"/>
    <cellStyle name="Kop 1 9" xfId="451" xr:uid="{00000000-0005-0000-0000-0000C2010000}"/>
    <cellStyle name="Kop 2 10" xfId="452" xr:uid="{00000000-0005-0000-0000-0000C3010000}"/>
    <cellStyle name="Kop 2 11" xfId="453" xr:uid="{00000000-0005-0000-0000-0000C4010000}"/>
    <cellStyle name="Kop 2 12" xfId="454" xr:uid="{00000000-0005-0000-0000-0000C5010000}"/>
    <cellStyle name="Kop 2 13" xfId="455" xr:uid="{00000000-0005-0000-0000-0000C6010000}"/>
    <cellStyle name="Kop 2 14" xfId="456" xr:uid="{00000000-0005-0000-0000-0000C7010000}"/>
    <cellStyle name="Kop 2 15" xfId="457" xr:uid="{00000000-0005-0000-0000-0000C8010000}"/>
    <cellStyle name="Kop 2 16" xfId="458" xr:uid="{00000000-0005-0000-0000-0000C9010000}"/>
    <cellStyle name="Kop 2 2" xfId="459" xr:uid="{00000000-0005-0000-0000-0000CA010000}"/>
    <cellStyle name="Kop 2 3" xfId="460" xr:uid="{00000000-0005-0000-0000-0000CB010000}"/>
    <cellStyle name="Kop 2 4" xfId="461" xr:uid="{00000000-0005-0000-0000-0000CC010000}"/>
    <cellStyle name="Kop 2 5" xfId="462" xr:uid="{00000000-0005-0000-0000-0000CD010000}"/>
    <cellStyle name="Kop 2 6" xfId="463" xr:uid="{00000000-0005-0000-0000-0000CE010000}"/>
    <cellStyle name="Kop 2 7" xfId="464" xr:uid="{00000000-0005-0000-0000-0000CF010000}"/>
    <cellStyle name="Kop 2 8" xfId="465" xr:uid="{00000000-0005-0000-0000-0000D0010000}"/>
    <cellStyle name="Kop 2 9" xfId="466" xr:uid="{00000000-0005-0000-0000-0000D1010000}"/>
    <cellStyle name="Kop 3 10" xfId="467" xr:uid="{00000000-0005-0000-0000-0000D2010000}"/>
    <cellStyle name="Kop 3 11" xfId="468" xr:uid="{00000000-0005-0000-0000-0000D3010000}"/>
    <cellStyle name="Kop 3 12" xfId="469" xr:uid="{00000000-0005-0000-0000-0000D4010000}"/>
    <cellStyle name="Kop 3 13" xfId="470" xr:uid="{00000000-0005-0000-0000-0000D5010000}"/>
    <cellStyle name="Kop 3 14" xfId="471" xr:uid="{00000000-0005-0000-0000-0000D6010000}"/>
    <cellStyle name="Kop 3 15" xfId="472" xr:uid="{00000000-0005-0000-0000-0000D7010000}"/>
    <cellStyle name="Kop 3 16" xfId="473" xr:uid="{00000000-0005-0000-0000-0000D8010000}"/>
    <cellStyle name="Kop 3 2" xfId="474" xr:uid="{00000000-0005-0000-0000-0000D9010000}"/>
    <cellStyle name="Kop 3 3" xfId="475" xr:uid="{00000000-0005-0000-0000-0000DA010000}"/>
    <cellStyle name="Kop 3 4" xfId="476" xr:uid="{00000000-0005-0000-0000-0000DB010000}"/>
    <cellStyle name="Kop 3 5" xfId="477" xr:uid="{00000000-0005-0000-0000-0000DC010000}"/>
    <cellStyle name="Kop 3 6" xfId="478" xr:uid="{00000000-0005-0000-0000-0000DD010000}"/>
    <cellStyle name="Kop 3 7" xfId="479" xr:uid="{00000000-0005-0000-0000-0000DE010000}"/>
    <cellStyle name="Kop 3 8" xfId="480" xr:uid="{00000000-0005-0000-0000-0000DF010000}"/>
    <cellStyle name="Kop 3 9" xfId="481" xr:uid="{00000000-0005-0000-0000-0000E0010000}"/>
    <cellStyle name="Kop 4 10" xfId="482" xr:uid="{00000000-0005-0000-0000-0000E1010000}"/>
    <cellStyle name="Kop 4 11" xfId="483" xr:uid="{00000000-0005-0000-0000-0000E2010000}"/>
    <cellStyle name="Kop 4 12" xfId="484" xr:uid="{00000000-0005-0000-0000-0000E3010000}"/>
    <cellStyle name="Kop 4 13" xfId="485" xr:uid="{00000000-0005-0000-0000-0000E4010000}"/>
    <cellStyle name="Kop 4 14" xfId="486" xr:uid="{00000000-0005-0000-0000-0000E5010000}"/>
    <cellStyle name="Kop 4 15" xfId="487" xr:uid="{00000000-0005-0000-0000-0000E6010000}"/>
    <cellStyle name="Kop 4 16" xfId="488" xr:uid="{00000000-0005-0000-0000-0000E7010000}"/>
    <cellStyle name="Kop 4 2" xfId="489" xr:uid="{00000000-0005-0000-0000-0000E8010000}"/>
    <cellStyle name="Kop 4 3" xfId="490" xr:uid="{00000000-0005-0000-0000-0000E9010000}"/>
    <cellStyle name="Kop 4 4" xfId="491" xr:uid="{00000000-0005-0000-0000-0000EA010000}"/>
    <cellStyle name="Kop 4 5" xfId="492" xr:uid="{00000000-0005-0000-0000-0000EB010000}"/>
    <cellStyle name="Kop 4 6" xfId="493" xr:uid="{00000000-0005-0000-0000-0000EC010000}"/>
    <cellStyle name="Kop 4 7" xfId="494" xr:uid="{00000000-0005-0000-0000-0000ED010000}"/>
    <cellStyle name="Kop 4 8" xfId="495" xr:uid="{00000000-0005-0000-0000-0000EE010000}"/>
    <cellStyle name="Kop 4 9" xfId="496" xr:uid="{00000000-0005-0000-0000-0000EF010000}"/>
    <cellStyle name="Neutraal 10" xfId="497" xr:uid="{00000000-0005-0000-0000-0000F0010000}"/>
    <cellStyle name="Neutraal 11" xfId="498" xr:uid="{00000000-0005-0000-0000-0000F1010000}"/>
    <cellStyle name="Neutraal 12" xfId="499" xr:uid="{00000000-0005-0000-0000-0000F2010000}"/>
    <cellStyle name="Neutraal 13" xfId="500" xr:uid="{00000000-0005-0000-0000-0000F3010000}"/>
    <cellStyle name="Neutraal 14" xfId="501" xr:uid="{00000000-0005-0000-0000-0000F4010000}"/>
    <cellStyle name="Neutraal 15" xfId="502" xr:uid="{00000000-0005-0000-0000-0000F5010000}"/>
    <cellStyle name="Neutraal 16" xfId="503" xr:uid="{00000000-0005-0000-0000-0000F6010000}"/>
    <cellStyle name="Neutraal 2" xfId="504" xr:uid="{00000000-0005-0000-0000-0000F7010000}"/>
    <cellStyle name="Neutraal 3" xfId="505" xr:uid="{00000000-0005-0000-0000-0000F8010000}"/>
    <cellStyle name="Neutraal 4" xfId="506" xr:uid="{00000000-0005-0000-0000-0000F9010000}"/>
    <cellStyle name="Neutraal 5" xfId="507" xr:uid="{00000000-0005-0000-0000-0000FA010000}"/>
    <cellStyle name="Neutraal 6" xfId="508" xr:uid="{00000000-0005-0000-0000-0000FB010000}"/>
    <cellStyle name="Neutraal 7" xfId="509" xr:uid="{00000000-0005-0000-0000-0000FC010000}"/>
    <cellStyle name="Neutraal 8" xfId="510" xr:uid="{00000000-0005-0000-0000-0000FD010000}"/>
    <cellStyle name="Neutraal 9" xfId="511" xr:uid="{00000000-0005-0000-0000-0000FE010000}"/>
    <cellStyle name="Notitie 10" xfId="512" xr:uid="{00000000-0005-0000-0000-0000FF010000}"/>
    <cellStyle name="Notitie 11" xfId="513" xr:uid="{00000000-0005-0000-0000-000000020000}"/>
    <cellStyle name="Notitie 12" xfId="514" xr:uid="{00000000-0005-0000-0000-000001020000}"/>
    <cellStyle name="Notitie 13" xfId="515" xr:uid="{00000000-0005-0000-0000-000002020000}"/>
    <cellStyle name="Notitie 14" xfId="516" xr:uid="{00000000-0005-0000-0000-000003020000}"/>
    <cellStyle name="Notitie 15" xfId="517" xr:uid="{00000000-0005-0000-0000-000004020000}"/>
    <cellStyle name="Notitie 16" xfId="518" xr:uid="{00000000-0005-0000-0000-000005020000}"/>
    <cellStyle name="Notitie 2" xfId="519" xr:uid="{00000000-0005-0000-0000-000006020000}"/>
    <cellStyle name="Notitie 2 2" xfId="520" xr:uid="{00000000-0005-0000-0000-000007020000}"/>
    <cellStyle name="Notitie 3" xfId="521" xr:uid="{00000000-0005-0000-0000-000008020000}"/>
    <cellStyle name="Notitie 4" xfId="522" xr:uid="{00000000-0005-0000-0000-000009020000}"/>
    <cellStyle name="Notitie 5" xfId="523" xr:uid="{00000000-0005-0000-0000-00000A020000}"/>
    <cellStyle name="Notitie 6" xfId="524" xr:uid="{00000000-0005-0000-0000-00000B020000}"/>
    <cellStyle name="Notitie 7" xfId="525" xr:uid="{00000000-0005-0000-0000-00000C020000}"/>
    <cellStyle name="Notitie 8" xfId="526" xr:uid="{00000000-0005-0000-0000-00000D020000}"/>
    <cellStyle name="Notitie 9" xfId="527" xr:uid="{00000000-0005-0000-0000-00000E020000}"/>
    <cellStyle name="Ongeldig 10" xfId="528" xr:uid="{00000000-0005-0000-0000-00000F020000}"/>
    <cellStyle name="Ongeldig 11" xfId="529" xr:uid="{00000000-0005-0000-0000-000010020000}"/>
    <cellStyle name="Ongeldig 12" xfId="530" xr:uid="{00000000-0005-0000-0000-000011020000}"/>
    <cellStyle name="Ongeldig 13" xfId="531" xr:uid="{00000000-0005-0000-0000-000012020000}"/>
    <cellStyle name="Ongeldig 14" xfId="532" xr:uid="{00000000-0005-0000-0000-000013020000}"/>
    <cellStyle name="Ongeldig 15" xfId="533" xr:uid="{00000000-0005-0000-0000-000014020000}"/>
    <cellStyle name="Ongeldig 16" xfId="534" xr:uid="{00000000-0005-0000-0000-000015020000}"/>
    <cellStyle name="Ongeldig 2" xfId="535" xr:uid="{00000000-0005-0000-0000-000016020000}"/>
    <cellStyle name="Ongeldig 3" xfId="536" xr:uid="{00000000-0005-0000-0000-000017020000}"/>
    <cellStyle name="Ongeldig 4" xfId="537" xr:uid="{00000000-0005-0000-0000-000018020000}"/>
    <cellStyle name="Ongeldig 5" xfId="538" xr:uid="{00000000-0005-0000-0000-000019020000}"/>
    <cellStyle name="Ongeldig 6" xfId="539" xr:uid="{00000000-0005-0000-0000-00001A020000}"/>
    <cellStyle name="Ongeldig 7" xfId="540" xr:uid="{00000000-0005-0000-0000-00001B020000}"/>
    <cellStyle name="Ongeldig 8" xfId="541" xr:uid="{00000000-0005-0000-0000-00001C020000}"/>
    <cellStyle name="Ongeldig 9" xfId="542" xr:uid="{00000000-0005-0000-0000-00001D020000}"/>
    <cellStyle name="Procent 2" xfId="653" xr:uid="{E8ECA712-BF0F-4B50-9FCE-B789902F9E01}"/>
    <cellStyle name="Standaard" xfId="0" builtinId="0"/>
    <cellStyle name="Standaard 10" xfId="543" xr:uid="{00000000-0005-0000-0000-00001F020000}"/>
    <cellStyle name="Standaard 11" xfId="544" xr:uid="{00000000-0005-0000-0000-000020020000}"/>
    <cellStyle name="Standaard 12" xfId="545" xr:uid="{00000000-0005-0000-0000-000021020000}"/>
    <cellStyle name="Standaard 13" xfId="546" xr:uid="{00000000-0005-0000-0000-000022020000}"/>
    <cellStyle name="Standaard 14" xfId="547" xr:uid="{00000000-0005-0000-0000-000023020000}"/>
    <cellStyle name="Standaard 15" xfId="548" xr:uid="{00000000-0005-0000-0000-000024020000}"/>
    <cellStyle name="Standaard 16" xfId="549" xr:uid="{00000000-0005-0000-0000-000025020000}"/>
    <cellStyle name="Standaard 17" xfId="550" xr:uid="{00000000-0005-0000-0000-000026020000}"/>
    <cellStyle name="Standaard 18" xfId="551" xr:uid="{00000000-0005-0000-0000-000027020000}"/>
    <cellStyle name="Standaard 19" xfId="552" xr:uid="{00000000-0005-0000-0000-000028020000}"/>
    <cellStyle name="Standaard 19 2" xfId="553" xr:uid="{00000000-0005-0000-0000-000029020000}"/>
    <cellStyle name="Standaard 19 2 2" xfId="647" xr:uid="{00000000-0005-0000-0000-00002A020000}"/>
    <cellStyle name="Standaard 19 2 2 2 4" xfId="654" xr:uid="{A4EA8451-0C4D-47D3-A894-81A57724F61B}"/>
    <cellStyle name="Standaard 19 2 3" xfId="646" xr:uid="{00000000-0005-0000-0000-00002B020000}"/>
    <cellStyle name="Standaard 19 3" xfId="554" xr:uid="{00000000-0005-0000-0000-00002C020000}"/>
    <cellStyle name="Standaard 2" xfId="555" xr:uid="{00000000-0005-0000-0000-00002D020000}"/>
    <cellStyle name="Standaard 2 2" xfId="651" xr:uid="{00000000-0005-0000-0000-00002E020000}"/>
    <cellStyle name="Standaard 20" xfId="556" xr:uid="{00000000-0005-0000-0000-00002F020000}"/>
    <cellStyle name="Standaard 21" xfId="557" xr:uid="{00000000-0005-0000-0000-000030020000}"/>
    <cellStyle name="Standaard 22" xfId="558" xr:uid="{00000000-0005-0000-0000-000031020000}"/>
    <cellStyle name="Standaard 23" xfId="559" xr:uid="{00000000-0005-0000-0000-000032020000}"/>
    <cellStyle name="Standaard 24" xfId="560" xr:uid="{00000000-0005-0000-0000-000033020000}"/>
    <cellStyle name="Standaard 25" xfId="648" xr:uid="{00000000-0005-0000-0000-000034020000}"/>
    <cellStyle name="Standaard 26" xfId="649" xr:uid="{00000000-0005-0000-0000-000035020000}"/>
    <cellStyle name="Standaard 27" xfId="655" xr:uid="{EA122097-6310-42CF-B6D2-7218356D7609}"/>
    <cellStyle name="Standaard 3" xfId="561" xr:uid="{00000000-0005-0000-0000-000036020000}"/>
    <cellStyle name="Standaard 3 2" xfId="562" xr:uid="{00000000-0005-0000-0000-000037020000}"/>
    <cellStyle name="Standaard 3 3" xfId="650" xr:uid="{00000000-0005-0000-0000-000038020000}"/>
    <cellStyle name="Standaard 4" xfId="563" xr:uid="{00000000-0005-0000-0000-000039020000}"/>
    <cellStyle name="Standaard 5" xfId="564" xr:uid="{00000000-0005-0000-0000-00003A020000}"/>
    <cellStyle name="Standaard 6" xfId="565" xr:uid="{00000000-0005-0000-0000-00003B020000}"/>
    <cellStyle name="Standaard 7" xfId="566" xr:uid="{00000000-0005-0000-0000-00003C020000}"/>
    <cellStyle name="Standaard 8" xfId="567" xr:uid="{00000000-0005-0000-0000-00003D020000}"/>
    <cellStyle name="Standaard 9" xfId="568" xr:uid="{00000000-0005-0000-0000-00003E020000}"/>
    <cellStyle name="Titel 10" xfId="569" xr:uid="{00000000-0005-0000-0000-00003F020000}"/>
    <cellStyle name="Titel 11" xfId="570" xr:uid="{00000000-0005-0000-0000-000040020000}"/>
    <cellStyle name="Titel 12" xfId="571" xr:uid="{00000000-0005-0000-0000-000041020000}"/>
    <cellStyle name="Titel 13" xfId="572" xr:uid="{00000000-0005-0000-0000-000042020000}"/>
    <cellStyle name="Titel 14" xfId="573" xr:uid="{00000000-0005-0000-0000-000043020000}"/>
    <cellStyle name="Titel 15" xfId="574" xr:uid="{00000000-0005-0000-0000-000044020000}"/>
    <cellStyle name="Titel 16" xfId="575" xr:uid="{00000000-0005-0000-0000-000045020000}"/>
    <cellStyle name="Titel 2" xfId="576" xr:uid="{00000000-0005-0000-0000-000046020000}"/>
    <cellStyle name="Titel 3" xfId="577" xr:uid="{00000000-0005-0000-0000-000047020000}"/>
    <cellStyle name="Titel 4" xfId="578" xr:uid="{00000000-0005-0000-0000-000048020000}"/>
    <cellStyle name="Titel 5" xfId="579" xr:uid="{00000000-0005-0000-0000-000049020000}"/>
    <cellStyle name="Titel 6" xfId="580" xr:uid="{00000000-0005-0000-0000-00004A020000}"/>
    <cellStyle name="Titel 7" xfId="581" xr:uid="{00000000-0005-0000-0000-00004B020000}"/>
    <cellStyle name="Titel 8" xfId="582" xr:uid="{00000000-0005-0000-0000-00004C020000}"/>
    <cellStyle name="Titel 9" xfId="583" xr:uid="{00000000-0005-0000-0000-00004D020000}"/>
    <cellStyle name="Totaal 10" xfId="584" xr:uid="{00000000-0005-0000-0000-00004E020000}"/>
    <cellStyle name="Totaal 11" xfId="585" xr:uid="{00000000-0005-0000-0000-00004F020000}"/>
    <cellStyle name="Totaal 12" xfId="586" xr:uid="{00000000-0005-0000-0000-000050020000}"/>
    <cellStyle name="Totaal 13" xfId="587" xr:uid="{00000000-0005-0000-0000-000051020000}"/>
    <cellStyle name="Totaal 14" xfId="588" xr:uid="{00000000-0005-0000-0000-000052020000}"/>
    <cellStyle name="Totaal 15" xfId="589" xr:uid="{00000000-0005-0000-0000-000053020000}"/>
    <cellStyle name="Totaal 16" xfId="590" xr:uid="{00000000-0005-0000-0000-000054020000}"/>
    <cellStyle name="Totaal 2" xfId="591" xr:uid="{00000000-0005-0000-0000-000055020000}"/>
    <cellStyle name="Totaal 3" xfId="592" xr:uid="{00000000-0005-0000-0000-000056020000}"/>
    <cellStyle name="Totaal 4" xfId="593" xr:uid="{00000000-0005-0000-0000-000057020000}"/>
    <cellStyle name="Totaal 5" xfId="594" xr:uid="{00000000-0005-0000-0000-000058020000}"/>
    <cellStyle name="Totaal 6" xfId="595" xr:uid="{00000000-0005-0000-0000-000059020000}"/>
    <cellStyle name="Totaal 7" xfId="596" xr:uid="{00000000-0005-0000-0000-00005A020000}"/>
    <cellStyle name="Totaal 8" xfId="597" xr:uid="{00000000-0005-0000-0000-00005B020000}"/>
    <cellStyle name="Totaal 9" xfId="598" xr:uid="{00000000-0005-0000-0000-00005C020000}"/>
    <cellStyle name="Uitvoer 10" xfId="599" xr:uid="{00000000-0005-0000-0000-00005D020000}"/>
    <cellStyle name="Uitvoer 11" xfId="600" xr:uid="{00000000-0005-0000-0000-00005E020000}"/>
    <cellStyle name="Uitvoer 12" xfId="601" xr:uid="{00000000-0005-0000-0000-00005F020000}"/>
    <cellStyle name="Uitvoer 13" xfId="602" xr:uid="{00000000-0005-0000-0000-000060020000}"/>
    <cellStyle name="Uitvoer 14" xfId="603" xr:uid="{00000000-0005-0000-0000-000061020000}"/>
    <cellStyle name="Uitvoer 15" xfId="604" xr:uid="{00000000-0005-0000-0000-000062020000}"/>
    <cellStyle name="Uitvoer 16" xfId="605" xr:uid="{00000000-0005-0000-0000-000063020000}"/>
    <cellStyle name="Uitvoer 2" xfId="606" xr:uid="{00000000-0005-0000-0000-000064020000}"/>
    <cellStyle name="Uitvoer 3" xfId="607" xr:uid="{00000000-0005-0000-0000-000065020000}"/>
    <cellStyle name="Uitvoer 4" xfId="608" xr:uid="{00000000-0005-0000-0000-000066020000}"/>
    <cellStyle name="Uitvoer 5" xfId="609" xr:uid="{00000000-0005-0000-0000-000067020000}"/>
    <cellStyle name="Uitvoer 6" xfId="610" xr:uid="{00000000-0005-0000-0000-000068020000}"/>
    <cellStyle name="Uitvoer 7" xfId="611" xr:uid="{00000000-0005-0000-0000-000069020000}"/>
    <cellStyle name="Uitvoer 8" xfId="612" xr:uid="{00000000-0005-0000-0000-00006A020000}"/>
    <cellStyle name="Uitvoer 9" xfId="613" xr:uid="{00000000-0005-0000-0000-00006B020000}"/>
    <cellStyle name="Valuta" xfId="657" builtinId="4"/>
    <cellStyle name="Valuta 2" xfId="614" xr:uid="{00000000-0005-0000-0000-00006C020000}"/>
    <cellStyle name="Valuta 2 2" xfId="615" xr:uid="{00000000-0005-0000-0000-00006D020000}"/>
    <cellStyle name="Valuta 4" xfId="652" xr:uid="{1FCF68ED-8828-4415-B3BF-382FAA88BD3F}"/>
    <cellStyle name="Valuta 4 2" xfId="656" xr:uid="{649DB74B-094E-4F18-924C-77E16E9A9486}"/>
    <cellStyle name="Verklarende tekst 10" xfId="616" xr:uid="{00000000-0005-0000-0000-00006E020000}"/>
    <cellStyle name="Verklarende tekst 11" xfId="617" xr:uid="{00000000-0005-0000-0000-00006F020000}"/>
    <cellStyle name="Verklarende tekst 12" xfId="618" xr:uid="{00000000-0005-0000-0000-000070020000}"/>
    <cellStyle name="Verklarende tekst 13" xfId="619" xr:uid="{00000000-0005-0000-0000-000071020000}"/>
    <cellStyle name="Verklarende tekst 14" xfId="620" xr:uid="{00000000-0005-0000-0000-000072020000}"/>
    <cellStyle name="Verklarende tekst 15" xfId="621" xr:uid="{00000000-0005-0000-0000-000073020000}"/>
    <cellStyle name="Verklarende tekst 16" xfId="622" xr:uid="{00000000-0005-0000-0000-000074020000}"/>
    <cellStyle name="Verklarende tekst 2" xfId="623" xr:uid="{00000000-0005-0000-0000-000075020000}"/>
    <cellStyle name="Verklarende tekst 3" xfId="624" xr:uid="{00000000-0005-0000-0000-000076020000}"/>
    <cellStyle name="Verklarende tekst 4" xfId="625" xr:uid="{00000000-0005-0000-0000-000077020000}"/>
    <cellStyle name="Verklarende tekst 5" xfId="626" xr:uid="{00000000-0005-0000-0000-000078020000}"/>
    <cellStyle name="Verklarende tekst 6" xfId="627" xr:uid="{00000000-0005-0000-0000-000079020000}"/>
    <cellStyle name="Verklarende tekst 7" xfId="628" xr:uid="{00000000-0005-0000-0000-00007A020000}"/>
    <cellStyle name="Verklarende tekst 8" xfId="629" xr:uid="{00000000-0005-0000-0000-00007B020000}"/>
    <cellStyle name="Verklarende tekst 9" xfId="630" xr:uid="{00000000-0005-0000-0000-00007C020000}"/>
    <cellStyle name="Waarschuwingstekst 10" xfId="631" xr:uid="{00000000-0005-0000-0000-00007D020000}"/>
    <cellStyle name="Waarschuwingstekst 11" xfId="632" xr:uid="{00000000-0005-0000-0000-00007E020000}"/>
    <cellStyle name="Waarschuwingstekst 12" xfId="633" xr:uid="{00000000-0005-0000-0000-00007F020000}"/>
    <cellStyle name="Waarschuwingstekst 13" xfId="634" xr:uid="{00000000-0005-0000-0000-000080020000}"/>
    <cellStyle name="Waarschuwingstekst 14" xfId="635" xr:uid="{00000000-0005-0000-0000-000081020000}"/>
    <cellStyle name="Waarschuwingstekst 15" xfId="636" xr:uid="{00000000-0005-0000-0000-000082020000}"/>
    <cellStyle name="Waarschuwingstekst 16" xfId="637" xr:uid="{00000000-0005-0000-0000-000083020000}"/>
    <cellStyle name="Waarschuwingstekst 2" xfId="638" xr:uid="{00000000-0005-0000-0000-000084020000}"/>
    <cellStyle name="Waarschuwingstekst 3" xfId="639" xr:uid="{00000000-0005-0000-0000-000085020000}"/>
    <cellStyle name="Waarschuwingstekst 4" xfId="640" xr:uid="{00000000-0005-0000-0000-000086020000}"/>
    <cellStyle name="Waarschuwingstekst 5" xfId="641" xr:uid="{00000000-0005-0000-0000-000087020000}"/>
    <cellStyle name="Waarschuwingstekst 6" xfId="642" xr:uid="{00000000-0005-0000-0000-000088020000}"/>
    <cellStyle name="Waarschuwingstekst 7" xfId="643" xr:uid="{00000000-0005-0000-0000-000089020000}"/>
    <cellStyle name="Waarschuwingstekst 8" xfId="644" xr:uid="{00000000-0005-0000-0000-00008A020000}"/>
    <cellStyle name="Waarschuwingstekst 9" xfId="645" xr:uid="{00000000-0005-0000-0000-00008B020000}"/>
  </cellStyles>
  <dxfs count="0"/>
  <tableStyles count="0" defaultTableStyle="TableStyleMedium9" defaultPivotStyle="PivotStyleLight16"/>
  <colors>
    <mruColors>
      <color rgb="FF3366FF"/>
      <color rgb="FFCCE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3</xdr:row>
      <xdr:rowOff>304800</xdr:rowOff>
    </xdr:to>
    <xdr:sp macro="" textlink="">
      <xdr:nvSpPr>
        <xdr:cNvPr id="1025" name="AutoShape 1" descr="Logo de bedrijfsvoerings partner">
          <a:extLst>
            <a:ext uri="{FF2B5EF4-FFF2-40B4-BE49-F238E27FC236}">
              <a16:creationId xmlns:a16="http://schemas.microsoft.com/office/drawing/2014/main" id="{5F4D79EC-1CC5-DB59-1D92-4A7D5AC992B2}"/>
            </a:ext>
          </a:extLst>
        </xdr:cNvPr>
        <xdr:cNvSpPr>
          <a:spLocks noChangeAspect="1" noChangeArrowheads="1"/>
        </xdr:cNvSpPr>
      </xdr:nvSpPr>
      <xdr:spPr bwMode="auto">
        <a:xfrm>
          <a:off x="4400550" y="229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xdr:row>
      <xdr:rowOff>0</xdr:rowOff>
    </xdr:from>
    <xdr:to>
      <xdr:col>7</xdr:col>
      <xdr:colOff>304800</xdr:colOff>
      <xdr:row>3</xdr:row>
      <xdr:rowOff>304800</xdr:rowOff>
    </xdr:to>
    <xdr:sp macro="" textlink="">
      <xdr:nvSpPr>
        <xdr:cNvPr id="1027" name="AutoShape 3" descr="Logo de bedrijfsvoerings partner">
          <a:extLst>
            <a:ext uri="{FF2B5EF4-FFF2-40B4-BE49-F238E27FC236}">
              <a16:creationId xmlns:a16="http://schemas.microsoft.com/office/drawing/2014/main" id="{EF3325F9-E773-E246-CEB1-F6C994875878}"/>
            </a:ext>
          </a:extLst>
        </xdr:cNvPr>
        <xdr:cNvSpPr>
          <a:spLocks noChangeAspect="1" noChangeArrowheads="1"/>
        </xdr:cNvSpPr>
      </xdr:nvSpPr>
      <xdr:spPr bwMode="auto">
        <a:xfrm>
          <a:off x="4400550" y="229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171450</xdr:colOff>
      <xdr:row>1</xdr:row>
      <xdr:rowOff>333375</xdr:rowOff>
    </xdr:from>
    <xdr:to>
      <xdr:col>7</xdr:col>
      <xdr:colOff>706362</xdr:colOff>
      <xdr:row>4</xdr:row>
      <xdr:rowOff>57150</xdr:rowOff>
    </xdr:to>
    <xdr:pic>
      <xdr:nvPicPr>
        <xdr:cNvPr id="3" name="Afbeelding 2" descr="Toegankelijkheid - Gemeente Barendrecht">
          <a:extLst>
            <a:ext uri="{FF2B5EF4-FFF2-40B4-BE49-F238E27FC236}">
              <a16:creationId xmlns:a16="http://schemas.microsoft.com/office/drawing/2014/main" id="{0E199FCA-289A-0AE6-5FF0-1DE435ADBA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0" y="733425"/>
          <a:ext cx="4087737" cy="2133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600075</xdr:colOff>
      <xdr:row>3</xdr:row>
      <xdr:rowOff>410947</xdr:rowOff>
    </xdr:from>
    <xdr:to>
      <xdr:col>7</xdr:col>
      <xdr:colOff>28575</xdr:colOff>
      <xdr:row>5</xdr:row>
      <xdr:rowOff>269556</xdr:rowOff>
    </xdr:to>
    <xdr:pic>
      <xdr:nvPicPr>
        <xdr:cNvPr id="6" name="Afbeelding 5">
          <a:extLst>
            <a:ext uri="{FF2B5EF4-FFF2-40B4-BE49-F238E27FC236}">
              <a16:creationId xmlns:a16="http://schemas.microsoft.com/office/drawing/2014/main" id="{A1A639D9-D5EA-EA84-A8D2-065391CCA5AA}"/>
            </a:ext>
          </a:extLst>
        </xdr:cNvPr>
        <xdr:cNvPicPr>
          <a:picLocks noChangeAspect="1"/>
        </xdr:cNvPicPr>
      </xdr:nvPicPr>
      <xdr:blipFill>
        <a:blip xmlns:r="http://schemas.openxmlformats.org/officeDocument/2006/relationships" r:embed="rId2"/>
        <a:stretch>
          <a:fillRect/>
        </a:stretch>
      </xdr:blipFill>
      <xdr:spPr>
        <a:xfrm>
          <a:off x="1419225" y="2706472"/>
          <a:ext cx="3324225" cy="88730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385BE-5BE8-4804-ACD2-128F1EE7CF02}">
  <sheetPr>
    <pageSetUpPr fitToPage="1"/>
  </sheetPr>
  <dimension ref="B1:AU144"/>
  <sheetViews>
    <sheetView showGridLines="0" tabSelected="1" topLeftCell="A4" workbookViewId="0">
      <selection activeCell="K6" sqref="K6"/>
    </sheetView>
  </sheetViews>
  <sheetFormatPr defaultColWidth="9.140625" defaultRowHeight="13.5" x14ac:dyDescent="0.25"/>
  <cols>
    <col min="1" max="1" width="1.7109375" style="31" customWidth="1"/>
    <col min="2" max="3" width="5.28515625" style="31" customWidth="1"/>
    <col min="4" max="4" width="3.85546875" style="31" customWidth="1"/>
    <col min="5" max="5" width="13.42578125" style="31" customWidth="1"/>
    <col min="6" max="6" width="17.7109375" style="31" customWidth="1"/>
    <col min="7" max="7" width="18.28515625" style="31" customWidth="1"/>
    <col min="8" max="8" width="13.42578125" style="31" customWidth="1"/>
    <col min="9" max="9" width="11.140625" style="31" customWidth="1"/>
    <col min="10" max="10" width="2" style="31" customWidth="1"/>
    <col min="11" max="11" width="98.140625" style="32" bestFit="1" customWidth="1"/>
    <col min="12" max="47" width="9.140625" style="32"/>
    <col min="48" max="16384" width="9.140625" style="31"/>
  </cols>
  <sheetData>
    <row r="1" spans="2:11" ht="31.5" customHeight="1" x14ac:dyDescent="0.25"/>
    <row r="2" spans="2:11" ht="108.75" customHeight="1" x14ac:dyDescent="0.25">
      <c r="B2" s="46"/>
      <c r="C2" s="45"/>
      <c r="D2" s="45"/>
      <c r="E2" s="45"/>
      <c r="F2" s="45"/>
      <c r="G2" s="45"/>
      <c r="H2" s="45"/>
      <c r="I2" s="44"/>
    </row>
    <row r="3" spans="2:11" ht="40.5" customHeight="1" x14ac:dyDescent="0.25">
      <c r="B3" s="43"/>
      <c r="I3" s="42"/>
    </row>
    <row r="4" spans="2:11" ht="40.5" customHeight="1" x14ac:dyDescent="0.6">
      <c r="B4" s="43"/>
      <c r="E4" s="47"/>
      <c r="F4" s="48"/>
      <c r="G4" s="47"/>
      <c r="H4"/>
      <c r="I4" s="42"/>
    </row>
    <row r="5" spans="2:11" ht="40.5" customHeight="1" x14ac:dyDescent="0.25">
      <c r="B5" s="43"/>
      <c r="F5"/>
      <c r="I5" s="42"/>
    </row>
    <row r="6" spans="2:11" ht="189" customHeight="1" x14ac:dyDescent="0.25">
      <c r="B6" s="181" t="s">
        <v>198</v>
      </c>
      <c r="C6" s="182"/>
      <c r="D6" s="182"/>
      <c r="E6" s="182"/>
      <c r="F6" s="182"/>
      <c r="G6" s="182"/>
      <c r="H6" s="182"/>
      <c r="I6" s="183"/>
      <c r="K6" s="32" t="s">
        <v>30</v>
      </c>
    </row>
    <row r="7" spans="2:11" x14ac:dyDescent="0.25">
      <c r="B7" s="43"/>
      <c r="D7" s="31" t="s">
        <v>115</v>
      </c>
      <c r="I7" s="42"/>
    </row>
    <row r="8" spans="2:11" ht="29.25" customHeight="1" x14ac:dyDescent="0.25">
      <c r="B8" s="39"/>
      <c r="D8" s="31" t="s">
        <v>116</v>
      </c>
      <c r="E8" s="37"/>
      <c r="F8" s="37"/>
      <c r="G8" s="37"/>
      <c r="H8" s="37"/>
      <c r="I8" s="36"/>
    </row>
    <row r="9" spans="2:11" ht="45" customHeight="1" x14ac:dyDescent="0.25">
      <c r="B9" s="39"/>
      <c r="D9" s="41" t="s">
        <v>0</v>
      </c>
      <c r="E9" s="37"/>
      <c r="F9" s="37"/>
      <c r="G9" s="37"/>
      <c r="H9" s="37"/>
      <c r="I9" s="36"/>
    </row>
    <row r="10" spans="2:11" ht="29.25" customHeight="1" x14ac:dyDescent="0.25">
      <c r="B10" s="39"/>
      <c r="D10" s="31" t="s">
        <v>63</v>
      </c>
      <c r="E10" s="37"/>
      <c r="F10" s="37"/>
      <c r="G10" s="37"/>
      <c r="H10" s="37"/>
      <c r="I10" s="36"/>
    </row>
    <row r="11" spans="2:11" ht="17.25" x14ac:dyDescent="0.3">
      <c r="B11" s="39"/>
      <c r="D11" s="178"/>
      <c r="E11" s="172"/>
      <c r="F11" s="37"/>
      <c r="G11" s="37"/>
      <c r="H11" s="37"/>
      <c r="I11" s="36"/>
    </row>
    <row r="12" spans="2:11" ht="14.25" x14ac:dyDescent="0.3">
      <c r="B12" s="39"/>
      <c r="D12" s="40"/>
      <c r="E12" s="172"/>
      <c r="F12" s="37"/>
      <c r="G12" s="37"/>
      <c r="H12" s="37"/>
      <c r="I12" s="36"/>
    </row>
    <row r="13" spans="2:11" ht="14.25" x14ac:dyDescent="0.3">
      <c r="B13" s="39"/>
      <c r="D13" s="40"/>
      <c r="E13" s="172"/>
      <c r="F13" s="37"/>
      <c r="G13" s="37"/>
      <c r="H13" s="37"/>
      <c r="I13" s="36"/>
    </row>
    <row r="14" spans="2:11" ht="22.5" customHeight="1" x14ac:dyDescent="0.3">
      <c r="B14" s="39"/>
      <c r="D14" s="40"/>
      <c r="E14" s="37"/>
      <c r="F14" s="37"/>
      <c r="G14" s="37"/>
      <c r="H14" s="37"/>
      <c r="I14" s="36"/>
    </row>
    <row r="15" spans="2:11" ht="22.5" customHeight="1" x14ac:dyDescent="0.3">
      <c r="B15" s="39"/>
      <c r="D15" s="40"/>
      <c r="E15" s="37"/>
      <c r="F15" s="37"/>
      <c r="G15" s="37"/>
      <c r="H15" s="37"/>
      <c r="I15" s="36"/>
    </row>
    <row r="16" spans="2:11" ht="29.25" customHeight="1" x14ac:dyDescent="0.3">
      <c r="B16" s="39"/>
      <c r="D16" s="38"/>
      <c r="E16" s="37"/>
      <c r="F16" s="37"/>
      <c r="G16" s="37"/>
      <c r="H16" s="37"/>
      <c r="I16" s="36"/>
    </row>
    <row r="17" spans="2:9" ht="21.75" customHeight="1" x14ac:dyDescent="0.25">
      <c r="B17" s="35"/>
      <c r="C17" s="34"/>
      <c r="D17" s="34"/>
      <c r="E17" s="34"/>
      <c r="F17" s="34"/>
      <c r="G17" s="34"/>
      <c r="H17" s="34"/>
      <c r="I17" s="33"/>
    </row>
    <row r="19" spans="2:9" s="32" customFormat="1" x14ac:dyDescent="0.25"/>
    <row r="20" spans="2:9" s="32" customFormat="1" x14ac:dyDescent="0.25"/>
    <row r="21" spans="2:9" s="32" customFormat="1" x14ac:dyDescent="0.25"/>
    <row r="22" spans="2:9" s="32" customFormat="1" x14ac:dyDescent="0.25"/>
    <row r="23" spans="2:9" s="32" customFormat="1" x14ac:dyDescent="0.25"/>
    <row r="24" spans="2:9" s="32" customFormat="1" x14ac:dyDescent="0.25"/>
    <row r="25" spans="2:9" s="32" customFormat="1" x14ac:dyDescent="0.25"/>
    <row r="26" spans="2:9" s="32" customFormat="1" x14ac:dyDescent="0.25"/>
    <row r="27" spans="2:9" s="32" customFormat="1" x14ac:dyDescent="0.25"/>
    <row r="28" spans="2:9" s="32" customFormat="1" x14ac:dyDescent="0.25"/>
    <row r="29" spans="2:9" s="32" customFormat="1" x14ac:dyDescent="0.25"/>
    <row r="30" spans="2:9" s="32" customFormat="1" x14ac:dyDescent="0.25"/>
    <row r="31" spans="2:9" s="32" customFormat="1" x14ac:dyDescent="0.25"/>
    <row r="32" spans="2:9" s="32" customFormat="1" x14ac:dyDescent="0.25"/>
    <row r="33" s="32" customFormat="1" x14ac:dyDescent="0.25"/>
    <row r="34" s="32" customFormat="1" x14ac:dyDescent="0.25"/>
    <row r="35" s="32" customFormat="1" x14ac:dyDescent="0.25"/>
    <row r="36" s="32" customFormat="1" x14ac:dyDescent="0.25"/>
    <row r="37" s="32" customFormat="1" x14ac:dyDescent="0.25"/>
    <row r="38" s="32" customFormat="1" x14ac:dyDescent="0.25"/>
    <row r="39" s="32" customFormat="1" x14ac:dyDescent="0.25"/>
    <row r="40" s="32" customFormat="1" x14ac:dyDescent="0.25"/>
    <row r="41" s="32" customFormat="1" x14ac:dyDescent="0.25"/>
    <row r="42" s="32" customFormat="1" x14ac:dyDescent="0.25"/>
    <row r="43" s="32" customFormat="1" x14ac:dyDescent="0.25"/>
    <row r="44" s="32" customFormat="1" x14ac:dyDescent="0.25"/>
    <row r="45" s="32" customFormat="1" x14ac:dyDescent="0.25"/>
    <row r="46" s="32" customFormat="1" x14ac:dyDescent="0.25"/>
    <row r="47" s="32" customFormat="1" x14ac:dyDescent="0.25"/>
    <row r="48" s="32" customFormat="1" x14ac:dyDescent="0.25"/>
    <row r="49" s="32" customFormat="1" x14ac:dyDescent="0.25"/>
    <row r="50" s="32" customFormat="1" x14ac:dyDescent="0.25"/>
    <row r="51" s="32" customFormat="1" x14ac:dyDescent="0.25"/>
    <row r="52" s="32" customFormat="1" ht="51" customHeight="1" x14ac:dyDescent="0.25"/>
    <row r="53" s="32" customFormat="1" x14ac:dyDescent="0.25"/>
    <row r="54" s="32" customFormat="1" x14ac:dyDescent="0.25"/>
    <row r="55" s="32" customFormat="1" x14ac:dyDescent="0.25"/>
    <row r="56" s="32" customFormat="1" x14ac:dyDescent="0.25"/>
    <row r="57" s="32" customFormat="1" x14ac:dyDescent="0.25"/>
    <row r="58" s="32" customFormat="1" x14ac:dyDescent="0.25"/>
    <row r="59" s="32" customFormat="1" x14ac:dyDescent="0.25"/>
    <row r="60" s="32" customFormat="1" x14ac:dyDescent="0.25"/>
    <row r="61" s="32" customFormat="1" x14ac:dyDescent="0.25"/>
    <row r="62" s="32" customFormat="1" x14ac:dyDescent="0.25"/>
    <row r="63" s="32" customFormat="1" x14ac:dyDescent="0.25"/>
    <row r="64" s="32" customFormat="1" x14ac:dyDescent="0.25"/>
    <row r="65" s="32" customFormat="1" x14ac:dyDescent="0.25"/>
    <row r="66" s="32" customFormat="1" x14ac:dyDescent="0.25"/>
    <row r="67" s="32" customFormat="1" x14ac:dyDescent="0.25"/>
    <row r="68" s="32" customFormat="1" x14ac:dyDescent="0.25"/>
    <row r="69" s="32" customFormat="1" x14ac:dyDescent="0.25"/>
    <row r="70" s="32" customFormat="1" x14ac:dyDescent="0.25"/>
    <row r="71" s="32" customFormat="1" x14ac:dyDescent="0.25"/>
    <row r="72" s="32" customFormat="1" x14ac:dyDescent="0.25"/>
    <row r="73" s="32" customFormat="1" x14ac:dyDescent="0.25"/>
    <row r="74" s="32" customFormat="1" x14ac:dyDescent="0.25"/>
    <row r="75" s="32" customFormat="1" x14ac:dyDescent="0.25"/>
    <row r="76" s="32" customFormat="1" x14ac:dyDescent="0.25"/>
    <row r="77" s="32" customFormat="1" x14ac:dyDescent="0.25"/>
    <row r="78" s="32" customFormat="1" x14ac:dyDescent="0.25"/>
    <row r="79" s="32" customFormat="1" x14ac:dyDescent="0.25"/>
    <row r="80" s="32" customFormat="1" x14ac:dyDescent="0.25"/>
    <row r="81" s="32" customFormat="1" x14ac:dyDescent="0.25"/>
    <row r="82" s="32" customFormat="1" x14ac:dyDescent="0.25"/>
    <row r="83" s="32" customFormat="1" x14ac:dyDescent="0.25"/>
    <row r="84" s="32" customFormat="1" x14ac:dyDescent="0.25"/>
    <row r="85" s="32" customFormat="1" x14ac:dyDescent="0.25"/>
    <row r="86" s="32" customFormat="1" x14ac:dyDescent="0.25"/>
    <row r="87" s="32" customFormat="1" x14ac:dyDescent="0.25"/>
    <row r="88" s="32" customFormat="1" x14ac:dyDescent="0.25"/>
    <row r="89" s="32" customFormat="1" x14ac:dyDescent="0.25"/>
    <row r="90" s="32" customFormat="1" x14ac:dyDescent="0.25"/>
    <row r="91" s="32" customFormat="1" x14ac:dyDescent="0.25"/>
    <row r="92" s="32" customFormat="1" x14ac:dyDescent="0.25"/>
    <row r="93" s="32" customFormat="1" x14ac:dyDescent="0.25"/>
    <row r="94" s="32" customFormat="1" x14ac:dyDescent="0.25"/>
    <row r="95" s="32" customFormat="1" x14ac:dyDescent="0.25"/>
    <row r="96" s="32" customFormat="1" x14ac:dyDescent="0.25"/>
    <row r="97" s="32" customFormat="1" x14ac:dyDescent="0.25"/>
    <row r="98" s="32" customFormat="1" x14ac:dyDescent="0.25"/>
    <row r="99" s="32" customFormat="1" x14ac:dyDescent="0.25"/>
    <row r="100" s="32" customFormat="1" x14ac:dyDescent="0.25"/>
    <row r="101" s="32" customFormat="1" x14ac:dyDescent="0.25"/>
    <row r="102" s="32" customFormat="1" x14ac:dyDescent="0.25"/>
    <row r="103" s="32" customFormat="1" x14ac:dyDescent="0.25"/>
    <row r="104" s="32" customFormat="1" x14ac:dyDescent="0.25"/>
    <row r="105" s="32" customFormat="1" x14ac:dyDescent="0.25"/>
    <row r="106" s="32" customFormat="1" x14ac:dyDescent="0.25"/>
    <row r="107" s="32" customFormat="1" x14ac:dyDescent="0.25"/>
    <row r="108" s="32" customFormat="1" x14ac:dyDescent="0.25"/>
    <row r="109" s="32" customFormat="1" x14ac:dyDescent="0.25"/>
    <row r="110" s="32" customFormat="1" x14ac:dyDescent="0.25"/>
    <row r="111" s="32" customFormat="1" x14ac:dyDescent="0.25"/>
    <row r="112" s="32" customFormat="1" x14ac:dyDescent="0.25"/>
    <row r="113" s="32" customFormat="1" x14ac:dyDescent="0.25"/>
    <row r="114" s="32" customFormat="1" x14ac:dyDescent="0.25"/>
    <row r="115" s="32" customFormat="1" x14ac:dyDescent="0.25"/>
    <row r="116" s="32" customFormat="1" x14ac:dyDescent="0.25"/>
    <row r="117" s="32" customFormat="1" x14ac:dyDescent="0.25"/>
    <row r="118" s="32" customFormat="1" x14ac:dyDescent="0.25"/>
    <row r="119" s="32" customFormat="1" x14ac:dyDescent="0.25"/>
    <row r="120" s="32" customFormat="1" x14ac:dyDescent="0.25"/>
    <row r="121" s="32" customFormat="1" x14ac:dyDescent="0.25"/>
    <row r="122" s="32" customFormat="1" x14ac:dyDescent="0.25"/>
    <row r="123" s="32" customFormat="1" x14ac:dyDescent="0.25"/>
    <row r="124" s="32" customFormat="1" x14ac:dyDescent="0.25"/>
    <row r="125" s="32" customFormat="1" x14ac:dyDescent="0.25"/>
    <row r="126" s="32" customFormat="1" x14ac:dyDescent="0.25"/>
    <row r="127" s="32" customFormat="1" x14ac:dyDescent="0.25"/>
    <row r="128" s="32" customFormat="1" x14ac:dyDescent="0.25"/>
    <row r="129" s="32" customFormat="1" x14ac:dyDescent="0.25"/>
    <row r="130" s="32" customFormat="1" x14ac:dyDescent="0.25"/>
    <row r="131" s="32" customFormat="1" x14ac:dyDescent="0.25"/>
    <row r="132" s="32" customFormat="1" x14ac:dyDescent="0.25"/>
    <row r="133" s="32" customFormat="1" x14ac:dyDescent="0.25"/>
    <row r="134" s="32" customFormat="1" x14ac:dyDescent="0.25"/>
    <row r="135" s="32" customFormat="1" x14ac:dyDescent="0.25"/>
    <row r="136" s="32" customFormat="1" x14ac:dyDescent="0.25"/>
    <row r="137" s="32" customFormat="1" x14ac:dyDescent="0.25"/>
    <row r="138" s="32" customFormat="1" x14ac:dyDescent="0.25"/>
    <row r="139" s="32" customFormat="1" x14ac:dyDescent="0.25"/>
    <row r="140" s="32" customFormat="1" x14ac:dyDescent="0.25"/>
    <row r="141" s="32" customFormat="1" x14ac:dyDescent="0.25"/>
    <row r="142" s="32" customFormat="1" x14ac:dyDescent="0.25"/>
    <row r="143" s="32" customFormat="1" x14ac:dyDescent="0.25"/>
    <row r="144" s="32" customFormat="1" x14ac:dyDescent="0.25"/>
  </sheetData>
  <sheetProtection algorithmName="SHA-512" hashValue="zytqKilTaLowxELUkpb1FMG/USbsvVk0MOx9aJgGDtVcLXa/NMHAD7bTb8JplMbFyaZvWLlMmL239UAXLlJxlw==" saltValue="4oixpjDYjXFslLEAbUn57w==" spinCount="100000" sheet="1" objects="1" scenarios="1"/>
  <mergeCells count="1">
    <mergeCell ref="B6:I6"/>
  </mergeCells>
  <printOptions horizontalCentered="1"/>
  <pageMargins left="0.23622047244094491" right="0.23622047244094491" top="0.74803149606299213" bottom="0.74803149606299213" header="0.31496062992125984" footer="0.31496062992125984"/>
  <pageSetup paperSize="9" orientation="portrait" r:id="rId1"/>
  <headerFooter>
    <oddFooter xml:space="preserve">&amp;L&amp;"Century Gothic,Standaard"&amp;8&amp;F
&amp;D&amp;C&amp;"Century Gothic,Standaard"&amp;8Pagina &amp;P van &amp;N&amp;R&amp;"Century Gothic,Vet"&amp;12United Quality&amp;"Century Gothic,Cursief"&amp;8
Advies en Aanbesteding in Afval en Automotive&amp;"Arial,Standaard"&amp;10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CC4F3-B708-4EB1-A4F3-3569F2EA8A52}">
  <sheetPr>
    <tabColor rgb="FFFFFF00"/>
    <pageSetUpPr fitToPage="1"/>
  </sheetPr>
  <dimension ref="A1:AO247"/>
  <sheetViews>
    <sheetView showGridLines="0" zoomScaleNormal="100" workbookViewId="0">
      <pane xSplit="1" ySplit="3" topLeftCell="B4" activePane="bottomRight" state="frozen"/>
      <selection activeCell="B49" sqref="B49:D49"/>
      <selection pane="topRight" activeCell="B49" sqref="B49:D49"/>
      <selection pane="bottomLeft" activeCell="B49" sqref="B49:D49"/>
      <selection pane="bottomRight" activeCell="B49" sqref="B49:D49"/>
    </sheetView>
  </sheetViews>
  <sheetFormatPr defaultColWidth="9.140625" defaultRowHeight="15" x14ac:dyDescent="0.25"/>
  <cols>
    <col min="1" max="1" width="57.28515625" style="61" customWidth="1"/>
    <col min="2" max="4" width="45" style="61" customWidth="1"/>
    <col min="5" max="16384" width="9.140625" style="59"/>
  </cols>
  <sheetData>
    <row r="1" spans="1:4" s="49" customFormat="1" ht="15.75" x14ac:dyDescent="0.25">
      <c r="A1" s="62" t="s">
        <v>8</v>
      </c>
      <c r="B1" s="203" t="s">
        <v>121</v>
      </c>
      <c r="C1" s="203"/>
      <c r="D1" s="203"/>
    </row>
    <row r="2" spans="1:4" s="50" customFormat="1" ht="14.25" x14ac:dyDescent="0.2">
      <c r="A2" s="194" t="s">
        <v>9</v>
      </c>
      <c r="B2" s="194"/>
      <c r="C2" s="194"/>
      <c r="D2" s="77"/>
    </row>
    <row r="3" spans="1:4" s="52" customFormat="1" ht="12.75" x14ac:dyDescent="0.2">
      <c r="A3" s="51" t="s">
        <v>10</v>
      </c>
      <c r="B3" s="142" t="s">
        <v>64</v>
      </c>
      <c r="C3" s="142" t="s">
        <v>65</v>
      </c>
      <c r="D3" s="142" t="s">
        <v>66</v>
      </c>
    </row>
    <row r="4" spans="1:4" s="50" customFormat="1" ht="14.25" customHeight="1" x14ac:dyDescent="0.2">
      <c r="A4" s="81" t="s">
        <v>1</v>
      </c>
      <c r="B4" s="143" t="s">
        <v>45</v>
      </c>
      <c r="C4" s="143" t="s">
        <v>120</v>
      </c>
      <c r="D4" s="143" t="s">
        <v>4</v>
      </c>
    </row>
    <row r="5" spans="1:4" s="50" customFormat="1" ht="14.25" x14ac:dyDescent="0.2">
      <c r="A5" s="81" t="s">
        <v>2</v>
      </c>
      <c r="B5" s="144" t="s">
        <v>182</v>
      </c>
      <c r="C5" s="144" t="s">
        <v>185</v>
      </c>
      <c r="D5" s="144" t="s">
        <v>119</v>
      </c>
    </row>
    <row r="6" spans="1:4" s="50" customFormat="1" ht="28.5" x14ac:dyDescent="0.2">
      <c r="A6" s="81" t="s">
        <v>3</v>
      </c>
      <c r="B6" s="144" t="s">
        <v>191</v>
      </c>
      <c r="C6" s="173" t="s">
        <v>206</v>
      </c>
      <c r="D6" s="144" t="s">
        <v>187</v>
      </c>
    </row>
    <row r="7" spans="1:4" s="50" customFormat="1" ht="14.25" x14ac:dyDescent="0.2">
      <c r="A7" s="81" t="s">
        <v>11</v>
      </c>
      <c r="B7" s="144" t="s">
        <v>181</v>
      </c>
      <c r="C7" s="144" t="s">
        <v>181</v>
      </c>
      <c r="D7" s="144" t="s">
        <v>181</v>
      </c>
    </row>
    <row r="8" spans="1:4" s="50" customFormat="1" ht="14.25" x14ac:dyDescent="0.2">
      <c r="A8" s="81" t="s">
        <v>12</v>
      </c>
      <c r="B8" s="144" t="s">
        <v>180</v>
      </c>
      <c r="C8" s="144" t="s">
        <v>180</v>
      </c>
      <c r="D8" s="144" t="s">
        <v>180</v>
      </c>
    </row>
    <row r="9" spans="1:4" s="50" customFormat="1" ht="14.25" x14ac:dyDescent="0.2">
      <c r="A9" s="81" t="s">
        <v>70</v>
      </c>
      <c r="B9" s="145">
        <v>2305</v>
      </c>
      <c r="C9" s="145">
        <v>2350</v>
      </c>
      <c r="D9" s="145">
        <v>2114</v>
      </c>
    </row>
    <row r="10" spans="1:4" s="50" customFormat="1" ht="14.25" x14ac:dyDescent="0.2">
      <c r="A10" s="77"/>
      <c r="B10" s="146"/>
      <c r="C10" s="146"/>
      <c r="D10" s="146"/>
    </row>
    <row r="11" spans="1:4" s="52" customFormat="1" ht="12.75" x14ac:dyDescent="0.2">
      <c r="A11" s="51" t="s">
        <v>14</v>
      </c>
      <c r="B11" s="142"/>
      <c r="C11" s="142"/>
      <c r="D11" s="142"/>
    </row>
    <row r="12" spans="1:4" s="50" customFormat="1" ht="28.5" x14ac:dyDescent="0.2">
      <c r="A12" s="81" t="s">
        <v>15</v>
      </c>
      <c r="B12" s="147">
        <f>(B13*1.21)+B14</f>
        <v>72035.199999999997</v>
      </c>
      <c r="C12" s="147">
        <f t="shared" ref="C12:D12" si="0">(C13*1.21)+C14</f>
        <v>77171.259999999995</v>
      </c>
      <c r="D12" s="147">
        <f t="shared" si="0"/>
        <v>68052.87</v>
      </c>
    </row>
    <row r="13" spans="1:4" s="50" customFormat="1" ht="14.25" x14ac:dyDescent="0.2">
      <c r="A13" s="81" t="s">
        <v>16</v>
      </c>
      <c r="B13" s="147">
        <v>45020</v>
      </c>
      <c r="C13" s="147">
        <v>46006</v>
      </c>
      <c r="D13" s="147">
        <v>41975</v>
      </c>
    </row>
    <row r="14" spans="1:4" s="50" customFormat="1" ht="14.25" x14ac:dyDescent="0.2">
      <c r="A14" s="81" t="s">
        <v>47</v>
      </c>
      <c r="B14" s="147">
        <v>17561</v>
      </c>
      <c r="C14" s="147">
        <v>21504</v>
      </c>
      <c r="D14" s="147">
        <v>17263.12</v>
      </c>
    </row>
    <row r="15" spans="1:4" s="50" customFormat="1" ht="128.25" x14ac:dyDescent="0.2">
      <c r="A15" s="81" t="s">
        <v>17</v>
      </c>
      <c r="B15" s="66" t="s">
        <v>183</v>
      </c>
      <c r="C15" s="66" t="s">
        <v>186</v>
      </c>
      <c r="D15" s="66" t="s">
        <v>188</v>
      </c>
    </row>
    <row r="16" spans="1:4" s="50" customFormat="1" ht="14.25" x14ac:dyDescent="0.2">
      <c r="A16" s="81" t="s">
        <v>18</v>
      </c>
      <c r="B16" s="156">
        <f>1190+550+400+230+460+45</f>
        <v>2875</v>
      </c>
      <c r="C16" s="156">
        <f>440+220+300+480+530+230+50</f>
        <v>2250</v>
      </c>
      <c r="D16" s="156">
        <f>600+150+300+525</f>
        <v>1575</v>
      </c>
    </row>
    <row r="17" spans="1:4" s="50" customFormat="1" ht="171" x14ac:dyDescent="0.2">
      <c r="A17" s="81" t="s">
        <v>19</v>
      </c>
      <c r="B17" s="66" t="s">
        <v>184</v>
      </c>
      <c r="C17" s="66" t="s">
        <v>179</v>
      </c>
      <c r="D17" s="66" t="s">
        <v>189</v>
      </c>
    </row>
    <row r="18" spans="1:4" s="50" customFormat="1" ht="14.25" x14ac:dyDescent="0.2">
      <c r="A18" s="81" t="s">
        <v>20</v>
      </c>
      <c r="B18" s="147">
        <v>8000</v>
      </c>
      <c r="C18" s="147">
        <v>8000</v>
      </c>
      <c r="D18" s="147">
        <v>8100</v>
      </c>
    </row>
    <row r="19" spans="1:4" s="50" customFormat="1" ht="14.25" x14ac:dyDescent="0.2">
      <c r="A19" s="81" t="s">
        <v>71</v>
      </c>
      <c r="B19" s="147">
        <f>1431.68</f>
        <v>1431.68</v>
      </c>
      <c r="C19" s="147">
        <v>1230</v>
      </c>
      <c r="D19" s="147">
        <v>1295</v>
      </c>
    </row>
    <row r="20" spans="1:4" s="50" customFormat="1" ht="14.25" x14ac:dyDescent="0.2">
      <c r="A20" s="81" t="s">
        <v>21</v>
      </c>
      <c r="B20" s="148">
        <f>B19+B18+B16+B14+B13</f>
        <v>74887.679999999993</v>
      </c>
      <c r="C20" s="148">
        <f>C19+C18+C16+C14+C13</f>
        <v>78990</v>
      </c>
      <c r="D20" s="148">
        <f>D19+D18+D16+D14+D13</f>
        <v>70208.12</v>
      </c>
    </row>
    <row r="21" spans="1:4" s="50" customFormat="1" ht="14.25" x14ac:dyDescent="0.2">
      <c r="A21" s="81" t="s">
        <v>22</v>
      </c>
      <c r="B21" s="149">
        <v>0</v>
      </c>
      <c r="C21" s="149">
        <v>0</v>
      </c>
      <c r="D21" s="149">
        <v>0</v>
      </c>
    </row>
    <row r="22" spans="1:4" s="50" customFormat="1" ht="14.25" x14ac:dyDescent="0.2">
      <c r="A22" s="81" t="s">
        <v>23</v>
      </c>
      <c r="B22" s="148">
        <f>B20-B21</f>
        <v>74887.679999999993</v>
      </c>
      <c r="C22" s="148">
        <f>C20-C21</f>
        <v>78990</v>
      </c>
      <c r="D22" s="148">
        <f>D20-D21</f>
        <v>70208.12</v>
      </c>
    </row>
    <row r="23" spans="1:4" s="50" customFormat="1" ht="14.25" x14ac:dyDescent="0.2">
      <c r="A23" s="77"/>
      <c r="B23" s="77"/>
      <c r="C23" s="77"/>
      <c r="D23" s="77"/>
    </row>
    <row r="24" spans="1:4" s="52" customFormat="1" ht="12.75" x14ac:dyDescent="0.2">
      <c r="A24" s="51" t="s">
        <v>24</v>
      </c>
      <c r="B24" s="142"/>
      <c r="C24" s="142"/>
      <c r="D24" s="142"/>
    </row>
    <row r="25" spans="1:4" s="50" customFormat="1" ht="14.25" x14ac:dyDescent="0.2">
      <c r="A25" s="81" t="s">
        <v>25</v>
      </c>
      <c r="B25" s="145">
        <v>84</v>
      </c>
      <c r="C25" s="145">
        <v>84</v>
      </c>
      <c r="D25" s="145">
        <v>84</v>
      </c>
    </row>
    <row r="26" spans="1:4" s="50" customFormat="1" ht="14.25" x14ac:dyDescent="0.2">
      <c r="A26" s="81" t="s">
        <v>26</v>
      </c>
      <c r="B26" s="145">
        <v>10000</v>
      </c>
      <c r="C26" s="145">
        <v>10000</v>
      </c>
      <c r="D26" s="145">
        <v>10000</v>
      </c>
    </row>
    <row r="27" spans="1:4" s="50" customFormat="1" ht="28.5" x14ac:dyDescent="0.2">
      <c r="A27" s="78" t="s">
        <v>72</v>
      </c>
      <c r="B27" s="204">
        <v>2.5000000000000001E-2</v>
      </c>
      <c r="C27" s="204"/>
      <c r="D27" s="204"/>
    </row>
    <row r="28" spans="1:4" s="50" customFormat="1" ht="28.5" x14ac:dyDescent="0.2">
      <c r="A28" s="78" t="s">
        <v>73</v>
      </c>
      <c r="B28" s="205">
        <f>'Prijsinvulf overige zaken'!C5</f>
        <v>0</v>
      </c>
      <c r="C28" s="205"/>
      <c r="D28" s="205"/>
    </row>
    <row r="29" spans="1:4" s="50" customFormat="1" ht="14.25" x14ac:dyDescent="0.2">
      <c r="A29" s="78" t="s">
        <v>74</v>
      </c>
      <c r="B29" s="205">
        <f>B27+B28</f>
        <v>2.5000000000000001E-2</v>
      </c>
      <c r="C29" s="205"/>
      <c r="D29" s="205"/>
    </row>
    <row r="30" spans="1:4" s="50" customFormat="1" ht="14.25" x14ac:dyDescent="0.2">
      <c r="A30" s="78" t="s">
        <v>135</v>
      </c>
      <c r="B30" s="207">
        <v>0.1</v>
      </c>
      <c r="C30" s="207"/>
      <c r="D30" s="207"/>
    </row>
    <row r="31" spans="1:4" s="50" customFormat="1" ht="14.25" x14ac:dyDescent="0.2">
      <c r="A31" s="81" t="s">
        <v>27</v>
      </c>
      <c r="B31" s="150">
        <v>0</v>
      </c>
      <c r="C31" s="150">
        <v>0</v>
      </c>
      <c r="D31" s="150">
        <v>0</v>
      </c>
    </row>
    <row r="32" spans="1:4" s="50" customFormat="1" ht="14.25" x14ac:dyDescent="0.2">
      <c r="A32" s="81" t="s">
        <v>28</v>
      </c>
      <c r="B32" s="164">
        <v>0</v>
      </c>
      <c r="C32" s="165">
        <v>0</v>
      </c>
      <c r="D32" s="165">
        <v>0</v>
      </c>
    </row>
    <row r="33" spans="1:4" s="50" customFormat="1" ht="14.25" x14ac:dyDescent="0.2">
      <c r="A33" s="81" t="s">
        <v>29</v>
      </c>
      <c r="B33" s="164">
        <v>0</v>
      </c>
      <c r="C33" s="165">
        <v>0</v>
      </c>
      <c r="D33" s="165">
        <v>0</v>
      </c>
    </row>
    <row r="34" spans="1:4" s="50" customFormat="1" ht="14.25" x14ac:dyDescent="0.2">
      <c r="A34" s="81" t="s">
        <v>137</v>
      </c>
      <c r="B34" s="164">
        <v>0</v>
      </c>
      <c r="C34" s="165">
        <v>0</v>
      </c>
      <c r="D34" s="165">
        <v>0</v>
      </c>
    </row>
    <row r="35" spans="1:4" s="50" customFormat="1" ht="14.25" x14ac:dyDescent="0.2">
      <c r="A35" s="77"/>
      <c r="B35" s="146"/>
      <c r="C35" s="146"/>
      <c r="D35" s="146"/>
    </row>
    <row r="36" spans="1:4" s="52" customFormat="1" ht="13.5" x14ac:dyDescent="0.2">
      <c r="A36" s="51" t="s">
        <v>44</v>
      </c>
      <c r="B36" s="151"/>
      <c r="C36" s="151"/>
      <c r="D36" s="151"/>
    </row>
    <row r="37" spans="1:4" s="50" customFormat="1" ht="14.25" x14ac:dyDescent="0.2">
      <c r="A37" s="81" t="s">
        <v>31</v>
      </c>
      <c r="B37" s="150">
        <v>0</v>
      </c>
      <c r="C37" s="150">
        <v>0</v>
      </c>
      <c r="D37" s="150">
        <v>0</v>
      </c>
    </row>
    <row r="38" spans="1:4" s="50" customFormat="1" ht="14.25" x14ac:dyDescent="0.2">
      <c r="A38" s="81" t="s">
        <v>32</v>
      </c>
      <c r="B38" s="150">
        <v>0</v>
      </c>
      <c r="C38" s="152">
        <v>0</v>
      </c>
      <c r="D38" s="152">
        <v>0</v>
      </c>
    </row>
    <row r="39" spans="1:4" s="50" customFormat="1" ht="14.25" x14ac:dyDescent="0.2">
      <c r="A39" s="81" t="s">
        <v>33</v>
      </c>
      <c r="B39" s="150">
        <v>0</v>
      </c>
      <c r="C39" s="150">
        <v>0</v>
      </c>
      <c r="D39" s="150">
        <v>0</v>
      </c>
    </row>
    <row r="40" spans="1:4" s="50" customFormat="1" ht="14.25" x14ac:dyDescent="0.2">
      <c r="A40" s="81" t="s">
        <v>34</v>
      </c>
      <c r="B40" s="150">
        <v>0</v>
      </c>
      <c r="C40" s="150">
        <v>0</v>
      </c>
      <c r="D40" s="150">
        <v>0</v>
      </c>
    </row>
    <row r="41" spans="1:4" s="50" customFormat="1" ht="14.25" x14ac:dyDescent="0.2">
      <c r="A41" s="81" t="s">
        <v>35</v>
      </c>
      <c r="B41" s="150">
        <v>0</v>
      </c>
      <c r="C41" s="150">
        <v>0</v>
      </c>
      <c r="D41" s="150">
        <v>0</v>
      </c>
    </row>
    <row r="42" spans="1:4" s="50" customFormat="1" ht="14.25" x14ac:dyDescent="0.2">
      <c r="A42" s="70" t="s">
        <v>36</v>
      </c>
      <c r="B42" s="150">
        <v>0</v>
      </c>
      <c r="C42" s="150">
        <v>0</v>
      </c>
      <c r="D42" s="150">
        <v>0</v>
      </c>
    </row>
    <row r="43" spans="1:4" s="50" customFormat="1" ht="14.25" x14ac:dyDescent="0.2">
      <c r="A43" s="81" t="s">
        <v>37</v>
      </c>
      <c r="B43" s="82">
        <f>671/4</f>
        <v>167.75</v>
      </c>
      <c r="C43" s="82">
        <f>671/4</f>
        <v>167.75</v>
      </c>
      <c r="D43" s="82">
        <f>605/4</f>
        <v>151.25</v>
      </c>
    </row>
    <row r="44" spans="1:4" s="50" customFormat="1" ht="14.25" x14ac:dyDescent="0.2">
      <c r="A44" s="81" t="s">
        <v>39</v>
      </c>
      <c r="B44" s="150">
        <v>0</v>
      </c>
      <c r="C44" s="150">
        <v>0</v>
      </c>
      <c r="D44" s="150">
        <v>0</v>
      </c>
    </row>
    <row r="45" spans="1:4" s="50" customFormat="1" ht="14.25" x14ac:dyDescent="0.2">
      <c r="A45" s="179" t="s">
        <v>216</v>
      </c>
      <c r="B45" s="150">
        <v>0</v>
      </c>
      <c r="C45" s="150">
        <v>0</v>
      </c>
      <c r="D45" s="150">
        <v>0</v>
      </c>
    </row>
    <row r="46" spans="1:4" s="50" customFormat="1" ht="14.25" x14ac:dyDescent="0.2">
      <c r="A46" s="78" t="s">
        <v>75</v>
      </c>
      <c r="B46" s="150">
        <v>0</v>
      </c>
      <c r="C46" s="150">
        <v>0</v>
      </c>
      <c r="D46" s="150">
        <v>0</v>
      </c>
    </row>
    <row r="47" spans="1:4" s="50" customFormat="1" ht="14.25" x14ac:dyDescent="0.2">
      <c r="A47" s="81" t="s">
        <v>40</v>
      </c>
      <c r="B47" s="150">
        <v>0</v>
      </c>
      <c r="C47" s="150">
        <v>0</v>
      </c>
      <c r="D47" s="150">
        <v>0</v>
      </c>
    </row>
    <row r="48" spans="1:4" s="50" customFormat="1" ht="14.25" x14ac:dyDescent="0.2">
      <c r="A48" s="78" t="s">
        <v>41</v>
      </c>
      <c r="B48" s="150">
        <v>0</v>
      </c>
      <c r="C48" s="153">
        <v>0</v>
      </c>
      <c r="D48" s="153">
        <v>0</v>
      </c>
    </row>
    <row r="49" spans="1:41" s="50" customFormat="1" ht="54" customHeight="1" x14ac:dyDescent="0.2">
      <c r="A49" s="78" t="s">
        <v>42</v>
      </c>
      <c r="B49" s="206" t="s">
        <v>76</v>
      </c>
      <c r="C49" s="206"/>
      <c r="D49" s="206"/>
    </row>
    <row r="50" spans="1:41" s="123" customFormat="1" ht="15" customHeight="1" x14ac:dyDescent="0.2">
      <c r="A50" s="125" t="s">
        <v>136</v>
      </c>
      <c r="B50" s="154">
        <f>(B26*$B$30*B34)/12</f>
        <v>0</v>
      </c>
      <c r="C50" s="154">
        <f t="shared" ref="C50:D50" si="1">(C26*$B$30*C34)/12</f>
        <v>0</v>
      </c>
      <c r="D50" s="154">
        <f t="shared" si="1"/>
        <v>0</v>
      </c>
      <c r="AM50" s="127"/>
      <c r="AN50" s="127"/>
      <c r="AO50" s="127"/>
    </row>
    <row r="51" spans="1:41" s="50" customFormat="1" ht="14.25" x14ac:dyDescent="0.2">
      <c r="A51" s="77"/>
      <c r="B51" s="77"/>
      <c r="C51" s="77"/>
      <c r="D51" s="77"/>
    </row>
    <row r="52" spans="1:41" s="52" customFormat="1" ht="12.75" x14ac:dyDescent="0.2">
      <c r="A52" s="55" t="s">
        <v>77</v>
      </c>
      <c r="B52" s="155">
        <f>B37+B38+B39+B40+B41+B42+B43+B44+B46+B47+B48+B50+B45</f>
        <v>167.75</v>
      </c>
      <c r="C52" s="155">
        <f t="shared" ref="C52:D52" si="2">C37+C38+C39+C40+C41+C42+C43+C44+C46+C47+C48+C50+C45</f>
        <v>167.75</v>
      </c>
      <c r="D52" s="155">
        <f t="shared" si="2"/>
        <v>151.25</v>
      </c>
    </row>
    <row r="53" spans="1:41" s="50" customFormat="1" ht="14.25" x14ac:dyDescent="0.2">
      <c r="A53" s="77"/>
      <c r="B53" s="63"/>
      <c r="C53" s="63"/>
      <c r="D53" s="63"/>
    </row>
    <row r="54" spans="1:41" s="50" customFormat="1" ht="51" customHeight="1" x14ac:dyDescent="0.2">
      <c r="A54" s="191" t="s">
        <v>78</v>
      </c>
      <c r="B54" s="192"/>
      <c r="C54" s="192"/>
      <c r="D54" s="192"/>
    </row>
    <row r="55" spans="1:41" x14ac:dyDescent="0.25">
      <c r="A55" s="58" t="s">
        <v>30</v>
      </c>
    </row>
    <row r="56" spans="1:41" x14ac:dyDescent="0.25">
      <c r="A56" s="58"/>
    </row>
    <row r="57" spans="1:41" x14ac:dyDescent="0.25">
      <c r="A57" s="58" t="s">
        <v>30</v>
      </c>
    </row>
    <row r="58" spans="1:41" x14ac:dyDescent="0.25">
      <c r="A58" s="58"/>
    </row>
    <row r="59" spans="1:41" x14ac:dyDescent="0.25">
      <c r="A59" s="58"/>
    </row>
    <row r="60" spans="1:41" x14ac:dyDescent="0.25">
      <c r="A60" s="58"/>
    </row>
    <row r="61" spans="1:41" x14ac:dyDescent="0.25">
      <c r="A61" s="58"/>
    </row>
    <row r="62" spans="1:41" x14ac:dyDescent="0.25">
      <c r="A62" s="58"/>
    </row>
    <row r="63" spans="1:41" x14ac:dyDescent="0.25">
      <c r="A63" s="58"/>
    </row>
    <row r="64" spans="1:41" x14ac:dyDescent="0.25">
      <c r="A64" s="58"/>
    </row>
    <row r="65" spans="1:1" x14ac:dyDescent="0.25">
      <c r="A65" s="58"/>
    </row>
    <row r="66" spans="1:1" x14ac:dyDescent="0.25">
      <c r="A66" s="58"/>
    </row>
    <row r="67" spans="1:1" x14ac:dyDescent="0.25">
      <c r="A67" s="58"/>
    </row>
    <row r="68" spans="1:1" x14ac:dyDescent="0.25">
      <c r="A68" s="58"/>
    </row>
    <row r="69" spans="1:1" x14ac:dyDescent="0.25">
      <c r="A69" s="58"/>
    </row>
    <row r="70" spans="1:1" x14ac:dyDescent="0.25">
      <c r="A70" s="58"/>
    </row>
    <row r="71" spans="1:1" x14ac:dyDescent="0.25">
      <c r="A71" s="58"/>
    </row>
    <row r="72" spans="1:1" x14ac:dyDescent="0.25">
      <c r="A72" s="58"/>
    </row>
    <row r="73" spans="1:1" x14ac:dyDescent="0.25">
      <c r="A73" s="60"/>
    </row>
    <row r="74" spans="1:1" x14ac:dyDescent="0.25">
      <c r="A74" s="60"/>
    </row>
    <row r="75" spans="1:1" x14ac:dyDescent="0.25">
      <c r="A75" s="60"/>
    </row>
    <row r="76" spans="1:1" x14ac:dyDescent="0.25">
      <c r="A76" s="60"/>
    </row>
    <row r="77" spans="1:1" x14ac:dyDescent="0.25">
      <c r="A77" s="60"/>
    </row>
    <row r="78" spans="1:1" x14ac:dyDescent="0.25">
      <c r="A78" s="60"/>
    </row>
    <row r="79" spans="1:1" x14ac:dyDescent="0.25">
      <c r="A79" s="60"/>
    </row>
    <row r="80" spans="1:1" x14ac:dyDescent="0.25">
      <c r="A80" s="60"/>
    </row>
    <row r="81" spans="1:1" x14ac:dyDescent="0.25">
      <c r="A81" s="60"/>
    </row>
    <row r="82" spans="1:1" x14ac:dyDescent="0.25">
      <c r="A82" s="60"/>
    </row>
    <row r="83" spans="1:1" x14ac:dyDescent="0.25">
      <c r="A83" s="60"/>
    </row>
    <row r="84" spans="1:1" x14ac:dyDescent="0.25">
      <c r="A84" s="60"/>
    </row>
    <row r="85" spans="1:1" x14ac:dyDescent="0.25">
      <c r="A85" s="60"/>
    </row>
    <row r="86" spans="1:1" x14ac:dyDescent="0.25">
      <c r="A86" s="60"/>
    </row>
    <row r="87" spans="1:1" x14ac:dyDescent="0.25">
      <c r="A87" s="60"/>
    </row>
    <row r="88" spans="1:1" x14ac:dyDescent="0.25">
      <c r="A88" s="60"/>
    </row>
    <row r="89" spans="1:1" x14ac:dyDescent="0.25">
      <c r="A89" s="60"/>
    </row>
    <row r="90" spans="1:1" x14ac:dyDescent="0.25">
      <c r="A90" s="60"/>
    </row>
    <row r="91" spans="1:1" x14ac:dyDescent="0.25">
      <c r="A91" s="60"/>
    </row>
    <row r="92" spans="1:1" x14ac:dyDescent="0.25">
      <c r="A92" s="60"/>
    </row>
    <row r="93" spans="1:1" x14ac:dyDescent="0.25">
      <c r="A93" s="60"/>
    </row>
    <row r="94" spans="1:1" x14ac:dyDescent="0.25">
      <c r="A94" s="60"/>
    </row>
    <row r="95" spans="1:1" x14ac:dyDescent="0.25">
      <c r="A95" s="60"/>
    </row>
    <row r="96" spans="1:1" x14ac:dyDescent="0.25">
      <c r="A96" s="60"/>
    </row>
    <row r="97" spans="1:1" x14ac:dyDescent="0.25">
      <c r="A97" s="60"/>
    </row>
    <row r="98" spans="1:1" x14ac:dyDescent="0.25">
      <c r="A98" s="60"/>
    </row>
    <row r="99" spans="1:1" x14ac:dyDescent="0.25">
      <c r="A99" s="60"/>
    </row>
    <row r="100" spans="1:1" x14ac:dyDescent="0.25">
      <c r="A100" s="60"/>
    </row>
    <row r="101" spans="1:1" x14ac:dyDescent="0.25">
      <c r="A101" s="60"/>
    </row>
    <row r="102" spans="1:1" x14ac:dyDescent="0.25">
      <c r="A102" s="60"/>
    </row>
    <row r="103" spans="1:1" x14ac:dyDescent="0.25">
      <c r="A103" s="60"/>
    </row>
    <row r="104" spans="1:1" x14ac:dyDescent="0.25">
      <c r="A104" s="60"/>
    </row>
    <row r="105" spans="1:1" x14ac:dyDescent="0.25">
      <c r="A105" s="60"/>
    </row>
    <row r="106" spans="1:1" x14ac:dyDescent="0.25">
      <c r="A106" s="60"/>
    </row>
    <row r="107" spans="1:1" x14ac:dyDescent="0.25">
      <c r="A107" s="60"/>
    </row>
    <row r="108" spans="1:1" x14ac:dyDescent="0.25">
      <c r="A108" s="60"/>
    </row>
    <row r="109" spans="1:1" x14ac:dyDescent="0.25">
      <c r="A109" s="60"/>
    </row>
    <row r="110" spans="1:1" x14ac:dyDescent="0.25">
      <c r="A110" s="60"/>
    </row>
    <row r="111" spans="1:1" x14ac:dyDescent="0.25">
      <c r="A111" s="60"/>
    </row>
    <row r="112" spans="1:1" x14ac:dyDescent="0.25">
      <c r="A112" s="60"/>
    </row>
    <row r="113" spans="1:1" x14ac:dyDescent="0.25">
      <c r="A113" s="60"/>
    </row>
    <row r="114" spans="1:1" x14ac:dyDescent="0.25">
      <c r="A114" s="60"/>
    </row>
    <row r="115" spans="1:1" x14ac:dyDescent="0.25">
      <c r="A115" s="60"/>
    </row>
    <row r="116" spans="1:1" x14ac:dyDescent="0.25">
      <c r="A116" s="60"/>
    </row>
    <row r="117" spans="1:1" x14ac:dyDescent="0.25">
      <c r="A117" s="60"/>
    </row>
    <row r="118" spans="1:1" x14ac:dyDescent="0.25">
      <c r="A118" s="60"/>
    </row>
    <row r="119" spans="1:1" x14ac:dyDescent="0.25">
      <c r="A119" s="60"/>
    </row>
    <row r="120" spans="1:1" x14ac:dyDescent="0.25">
      <c r="A120" s="60"/>
    </row>
    <row r="121" spans="1:1" x14ac:dyDescent="0.25">
      <c r="A121" s="60"/>
    </row>
    <row r="122" spans="1:1" x14ac:dyDescent="0.25">
      <c r="A122" s="60"/>
    </row>
    <row r="123" spans="1:1" x14ac:dyDescent="0.25">
      <c r="A123" s="60"/>
    </row>
    <row r="124" spans="1:1" x14ac:dyDescent="0.25">
      <c r="A124" s="60"/>
    </row>
    <row r="125" spans="1:1" x14ac:dyDescent="0.25">
      <c r="A125" s="60"/>
    </row>
    <row r="126" spans="1:1" x14ac:dyDescent="0.25">
      <c r="A126" s="60"/>
    </row>
    <row r="127" spans="1:1" x14ac:dyDescent="0.25">
      <c r="A127" s="60"/>
    </row>
    <row r="128" spans="1:1" x14ac:dyDescent="0.25">
      <c r="A128" s="60"/>
    </row>
    <row r="129" spans="1:1" x14ac:dyDescent="0.25">
      <c r="A129" s="60"/>
    </row>
    <row r="130" spans="1:1" x14ac:dyDescent="0.25">
      <c r="A130" s="60"/>
    </row>
    <row r="131" spans="1:1" x14ac:dyDescent="0.25">
      <c r="A131" s="60"/>
    </row>
    <row r="132" spans="1:1" x14ac:dyDescent="0.25">
      <c r="A132" s="60"/>
    </row>
    <row r="133" spans="1:1" x14ac:dyDescent="0.25">
      <c r="A133" s="60"/>
    </row>
    <row r="134" spans="1:1" x14ac:dyDescent="0.25">
      <c r="A134" s="60"/>
    </row>
    <row r="135" spans="1:1" x14ac:dyDescent="0.25">
      <c r="A135" s="60"/>
    </row>
    <row r="136" spans="1:1" x14ac:dyDescent="0.25">
      <c r="A136" s="60"/>
    </row>
    <row r="137" spans="1:1" x14ac:dyDescent="0.25">
      <c r="A137" s="60"/>
    </row>
    <row r="138" spans="1:1" x14ac:dyDescent="0.25">
      <c r="A138" s="60"/>
    </row>
    <row r="139" spans="1:1" x14ac:dyDescent="0.25">
      <c r="A139" s="60"/>
    </row>
    <row r="140" spans="1:1" x14ac:dyDescent="0.25">
      <c r="A140" s="60"/>
    </row>
    <row r="141" spans="1:1" x14ac:dyDescent="0.25">
      <c r="A141" s="60"/>
    </row>
    <row r="142" spans="1:1" x14ac:dyDescent="0.25">
      <c r="A142" s="60"/>
    </row>
    <row r="143" spans="1:1" x14ac:dyDescent="0.25">
      <c r="A143" s="60"/>
    </row>
    <row r="144" spans="1:1" x14ac:dyDescent="0.25">
      <c r="A144" s="60"/>
    </row>
    <row r="145" spans="1:1" x14ac:dyDescent="0.25">
      <c r="A145" s="60"/>
    </row>
    <row r="146" spans="1:1" x14ac:dyDescent="0.25">
      <c r="A146" s="60"/>
    </row>
    <row r="147" spans="1:1" x14ac:dyDescent="0.25">
      <c r="A147" s="60"/>
    </row>
    <row r="148" spans="1:1" x14ac:dyDescent="0.25">
      <c r="A148" s="60"/>
    </row>
    <row r="149" spans="1:1" x14ac:dyDescent="0.25">
      <c r="A149" s="60"/>
    </row>
    <row r="150" spans="1:1" x14ac:dyDescent="0.25">
      <c r="A150" s="60"/>
    </row>
    <row r="151" spans="1:1" x14ac:dyDescent="0.25">
      <c r="A151" s="60"/>
    </row>
    <row r="152" spans="1:1" x14ac:dyDescent="0.25">
      <c r="A152" s="60"/>
    </row>
    <row r="153" spans="1:1" x14ac:dyDescent="0.25">
      <c r="A153" s="60"/>
    </row>
    <row r="154" spans="1:1" x14ac:dyDescent="0.25">
      <c r="A154" s="60"/>
    </row>
    <row r="155" spans="1:1" x14ac:dyDescent="0.25">
      <c r="A155" s="60"/>
    </row>
    <row r="156" spans="1:1" x14ac:dyDescent="0.25">
      <c r="A156" s="60"/>
    </row>
    <row r="157" spans="1:1" x14ac:dyDescent="0.25">
      <c r="A157" s="60"/>
    </row>
    <row r="158" spans="1:1" x14ac:dyDescent="0.25">
      <c r="A158" s="60"/>
    </row>
    <row r="159" spans="1:1" x14ac:dyDescent="0.25">
      <c r="A159" s="60"/>
    </row>
    <row r="160" spans="1:1" x14ac:dyDescent="0.25">
      <c r="A160" s="60"/>
    </row>
    <row r="161" spans="1:1" x14ac:dyDescent="0.25">
      <c r="A161" s="60"/>
    </row>
    <row r="162" spans="1:1" x14ac:dyDescent="0.25">
      <c r="A162" s="60"/>
    </row>
    <row r="163" spans="1:1" x14ac:dyDescent="0.25">
      <c r="A163" s="60"/>
    </row>
    <row r="164" spans="1:1" x14ac:dyDescent="0.25">
      <c r="A164" s="60"/>
    </row>
    <row r="165" spans="1:1" x14ac:dyDescent="0.25">
      <c r="A165" s="60"/>
    </row>
    <row r="166" spans="1:1" x14ac:dyDescent="0.25">
      <c r="A166" s="60"/>
    </row>
    <row r="167" spans="1:1" x14ac:dyDescent="0.25">
      <c r="A167" s="60"/>
    </row>
    <row r="168" spans="1:1" x14ac:dyDescent="0.25">
      <c r="A168" s="60"/>
    </row>
    <row r="169" spans="1:1" x14ac:dyDescent="0.25">
      <c r="A169" s="60"/>
    </row>
    <row r="170" spans="1:1" x14ac:dyDescent="0.25">
      <c r="A170" s="60"/>
    </row>
    <row r="171" spans="1:1" x14ac:dyDescent="0.25">
      <c r="A171" s="60"/>
    </row>
    <row r="172" spans="1:1" x14ac:dyDescent="0.25">
      <c r="A172" s="60"/>
    </row>
    <row r="173" spans="1:1" x14ac:dyDescent="0.25">
      <c r="A173" s="60"/>
    </row>
    <row r="174" spans="1:1" x14ac:dyDescent="0.25">
      <c r="A174" s="60"/>
    </row>
    <row r="175" spans="1:1" x14ac:dyDescent="0.25">
      <c r="A175" s="60"/>
    </row>
    <row r="176" spans="1:1" x14ac:dyDescent="0.25">
      <c r="A176" s="60"/>
    </row>
    <row r="177" spans="1:1" x14ac:dyDescent="0.25">
      <c r="A177" s="60"/>
    </row>
    <row r="178" spans="1:1" x14ac:dyDescent="0.25">
      <c r="A178" s="60"/>
    </row>
    <row r="179" spans="1:1" x14ac:dyDescent="0.25">
      <c r="A179" s="60"/>
    </row>
    <row r="180" spans="1:1" x14ac:dyDescent="0.25">
      <c r="A180" s="60"/>
    </row>
    <row r="181" spans="1:1" x14ac:dyDescent="0.25">
      <c r="A181" s="60"/>
    </row>
    <row r="182" spans="1:1" x14ac:dyDescent="0.25">
      <c r="A182" s="60"/>
    </row>
    <row r="183" spans="1:1" x14ac:dyDescent="0.25">
      <c r="A183" s="60"/>
    </row>
    <row r="184" spans="1:1" x14ac:dyDescent="0.25">
      <c r="A184" s="60"/>
    </row>
    <row r="185" spans="1:1" x14ac:dyDescent="0.25">
      <c r="A185" s="60"/>
    </row>
    <row r="186" spans="1:1" x14ac:dyDescent="0.25">
      <c r="A186" s="60"/>
    </row>
    <row r="187" spans="1:1" x14ac:dyDescent="0.25">
      <c r="A187" s="60"/>
    </row>
    <row r="188" spans="1:1" x14ac:dyDescent="0.25">
      <c r="A188" s="60"/>
    </row>
    <row r="189" spans="1:1" x14ac:dyDescent="0.25">
      <c r="A189" s="60"/>
    </row>
    <row r="190" spans="1:1" x14ac:dyDescent="0.25">
      <c r="A190" s="60"/>
    </row>
    <row r="191" spans="1:1" x14ac:dyDescent="0.25">
      <c r="A191" s="60"/>
    </row>
    <row r="192" spans="1:1" x14ac:dyDescent="0.25">
      <c r="A192" s="60"/>
    </row>
    <row r="193" spans="1:1" x14ac:dyDescent="0.25">
      <c r="A193" s="60"/>
    </row>
    <row r="194" spans="1:1" x14ac:dyDescent="0.25">
      <c r="A194" s="60"/>
    </row>
    <row r="195" spans="1:1" x14ac:dyDescent="0.25">
      <c r="A195" s="60"/>
    </row>
    <row r="196" spans="1:1" x14ac:dyDescent="0.25">
      <c r="A196" s="60"/>
    </row>
    <row r="197" spans="1:1" x14ac:dyDescent="0.25">
      <c r="A197" s="60"/>
    </row>
    <row r="198" spans="1:1" x14ac:dyDescent="0.25">
      <c r="A198" s="60"/>
    </row>
    <row r="199" spans="1:1" x14ac:dyDescent="0.25">
      <c r="A199" s="60"/>
    </row>
    <row r="200" spans="1:1" x14ac:dyDescent="0.25">
      <c r="A200" s="60"/>
    </row>
    <row r="201" spans="1:1" x14ac:dyDescent="0.25">
      <c r="A201" s="60"/>
    </row>
    <row r="202" spans="1:1" x14ac:dyDescent="0.25">
      <c r="A202" s="60"/>
    </row>
    <row r="203" spans="1:1" x14ac:dyDescent="0.25">
      <c r="A203" s="60"/>
    </row>
    <row r="204" spans="1:1" x14ac:dyDescent="0.25">
      <c r="A204" s="60"/>
    </row>
    <row r="205" spans="1:1" x14ac:dyDescent="0.25">
      <c r="A205" s="60"/>
    </row>
    <row r="206" spans="1:1" x14ac:dyDescent="0.25">
      <c r="A206" s="60"/>
    </row>
    <row r="207" spans="1:1" x14ac:dyDescent="0.25">
      <c r="A207" s="60"/>
    </row>
    <row r="208" spans="1:1" x14ac:dyDescent="0.25">
      <c r="A208" s="60"/>
    </row>
    <row r="209" spans="1:1" x14ac:dyDescent="0.25">
      <c r="A209" s="60"/>
    </row>
    <row r="210" spans="1:1" x14ac:dyDescent="0.25">
      <c r="A210" s="60"/>
    </row>
    <row r="211" spans="1:1" x14ac:dyDescent="0.25">
      <c r="A211" s="60"/>
    </row>
    <row r="212" spans="1:1" x14ac:dyDescent="0.25">
      <c r="A212" s="60"/>
    </row>
    <row r="213" spans="1:1" x14ac:dyDescent="0.25">
      <c r="A213" s="60"/>
    </row>
    <row r="214" spans="1:1" x14ac:dyDescent="0.25">
      <c r="A214" s="60"/>
    </row>
    <row r="215" spans="1:1" x14ac:dyDescent="0.25">
      <c r="A215" s="60"/>
    </row>
    <row r="216" spans="1:1" x14ac:dyDescent="0.25">
      <c r="A216" s="60"/>
    </row>
    <row r="217" spans="1:1" x14ac:dyDescent="0.25">
      <c r="A217" s="60"/>
    </row>
    <row r="218" spans="1:1" x14ac:dyDescent="0.25">
      <c r="A218" s="60"/>
    </row>
    <row r="219" spans="1:1" x14ac:dyDescent="0.25">
      <c r="A219" s="60"/>
    </row>
    <row r="220" spans="1:1" x14ac:dyDescent="0.25">
      <c r="A220" s="60"/>
    </row>
    <row r="221" spans="1:1" x14ac:dyDescent="0.25">
      <c r="A221" s="60"/>
    </row>
    <row r="222" spans="1:1" x14ac:dyDescent="0.25">
      <c r="A222" s="60"/>
    </row>
    <row r="223" spans="1:1" x14ac:dyDescent="0.25">
      <c r="A223" s="60"/>
    </row>
    <row r="224" spans="1:1" x14ac:dyDescent="0.25">
      <c r="A224" s="60"/>
    </row>
    <row r="225" spans="1:1" x14ac:dyDescent="0.25">
      <c r="A225" s="60"/>
    </row>
    <row r="226" spans="1:1" x14ac:dyDescent="0.25">
      <c r="A226" s="60"/>
    </row>
    <row r="227" spans="1:1" x14ac:dyDescent="0.25">
      <c r="A227" s="60"/>
    </row>
    <row r="228" spans="1:1" x14ac:dyDescent="0.25">
      <c r="A228" s="60"/>
    </row>
    <row r="229" spans="1:1" x14ac:dyDescent="0.25">
      <c r="A229" s="60"/>
    </row>
    <row r="230" spans="1:1" x14ac:dyDescent="0.25">
      <c r="A230" s="60"/>
    </row>
    <row r="231" spans="1:1" x14ac:dyDescent="0.25">
      <c r="A231" s="60"/>
    </row>
    <row r="232" spans="1:1" x14ac:dyDescent="0.25">
      <c r="A232" s="60"/>
    </row>
    <row r="233" spans="1:1" x14ac:dyDescent="0.25">
      <c r="A233" s="60"/>
    </row>
    <row r="234" spans="1:1" x14ac:dyDescent="0.25">
      <c r="A234" s="60"/>
    </row>
    <row r="235" spans="1:1" x14ac:dyDescent="0.25">
      <c r="A235" s="60"/>
    </row>
    <row r="236" spans="1:1" x14ac:dyDescent="0.25">
      <c r="A236" s="60"/>
    </row>
    <row r="237" spans="1:1" x14ac:dyDescent="0.25">
      <c r="A237" s="60"/>
    </row>
    <row r="238" spans="1:1" x14ac:dyDescent="0.25">
      <c r="A238" s="60"/>
    </row>
    <row r="239" spans="1:1" x14ac:dyDescent="0.25">
      <c r="A239" s="60"/>
    </row>
    <row r="240" spans="1:1" x14ac:dyDescent="0.25">
      <c r="A240" s="60"/>
    </row>
    <row r="241" spans="1:1" x14ac:dyDescent="0.25">
      <c r="A241" s="60"/>
    </row>
    <row r="242" spans="1:1" x14ac:dyDescent="0.25">
      <c r="A242" s="60"/>
    </row>
    <row r="243" spans="1:1" x14ac:dyDescent="0.25">
      <c r="A243" s="60"/>
    </row>
    <row r="244" spans="1:1" x14ac:dyDescent="0.25">
      <c r="A244" s="60"/>
    </row>
    <row r="245" spans="1:1" x14ac:dyDescent="0.25">
      <c r="A245" s="60"/>
    </row>
    <row r="246" spans="1:1" x14ac:dyDescent="0.25">
      <c r="A246" s="60"/>
    </row>
    <row r="247" spans="1:1" x14ac:dyDescent="0.25">
      <c r="A247" s="60"/>
    </row>
  </sheetData>
  <sheetProtection algorithmName="SHA-512" hashValue="aJmI/HKYw9Z/TUQ/MWYKaIR7IpLBf6oUpQX9o9ppNRuZ792FQeZ6m+KisjFNskFaMNjAK+ZqOoJiWhSC7yTHqg==" saltValue="KSrpMaHqa7IUXg7M4w7pOA==" spinCount="100000" sheet="1" selectLockedCells="1"/>
  <mergeCells count="8">
    <mergeCell ref="A54:D54"/>
    <mergeCell ref="B1:D1"/>
    <mergeCell ref="A2:C2"/>
    <mergeCell ref="B27:D27"/>
    <mergeCell ref="B28:D28"/>
    <mergeCell ref="B29:D29"/>
    <mergeCell ref="B49:D49"/>
    <mergeCell ref="B30:D30"/>
  </mergeCells>
  <pageMargins left="0.25" right="0.25" top="0.75" bottom="0.75" header="0.3" footer="0.3"/>
  <pageSetup paperSize="9" scale="75" fitToHeight="0" orientation="landscape" r:id="rId1"/>
  <headerFooter>
    <oddFooter>&amp;L&amp;"Century Gothic,Standaard"&amp;8&amp;F
&amp;D&amp;C&amp;"Century Gothic,Standaard"&amp;8Pagina &amp;P van &amp;N&amp;R&amp;"Century Gothic,Vet"&amp;12United Quality
&amp;"Century Gothic,Cursief"&amp;8Advies en Aanbesteding in Afval en Automotive</oddFooter>
  </headerFooter>
  <rowBreaks count="1" manualBreakCount="1">
    <brk id="23" max="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B987E-BAA3-4B99-BEA9-8DF6C5E5D021}">
  <sheetPr>
    <tabColor rgb="FFFFFF00"/>
  </sheetPr>
  <dimension ref="A1:AU249"/>
  <sheetViews>
    <sheetView showGridLines="0" zoomScaleNormal="100" zoomScaleSheetLayoutView="100" workbookViewId="0">
      <pane xSplit="1" ySplit="3" topLeftCell="B29" activePane="bottomRight" state="frozen"/>
      <selection activeCell="B49" sqref="B49:D49"/>
      <selection pane="topRight" activeCell="B49" sqref="B49:D49"/>
      <selection pane="bottomLeft" activeCell="B49" sqref="B49:D49"/>
      <selection pane="bottomRight" activeCell="B49" sqref="B49:D49"/>
    </sheetView>
  </sheetViews>
  <sheetFormatPr defaultColWidth="9.140625" defaultRowHeight="15" x14ac:dyDescent="0.25"/>
  <cols>
    <col min="1" max="1" width="63.5703125" style="61" customWidth="1"/>
    <col min="2" max="3" width="74" style="59" customWidth="1"/>
    <col min="4" max="16384" width="9.140625" style="59"/>
  </cols>
  <sheetData>
    <row r="1" spans="1:3" s="49" customFormat="1" ht="15.75" x14ac:dyDescent="0.25">
      <c r="A1" s="62" t="s">
        <v>8</v>
      </c>
      <c r="B1" s="208" t="s">
        <v>195</v>
      </c>
      <c r="C1" s="209"/>
    </row>
    <row r="2" spans="1:3" s="50" customFormat="1" ht="13.5" x14ac:dyDescent="0.2">
      <c r="A2" s="194" t="s">
        <v>9</v>
      </c>
      <c r="B2" s="194"/>
      <c r="C2" s="194"/>
    </row>
    <row r="3" spans="1:3" s="52" customFormat="1" ht="12.75" x14ac:dyDescent="0.2">
      <c r="A3" s="51" t="s">
        <v>10</v>
      </c>
      <c r="B3" s="65" t="s">
        <v>64</v>
      </c>
      <c r="C3" s="65" t="s">
        <v>65</v>
      </c>
    </row>
    <row r="4" spans="1:3" s="50" customFormat="1" ht="14.25" x14ac:dyDescent="0.2">
      <c r="A4" s="81" t="s">
        <v>1</v>
      </c>
      <c r="B4" s="87" t="s">
        <v>45</v>
      </c>
      <c r="C4" s="141" t="s">
        <v>192</v>
      </c>
    </row>
    <row r="5" spans="1:3" s="50" customFormat="1" ht="14.25" x14ac:dyDescent="0.2">
      <c r="A5" s="81" t="s">
        <v>2</v>
      </c>
      <c r="B5" s="144" t="s">
        <v>182</v>
      </c>
      <c r="C5" s="144" t="s">
        <v>185</v>
      </c>
    </row>
    <row r="6" spans="1:3" s="50" customFormat="1" ht="14.25" x14ac:dyDescent="0.2">
      <c r="A6" s="81" t="s">
        <v>3</v>
      </c>
      <c r="B6" s="173" t="s">
        <v>209</v>
      </c>
      <c r="C6" s="144" t="s">
        <v>193</v>
      </c>
    </row>
    <row r="7" spans="1:3" s="50" customFormat="1" ht="14.25" x14ac:dyDescent="0.2">
      <c r="A7" s="81" t="s">
        <v>11</v>
      </c>
      <c r="B7" s="141" t="s">
        <v>190</v>
      </c>
      <c r="C7" s="141" t="s">
        <v>190</v>
      </c>
    </row>
    <row r="8" spans="1:3" s="50" customFormat="1" ht="14.25" x14ac:dyDescent="0.2">
      <c r="A8" s="81" t="s">
        <v>12</v>
      </c>
      <c r="B8" s="144" t="s">
        <v>180</v>
      </c>
      <c r="C8" s="144" t="s">
        <v>180</v>
      </c>
    </row>
    <row r="9" spans="1:3" s="50" customFormat="1" ht="14.25" x14ac:dyDescent="0.2">
      <c r="A9" s="81" t="s">
        <v>70</v>
      </c>
      <c r="B9" s="85">
        <v>3000</v>
      </c>
      <c r="C9" s="85">
        <v>3000</v>
      </c>
    </row>
    <row r="10" spans="1:3" s="50" customFormat="1" ht="14.25" x14ac:dyDescent="0.2">
      <c r="A10" s="77"/>
      <c r="B10" s="84"/>
      <c r="C10" s="84"/>
    </row>
    <row r="11" spans="1:3" s="52" customFormat="1" ht="12.75" x14ac:dyDescent="0.2">
      <c r="A11" s="51" t="s">
        <v>14</v>
      </c>
      <c r="B11" s="65"/>
      <c r="C11" s="65"/>
    </row>
    <row r="12" spans="1:3" s="50" customFormat="1" ht="14.25" x14ac:dyDescent="0.2">
      <c r="A12" s="81" t="s">
        <v>15</v>
      </c>
      <c r="B12" s="147">
        <f>(B13*1.21)+B14</f>
        <v>86168.2</v>
      </c>
      <c r="C12" s="147">
        <f t="shared" ref="C12" si="0">(C13*1.21)+C14</f>
        <v>81910.080000000002</v>
      </c>
    </row>
    <row r="13" spans="1:3" s="50" customFormat="1" ht="14.25" x14ac:dyDescent="0.2">
      <c r="A13" s="81" t="s">
        <v>16</v>
      </c>
      <c r="B13" s="82">
        <v>50920</v>
      </c>
      <c r="C13" s="82">
        <v>46048</v>
      </c>
    </row>
    <row r="14" spans="1:3" s="50" customFormat="1" ht="14.25" x14ac:dyDescent="0.2">
      <c r="A14" s="81" t="s">
        <v>47</v>
      </c>
      <c r="B14" s="82">
        <v>24555</v>
      </c>
      <c r="C14" s="82">
        <v>26192</v>
      </c>
    </row>
    <row r="15" spans="1:3" s="50" customFormat="1" ht="171" x14ac:dyDescent="0.2">
      <c r="A15" s="81" t="s">
        <v>17</v>
      </c>
      <c r="B15" s="66" t="s">
        <v>210</v>
      </c>
      <c r="C15" s="66" t="s">
        <v>194</v>
      </c>
    </row>
    <row r="16" spans="1:3" s="50" customFormat="1" ht="14.25" x14ac:dyDescent="0.2">
      <c r="A16" s="81" t="s">
        <v>18</v>
      </c>
      <c r="B16" s="157">
        <f>1330+695+230+45+390+595+550</f>
        <v>3835</v>
      </c>
      <c r="C16" s="157">
        <f>440+360+230+750+50+200</f>
        <v>2030</v>
      </c>
    </row>
    <row r="17" spans="1:3" s="50" customFormat="1" ht="213.75" x14ac:dyDescent="0.2">
      <c r="A17" s="81" t="s">
        <v>101</v>
      </c>
      <c r="B17" s="66" t="s">
        <v>207</v>
      </c>
      <c r="C17" s="66" t="s">
        <v>208</v>
      </c>
    </row>
    <row r="18" spans="1:3" s="50" customFormat="1" ht="14.25" x14ac:dyDescent="0.2">
      <c r="A18" s="81" t="s">
        <v>20</v>
      </c>
      <c r="B18" s="82">
        <v>30000</v>
      </c>
      <c r="C18" s="82">
        <v>30400</v>
      </c>
    </row>
    <row r="19" spans="1:3" s="50" customFormat="1" ht="14.25" x14ac:dyDescent="0.2">
      <c r="A19" s="81" t="s">
        <v>71</v>
      </c>
      <c r="B19" s="82">
        <v>1431.68</v>
      </c>
      <c r="C19" s="82">
        <f>1155+7.97</f>
        <v>1162.97</v>
      </c>
    </row>
    <row r="20" spans="1:3" s="50" customFormat="1" ht="14.25" x14ac:dyDescent="0.2">
      <c r="A20" s="81" t="s">
        <v>21</v>
      </c>
      <c r="B20" s="67">
        <f>B19+B14+B18+B16+B13</f>
        <v>110741.68</v>
      </c>
      <c r="C20" s="67">
        <f>C19+C14+C18+C16+C13</f>
        <v>105832.97</v>
      </c>
    </row>
    <row r="21" spans="1:3" s="50" customFormat="1" ht="14.25" x14ac:dyDescent="0.2">
      <c r="A21" s="81" t="s">
        <v>22</v>
      </c>
      <c r="B21" s="86">
        <v>0</v>
      </c>
      <c r="C21" s="86">
        <v>0</v>
      </c>
    </row>
    <row r="22" spans="1:3" s="50" customFormat="1" ht="14.25" x14ac:dyDescent="0.2">
      <c r="A22" s="81" t="s">
        <v>23</v>
      </c>
      <c r="B22" s="67">
        <f>B20-B21</f>
        <v>110741.68</v>
      </c>
      <c r="C22" s="67">
        <f>C20-C21</f>
        <v>105832.97</v>
      </c>
    </row>
    <row r="23" spans="1:3" s="50" customFormat="1" ht="14.25" x14ac:dyDescent="0.2">
      <c r="A23" s="77"/>
      <c r="B23" s="76"/>
      <c r="C23" s="76"/>
    </row>
    <row r="24" spans="1:3" s="52" customFormat="1" ht="12.75" x14ac:dyDescent="0.2">
      <c r="A24" s="175" t="s">
        <v>24</v>
      </c>
      <c r="B24" s="158"/>
      <c r="C24" s="158"/>
    </row>
    <row r="25" spans="1:3" s="50" customFormat="1" ht="14.25" x14ac:dyDescent="0.2">
      <c r="A25" s="176" t="s">
        <v>25</v>
      </c>
      <c r="B25" s="159">
        <v>84</v>
      </c>
      <c r="C25" s="159">
        <v>84</v>
      </c>
    </row>
    <row r="26" spans="1:3" s="50" customFormat="1" ht="14.25" x14ac:dyDescent="0.2">
      <c r="A26" s="176" t="s">
        <v>26</v>
      </c>
      <c r="B26" s="159">
        <v>10000</v>
      </c>
      <c r="C26" s="159">
        <v>10000</v>
      </c>
    </row>
    <row r="27" spans="1:3" s="50" customFormat="1" ht="14.25" x14ac:dyDescent="0.2">
      <c r="A27" s="177" t="s">
        <v>72</v>
      </c>
      <c r="B27" s="210">
        <v>2.5000000000000001E-2</v>
      </c>
      <c r="C27" s="211"/>
    </row>
    <row r="28" spans="1:3" s="50" customFormat="1" ht="28.5" x14ac:dyDescent="0.2">
      <c r="A28" s="177" t="s">
        <v>73</v>
      </c>
      <c r="B28" s="212">
        <f>'Prijsinvulf overige zaken'!C5</f>
        <v>0</v>
      </c>
      <c r="C28" s="213"/>
    </row>
    <row r="29" spans="1:3" s="50" customFormat="1" ht="14.25" x14ac:dyDescent="0.2">
      <c r="A29" s="177" t="s">
        <v>74</v>
      </c>
      <c r="B29" s="212">
        <f>B27+B28</f>
        <v>2.5000000000000001E-2</v>
      </c>
      <c r="C29" s="213"/>
    </row>
    <row r="30" spans="1:3" s="50" customFormat="1" ht="14.25" x14ac:dyDescent="0.2">
      <c r="A30" s="177" t="s">
        <v>135</v>
      </c>
      <c r="B30" s="214">
        <v>0.1</v>
      </c>
      <c r="C30" s="215"/>
    </row>
    <row r="31" spans="1:3" s="50" customFormat="1" ht="14.25" x14ac:dyDescent="0.2">
      <c r="A31" s="176" t="s">
        <v>27</v>
      </c>
      <c r="B31" s="160">
        <v>0</v>
      </c>
      <c r="C31" s="160">
        <v>0</v>
      </c>
    </row>
    <row r="32" spans="1:3" s="50" customFormat="1" ht="14.25" x14ac:dyDescent="0.2">
      <c r="A32" s="176" t="s">
        <v>28</v>
      </c>
      <c r="B32" s="164">
        <v>0</v>
      </c>
      <c r="C32" s="164">
        <v>0</v>
      </c>
    </row>
    <row r="33" spans="1:3" s="50" customFormat="1" ht="14.25" x14ac:dyDescent="0.2">
      <c r="A33" s="176" t="s">
        <v>29</v>
      </c>
      <c r="B33" s="166">
        <v>0</v>
      </c>
      <c r="C33" s="166">
        <v>0</v>
      </c>
    </row>
    <row r="34" spans="1:3" s="50" customFormat="1" ht="14.25" x14ac:dyDescent="0.2">
      <c r="A34" s="176" t="s">
        <v>137</v>
      </c>
      <c r="B34" s="166">
        <v>0</v>
      </c>
      <c r="C34" s="166">
        <v>0</v>
      </c>
    </row>
    <row r="35" spans="1:3" s="50" customFormat="1" ht="14.25" x14ac:dyDescent="0.2">
      <c r="A35" s="77"/>
      <c r="B35" s="84"/>
      <c r="C35" s="84"/>
    </row>
    <row r="36" spans="1:3" s="52" customFormat="1" ht="13.5" x14ac:dyDescent="0.2">
      <c r="A36" s="51" t="s">
        <v>44</v>
      </c>
      <c r="B36" s="64"/>
      <c r="C36" s="64"/>
    </row>
    <row r="37" spans="1:3" s="50" customFormat="1" ht="14.25" x14ac:dyDescent="0.2">
      <c r="A37" s="81" t="s">
        <v>31</v>
      </c>
      <c r="B37" s="80">
        <v>0</v>
      </c>
      <c r="C37" s="80">
        <v>0</v>
      </c>
    </row>
    <row r="38" spans="1:3" s="50" customFormat="1" ht="14.25" x14ac:dyDescent="0.2">
      <c r="A38" s="81" t="s">
        <v>32</v>
      </c>
      <c r="B38" s="80">
        <v>0</v>
      </c>
      <c r="C38" s="83">
        <v>0</v>
      </c>
    </row>
    <row r="39" spans="1:3" s="50" customFormat="1" ht="14.25" x14ac:dyDescent="0.2">
      <c r="A39" s="81" t="s">
        <v>33</v>
      </c>
      <c r="B39" s="80">
        <v>0</v>
      </c>
      <c r="C39" s="80">
        <v>0</v>
      </c>
    </row>
    <row r="40" spans="1:3" s="50" customFormat="1" ht="14.25" x14ac:dyDescent="0.2">
      <c r="A40" s="81" t="s">
        <v>34</v>
      </c>
      <c r="B40" s="80">
        <v>0</v>
      </c>
      <c r="C40" s="80">
        <v>0</v>
      </c>
    </row>
    <row r="41" spans="1:3" s="50" customFormat="1" ht="14.25" x14ac:dyDescent="0.2">
      <c r="A41" s="81" t="s">
        <v>35</v>
      </c>
      <c r="B41" s="80">
        <v>0</v>
      </c>
      <c r="C41" s="80">
        <v>0</v>
      </c>
    </row>
    <row r="42" spans="1:3" s="50" customFormat="1" ht="14.25" x14ac:dyDescent="0.2">
      <c r="A42" s="70" t="s">
        <v>36</v>
      </c>
      <c r="B42" s="80">
        <v>0</v>
      </c>
      <c r="C42" s="80">
        <v>0</v>
      </c>
    </row>
    <row r="43" spans="1:3" s="50" customFormat="1" ht="14.25" x14ac:dyDescent="0.2">
      <c r="A43" s="81" t="s">
        <v>37</v>
      </c>
      <c r="B43" s="82">
        <f>901/4</f>
        <v>225.25</v>
      </c>
      <c r="C43" s="82">
        <f t="shared" ref="C43" si="1">901/4</f>
        <v>225.25</v>
      </c>
    </row>
    <row r="44" spans="1:3" s="50" customFormat="1" ht="14.25" x14ac:dyDescent="0.2">
      <c r="A44" s="81" t="s">
        <v>39</v>
      </c>
      <c r="B44" s="80">
        <v>0</v>
      </c>
      <c r="C44" s="80">
        <v>0</v>
      </c>
    </row>
    <row r="45" spans="1:3" s="50" customFormat="1" ht="14.25" x14ac:dyDescent="0.2">
      <c r="A45" s="179" t="s">
        <v>216</v>
      </c>
      <c r="B45" s="80">
        <v>0</v>
      </c>
      <c r="C45" s="80">
        <v>0</v>
      </c>
    </row>
    <row r="46" spans="1:3" s="50" customFormat="1" ht="14.25" x14ac:dyDescent="0.2">
      <c r="A46" s="78" t="s">
        <v>75</v>
      </c>
      <c r="B46" s="80">
        <v>0</v>
      </c>
      <c r="C46" s="80">
        <v>0</v>
      </c>
    </row>
    <row r="47" spans="1:3" s="50" customFormat="1" ht="14.25" x14ac:dyDescent="0.2">
      <c r="A47" s="81" t="s">
        <v>40</v>
      </c>
      <c r="B47" s="80">
        <v>0</v>
      </c>
      <c r="C47" s="80">
        <v>0</v>
      </c>
    </row>
    <row r="48" spans="1:3" s="50" customFormat="1" ht="14.25" x14ac:dyDescent="0.2">
      <c r="A48" s="78" t="s">
        <v>41</v>
      </c>
      <c r="B48" s="80">
        <v>0</v>
      </c>
      <c r="C48" s="79">
        <v>0</v>
      </c>
    </row>
    <row r="49" spans="1:47" s="50" customFormat="1" ht="54.75" customHeight="1" x14ac:dyDescent="0.2">
      <c r="A49" s="78" t="s">
        <v>42</v>
      </c>
      <c r="B49" s="197" t="s">
        <v>76</v>
      </c>
      <c r="C49" s="197"/>
    </row>
    <row r="50" spans="1:47" s="123" customFormat="1" ht="14.25" x14ac:dyDescent="0.2">
      <c r="A50" s="125" t="s">
        <v>136</v>
      </c>
      <c r="B50" s="126">
        <f>(B26*$B$30*B34)/12</f>
        <v>0</v>
      </c>
      <c r="C50" s="126">
        <f t="shared" ref="C50" si="2">(C26*$B$30*C34)/12</f>
        <v>0</v>
      </c>
      <c r="AS50" s="127"/>
      <c r="AT50" s="127"/>
      <c r="AU50" s="127"/>
    </row>
    <row r="51" spans="1:47" s="50" customFormat="1" ht="14.25" x14ac:dyDescent="0.2">
      <c r="A51" s="77"/>
      <c r="B51" s="76"/>
      <c r="C51" s="76"/>
    </row>
    <row r="52" spans="1:47" s="52" customFormat="1" ht="12.75" x14ac:dyDescent="0.2">
      <c r="A52" s="55" t="s">
        <v>77</v>
      </c>
      <c r="B52" s="56">
        <f>B37+B38+B39+B40+B41+B42+B43+B44+B46+B47+B48+B50+B45</f>
        <v>225.25</v>
      </c>
      <c r="C52" s="56">
        <f>C37+C38+C39+C40+C41+C42+C43+C44+C46+C47+C48+C50+C45</f>
        <v>225.25</v>
      </c>
    </row>
    <row r="53" spans="1:47" s="50" customFormat="1" ht="14.25" x14ac:dyDescent="0.2">
      <c r="A53" s="77"/>
      <c r="B53" s="76"/>
      <c r="C53" s="76"/>
    </row>
    <row r="54" spans="1:47" s="57" customFormat="1" ht="50.25" customHeight="1" x14ac:dyDescent="0.2">
      <c r="A54" s="191" t="s">
        <v>78</v>
      </c>
      <c r="B54" s="192"/>
      <c r="C54" s="192"/>
    </row>
    <row r="55" spans="1:47" x14ac:dyDescent="0.25">
      <c r="A55" s="58" t="s">
        <v>30</v>
      </c>
    </row>
    <row r="56" spans="1:47" x14ac:dyDescent="0.25">
      <c r="A56" s="58"/>
    </row>
    <row r="57" spans="1:47" x14ac:dyDescent="0.25">
      <c r="A57" s="58" t="s">
        <v>30</v>
      </c>
    </row>
    <row r="58" spans="1:47" x14ac:dyDescent="0.25">
      <c r="A58" s="58"/>
    </row>
    <row r="59" spans="1:47" x14ac:dyDescent="0.25">
      <c r="A59" s="58"/>
    </row>
    <row r="60" spans="1:47" x14ac:dyDescent="0.25">
      <c r="A60" s="58"/>
    </row>
    <row r="61" spans="1:47" x14ac:dyDescent="0.25">
      <c r="A61" s="58"/>
    </row>
    <row r="62" spans="1:47" x14ac:dyDescent="0.25">
      <c r="A62" s="58"/>
    </row>
    <row r="63" spans="1:47" x14ac:dyDescent="0.25">
      <c r="A63" s="58"/>
    </row>
    <row r="64" spans="1:47" x14ac:dyDescent="0.25">
      <c r="A64" s="58"/>
    </row>
    <row r="65" spans="1:1" x14ac:dyDescent="0.25">
      <c r="A65" s="58"/>
    </row>
    <row r="66" spans="1:1" x14ac:dyDescent="0.25">
      <c r="A66" s="58"/>
    </row>
    <row r="67" spans="1:1" x14ac:dyDescent="0.25">
      <c r="A67" s="58"/>
    </row>
    <row r="68" spans="1:1" x14ac:dyDescent="0.25">
      <c r="A68" s="58"/>
    </row>
    <row r="69" spans="1:1" x14ac:dyDescent="0.25">
      <c r="A69" s="58"/>
    </row>
    <row r="70" spans="1:1" x14ac:dyDescent="0.25">
      <c r="A70" s="58"/>
    </row>
    <row r="71" spans="1:1" x14ac:dyDescent="0.25">
      <c r="A71" s="58"/>
    </row>
    <row r="72" spans="1:1" x14ac:dyDescent="0.25">
      <c r="A72" s="58"/>
    </row>
    <row r="73" spans="1:1" x14ac:dyDescent="0.25">
      <c r="A73" s="58"/>
    </row>
    <row r="74" spans="1:1" x14ac:dyDescent="0.25">
      <c r="A74" s="58"/>
    </row>
    <row r="75" spans="1:1" x14ac:dyDescent="0.25">
      <c r="A75" s="60"/>
    </row>
    <row r="76" spans="1:1" x14ac:dyDescent="0.25">
      <c r="A76" s="60"/>
    </row>
    <row r="77" spans="1:1" x14ac:dyDescent="0.25">
      <c r="A77" s="60"/>
    </row>
    <row r="78" spans="1:1" x14ac:dyDescent="0.25">
      <c r="A78" s="60"/>
    </row>
    <row r="79" spans="1:1" x14ac:dyDescent="0.25">
      <c r="A79" s="60"/>
    </row>
    <row r="80" spans="1:1" x14ac:dyDescent="0.25">
      <c r="A80" s="60"/>
    </row>
    <row r="81" spans="1:1" x14ac:dyDescent="0.25">
      <c r="A81" s="60"/>
    </row>
    <row r="82" spans="1:1" x14ac:dyDescent="0.25">
      <c r="A82" s="60"/>
    </row>
    <row r="83" spans="1:1" x14ac:dyDescent="0.25">
      <c r="A83" s="60"/>
    </row>
    <row r="84" spans="1:1" x14ac:dyDescent="0.25">
      <c r="A84" s="60"/>
    </row>
    <row r="85" spans="1:1" x14ac:dyDescent="0.25">
      <c r="A85" s="60"/>
    </row>
    <row r="86" spans="1:1" x14ac:dyDescent="0.25">
      <c r="A86" s="60"/>
    </row>
    <row r="87" spans="1:1" x14ac:dyDescent="0.25">
      <c r="A87" s="60"/>
    </row>
    <row r="88" spans="1:1" x14ac:dyDescent="0.25">
      <c r="A88" s="60"/>
    </row>
    <row r="89" spans="1:1" x14ac:dyDescent="0.25">
      <c r="A89" s="60"/>
    </row>
    <row r="90" spans="1:1" x14ac:dyDescent="0.25">
      <c r="A90" s="60"/>
    </row>
    <row r="91" spans="1:1" x14ac:dyDescent="0.25">
      <c r="A91" s="60"/>
    </row>
    <row r="92" spans="1:1" x14ac:dyDescent="0.25">
      <c r="A92" s="60"/>
    </row>
    <row r="93" spans="1:1" x14ac:dyDescent="0.25">
      <c r="A93" s="60"/>
    </row>
    <row r="94" spans="1:1" x14ac:dyDescent="0.25">
      <c r="A94" s="60"/>
    </row>
    <row r="95" spans="1:1" x14ac:dyDescent="0.25">
      <c r="A95" s="60"/>
    </row>
    <row r="96" spans="1:1" x14ac:dyDescent="0.25">
      <c r="A96" s="60"/>
    </row>
    <row r="97" spans="1:1" x14ac:dyDescent="0.25">
      <c r="A97" s="60"/>
    </row>
    <row r="98" spans="1:1" x14ac:dyDescent="0.25">
      <c r="A98" s="60"/>
    </row>
    <row r="99" spans="1:1" x14ac:dyDescent="0.25">
      <c r="A99" s="60"/>
    </row>
    <row r="100" spans="1:1" x14ac:dyDescent="0.25">
      <c r="A100" s="60"/>
    </row>
    <row r="101" spans="1:1" x14ac:dyDescent="0.25">
      <c r="A101" s="60"/>
    </row>
    <row r="102" spans="1:1" x14ac:dyDescent="0.25">
      <c r="A102" s="60"/>
    </row>
    <row r="103" spans="1:1" x14ac:dyDescent="0.25">
      <c r="A103" s="60"/>
    </row>
    <row r="104" spans="1:1" x14ac:dyDescent="0.25">
      <c r="A104" s="60"/>
    </row>
    <row r="105" spans="1:1" x14ac:dyDescent="0.25">
      <c r="A105" s="60"/>
    </row>
    <row r="106" spans="1:1" x14ac:dyDescent="0.25">
      <c r="A106" s="60"/>
    </row>
    <row r="107" spans="1:1" x14ac:dyDescent="0.25">
      <c r="A107" s="60"/>
    </row>
    <row r="108" spans="1:1" x14ac:dyDescent="0.25">
      <c r="A108" s="60"/>
    </row>
    <row r="109" spans="1:1" x14ac:dyDescent="0.25">
      <c r="A109" s="60"/>
    </row>
    <row r="110" spans="1:1" x14ac:dyDescent="0.25">
      <c r="A110" s="60"/>
    </row>
    <row r="111" spans="1:1" x14ac:dyDescent="0.25">
      <c r="A111" s="60"/>
    </row>
    <row r="112" spans="1:1" x14ac:dyDescent="0.25">
      <c r="A112" s="60"/>
    </row>
    <row r="113" spans="1:1" x14ac:dyDescent="0.25">
      <c r="A113" s="60"/>
    </row>
    <row r="114" spans="1:1" x14ac:dyDescent="0.25">
      <c r="A114" s="60"/>
    </row>
    <row r="115" spans="1:1" x14ac:dyDescent="0.25">
      <c r="A115" s="60"/>
    </row>
    <row r="116" spans="1:1" x14ac:dyDescent="0.25">
      <c r="A116" s="60"/>
    </row>
    <row r="117" spans="1:1" x14ac:dyDescent="0.25">
      <c r="A117" s="60"/>
    </row>
    <row r="118" spans="1:1" x14ac:dyDescent="0.25">
      <c r="A118" s="60"/>
    </row>
    <row r="119" spans="1:1" x14ac:dyDescent="0.25">
      <c r="A119" s="60"/>
    </row>
    <row r="120" spans="1:1" x14ac:dyDescent="0.25">
      <c r="A120" s="60"/>
    </row>
    <row r="121" spans="1:1" x14ac:dyDescent="0.25">
      <c r="A121" s="60"/>
    </row>
    <row r="122" spans="1:1" x14ac:dyDescent="0.25">
      <c r="A122" s="60"/>
    </row>
    <row r="123" spans="1:1" x14ac:dyDescent="0.25">
      <c r="A123" s="60"/>
    </row>
    <row r="124" spans="1:1" x14ac:dyDescent="0.25">
      <c r="A124" s="60"/>
    </row>
    <row r="125" spans="1:1" x14ac:dyDescent="0.25">
      <c r="A125" s="60"/>
    </row>
    <row r="126" spans="1:1" x14ac:dyDescent="0.25">
      <c r="A126" s="60"/>
    </row>
    <row r="127" spans="1:1" x14ac:dyDescent="0.25">
      <c r="A127" s="60"/>
    </row>
    <row r="128" spans="1:1" x14ac:dyDescent="0.25">
      <c r="A128" s="60"/>
    </row>
    <row r="129" spans="1:1" x14ac:dyDescent="0.25">
      <c r="A129" s="60"/>
    </row>
    <row r="130" spans="1:1" x14ac:dyDescent="0.25">
      <c r="A130" s="60"/>
    </row>
    <row r="131" spans="1:1" x14ac:dyDescent="0.25">
      <c r="A131" s="60"/>
    </row>
    <row r="132" spans="1:1" x14ac:dyDescent="0.25">
      <c r="A132" s="60"/>
    </row>
    <row r="133" spans="1:1" x14ac:dyDescent="0.25">
      <c r="A133" s="60"/>
    </row>
    <row r="134" spans="1:1" x14ac:dyDescent="0.25">
      <c r="A134" s="60"/>
    </row>
    <row r="135" spans="1:1" x14ac:dyDescent="0.25">
      <c r="A135" s="60"/>
    </row>
    <row r="136" spans="1:1" x14ac:dyDescent="0.25">
      <c r="A136" s="60"/>
    </row>
    <row r="137" spans="1:1" x14ac:dyDescent="0.25">
      <c r="A137" s="60"/>
    </row>
    <row r="138" spans="1:1" x14ac:dyDescent="0.25">
      <c r="A138" s="60"/>
    </row>
    <row r="139" spans="1:1" x14ac:dyDescent="0.25">
      <c r="A139" s="60"/>
    </row>
    <row r="140" spans="1:1" x14ac:dyDescent="0.25">
      <c r="A140" s="60"/>
    </row>
    <row r="141" spans="1:1" x14ac:dyDescent="0.25">
      <c r="A141" s="60"/>
    </row>
    <row r="142" spans="1:1" x14ac:dyDescent="0.25">
      <c r="A142" s="60"/>
    </row>
    <row r="143" spans="1:1" x14ac:dyDescent="0.25">
      <c r="A143" s="60"/>
    </row>
    <row r="144" spans="1:1" x14ac:dyDescent="0.25">
      <c r="A144" s="60"/>
    </row>
    <row r="145" spans="1:1" x14ac:dyDescent="0.25">
      <c r="A145" s="60"/>
    </row>
    <row r="146" spans="1:1" x14ac:dyDescent="0.25">
      <c r="A146" s="60"/>
    </row>
    <row r="147" spans="1:1" x14ac:dyDescent="0.25">
      <c r="A147" s="60"/>
    </row>
    <row r="148" spans="1:1" x14ac:dyDescent="0.25">
      <c r="A148" s="60"/>
    </row>
    <row r="149" spans="1:1" x14ac:dyDescent="0.25">
      <c r="A149" s="60"/>
    </row>
    <row r="150" spans="1:1" x14ac:dyDescent="0.25">
      <c r="A150" s="60"/>
    </row>
    <row r="151" spans="1:1" x14ac:dyDescent="0.25">
      <c r="A151" s="60"/>
    </row>
    <row r="152" spans="1:1" x14ac:dyDescent="0.25">
      <c r="A152" s="60"/>
    </row>
    <row r="153" spans="1:1" x14ac:dyDescent="0.25">
      <c r="A153" s="60"/>
    </row>
    <row r="154" spans="1:1" x14ac:dyDescent="0.25">
      <c r="A154" s="60"/>
    </row>
    <row r="155" spans="1:1" x14ac:dyDescent="0.25">
      <c r="A155" s="60"/>
    </row>
    <row r="156" spans="1:1" x14ac:dyDescent="0.25">
      <c r="A156" s="60"/>
    </row>
    <row r="157" spans="1:1" x14ac:dyDescent="0.25">
      <c r="A157" s="60"/>
    </row>
    <row r="158" spans="1:1" x14ac:dyDescent="0.25">
      <c r="A158" s="60"/>
    </row>
    <row r="159" spans="1:1" x14ac:dyDescent="0.25">
      <c r="A159" s="60"/>
    </row>
    <row r="160" spans="1:1" x14ac:dyDescent="0.25">
      <c r="A160" s="60"/>
    </row>
    <row r="161" spans="1:1" x14ac:dyDescent="0.25">
      <c r="A161" s="60"/>
    </row>
    <row r="162" spans="1:1" x14ac:dyDescent="0.25">
      <c r="A162" s="60"/>
    </row>
    <row r="163" spans="1:1" x14ac:dyDescent="0.25">
      <c r="A163" s="60"/>
    </row>
    <row r="164" spans="1:1" x14ac:dyDescent="0.25">
      <c r="A164" s="60"/>
    </row>
    <row r="165" spans="1:1" x14ac:dyDescent="0.25">
      <c r="A165" s="60"/>
    </row>
    <row r="166" spans="1:1" x14ac:dyDescent="0.25">
      <c r="A166" s="60"/>
    </row>
    <row r="167" spans="1:1" x14ac:dyDescent="0.25">
      <c r="A167" s="60"/>
    </row>
    <row r="168" spans="1:1" x14ac:dyDescent="0.25">
      <c r="A168" s="60"/>
    </row>
    <row r="169" spans="1:1" x14ac:dyDescent="0.25">
      <c r="A169" s="60"/>
    </row>
    <row r="170" spans="1:1" x14ac:dyDescent="0.25">
      <c r="A170" s="60"/>
    </row>
    <row r="171" spans="1:1" x14ac:dyDescent="0.25">
      <c r="A171" s="60"/>
    </row>
    <row r="172" spans="1:1" x14ac:dyDescent="0.25">
      <c r="A172" s="60"/>
    </row>
    <row r="173" spans="1:1" x14ac:dyDescent="0.25">
      <c r="A173" s="60"/>
    </row>
    <row r="174" spans="1:1" x14ac:dyDescent="0.25">
      <c r="A174" s="60"/>
    </row>
    <row r="175" spans="1:1" x14ac:dyDescent="0.25">
      <c r="A175" s="60"/>
    </row>
    <row r="176" spans="1:1" x14ac:dyDescent="0.25">
      <c r="A176" s="60"/>
    </row>
    <row r="177" spans="1:1" x14ac:dyDescent="0.25">
      <c r="A177" s="60"/>
    </row>
    <row r="178" spans="1:1" x14ac:dyDescent="0.25">
      <c r="A178" s="60"/>
    </row>
    <row r="179" spans="1:1" x14ac:dyDescent="0.25">
      <c r="A179" s="60"/>
    </row>
    <row r="180" spans="1:1" x14ac:dyDescent="0.25">
      <c r="A180" s="60"/>
    </row>
    <row r="181" spans="1:1" x14ac:dyDescent="0.25">
      <c r="A181" s="60"/>
    </row>
    <row r="182" spans="1:1" x14ac:dyDescent="0.25">
      <c r="A182" s="60"/>
    </row>
    <row r="183" spans="1:1" x14ac:dyDescent="0.25">
      <c r="A183" s="60"/>
    </row>
    <row r="184" spans="1:1" x14ac:dyDescent="0.25">
      <c r="A184" s="60"/>
    </row>
    <row r="185" spans="1:1" x14ac:dyDescent="0.25">
      <c r="A185" s="60"/>
    </row>
    <row r="186" spans="1:1" x14ac:dyDescent="0.25">
      <c r="A186" s="60"/>
    </row>
    <row r="187" spans="1:1" x14ac:dyDescent="0.25">
      <c r="A187" s="60"/>
    </row>
    <row r="188" spans="1:1" x14ac:dyDescent="0.25">
      <c r="A188" s="60"/>
    </row>
    <row r="189" spans="1:1" x14ac:dyDescent="0.25">
      <c r="A189" s="60"/>
    </row>
    <row r="190" spans="1:1" x14ac:dyDescent="0.25">
      <c r="A190" s="60"/>
    </row>
    <row r="191" spans="1:1" x14ac:dyDescent="0.25">
      <c r="A191" s="60"/>
    </row>
    <row r="192" spans="1:1" x14ac:dyDescent="0.25">
      <c r="A192" s="60"/>
    </row>
    <row r="193" spans="1:1" x14ac:dyDescent="0.25">
      <c r="A193" s="60"/>
    </row>
    <row r="194" spans="1:1" x14ac:dyDescent="0.25">
      <c r="A194" s="60"/>
    </row>
    <row r="195" spans="1:1" x14ac:dyDescent="0.25">
      <c r="A195" s="60"/>
    </row>
    <row r="196" spans="1:1" x14ac:dyDescent="0.25">
      <c r="A196" s="60"/>
    </row>
    <row r="197" spans="1:1" x14ac:dyDescent="0.25">
      <c r="A197" s="60"/>
    </row>
    <row r="198" spans="1:1" x14ac:dyDescent="0.25">
      <c r="A198" s="60"/>
    </row>
    <row r="199" spans="1:1" x14ac:dyDescent="0.25">
      <c r="A199" s="60"/>
    </row>
    <row r="200" spans="1:1" x14ac:dyDescent="0.25">
      <c r="A200" s="60"/>
    </row>
    <row r="201" spans="1:1" x14ac:dyDescent="0.25">
      <c r="A201" s="60"/>
    </row>
    <row r="202" spans="1:1" x14ac:dyDescent="0.25">
      <c r="A202" s="60"/>
    </row>
    <row r="203" spans="1:1" x14ac:dyDescent="0.25">
      <c r="A203" s="60"/>
    </row>
    <row r="204" spans="1:1" x14ac:dyDescent="0.25">
      <c r="A204" s="60"/>
    </row>
    <row r="205" spans="1:1" x14ac:dyDescent="0.25">
      <c r="A205" s="60"/>
    </row>
    <row r="206" spans="1:1" x14ac:dyDescent="0.25">
      <c r="A206" s="60"/>
    </row>
    <row r="207" spans="1:1" x14ac:dyDescent="0.25">
      <c r="A207" s="60"/>
    </row>
    <row r="208" spans="1:1" x14ac:dyDescent="0.25">
      <c r="A208" s="60"/>
    </row>
    <row r="209" spans="1:1" x14ac:dyDescent="0.25">
      <c r="A209" s="60"/>
    </row>
    <row r="210" spans="1:1" x14ac:dyDescent="0.25">
      <c r="A210" s="60"/>
    </row>
    <row r="211" spans="1:1" x14ac:dyDescent="0.25">
      <c r="A211" s="60"/>
    </row>
    <row r="212" spans="1:1" x14ac:dyDescent="0.25">
      <c r="A212" s="60"/>
    </row>
    <row r="213" spans="1:1" x14ac:dyDescent="0.25">
      <c r="A213" s="60"/>
    </row>
    <row r="214" spans="1:1" x14ac:dyDescent="0.25">
      <c r="A214" s="60"/>
    </row>
    <row r="215" spans="1:1" x14ac:dyDescent="0.25">
      <c r="A215" s="60"/>
    </row>
    <row r="216" spans="1:1" x14ac:dyDescent="0.25">
      <c r="A216" s="60"/>
    </row>
    <row r="217" spans="1:1" x14ac:dyDescent="0.25">
      <c r="A217" s="60"/>
    </row>
    <row r="218" spans="1:1" x14ac:dyDescent="0.25">
      <c r="A218" s="60"/>
    </row>
    <row r="219" spans="1:1" x14ac:dyDescent="0.25">
      <c r="A219" s="60"/>
    </row>
    <row r="220" spans="1:1" x14ac:dyDescent="0.25">
      <c r="A220" s="60"/>
    </row>
    <row r="221" spans="1:1" x14ac:dyDescent="0.25">
      <c r="A221" s="60"/>
    </row>
    <row r="222" spans="1:1" x14ac:dyDescent="0.25">
      <c r="A222" s="60"/>
    </row>
    <row r="223" spans="1:1" x14ac:dyDescent="0.25">
      <c r="A223" s="60"/>
    </row>
    <row r="224" spans="1:1" x14ac:dyDescent="0.25">
      <c r="A224" s="60"/>
    </row>
    <row r="225" spans="1:1" x14ac:dyDescent="0.25">
      <c r="A225" s="60"/>
    </row>
    <row r="226" spans="1:1" x14ac:dyDescent="0.25">
      <c r="A226" s="60"/>
    </row>
    <row r="227" spans="1:1" x14ac:dyDescent="0.25">
      <c r="A227" s="60"/>
    </row>
    <row r="228" spans="1:1" x14ac:dyDescent="0.25">
      <c r="A228" s="60"/>
    </row>
    <row r="229" spans="1:1" x14ac:dyDescent="0.25">
      <c r="A229" s="60"/>
    </row>
    <row r="230" spans="1:1" x14ac:dyDescent="0.25">
      <c r="A230" s="60"/>
    </row>
    <row r="231" spans="1:1" x14ac:dyDescent="0.25">
      <c r="A231" s="60"/>
    </row>
    <row r="232" spans="1:1" x14ac:dyDescent="0.25">
      <c r="A232" s="60"/>
    </row>
    <row r="233" spans="1:1" x14ac:dyDescent="0.25">
      <c r="A233" s="60"/>
    </row>
    <row r="234" spans="1:1" x14ac:dyDescent="0.25">
      <c r="A234" s="60"/>
    </row>
    <row r="235" spans="1:1" x14ac:dyDescent="0.25">
      <c r="A235" s="60"/>
    </row>
    <row r="236" spans="1:1" x14ac:dyDescent="0.25">
      <c r="A236" s="60"/>
    </row>
    <row r="237" spans="1:1" x14ac:dyDescent="0.25">
      <c r="A237" s="60"/>
    </row>
    <row r="238" spans="1:1" x14ac:dyDescent="0.25">
      <c r="A238" s="60"/>
    </row>
    <row r="239" spans="1:1" x14ac:dyDescent="0.25">
      <c r="A239" s="60"/>
    </row>
    <row r="240" spans="1:1" x14ac:dyDescent="0.25">
      <c r="A240" s="60"/>
    </row>
    <row r="241" spans="1:1" x14ac:dyDescent="0.25">
      <c r="A241" s="60"/>
    </row>
    <row r="242" spans="1:1" x14ac:dyDescent="0.25">
      <c r="A242" s="60"/>
    </row>
    <row r="243" spans="1:1" x14ac:dyDescent="0.25">
      <c r="A243" s="60"/>
    </row>
    <row r="244" spans="1:1" x14ac:dyDescent="0.25">
      <c r="A244" s="60"/>
    </row>
    <row r="245" spans="1:1" x14ac:dyDescent="0.25">
      <c r="A245" s="60"/>
    </row>
    <row r="246" spans="1:1" x14ac:dyDescent="0.25">
      <c r="A246" s="60"/>
    </row>
    <row r="247" spans="1:1" x14ac:dyDescent="0.25">
      <c r="A247" s="60"/>
    </row>
    <row r="248" spans="1:1" x14ac:dyDescent="0.25">
      <c r="A248" s="60"/>
    </row>
    <row r="249" spans="1:1" x14ac:dyDescent="0.25">
      <c r="A249" s="60"/>
    </row>
  </sheetData>
  <sheetProtection algorithmName="SHA-512" hashValue="VQR0vnoe2fytVNhdwptWYgVwuJNqlIfiHv99lue8ECaBkJHdhLtq+qrTFDgEBmrRnNo4Sh3orIuYhmi2B27l6A==" saltValue="onMxBtJgga7NVZH0ky62RA==" spinCount="100000" sheet="1" selectLockedCells="1"/>
  <mergeCells count="8">
    <mergeCell ref="A54:C54"/>
    <mergeCell ref="A2:C2"/>
    <mergeCell ref="B49:C49"/>
    <mergeCell ref="B1:C1"/>
    <mergeCell ref="B27:C27"/>
    <mergeCell ref="B28:C28"/>
    <mergeCell ref="B29:C29"/>
    <mergeCell ref="B30:C30"/>
  </mergeCells>
  <pageMargins left="0.23622047244094491" right="0.23622047244094491" top="0.74803149606299213" bottom="0.74803149606299213" header="0.31496062992125984" footer="0.31496062992125984"/>
  <pageSetup paperSize="9" scale="66" fitToWidth="0" fitToHeight="2" orientation="landscape" r:id="rId1"/>
  <headerFooter>
    <oddFooter>&amp;L&amp;"Century Gothic,Standaard"&amp;8&amp;F
&amp;D&amp;C&amp;"Century Gothic,Standaard"&amp;8Pagina &amp;P van &amp;N&amp;R&amp;"Century Gothic,Vet"&amp;12United Quality
&amp;"Century Gothic,Cursief"&amp;8Advies en Aanbesteding in Afval en Automotive</oddFooter>
  </headerFooter>
  <rowBreaks count="1" manualBreakCount="1">
    <brk id="23" max="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FC829-7E46-4007-8016-C3645A50A6E0}">
  <sheetPr>
    <tabColor rgb="FFFFFF00"/>
    <pageSetUpPr fitToPage="1"/>
  </sheetPr>
  <dimension ref="A1:AV249"/>
  <sheetViews>
    <sheetView showGridLines="0" zoomScaleNormal="100" workbookViewId="0">
      <pane xSplit="1" ySplit="3" topLeftCell="B27" activePane="bottomRight" state="frozen"/>
      <selection activeCell="B49" sqref="B49:D49"/>
      <selection pane="topRight" activeCell="B49" sqref="B49:D49"/>
      <selection pane="bottomLeft" activeCell="B49" sqref="B49:D49"/>
      <selection pane="bottomRight" activeCell="B49" sqref="B49:D49"/>
    </sheetView>
  </sheetViews>
  <sheetFormatPr defaultColWidth="9.140625" defaultRowHeight="15" x14ac:dyDescent="0.25"/>
  <cols>
    <col min="1" max="1" width="60.140625" style="61" customWidth="1"/>
    <col min="2" max="2" width="43.140625" style="59" customWidth="1"/>
    <col min="3" max="3" width="45.85546875" style="59" customWidth="1"/>
    <col min="4" max="4" width="43.140625" style="59" customWidth="1"/>
    <col min="5" max="16384" width="9.140625" style="59"/>
  </cols>
  <sheetData>
    <row r="1" spans="1:4" s="49" customFormat="1" ht="15.75" x14ac:dyDescent="0.25">
      <c r="A1" s="62" t="s">
        <v>8</v>
      </c>
      <c r="B1" s="193" t="s">
        <v>176</v>
      </c>
      <c r="C1" s="193"/>
      <c r="D1" s="193"/>
    </row>
    <row r="2" spans="1:4" s="50" customFormat="1" ht="13.5" x14ac:dyDescent="0.2">
      <c r="A2" s="194" t="s">
        <v>9</v>
      </c>
      <c r="B2" s="194"/>
      <c r="C2" s="194"/>
      <c r="D2" s="194"/>
    </row>
    <row r="3" spans="1:4" s="52" customFormat="1" ht="12.75" x14ac:dyDescent="0.2">
      <c r="A3" s="51" t="s">
        <v>10</v>
      </c>
      <c r="B3" s="65" t="s">
        <v>64</v>
      </c>
      <c r="C3" s="65" t="s">
        <v>65</v>
      </c>
      <c r="D3" s="65" t="s">
        <v>66</v>
      </c>
    </row>
    <row r="4" spans="1:4" s="50" customFormat="1" ht="14.25" x14ac:dyDescent="0.2">
      <c r="A4" s="81" t="s">
        <v>1</v>
      </c>
      <c r="B4" s="87" t="s">
        <v>79</v>
      </c>
      <c r="C4" s="87" t="s">
        <v>67</v>
      </c>
      <c r="D4" s="87" t="s">
        <v>43</v>
      </c>
    </row>
    <row r="5" spans="1:4" s="50" customFormat="1" ht="14.25" x14ac:dyDescent="0.2">
      <c r="A5" s="81" t="s">
        <v>2</v>
      </c>
      <c r="B5" s="87" t="s">
        <v>96</v>
      </c>
      <c r="C5" s="87" t="s">
        <v>80</v>
      </c>
      <c r="D5" s="87" t="s">
        <v>81</v>
      </c>
    </row>
    <row r="6" spans="1:4" s="50" customFormat="1" ht="14.25" x14ac:dyDescent="0.2">
      <c r="A6" s="81" t="s">
        <v>3</v>
      </c>
      <c r="B6" s="87" t="s">
        <v>100</v>
      </c>
      <c r="C6" s="141" t="s">
        <v>174</v>
      </c>
      <c r="D6" s="141" t="s">
        <v>175</v>
      </c>
    </row>
    <row r="7" spans="1:4" s="50" customFormat="1" ht="14.25" x14ac:dyDescent="0.2">
      <c r="A7" s="81" t="s">
        <v>11</v>
      </c>
      <c r="B7" s="87" t="s">
        <v>97</v>
      </c>
      <c r="C7" s="141" t="s">
        <v>97</v>
      </c>
      <c r="D7" s="87" t="s">
        <v>97</v>
      </c>
    </row>
    <row r="8" spans="1:4" s="50" customFormat="1" ht="14.25" x14ac:dyDescent="0.2">
      <c r="A8" s="81" t="s">
        <v>12</v>
      </c>
      <c r="B8" s="87" t="s">
        <v>13</v>
      </c>
      <c r="C8" s="87" t="s">
        <v>13</v>
      </c>
      <c r="D8" s="87" t="s">
        <v>13</v>
      </c>
    </row>
    <row r="9" spans="1:4" s="50" customFormat="1" ht="14.25" x14ac:dyDescent="0.2">
      <c r="A9" s="81" t="s">
        <v>70</v>
      </c>
      <c r="B9" s="68">
        <v>1722</v>
      </c>
      <c r="C9" s="85">
        <v>1444</v>
      </c>
      <c r="D9" s="85">
        <v>1430</v>
      </c>
    </row>
    <row r="10" spans="1:4" s="50" customFormat="1" ht="14.25" x14ac:dyDescent="0.2">
      <c r="A10" s="77"/>
      <c r="B10" s="84"/>
      <c r="C10" s="84"/>
      <c r="D10" s="84"/>
    </row>
    <row r="11" spans="1:4" s="52" customFormat="1" ht="12.75" x14ac:dyDescent="0.2">
      <c r="A11" s="51" t="s">
        <v>14</v>
      </c>
      <c r="B11" s="65"/>
      <c r="C11" s="65"/>
      <c r="D11" s="65"/>
    </row>
    <row r="12" spans="1:4" s="50" customFormat="1" ht="28.5" x14ac:dyDescent="0.2">
      <c r="A12" s="81" t="s">
        <v>15</v>
      </c>
      <c r="B12" s="82">
        <f>(B13*1.21)+B14</f>
        <v>36849.629999999997</v>
      </c>
      <c r="C12" s="82">
        <f>(C13*1.21)+C14</f>
        <v>28999.149999999998</v>
      </c>
      <c r="D12" s="82">
        <f>(D13*1.21)+D14</f>
        <v>32799.759999999995</v>
      </c>
    </row>
    <row r="13" spans="1:4" s="50" customFormat="1" ht="14.25" x14ac:dyDescent="0.2">
      <c r="A13" s="81" t="s">
        <v>16</v>
      </c>
      <c r="B13" s="82">
        <v>29903</v>
      </c>
      <c r="C13" s="82">
        <v>23415</v>
      </c>
      <c r="D13" s="82">
        <v>26556</v>
      </c>
    </row>
    <row r="14" spans="1:4" s="50" customFormat="1" ht="14.25" x14ac:dyDescent="0.2">
      <c r="A14" s="81" t="s">
        <v>47</v>
      </c>
      <c r="B14" s="82">
        <v>667</v>
      </c>
      <c r="C14" s="82">
        <v>667</v>
      </c>
      <c r="D14" s="82">
        <v>667</v>
      </c>
    </row>
    <row r="15" spans="1:4" s="50" customFormat="1" ht="85.5" x14ac:dyDescent="0.2">
      <c r="A15" s="81" t="s">
        <v>17</v>
      </c>
      <c r="B15" s="66" t="s">
        <v>201</v>
      </c>
      <c r="C15" s="66" t="s">
        <v>202</v>
      </c>
      <c r="D15" s="66" t="s">
        <v>203</v>
      </c>
    </row>
    <row r="16" spans="1:4" s="50" customFormat="1" ht="14.25" x14ac:dyDescent="0.2">
      <c r="A16" s="81" t="s">
        <v>18</v>
      </c>
      <c r="B16" s="69">
        <v>0</v>
      </c>
      <c r="C16" s="69">
        <v>578</v>
      </c>
      <c r="D16" s="69">
        <v>579</v>
      </c>
    </row>
    <row r="17" spans="1:4" s="50" customFormat="1" ht="114" x14ac:dyDescent="0.2">
      <c r="A17" s="81" t="s">
        <v>19</v>
      </c>
      <c r="B17" s="66" t="s">
        <v>204</v>
      </c>
      <c r="C17" s="66" t="s">
        <v>205</v>
      </c>
      <c r="D17" s="66" t="s">
        <v>205</v>
      </c>
    </row>
    <row r="18" spans="1:4" s="50" customFormat="1" ht="14.25" x14ac:dyDescent="0.2">
      <c r="A18" s="81" t="s">
        <v>20</v>
      </c>
      <c r="B18" s="82">
        <v>1000</v>
      </c>
      <c r="C18" s="82">
        <v>1000</v>
      </c>
      <c r="D18" s="82">
        <v>1000</v>
      </c>
    </row>
    <row r="19" spans="1:4" s="50" customFormat="1" ht="14.25" x14ac:dyDescent="0.2">
      <c r="A19" s="81" t="s">
        <v>71</v>
      </c>
      <c r="B19" s="82">
        <f>1140/1.21</f>
        <v>942.14876033057851</v>
      </c>
      <c r="C19" s="82">
        <f>1000/1.21</f>
        <v>826.44628099173553</v>
      </c>
      <c r="D19" s="82">
        <v>836.51</v>
      </c>
    </row>
    <row r="20" spans="1:4" s="50" customFormat="1" ht="14.25" x14ac:dyDescent="0.2">
      <c r="A20" s="81" t="s">
        <v>21</v>
      </c>
      <c r="B20" s="67">
        <f>B19+B18+B16+B14+B13</f>
        <v>32512.14876033058</v>
      </c>
      <c r="C20" s="67">
        <f>C19+C18+C16+C14+C13</f>
        <v>26486.446280991735</v>
      </c>
      <c r="D20" s="67">
        <f>D19+D18+D16+D14+D13</f>
        <v>29638.510000000002</v>
      </c>
    </row>
    <row r="21" spans="1:4" s="50" customFormat="1" ht="14.25" x14ac:dyDescent="0.2">
      <c r="A21" s="81" t="s">
        <v>22</v>
      </c>
      <c r="B21" s="86">
        <v>0</v>
      </c>
      <c r="C21" s="86">
        <v>0</v>
      </c>
      <c r="D21" s="86">
        <v>0</v>
      </c>
    </row>
    <row r="22" spans="1:4" s="50" customFormat="1" ht="14.25" x14ac:dyDescent="0.2">
      <c r="A22" s="81" t="s">
        <v>23</v>
      </c>
      <c r="B22" s="67">
        <f>B20-B21</f>
        <v>32512.14876033058</v>
      </c>
      <c r="C22" s="67">
        <f>C20-C21</f>
        <v>26486.446280991735</v>
      </c>
      <c r="D22" s="67">
        <f>D20-D21</f>
        <v>29638.510000000002</v>
      </c>
    </row>
    <row r="23" spans="1:4" s="50" customFormat="1" ht="14.25" x14ac:dyDescent="0.2">
      <c r="A23" s="77"/>
      <c r="B23" s="76"/>
      <c r="C23" s="76"/>
      <c r="D23" s="76"/>
    </row>
    <row r="24" spans="1:4" s="52" customFormat="1" ht="12.75" x14ac:dyDescent="0.2">
      <c r="A24" s="51" t="s">
        <v>24</v>
      </c>
      <c r="B24" s="65"/>
      <c r="C24" s="65"/>
      <c r="D24" s="65"/>
    </row>
    <row r="25" spans="1:4" s="50" customFormat="1" ht="14.25" x14ac:dyDescent="0.2">
      <c r="A25" s="81" t="s">
        <v>25</v>
      </c>
      <c r="B25" s="85">
        <v>72</v>
      </c>
      <c r="C25" s="85">
        <v>72</v>
      </c>
      <c r="D25" s="85">
        <v>72</v>
      </c>
    </row>
    <row r="26" spans="1:4" s="50" customFormat="1" ht="14.25" x14ac:dyDescent="0.2">
      <c r="A26" s="81" t="s">
        <v>26</v>
      </c>
      <c r="B26" s="85">
        <v>10000</v>
      </c>
      <c r="C26" s="85">
        <v>10000</v>
      </c>
      <c r="D26" s="85">
        <v>10000</v>
      </c>
    </row>
    <row r="27" spans="1:4" s="50" customFormat="1" ht="14.25" x14ac:dyDescent="0.2">
      <c r="A27" s="78" t="s">
        <v>72</v>
      </c>
      <c r="B27" s="195">
        <v>2.5000000000000001E-2</v>
      </c>
      <c r="C27" s="195"/>
      <c r="D27" s="195"/>
    </row>
    <row r="28" spans="1:4" s="50" customFormat="1" ht="28.5" x14ac:dyDescent="0.2">
      <c r="A28" s="78" t="s">
        <v>73</v>
      </c>
      <c r="B28" s="196">
        <f>'Prijsinvulf overige zaken'!C5</f>
        <v>0</v>
      </c>
      <c r="C28" s="196"/>
      <c r="D28" s="196"/>
    </row>
    <row r="29" spans="1:4" s="50" customFormat="1" ht="14.25" x14ac:dyDescent="0.2">
      <c r="A29" s="78" t="s">
        <v>74</v>
      </c>
      <c r="B29" s="196">
        <f>B27+B28</f>
        <v>2.5000000000000001E-2</v>
      </c>
      <c r="C29" s="196"/>
      <c r="D29" s="196"/>
    </row>
    <row r="30" spans="1:4" s="50" customFormat="1" ht="14.25" x14ac:dyDescent="0.2">
      <c r="A30" s="78" t="s">
        <v>135</v>
      </c>
      <c r="B30" s="198">
        <v>0.1</v>
      </c>
      <c r="C30" s="198"/>
      <c r="D30" s="198"/>
    </row>
    <row r="31" spans="1:4" s="50" customFormat="1" ht="14.25" x14ac:dyDescent="0.2">
      <c r="A31" s="81" t="s">
        <v>27</v>
      </c>
      <c r="B31" s="80">
        <v>0</v>
      </c>
      <c r="C31" s="80">
        <v>0</v>
      </c>
      <c r="D31" s="80">
        <v>0</v>
      </c>
    </row>
    <row r="32" spans="1:4" s="50" customFormat="1" ht="14.25" x14ac:dyDescent="0.2">
      <c r="A32" s="81" t="s">
        <v>28</v>
      </c>
      <c r="B32" s="164">
        <v>0</v>
      </c>
      <c r="C32" s="164">
        <v>0</v>
      </c>
      <c r="D32" s="164">
        <v>0</v>
      </c>
    </row>
    <row r="33" spans="1:4" s="50" customFormat="1" ht="14.25" x14ac:dyDescent="0.2">
      <c r="A33" s="81" t="s">
        <v>29</v>
      </c>
      <c r="B33" s="166">
        <v>0</v>
      </c>
      <c r="C33" s="166">
        <v>0</v>
      </c>
      <c r="D33" s="166">
        <v>0</v>
      </c>
    </row>
    <row r="34" spans="1:4" s="50" customFormat="1" ht="14.25" x14ac:dyDescent="0.2">
      <c r="A34" s="81" t="s">
        <v>137</v>
      </c>
      <c r="B34" s="166">
        <v>0</v>
      </c>
      <c r="C34" s="166">
        <v>0</v>
      </c>
      <c r="D34" s="166">
        <v>0</v>
      </c>
    </row>
    <row r="35" spans="1:4" s="50" customFormat="1" ht="14.25" x14ac:dyDescent="0.2">
      <c r="A35" s="77"/>
      <c r="B35" s="84"/>
      <c r="C35" s="84"/>
      <c r="D35" s="84"/>
    </row>
    <row r="36" spans="1:4" s="52" customFormat="1" ht="13.5" x14ac:dyDescent="0.2">
      <c r="A36" s="51" t="s">
        <v>44</v>
      </c>
      <c r="B36" s="64"/>
      <c r="C36" s="64"/>
      <c r="D36" s="64"/>
    </row>
    <row r="37" spans="1:4" s="50" customFormat="1" ht="14.25" x14ac:dyDescent="0.2">
      <c r="A37" s="81" t="s">
        <v>31</v>
      </c>
      <c r="B37" s="80">
        <v>0</v>
      </c>
      <c r="C37" s="80">
        <v>0</v>
      </c>
      <c r="D37" s="80">
        <v>0</v>
      </c>
    </row>
    <row r="38" spans="1:4" s="50" customFormat="1" ht="14.25" x14ac:dyDescent="0.2">
      <c r="A38" s="81" t="s">
        <v>32</v>
      </c>
      <c r="B38" s="80">
        <v>0</v>
      </c>
      <c r="C38" s="83">
        <v>0</v>
      </c>
      <c r="D38" s="83">
        <v>0</v>
      </c>
    </row>
    <row r="39" spans="1:4" s="50" customFormat="1" ht="14.25" x14ac:dyDescent="0.2">
      <c r="A39" s="81" t="s">
        <v>33</v>
      </c>
      <c r="B39" s="80">
        <v>0</v>
      </c>
      <c r="C39" s="80">
        <v>0</v>
      </c>
      <c r="D39" s="80">
        <v>0</v>
      </c>
    </row>
    <row r="40" spans="1:4" s="50" customFormat="1" ht="14.25" x14ac:dyDescent="0.2">
      <c r="A40" s="81" t="s">
        <v>34</v>
      </c>
      <c r="B40" s="80">
        <v>0</v>
      </c>
      <c r="C40" s="80">
        <v>0</v>
      </c>
      <c r="D40" s="80">
        <v>0</v>
      </c>
    </row>
    <row r="41" spans="1:4" s="50" customFormat="1" ht="14.25" x14ac:dyDescent="0.2">
      <c r="A41" s="81" t="s">
        <v>35</v>
      </c>
      <c r="B41" s="80">
        <v>0</v>
      </c>
      <c r="C41" s="80">
        <v>0</v>
      </c>
      <c r="D41" s="80">
        <v>0</v>
      </c>
    </row>
    <row r="42" spans="1:4" s="50" customFormat="1" ht="14.25" x14ac:dyDescent="0.2">
      <c r="A42" s="70" t="s">
        <v>36</v>
      </c>
      <c r="B42" s="80">
        <v>0</v>
      </c>
      <c r="C42" s="80">
        <v>0</v>
      </c>
      <c r="D42" s="80">
        <v>0</v>
      </c>
    </row>
    <row r="43" spans="1:4" s="50" customFormat="1" ht="14.25" x14ac:dyDescent="0.2">
      <c r="A43" s="81" t="s">
        <v>37</v>
      </c>
      <c r="B43" s="82">
        <f>(((4*81)/25)*70)/12</f>
        <v>75.600000000000009</v>
      </c>
      <c r="C43" s="82">
        <f>(((4*60)/25)*70)/12</f>
        <v>56</v>
      </c>
      <c r="D43" s="82">
        <f>(((4*60)/25)*70)/12</f>
        <v>56</v>
      </c>
    </row>
    <row r="44" spans="1:4" s="50" customFormat="1" ht="14.25" x14ac:dyDescent="0.2">
      <c r="A44" s="81" t="s">
        <v>39</v>
      </c>
      <c r="B44" s="80">
        <v>0</v>
      </c>
      <c r="C44" s="80">
        <v>0</v>
      </c>
      <c r="D44" s="80">
        <v>0</v>
      </c>
    </row>
    <row r="45" spans="1:4" s="50" customFormat="1" ht="14.25" x14ac:dyDescent="0.2">
      <c r="A45" s="179" t="s">
        <v>216</v>
      </c>
      <c r="B45" s="80">
        <v>0</v>
      </c>
      <c r="C45" s="80">
        <v>0</v>
      </c>
      <c r="D45" s="80">
        <v>0</v>
      </c>
    </row>
    <row r="46" spans="1:4" s="50" customFormat="1" ht="14.25" x14ac:dyDescent="0.2">
      <c r="A46" s="78" t="s">
        <v>75</v>
      </c>
      <c r="B46" s="80">
        <v>0</v>
      </c>
      <c r="C46" s="80">
        <v>0</v>
      </c>
      <c r="D46" s="80">
        <v>0</v>
      </c>
    </row>
    <row r="47" spans="1:4" s="50" customFormat="1" ht="14.25" x14ac:dyDescent="0.2">
      <c r="A47" s="81" t="s">
        <v>40</v>
      </c>
      <c r="B47" s="80">
        <v>0</v>
      </c>
      <c r="C47" s="80">
        <v>0</v>
      </c>
      <c r="D47" s="80">
        <v>0</v>
      </c>
    </row>
    <row r="48" spans="1:4" s="50" customFormat="1" ht="14.25" x14ac:dyDescent="0.2">
      <c r="A48" s="78" t="s">
        <v>41</v>
      </c>
      <c r="B48" s="80">
        <v>0</v>
      </c>
      <c r="C48" s="79">
        <v>0</v>
      </c>
      <c r="D48" s="79">
        <v>0</v>
      </c>
    </row>
    <row r="49" spans="1:48" s="50" customFormat="1" ht="54" customHeight="1" x14ac:dyDescent="0.2">
      <c r="A49" s="78" t="s">
        <v>42</v>
      </c>
      <c r="B49" s="197" t="s">
        <v>76</v>
      </c>
      <c r="C49" s="197"/>
      <c r="D49" s="197"/>
    </row>
    <row r="50" spans="1:48" s="123" customFormat="1" ht="15" customHeight="1" x14ac:dyDescent="0.2">
      <c r="A50" s="125" t="s">
        <v>136</v>
      </c>
      <c r="B50" s="126">
        <f>(B26*$B$30*B34)/12</f>
        <v>0</v>
      </c>
      <c r="C50" s="126">
        <f t="shared" ref="C50:D50" si="0">(C26*$B$30*C34)/12</f>
        <v>0</v>
      </c>
      <c r="D50" s="126">
        <f t="shared" si="0"/>
        <v>0</v>
      </c>
      <c r="AT50" s="127"/>
      <c r="AU50" s="127"/>
      <c r="AV50" s="127"/>
    </row>
    <row r="51" spans="1:48" s="50" customFormat="1" ht="14.25" x14ac:dyDescent="0.2">
      <c r="A51" s="77"/>
      <c r="B51" s="76"/>
      <c r="C51" s="76"/>
      <c r="D51" s="76"/>
    </row>
    <row r="52" spans="1:48" s="52" customFormat="1" ht="12.75" x14ac:dyDescent="0.2">
      <c r="A52" s="55" t="s">
        <v>77</v>
      </c>
      <c r="B52" s="56">
        <f>B37+B38+B39+B40+B41+B42+B43+B44+B46+B47+B48+B50+B45</f>
        <v>75.600000000000009</v>
      </c>
      <c r="C52" s="56">
        <f t="shared" ref="C52:D52" si="1">C37+C38+C39+C40+C41+C42+C43+C44+C46+C47+C48+C50+C45</f>
        <v>56</v>
      </c>
      <c r="D52" s="56">
        <f t="shared" si="1"/>
        <v>56</v>
      </c>
    </row>
    <row r="53" spans="1:48" s="50" customFormat="1" ht="14.25" x14ac:dyDescent="0.2">
      <c r="A53" s="77"/>
      <c r="B53" s="76"/>
      <c r="C53" s="76"/>
      <c r="D53" s="76"/>
    </row>
    <row r="54" spans="1:48" s="57" customFormat="1" ht="51" customHeight="1" x14ac:dyDescent="0.2">
      <c r="A54" s="191" t="s">
        <v>78</v>
      </c>
      <c r="B54" s="192"/>
      <c r="C54" s="192"/>
      <c r="D54" s="192"/>
    </row>
    <row r="55" spans="1:48" x14ac:dyDescent="0.25">
      <c r="A55" s="58" t="s">
        <v>30</v>
      </c>
    </row>
    <row r="56" spans="1:48" x14ac:dyDescent="0.25">
      <c r="A56" s="58"/>
    </row>
    <row r="57" spans="1:48" x14ac:dyDescent="0.25">
      <c r="A57" s="58" t="s">
        <v>30</v>
      </c>
    </row>
    <row r="58" spans="1:48" x14ac:dyDescent="0.25">
      <c r="A58" s="58"/>
    </row>
    <row r="59" spans="1:48" x14ac:dyDescent="0.25">
      <c r="A59" s="58"/>
    </row>
    <row r="60" spans="1:48" x14ac:dyDescent="0.25">
      <c r="A60" s="58"/>
    </row>
    <row r="61" spans="1:48" x14ac:dyDescent="0.25">
      <c r="A61" s="58"/>
    </row>
    <row r="62" spans="1:48" x14ac:dyDescent="0.25">
      <c r="A62" s="58"/>
    </row>
    <row r="63" spans="1:48" x14ac:dyDescent="0.25">
      <c r="A63" s="58"/>
    </row>
    <row r="64" spans="1:48" x14ac:dyDescent="0.25">
      <c r="A64" s="58"/>
    </row>
    <row r="65" spans="1:1" x14ac:dyDescent="0.25">
      <c r="A65" s="58"/>
    </row>
    <row r="66" spans="1:1" x14ac:dyDescent="0.25">
      <c r="A66" s="58"/>
    </row>
    <row r="67" spans="1:1" x14ac:dyDescent="0.25">
      <c r="A67" s="58"/>
    </row>
    <row r="68" spans="1:1" x14ac:dyDescent="0.25">
      <c r="A68" s="58"/>
    </row>
    <row r="69" spans="1:1" x14ac:dyDescent="0.25">
      <c r="A69" s="58"/>
    </row>
    <row r="70" spans="1:1" x14ac:dyDescent="0.25">
      <c r="A70" s="58"/>
    </row>
    <row r="71" spans="1:1" x14ac:dyDescent="0.25">
      <c r="A71" s="58"/>
    </row>
    <row r="72" spans="1:1" x14ac:dyDescent="0.25">
      <c r="A72" s="58"/>
    </row>
    <row r="73" spans="1:1" x14ac:dyDescent="0.25">
      <c r="A73" s="58"/>
    </row>
    <row r="74" spans="1:1" x14ac:dyDescent="0.25">
      <c r="A74" s="58"/>
    </row>
    <row r="75" spans="1:1" x14ac:dyDescent="0.25">
      <c r="A75" s="60"/>
    </row>
    <row r="76" spans="1:1" x14ac:dyDescent="0.25">
      <c r="A76" s="60"/>
    </row>
    <row r="77" spans="1:1" x14ac:dyDescent="0.25">
      <c r="A77" s="60"/>
    </row>
    <row r="78" spans="1:1" x14ac:dyDescent="0.25">
      <c r="A78" s="60"/>
    </row>
    <row r="79" spans="1:1" x14ac:dyDescent="0.25">
      <c r="A79" s="60"/>
    </row>
    <row r="80" spans="1:1" x14ac:dyDescent="0.25">
      <c r="A80" s="60"/>
    </row>
    <row r="81" spans="1:1" x14ac:dyDescent="0.25">
      <c r="A81" s="60"/>
    </row>
    <row r="82" spans="1:1" x14ac:dyDescent="0.25">
      <c r="A82" s="60"/>
    </row>
    <row r="83" spans="1:1" x14ac:dyDescent="0.25">
      <c r="A83" s="60"/>
    </row>
    <row r="84" spans="1:1" x14ac:dyDescent="0.25">
      <c r="A84" s="60"/>
    </row>
    <row r="85" spans="1:1" x14ac:dyDescent="0.25">
      <c r="A85" s="60"/>
    </row>
    <row r="86" spans="1:1" x14ac:dyDescent="0.25">
      <c r="A86" s="60"/>
    </row>
    <row r="87" spans="1:1" x14ac:dyDescent="0.25">
      <c r="A87" s="60"/>
    </row>
    <row r="88" spans="1:1" x14ac:dyDescent="0.25">
      <c r="A88" s="60"/>
    </row>
    <row r="89" spans="1:1" x14ac:dyDescent="0.25">
      <c r="A89" s="60"/>
    </row>
    <row r="90" spans="1:1" x14ac:dyDescent="0.25">
      <c r="A90" s="60"/>
    </row>
    <row r="91" spans="1:1" x14ac:dyDescent="0.25">
      <c r="A91" s="60"/>
    </row>
    <row r="92" spans="1:1" x14ac:dyDescent="0.25">
      <c r="A92" s="60"/>
    </row>
    <row r="93" spans="1:1" x14ac:dyDescent="0.25">
      <c r="A93" s="60"/>
    </row>
    <row r="94" spans="1:1" x14ac:dyDescent="0.25">
      <c r="A94" s="60"/>
    </row>
    <row r="95" spans="1:1" x14ac:dyDescent="0.25">
      <c r="A95" s="60"/>
    </row>
    <row r="96" spans="1:1" x14ac:dyDescent="0.25">
      <c r="A96" s="60"/>
    </row>
    <row r="97" spans="1:1" x14ac:dyDescent="0.25">
      <c r="A97" s="60"/>
    </row>
    <row r="98" spans="1:1" x14ac:dyDescent="0.25">
      <c r="A98" s="60"/>
    </row>
    <row r="99" spans="1:1" x14ac:dyDescent="0.25">
      <c r="A99" s="60"/>
    </row>
    <row r="100" spans="1:1" x14ac:dyDescent="0.25">
      <c r="A100" s="60"/>
    </row>
    <row r="101" spans="1:1" x14ac:dyDescent="0.25">
      <c r="A101" s="60"/>
    </row>
    <row r="102" spans="1:1" x14ac:dyDescent="0.25">
      <c r="A102" s="60"/>
    </row>
    <row r="103" spans="1:1" x14ac:dyDescent="0.25">
      <c r="A103" s="60"/>
    </row>
    <row r="104" spans="1:1" x14ac:dyDescent="0.25">
      <c r="A104" s="60"/>
    </row>
    <row r="105" spans="1:1" x14ac:dyDescent="0.25">
      <c r="A105" s="60"/>
    </row>
    <row r="106" spans="1:1" x14ac:dyDescent="0.25">
      <c r="A106" s="60"/>
    </row>
    <row r="107" spans="1:1" x14ac:dyDescent="0.25">
      <c r="A107" s="60"/>
    </row>
    <row r="108" spans="1:1" x14ac:dyDescent="0.25">
      <c r="A108" s="60"/>
    </row>
    <row r="109" spans="1:1" x14ac:dyDescent="0.25">
      <c r="A109" s="60"/>
    </row>
    <row r="110" spans="1:1" x14ac:dyDescent="0.25">
      <c r="A110" s="60"/>
    </row>
    <row r="111" spans="1:1" x14ac:dyDescent="0.25">
      <c r="A111" s="60"/>
    </row>
    <row r="112" spans="1:1" x14ac:dyDescent="0.25">
      <c r="A112" s="60"/>
    </row>
    <row r="113" spans="1:1" x14ac:dyDescent="0.25">
      <c r="A113" s="60"/>
    </row>
    <row r="114" spans="1:1" x14ac:dyDescent="0.25">
      <c r="A114" s="60"/>
    </row>
    <row r="115" spans="1:1" x14ac:dyDescent="0.25">
      <c r="A115" s="60"/>
    </row>
    <row r="116" spans="1:1" x14ac:dyDescent="0.25">
      <c r="A116" s="60"/>
    </row>
    <row r="117" spans="1:1" x14ac:dyDescent="0.25">
      <c r="A117" s="60"/>
    </row>
    <row r="118" spans="1:1" x14ac:dyDescent="0.25">
      <c r="A118" s="60"/>
    </row>
    <row r="119" spans="1:1" x14ac:dyDescent="0.25">
      <c r="A119" s="60"/>
    </row>
    <row r="120" spans="1:1" x14ac:dyDescent="0.25">
      <c r="A120" s="60"/>
    </row>
    <row r="121" spans="1:1" x14ac:dyDescent="0.25">
      <c r="A121" s="60"/>
    </row>
    <row r="122" spans="1:1" x14ac:dyDescent="0.25">
      <c r="A122" s="60"/>
    </row>
    <row r="123" spans="1:1" x14ac:dyDescent="0.25">
      <c r="A123" s="60"/>
    </row>
    <row r="124" spans="1:1" x14ac:dyDescent="0.25">
      <c r="A124" s="60"/>
    </row>
    <row r="125" spans="1:1" x14ac:dyDescent="0.25">
      <c r="A125" s="60"/>
    </row>
    <row r="126" spans="1:1" x14ac:dyDescent="0.25">
      <c r="A126" s="60"/>
    </row>
    <row r="127" spans="1:1" x14ac:dyDescent="0.25">
      <c r="A127" s="60"/>
    </row>
    <row r="128" spans="1:1" x14ac:dyDescent="0.25">
      <c r="A128" s="60"/>
    </row>
    <row r="129" spans="1:1" x14ac:dyDescent="0.25">
      <c r="A129" s="60"/>
    </row>
    <row r="130" spans="1:1" x14ac:dyDescent="0.25">
      <c r="A130" s="60"/>
    </row>
    <row r="131" spans="1:1" x14ac:dyDescent="0.25">
      <c r="A131" s="60"/>
    </row>
    <row r="132" spans="1:1" x14ac:dyDescent="0.25">
      <c r="A132" s="60"/>
    </row>
    <row r="133" spans="1:1" x14ac:dyDescent="0.25">
      <c r="A133" s="60"/>
    </row>
    <row r="134" spans="1:1" x14ac:dyDescent="0.25">
      <c r="A134" s="60"/>
    </row>
    <row r="135" spans="1:1" x14ac:dyDescent="0.25">
      <c r="A135" s="60"/>
    </row>
    <row r="136" spans="1:1" x14ac:dyDescent="0.25">
      <c r="A136" s="60"/>
    </row>
    <row r="137" spans="1:1" x14ac:dyDescent="0.25">
      <c r="A137" s="60"/>
    </row>
    <row r="138" spans="1:1" x14ac:dyDescent="0.25">
      <c r="A138" s="60"/>
    </row>
    <row r="139" spans="1:1" x14ac:dyDescent="0.25">
      <c r="A139" s="60"/>
    </row>
    <row r="140" spans="1:1" x14ac:dyDescent="0.25">
      <c r="A140" s="60"/>
    </row>
    <row r="141" spans="1:1" x14ac:dyDescent="0.25">
      <c r="A141" s="60"/>
    </row>
    <row r="142" spans="1:1" x14ac:dyDescent="0.25">
      <c r="A142" s="60"/>
    </row>
    <row r="143" spans="1:1" x14ac:dyDescent="0.25">
      <c r="A143" s="60"/>
    </row>
    <row r="144" spans="1:1" x14ac:dyDescent="0.25">
      <c r="A144" s="60"/>
    </row>
    <row r="145" spans="1:1" x14ac:dyDescent="0.25">
      <c r="A145" s="60"/>
    </row>
    <row r="146" spans="1:1" x14ac:dyDescent="0.25">
      <c r="A146" s="60"/>
    </row>
    <row r="147" spans="1:1" x14ac:dyDescent="0.25">
      <c r="A147" s="60"/>
    </row>
    <row r="148" spans="1:1" x14ac:dyDescent="0.25">
      <c r="A148" s="60"/>
    </row>
    <row r="149" spans="1:1" x14ac:dyDescent="0.25">
      <c r="A149" s="60"/>
    </row>
    <row r="150" spans="1:1" x14ac:dyDescent="0.25">
      <c r="A150" s="60"/>
    </row>
    <row r="151" spans="1:1" x14ac:dyDescent="0.25">
      <c r="A151" s="60"/>
    </row>
    <row r="152" spans="1:1" x14ac:dyDescent="0.25">
      <c r="A152" s="60"/>
    </row>
    <row r="153" spans="1:1" x14ac:dyDescent="0.25">
      <c r="A153" s="60"/>
    </row>
    <row r="154" spans="1:1" x14ac:dyDescent="0.25">
      <c r="A154" s="60"/>
    </row>
    <row r="155" spans="1:1" x14ac:dyDescent="0.25">
      <c r="A155" s="60"/>
    </row>
    <row r="156" spans="1:1" x14ac:dyDescent="0.25">
      <c r="A156" s="60"/>
    </row>
    <row r="157" spans="1:1" x14ac:dyDescent="0.25">
      <c r="A157" s="60"/>
    </row>
    <row r="158" spans="1:1" x14ac:dyDescent="0.25">
      <c r="A158" s="60"/>
    </row>
    <row r="159" spans="1:1" x14ac:dyDescent="0.25">
      <c r="A159" s="60"/>
    </row>
    <row r="160" spans="1:1" x14ac:dyDescent="0.25">
      <c r="A160" s="60"/>
    </row>
    <row r="161" spans="1:1" x14ac:dyDescent="0.25">
      <c r="A161" s="60"/>
    </row>
    <row r="162" spans="1:1" x14ac:dyDescent="0.25">
      <c r="A162" s="60"/>
    </row>
    <row r="163" spans="1:1" x14ac:dyDescent="0.25">
      <c r="A163" s="60"/>
    </row>
    <row r="164" spans="1:1" x14ac:dyDescent="0.25">
      <c r="A164" s="60"/>
    </row>
    <row r="165" spans="1:1" x14ac:dyDescent="0.25">
      <c r="A165" s="60"/>
    </row>
    <row r="166" spans="1:1" x14ac:dyDescent="0.25">
      <c r="A166" s="60"/>
    </row>
    <row r="167" spans="1:1" x14ac:dyDescent="0.25">
      <c r="A167" s="60"/>
    </row>
    <row r="168" spans="1:1" x14ac:dyDescent="0.25">
      <c r="A168" s="60"/>
    </row>
    <row r="169" spans="1:1" x14ac:dyDescent="0.25">
      <c r="A169" s="60"/>
    </row>
    <row r="170" spans="1:1" x14ac:dyDescent="0.25">
      <c r="A170" s="60"/>
    </row>
    <row r="171" spans="1:1" x14ac:dyDescent="0.25">
      <c r="A171" s="60"/>
    </row>
    <row r="172" spans="1:1" x14ac:dyDescent="0.25">
      <c r="A172" s="60"/>
    </row>
    <row r="173" spans="1:1" x14ac:dyDescent="0.25">
      <c r="A173" s="60"/>
    </row>
    <row r="174" spans="1:1" x14ac:dyDescent="0.25">
      <c r="A174" s="60"/>
    </row>
    <row r="175" spans="1:1" x14ac:dyDescent="0.25">
      <c r="A175" s="60"/>
    </row>
    <row r="176" spans="1:1" x14ac:dyDescent="0.25">
      <c r="A176" s="60"/>
    </row>
    <row r="177" spans="1:1" x14ac:dyDescent="0.25">
      <c r="A177" s="60"/>
    </row>
    <row r="178" spans="1:1" x14ac:dyDescent="0.25">
      <c r="A178" s="60"/>
    </row>
    <row r="179" spans="1:1" x14ac:dyDescent="0.25">
      <c r="A179" s="60"/>
    </row>
    <row r="180" spans="1:1" x14ac:dyDescent="0.25">
      <c r="A180" s="60"/>
    </row>
    <row r="181" spans="1:1" x14ac:dyDescent="0.25">
      <c r="A181" s="60"/>
    </row>
    <row r="182" spans="1:1" x14ac:dyDescent="0.25">
      <c r="A182" s="60"/>
    </row>
    <row r="183" spans="1:1" x14ac:dyDescent="0.25">
      <c r="A183" s="60"/>
    </row>
    <row r="184" spans="1:1" x14ac:dyDescent="0.25">
      <c r="A184" s="60"/>
    </row>
    <row r="185" spans="1:1" x14ac:dyDescent="0.25">
      <c r="A185" s="60"/>
    </row>
    <row r="186" spans="1:1" x14ac:dyDescent="0.25">
      <c r="A186" s="60"/>
    </row>
    <row r="187" spans="1:1" x14ac:dyDescent="0.25">
      <c r="A187" s="60"/>
    </row>
    <row r="188" spans="1:1" x14ac:dyDescent="0.25">
      <c r="A188" s="60"/>
    </row>
    <row r="189" spans="1:1" x14ac:dyDescent="0.25">
      <c r="A189" s="60"/>
    </row>
    <row r="190" spans="1:1" x14ac:dyDescent="0.25">
      <c r="A190" s="60"/>
    </row>
    <row r="191" spans="1:1" x14ac:dyDescent="0.25">
      <c r="A191" s="60"/>
    </row>
    <row r="192" spans="1:1" x14ac:dyDescent="0.25">
      <c r="A192" s="60"/>
    </row>
    <row r="193" spans="1:1" x14ac:dyDescent="0.25">
      <c r="A193" s="60"/>
    </row>
    <row r="194" spans="1:1" x14ac:dyDescent="0.25">
      <c r="A194" s="60"/>
    </row>
    <row r="195" spans="1:1" x14ac:dyDescent="0.25">
      <c r="A195" s="60"/>
    </row>
    <row r="196" spans="1:1" x14ac:dyDescent="0.25">
      <c r="A196" s="60"/>
    </row>
    <row r="197" spans="1:1" x14ac:dyDescent="0.25">
      <c r="A197" s="60"/>
    </row>
    <row r="198" spans="1:1" x14ac:dyDescent="0.25">
      <c r="A198" s="60"/>
    </row>
    <row r="199" spans="1:1" x14ac:dyDescent="0.25">
      <c r="A199" s="60"/>
    </row>
    <row r="200" spans="1:1" x14ac:dyDescent="0.25">
      <c r="A200" s="60"/>
    </row>
    <row r="201" spans="1:1" x14ac:dyDescent="0.25">
      <c r="A201" s="60"/>
    </row>
    <row r="202" spans="1:1" x14ac:dyDescent="0.25">
      <c r="A202" s="60"/>
    </row>
    <row r="203" spans="1:1" x14ac:dyDescent="0.25">
      <c r="A203" s="60"/>
    </row>
    <row r="204" spans="1:1" x14ac:dyDescent="0.25">
      <c r="A204" s="60"/>
    </row>
    <row r="205" spans="1:1" x14ac:dyDescent="0.25">
      <c r="A205" s="60"/>
    </row>
    <row r="206" spans="1:1" x14ac:dyDescent="0.25">
      <c r="A206" s="60"/>
    </row>
    <row r="207" spans="1:1" x14ac:dyDescent="0.25">
      <c r="A207" s="60"/>
    </row>
    <row r="208" spans="1:1" x14ac:dyDescent="0.25">
      <c r="A208" s="60"/>
    </row>
    <row r="209" spans="1:1" x14ac:dyDescent="0.25">
      <c r="A209" s="60"/>
    </row>
    <row r="210" spans="1:1" x14ac:dyDescent="0.25">
      <c r="A210" s="60"/>
    </row>
    <row r="211" spans="1:1" x14ac:dyDescent="0.25">
      <c r="A211" s="60"/>
    </row>
    <row r="212" spans="1:1" x14ac:dyDescent="0.25">
      <c r="A212" s="60"/>
    </row>
    <row r="213" spans="1:1" x14ac:dyDescent="0.25">
      <c r="A213" s="60"/>
    </row>
    <row r="214" spans="1:1" x14ac:dyDescent="0.25">
      <c r="A214" s="60"/>
    </row>
    <row r="215" spans="1:1" x14ac:dyDescent="0.25">
      <c r="A215" s="60"/>
    </row>
    <row r="216" spans="1:1" x14ac:dyDescent="0.25">
      <c r="A216" s="60"/>
    </row>
    <row r="217" spans="1:1" x14ac:dyDescent="0.25">
      <c r="A217" s="60"/>
    </row>
    <row r="218" spans="1:1" x14ac:dyDescent="0.25">
      <c r="A218" s="60"/>
    </row>
    <row r="219" spans="1:1" x14ac:dyDescent="0.25">
      <c r="A219" s="60"/>
    </row>
    <row r="220" spans="1:1" x14ac:dyDescent="0.25">
      <c r="A220" s="60"/>
    </row>
    <row r="221" spans="1:1" x14ac:dyDescent="0.25">
      <c r="A221" s="60"/>
    </row>
    <row r="222" spans="1:1" x14ac:dyDescent="0.25">
      <c r="A222" s="60"/>
    </row>
    <row r="223" spans="1:1" x14ac:dyDescent="0.25">
      <c r="A223" s="60"/>
    </row>
    <row r="224" spans="1:1" x14ac:dyDescent="0.25">
      <c r="A224" s="60"/>
    </row>
    <row r="225" spans="1:1" x14ac:dyDescent="0.25">
      <c r="A225" s="60"/>
    </row>
    <row r="226" spans="1:1" x14ac:dyDescent="0.25">
      <c r="A226" s="60"/>
    </row>
    <row r="227" spans="1:1" x14ac:dyDescent="0.25">
      <c r="A227" s="60"/>
    </row>
    <row r="228" spans="1:1" x14ac:dyDescent="0.25">
      <c r="A228" s="60"/>
    </row>
    <row r="229" spans="1:1" x14ac:dyDescent="0.25">
      <c r="A229" s="60"/>
    </row>
    <row r="230" spans="1:1" x14ac:dyDescent="0.25">
      <c r="A230" s="60"/>
    </row>
    <row r="231" spans="1:1" x14ac:dyDescent="0.25">
      <c r="A231" s="60"/>
    </row>
    <row r="232" spans="1:1" x14ac:dyDescent="0.25">
      <c r="A232" s="60"/>
    </row>
    <row r="233" spans="1:1" x14ac:dyDescent="0.25">
      <c r="A233" s="60"/>
    </row>
    <row r="234" spans="1:1" x14ac:dyDescent="0.25">
      <c r="A234" s="60"/>
    </row>
    <row r="235" spans="1:1" x14ac:dyDescent="0.25">
      <c r="A235" s="60"/>
    </row>
    <row r="236" spans="1:1" x14ac:dyDescent="0.25">
      <c r="A236" s="60"/>
    </row>
    <row r="237" spans="1:1" x14ac:dyDescent="0.25">
      <c r="A237" s="60"/>
    </row>
    <row r="238" spans="1:1" x14ac:dyDescent="0.25">
      <c r="A238" s="60"/>
    </row>
    <row r="239" spans="1:1" x14ac:dyDescent="0.25">
      <c r="A239" s="60"/>
    </row>
    <row r="240" spans="1:1" x14ac:dyDescent="0.25">
      <c r="A240" s="60"/>
    </row>
    <row r="241" spans="1:1" x14ac:dyDescent="0.25">
      <c r="A241" s="60"/>
    </row>
    <row r="242" spans="1:1" x14ac:dyDescent="0.25">
      <c r="A242" s="60"/>
    </row>
    <row r="243" spans="1:1" x14ac:dyDescent="0.25">
      <c r="A243" s="60"/>
    </row>
    <row r="244" spans="1:1" x14ac:dyDescent="0.25">
      <c r="A244" s="60"/>
    </row>
    <row r="245" spans="1:1" x14ac:dyDescent="0.25">
      <c r="A245" s="60"/>
    </row>
    <row r="246" spans="1:1" x14ac:dyDescent="0.25">
      <c r="A246" s="60"/>
    </row>
    <row r="247" spans="1:1" x14ac:dyDescent="0.25">
      <c r="A247" s="60"/>
    </row>
    <row r="248" spans="1:1" x14ac:dyDescent="0.25">
      <c r="A248" s="60"/>
    </row>
    <row r="249" spans="1:1" x14ac:dyDescent="0.25">
      <c r="A249" s="60"/>
    </row>
  </sheetData>
  <sheetProtection algorithmName="SHA-512" hashValue="HaxzSX4k0+87QGTxHyyyTwKlUoXoacGJuXymq3+XK/93F2SPD2OZN4IyQjoJGxwpDQw+1RFhFiiIONfqMBIaOw==" saltValue="pu3r2qqXEnkv47Pv4FjbcA==" spinCount="100000" sheet="1" selectLockedCells="1"/>
  <mergeCells count="8">
    <mergeCell ref="B49:D49"/>
    <mergeCell ref="A54:D54"/>
    <mergeCell ref="B1:D1"/>
    <mergeCell ref="A2:D2"/>
    <mergeCell ref="B27:D27"/>
    <mergeCell ref="B28:D28"/>
    <mergeCell ref="B29:D29"/>
    <mergeCell ref="B30:D30"/>
  </mergeCells>
  <pageMargins left="0.25" right="0.25" top="0.75" bottom="0.75" header="0.3" footer="0.3"/>
  <pageSetup paperSize="9" scale="75" fitToHeight="0" orientation="landscape" r:id="rId1"/>
  <headerFooter>
    <oddFooter>&amp;L&amp;"Century Gothic,Standaard"&amp;8&amp;F
&amp;D&amp;C&amp;"Century Gothic,Standaard"&amp;8Pagina &amp;P van &amp;N&amp;R&amp;"Century Gothic,Vet"&amp;12United Quality
&amp;"Century Gothic,Cursief"&amp;8Advies en Aanbesteding in Afval en Automotive</oddFooter>
  </headerFooter>
  <rowBreaks count="1" manualBreakCount="1">
    <brk id="23" max="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1EEC3-DA69-4F5A-BB29-CBF26B29A6E3}">
  <sheetPr>
    <tabColor rgb="FFFFC000"/>
    <pageSetUpPr fitToPage="1"/>
  </sheetPr>
  <dimension ref="A1:BX246"/>
  <sheetViews>
    <sheetView showGridLines="0" zoomScaleNormal="100" zoomScaleSheetLayoutView="100" workbookViewId="0">
      <pane xSplit="1" ySplit="1" topLeftCell="B14" activePane="bottomRight" state="frozen"/>
      <selection activeCell="B49" sqref="B49:D49"/>
      <selection pane="topRight" activeCell="B49" sqref="B49:D49"/>
      <selection pane="bottomLeft" activeCell="B49" sqref="B49:D49"/>
      <selection pane="bottomRight" activeCell="B22" sqref="B22"/>
    </sheetView>
  </sheetViews>
  <sheetFormatPr defaultColWidth="9.140625" defaultRowHeight="12" x14ac:dyDescent="0.2"/>
  <cols>
    <col min="1" max="1" width="59.42578125" style="108" customWidth="1"/>
    <col min="2" max="3" width="67.5703125" style="108" customWidth="1"/>
    <col min="4" max="51" width="9.140625" style="108"/>
    <col min="52" max="76" width="9.140625" style="96"/>
    <col min="77" max="16384" width="9.140625" style="108"/>
  </cols>
  <sheetData>
    <row r="1" spans="1:76" s="91" customFormat="1" ht="15" x14ac:dyDescent="0.2">
      <c r="A1" s="90" t="s">
        <v>8</v>
      </c>
      <c r="B1" s="223" t="s">
        <v>134</v>
      </c>
      <c r="C1" s="224"/>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92"/>
      <c r="BA1" s="92"/>
      <c r="BB1" s="92"/>
      <c r="BC1" s="92"/>
      <c r="BD1" s="92"/>
      <c r="BE1" s="92"/>
      <c r="BF1" s="92"/>
      <c r="BG1" s="92"/>
      <c r="BH1" s="92"/>
      <c r="BI1" s="92"/>
      <c r="BJ1" s="92"/>
      <c r="BK1" s="92"/>
      <c r="BL1" s="92"/>
      <c r="BM1" s="92"/>
      <c r="BN1" s="92"/>
      <c r="BO1" s="92"/>
      <c r="BP1" s="92"/>
      <c r="BQ1" s="92"/>
      <c r="BR1" s="92"/>
      <c r="BS1" s="92"/>
      <c r="BT1" s="92"/>
      <c r="BU1" s="92"/>
      <c r="BV1" s="92"/>
      <c r="BW1" s="92"/>
      <c r="BX1" s="92"/>
    </row>
    <row r="2" spans="1:76" s="95" customFormat="1" ht="14.25" x14ac:dyDescent="0.2">
      <c r="A2" s="93" t="s">
        <v>9</v>
      </c>
      <c r="B2" s="94"/>
      <c r="C2" s="94"/>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96"/>
      <c r="BA2" s="96"/>
      <c r="BB2" s="96"/>
      <c r="BC2" s="96"/>
      <c r="BD2" s="96"/>
      <c r="BE2" s="96"/>
      <c r="BF2" s="96"/>
      <c r="BG2" s="96"/>
      <c r="BH2" s="96"/>
      <c r="BI2" s="96"/>
      <c r="BJ2" s="96"/>
      <c r="BK2" s="96"/>
      <c r="BL2" s="96"/>
      <c r="BM2" s="96"/>
      <c r="BN2" s="96"/>
      <c r="BO2" s="96"/>
      <c r="BP2" s="96"/>
      <c r="BQ2" s="96"/>
      <c r="BR2" s="96"/>
      <c r="BS2" s="96"/>
      <c r="BT2" s="96"/>
      <c r="BU2" s="96"/>
      <c r="BV2" s="96"/>
      <c r="BW2" s="96"/>
      <c r="BX2" s="96"/>
    </row>
    <row r="3" spans="1:76" s="95" customFormat="1" ht="13.5" x14ac:dyDescent="0.2">
      <c r="A3" s="97" t="s">
        <v>154</v>
      </c>
      <c r="B3" s="102" t="s">
        <v>211</v>
      </c>
      <c r="C3" s="102" t="s">
        <v>212</v>
      </c>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c r="AY3" s="108"/>
      <c r="AZ3" s="96"/>
      <c r="BA3" s="96"/>
      <c r="BB3" s="96"/>
      <c r="BC3" s="96"/>
      <c r="BD3" s="96"/>
      <c r="BE3" s="96"/>
      <c r="BF3" s="96"/>
      <c r="BG3" s="96"/>
      <c r="BH3" s="96"/>
      <c r="BI3" s="96"/>
      <c r="BJ3" s="96"/>
      <c r="BK3" s="96"/>
      <c r="BL3" s="96"/>
      <c r="BM3" s="96"/>
      <c r="BN3" s="96"/>
      <c r="BO3" s="96"/>
      <c r="BP3" s="96"/>
      <c r="BQ3" s="96"/>
      <c r="BR3" s="96"/>
      <c r="BS3" s="96"/>
      <c r="BT3" s="96"/>
      <c r="BU3" s="96"/>
      <c r="BV3" s="96"/>
      <c r="BW3" s="96"/>
      <c r="BX3" s="96"/>
    </row>
    <row r="4" spans="1:76" s="95" customFormat="1" ht="14.25" x14ac:dyDescent="0.2">
      <c r="A4" s="98" t="s">
        <v>1</v>
      </c>
      <c r="B4" s="99" t="s">
        <v>141</v>
      </c>
      <c r="C4" s="99" t="s">
        <v>149</v>
      </c>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96"/>
      <c r="BA4" s="96"/>
      <c r="BB4" s="96"/>
      <c r="BC4" s="96"/>
      <c r="BD4" s="96"/>
      <c r="BE4" s="96"/>
      <c r="BF4" s="96"/>
      <c r="BG4" s="96"/>
      <c r="BH4" s="96"/>
      <c r="BI4" s="96"/>
      <c r="BJ4" s="96"/>
      <c r="BK4" s="96"/>
      <c r="BL4" s="96"/>
      <c r="BM4" s="96"/>
      <c r="BN4" s="96"/>
      <c r="BO4" s="96"/>
      <c r="BP4" s="96"/>
      <c r="BQ4" s="96"/>
      <c r="BR4" s="96"/>
      <c r="BS4" s="96"/>
      <c r="BT4" s="96"/>
      <c r="BU4" s="96"/>
      <c r="BV4" s="96"/>
      <c r="BW4" s="96"/>
      <c r="BX4" s="96"/>
    </row>
    <row r="5" spans="1:76" s="95" customFormat="1" ht="14.25" x14ac:dyDescent="0.2">
      <c r="A5" s="98" t="s">
        <v>2</v>
      </c>
      <c r="B5" s="99" t="s">
        <v>142</v>
      </c>
      <c r="C5" s="99" t="s">
        <v>150</v>
      </c>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c r="AW5" s="108"/>
      <c r="AX5" s="108"/>
      <c r="AY5" s="108"/>
      <c r="AZ5" s="96"/>
      <c r="BA5" s="96"/>
      <c r="BB5" s="96"/>
      <c r="BC5" s="96"/>
      <c r="BD5" s="96"/>
      <c r="BE5" s="96"/>
      <c r="BF5" s="96"/>
      <c r="BG5" s="96"/>
      <c r="BH5" s="96"/>
      <c r="BI5" s="96"/>
      <c r="BJ5" s="96"/>
      <c r="BK5" s="96"/>
      <c r="BL5" s="96"/>
      <c r="BM5" s="96"/>
      <c r="BN5" s="96"/>
      <c r="BO5" s="96"/>
      <c r="BP5" s="96"/>
      <c r="BQ5" s="96"/>
      <c r="BR5" s="96"/>
      <c r="BS5" s="96"/>
      <c r="BT5" s="96"/>
      <c r="BU5" s="96"/>
      <c r="BV5" s="96"/>
      <c r="BW5" s="96"/>
      <c r="BX5" s="96"/>
    </row>
    <row r="6" spans="1:76" s="95" customFormat="1" ht="14.25" x14ac:dyDescent="0.2">
      <c r="A6" s="98" t="s">
        <v>3</v>
      </c>
      <c r="B6" s="99" t="s">
        <v>143</v>
      </c>
      <c r="C6" s="99" t="s">
        <v>151</v>
      </c>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c r="AP6" s="108"/>
      <c r="AQ6" s="108"/>
      <c r="AR6" s="108"/>
      <c r="AS6" s="108"/>
      <c r="AT6" s="108"/>
      <c r="AU6" s="108"/>
      <c r="AV6" s="108"/>
      <c r="AW6" s="108"/>
      <c r="AX6" s="108"/>
      <c r="AY6" s="108"/>
      <c r="AZ6" s="96"/>
      <c r="BA6" s="96"/>
      <c r="BB6" s="96"/>
      <c r="BC6" s="96"/>
      <c r="BD6" s="96"/>
      <c r="BE6" s="96"/>
      <c r="BF6" s="96"/>
      <c r="BG6" s="96"/>
      <c r="BH6" s="96"/>
      <c r="BI6" s="96"/>
      <c r="BJ6" s="96"/>
      <c r="BK6" s="96"/>
      <c r="BL6" s="96"/>
      <c r="BM6" s="96"/>
      <c r="BN6" s="96"/>
      <c r="BO6" s="96"/>
      <c r="BP6" s="96"/>
      <c r="BQ6" s="96"/>
      <c r="BR6" s="96"/>
      <c r="BS6" s="96"/>
      <c r="BT6" s="96"/>
      <c r="BU6" s="96"/>
      <c r="BV6" s="96"/>
      <c r="BW6" s="96"/>
      <c r="BX6" s="96"/>
    </row>
    <row r="7" spans="1:76" s="95" customFormat="1" ht="14.25" x14ac:dyDescent="0.2">
      <c r="A7" s="98" t="s">
        <v>144</v>
      </c>
      <c r="B7" s="99" t="s">
        <v>145</v>
      </c>
      <c r="C7" s="99" t="s">
        <v>145</v>
      </c>
      <c r="D7" s="108"/>
      <c r="E7" s="108"/>
      <c r="F7" s="108"/>
      <c r="G7" s="108"/>
      <c r="H7" s="108"/>
      <c r="I7" s="108" t="s">
        <v>30</v>
      </c>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96"/>
      <c r="BA7" s="96"/>
      <c r="BB7" s="96"/>
      <c r="BC7" s="96"/>
      <c r="BD7" s="96"/>
      <c r="BE7" s="96"/>
      <c r="BF7" s="96"/>
      <c r="BG7" s="96"/>
      <c r="BH7" s="96"/>
      <c r="BI7" s="96"/>
      <c r="BJ7" s="96"/>
      <c r="BK7" s="96"/>
      <c r="BL7" s="96"/>
      <c r="BM7" s="96"/>
      <c r="BN7" s="96"/>
      <c r="BO7" s="96"/>
      <c r="BP7" s="96"/>
      <c r="BQ7" s="96"/>
      <c r="BR7" s="96"/>
      <c r="BS7" s="96"/>
      <c r="BT7" s="96"/>
      <c r="BU7" s="96"/>
      <c r="BV7" s="96"/>
      <c r="BW7" s="96"/>
      <c r="BX7" s="96"/>
    </row>
    <row r="8" spans="1:76" s="95" customFormat="1" ht="14.25" x14ac:dyDescent="0.2">
      <c r="A8" s="98" t="s">
        <v>146</v>
      </c>
      <c r="B8" s="99" t="s">
        <v>153</v>
      </c>
      <c r="C8" s="99" t="s">
        <v>153</v>
      </c>
      <c r="D8" s="108"/>
      <c r="E8" s="108"/>
      <c r="F8" s="108"/>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8"/>
      <c r="AT8" s="108"/>
      <c r="AU8" s="108"/>
      <c r="AV8" s="108"/>
      <c r="AW8" s="108"/>
      <c r="AX8" s="108"/>
      <c r="AY8" s="108"/>
      <c r="AZ8" s="96"/>
      <c r="BA8" s="96"/>
      <c r="BB8" s="96"/>
      <c r="BC8" s="96"/>
      <c r="BD8" s="96"/>
      <c r="BE8" s="96"/>
      <c r="BF8" s="96"/>
      <c r="BG8" s="96"/>
      <c r="BH8" s="96"/>
      <c r="BI8" s="96"/>
      <c r="BJ8" s="96"/>
      <c r="BK8" s="96"/>
      <c r="BL8" s="96"/>
      <c r="BM8" s="96"/>
      <c r="BN8" s="96"/>
      <c r="BO8" s="96"/>
      <c r="BP8" s="96"/>
      <c r="BQ8" s="96"/>
      <c r="BR8" s="96"/>
      <c r="BS8" s="96"/>
      <c r="BT8" s="96"/>
      <c r="BU8" s="96"/>
      <c r="BV8" s="96"/>
      <c r="BW8" s="96"/>
      <c r="BX8" s="96"/>
    </row>
    <row r="9" spans="1:76" s="95" customFormat="1" ht="14.25" x14ac:dyDescent="0.2">
      <c r="A9" s="98" t="s">
        <v>122</v>
      </c>
      <c r="B9" s="100" t="s">
        <v>147</v>
      </c>
      <c r="C9" s="100" t="s">
        <v>147</v>
      </c>
      <c r="D9" s="108"/>
      <c r="E9" s="108"/>
      <c r="F9" s="108"/>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96"/>
      <c r="BA9" s="96"/>
      <c r="BB9" s="96"/>
      <c r="BC9" s="96"/>
      <c r="BD9" s="96"/>
      <c r="BE9" s="96"/>
      <c r="BF9" s="96"/>
      <c r="BG9" s="96"/>
      <c r="BH9" s="96"/>
      <c r="BI9" s="96"/>
      <c r="BJ9" s="96"/>
      <c r="BK9" s="96"/>
      <c r="BL9" s="96"/>
      <c r="BM9" s="96"/>
      <c r="BN9" s="96"/>
      <c r="BO9" s="96"/>
      <c r="BP9" s="96"/>
      <c r="BQ9" s="96"/>
      <c r="BR9" s="96"/>
      <c r="BS9" s="96"/>
      <c r="BT9" s="96"/>
      <c r="BU9" s="96"/>
      <c r="BV9" s="96"/>
      <c r="BW9" s="96"/>
      <c r="BX9" s="96"/>
    </row>
    <row r="10" spans="1:76" s="95" customFormat="1" ht="14.25" x14ac:dyDescent="0.2">
      <c r="A10" s="94"/>
      <c r="B10" s="101"/>
      <c r="C10" s="101"/>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row>
    <row r="11" spans="1:76" s="95" customFormat="1" ht="13.5" x14ac:dyDescent="0.2">
      <c r="A11" s="97" t="s">
        <v>14</v>
      </c>
      <c r="B11" s="102"/>
      <c r="C11" s="102"/>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row>
    <row r="12" spans="1:76" s="95" customFormat="1" ht="128.25" x14ac:dyDescent="0.2">
      <c r="A12" s="98" t="s">
        <v>7</v>
      </c>
      <c r="B12" s="104" t="s">
        <v>148</v>
      </c>
      <c r="C12" s="104" t="s">
        <v>152</v>
      </c>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row>
    <row r="13" spans="1:76" s="95" customFormat="1" ht="14.25" x14ac:dyDescent="0.2">
      <c r="A13" s="98" t="s">
        <v>123</v>
      </c>
      <c r="B13" s="106">
        <v>30602</v>
      </c>
      <c r="C13" s="106">
        <v>38389</v>
      </c>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row>
    <row r="14" spans="1:76" s="95" customFormat="1" ht="14.25" x14ac:dyDescent="0.2">
      <c r="A14" s="94"/>
      <c r="B14" s="94"/>
      <c r="C14" s="94"/>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row>
    <row r="15" spans="1:76" s="95" customFormat="1" ht="13.5" x14ac:dyDescent="0.2">
      <c r="A15" s="97" t="s">
        <v>24</v>
      </c>
      <c r="B15" s="97"/>
      <c r="C15" s="97"/>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row>
    <row r="16" spans="1:76" s="95" customFormat="1" ht="14.25" x14ac:dyDescent="0.2">
      <c r="A16" s="98" t="s">
        <v>25</v>
      </c>
      <c r="B16" s="100">
        <v>96</v>
      </c>
      <c r="C16" s="100">
        <v>96</v>
      </c>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row>
    <row r="17" spans="1:76" s="95" customFormat="1" ht="14.25" x14ac:dyDescent="0.2">
      <c r="A17" s="98" t="s">
        <v>26</v>
      </c>
      <c r="B17" s="100" t="s">
        <v>38</v>
      </c>
      <c r="C17" s="100" t="s">
        <v>38</v>
      </c>
      <c r="D17" s="108"/>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row>
    <row r="18" spans="1:76" ht="14.25" x14ac:dyDescent="0.2">
      <c r="A18" s="107" t="s">
        <v>72</v>
      </c>
      <c r="B18" s="225">
        <v>2.5000000000000001E-2</v>
      </c>
      <c r="C18" s="226"/>
    </row>
    <row r="19" spans="1:76" ht="28.5" x14ac:dyDescent="0.2">
      <c r="A19" s="107" t="s">
        <v>73</v>
      </c>
      <c r="B19" s="227">
        <f>'Prijsinvulf overige zaken'!C6</f>
        <v>0</v>
      </c>
      <c r="C19" s="228"/>
    </row>
    <row r="20" spans="1:76" ht="14.25" x14ac:dyDescent="0.2">
      <c r="A20" s="107" t="s">
        <v>74</v>
      </c>
      <c r="B20" s="227">
        <f>B19+B18</f>
        <v>2.5000000000000001E-2</v>
      </c>
      <c r="C20" s="228"/>
    </row>
    <row r="21" spans="1:76" s="95" customFormat="1" ht="14.25" x14ac:dyDescent="0.2">
      <c r="A21" s="98" t="s">
        <v>124</v>
      </c>
      <c r="B21" s="103">
        <v>2000</v>
      </c>
      <c r="C21" s="103">
        <v>2000</v>
      </c>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row>
    <row r="22" spans="1:76" s="95" customFormat="1" ht="14.25" x14ac:dyDescent="0.2">
      <c r="A22" s="98" t="s">
        <v>28</v>
      </c>
      <c r="B22" s="170">
        <v>0</v>
      </c>
      <c r="C22" s="170">
        <v>0</v>
      </c>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row>
    <row r="23" spans="1:76" s="95" customFormat="1" ht="14.25" x14ac:dyDescent="0.2">
      <c r="A23" s="98" t="s">
        <v>29</v>
      </c>
      <c r="B23" s="170">
        <v>0</v>
      </c>
      <c r="C23" s="170">
        <v>0</v>
      </c>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row>
    <row r="24" spans="1:76" s="95" customFormat="1" ht="14.25" x14ac:dyDescent="0.2">
      <c r="A24" s="94"/>
      <c r="B24" s="110"/>
      <c r="C24" s="110"/>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row>
    <row r="25" spans="1:76" s="95" customFormat="1" ht="14.25" x14ac:dyDescent="0.2">
      <c r="A25" s="97" t="s">
        <v>44</v>
      </c>
      <c r="B25" s="111"/>
      <c r="C25" s="111"/>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row>
    <row r="26" spans="1:76" s="95" customFormat="1" ht="14.25" x14ac:dyDescent="0.2">
      <c r="A26" s="98" t="s">
        <v>31</v>
      </c>
      <c r="B26" s="109">
        <v>0</v>
      </c>
      <c r="C26" s="109">
        <v>0</v>
      </c>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row>
    <row r="27" spans="1:76" s="95" customFormat="1" ht="14.25" x14ac:dyDescent="0.2">
      <c r="A27" s="98" t="s">
        <v>125</v>
      </c>
      <c r="B27" s="112">
        <v>0</v>
      </c>
      <c r="C27" s="112">
        <v>0</v>
      </c>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row>
    <row r="28" spans="1:76" s="95" customFormat="1" ht="14.25" x14ac:dyDescent="0.2">
      <c r="A28" s="107" t="s">
        <v>126</v>
      </c>
      <c r="B28" s="109">
        <v>0</v>
      </c>
      <c r="C28" s="109">
        <v>0</v>
      </c>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row>
    <row r="29" spans="1:76" s="95" customFormat="1" ht="14.25" x14ac:dyDescent="0.2">
      <c r="A29" s="98" t="s">
        <v>127</v>
      </c>
      <c r="B29" s="105" t="s">
        <v>38</v>
      </c>
      <c r="C29" s="105" t="s">
        <v>38</v>
      </c>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row>
    <row r="30" spans="1:76" s="95" customFormat="1" ht="14.25" x14ac:dyDescent="0.2">
      <c r="A30" s="98" t="s">
        <v>35</v>
      </c>
      <c r="B30" s="105" t="s">
        <v>38</v>
      </c>
      <c r="C30" s="105" t="s">
        <v>38</v>
      </c>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row>
    <row r="31" spans="1:76" ht="14.25" x14ac:dyDescent="0.2">
      <c r="A31" s="98" t="s">
        <v>36</v>
      </c>
      <c r="B31" s="105" t="s">
        <v>38</v>
      </c>
      <c r="C31" s="105" t="s">
        <v>38</v>
      </c>
    </row>
    <row r="32" spans="1:76" ht="14.25" x14ac:dyDescent="0.2">
      <c r="A32" s="98" t="s">
        <v>37</v>
      </c>
      <c r="B32" s="105" t="s">
        <v>38</v>
      </c>
      <c r="C32" s="105" t="s">
        <v>38</v>
      </c>
    </row>
    <row r="33" spans="1:76" ht="14.25" x14ac:dyDescent="0.2">
      <c r="A33" s="98" t="s">
        <v>39</v>
      </c>
      <c r="B33" s="109">
        <v>0</v>
      </c>
      <c r="C33" s="109">
        <v>0</v>
      </c>
    </row>
    <row r="34" spans="1:76" ht="14.25" x14ac:dyDescent="0.2">
      <c r="A34" s="180" t="s">
        <v>216</v>
      </c>
      <c r="B34" s="105" t="s">
        <v>38</v>
      </c>
      <c r="C34" s="105" t="s">
        <v>38</v>
      </c>
    </row>
    <row r="35" spans="1:76" ht="14.25" x14ac:dyDescent="0.2">
      <c r="A35" s="98" t="s">
        <v>128</v>
      </c>
      <c r="B35" s="109">
        <v>0</v>
      </c>
      <c r="C35" s="109">
        <v>0</v>
      </c>
    </row>
    <row r="36" spans="1:76" ht="54.75" customHeight="1" x14ac:dyDescent="0.2">
      <c r="A36" s="113" t="s">
        <v>129</v>
      </c>
      <c r="B36" s="229" t="s">
        <v>76</v>
      </c>
      <c r="C36" s="230"/>
    </row>
    <row r="37" spans="1:76" ht="13.5" x14ac:dyDescent="0.2">
      <c r="A37" s="114" t="s">
        <v>77</v>
      </c>
      <c r="B37" s="115">
        <f>SUM(B26:B35)</f>
        <v>0</v>
      </c>
      <c r="C37" s="115">
        <f>SUM(C26:C35)</f>
        <v>0</v>
      </c>
    </row>
    <row r="38" spans="1:76" s="119" customFormat="1" ht="14.25" x14ac:dyDescent="0.3">
      <c r="A38" s="116"/>
      <c r="B38" s="117"/>
      <c r="C38" s="117"/>
      <c r="AZ38" s="118"/>
      <c r="BA38" s="118"/>
      <c r="BB38" s="118"/>
      <c r="BC38" s="118"/>
      <c r="BD38" s="118"/>
      <c r="BE38" s="118"/>
      <c r="BF38" s="118"/>
      <c r="BG38" s="118"/>
      <c r="BH38" s="118"/>
      <c r="BI38" s="118"/>
      <c r="BJ38" s="118"/>
      <c r="BK38" s="118"/>
      <c r="BL38" s="118"/>
      <c r="BM38" s="118"/>
      <c r="BN38" s="118"/>
      <c r="BO38" s="118"/>
      <c r="BP38" s="118"/>
      <c r="BQ38" s="118"/>
      <c r="BR38" s="118"/>
      <c r="BS38" s="118"/>
      <c r="BT38" s="118"/>
      <c r="BU38" s="118"/>
      <c r="BV38" s="118"/>
      <c r="BW38" s="118"/>
      <c r="BX38" s="118"/>
    </row>
    <row r="39" spans="1:76" ht="13.5" x14ac:dyDescent="0.2">
      <c r="A39" s="216" t="s">
        <v>130</v>
      </c>
      <c r="B39" s="217"/>
      <c r="C39" s="218"/>
    </row>
    <row r="40" spans="1:76" ht="83.25" customHeight="1" x14ac:dyDescent="0.2">
      <c r="A40" s="219" t="s">
        <v>215</v>
      </c>
      <c r="B40" s="220"/>
      <c r="C40" s="221"/>
    </row>
    <row r="41" spans="1:76" ht="14.25" x14ac:dyDescent="0.2">
      <c r="A41" s="120"/>
      <c r="B41" s="120"/>
      <c r="C41" s="120"/>
    </row>
    <row r="42" spans="1:76" ht="13.5" x14ac:dyDescent="0.2">
      <c r="A42" s="121" t="s">
        <v>132</v>
      </c>
      <c r="B42" s="122">
        <f>B33+B35+B27</f>
        <v>0</v>
      </c>
      <c r="C42" s="122">
        <f>C33+C35+C27</f>
        <v>0</v>
      </c>
    </row>
    <row r="43" spans="1:76" ht="14.25" x14ac:dyDescent="0.2">
      <c r="A43" s="94"/>
      <c r="B43" s="123"/>
      <c r="C43" s="123"/>
    </row>
    <row r="44" spans="1:76" ht="89.25" customHeight="1" x14ac:dyDescent="0.2">
      <c r="A44" s="222" t="s">
        <v>133</v>
      </c>
      <c r="B44" s="222"/>
      <c r="C44" s="222"/>
    </row>
    <row r="45" spans="1:76" ht="14.25" x14ac:dyDescent="0.2">
      <c r="A45" s="139"/>
      <c r="AZ45" s="108"/>
      <c r="BA45" s="108"/>
      <c r="BB45" s="108"/>
      <c r="BC45" s="108"/>
      <c r="BD45" s="108"/>
      <c r="BE45" s="108"/>
      <c r="BF45" s="108"/>
      <c r="BG45" s="108"/>
      <c r="BH45" s="108"/>
      <c r="BI45" s="108"/>
      <c r="BJ45" s="108"/>
      <c r="BK45" s="108"/>
      <c r="BL45" s="108"/>
      <c r="BM45" s="108"/>
      <c r="BN45" s="108"/>
      <c r="BO45" s="108"/>
      <c r="BP45" s="108"/>
      <c r="BQ45" s="108"/>
      <c r="BR45" s="108"/>
      <c r="BS45" s="108"/>
      <c r="BT45" s="108"/>
      <c r="BU45" s="108"/>
      <c r="BV45" s="108"/>
      <c r="BW45" s="108"/>
      <c r="BX45" s="108"/>
    </row>
    <row r="46" spans="1:76" ht="14.25" x14ac:dyDescent="0.2">
      <c r="A46" s="139"/>
      <c r="AZ46" s="108"/>
      <c r="BA46" s="108"/>
      <c r="BB46" s="108"/>
      <c r="BC46" s="108"/>
      <c r="BD46" s="108"/>
      <c r="BE46" s="108"/>
      <c r="BF46" s="108"/>
      <c r="BG46" s="108"/>
      <c r="BH46" s="108"/>
      <c r="BI46" s="108"/>
      <c r="BJ46" s="108"/>
      <c r="BK46" s="108"/>
      <c r="BL46" s="108"/>
      <c r="BM46" s="108"/>
      <c r="BN46" s="108"/>
      <c r="BO46" s="108"/>
      <c r="BP46" s="108"/>
      <c r="BQ46" s="108"/>
      <c r="BR46" s="108"/>
      <c r="BS46" s="108"/>
      <c r="BT46" s="108"/>
      <c r="BU46" s="108"/>
      <c r="BV46" s="108"/>
      <c r="BW46" s="108"/>
      <c r="BX46" s="108"/>
    </row>
    <row r="47" spans="1:76" ht="14.25" x14ac:dyDescent="0.2">
      <c r="A47" s="139"/>
      <c r="AZ47" s="108"/>
      <c r="BA47" s="108"/>
      <c r="BB47" s="108"/>
      <c r="BC47" s="108"/>
      <c r="BD47" s="108"/>
      <c r="BE47" s="108"/>
      <c r="BF47" s="108"/>
      <c r="BG47" s="108"/>
      <c r="BH47" s="108"/>
      <c r="BI47" s="108"/>
      <c r="BJ47" s="108"/>
      <c r="BK47" s="108"/>
      <c r="BL47" s="108"/>
      <c r="BM47" s="108"/>
      <c r="BN47" s="108"/>
      <c r="BO47" s="108"/>
      <c r="BP47" s="108"/>
      <c r="BQ47" s="108"/>
      <c r="BR47" s="108"/>
      <c r="BS47" s="108"/>
      <c r="BT47" s="108"/>
      <c r="BU47" s="108"/>
      <c r="BV47" s="108"/>
      <c r="BW47" s="108"/>
      <c r="BX47" s="108"/>
    </row>
    <row r="48" spans="1:76" ht="14.25" x14ac:dyDescent="0.2">
      <c r="A48" s="139"/>
      <c r="AZ48" s="108"/>
      <c r="BA48" s="108"/>
      <c r="BB48" s="108"/>
      <c r="BC48" s="108"/>
      <c r="BD48" s="108"/>
      <c r="BE48" s="108"/>
      <c r="BF48" s="108"/>
      <c r="BG48" s="108"/>
      <c r="BH48" s="108"/>
      <c r="BI48" s="108"/>
      <c r="BJ48" s="108"/>
      <c r="BK48" s="108"/>
      <c r="BL48" s="108"/>
      <c r="BM48" s="108"/>
      <c r="BN48" s="108"/>
      <c r="BO48" s="108"/>
      <c r="BP48" s="108"/>
      <c r="BQ48" s="108"/>
      <c r="BR48" s="108"/>
      <c r="BS48" s="108"/>
      <c r="BT48" s="108"/>
      <c r="BU48" s="108"/>
      <c r="BV48" s="108"/>
      <c r="BW48" s="108"/>
      <c r="BX48" s="108"/>
    </row>
    <row r="49" spans="1:76" ht="14.25" x14ac:dyDescent="0.2">
      <c r="A49" s="139"/>
      <c r="AZ49" s="108"/>
      <c r="BA49" s="108"/>
      <c r="BB49" s="108"/>
      <c r="BC49" s="108"/>
      <c r="BD49" s="108"/>
      <c r="BE49" s="108"/>
      <c r="BF49" s="108"/>
      <c r="BG49" s="108"/>
      <c r="BH49" s="108"/>
      <c r="BI49" s="108"/>
      <c r="BJ49" s="108"/>
      <c r="BK49" s="108"/>
      <c r="BL49" s="108"/>
      <c r="BM49" s="108"/>
      <c r="BN49" s="108"/>
      <c r="BO49" s="108"/>
      <c r="BP49" s="108"/>
      <c r="BQ49" s="108"/>
      <c r="BR49" s="108"/>
      <c r="BS49" s="108"/>
      <c r="BT49" s="108"/>
      <c r="BU49" s="108"/>
      <c r="BV49" s="108"/>
      <c r="BW49" s="108"/>
      <c r="BX49" s="108"/>
    </row>
    <row r="50" spans="1:76" ht="14.25" x14ac:dyDescent="0.2">
      <c r="A50" s="139"/>
      <c r="AZ50" s="108"/>
      <c r="BA50" s="108"/>
      <c r="BB50" s="108"/>
      <c r="BC50" s="108"/>
      <c r="BD50" s="108"/>
      <c r="BE50" s="108"/>
      <c r="BF50" s="108"/>
      <c r="BG50" s="108"/>
      <c r="BH50" s="108"/>
      <c r="BI50" s="108"/>
      <c r="BJ50" s="108"/>
      <c r="BK50" s="108"/>
      <c r="BL50" s="108"/>
      <c r="BM50" s="108"/>
      <c r="BN50" s="108"/>
      <c r="BO50" s="108"/>
      <c r="BP50" s="108"/>
      <c r="BQ50" s="108"/>
      <c r="BR50" s="108"/>
      <c r="BS50" s="108"/>
      <c r="BT50" s="108"/>
      <c r="BU50" s="108"/>
      <c r="BV50" s="108"/>
      <c r="BW50" s="108"/>
      <c r="BX50" s="108"/>
    </row>
    <row r="51" spans="1:76" x14ac:dyDescent="0.2">
      <c r="AZ51" s="108"/>
      <c r="BA51" s="108"/>
      <c r="BB51" s="108"/>
      <c r="BC51" s="108"/>
      <c r="BD51" s="108"/>
      <c r="BE51" s="108"/>
      <c r="BF51" s="108"/>
      <c r="BG51" s="108"/>
      <c r="BH51" s="108"/>
      <c r="BI51" s="108"/>
      <c r="BJ51" s="108"/>
      <c r="BK51" s="108"/>
      <c r="BL51" s="108"/>
      <c r="BM51" s="108"/>
      <c r="BN51" s="108"/>
      <c r="BO51" s="108"/>
      <c r="BP51" s="108"/>
      <c r="BQ51" s="108"/>
      <c r="BR51" s="108"/>
      <c r="BS51" s="108"/>
      <c r="BT51" s="108"/>
      <c r="BU51" s="108"/>
      <c r="BV51" s="108"/>
      <c r="BW51" s="108"/>
      <c r="BX51" s="108"/>
    </row>
    <row r="52" spans="1:76" ht="14.25" x14ac:dyDescent="0.2">
      <c r="A52" s="120"/>
      <c r="AZ52" s="108"/>
      <c r="BA52" s="108"/>
      <c r="BB52" s="108"/>
      <c r="BC52" s="108"/>
      <c r="BD52" s="108"/>
      <c r="BE52" s="108"/>
      <c r="BF52" s="108"/>
      <c r="BG52" s="108"/>
      <c r="BH52" s="108"/>
      <c r="BI52" s="108"/>
      <c r="BJ52" s="108"/>
      <c r="BK52" s="108"/>
      <c r="BL52" s="108"/>
      <c r="BM52" s="108"/>
      <c r="BN52" s="108"/>
      <c r="BO52" s="108"/>
      <c r="BP52" s="108"/>
      <c r="BQ52" s="108"/>
      <c r="BR52" s="108"/>
      <c r="BS52" s="108"/>
      <c r="BT52" s="108"/>
      <c r="BU52" s="108"/>
      <c r="BV52" s="108"/>
      <c r="BW52" s="108"/>
      <c r="BX52" s="108"/>
    </row>
    <row r="53" spans="1:76" ht="14.25" x14ac:dyDescent="0.2">
      <c r="A53" s="120"/>
      <c r="AZ53" s="108"/>
      <c r="BA53" s="108"/>
      <c r="BB53" s="108"/>
      <c r="BC53" s="108"/>
      <c r="BD53" s="108"/>
      <c r="BE53" s="108"/>
      <c r="BF53" s="108"/>
      <c r="BG53" s="108"/>
      <c r="BH53" s="108"/>
      <c r="BI53" s="108"/>
      <c r="BJ53" s="108"/>
      <c r="BK53" s="108"/>
      <c r="BL53" s="108"/>
      <c r="BM53" s="108"/>
      <c r="BN53" s="108"/>
      <c r="BO53" s="108"/>
      <c r="BP53" s="108"/>
      <c r="BQ53" s="108"/>
      <c r="BR53" s="108"/>
      <c r="BS53" s="108"/>
      <c r="BT53" s="108"/>
      <c r="BU53" s="108"/>
      <c r="BV53" s="108"/>
      <c r="BW53" s="108"/>
      <c r="BX53" s="108"/>
    </row>
    <row r="54" spans="1:76" ht="14.25" x14ac:dyDescent="0.2">
      <c r="A54" s="120"/>
      <c r="AZ54" s="108"/>
      <c r="BA54" s="108"/>
      <c r="BB54" s="108"/>
      <c r="BC54" s="108"/>
      <c r="BD54" s="108"/>
      <c r="BE54" s="108"/>
      <c r="BF54" s="108"/>
      <c r="BG54" s="108"/>
      <c r="BH54" s="108"/>
      <c r="BI54" s="108"/>
      <c r="BJ54" s="108"/>
      <c r="BK54" s="108"/>
      <c r="BL54" s="108"/>
      <c r="BM54" s="108"/>
      <c r="BN54" s="108"/>
      <c r="BO54" s="108"/>
      <c r="BP54" s="108"/>
      <c r="BQ54" s="108"/>
      <c r="BR54" s="108"/>
      <c r="BS54" s="108"/>
      <c r="BT54" s="108"/>
      <c r="BU54" s="108"/>
      <c r="BV54" s="108"/>
      <c r="BW54" s="108"/>
      <c r="BX54" s="108"/>
    </row>
    <row r="55" spans="1:76" ht="14.25" x14ac:dyDescent="0.2">
      <c r="A55" s="120"/>
      <c r="AZ55" s="108"/>
      <c r="BA55" s="108"/>
      <c r="BB55" s="108"/>
      <c r="BC55" s="108"/>
      <c r="BD55" s="108"/>
      <c r="BE55" s="108"/>
      <c r="BF55" s="108"/>
      <c r="BG55" s="108"/>
      <c r="BH55" s="108"/>
      <c r="BI55" s="108"/>
      <c r="BJ55" s="108"/>
      <c r="BK55" s="108"/>
      <c r="BL55" s="108"/>
      <c r="BM55" s="108"/>
      <c r="BN55" s="108"/>
      <c r="BO55" s="108"/>
      <c r="BP55" s="108"/>
      <c r="BQ55" s="108"/>
      <c r="BR55" s="108"/>
      <c r="BS55" s="108"/>
      <c r="BT55" s="108"/>
      <c r="BU55" s="108"/>
      <c r="BV55" s="108"/>
      <c r="BW55" s="108"/>
      <c r="BX55" s="108"/>
    </row>
    <row r="56" spans="1:76" ht="14.25" x14ac:dyDescent="0.2">
      <c r="A56" s="120"/>
      <c r="AZ56" s="108"/>
      <c r="BA56" s="108"/>
      <c r="BB56" s="108"/>
      <c r="BC56" s="108"/>
      <c r="BD56" s="108"/>
      <c r="BE56" s="108"/>
      <c r="BF56" s="108"/>
      <c r="BG56" s="108"/>
      <c r="BH56" s="108"/>
      <c r="BI56" s="108"/>
      <c r="BJ56" s="108"/>
      <c r="BK56" s="108"/>
      <c r="BL56" s="108"/>
      <c r="BM56" s="108"/>
      <c r="BN56" s="108"/>
      <c r="BO56" s="108"/>
      <c r="BP56" s="108"/>
      <c r="BQ56" s="108"/>
      <c r="BR56" s="108"/>
      <c r="BS56" s="108"/>
      <c r="BT56" s="108"/>
      <c r="BU56" s="108"/>
      <c r="BV56" s="108"/>
      <c r="BW56" s="108"/>
      <c r="BX56" s="108"/>
    </row>
    <row r="57" spans="1:76" ht="14.25" x14ac:dyDescent="0.2">
      <c r="A57" s="120"/>
      <c r="AZ57" s="108"/>
      <c r="BA57" s="108"/>
      <c r="BB57" s="108"/>
      <c r="BC57" s="108"/>
      <c r="BD57" s="108"/>
      <c r="BE57" s="108"/>
      <c r="BF57" s="108"/>
      <c r="BG57" s="108"/>
      <c r="BH57" s="108"/>
      <c r="BI57" s="108"/>
      <c r="BJ57" s="108"/>
      <c r="BK57" s="108"/>
      <c r="BL57" s="108"/>
      <c r="BM57" s="108"/>
      <c r="BN57" s="108"/>
      <c r="BO57" s="108"/>
      <c r="BP57" s="108"/>
      <c r="BQ57" s="108"/>
      <c r="BR57" s="108"/>
      <c r="BS57" s="108"/>
      <c r="BT57" s="108"/>
      <c r="BU57" s="108"/>
      <c r="BV57" s="108"/>
      <c r="BW57" s="108"/>
      <c r="BX57" s="108"/>
    </row>
    <row r="58" spans="1:76" ht="14.25" x14ac:dyDescent="0.2">
      <c r="A58" s="120"/>
      <c r="AZ58" s="108"/>
      <c r="BA58" s="108"/>
      <c r="BB58" s="108"/>
      <c r="BC58" s="108"/>
      <c r="BD58" s="108"/>
      <c r="BE58" s="108"/>
      <c r="BF58" s="108"/>
      <c r="BG58" s="108"/>
      <c r="BH58" s="108"/>
      <c r="BI58" s="108"/>
      <c r="BJ58" s="108"/>
      <c r="BK58" s="108"/>
      <c r="BL58" s="108"/>
      <c r="BM58" s="108"/>
      <c r="BN58" s="108"/>
      <c r="BO58" s="108"/>
      <c r="BP58" s="108"/>
      <c r="BQ58" s="108"/>
      <c r="BR58" s="108"/>
      <c r="BS58" s="108"/>
      <c r="BT58" s="108"/>
      <c r="BU58" s="108"/>
      <c r="BV58" s="108"/>
      <c r="BW58" s="108"/>
      <c r="BX58" s="108"/>
    </row>
    <row r="59" spans="1:76" ht="14.25" x14ac:dyDescent="0.2">
      <c r="A59" s="120"/>
      <c r="AZ59" s="108"/>
      <c r="BA59" s="108"/>
      <c r="BB59" s="108"/>
      <c r="BC59" s="108"/>
      <c r="BD59" s="108"/>
      <c r="BE59" s="108"/>
      <c r="BF59" s="108"/>
      <c r="BG59" s="108"/>
      <c r="BH59" s="108"/>
      <c r="BI59" s="108"/>
      <c r="BJ59" s="108"/>
      <c r="BK59" s="108"/>
      <c r="BL59" s="108"/>
      <c r="BM59" s="108"/>
      <c r="BN59" s="108"/>
      <c r="BO59" s="108"/>
      <c r="BP59" s="108"/>
      <c r="BQ59" s="108"/>
      <c r="BR59" s="108"/>
      <c r="BS59" s="108"/>
      <c r="BT59" s="108"/>
      <c r="BU59" s="108"/>
      <c r="BV59" s="108"/>
      <c r="BW59" s="108"/>
      <c r="BX59" s="108"/>
    </row>
    <row r="60" spans="1:76" ht="14.25" x14ac:dyDescent="0.2">
      <c r="A60" s="120"/>
      <c r="AZ60" s="108"/>
      <c r="BA60" s="108"/>
      <c r="BB60" s="108"/>
      <c r="BC60" s="108"/>
      <c r="BD60" s="108"/>
      <c r="BE60" s="108"/>
      <c r="BF60" s="108"/>
      <c r="BG60" s="108"/>
      <c r="BH60" s="108"/>
      <c r="BI60" s="108"/>
      <c r="BJ60" s="108"/>
      <c r="BK60" s="108"/>
      <c r="BL60" s="108"/>
      <c r="BM60" s="108"/>
      <c r="BN60" s="108"/>
      <c r="BO60" s="108"/>
      <c r="BP60" s="108"/>
      <c r="BQ60" s="108"/>
      <c r="BR60" s="108"/>
      <c r="BS60" s="108"/>
      <c r="BT60" s="108"/>
      <c r="BU60" s="108"/>
      <c r="BV60" s="108"/>
      <c r="BW60" s="108"/>
      <c r="BX60" s="108"/>
    </row>
    <row r="61" spans="1:76" ht="14.25" x14ac:dyDescent="0.2">
      <c r="A61" s="120"/>
      <c r="AZ61" s="108"/>
      <c r="BA61" s="108"/>
      <c r="BB61" s="108"/>
      <c r="BC61" s="108"/>
      <c r="BD61" s="108"/>
      <c r="BE61" s="108"/>
      <c r="BF61" s="108"/>
      <c r="BG61" s="108"/>
      <c r="BH61" s="108"/>
      <c r="BI61" s="108"/>
      <c r="BJ61" s="108"/>
      <c r="BK61" s="108"/>
      <c r="BL61" s="108"/>
      <c r="BM61" s="108"/>
      <c r="BN61" s="108"/>
      <c r="BO61" s="108"/>
      <c r="BP61" s="108"/>
      <c r="BQ61" s="108"/>
      <c r="BR61" s="108"/>
      <c r="BS61" s="108"/>
      <c r="BT61" s="108"/>
      <c r="BU61" s="108"/>
      <c r="BV61" s="108"/>
      <c r="BW61" s="108"/>
      <c r="BX61" s="108"/>
    </row>
    <row r="62" spans="1:76" ht="14.25" x14ac:dyDescent="0.2">
      <c r="A62" s="120"/>
      <c r="AZ62" s="108"/>
      <c r="BA62" s="108"/>
      <c r="BB62" s="108"/>
      <c r="BC62" s="108"/>
      <c r="BD62" s="108"/>
      <c r="BE62" s="108"/>
      <c r="BF62" s="108"/>
      <c r="BG62" s="108"/>
      <c r="BH62" s="108"/>
      <c r="BI62" s="108"/>
      <c r="BJ62" s="108"/>
      <c r="BK62" s="108"/>
      <c r="BL62" s="108"/>
      <c r="BM62" s="108"/>
      <c r="BN62" s="108"/>
      <c r="BO62" s="108"/>
      <c r="BP62" s="108"/>
      <c r="BQ62" s="108"/>
      <c r="BR62" s="108"/>
      <c r="BS62" s="108"/>
      <c r="BT62" s="108"/>
      <c r="BU62" s="108"/>
      <c r="BV62" s="108"/>
      <c r="BW62" s="108"/>
      <c r="BX62" s="108"/>
    </row>
    <row r="63" spans="1:76" ht="14.25" x14ac:dyDescent="0.2">
      <c r="A63" s="120"/>
      <c r="AZ63" s="108"/>
      <c r="BA63" s="108"/>
      <c r="BB63" s="108"/>
      <c r="BC63" s="108"/>
      <c r="BD63" s="108"/>
      <c r="BE63" s="108"/>
      <c r="BF63" s="108"/>
      <c r="BG63" s="108"/>
      <c r="BH63" s="108"/>
      <c r="BI63" s="108"/>
      <c r="BJ63" s="108"/>
      <c r="BK63" s="108"/>
      <c r="BL63" s="108"/>
      <c r="BM63" s="108"/>
      <c r="BN63" s="108"/>
      <c r="BO63" s="108"/>
      <c r="BP63" s="108"/>
      <c r="BQ63" s="108"/>
      <c r="BR63" s="108"/>
      <c r="BS63" s="108"/>
      <c r="BT63" s="108"/>
      <c r="BU63" s="108"/>
      <c r="BV63" s="108"/>
      <c r="BW63" s="108"/>
      <c r="BX63" s="108"/>
    </row>
    <row r="64" spans="1:76" ht="14.25" x14ac:dyDescent="0.2">
      <c r="A64" s="120"/>
      <c r="AZ64" s="108"/>
      <c r="BA64" s="108"/>
      <c r="BB64" s="108"/>
      <c r="BC64" s="108"/>
      <c r="BD64" s="108"/>
      <c r="BE64" s="108"/>
      <c r="BF64" s="108"/>
      <c r="BG64" s="108"/>
      <c r="BH64" s="108"/>
      <c r="BI64" s="108"/>
      <c r="BJ64" s="108"/>
      <c r="BK64" s="108"/>
      <c r="BL64" s="108"/>
      <c r="BM64" s="108"/>
      <c r="BN64" s="108"/>
      <c r="BO64" s="108"/>
      <c r="BP64" s="108"/>
      <c r="BQ64" s="108"/>
      <c r="BR64" s="108"/>
      <c r="BS64" s="108"/>
      <c r="BT64" s="108"/>
      <c r="BU64" s="108"/>
      <c r="BV64" s="108"/>
      <c r="BW64" s="108"/>
      <c r="BX64" s="108"/>
    </row>
    <row r="65" spans="1:76" ht="14.25" x14ac:dyDescent="0.2">
      <c r="A65" s="120"/>
      <c r="AZ65" s="108"/>
      <c r="BA65" s="108"/>
      <c r="BB65" s="108"/>
      <c r="BC65" s="108"/>
      <c r="BD65" s="108"/>
      <c r="BE65" s="108"/>
      <c r="BF65" s="108"/>
      <c r="BG65" s="108"/>
      <c r="BH65" s="108"/>
      <c r="BI65" s="108"/>
      <c r="BJ65" s="108"/>
      <c r="BK65" s="108"/>
      <c r="BL65" s="108"/>
      <c r="BM65" s="108"/>
      <c r="BN65" s="108"/>
      <c r="BO65" s="108"/>
      <c r="BP65" s="108"/>
      <c r="BQ65" s="108"/>
      <c r="BR65" s="108"/>
      <c r="BS65" s="108"/>
      <c r="BT65" s="108"/>
      <c r="BU65" s="108"/>
      <c r="BV65" s="108"/>
      <c r="BW65" s="108"/>
      <c r="BX65" s="108"/>
    </row>
    <row r="66" spans="1:76" ht="14.25" x14ac:dyDescent="0.2">
      <c r="A66" s="120"/>
      <c r="AZ66" s="108"/>
      <c r="BA66" s="108"/>
      <c r="BB66" s="108"/>
      <c r="BC66" s="108"/>
      <c r="BD66" s="108"/>
      <c r="BE66" s="108"/>
      <c r="BF66" s="108"/>
      <c r="BG66" s="108"/>
      <c r="BH66" s="108"/>
      <c r="BI66" s="108"/>
      <c r="BJ66" s="108"/>
      <c r="BK66" s="108"/>
      <c r="BL66" s="108"/>
      <c r="BM66" s="108"/>
      <c r="BN66" s="108"/>
      <c r="BO66" s="108"/>
      <c r="BP66" s="108"/>
      <c r="BQ66" s="108"/>
      <c r="BR66" s="108"/>
      <c r="BS66" s="108"/>
      <c r="BT66" s="108"/>
      <c r="BU66" s="108"/>
      <c r="BV66" s="108"/>
      <c r="BW66" s="108"/>
      <c r="BX66" s="108"/>
    </row>
    <row r="67" spans="1:76" ht="14.25" x14ac:dyDescent="0.2">
      <c r="A67" s="120"/>
      <c r="AZ67" s="108"/>
      <c r="BA67" s="108"/>
      <c r="BB67" s="108"/>
      <c r="BC67" s="108"/>
      <c r="BD67" s="108"/>
      <c r="BE67" s="108"/>
      <c r="BF67" s="108"/>
      <c r="BG67" s="108"/>
      <c r="BH67" s="108"/>
      <c r="BI67" s="108"/>
      <c r="BJ67" s="108"/>
      <c r="BK67" s="108"/>
      <c r="BL67" s="108"/>
      <c r="BM67" s="108"/>
      <c r="BN67" s="108"/>
      <c r="BO67" s="108"/>
      <c r="BP67" s="108"/>
      <c r="BQ67" s="108"/>
      <c r="BR67" s="108"/>
      <c r="BS67" s="108"/>
      <c r="BT67" s="108"/>
      <c r="BU67" s="108"/>
      <c r="BV67" s="108"/>
      <c r="BW67" s="108"/>
      <c r="BX67" s="108"/>
    </row>
    <row r="68" spans="1:76" ht="14.25" x14ac:dyDescent="0.2">
      <c r="A68" s="120"/>
      <c r="AZ68" s="108"/>
      <c r="BA68" s="108"/>
      <c r="BB68" s="108"/>
      <c r="BC68" s="108"/>
      <c r="BD68" s="108"/>
      <c r="BE68" s="108"/>
      <c r="BF68" s="108"/>
      <c r="BG68" s="108"/>
      <c r="BH68" s="108"/>
      <c r="BI68" s="108"/>
      <c r="BJ68" s="108"/>
      <c r="BK68" s="108"/>
      <c r="BL68" s="108"/>
      <c r="BM68" s="108"/>
      <c r="BN68" s="108"/>
      <c r="BO68" s="108"/>
      <c r="BP68" s="108"/>
      <c r="BQ68" s="108"/>
      <c r="BR68" s="108"/>
      <c r="BS68" s="108"/>
      <c r="BT68" s="108"/>
      <c r="BU68" s="108"/>
      <c r="BV68" s="108"/>
      <c r="BW68" s="108"/>
      <c r="BX68" s="108"/>
    </row>
    <row r="69" spans="1:76" ht="14.25" x14ac:dyDescent="0.2">
      <c r="A69" s="120"/>
      <c r="AZ69" s="108"/>
      <c r="BA69" s="108"/>
      <c r="BB69" s="108"/>
      <c r="BC69" s="108"/>
      <c r="BD69" s="108"/>
      <c r="BE69" s="108"/>
      <c r="BF69" s="108"/>
      <c r="BG69" s="108"/>
      <c r="BH69" s="108"/>
      <c r="BI69" s="108"/>
      <c r="BJ69" s="108"/>
      <c r="BK69" s="108"/>
      <c r="BL69" s="108"/>
      <c r="BM69" s="108"/>
      <c r="BN69" s="108"/>
      <c r="BO69" s="108"/>
      <c r="BP69" s="108"/>
      <c r="BQ69" s="108"/>
      <c r="BR69" s="108"/>
      <c r="BS69" s="108"/>
      <c r="BT69" s="108"/>
      <c r="BU69" s="108"/>
      <c r="BV69" s="108"/>
      <c r="BW69" s="108"/>
      <c r="BX69" s="108"/>
    </row>
    <row r="70" spans="1:76" ht="14.25" x14ac:dyDescent="0.2">
      <c r="A70" s="120"/>
      <c r="AZ70" s="108"/>
      <c r="BA70" s="108"/>
      <c r="BB70" s="108"/>
      <c r="BC70" s="108"/>
      <c r="BD70" s="108"/>
      <c r="BE70" s="108"/>
      <c r="BF70" s="108"/>
      <c r="BG70" s="108"/>
      <c r="BH70" s="108"/>
      <c r="BI70" s="108"/>
      <c r="BJ70" s="108"/>
      <c r="BK70" s="108"/>
      <c r="BL70" s="108"/>
      <c r="BM70" s="108"/>
      <c r="BN70" s="108"/>
      <c r="BO70" s="108"/>
      <c r="BP70" s="108"/>
      <c r="BQ70" s="108"/>
      <c r="BR70" s="108"/>
      <c r="BS70" s="108"/>
      <c r="BT70" s="108"/>
      <c r="BU70" s="108"/>
      <c r="BV70" s="108"/>
      <c r="BW70" s="108"/>
      <c r="BX70" s="108"/>
    </row>
    <row r="71" spans="1:76" ht="14.25" x14ac:dyDescent="0.2">
      <c r="A71" s="120"/>
      <c r="AZ71" s="108"/>
      <c r="BA71" s="108"/>
      <c r="BB71" s="108"/>
      <c r="BC71" s="108"/>
      <c r="BD71" s="108"/>
      <c r="BE71" s="108"/>
      <c r="BF71" s="108"/>
      <c r="BG71" s="108"/>
      <c r="BH71" s="108"/>
      <c r="BI71" s="108"/>
      <c r="BJ71" s="108"/>
      <c r="BK71" s="108"/>
      <c r="BL71" s="108"/>
      <c r="BM71" s="108"/>
      <c r="BN71" s="108"/>
      <c r="BO71" s="108"/>
      <c r="BP71" s="108"/>
      <c r="BQ71" s="108"/>
      <c r="BR71" s="108"/>
      <c r="BS71" s="108"/>
      <c r="BT71" s="108"/>
      <c r="BU71" s="108"/>
      <c r="BV71" s="108"/>
      <c r="BW71" s="108"/>
      <c r="BX71" s="108"/>
    </row>
    <row r="72" spans="1:76" x14ac:dyDescent="0.2">
      <c r="A72" s="140"/>
      <c r="AZ72" s="108"/>
      <c r="BA72" s="108"/>
      <c r="BB72" s="108"/>
      <c r="BC72" s="108"/>
      <c r="BD72" s="108"/>
      <c r="BE72" s="108"/>
      <c r="BF72" s="108"/>
      <c r="BG72" s="108"/>
      <c r="BH72" s="108"/>
      <c r="BI72" s="108"/>
      <c r="BJ72" s="108"/>
      <c r="BK72" s="108"/>
      <c r="BL72" s="108"/>
      <c r="BM72" s="108"/>
      <c r="BN72" s="108"/>
      <c r="BO72" s="108"/>
      <c r="BP72" s="108"/>
      <c r="BQ72" s="108"/>
      <c r="BR72" s="108"/>
      <c r="BS72" s="108"/>
      <c r="BT72" s="108"/>
      <c r="BU72" s="108"/>
      <c r="BV72" s="108"/>
      <c r="BW72" s="108"/>
      <c r="BX72" s="108"/>
    </row>
    <row r="73" spans="1:76" x14ac:dyDescent="0.2">
      <c r="A73" s="140"/>
      <c r="AZ73" s="108"/>
      <c r="BA73" s="108"/>
      <c r="BB73" s="108"/>
      <c r="BC73" s="108"/>
      <c r="BD73" s="108"/>
      <c r="BE73" s="108"/>
      <c r="BF73" s="108"/>
      <c r="BG73" s="108"/>
      <c r="BH73" s="108"/>
      <c r="BI73" s="108"/>
      <c r="BJ73" s="108"/>
      <c r="BK73" s="108"/>
      <c r="BL73" s="108"/>
      <c r="BM73" s="108"/>
      <c r="BN73" s="108"/>
      <c r="BO73" s="108"/>
      <c r="BP73" s="108"/>
      <c r="BQ73" s="108"/>
      <c r="BR73" s="108"/>
      <c r="BS73" s="108"/>
      <c r="BT73" s="108"/>
      <c r="BU73" s="108"/>
      <c r="BV73" s="108"/>
      <c r="BW73" s="108"/>
      <c r="BX73" s="108"/>
    </row>
    <row r="74" spans="1:76" x14ac:dyDescent="0.2">
      <c r="A74" s="140"/>
      <c r="AZ74" s="108"/>
      <c r="BA74" s="108"/>
      <c r="BB74" s="108"/>
      <c r="BC74" s="108"/>
      <c r="BD74" s="108"/>
      <c r="BE74" s="108"/>
      <c r="BF74" s="108"/>
      <c r="BG74" s="108"/>
      <c r="BH74" s="108"/>
      <c r="BI74" s="108"/>
      <c r="BJ74" s="108"/>
      <c r="BK74" s="108"/>
      <c r="BL74" s="108"/>
      <c r="BM74" s="108"/>
      <c r="BN74" s="108"/>
      <c r="BO74" s="108"/>
      <c r="BP74" s="108"/>
      <c r="BQ74" s="108"/>
      <c r="BR74" s="108"/>
      <c r="BS74" s="108"/>
      <c r="BT74" s="108"/>
      <c r="BU74" s="108"/>
      <c r="BV74" s="108"/>
      <c r="BW74" s="108"/>
      <c r="BX74" s="108"/>
    </row>
    <row r="75" spans="1:76" x14ac:dyDescent="0.2">
      <c r="A75" s="140"/>
      <c r="AZ75" s="108"/>
      <c r="BA75" s="108"/>
      <c r="BB75" s="108"/>
      <c r="BC75" s="108"/>
      <c r="BD75" s="108"/>
      <c r="BE75" s="108"/>
      <c r="BF75" s="108"/>
      <c r="BG75" s="108"/>
      <c r="BH75" s="108"/>
      <c r="BI75" s="108"/>
      <c r="BJ75" s="108"/>
      <c r="BK75" s="108"/>
      <c r="BL75" s="108"/>
      <c r="BM75" s="108"/>
      <c r="BN75" s="108"/>
      <c r="BO75" s="108"/>
      <c r="BP75" s="108"/>
      <c r="BQ75" s="108"/>
      <c r="BR75" s="108"/>
      <c r="BS75" s="108"/>
      <c r="BT75" s="108"/>
      <c r="BU75" s="108"/>
      <c r="BV75" s="108"/>
      <c r="BW75" s="108"/>
      <c r="BX75" s="108"/>
    </row>
    <row r="76" spans="1:76" x14ac:dyDescent="0.2">
      <c r="A76" s="140"/>
      <c r="AZ76" s="108"/>
      <c r="BA76" s="108"/>
      <c r="BB76" s="108"/>
      <c r="BC76" s="108"/>
      <c r="BD76" s="108"/>
      <c r="BE76" s="108"/>
      <c r="BF76" s="108"/>
      <c r="BG76" s="108"/>
      <c r="BH76" s="108"/>
      <c r="BI76" s="108"/>
      <c r="BJ76" s="108"/>
      <c r="BK76" s="108"/>
      <c r="BL76" s="108"/>
      <c r="BM76" s="108"/>
      <c r="BN76" s="108"/>
      <c r="BO76" s="108"/>
      <c r="BP76" s="108"/>
      <c r="BQ76" s="108"/>
      <c r="BR76" s="108"/>
      <c r="BS76" s="108"/>
      <c r="BT76" s="108"/>
      <c r="BU76" s="108"/>
      <c r="BV76" s="108"/>
      <c r="BW76" s="108"/>
      <c r="BX76" s="108"/>
    </row>
    <row r="77" spans="1:76" x14ac:dyDescent="0.2">
      <c r="A77" s="140"/>
      <c r="AZ77" s="108"/>
      <c r="BA77" s="108"/>
      <c r="BB77" s="108"/>
      <c r="BC77" s="108"/>
      <c r="BD77" s="108"/>
      <c r="BE77" s="108"/>
      <c r="BF77" s="108"/>
      <c r="BG77" s="108"/>
      <c r="BH77" s="108"/>
      <c r="BI77" s="108"/>
      <c r="BJ77" s="108"/>
      <c r="BK77" s="108"/>
      <c r="BL77" s="108"/>
      <c r="BM77" s="108"/>
      <c r="BN77" s="108"/>
      <c r="BO77" s="108"/>
      <c r="BP77" s="108"/>
      <c r="BQ77" s="108"/>
      <c r="BR77" s="108"/>
      <c r="BS77" s="108"/>
      <c r="BT77" s="108"/>
      <c r="BU77" s="108"/>
      <c r="BV77" s="108"/>
      <c r="BW77" s="108"/>
      <c r="BX77" s="108"/>
    </row>
    <row r="78" spans="1:76" x14ac:dyDescent="0.2">
      <c r="A78" s="140"/>
      <c r="AZ78" s="108"/>
      <c r="BA78" s="108"/>
      <c r="BB78" s="108"/>
      <c r="BC78" s="108"/>
      <c r="BD78" s="108"/>
      <c r="BE78" s="108"/>
      <c r="BF78" s="108"/>
      <c r="BG78" s="108"/>
      <c r="BH78" s="108"/>
      <c r="BI78" s="108"/>
      <c r="BJ78" s="108"/>
      <c r="BK78" s="108"/>
      <c r="BL78" s="108"/>
      <c r="BM78" s="108"/>
      <c r="BN78" s="108"/>
      <c r="BO78" s="108"/>
      <c r="BP78" s="108"/>
      <c r="BQ78" s="108"/>
      <c r="BR78" s="108"/>
      <c r="BS78" s="108"/>
      <c r="BT78" s="108"/>
      <c r="BU78" s="108"/>
      <c r="BV78" s="108"/>
      <c r="BW78" s="108"/>
      <c r="BX78" s="108"/>
    </row>
    <row r="79" spans="1:76" x14ac:dyDescent="0.2">
      <c r="A79" s="140"/>
      <c r="AZ79" s="108"/>
      <c r="BA79" s="108"/>
      <c r="BB79" s="108"/>
      <c r="BC79" s="108"/>
      <c r="BD79" s="108"/>
      <c r="BE79" s="108"/>
      <c r="BF79" s="108"/>
      <c r="BG79" s="108"/>
      <c r="BH79" s="108"/>
      <c r="BI79" s="108"/>
      <c r="BJ79" s="108"/>
      <c r="BK79" s="108"/>
      <c r="BL79" s="108"/>
      <c r="BM79" s="108"/>
      <c r="BN79" s="108"/>
      <c r="BO79" s="108"/>
      <c r="BP79" s="108"/>
      <c r="BQ79" s="108"/>
      <c r="BR79" s="108"/>
      <c r="BS79" s="108"/>
      <c r="BT79" s="108"/>
      <c r="BU79" s="108"/>
      <c r="BV79" s="108"/>
      <c r="BW79" s="108"/>
      <c r="BX79" s="108"/>
    </row>
    <row r="80" spans="1:76" x14ac:dyDescent="0.2">
      <c r="A80" s="140"/>
      <c r="AZ80" s="108"/>
      <c r="BA80" s="108"/>
      <c r="BB80" s="108"/>
      <c r="BC80" s="108"/>
      <c r="BD80" s="108"/>
      <c r="BE80" s="108"/>
      <c r="BF80" s="108"/>
      <c r="BG80" s="108"/>
      <c r="BH80" s="108"/>
      <c r="BI80" s="108"/>
      <c r="BJ80" s="108"/>
      <c r="BK80" s="108"/>
      <c r="BL80" s="108"/>
      <c r="BM80" s="108"/>
      <c r="BN80" s="108"/>
      <c r="BO80" s="108"/>
      <c r="BP80" s="108"/>
      <c r="BQ80" s="108"/>
      <c r="BR80" s="108"/>
      <c r="BS80" s="108"/>
      <c r="BT80" s="108"/>
      <c r="BU80" s="108"/>
      <c r="BV80" s="108"/>
      <c r="BW80" s="108"/>
      <c r="BX80" s="108"/>
    </row>
    <row r="81" spans="1:76" x14ac:dyDescent="0.2">
      <c r="A81" s="140"/>
      <c r="AZ81" s="108"/>
      <c r="BA81" s="108"/>
      <c r="BB81" s="108"/>
      <c r="BC81" s="108"/>
      <c r="BD81" s="108"/>
      <c r="BE81" s="108"/>
      <c r="BF81" s="108"/>
      <c r="BG81" s="108"/>
      <c r="BH81" s="108"/>
      <c r="BI81" s="108"/>
      <c r="BJ81" s="108"/>
      <c r="BK81" s="108"/>
      <c r="BL81" s="108"/>
      <c r="BM81" s="108"/>
      <c r="BN81" s="108"/>
      <c r="BO81" s="108"/>
      <c r="BP81" s="108"/>
      <c r="BQ81" s="108"/>
      <c r="BR81" s="108"/>
      <c r="BS81" s="108"/>
      <c r="BT81" s="108"/>
      <c r="BU81" s="108"/>
      <c r="BV81" s="108"/>
      <c r="BW81" s="108"/>
      <c r="BX81" s="108"/>
    </row>
    <row r="82" spans="1:76" x14ac:dyDescent="0.2">
      <c r="A82" s="140"/>
      <c r="AZ82" s="108"/>
      <c r="BA82" s="108"/>
      <c r="BB82" s="108"/>
      <c r="BC82" s="108"/>
      <c r="BD82" s="108"/>
      <c r="BE82" s="108"/>
      <c r="BF82" s="108"/>
      <c r="BG82" s="108"/>
      <c r="BH82" s="108"/>
      <c r="BI82" s="108"/>
      <c r="BJ82" s="108"/>
      <c r="BK82" s="108"/>
      <c r="BL82" s="108"/>
      <c r="BM82" s="108"/>
      <c r="BN82" s="108"/>
      <c r="BO82" s="108"/>
      <c r="BP82" s="108"/>
      <c r="BQ82" s="108"/>
      <c r="BR82" s="108"/>
      <c r="BS82" s="108"/>
      <c r="BT82" s="108"/>
      <c r="BU82" s="108"/>
      <c r="BV82" s="108"/>
      <c r="BW82" s="108"/>
      <c r="BX82" s="108"/>
    </row>
    <row r="83" spans="1:76" x14ac:dyDescent="0.2">
      <c r="A83" s="140"/>
      <c r="AZ83" s="108"/>
      <c r="BA83" s="108"/>
      <c r="BB83" s="108"/>
      <c r="BC83" s="108"/>
      <c r="BD83" s="108"/>
      <c r="BE83" s="108"/>
      <c r="BF83" s="108"/>
      <c r="BG83" s="108"/>
      <c r="BH83" s="108"/>
      <c r="BI83" s="108"/>
      <c r="BJ83" s="108"/>
      <c r="BK83" s="108"/>
      <c r="BL83" s="108"/>
      <c r="BM83" s="108"/>
      <c r="BN83" s="108"/>
      <c r="BO83" s="108"/>
      <c r="BP83" s="108"/>
      <c r="BQ83" s="108"/>
      <c r="BR83" s="108"/>
      <c r="BS83" s="108"/>
      <c r="BT83" s="108"/>
      <c r="BU83" s="108"/>
      <c r="BV83" s="108"/>
      <c r="BW83" s="108"/>
      <c r="BX83" s="108"/>
    </row>
    <row r="84" spans="1:76" x14ac:dyDescent="0.2">
      <c r="A84" s="140"/>
      <c r="AZ84" s="108"/>
      <c r="BA84" s="108"/>
      <c r="BB84" s="108"/>
      <c r="BC84" s="108"/>
      <c r="BD84" s="108"/>
      <c r="BE84" s="108"/>
      <c r="BF84" s="108"/>
      <c r="BG84" s="108"/>
      <c r="BH84" s="108"/>
      <c r="BI84" s="108"/>
      <c r="BJ84" s="108"/>
      <c r="BK84" s="108"/>
      <c r="BL84" s="108"/>
      <c r="BM84" s="108"/>
      <c r="BN84" s="108"/>
      <c r="BO84" s="108"/>
      <c r="BP84" s="108"/>
      <c r="BQ84" s="108"/>
      <c r="BR84" s="108"/>
      <c r="BS84" s="108"/>
      <c r="BT84" s="108"/>
      <c r="BU84" s="108"/>
      <c r="BV84" s="108"/>
      <c r="BW84" s="108"/>
      <c r="BX84" s="108"/>
    </row>
    <row r="85" spans="1:76" x14ac:dyDescent="0.2">
      <c r="A85" s="140"/>
      <c r="AZ85" s="108"/>
      <c r="BA85" s="108"/>
      <c r="BB85" s="108"/>
      <c r="BC85" s="108"/>
      <c r="BD85" s="108"/>
      <c r="BE85" s="108"/>
      <c r="BF85" s="108"/>
      <c r="BG85" s="108"/>
      <c r="BH85" s="108"/>
      <c r="BI85" s="108"/>
      <c r="BJ85" s="108"/>
      <c r="BK85" s="108"/>
      <c r="BL85" s="108"/>
      <c r="BM85" s="108"/>
      <c r="BN85" s="108"/>
      <c r="BO85" s="108"/>
      <c r="BP85" s="108"/>
      <c r="BQ85" s="108"/>
      <c r="BR85" s="108"/>
      <c r="BS85" s="108"/>
      <c r="BT85" s="108"/>
      <c r="BU85" s="108"/>
      <c r="BV85" s="108"/>
      <c r="BW85" s="108"/>
      <c r="BX85" s="108"/>
    </row>
    <row r="86" spans="1:76" x14ac:dyDescent="0.2">
      <c r="A86" s="140"/>
      <c r="AZ86" s="108"/>
      <c r="BA86" s="108"/>
      <c r="BB86" s="108"/>
      <c r="BC86" s="108"/>
      <c r="BD86" s="108"/>
      <c r="BE86" s="108"/>
      <c r="BF86" s="108"/>
      <c r="BG86" s="108"/>
      <c r="BH86" s="108"/>
      <c r="BI86" s="108"/>
      <c r="BJ86" s="108"/>
      <c r="BK86" s="108"/>
      <c r="BL86" s="108"/>
      <c r="BM86" s="108"/>
      <c r="BN86" s="108"/>
      <c r="BO86" s="108"/>
      <c r="BP86" s="108"/>
      <c r="BQ86" s="108"/>
      <c r="BR86" s="108"/>
      <c r="BS86" s="108"/>
      <c r="BT86" s="108"/>
      <c r="BU86" s="108"/>
      <c r="BV86" s="108"/>
      <c r="BW86" s="108"/>
      <c r="BX86" s="108"/>
    </row>
    <row r="87" spans="1:76" x14ac:dyDescent="0.2">
      <c r="A87" s="140"/>
      <c r="AZ87" s="108"/>
      <c r="BA87" s="108"/>
      <c r="BB87" s="108"/>
      <c r="BC87" s="108"/>
      <c r="BD87" s="108"/>
      <c r="BE87" s="108"/>
      <c r="BF87" s="108"/>
      <c r="BG87" s="108"/>
      <c r="BH87" s="108"/>
      <c r="BI87" s="108"/>
      <c r="BJ87" s="108"/>
      <c r="BK87" s="108"/>
      <c r="BL87" s="108"/>
      <c r="BM87" s="108"/>
      <c r="BN87" s="108"/>
      <c r="BO87" s="108"/>
      <c r="BP87" s="108"/>
      <c r="BQ87" s="108"/>
      <c r="BR87" s="108"/>
      <c r="BS87" s="108"/>
      <c r="BT87" s="108"/>
      <c r="BU87" s="108"/>
      <c r="BV87" s="108"/>
      <c r="BW87" s="108"/>
      <c r="BX87" s="108"/>
    </row>
    <row r="88" spans="1:76" x14ac:dyDescent="0.2">
      <c r="A88" s="140"/>
      <c r="AZ88" s="108"/>
      <c r="BA88" s="108"/>
      <c r="BB88" s="108"/>
      <c r="BC88" s="108"/>
      <c r="BD88" s="108"/>
      <c r="BE88" s="108"/>
      <c r="BF88" s="108"/>
      <c r="BG88" s="108"/>
      <c r="BH88" s="108"/>
      <c r="BI88" s="108"/>
      <c r="BJ88" s="108"/>
      <c r="BK88" s="108"/>
      <c r="BL88" s="108"/>
      <c r="BM88" s="108"/>
      <c r="BN88" s="108"/>
      <c r="BO88" s="108"/>
      <c r="BP88" s="108"/>
      <c r="BQ88" s="108"/>
      <c r="BR88" s="108"/>
      <c r="BS88" s="108"/>
      <c r="BT88" s="108"/>
      <c r="BU88" s="108"/>
      <c r="BV88" s="108"/>
      <c r="BW88" s="108"/>
      <c r="BX88" s="108"/>
    </row>
    <row r="89" spans="1:76" x14ac:dyDescent="0.2">
      <c r="A89" s="140"/>
      <c r="AZ89" s="108"/>
      <c r="BA89" s="108"/>
      <c r="BB89" s="108"/>
      <c r="BC89" s="108"/>
      <c r="BD89" s="108"/>
      <c r="BE89" s="108"/>
      <c r="BF89" s="108"/>
      <c r="BG89" s="108"/>
      <c r="BH89" s="108"/>
      <c r="BI89" s="108"/>
      <c r="BJ89" s="108"/>
      <c r="BK89" s="108"/>
      <c r="BL89" s="108"/>
      <c r="BM89" s="108"/>
      <c r="BN89" s="108"/>
      <c r="BO89" s="108"/>
      <c r="BP89" s="108"/>
      <c r="BQ89" s="108"/>
      <c r="BR89" s="108"/>
      <c r="BS89" s="108"/>
      <c r="BT89" s="108"/>
      <c r="BU89" s="108"/>
      <c r="BV89" s="108"/>
      <c r="BW89" s="108"/>
      <c r="BX89" s="108"/>
    </row>
    <row r="90" spans="1:76" x14ac:dyDescent="0.2">
      <c r="A90" s="140"/>
      <c r="AZ90" s="108"/>
      <c r="BA90" s="108"/>
      <c r="BB90" s="108"/>
      <c r="BC90" s="108"/>
      <c r="BD90" s="108"/>
      <c r="BE90" s="108"/>
      <c r="BF90" s="108"/>
      <c r="BG90" s="108"/>
      <c r="BH90" s="108"/>
      <c r="BI90" s="108"/>
      <c r="BJ90" s="108"/>
      <c r="BK90" s="108"/>
      <c r="BL90" s="108"/>
      <c r="BM90" s="108"/>
      <c r="BN90" s="108"/>
      <c r="BO90" s="108"/>
      <c r="BP90" s="108"/>
      <c r="BQ90" s="108"/>
      <c r="BR90" s="108"/>
      <c r="BS90" s="108"/>
      <c r="BT90" s="108"/>
      <c r="BU90" s="108"/>
      <c r="BV90" s="108"/>
      <c r="BW90" s="108"/>
      <c r="BX90" s="108"/>
    </row>
    <row r="91" spans="1:76" x14ac:dyDescent="0.2">
      <c r="A91" s="140"/>
      <c r="AZ91" s="108"/>
      <c r="BA91" s="108"/>
      <c r="BB91" s="108"/>
      <c r="BC91" s="108"/>
      <c r="BD91" s="108"/>
      <c r="BE91" s="108"/>
      <c r="BF91" s="108"/>
      <c r="BG91" s="108"/>
      <c r="BH91" s="108"/>
      <c r="BI91" s="108"/>
      <c r="BJ91" s="108"/>
      <c r="BK91" s="108"/>
      <c r="BL91" s="108"/>
      <c r="BM91" s="108"/>
      <c r="BN91" s="108"/>
      <c r="BO91" s="108"/>
      <c r="BP91" s="108"/>
      <c r="BQ91" s="108"/>
      <c r="BR91" s="108"/>
      <c r="BS91" s="108"/>
      <c r="BT91" s="108"/>
      <c r="BU91" s="108"/>
      <c r="BV91" s="108"/>
      <c r="BW91" s="108"/>
      <c r="BX91" s="108"/>
    </row>
    <row r="92" spans="1:76" x14ac:dyDescent="0.2">
      <c r="A92" s="140"/>
      <c r="AZ92" s="108"/>
      <c r="BA92" s="108"/>
      <c r="BB92" s="108"/>
      <c r="BC92" s="108"/>
      <c r="BD92" s="108"/>
      <c r="BE92" s="108"/>
      <c r="BF92" s="108"/>
      <c r="BG92" s="108"/>
      <c r="BH92" s="108"/>
      <c r="BI92" s="108"/>
      <c r="BJ92" s="108"/>
      <c r="BK92" s="108"/>
      <c r="BL92" s="108"/>
      <c r="BM92" s="108"/>
      <c r="BN92" s="108"/>
      <c r="BO92" s="108"/>
      <c r="BP92" s="108"/>
      <c r="BQ92" s="108"/>
      <c r="BR92" s="108"/>
      <c r="BS92" s="108"/>
      <c r="BT92" s="108"/>
      <c r="BU92" s="108"/>
      <c r="BV92" s="108"/>
      <c r="BW92" s="108"/>
      <c r="BX92" s="108"/>
    </row>
    <row r="93" spans="1:76" x14ac:dyDescent="0.2">
      <c r="A93" s="140"/>
      <c r="AZ93" s="108"/>
      <c r="BA93" s="108"/>
      <c r="BB93" s="108"/>
      <c r="BC93" s="108"/>
      <c r="BD93" s="108"/>
      <c r="BE93" s="108"/>
      <c r="BF93" s="108"/>
      <c r="BG93" s="108"/>
      <c r="BH93" s="108"/>
      <c r="BI93" s="108"/>
      <c r="BJ93" s="108"/>
      <c r="BK93" s="108"/>
      <c r="BL93" s="108"/>
      <c r="BM93" s="108"/>
      <c r="BN93" s="108"/>
      <c r="BO93" s="108"/>
      <c r="BP93" s="108"/>
      <c r="BQ93" s="108"/>
      <c r="BR93" s="108"/>
      <c r="BS93" s="108"/>
      <c r="BT93" s="108"/>
      <c r="BU93" s="108"/>
      <c r="BV93" s="108"/>
      <c r="BW93" s="108"/>
      <c r="BX93" s="108"/>
    </row>
    <row r="94" spans="1:76" x14ac:dyDescent="0.2">
      <c r="A94" s="140"/>
      <c r="AZ94" s="108"/>
      <c r="BA94" s="108"/>
      <c r="BB94" s="108"/>
      <c r="BC94" s="108"/>
      <c r="BD94" s="108"/>
      <c r="BE94" s="108"/>
      <c r="BF94" s="108"/>
      <c r="BG94" s="108"/>
      <c r="BH94" s="108"/>
      <c r="BI94" s="108"/>
      <c r="BJ94" s="108"/>
      <c r="BK94" s="108"/>
      <c r="BL94" s="108"/>
      <c r="BM94" s="108"/>
      <c r="BN94" s="108"/>
      <c r="BO94" s="108"/>
      <c r="BP94" s="108"/>
      <c r="BQ94" s="108"/>
      <c r="BR94" s="108"/>
      <c r="BS94" s="108"/>
      <c r="BT94" s="108"/>
      <c r="BU94" s="108"/>
      <c r="BV94" s="108"/>
      <c r="BW94" s="108"/>
      <c r="BX94" s="108"/>
    </row>
    <row r="95" spans="1:76" x14ac:dyDescent="0.2">
      <c r="A95" s="140"/>
      <c r="AZ95" s="108"/>
      <c r="BA95" s="108"/>
      <c r="BB95" s="108"/>
      <c r="BC95" s="108"/>
      <c r="BD95" s="108"/>
      <c r="BE95" s="108"/>
      <c r="BF95" s="108"/>
      <c r="BG95" s="108"/>
      <c r="BH95" s="108"/>
      <c r="BI95" s="108"/>
      <c r="BJ95" s="108"/>
      <c r="BK95" s="108"/>
      <c r="BL95" s="108"/>
      <c r="BM95" s="108"/>
      <c r="BN95" s="108"/>
      <c r="BO95" s="108"/>
      <c r="BP95" s="108"/>
      <c r="BQ95" s="108"/>
      <c r="BR95" s="108"/>
      <c r="BS95" s="108"/>
      <c r="BT95" s="108"/>
      <c r="BU95" s="108"/>
      <c r="BV95" s="108"/>
      <c r="BW95" s="108"/>
      <c r="BX95" s="108"/>
    </row>
    <row r="96" spans="1:76" x14ac:dyDescent="0.2">
      <c r="A96" s="140"/>
      <c r="AZ96" s="108"/>
      <c r="BA96" s="108"/>
      <c r="BB96" s="108"/>
      <c r="BC96" s="108"/>
      <c r="BD96" s="108"/>
      <c r="BE96" s="108"/>
      <c r="BF96" s="108"/>
      <c r="BG96" s="108"/>
      <c r="BH96" s="108"/>
      <c r="BI96" s="108"/>
      <c r="BJ96" s="108"/>
      <c r="BK96" s="108"/>
      <c r="BL96" s="108"/>
      <c r="BM96" s="108"/>
      <c r="BN96" s="108"/>
      <c r="BO96" s="108"/>
      <c r="BP96" s="108"/>
      <c r="BQ96" s="108"/>
      <c r="BR96" s="108"/>
      <c r="BS96" s="108"/>
      <c r="BT96" s="108"/>
      <c r="BU96" s="108"/>
      <c r="BV96" s="108"/>
      <c r="BW96" s="108"/>
      <c r="BX96" s="108"/>
    </row>
    <row r="97" spans="1:76" x14ac:dyDescent="0.2">
      <c r="A97" s="140"/>
      <c r="AZ97" s="108"/>
      <c r="BA97" s="108"/>
      <c r="BB97" s="108"/>
      <c r="BC97" s="108"/>
      <c r="BD97" s="108"/>
      <c r="BE97" s="108"/>
      <c r="BF97" s="108"/>
      <c r="BG97" s="108"/>
      <c r="BH97" s="108"/>
      <c r="BI97" s="108"/>
      <c r="BJ97" s="108"/>
      <c r="BK97" s="108"/>
      <c r="BL97" s="108"/>
      <c r="BM97" s="108"/>
      <c r="BN97" s="108"/>
      <c r="BO97" s="108"/>
      <c r="BP97" s="108"/>
      <c r="BQ97" s="108"/>
      <c r="BR97" s="108"/>
      <c r="BS97" s="108"/>
      <c r="BT97" s="108"/>
      <c r="BU97" s="108"/>
      <c r="BV97" s="108"/>
      <c r="BW97" s="108"/>
      <c r="BX97" s="108"/>
    </row>
    <row r="98" spans="1:76" x14ac:dyDescent="0.2">
      <c r="A98" s="140"/>
      <c r="AZ98" s="108"/>
      <c r="BA98" s="108"/>
      <c r="BB98" s="108"/>
      <c r="BC98" s="108"/>
      <c r="BD98" s="108"/>
      <c r="BE98" s="108"/>
      <c r="BF98" s="108"/>
      <c r="BG98" s="108"/>
      <c r="BH98" s="108"/>
      <c r="BI98" s="108"/>
      <c r="BJ98" s="108"/>
      <c r="BK98" s="108"/>
      <c r="BL98" s="108"/>
      <c r="BM98" s="108"/>
      <c r="BN98" s="108"/>
      <c r="BO98" s="108"/>
      <c r="BP98" s="108"/>
      <c r="BQ98" s="108"/>
      <c r="BR98" s="108"/>
      <c r="BS98" s="108"/>
      <c r="BT98" s="108"/>
      <c r="BU98" s="108"/>
      <c r="BV98" s="108"/>
      <c r="BW98" s="108"/>
      <c r="BX98" s="108"/>
    </row>
    <row r="99" spans="1:76" x14ac:dyDescent="0.2">
      <c r="A99" s="140"/>
      <c r="AZ99" s="108"/>
      <c r="BA99" s="108"/>
      <c r="BB99" s="108"/>
      <c r="BC99" s="108"/>
      <c r="BD99" s="108"/>
      <c r="BE99" s="108"/>
      <c r="BF99" s="108"/>
      <c r="BG99" s="108"/>
      <c r="BH99" s="108"/>
      <c r="BI99" s="108"/>
      <c r="BJ99" s="108"/>
      <c r="BK99" s="108"/>
      <c r="BL99" s="108"/>
      <c r="BM99" s="108"/>
      <c r="BN99" s="108"/>
      <c r="BO99" s="108"/>
      <c r="BP99" s="108"/>
      <c r="BQ99" s="108"/>
      <c r="BR99" s="108"/>
      <c r="BS99" s="108"/>
      <c r="BT99" s="108"/>
      <c r="BU99" s="108"/>
      <c r="BV99" s="108"/>
      <c r="BW99" s="108"/>
      <c r="BX99" s="108"/>
    </row>
    <row r="100" spans="1:76" x14ac:dyDescent="0.2">
      <c r="A100" s="140"/>
      <c r="AZ100" s="108"/>
      <c r="BA100" s="108"/>
      <c r="BB100" s="108"/>
      <c r="BC100" s="108"/>
      <c r="BD100" s="108"/>
      <c r="BE100" s="108"/>
      <c r="BF100" s="108"/>
      <c r="BG100" s="108"/>
      <c r="BH100" s="108"/>
      <c r="BI100" s="108"/>
      <c r="BJ100" s="108"/>
      <c r="BK100" s="108"/>
      <c r="BL100" s="108"/>
      <c r="BM100" s="108"/>
      <c r="BN100" s="108"/>
      <c r="BO100" s="108"/>
      <c r="BP100" s="108"/>
      <c r="BQ100" s="108"/>
      <c r="BR100" s="108"/>
      <c r="BS100" s="108"/>
      <c r="BT100" s="108"/>
      <c r="BU100" s="108"/>
      <c r="BV100" s="108"/>
      <c r="BW100" s="108"/>
      <c r="BX100" s="108"/>
    </row>
    <row r="101" spans="1:76" x14ac:dyDescent="0.2">
      <c r="A101" s="140"/>
      <c r="AZ101" s="108"/>
      <c r="BA101" s="108"/>
      <c r="BB101" s="108"/>
      <c r="BC101" s="108"/>
      <c r="BD101" s="108"/>
      <c r="BE101" s="108"/>
      <c r="BF101" s="108"/>
      <c r="BG101" s="108"/>
      <c r="BH101" s="108"/>
      <c r="BI101" s="108"/>
      <c r="BJ101" s="108"/>
      <c r="BK101" s="108"/>
      <c r="BL101" s="108"/>
      <c r="BM101" s="108"/>
      <c r="BN101" s="108"/>
      <c r="BO101" s="108"/>
      <c r="BP101" s="108"/>
      <c r="BQ101" s="108"/>
      <c r="BR101" s="108"/>
      <c r="BS101" s="108"/>
      <c r="BT101" s="108"/>
      <c r="BU101" s="108"/>
      <c r="BV101" s="108"/>
      <c r="BW101" s="108"/>
      <c r="BX101" s="108"/>
    </row>
    <row r="102" spans="1:76" x14ac:dyDescent="0.2">
      <c r="A102" s="140"/>
      <c r="AZ102" s="108"/>
      <c r="BA102" s="108"/>
      <c r="BB102" s="108"/>
      <c r="BC102" s="108"/>
      <c r="BD102" s="108"/>
      <c r="BE102" s="108"/>
      <c r="BF102" s="108"/>
      <c r="BG102" s="108"/>
      <c r="BH102" s="108"/>
      <c r="BI102" s="108"/>
      <c r="BJ102" s="108"/>
      <c r="BK102" s="108"/>
      <c r="BL102" s="108"/>
      <c r="BM102" s="108"/>
      <c r="BN102" s="108"/>
      <c r="BO102" s="108"/>
      <c r="BP102" s="108"/>
      <c r="BQ102" s="108"/>
      <c r="BR102" s="108"/>
      <c r="BS102" s="108"/>
      <c r="BT102" s="108"/>
      <c r="BU102" s="108"/>
      <c r="BV102" s="108"/>
      <c r="BW102" s="108"/>
      <c r="BX102" s="108"/>
    </row>
    <row r="103" spans="1:76" x14ac:dyDescent="0.2">
      <c r="A103" s="140"/>
      <c r="AZ103" s="108"/>
      <c r="BA103" s="108"/>
      <c r="BB103" s="108"/>
      <c r="BC103" s="108"/>
      <c r="BD103" s="108"/>
      <c r="BE103" s="108"/>
      <c r="BF103" s="108"/>
      <c r="BG103" s="108"/>
      <c r="BH103" s="108"/>
      <c r="BI103" s="108"/>
      <c r="BJ103" s="108"/>
      <c r="BK103" s="108"/>
      <c r="BL103" s="108"/>
      <c r="BM103" s="108"/>
      <c r="BN103" s="108"/>
      <c r="BO103" s="108"/>
      <c r="BP103" s="108"/>
      <c r="BQ103" s="108"/>
      <c r="BR103" s="108"/>
      <c r="BS103" s="108"/>
      <c r="BT103" s="108"/>
      <c r="BU103" s="108"/>
      <c r="BV103" s="108"/>
      <c r="BW103" s="108"/>
      <c r="BX103" s="108"/>
    </row>
    <row r="104" spans="1:76" x14ac:dyDescent="0.2">
      <c r="A104" s="140"/>
      <c r="AZ104" s="108"/>
      <c r="BA104" s="108"/>
      <c r="BB104" s="108"/>
      <c r="BC104" s="108"/>
      <c r="BD104" s="108"/>
      <c r="BE104" s="108"/>
      <c r="BF104" s="108"/>
      <c r="BG104" s="108"/>
      <c r="BH104" s="108"/>
      <c r="BI104" s="108"/>
      <c r="BJ104" s="108"/>
      <c r="BK104" s="108"/>
      <c r="BL104" s="108"/>
      <c r="BM104" s="108"/>
      <c r="BN104" s="108"/>
      <c r="BO104" s="108"/>
      <c r="BP104" s="108"/>
      <c r="BQ104" s="108"/>
      <c r="BR104" s="108"/>
      <c r="BS104" s="108"/>
      <c r="BT104" s="108"/>
      <c r="BU104" s="108"/>
      <c r="BV104" s="108"/>
      <c r="BW104" s="108"/>
      <c r="BX104" s="108"/>
    </row>
    <row r="105" spans="1:76" x14ac:dyDescent="0.2">
      <c r="A105" s="140"/>
      <c r="AZ105" s="108"/>
      <c r="BA105" s="108"/>
      <c r="BB105" s="108"/>
      <c r="BC105" s="108"/>
      <c r="BD105" s="108"/>
      <c r="BE105" s="108"/>
      <c r="BF105" s="108"/>
      <c r="BG105" s="108"/>
      <c r="BH105" s="108"/>
      <c r="BI105" s="108"/>
      <c r="BJ105" s="108"/>
      <c r="BK105" s="108"/>
      <c r="BL105" s="108"/>
      <c r="BM105" s="108"/>
      <c r="BN105" s="108"/>
      <c r="BO105" s="108"/>
      <c r="BP105" s="108"/>
      <c r="BQ105" s="108"/>
      <c r="BR105" s="108"/>
      <c r="BS105" s="108"/>
      <c r="BT105" s="108"/>
      <c r="BU105" s="108"/>
      <c r="BV105" s="108"/>
      <c r="BW105" s="108"/>
      <c r="BX105" s="108"/>
    </row>
    <row r="106" spans="1:76" x14ac:dyDescent="0.2">
      <c r="A106" s="140"/>
      <c r="AZ106" s="108"/>
      <c r="BA106" s="108"/>
      <c r="BB106" s="108"/>
      <c r="BC106" s="108"/>
      <c r="BD106" s="108"/>
      <c r="BE106" s="108"/>
      <c r="BF106" s="108"/>
      <c r="BG106" s="108"/>
      <c r="BH106" s="108"/>
      <c r="BI106" s="108"/>
      <c r="BJ106" s="108"/>
      <c r="BK106" s="108"/>
      <c r="BL106" s="108"/>
      <c r="BM106" s="108"/>
      <c r="BN106" s="108"/>
      <c r="BO106" s="108"/>
      <c r="BP106" s="108"/>
      <c r="BQ106" s="108"/>
      <c r="BR106" s="108"/>
      <c r="BS106" s="108"/>
      <c r="BT106" s="108"/>
      <c r="BU106" s="108"/>
      <c r="BV106" s="108"/>
      <c r="BW106" s="108"/>
      <c r="BX106" s="108"/>
    </row>
    <row r="107" spans="1:76" x14ac:dyDescent="0.2">
      <c r="A107" s="140"/>
      <c r="AZ107" s="108"/>
      <c r="BA107" s="108"/>
      <c r="BB107" s="108"/>
      <c r="BC107" s="108"/>
      <c r="BD107" s="108"/>
      <c r="BE107" s="108"/>
      <c r="BF107" s="108"/>
      <c r="BG107" s="108"/>
      <c r="BH107" s="108"/>
      <c r="BI107" s="108"/>
      <c r="BJ107" s="108"/>
      <c r="BK107" s="108"/>
      <c r="BL107" s="108"/>
      <c r="BM107" s="108"/>
      <c r="BN107" s="108"/>
      <c r="BO107" s="108"/>
      <c r="BP107" s="108"/>
      <c r="BQ107" s="108"/>
      <c r="BR107" s="108"/>
      <c r="BS107" s="108"/>
      <c r="BT107" s="108"/>
      <c r="BU107" s="108"/>
      <c r="BV107" s="108"/>
      <c r="BW107" s="108"/>
      <c r="BX107" s="108"/>
    </row>
    <row r="108" spans="1:76" x14ac:dyDescent="0.2">
      <c r="A108" s="140"/>
      <c r="AZ108" s="108"/>
      <c r="BA108" s="108"/>
      <c r="BB108" s="108"/>
      <c r="BC108" s="108"/>
      <c r="BD108" s="108"/>
      <c r="BE108" s="108"/>
      <c r="BF108" s="108"/>
      <c r="BG108" s="108"/>
      <c r="BH108" s="108"/>
      <c r="BI108" s="108"/>
      <c r="BJ108" s="108"/>
      <c r="BK108" s="108"/>
      <c r="BL108" s="108"/>
      <c r="BM108" s="108"/>
      <c r="BN108" s="108"/>
      <c r="BO108" s="108"/>
      <c r="BP108" s="108"/>
      <c r="BQ108" s="108"/>
      <c r="BR108" s="108"/>
      <c r="BS108" s="108"/>
      <c r="BT108" s="108"/>
      <c r="BU108" s="108"/>
      <c r="BV108" s="108"/>
      <c r="BW108" s="108"/>
      <c r="BX108" s="108"/>
    </row>
    <row r="109" spans="1:76" x14ac:dyDescent="0.2">
      <c r="A109" s="140"/>
      <c r="AZ109" s="108"/>
      <c r="BA109" s="108"/>
      <c r="BB109" s="108"/>
      <c r="BC109" s="108"/>
      <c r="BD109" s="108"/>
      <c r="BE109" s="108"/>
      <c r="BF109" s="108"/>
      <c r="BG109" s="108"/>
      <c r="BH109" s="108"/>
      <c r="BI109" s="108"/>
      <c r="BJ109" s="108"/>
      <c r="BK109" s="108"/>
      <c r="BL109" s="108"/>
      <c r="BM109" s="108"/>
      <c r="BN109" s="108"/>
      <c r="BO109" s="108"/>
      <c r="BP109" s="108"/>
      <c r="BQ109" s="108"/>
      <c r="BR109" s="108"/>
      <c r="BS109" s="108"/>
      <c r="BT109" s="108"/>
      <c r="BU109" s="108"/>
      <c r="BV109" s="108"/>
      <c r="BW109" s="108"/>
      <c r="BX109" s="108"/>
    </row>
    <row r="110" spans="1:76" x14ac:dyDescent="0.2">
      <c r="A110" s="140"/>
      <c r="AZ110" s="108"/>
      <c r="BA110" s="108"/>
      <c r="BB110" s="108"/>
      <c r="BC110" s="108"/>
      <c r="BD110" s="108"/>
      <c r="BE110" s="108"/>
      <c r="BF110" s="108"/>
      <c r="BG110" s="108"/>
      <c r="BH110" s="108"/>
      <c r="BI110" s="108"/>
      <c r="BJ110" s="108"/>
      <c r="BK110" s="108"/>
      <c r="BL110" s="108"/>
      <c r="BM110" s="108"/>
      <c r="BN110" s="108"/>
      <c r="BO110" s="108"/>
      <c r="BP110" s="108"/>
      <c r="BQ110" s="108"/>
      <c r="BR110" s="108"/>
      <c r="BS110" s="108"/>
      <c r="BT110" s="108"/>
      <c r="BU110" s="108"/>
      <c r="BV110" s="108"/>
      <c r="BW110" s="108"/>
      <c r="BX110" s="108"/>
    </row>
    <row r="111" spans="1:76" x14ac:dyDescent="0.2">
      <c r="A111" s="140"/>
      <c r="AZ111" s="108"/>
      <c r="BA111" s="108"/>
      <c r="BB111" s="108"/>
      <c r="BC111" s="108"/>
      <c r="BD111" s="108"/>
      <c r="BE111" s="108"/>
      <c r="BF111" s="108"/>
      <c r="BG111" s="108"/>
      <c r="BH111" s="108"/>
      <c r="BI111" s="108"/>
      <c r="BJ111" s="108"/>
      <c r="BK111" s="108"/>
      <c r="BL111" s="108"/>
      <c r="BM111" s="108"/>
      <c r="BN111" s="108"/>
      <c r="BO111" s="108"/>
      <c r="BP111" s="108"/>
      <c r="BQ111" s="108"/>
      <c r="BR111" s="108"/>
      <c r="BS111" s="108"/>
      <c r="BT111" s="108"/>
      <c r="BU111" s="108"/>
      <c r="BV111" s="108"/>
      <c r="BW111" s="108"/>
      <c r="BX111" s="108"/>
    </row>
    <row r="112" spans="1:76" x14ac:dyDescent="0.2">
      <c r="A112" s="140"/>
      <c r="AZ112" s="108"/>
      <c r="BA112" s="108"/>
      <c r="BB112" s="108"/>
      <c r="BC112" s="108"/>
      <c r="BD112" s="108"/>
      <c r="BE112" s="108"/>
      <c r="BF112" s="108"/>
      <c r="BG112" s="108"/>
      <c r="BH112" s="108"/>
      <c r="BI112" s="108"/>
      <c r="BJ112" s="108"/>
      <c r="BK112" s="108"/>
      <c r="BL112" s="108"/>
      <c r="BM112" s="108"/>
      <c r="BN112" s="108"/>
      <c r="BO112" s="108"/>
      <c r="BP112" s="108"/>
      <c r="BQ112" s="108"/>
      <c r="BR112" s="108"/>
      <c r="BS112" s="108"/>
      <c r="BT112" s="108"/>
      <c r="BU112" s="108"/>
      <c r="BV112" s="108"/>
      <c r="BW112" s="108"/>
      <c r="BX112" s="108"/>
    </row>
    <row r="113" spans="1:76" x14ac:dyDescent="0.2">
      <c r="A113" s="140"/>
      <c r="AZ113" s="108"/>
      <c r="BA113" s="108"/>
      <c r="BB113" s="108"/>
      <c r="BC113" s="108"/>
      <c r="BD113" s="108"/>
      <c r="BE113" s="108"/>
      <c r="BF113" s="108"/>
      <c r="BG113" s="108"/>
      <c r="BH113" s="108"/>
      <c r="BI113" s="108"/>
      <c r="BJ113" s="108"/>
      <c r="BK113" s="108"/>
      <c r="BL113" s="108"/>
      <c r="BM113" s="108"/>
      <c r="BN113" s="108"/>
      <c r="BO113" s="108"/>
      <c r="BP113" s="108"/>
      <c r="BQ113" s="108"/>
      <c r="BR113" s="108"/>
      <c r="BS113" s="108"/>
      <c r="BT113" s="108"/>
      <c r="BU113" s="108"/>
      <c r="BV113" s="108"/>
      <c r="BW113" s="108"/>
      <c r="BX113" s="108"/>
    </row>
    <row r="114" spans="1:76" x14ac:dyDescent="0.2">
      <c r="A114" s="140"/>
      <c r="AZ114" s="108"/>
      <c r="BA114" s="108"/>
      <c r="BB114" s="108"/>
      <c r="BC114" s="108"/>
      <c r="BD114" s="108"/>
      <c r="BE114" s="108"/>
      <c r="BF114" s="108"/>
      <c r="BG114" s="108"/>
      <c r="BH114" s="108"/>
      <c r="BI114" s="108"/>
      <c r="BJ114" s="108"/>
      <c r="BK114" s="108"/>
      <c r="BL114" s="108"/>
      <c r="BM114" s="108"/>
      <c r="BN114" s="108"/>
      <c r="BO114" s="108"/>
      <c r="BP114" s="108"/>
      <c r="BQ114" s="108"/>
      <c r="BR114" s="108"/>
      <c r="BS114" s="108"/>
      <c r="BT114" s="108"/>
      <c r="BU114" s="108"/>
      <c r="BV114" s="108"/>
      <c r="BW114" s="108"/>
      <c r="BX114" s="108"/>
    </row>
    <row r="115" spans="1:76" x14ac:dyDescent="0.2">
      <c r="A115" s="140"/>
      <c r="AZ115" s="108"/>
      <c r="BA115" s="108"/>
      <c r="BB115" s="108"/>
      <c r="BC115" s="108"/>
      <c r="BD115" s="108"/>
      <c r="BE115" s="108"/>
      <c r="BF115" s="108"/>
      <c r="BG115" s="108"/>
      <c r="BH115" s="108"/>
      <c r="BI115" s="108"/>
      <c r="BJ115" s="108"/>
      <c r="BK115" s="108"/>
      <c r="BL115" s="108"/>
      <c r="BM115" s="108"/>
      <c r="BN115" s="108"/>
      <c r="BO115" s="108"/>
      <c r="BP115" s="108"/>
      <c r="BQ115" s="108"/>
      <c r="BR115" s="108"/>
      <c r="BS115" s="108"/>
      <c r="BT115" s="108"/>
      <c r="BU115" s="108"/>
      <c r="BV115" s="108"/>
      <c r="BW115" s="108"/>
      <c r="BX115" s="108"/>
    </row>
    <row r="116" spans="1:76" x14ac:dyDescent="0.2">
      <c r="A116" s="140"/>
      <c r="AZ116" s="108"/>
      <c r="BA116" s="108"/>
      <c r="BB116" s="108"/>
      <c r="BC116" s="108"/>
      <c r="BD116" s="108"/>
      <c r="BE116" s="108"/>
      <c r="BF116" s="108"/>
      <c r="BG116" s="108"/>
      <c r="BH116" s="108"/>
      <c r="BI116" s="108"/>
      <c r="BJ116" s="108"/>
      <c r="BK116" s="108"/>
      <c r="BL116" s="108"/>
      <c r="BM116" s="108"/>
      <c r="BN116" s="108"/>
      <c r="BO116" s="108"/>
      <c r="BP116" s="108"/>
      <c r="BQ116" s="108"/>
      <c r="BR116" s="108"/>
      <c r="BS116" s="108"/>
      <c r="BT116" s="108"/>
      <c r="BU116" s="108"/>
      <c r="BV116" s="108"/>
      <c r="BW116" s="108"/>
      <c r="BX116" s="108"/>
    </row>
    <row r="117" spans="1:76" x14ac:dyDescent="0.2">
      <c r="A117" s="140"/>
      <c r="AZ117" s="108"/>
      <c r="BA117" s="108"/>
      <c r="BB117" s="108"/>
      <c r="BC117" s="108"/>
      <c r="BD117" s="108"/>
      <c r="BE117" s="108"/>
      <c r="BF117" s="108"/>
      <c r="BG117" s="108"/>
      <c r="BH117" s="108"/>
      <c r="BI117" s="108"/>
      <c r="BJ117" s="108"/>
      <c r="BK117" s="108"/>
      <c r="BL117" s="108"/>
      <c r="BM117" s="108"/>
      <c r="BN117" s="108"/>
      <c r="BO117" s="108"/>
      <c r="BP117" s="108"/>
      <c r="BQ117" s="108"/>
      <c r="BR117" s="108"/>
      <c r="BS117" s="108"/>
      <c r="BT117" s="108"/>
      <c r="BU117" s="108"/>
      <c r="BV117" s="108"/>
      <c r="BW117" s="108"/>
      <c r="BX117" s="108"/>
    </row>
    <row r="118" spans="1:76" x14ac:dyDescent="0.2">
      <c r="A118" s="140"/>
      <c r="AZ118" s="108"/>
      <c r="BA118" s="108"/>
      <c r="BB118" s="108"/>
      <c r="BC118" s="108"/>
      <c r="BD118" s="108"/>
      <c r="BE118" s="108"/>
      <c r="BF118" s="108"/>
      <c r="BG118" s="108"/>
      <c r="BH118" s="108"/>
      <c r="BI118" s="108"/>
      <c r="BJ118" s="108"/>
      <c r="BK118" s="108"/>
      <c r="BL118" s="108"/>
      <c r="BM118" s="108"/>
      <c r="BN118" s="108"/>
      <c r="BO118" s="108"/>
      <c r="BP118" s="108"/>
      <c r="BQ118" s="108"/>
      <c r="BR118" s="108"/>
      <c r="BS118" s="108"/>
      <c r="BT118" s="108"/>
      <c r="BU118" s="108"/>
      <c r="BV118" s="108"/>
      <c r="BW118" s="108"/>
      <c r="BX118" s="108"/>
    </row>
    <row r="119" spans="1:76" x14ac:dyDescent="0.2">
      <c r="A119" s="140"/>
      <c r="AZ119" s="108"/>
      <c r="BA119" s="108"/>
      <c r="BB119" s="108"/>
      <c r="BC119" s="108"/>
      <c r="BD119" s="108"/>
      <c r="BE119" s="108"/>
      <c r="BF119" s="108"/>
      <c r="BG119" s="108"/>
      <c r="BH119" s="108"/>
      <c r="BI119" s="108"/>
      <c r="BJ119" s="108"/>
      <c r="BK119" s="108"/>
      <c r="BL119" s="108"/>
      <c r="BM119" s="108"/>
      <c r="BN119" s="108"/>
      <c r="BO119" s="108"/>
      <c r="BP119" s="108"/>
      <c r="BQ119" s="108"/>
      <c r="BR119" s="108"/>
      <c r="BS119" s="108"/>
      <c r="BT119" s="108"/>
      <c r="BU119" s="108"/>
      <c r="BV119" s="108"/>
      <c r="BW119" s="108"/>
      <c r="BX119" s="108"/>
    </row>
    <row r="120" spans="1:76" x14ac:dyDescent="0.2">
      <c r="A120" s="140"/>
      <c r="AZ120" s="108"/>
      <c r="BA120" s="108"/>
      <c r="BB120" s="108"/>
      <c r="BC120" s="108"/>
      <c r="BD120" s="108"/>
      <c r="BE120" s="108"/>
      <c r="BF120" s="108"/>
      <c r="BG120" s="108"/>
      <c r="BH120" s="108"/>
      <c r="BI120" s="108"/>
      <c r="BJ120" s="108"/>
      <c r="BK120" s="108"/>
      <c r="BL120" s="108"/>
      <c r="BM120" s="108"/>
      <c r="BN120" s="108"/>
      <c r="BO120" s="108"/>
      <c r="BP120" s="108"/>
      <c r="BQ120" s="108"/>
      <c r="BR120" s="108"/>
      <c r="BS120" s="108"/>
      <c r="BT120" s="108"/>
      <c r="BU120" s="108"/>
      <c r="BV120" s="108"/>
      <c r="BW120" s="108"/>
      <c r="BX120" s="108"/>
    </row>
    <row r="121" spans="1:76" x14ac:dyDescent="0.2">
      <c r="A121" s="140"/>
      <c r="AZ121" s="108"/>
      <c r="BA121" s="108"/>
      <c r="BB121" s="108"/>
      <c r="BC121" s="108"/>
      <c r="BD121" s="108"/>
      <c r="BE121" s="108"/>
      <c r="BF121" s="108"/>
      <c r="BG121" s="108"/>
      <c r="BH121" s="108"/>
      <c r="BI121" s="108"/>
      <c r="BJ121" s="108"/>
      <c r="BK121" s="108"/>
      <c r="BL121" s="108"/>
      <c r="BM121" s="108"/>
      <c r="BN121" s="108"/>
      <c r="BO121" s="108"/>
      <c r="BP121" s="108"/>
      <c r="BQ121" s="108"/>
      <c r="BR121" s="108"/>
      <c r="BS121" s="108"/>
      <c r="BT121" s="108"/>
      <c r="BU121" s="108"/>
      <c r="BV121" s="108"/>
      <c r="BW121" s="108"/>
      <c r="BX121" s="108"/>
    </row>
    <row r="122" spans="1:76" x14ac:dyDescent="0.2">
      <c r="A122" s="140"/>
      <c r="AZ122" s="108"/>
      <c r="BA122" s="108"/>
      <c r="BB122" s="108"/>
      <c r="BC122" s="108"/>
      <c r="BD122" s="108"/>
      <c r="BE122" s="108"/>
      <c r="BF122" s="108"/>
      <c r="BG122" s="108"/>
      <c r="BH122" s="108"/>
      <c r="BI122" s="108"/>
      <c r="BJ122" s="108"/>
      <c r="BK122" s="108"/>
      <c r="BL122" s="108"/>
      <c r="BM122" s="108"/>
      <c r="BN122" s="108"/>
      <c r="BO122" s="108"/>
      <c r="BP122" s="108"/>
      <c r="BQ122" s="108"/>
      <c r="BR122" s="108"/>
      <c r="BS122" s="108"/>
      <c r="BT122" s="108"/>
      <c r="BU122" s="108"/>
      <c r="BV122" s="108"/>
      <c r="BW122" s="108"/>
      <c r="BX122" s="108"/>
    </row>
    <row r="123" spans="1:76" x14ac:dyDescent="0.2">
      <c r="A123" s="140"/>
      <c r="AZ123" s="108"/>
      <c r="BA123" s="108"/>
      <c r="BB123" s="108"/>
      <c r="BC123" s="108"/>
      <c r="BD123" s="108"/>
      <c r="BE123" s="108"/>
      <c r="BF123" s="108"/>
      <c r="BG123" s="108"/>
      <c r="BH123" s="108"/>
      <c r="BI123" s="108"/>
      <c r="BJ123" s="108"/>
      <c r="BK123" s="108"/>
      <c r="BL123" s="108"/>
      <c r="BM123" s="108"/>
      <c r="BN123" s="108"/>
      <c r="BO123" s="108"/>
      <c r="BP123" s="108"/>
      <c r="BQ123" s="108"/>
      <c r="BR123" s="108"/>
      <c r="BS123" s="108"/>
      <c r="BT123" s="108"/>
      <c r="BU123" s="108"/>
      <c r="BV123" s="108"/>
      <c r="BW123" s="108"/>
      <c r="BX123" s="108"/>
    </row>
    <row r="124" spans="1:76" x14ac:dyDescent="0.2">
      <c r="A124" s="140"/>
      <c r="AZ124" s="108"/>
      <c r="BA124" s="108"/>
      <c r="BB124" s="108"/>
      <c r="BC124" s="108"/>
      <c r="BD124" s="108"/>
      <c r="BE124" s="108"/>
      <c r="BF124" s="108"/>
      <c r="BG124" s="108"/>
      <c r="BH124" s="108"/>
      <c r="BI124" s="108"/>
      <c r="BJ124" s="108"/>
      <c r="BK124" s="108"/>
      <c r="BL124" s="108"/>
      <c r="BM124" s="108"/>
      <c r="BN124" s="108"/>
      <c r="BO124" s="108"/>
      <c r="BP124" s="108"/>
      <c r="BQ124" s="108"/>
      <c r="BR124" s="108"/>
      <c r="BS124" s="108"/>
      <c r="BT124" s="108"/>
      <c r="BU124" s="108"/>
      <c r="BV124" s="108"/>
      <c r="BW124" s="108"/>
      <c r="BX124" s="108"/>
    </row>
    <row r="125" spans="1:76" x14ac:dyDescent="0.2">
      <c r="A125" s="140"/>
      <c r="AZ125" s="108"/>
      <c r="BA125" s="108"/>
      <c r="BB125" s="108"/>
      <c r="BC125" s="108"/>
      <c r="BD125" s="108"/>
      <c r="BE125" s="108"/>
      <c r="BF125" s="108"/>
      <c r="BG125" s="108"/>
      <c r="BH125" s="108"/>
      <c r="BI125" s="108"/>
      <c r="BJ125" s="108"/>
      <c r="BK125" s="108"/>
      <c r="BL125" s="108"/>
      <c r="BM125" s="108"/>
      <c r="BN125" s="108"/>
      <c r="BO125" s="108"/>
      <c r="BP125" s="108"/>
      <c r="BQ125" s="108"/>
      <c r="BR125" s="108"/>
      <c r="BS125" s="108"/>
      <c r="BT125" s="108"/>
      <c r="BU125" s="108"/>
      <c r="BV125" s="108"/>
      <c r="BW125" s="108"/>
      <c r="BX125" s="108"/>
    </row>
    <row r="126" spans="1:76" x14ac:dyDescent="0.2">
      <c r="A126" s="140"/>
      <c r="AZ126" s="108"/>
      <c r="BA126" s="108"/>
      <c r="BB126" s="108"/>
      <c r="BC126" s="108"/>
      <c r="BD126" s="108"/>
      <c r="BE126" s="108"/>
      <c r="BF126" s="108"/>
      <c r="BG126" s="108"/>
      <c r="BH126" s="108"/>
      <c r="BI126" s="108"/>
      <c r="BJ126" s="108"/>
      <c r="BK126" s="108"/>
      <c r="BL126" s="108"/>
      <c r="BM126" s="108"/>
      <c r="BN126" s="108"/>
      <c r="BO126" s="108"/>
      <c r="BP126" s="108"/>
      <c r="BQ126" s="108"/>
      <c r="BR126" s="108"/>
      <c r="BS126" s="108"/>
      <c r="BT126" s="108"/>
      <c r="BU126" s="108"/>
      <c r="BV126" s="108"/>
      <c r="BW126" s="108"/>
      <c r="BX126" s="108"/>
    </row>
    <row r="127" spans="1:76" x14ac:dyDescent="0.2">
      <c r="A127" s="140"/>
      <c r="AZ127" s="108"/>
      <c r="BA127" s="108"/>
      <c r="BB127" s="108"/>
      <c r="BC127" s="108"/>
      <c r="BD127" s="108"/>
      <c r="BE127" s="108"/>
      <c r="BF127" s="108"/>
      <c r="BG127" s="108"/>
      <c r="BH127" s="108"/>
      <c r="BI127" s="108"/>
      <c r="BJ127" s="108"/>
      <c r="BK127" s="108"/>
      <c r="BL127" s="108"/>
      <c r="BM127" s="108"/>
      <c r="BN127" s="108"/>
      <c r="BO127" s="108"/>
      <c r="BP127" s="108"/>
      <c r="BQ127" s="108"/>
      <c r="BR127" s="108"/>
      <c r="BS127" s="108"/>
      <c r="BT127" s="108"/>
      <c r="BU127" s="108"/>
      <c r="BV127" s="108"/>
      <c r="BW127" s="108"/>
      <c r="BX127" s="108"/>
    </row>
    <row r="128" spans="1:76" x14ac:dyDescent="0.2">
      <c r="A128" s="140"/>
      <c r="AZ128" s="108"/>
      <c r="BA128" s="108"/>
      <c r="BB128" s="108"/>
      <c r="BC128" s="108"/>
      <c r="BD128" s="108"/>
      <c r="BE128" s="108"/>
      <c r="BF128" s="108"/>
      <c r="BG128" s="108"/>
      <c r="BH128" s="108"/>
      <c r="BI128" s="108"/>
      <c r="BJ128" s="108"/>
      <c r="BK128" s="108"/>
      <c r="BL128" s="108"/>
      <c r="BM128" s="108"/>
      <c r="BN128" s="108"/>
      <c r="BO128" s="108"/>
      <c r="BP128" s="108"/>
      <c r="BQ128" s="108"/>
      <c r="BR128" s="108"/>
      <c r="BS128" s="108"/>
      <c r="BT128" s="108"/>
      <c r="BU128" s="108"/>
      <c r="BV128" s="108"/>
      <c r="BW128" s="108"/>
      <c r="BX128" s="108"/>
    </row>
    <row r="129" spans="1:76" x14ac:dyDescent="0.2">
      <c r="A129" s="140"/>
      <c r="AZ129" s="108"/>
      <c r="BA129" s="108"/>
      <c r="BB129" s="108"/>
      <c r="BC129" s="108"/>
      <c r="BD129" s="108"/>
      <c r="BE129" s="108"/>
      <c r="BF129" s="108"/>
      <c r="BG129" s="108"/>
      <c r="BH129" s="108"/>
      <c r="BI129" s="108"/>
      <c r="BJ129" s="108"/>
      <c r="BK129" s="108"/>
      <c r="BL129" s="108"/>
      <c r="BM129" s="108"/>
      <c r="BN129" s="108"/>
      <c r="BO129" s="108"/>
      <c r="BP129" s="108"/>
      <c r="BQ129" s="108"/>
      <c r="BR129" s="108"/>
      <c r="BS129" s="108"/>
      <c r="BT129" s="108"/>
      <c r="BU129" s="108"/>
      <c r="BV129" s="108"/>
      <c r="BW129" s="108"/>
      <c r="BX129" s="108"/>
    </row>
    <row r="130" spans="1:76" x14ac:dyDescent="0.2">
      <c r="A130" s="140"/>
      <c r="AZ130" s="108"/>
      <c r="BA130" s="108"/>
      <c r="BB130" s="108"/>
      <c r="BC130" s="108"/>
      <c r="BD130" s="108"/>
      <c r="BE130" s="108"/>
      <c r="BF130" s="108"/>
      <c r="BG130" s="108"/>
      <c r="BH130" s="108"/>
      <c r="BI130" s="108"/>
      <c r="BJ130" s="108"/>
      <c r="BK130" s="108"/>
      <c r="BL130" s="108"/>
      <c r="BM130" s="108"/>
      <c r="BN130" s="108"/>
      <c r="BO130" s="108"/>
      <c r="BP130" s="108"/>
      <c r="BQ130" s="108"/>
      <c r="BR130" s="108"/>
      <c r="BS130" s="108"/>
      <c r="BT130" s="108"/>
      <c r="BU130" s="108"/>
      <c r="BV130" s="108"/>
      <c r="BW130" s="108"/>
      <c r="BX130" s="108"/>
    </row>
    <row r="131" spans="1:76" x14ac:dyDescent="0.2">
      <c r="A131" s="140"/>
      <c r="AZ131" s="108"/>
      <c r="BA131" s="108"/>
      <c r="BB131" s="108"/>
      <c r="BC131" s="108"/>
      <c r="BD131" s="108"/>
      <c r="BE131" s="108"/>
      <c r="BF131" s="108"/>
      <c r="BG131" s="108"/>
      <c r="BH131" s="108"/>
      <c r="BI131" s="108"/>
      <c r="BJ131" s="108"/>
      <c r="BK131" s="108"/>
      <c r="BL131" s="108"/>
      <c r="BM131" s="108"/>
      <c r="BN131" s="108"/>
      <c r="BO131" s="108"/>
      <c r="BP131" s="108"/>
      <c r="BQ131" s="108"/>
      <c r="BR131" s="108"/>
      <c r="BS131" s="108"/>
      <c r="BT131" s="108"/>
      <c r="BU131" s="108"/>
      <c r="BV131" s="108"/>
      <c r="BW131" s="108"/>
      <c r="BX131" s="108"/>
    </row>
    <row r="132" spans="1:76" x14ac:dyDescent="0.2">
      <c r="A132" s="140"/>
      <c r="AZ132" s="108"/>
      <c r="BA132" s="108"/>
      <c r="BB132" s="108"/>
      <c r="BC132" s="108"/>
      <c r="BD132" s="108"/>
      <c r="BE132" s="108"/>
      <c r="BF132" s="108"/>
      <c r="BG132" s="108"/>
      <c r="BH132" s="108"/>
      <c r="BI132" s="108"/>
      <c r="BJ132" s="108"/>
      <c r="BK132" s="108"/>
      <c r="BL132" s="108"/>
      <c r="BM132" s="108"/>
      <c r="BN132" s="108"/>
      <c r="BO132" s="108"/>
      <c r="BP132" s="108"/>
      <c r="BQ132" s="108"/>
      <c r="BR132" s="108"/>
      <c r="BS132" s="108"/>
      <c r="BT132" s="108"/>
      <c r="BU132" s="108"/>
      <c r="BV132" s="108"/>
      <c r="BW132" s="108"/>
      <c r="BX132" s="108"/>
    </row>
    <row r="133" spans="1:76" x14ac:dyDescent="0.2">
      <c r="A133" s="140"/>
      <c r="AZ133" s="108"/>
      <c r="BA133" s="108"/>
      <c r="BB133" s="108"/>
      <c r="BC133" s="108"/>
      <c r="BD133" s="108"/>
      <c r="BE133" s="108"/>
      <c r="BF133" s="108"/>
      <c r="BG133" s="108"/>
      <c r="BH133" s="108"/>
      <c r="BI133" s="108"/>
      <c r="BJ133" s="108"/>
      <c r="BK133" s="108"/>
      <c r="BL133" s="108"/>
      <c r="BM133" s="108"/>
      <c r="BN133" s="108"/>
      <c r="BO133" s="108"/>
      <c r="BP133" s="108"/>
      <c r="BQ133" s="108"/>
      <c r="BR133" s="108"/>
      <c r="BS133" s="108"/>
      <c r="BT133" s="108"/>
      <c r="BU133" s="108"/>
      <c r="BV133" s="108"/>
      <c r="BW133" s="108"/>
      <c r="BX133" s="108"/>
    </row>
    <row r="134" spans="1:76" x14ac:dyDescent="0.2">
      <c r="A134" s="140"/>
      <c r="AZ134" s="108"/>
      <c r="BA134" s="108"/>
      <c r="BB134" s="108"/>
      <c r="BC134" s="108"/>
      <c r="BD134" s="108"/>
      <c r="BE134" s="108"/>
      <c r="BF134" s="108"/>
      <c r="BG134" s="108"/>
      <c r="BH134" s="108"/>
      <c r="BI134" s="108"/>
      <c r="BJ134" s="108"/>
      <c r="BK134" s="108"/>
      <c r="BL134" s="108"/>
      <c r="BM134" s="108"/>
      <c r="BN134" s="108"/>
      <c r="BO134" s="108"/>
      <c r="BP134" s="108"/>
      <c r="BQ134" s="108"/>
      <c r="BR134" s="108"/>
      <c r="BS134" s="108"/>
      <c r="BT134" s="108"/>
      <c r="BU134" s="108"/>
      <c r="BV134" s="108"/>
      <c r="BW134" s="108"/>
      <c r="BX134" s="108"/>
    </row>
    <row r="135" spans="1:76" x14ac:dyDescent="0.2">
      <c r="A135" s="140"/>
      <c r="AZ135" s="108"/>
      <c r="BA135" s="108"/>
      <c r="BB135" s="108"/>
      <c r="BC135" s="108"/>
      <c r="BD135" s="108"/>
      <c r="BE135" s="108"/>
      <c r="BF135" s="108"/>
      <c r="BG135" s="108"/>
      <c r="BH135" s="108"/>
      <c r="BI135" s="108"/>
      <c r="BJ135" s="108"/>
      <c r="BK135" s="108"/>
      <c r="BL135" s="108"/>
      <c r="BM135" s="108"/>
      <c r="BN135" s="108"/>
      <c r="BO135" s="108"/>
      <c r="BP135" s="108"/>
      <c r="BQ135" s="108"/>
      <c r="BR135" s="108"/>
      <c r="BS135" s="108"/>
      <c r="BT135" s="108"/>
      <c r="BU135" s="108"/>
      <c r="BV135" s="108"/>
      <c r="BW135" s="108"/>
      <c r="BX135" s="108"/>
    </row>
    <row r="136" spans="1:76" x14ac:dyDescent="0.2">
      <c r="A136" s="140"/>
      <c r="AZ136" s="108"/>
      <c r="BA136" s="108"/>
      <c r="BB136" s="108"/>
      <c r="BC136" s="108"/>
      <c r="BD136" s="108"/>
      <c r="BE136" s="108"/>
      <c r="BF136" s="108"/>
      <c r="BG136" s="108"/>
      <c r="BH136" s="108"/>
      <c r="BI136" s="108"/>
      <c r="BJ136" s="108"/>
      <c r="BK136" s="108"/>
      <c r="BL136" s="108"/>
      <c r="BM136" s="108"/>
      <c r="BN136" s="108"/>
      <c r="BO136" s="108"/>
      <c r="BP136" s="108"/>
      <c r="BQ136" s="108"/>
      <c r="BR136" s="108"/>
      <c r="BS136" s="108"/>
      <c r="BT136" s="108"/>
      <c r="BU136" s="108"/>
      <c r="BV136" s="108"/>
      <c r="BW136" s="108"/>
      <c r="BX136" s="108"/>
    </row>
    <row r="137" spans="1:76" x14ac:dyDescent="0.2">
      <c r="A137" s="140"/>
      <c r="AZ137" s="108"/>
      <c r="BA137" s="108"/>
      <c r="BB137" s="108"/>
      <c r="BC137" s="108"/>
      <c r="BD137" s="108"/>
      <c r="BE137" s="108"/>
      <c r="BF137" s="108"/>
      <c r="BG137" s="108"/>
      <c r="BH137" s="108"/>
      <c r="BI137" s="108"/>
      <c r="BJ137" s="108"/>
      <c r="BK137" s="108"/>
      <c r="BL137" s="108"/>
      <c r="BM137" s="108"/>
      <c r="BN137" s="108"/>
      <c r="BO137" s="108"/>
      <c r="BP137" s="108"/>
      <c r="BQ137" s="108"/>
      <c r="BR137" s="108"/>
      <c r="BS137" s="108"/>
      <c r="BT137" s="108"/>
      <c r="BU137" s="108"/>
      <c r="BV137" s="108"/>
      <c r="BW137" s="108"/>
      <c r="BX137" s="108"/>
    </row>
    <row r="138" spans="1:76" x14ac:dyDescent="0.2">
      <c r="A138" s="140"/>
      <c r="AZ138" s="108"/>
      <c r="BA138" s="108"/>
      <c r="BB138" s="108"/>
      <c r="BC138" s="108"/>
      <c r="BD138" s="108"/>
      <c r="BE138" s="108"/>
      <c r="BF138" s="108"/>
      <c r="BG138" s="108"/>
      <c r="BH138" s="108"/>
      <c r="BI138" s="108"/>
      <c r="BJ138" s="108"/>
      <c r="BK138" s="108"/>
      <c r="BL138" s="108"/>
      <c r="BM138" s="108"/>
      <c r="BN138" s="108"/>
      <c r="BO138" s="108"/>
      <c r="BP138" s="108"/>
      <c r="BQ138" s="108"/>
      <c r="BR138" s="108"/>
      <c r="BS138" s="108"/>
      <c r="BT138" s="108"/>
      <c r="BU138" s="108"/>
      <c r="BV138" s="108"/>
      <c r="BW138" s="108"/>
      <c r="BX138" s="108"/>
    </row>
    <row r="139" spans="1:76" x14ac:dyDescent="0.2">
      <c r="A139" s="140"/>
      <c r="AZ139" s="108"/>
      <c r="BA139" s="108"/>
      <c r="BB139" s="108"/>
      <c r="BC139" s="108"/>
      <c r="BD139" s="108"/>
      <c r="BE139" s="108"/>
      <c r="BF139" s="108"/>
      <c r="BG139" s="108"/>
      <c r="BH139" s="108"/>
      <c r="BI139" s="108"/>
      <c r="BJ139" s="108"/>
      <c r="BK139" s="108"/>
      <c r="BL139" s="108"/>
      <c r="BM139" s="108"/>
      <c r="BN139" s="108"/>
      <c r="BO139" s="108"/>
      <c r="BP139" s="108"/>
      <c r="BQ139" s="108"/>
      <c r="BR139" s="108"/>
      <c r="BS139" s="108"/>
      <c r="BT139" s="108"/>
      <c r="BU139" s="108"/>
      <c r="BV139" s="108"/>
      <c r="BW139" s="108"/>
      <c r="BX139" s="108"/>
    </row>
    <row r="140" spans="1:76" x14ac:dyDescent="0.2">
      <c r="A140" s="140"/>
      <c r="AZ140" s="108"/>
      <c r="BA140" s="108"/>
      <c r="BB140" s="108"/>
      <c r="BC140" s="108"/>
      <c r="BD140" s="108"/>
      <c r="BE140" s="108"/>
      <c r="BF140" s="108"/>
      <c r="BG140" s="108"/>
      <c r="BH140" s="108"/>
      <c r="BI140" s="108"/>
      <c r="BJ140" s="108"/>
      <c r="BK140" s="108"/>
      <c r="BL140" s="108"/>
      <c r="BM140" s="108"/>
      <c r="BN140" s="108"/>
      <c r="BO140" s="108"/>
      <c r="BP140" s="108"/>
      <c r="BQ140" s="108"/>
      <c r="BR140" s="108"/>
      <c r="BS140" s="108"/>
      <c r="BT140" s="108"/>
      <c r="BU140" s="108"/>
      <c r="BV140" s="108"/>
      <c r="BW140" s="108"/>
      <c r="BX140" s="108"/>
    </row>
    <row r="141" spans="1:76" x14ac:dyDescent="0.2">
      <c r="A141" s="140"/>
      <c r="AZ141" s="108"/>
      <c r="BA141" s="108"/>
      <c r="BB141" s="108"/>
      <c r="BC141" s="108"/>
      <c r="BD141" s="108"/>
      <c r="BE141" s="108"/>
      <c r="BF141" s="108"/>
      <c r="BG141" s="108"/>
      <c r="BH141" s="108"/>
      <c r="BI141" s="108"/>
      <c r="BJ141" s="108"/>
      <c r="BK141" s="108"/>
      <c r="BL141" s="108"/>
      <c r="BM141" s="108"/>
      <c r="BN141" s="108"/>
      <c r="BO141" s="108"/>
      <c r="BP141" s="108"/>
      <c r="BQ141" s="108"/>
      <c r="BR141" s="108"/>
      <c r="BS141" s="108"/>
      <c r="BT141" s="108"/>
      <c r="BU141" s="108"/>
      <c r="BV141" s="108"/>
      <c r="BW141" s="108"/>
      <c r="BX141" s="108"/>
    </row>
    <row r="142" spans="1:76" x14ac:dyDescent="0.2">
      <c r="A142" s="140"/>
      <c r="AZ142" s="108"/>
      <c r="BA142" s="108"/>
      <c r="BB142" s="108"/>
      <c r="BC142" s="108"/>
      <c r="BD142" s="108"/>
      <c r="BE142" s="108"/>
      <c r="BF142" s="108"/>
      <c r="BG142" s="108"/>
      <c r="BH142" s="108"/>
      <c r="BI142" s="108"/>
      <c r="BJ142" s="108"/>
      <c r="BK142" s="108"/>
      <c r="BL142" s="108"/>
      <c r="BM142" s="108"/>
      <c r="BN142" s="108"/>
      <c r="BO142" s="108"/>
      <c r="BP142" s="108"/>
      <c r="BQ142" s="108"/>
      <c r="BR142" s="108"/>
      <c r="BS142" s="108"/>
      <c r="BT142" s="108"/>
      <c r="BU142" s="108"/>
      <c r="BV142" s="108"/>
      <c r="BW142" s="108"/>
      <c r="BX142" s="108"/>
    </row>
    <row r="143" spans="1:76" x14ac:dyDescent="0.2">
      <c r="A143" s="140"/>
      <c r="AZ143" s="108"/>
      <c r="BA143" s="108"/>
      <c r="BB143" s="108"/>
      <c r="BC143" s="108"/>
      <c r="BD143" s="108"/>
      <c r="BE143" s="108"/>
      <c r="BF143" s="108"/>
      <c r="BG143" s="108"/>
      <c r="BH143" s="108"/>
      <c r="BI143" s="108"/>
      <c r="BJ143" s="108"/>
      <c r="BK143" s="108"/>
      <c r="BL143" s="108"/>
      <c r="BM143" s="108"/>
      <c r="BN143" s="108"/>
      <c r="BO143" s="108"/>
      <c r="BP143" s="108"/>
      <c r="BQ143" s="108"/>
      <c r="BR143" s="108"/>
      <c r="BS143" s="108"/>
      <c r="BT143" s="108"/>
      <c r="BU143" s="108"/>
      <c r="BV143" s="108"/>
      <c r="BW143" s="108"/>
      <c r="BX143" s="108"/>
    </row>
    <row r="144" spans="1:76" x14ac:dyDescent="0.2">
      <c r="A144" s="140"/>
      <c r="AZ144" s="108"/>
      <c r="BA144" s="108"/>
      <c r="BB144" s="108"/>
      <c r="BC144" s="108"/>
      <c r="BD144" s="108"/>
      <c r="BE144" s="108"/>
      <c r="BF144" s="108"/>
      <c r="BG144" s="108"/>
      <c r="BH144" s="108"/>
      <c r="BI144" s="108"/>
      <c r="BJ144" s="108"/>
      <c r="BK144" s="108"/>
      <c r="BL144" s="108"/>
      <c r="BM144" s="108"/>
      <c r="BN144" s="108"/>
      <c r="BO144" s="108"/>
      <c r="BP144" s="108"/>
      <c r="BQ144" s="108"/>
      <c r="BR144" s="108"/>
      <c r="BS144" s="108"/>
      <c r="BT144" s="108"/>
      <c r="BU144" s="108"/>
      <c r="BV144" s="108"/>
      <c r="BW144" s="108"/>
      <c r="BX144" s="108"/>
    </row>
    <row r="145" spans="1:76" x14ac:dyDescent="0.2">
      <c r="A145" s="140"/>
      <c r="AZ145" s="108"/>
      <c r="BA145" s="108"/>
      <c r="BB145" s="108"/>
      <c r="BC145" s="108"/>
      <c r="BD145" s="108"/>
      <c r="BE145" s="108"/>
      <c r="BF145" s="108"/>
      <c r="BG145" s="108"/>
      <c r="BH145" s="108"/>
      <c r="BI145" s="108"/>
      <c r="BJ145" s="108"/>
      <c r="BK145" s="108"/>
      <c r="BL145" s="108"/>
      <c r="BM145" s="108"/>
      <c r="BN145" s="108"/>
      <c r="BO145" s="108"/>
      <c r="BP145" s="108"/>
      <c r="BQ145" s="108"/>
      <c r="BR145" s="108"/>
      <c r="BS145" s="108"/>
      <c r="BT145" s="108"/>
      <c r="BU145" s="108"/>
      <c r="BV145" s="108"/>
      <c r="BW145" s="108"/>
      <c r="BX145" s="108"/>
    </row>
    <row r="146" spans="1:76" x14ac:dyDescent="0.2">
      <c r="A146" s="140"/>
      <c r="AZ146" s="108"/>
      <c r="BA146" s="108"/>
      <c r="BB146" s="108"/>
      <c r="BC146" s="108"/>
      <c r="BD146" s="108"/>
      <c r="BE146" s="108"/>
      <c r="BF146" s="108"/>
      <c r="BG146" s="108"/>
      <c r="BH146" s="108"/>
      <c r="BI146" s="108"/>
      <c r="BJ146" s="108"/>
      <c r="BK146" s="108"/>
      <c r="BL146" s="108"/>
      <c r="BM146" s="108"/>
      <c r="BN146" s="108"/>
      <c r="BO146" s="108"/>
      <c r="BP146" s="108"/>
      <c r="BQ146" s="108"/>
      <c r="BR146" s="108"/>
      <c r="BS146" s="108"/>
      <c r="BT146" s="108"/>
      <c r="BU146" s="108"/>
      <c r="BV146" s="108"/>
      <c r="BW146" s="108"/>
      <c r="BX146" s="108"/>
    </row>
    <row r="147" spans="1:76" x14ac:dyDescent="0.2">
      <c r="A147" s="140"/>
      <c r="AZ147" s="108"/>
      <c r="BA147" s="108"/>
      <c r="BB147" s="108"/>
      <c r="BC147" s="108"/>
      <c r="BD147" s="108"/>
      <c r="BE147" s="108"/>
      <c r="BF147" s="108"/>
      <c r="BG147" s="108"/>
      <c r="BH147" s="108"/>
      <c r="BI147" s="108"/>
      <c r="BJ147" s="108"/>
      <c r="BK147" s="108"/>
      <c r="BL147" s="108"/>
      <c r="BM147" s="108"/>
      <c r="BN147" s="108"/>
      <c r="BO147" s="108"/>
      <c r="BP147" s="108"/>
      <c r="BQ147" s="108"/>
      <c r="BR147" s="108"/>
      <c r="BS147" s="108"/>
      <c r="BT147" s="108"/>
      <c r="BU147" s="108"/>
      <c r="BV147" s="108"/>
      <c r="BW147" s="108"/>
      <c r="BX147" s="108"/>
    </row>
    <row r="148" spans="1:76" x14ac:dyDescent="0.2">
      <c r="A148" s="140"/>
      <c r="AZ148" s="108"/>
      <c r="BA148" s="108"/>
      <c r="BB148" s="108"/>
      <c r="BC148" s="108"/>
      <c r="BD148" s="108"/>
      <c r="BE148" s="108"/>
      <c r="BF148" s="108"/>
      <c r="BG148" s="108"/>
      <c r="BH148" s="108"/>
      <c r="BI148" s="108"/>
      <c r="BJ148" s="108"/>
      <c r="BK148" s="108"/>
      <c r="BL148" s="108"/>
      <c r="BM148" s="108"/>
      <c r="BN148" s="108"/>
      <c r="BO148" s="108"/>
      <c r="BP148" s="108"/>
      <c r="BQ148" s="108"/>
      <c r="BR148" s="108"/>
      <c r="BS148" s="108"/>
      <c r="BT148" s="108"/>
      <c r="BU148" s="108"/>
      <c r="BV148" s="108"/>
      <c r="BW148" s="108"/>
      <c r="BX148" s="108"/>
    </row>
    <row r="149" spans="1:76" x14ac:dyDescent="0.2">
      <c r="A149" s="140"/>
      <c r="AZ149" s="108"/>
      <c r="BA149" s="108"/>
      <c r="BB149" s="108"/>
      <c r="BC149" s="108"/>
      <c r="BD149" s="108"/>
      <c r="BE149" s="108"/>
      <c r="BF149" s="108"/>
      <c r="BG149" s="108"/>
      <c r="BH149" s="108"/>
      <c r="BI149" s="108"/>
      <c r="BJ149" s="108"/>
      <c r="BK149" s="108"/>
      <c r="BL149" s="108"/>
      <c r="BM149" s="108"/>
      <c r="BN149" s="108"/>
      <c r="BO149" s="108"/>
      <c r="BP149" s="108"/>
      <c r="BQ149" s="108"/>
      <c r="BR149" s="108"/>
      <c r="BS149" s="108"/>
      <c r="BT149" s="108"/>
      <c r="BU149" s="108"/>
      <c r="BV149" s="108"/>
      <c r="BW149" s="108"/>
      <c r="BX149" s="108"/>
    </row>
    <row r="150" spans="1:76" x14ac:dyDescent="0.2">
      <c r="A150" s="140"/>
      <c r="AZ150" s="108"/>
      <c r="BA150" s="108"/>
      <c r="BB150" s="108"/>
      <c r="BC150" s="108"/>
      <c r="BD150" s="108"/>
      <c r="BE150" s="108"/>
      <c r="BF150" s="108"/>
      <c r="BG150" s="108"/>
      <c r="BH150" s="108"/>
      <c r="BI150" s="108"/>
      <c r="BJ150" s="108"/>
      <c r="BK150" s="108"/>
      <c r="BL150" s="108"/>
      <c r="BM150" s="108"/>
      <c r="BN150" s="108"/>
      <c r="BO150" s="108"/>
      <c r="BP150" s="108"/>
      <c r="BQ150" s="108"/>
      <c r="BR150" s="108"/>
      <c r="BS150" s="108"/>
      <c r="BT150" s="108"/>
      <c r="BU150" s="108"/>
      <c r="BV150" s="108"/>
      <c r="BW150" s="108"/>
      <c r="BX150" s="108"/>
    </row>
    <row r="151" spans="1:76" x14ac:dyDescent="0.2">
      <c r="A151" s="140"/>
      <c r="AZ151" s="108"/>
      <c r="BA151" s="108"/>
      <c r="BB151" s="108"/>
      <c r="BC151" s="108"/>
      <c r="BD151" s="108"/>
      <c r="BE151" s="108"/>
      <c r="BF151" s="108"/>
      <c r="BG151" s="108"/>
      <c r="BH151" s="108"/>
      <c r="BI151" s="108"/>
      <c r="BJ151" s="108"/>
      <c r="BK151" s="108"/>
      <c r="BL151" s="108"/>
      <c r="BM151" s="108"/>
      <c r="BN151" s="108"/>
      <c r="BO151" s="108"/>
      <c r="BP151" s="108"/>
      <c r="BQ151" s="108"/>
      <c r="BR151" s="108"/>
      <c r="BS151" s="108"/>
      <c r="BT151" s="108"/>
      <c r="BU151" s="108"/>
      <c r="BV151" s="108"/>
      <c r="BW151" s="108"/>
      <c r="BX151" s="108"/>
    </row>
    <row r="152" spans="1:76" x14ac:dyDescent="0.2">
      <c r="A152" s="140"/>
      <c r="AZ152" s="108"/>
      <c r="BA152" s="108"/>
      <c r="BB152" s="108"/>
      <c r="BC152" s="108"/>
      <c r="BD152" s="108"/>
      <c r="BE152" s="108"/>
      <c r="BF152" s="108"/>
      <c r="BG152" s="108"/>
      <c r="BH152" s="108"/>
      <c r="BI152" s="108"/>
      <c r="BJ152" s="108"/>
      <c r="BK152" s="108"/>
      <c r="BL152" s="108"/>
      <c r="BM152" s="108"/>
      <c r="BN152" s="108"/>
      <c r="BO152" s="108"/>
      <c r="BP152" s="108"/>
      <c r="BQ152" s="108"/>
      <c r="BR152" s="108"/>
      <c r="BS152" s="108"/>
      <c r="BT152" s="108"/>
      <c r="BU152" s="108"/>
      <c r="BV152" s="108"/>
      <c r="BW152" s="108"/>
      <c r="BX152" s="108"/>
    </row>
    <row r="153" spans="1:76" x14ac:dyDescent="0.2">
      <c r="A153" s="140"/>
      <c r="AZ153" s="108"/>
      <c r="BA153" s="108"/>
      <c r="BB153" s="108"/>
      <c r="BC153" s="108"/>
      <c r="BD153" s="108"/>
      <c r="BE153" s="108"/>
      <c r="BF153" s="108"/>
      <c r="BG153" s="108"/>
      <c r="BH153" s="108"/>
      <c r="BI153" s="108"/>
      <c r="BJ153" s="108"/>
      <c r="BK153" s="108"/>
      <c r="BL153" s="108"/>
      <c r="BM153" s="108"/>
      <c r="BN153" s="108"/>
      <c r="BO153" s="108"/>
      <c r="BP153" s="108"/>
      <c r="BQ153" s="108"/>
      <c r="BR153" s="108"/>
      <c r="BS153" s="108"/>
      <c r="BT153" s="108"/>
      <c r="BU153" s="108"/>
      <c r="BV153" s="108"/>
      <c r="BW153" s="108"/>
      <c r="BX153" s="108"/>
    </row>
    <row r="154" spans="1:76" x14ac:dyDescent="0.2">
      <c r="A154" s="140"/>
      <c r="AZ154" s="108"/>
      <c r="BA154" s="108"/>
      <c r="BB154" s="108"/>
      <c r="BC154" s="108"/>
      <c r="BD154" s="108"/>
      <c r="BE154" s="108"/>
      <c r="BF154" s="108"/>
      <c r="BG154" s="108"/>
      <c r="BH154" s="108"/>
      <c r="BI154" s="108"/>
      <c r="BJ154" s="108"/>
      <c r="BK154" s="108"/>
      <c r="BL154" s="108"/>
      <c r="BM154" s="108"/>
      <c r="BN154" s="108"/>
      <c r="BO154" s="108"/>
      <c r="BP154" s="108"/>
      <c r="BQ154" s="108"/>
      <c r="BR154" s="108"/>
      <c r="BS154" s="108"/>
      <c r="BT154" s="108"/>
      <c r="BU154" s="108"/>
      <c r="BV154" s="108"/>
      <c r="BW154" s="108"/>
      <c r="BX154" s="108"/>
    </row>
    <row r="155" spans="1:76" x14ac:dyDescent="0.2">
      <c r="A155" s="140"/>
      <c r="AZ155" s="108"/>
      <c r="BA155" s="108"/>
      <c r="BB155" s="108"/>
      <c r="BC155" s="108"/>
      <c r="BD155" s="108"/>
      <c r="BE155" s="108"/>
      <c r="BF155" s="108"/>
      <c r="BG155" s="108"/>
      <c r="BH155" s="108"/>
      <c r="BI155" s="108"/>
      <c r="BJ155" s="108"/>
      <c r="BK155" s="108"/>
      <c r="BL155" s="108"/>
      <c r="BM155" s="108"/>
      <c r="BN155" s="108"/>
      <c r="BO155" s="108"/>
      <c r="BP155" s="108"/>
      <c r="BQ155" s="108"/>
      <c r="BR155" s="108"/>
      <c r="BS155" s="108"/>
      <c r="BT155" s="108"/>
      <c r="BU155" s="108"/>
      <c r="BV155" s="108"/>
      <c r="BW155" s="108"/>
      <c r="BX155" s="108"/>
    </row>
    <row r="156" spans="1:76" x14ac:dyDescent="0.2">
      <c r="A156" s="140"/>
      <c r="AZ156" s="108"/>
      <c r="BA156" s="108"/>
      <c r="BB156" s="108"/>
      <c r="BC156" s="108"/>
      <c r="BD156" s="108"/>
      <c r="BE156" s="108"/>
      <c r="BF156" s="108"/>
      <c r="BG156" s="108"/>
      <c r="BH156" s="108"/>
      <c r="BI156" s="108"/>
      <c r="BJ156" s="108"/>
      <c r="BK156" s="108"/>
      <c r="BL156" s="108"/>
      <c r="BM156" s="108"/>
      <c r="BN156" s="108"/>
      <c r="BO156" s="108"/>
      <c r="BP156" s="108"/>
      <c r="BQ156" s="108"/>
      <c r="BR156" s="108"/>
      <c r="BS156" s="108"/>
      <c r="BT156" s="108"/>
      <c r="BU156" s="108"/>
      <c r="BV156" s="108"/>
      <c r="BW156" s="108"/>
      <c r="BX156" s="108"/>
    </row>
    <row r="157" spans="1:76" x14ac:dyDescent="0.2">
      <c r="A157" s="140"/>
      <c r="AZ157" s="108"/>
      <c r="BA157" s="108"/>
      <c r="BB157" s="108"/>
      <c r="BC157" s="108"/>
      <c r="BD157" s="108"/>
      <c r="BE157" s="108"/>
      <c r="BF157" s="108"/>
      <c r="BG157" s="108"/>
      <c r="BH157" s="108"/>
      <c r="BI157" s="108"/>
      <c r="BJ157" s="108"/>
      <c r="BK157" s="108"/>
      <c r="BL157" s="108"/>
      <c r="BM157" s="108"/>
      <c r="BN157" s="108"/>
      <c r="BO157" s="108"/>
      <c r="BP157" s="108"/>
      <c r="BQ157" s="108"/>
      <c r="BR157" s="108"/>
      <c r="BS157" s="108"/>
      <c r="BT157" s="108"/>
      <c r="BU157" s="108"/>
      <c r="BV157" s="108"/>
      <c r="BW157" s="108"/>
      <c r="BX157" s="108"/>
    </row>
    <row r="158" spans="1:76" x14ac:dyDescent="0.2">
      <c r="A158" s="140"/>
      <c r="AZ158" s="108"/>
      <c r="BA158" s="108"/>
      <c r="BB158" s="108"/>
      <c r="BC158" s="108"/>
      <c r="BD158" s="108"/>
      <c r="BE158" s="108"/>
      <c r="BF158" s="108"/>
      <c r="BG158" s="108"/>
      <c r="BH158" s="108"/>
      <c r="BI158" s="108"/>
      <c r="BJ158" s="108"/>
      <c r="BK158" s="108"/>
      <c r="BL158" s="108"/>
      <c r="BM158" s="108"/>
      <c r="BN158" s="108"/>
      <c r="BO158" s="108"/>
      <c r="BP158" s="108"/>
      <c r="BQ158" s="108"/>
      <c r="BR158" s="108"/>
      <c r="BS158" s="108"/>
      <c r="BT158" s="108"/>
      <c r="BU158" s="108"/>
      <c r="BV158" s="108"/>
      <c r="BW158" s="108"/>
      <c r="BX158" s="108"/>
    </row>
    <row r="159" spans="1:76" x14ac:dyDescent="0.2">
      <c r="A159" s="140"/>
      <c r="AZ159" s="108"/>
      <c r="BA159" s="108"/>
      <c r="BB159" s="108"/>
      <c r="BC159" s="108"/>
      <c r="BD159" s="108"/>
      <c r="BE159" s="108"/>
      <c r="BF159" s="108"/>
      <c r="BG159" s="108"/>
      <c r="BH159" s="108"/>
      <c r="BI159" s="108"/>
      <c r="BJ159" s="108"/>
      <c r="BK159" s="108"/>
      <c r="BL159" s="108"/>
      <c r="BM159" s="108"/>
      <c r="BN159" s="108"/>
      <c r="BO159" s="108"/>
      <c r="BP159" s="108"/>
      <c r="BQ159" s="108"/>
      <c r="BR159" s="108"/>
      <c r="BS159" s="108"/>
      <c r="BT159" s="108"/>
      <c r="BU159" s="108"/>
      <c r="BV159" s="108"/>
      <c r="BW159" s="108"/>
      <c r="BX159" s="108"/>
    </row>
    <row r="160" spans="1:76" x14ac:dyDescent="0.2">
      <c r="A160" s="140"/>
      <c r="AZ160" s="108"/>
      <c r="BA160" s="108"/>
      <c r="BB160" s="108"/>
      <c r="BC160" s="108"/>
      <c r="BD160" s="108"/>
      <c r="BE160" s="108"/>
      <c r="BF160" s="108"/>
      <c r="BG160" s="108"/>
      <c r="BH160" s="108"/>
      <c r="BI160" s="108"/>
      <c r="BJ160" s="108"/>
      <c r="BK160" s="108"/>
      <c r="BL160" s="108"/>
      <c r="BM160" s="108"/>
      <c r="BN160" s="108"/>
      <c r="BO160" s="108"/>
      <c r="BP160" s="108"/>
      <c r="BQ160" s="108"/>
      <c r="BR160" s="108"/>
      <c r="BS160" s="108"/>
      <c r="BT160" s="108"/>
      <c r="BU160" s="108"/>
      <c r="BV160" s="108"/>
      <c r="BW160" s="108"/>
      <c r="BX160" s="108"/>
    </row>
    <row r="161" spans="1:76" x14ac:dyDescent="0.2">
      <c r="A161" s="140"/>
      <c r="AZ161" s="108"/>
      <c r="BA161" s="108"/>
      <c r="BB161" s="108"/>
      <c r="BC161" s="108"/>
      <c r="BD161" s="108"/>
      <c r="BE161" s="108"/>
      <c r="BF161" s="108"/>
      <c r="BG161" s="108"/>
      <c r="BH161" s="108"/>
      <c r="BI161" s="108"/>
      <c r="BJ161" s="108"/>
      <c r="BK161" s="108"/>
      <c r="BL161" s="108"/>
      <c r="BM161" s="108"/>
      <c r="BN161" s="108"/>
      <c r="BO161" s="108"/>
      <c r="BP161" s="108"/>
      <c r="BQ161" s="108"/>
      <c r="BR161" s="108"/>
      <c r="BS161" s="108"/>
      <c r="BT161" s="108"/>
      <c r="BU161" s="108"/>
      <c r="BV161" s="108"/>
      <c r="BW161" s="108"/>
      <c r="BX161" s="108"/>
    </row>
    <row r="162" spans="1:76" x14ac:dyDescent="0.2">
      <c r="A162" s="140"/>
      <c r="AZ162" s="108"/>
      <c r="BA162" s="108"/>
      <c r="BB162" s="108"/>
      <c r="BC162" s="108"/>
      <c r="BD162" s="108"/>
      <c r="BE162" s="108"/>
      <c r="BF162" s="108"/>
      <c r="BG162" s="108"/>
      <c r="BH162" s="108"/>
      <c r="BI162" s="108"/>
      <c r="BJ162" s="108"/>
      <c r="BK162" s="108"/>
      <c r="BL162" s="108"/>
      <c r="BM162" s="108"/>
      <c r="BN162" s="108"/>
      <c r="BO162" s="108"/>
      <c r="BP162" s="108"/>
      <c r="BQ162" s="108"/>
      <c r="BR162" s="108"/>
      <c r="BS162" s="108"/>
      <c r="BT162" s="108"/>
      <c r="BU162" s="108"/>
      <c r="BV162" s="108"/>
      <c r="BW162" s="108"/>
      <c r="BX162" s="108"/>
    </row>
    <row r="163" spans="1:76" x14ac:dyDescent="0.2">
      <c r="A163" s="140"/>
      <c r="AZ163" s="108"/>
      <c r="BA163" s="108"/>
      <c r="BB163" s="108"/>
      <c r="BC163" s="108"/>
      <c r="BD163" s="108"/>
      <c r="BE163" s="108"/>
      <c r="BF163" s="108"/>
      <c r="BG163" s="108"/>
      <c r="BH163" s="108"/>
      <c r="BI163" s="108"/>
      <c r="BJ163" s="108"/>
      <c r="BK163" s="108"/>
      <c r="BL163" s="108"/>
      <c r="BM163" s="108"/>
      <c r="BN163" s="108"/>
      <c r="BO163" s="108"/>
      <c r="BP163" s="108"/>
      <c r="BQ163" s="108"/>
      <c r="BR163" s="108"/>
      <c r="BS163" s="108"/>
      <c r="BT163" s="108"/>
      <c r="BU163" s="108"/>
      <c r="BV163" s="108"/>
      <c r="BW163" s="108"/>
      <c r="BX163" s="108"/>
    </row>
    <row r="164" spans="1:76" x14ac:dyDescent="0.2">
      <c r="A164" s="140"/>
      <c r="AZ164" s="108"/>
      <c r="BA164" s="108"/>
      <c r="BB164" s="108"/>
      <c r="BC164" s="108"/>
      <c r="BD164" s="108"/>
      <c r="BE164" s="108"/>
      <c r="BF164" s="108"/>
      <c r="BG164" s="108"/>
      <c r="BH164" s="108"/>
      <c r="BI164" s="108"/>
      <c r="BJ164" s="108"/>
      <c r="BK164" s="108"/>
      <c r="BL164" s="108"/>
      <c r="BM164" s="108"/>
      <c r="BN164" s="108"/>
      <c r="BO164" s="108"/>
      <c r="BP164" s="108"/>
      <c r="BQ164" s="108"/>
      <c r="BR164" s="108"/>
      <c r="BS164" s="108"/>
      <c r="BT164" s="108"/>
      <c r="BU164" s="108"/>
      <c r="BV164" s="108"/>
      <c r="BW164" s="108"/>
      <c r="BX164" s="108"/>
    </row>
    <row r="165" spans="1:76" x14ac:dyDescent="0.2">
      <c r="A165" s="140"/>
      <c r="AZ165" s="108"/>
      <c r="BA165" s="108"/>
      <c r="BB165" s="108"/>
      <c r="BC165" s="108"/>
      <c r="BD165" s="108"/>
      <c r="BE165" s="108"/>
      <c r="BF165" s="108"/>
      <c r="BG165" s="108"/>
      <c r="BH165" s="108"/>
      <c r="BI165" s="108"/>
      <c r="BJ165" s="108"/>
      <c r="BK165" s="108"/>
      <c r="BL165" s="108"/>
      <c r="BM165" s="108"/>
      <c r="BN165" s="108"/>
      <c r="BO165" s="108"/>
      <c r="BP165" s="108"/>
      <c r="BQ165" s="108"/>
      <c r="BR165" s="108"/>
      <c r="BS165" s="108"/>
      <c r="BT165" s="108"/>
      <c r="BU165" s="108"/>
      <c r="BV165" s="108"/>
      <c r="BW165" s="108"/>
      <c r="BX165" s="108"/>
    </row>
    <row r="166" spans="1:76" x14ac:dyDescent="0.2">
      <c r="A166" s="140"/>
      <c r="AZ166" s="108"/>
      <c r="BA166" s="108"/>
      <c r="BB166" s="108"/>
      <c r="BC166" s="108"/>
      <c r="BD166" s="108"/>
      <c r="BE166" s="108"/>
      <c r="BF166" s="108"/>
      <c r="BG166" s="108"/>
      <c r="BH166" s="108"/>
      <c r="BI166" s="108"/>
      <c r="BJ166" s="108"/>
      <c r="BK166" s="108"/>
      <c r="BL166" s="108"/>
      <c r="BM166" s="108"/>
      <c r="BN166" s="108"/>
      <c r="BO166" s="108"/>
      <c r="BP166" s="108"/>
      <c r="BQ166" s="108"/>
      <c r="BR166" s="108"/>
      <c r="BS166" s="108"/>
      <c r="BT166" s="108"/>
      <c r="BU166" s="108"/>
      <c r="BV166" s="108"/>
      <c r="BW166" s="108"/>
      <c r="BX166" s="108"/>
    </row>
    <row r="167" spans="1:76" x14ac:dyDescent="0.2">
      <c r="A167" s="140"/>
      <c r="AZ167" s="108"/>
      <c r="BA167" s="108"/>
      <c r="BB167" s="108"/>
      <c r="BC167" s="108"/>
      <c r="BD167" s="108"/>
      <c r="BE167" s="108"/>
      <c r="BF167" s="108"/>
      <c r="BG167" s="108"/>
      <c r="BH167" s="108"/>
      <c r="BI167" s="108"/>
      <c r="BJ167" s="108"/>
      <c r="BK167" s="108"/>
      <c r="BL167" s="108"/>
      <c r="BM167" s="108"/>
      <c r="BN167" s="108"/>
      <c r="BO167" s="108"/>
      <c r="BP167" s="108"/>
      <c r="BQ167" s="108"/>
      <c r="BR167" s="108"/>
      <c r="BS167" s="108"/>
      <c r="BT167" s="108"/>
      <c r="BU167" s="108"/>
      <c r="BV167" s="108"/>
      <c r="BW167" s="108"/>
      <c r="BX167" s="108"/>
    </row>
    <row r="168" spans="1:76" x14ac:dyDescent="0.2">
      <c r="A168" s="140"/>
      <c r="AZ168" s="108"/>
      <c r="BA168" s="108"/>
      <c r="BB168" s="108"/>
      <c r="BC168" s="108"/>
      <c r="BD168" s="108"/>
      <c r="BE168" s="108"/>
      <c r="BF168" s="108"/>
      <c r="BG168" s="108"/>
      <c r="BH168" s="108"/>
      <c r="BI168" s="108"/>
      <c r="BJ168" s="108"/>
      <c r="BK168" s="108"/>
      <c r="BL168" s="108"/>
      <c r="BM168" s="108"/>
      <c r="BN168" s="108"/>
      <c r="BO168" s="108"/>
      <c r="BP168" s="108"/>
      <c r="BQ168" s="108"/>
      <c r="BR168" s="108"/>
      <c r="BS168" s="108"/>
      <c r="BT168" s="108"/>
      <c r="BU168" s="108"/>
      <c r="BV168" s="108"/>
      <c r="BW168" s="108"/>
      <c r="BX168" s="108"/>
    </row>
    <row r="169" spans="1:76" x14ac:dyDescent="0.2">
      <c r="A169" s="140"/>
      <c r="AZ169" s="108"/>
      <c r="BA169" s="108"/>
      <c r="BB169" s="108"/>
      <c r="BC169" s="108"/>
      <c r="BD169" s="108"/>
      <c r="BE169" s="108"/>
      <c r="BF169" s="108"/>
      <c r="BG169" s="108"/>
      <c r="BH169" s="108"/>
      <c r="BI169" s="108"/>
      <c r="BJ169" s="108"/>
      <c r="BK169" s="108"/>
      <c r="BL169" s="108"/>
      <c r="BM169" s="108"/>
      <c r="BN169" s="108"/>
      <c r="BO169" s="108"/>
      <c r="BP169" s="108"/>
      <c r="BQ169" s="108"/>
      <c r="BR169" s="108"/>
      <c r="BS169" s="108"/>
      <c r="BT169" s="108"/>
      <c r="BU169" s="108"/>
      <c r="BV169" s="108"/>
      <c r="BW169" s="108"/>
      <c r="BX169" s="108"/>
    </row>
    <row r="170" spans="1:76" x14ac:dyDescent="0.2">
      <c r="A170" s="140"/>
      <c r="AZ170" s="108"/>
      <c r="BA170" s="108"/>
      <c r="BB170" s="108"/>
      <c r="BC170" s="108"/>
      <c r="BD170" s="108"/>
      <c r="BE170" s="108"/>
      <c r="BF170" s="108"/>
      <c r="BG170" s="108"/>
      <c r="BH170" s="108"/>
      <c r="BI170" s="108"/>
      <c r="BJ170" s="108"/>
      <c r="BK170" s="108"/>
      <c r="BL170" s="108"/>
      <c r="BM170" s="108"/>
      <c r="BN170" s="108"/>
      <c r="BO170" s="108"/>
      <c r="BP170" s="108"/>
      <c r="BQ170" s="108"/>
      <c r="BR170" s="108"/>
      <c r="BS170" s="108"/>
      <c r="BT170" s="108"/>
      <c r="BU170" s="108"/>
      <c r="BV170" s="108"/>
      <c r="BW170" s="108"/>
      <c r="BX170" s="108"/>
    </row>
    <row r="171" spans="1:76" x14ac:dyDescent="0.2">
      <c r="A171" s="140"/>
      <c r="AZ171" s="108"/>
      <c r="BA171" s="108"/>
      <c r="BB171" s="108"/>
      <c r="BC171" s="108"/>
      <c r="BD171" s="108"/>
      <c r="BE171" s="108"/>
      <c r="BF171" s="108"/>
      <c r="BG171" s="108"/>
      <c r="BH171" s="108"/>
      <c r="BI171" s="108"/>
      <c r="BJ171" s="108"/>
      <c r="BK171" s="108"/>
      <c r="BL171" s="108"/>
      <c r="BM171" s="108"/>
      <c r="BN171" s="108"/>
      <c r="BO171" s="108"/>
      <c r="BP171" s="108"/>
      <c r="BQ171" s="108"/>
      <c r="BR171" s="108"/>
      <c r="BS171" s="108"/>
      <c r="BT171" s="108"/>
      <c r="BU171" s="108"/>
      <c r="BV171" s="108"/>
      <c r="BW171" s="108"/>
      <c r="BX171" s="108"/>
    </row>
    <row r="172" spans="1:76" x14ac:dyDescent="0.2">
      <c r="A172" s="140"/>
      <c r="AZ172" s="108"/>
      <c r="BA172" s="108"/>
      <c r="BB172" s="108"/>
      <c r="BC172" s="108"/>
      <c r="BD172" s="108"/>
      <c r="BE172" s="108"/>
      <c r="BF172" s="108"/>
      <c r="BG172" s="108"/>
      <c r="BH172" s="108"/>
      <c r="BI172" s="108"/>
      <c r="BJ172" s="108"/>
      <c r="BK172" s="108"/>
      <c r="BL172" s="108"/>
      <c r="BM172" s="108"/>
      <c r="BN172" s="108"/>
      <c r="BO172" s="108"/>
      <c r="BP172" s="108"/>
      <c r="BQ172" s="108"/>
      <c r="BR172" s="108"/>
      <c r="BS172" s="108"/>
      <c r="BT172" s="108"/>
      <c r="BU172" s="108"/>
      <c r="BV172" s="108"/>
      <c r="BW172" s="108"/>
      <c r="BX172" s="108"/>
    </row>
    <row r="173" spans="1:76" x14ac:dyDescent="0.2">
      <c r="A173" s="140"/>
      <c r="AZ173" s="108"/>
      <c r="BA173" s="108"/>
      <c r="BB173" s="108"/>
      <c r="BC173" s="108"/>
      <c r="BD173" s="108"/>
      <c r="BE173" s="108"/>
      <c r="BF173" s="108"/>
      <c r="BG173" s="108"/>
      <c r="BH173" s="108"/>
      <c r="BI173" s="108"/>
      <c r="BJ173" s="108"/>
      <c r="BK173" s="108"/>
      <c r="BL173" s="108"/>
      <c r="BM173" s="108"/>
      <c r="BN173" s="108"/>
      <c r="BO173" s="108"/>
      <c r="BP173" s="108"/>
      <c r="BQ173" s="108"/>
      <c r="BR173" s="108"/>
      <c r="BS173" s="108"/>
      <c r="BT173" s="108"/>
      <c r="BU173" s="108"/>
      <c r="BV173" s="108"/>
      <c r="BW173" s="108"/>
      <c r="BX173" s="108"/>
    </row>
    <row r="174" spans="1:76" x14ac:dyDescent="0.2">
      <c r="A174" s="140"/>
      <c r="AZ174" s="108"/>
      <c r="BA174" s="108"/>
      <c r="BB174" s="108"/>
      <c r="BC174" s="108"/>
      <c r="BD174" s="108"/>
      <c r="BE174" s="108"/>
      <c r="BF174" s="108"/>
      <c r="BG174" s="108"/>
      <c r="BH174" s="108"/>
      <c r="BI174" s="108"/>
      <c r="BJ174" s="108"/>
      <c r="BK174" s="108"/>
      <c r="BL174" s="108"/>
      <c r="BM174" s="108"/>
      <c r="BN174" s="108"/>
      <c r="BO174" s="108"/>
      <c r="BP174" s="108"/>
      <c r="BQ174" s="108"/>
      <c r="BR174" s="108"/>
      <c r="BS174" s="108"/>
      <c r="BT174" s="108"/>
      <c r="BU174" s="108"/>
      <c r="BV174" s="108"/>
      <c r="BW174" s="108"/>
      <c r="BX174" s="108"/>
    </row>
    <row r="175" spans="1:76" x14ac:dyDescent="0.2">
      <c r="A175" s="140"/>
      <c r="AZ175" s="108"/>
      <c r="BA175" s="108"/>
      <c r="BB175" s="108"/>
      <c r="BC175" s="108"/>
      <c r="BD175" s="108"/>
      <c r="BE175" s="108"/>
      <c r="BF175" s="108"/>
      <c r="BG175" s="108"/>
      <c r="BH175" s="108"/>
      <c r="BI175" s="108"/>
      <c r="BJ175" s="108"/>
      <c r="BK175" s="108"/>
      <c r="BL175" s="108"/>
      <c r="BM175" s="108"/>
      <c r="BN175" s="108"/>
      <c r="BO175" s="108"/>
      <c r="BP175" s="108"/>
      <c r="BQ175" s="108"/>
      <c r="BR175" s="108"/>
      <c r="BS175" s="108"/>
      <c r="BT175" s="108"/>
      <c r="BU175" s="108"/>
      <c r="BV175" s="108"/>
      <c r="BW175" s="108"/>
      <c r="BX175" s="108"/>
    </row>
    <row r="176" spans="1:76" x14ac:dyDescent="0.2">
      <c r="A176" s="140"/>
      <c r="AZ176" s="108"/>
      <c r="BA176" s="108"/>
      <c r="BB176" s="108"/>
      <c r="BC176" s="108"/>
      <c r="BD176" s="108"/>
      <c r="BE176" s="108"/>
      <c r="BF176" s="108"/>
      <c r="BG176" s="108"/>
      <c r="BH176" s="108"/>
      <c r="BI176" s="108"/>
      <c r="BJ176" s="108"/>
      <c r="BK176" s="108"/>
      <c r="BL176" s="108"/>
      <c r="BM176" s="108"/>
      <c r="BN176" s="108"/>
      <c r="BO176" s="108"/>
      <c r="BP176" s="108"/>
      <c r="BQ176" s="108"/>
      <c r="BR176" s="108"/>
      <c r="BS176" s="108"/>
      <c r="BT176" s="108"/>
      <c r="BU176" s="108"/>
      <c r="BV176" s="108"/>
      <c r="BW176" s="108"/>
      <c r="BX176" s="108"/>
    </row>
    <row r="177" spans="1:76" x14ac:dyDescent="0.2">
      <c r="A177" s="140"/>
      <c r="AZ177" s="108"/>
      <c r="BA177" s="108"/>
      <c r="BB177" s="108"/>
      <c r="BC177" s="108"/>
      <c r="BD177" s="108"/>
      <c r="BE177" s="108"/>
      <c r="BF177" s="108"/>
      <c r="BG177" s="108"/>
      <c r="BH177" s="108"/>
      <c r="BI177" s="108"/>
      <c r="BJ177" s="108"/>
      <c r="BK177" s="108"/>
      <c r="BL177" s="108"/>
      <c r="BM177" s="108"/>
      <c r="BN177" s="108"/>
      <c r="BO177" s="108"/>
      <c r="BP177" s="108"/>
      <c r="BQ177" s="108"/>
      <c r="BR177" s="108"/>
      <c r="BS177" s="108"/>
      <c r="BT177" s="108"/>
      <c r="BU177" s="108"/>
      <c r="BV177" s="108"/>
      <c r="BW177" s="108"/>
      <c r="BX177" s="108"/>
    </row>
    <row r="178" spans="1:76" x14ac:dyDescent="0.2">
      <c r="A178" s="140"/>
      <c r="AZ178" s="108"/>
      <c r="BA178" s="108"/>
      <c r="BB178" s="108"/>
      <c r="BC178" s="108"/>
      <c r="BD178" s="108"/>
      <c r="BE178" s="108"/>
      <c r="BF178" s="108"/>
      <c r="BG178" s="108"/>
      <c r="BH178" s="108"/>
      <c r="BI178" s="108"/>
      <c r="BJ178" s="108"/>
      <c r="BK178" s="108"/>
      <c r="BL178" s="108"/>
      <c r="BM178" s="108"/>
      <c r="BN178" s="108"/>
      <c r="BO178" s="108"/>
      <c r="BP178" s="108"/>
      <c r="BQ178" s="108"/>
      <c r="BR178" s="108"/>
      <c r="BS178" s="108"/>
      <c r="BT178" s="108"/>
      <c r="BU178" s="108"/>
      <c r="BV178" s="108"/>
      <c r="BW178" s="108"/>
      <c r="BX178" s="108"/>
    </row>
    <row r="179" spans="1:76" x14ac:dyDescent="0.2">
      <c r="A179" s="140"/>
      <c r="AZ179" s="108"/>
      <c r="BA179" s="108"/>
      <c r="BB179" s="108"/>
      <c r="BC179" s="108"/>
      <c r="BD179" s="108"/>
      <c r="BE179" s="108"/>
      <c r="BF179" s="108"/>
      <c r="BG179" s="108"/>
      <c r="BH179" s="108"/>
      <c r="BI179" s="108"/>
      <c r="BJ179" s="108"/>
      <c r="BK179" s="108"/>
      <c r="BL179" s="108"/>
      <c r="BM179" s="108"/>
      <c r="BN179" s="108"/>
      <c r="BO179" s="108"/>
      <c r="BP179" s="108"/>
      <c r="BQ179" s="108"/>
      <c r="BR179" s="108"/>
      <c r="BS179" s="108"/>
      <c r="BT179" s="108"/>
      <c r="BU179" s="108"/>
      <c r="BV179" s="108"/>
      <c r="BW179" s="108"/>
      <c r="BX179" s="108"/>
    </row>
    <row r="180" spans="1:76" x14ac:dyDescent="0.2">
      <c r="A180" s="140"/>
      <c r="AZ180" s="108"/>
      <c r="BA180" s="108"/>
      <c r="BB180" s="108"/>
      <c r="BC180" s="108"/>
      <c r="BD180" s="108"/>
      <c r="BE180" s="108"/>
      <c r="BF180" s="108"/>
      <c r="BG180" s="108"/>
      <c r="BH180" s="108"/>
      <c r="BI180" s="108"/>
      <c r="BJ180" s="108"/>
      <c r="BK180" s="108"/>
      <c r="BL180" s="108"/>
      <c r="BM180" s="108"/>
      <c r="BN180" s="108"/>
      <c r="BO180" s="108"/>
      <c r="BP180" s="108"/>
      <c r="BQ180" s="108"/>
      <c r="BR180" s="108"/>
      <c r="BS180" s="108"/>
      <c r="BT180" s="108"/>
      <c r="BU180" s="108"/>
      <c r="BV180" s="108"/>
      <c r="BW180" s="108"/>
      <c r="BX180" s="108"/>
    </row>
    <row r="181" spans="1:76" x14ac:dyDescent="0.2">
      <c r="A181" s="140"/>
      <c r="AZ181" s="108"/>
      <c r="BA181" s="108"/>
      <c r="BB181" s="108"/>
      <c r="BC181" s="108"/>
      <c r="BD181" s="108"/>
      <c r="BE181" s="108"/>
      <c r="BF181" s="108"/>
      <c r="BG181" s="108"/>
      <c r="BH181" s="108"/>
      <c r="BI181" s="108"/>
      <c r="BJ181" s="108"/>
      <c r="BK181" s="108"/>
      <c r="BL181" s="108"/>
      <c r="BM181" s="108"/>
      <c r="BN181" s="108"/>
      <c r="BO181" s="108"/>
      <c r="BP181" s="108"/>
      <c r="BQ181" s="108"/>
      <c r="BR181" s="108"/>
      <c r="BS181" s="108"/>
      <c r="BT181" s="108"/>
      <c r="BU181" s="108"/>
      <c r="BV181" s="108"/>
      <c r="BW181" s="108"/>
      <c r="BX181" s="108"/>
    </row>
    <row r="182" spans="1:76" x14ac:dyDescent="0.2">
      <c r="A182" s="140"/>
      <c r="AZ182" s="108"/>
      <c r="BA182" s="108"/>
      <c r="BB182" s="108"/>
      <c r="BC182" s="108"/>
      <c r="BD182" s="108"/>
      <c r="BE182" s="108"/>
      <c r="BF182" s="108"/>
      <c r="BG182" s="108"/>
      <c r="BH182" s="108"/>
      <c r="BI182" s="108"/>
      <c r="BJ182" s="108"/>
      <c r="BK182" s="108"/>
      <c r="BL182" s="108"/>
      <c r="BM182" s="108"/>
      <c r="BN182" s="108"/>
      <c r="BO182" s="108"/>
      <c r="BP182" s="108"/>
      <c r="BQ182" s="108"/>
      <c r="BR182" s="108"/>
      <c r="BS182" s="108"/>
      <c r="BT182" s="108"/>
      <c r="BU182" s="108"/>
      <c r="BV182" s="108"/>
      <c r="BW182" s="108"/>
      <c r="BX182" s="108"/>
    </row>
    <row r="183" spans="1:76" x14ac:dyDescent="0.2">
      <c r="A183" s="140"/>
      <c r="AZ183" s="108"/>
      <c r="BA183" s="108"/>
      <c r="BB183" s="108"/>
      <c r="BC183" s="108"/>
      <c r="BD183" s="108"/>
      <c r="BE183" s="108"/>
      <c r="BF183" s="108"/>
      <c r="BG183" s="108"/>
      <c r="BH183" s="108"/>
      <c r="BI183" s="108"/>
      <c r="BJ183" s="108"/>
      <c r="BK183" s="108"/>
      <c r="BL183" s="108"/>
      <c r="BM183" s="108"/>
      <c r="BN183" s="108"/>
      <c r="BO183" s="108"/>
      <c r="BP183" s="108"/>
      <c r="BQ183" s="108"/>
      <c r="BR183" s="108"/>
      <c r="BS183" s="108"/>
      <c r="BT183" s="108"/>
      <c r="BU183" s="108"/>
      <c r="BV183" s="108"/>
      <c r="BW183" s="108"/>
      <c r="BX183" s="108"/>
    </row>
    <row r="184" spans="1:76" x14ac:dyDescent="0.2">
      <c r="A184" s="140"/>
      <c r="AZ184" s="108"/>
      <c r="BA184" s="108"/>
      <c r="BB184" s="108"/>
      <c r="BC184" s="108"/>
      <c r="BD184" s="108"/>
      <c r="BE184" s="108"/>
      <c r="BF184" s="108"/>
      <c r="BG184" s="108"/>
      <c r="BH184" s="108"/>
      <c r="BI184" s="108"/>
      <c r="BJ184" s="108"/>
      <c r="BK184" s="108"/>
      <c r="BL184" s="108"/>
      <c r="BM184" s="108"/>
      <c r="BN184" s="108"/>
      <c r="BO184" s="108"/>
      <c r="BP184" s="108"/>
      <c r="BQ184" s="108"/>
      <c r="BR184" s="108"/>
      <c r="BS184" s="108"/>
      <c r="BT184" s="108"/>
      <c r="BU184" s="108"/>
      <c r="BV184" s="108"/>
      <c r="BW184" s="108"/>
      <c r="BX184" s="108"/>
    </row>
    <row r="185" spans="1:76" x14ac:dyDescent="0.2">
      <c r="A185" s="140"/>
      <c r="AZ185" s="108"/>
      <c r="BA185" s="108"/>
      <c r="BB185" s="108"/>
      <c r="BC185" s="108"/>
      <c r="BD185" s="108"/>
      <c r="BE185" s="108"/>
      <c r="BF185" s="108"/>
      <c r="BG185" s="108"/>
      <c r="BH185" s="108"/>
      <c r="BI185" s="108"/>
      <c r="BJ185" s="108"/>
      <c r="BK185" s="108"/>
      <c r="BL185" s="108"/>
      <c r="BM185" s="108"/>
      <c r="BN185" s="108"/>
      <c r="BO185" s="108"/>
      <c r="BP185" s="108"/>
      <c r="BQ185" s="108"/>
      <c r="BR185" s="108"/>
      <c r="BS185" s="108"/>
      <c r="BT185" s="108"/>
      <c r="BU185" s="108"/>
      <c r="BV185" s="108"/>
      <c r="BW185" s="108"/>
      <c r="BX185" s="108"/>
    </row>
    <row r="186" spans="1:76" x14ac:dyDescent="0.2">
      <c r="A186" s="140"/>
      <c r="AZ186" s="108"/>
      <c r="BA186" s="108"/>
      <c r="BB186" s="108"/>
      <c r="BC186" s="108"/>
      <c r="BD186" s="108"/>
      <c r="BE186" s="108"/>
      <c r="BF186" s="108"/>
      <c r="BG186" s="108"/>
      <c r="BH186" s="108"/>
      <c r="BI186" s="108"/>
      <c r="BJ186" s="108"/>
      <c r="BK186" s="108"/>
      <c r="BL186" s="108"/>
      <c r="BM186" s="108"/>
      <c r="BN186" s="108"/>
      <c r="BO186" s="108"/>
      <c r="BP186" s="108"/>
      <c r="BQ186" s="108"/>
      <c r="BR186" s="108"/>
      <c r="BS186" s="108"/>
      <c r="BT186" s="108"/>
      <c r="BU186" s="108"/>
      <c r="BV186" s="108"/>
      <c r="BW186" s="108"/>
      <c r="BX186" s="108"/>
    </row>
    <row r="187" spans="1:76" x14ac:dyDescent="0.2">
      <c r="A187" s="140"/>
      <c r="AZ187" s="108"/>
      <c r="BA187" s="108"/>
      <c r="BB187" s="108"/>
      <c r="BC187" s="108"/>
      <c r="BD187" s="108"/>
      <c r="BE187" s="108"/>
      <c r="BF187" s="108"/>
      <c r="BG187" s="108"/>
      <c r="BH187" s="108"/>
      <c r="BI187" s="108"/>
      <c r="BJ187" s="108"/>
      <c r="BK187" s="108"/>
      <c r="BL187" s="108"/>
      <c r="BM187" s="108"/>
      <c r="BN187" s="108"/>
      <c r="BO187" s="108"/>
      <c r="BP187" s="108"/>
      <c r="BQ187" s="108"/>
      <c r="BR187" s="108"/>
      <c r="BS187" s="108"/>
      <c r="BT187" s="108"/>
      <c r="BU187" s="108"/>
      <c r="BV187" s="108"/>
      <c r="BW187" s="108"/>
      <c r="BX187" s="108"/>
    </row>
    <row r="188" spans="1:76" x14ac:dyDescent="0.2">
      <c r="A188" s="140"/>
      <c r="AZ188" s="108"/>
      <c r="BA188" s="108"/>
      <c r="BB188" s="108"/>
      <c r="BC188" s="108"/>
      <c r="BD188" s="108"/>
      <c r="BE188" s="108"/>
      <c r="BF188" s="108"/>
      <c r="BG188" s="108"/>
      <c r="BH188" s="108"/>
      <c r="BI188" s="108"/>
      <c r="BJ188" s="108"/>
      <c r="BK188" s="108"/>
      <c r="BL188" s="108"/>
      <c r="BM188" s="108"/>
      <c r="BN188" s="108"/>
      <c r="BO188" s="108"/>
      <c r="BP188" s="108"/>
      <c r="BQ188" s="108"/>
      <c r="BR188" s="108"/>
      <c r="BS188" s="108"/>
      <c r="BT188" s="108"/>
      <c r="BU188" s="108"/>
      <c r="BV188" s="108"/>
      <c r="BW188" s="108"/>
      <c r="BX188" s="108"/>
    </row>
    <row r="189" spans="1:76" x14ac:dyDescent="0.2">
      <c r="A189" s="140"/>
      <c r="AZ189" s="108"/>
      <c r="BA189" s="108"/>
      <c r="BB189" s="108"/>
      <c r="BC189" s="108"/>
      <c r="BD189" s="108"/>
      <c r="BE189" s="108"/>
      <c r="BF189" s="108"/>
      <c r="BG189" s="108"/>
      <c r="BH189" s="108"/>
      <c r="BI189" s="108"/>
      <c r="BJ189" s="108"/>
      <c r="BK189" s="108"/>
      <c r="BL189" s="108"/>
      <c r="BM189" s="108"/>
      <c r="BN189" s="108"/>
      <c r="BO189" s="108"/>
      <c r="BP189" s="108"/>
      <c r="BQ189" s="108"/>
      <c r="BR189" s="108"/>
      <c r="BS189" s="108"/>
      <c r="BT189" s="108"/>
      <c r="BU189" s="108"/>
      <c r="BV189" s="108"/>
      <c r="BW189" s="108"/>
      <c r="BX189" s="108"/>
    </row>
    <row r="190" spans="1:76" x14ac:dyDescent="0.2">
      <c r="A190" s="140"/>
      <c r="AZ190" s="108"/>
      <c r="BA190" s="108"/>
      <c r="BB190" s="108"/>
      <c r="BC190" s="108"/>
      <c r="BD190" s="108"/>
      <c r="BE190" s="108"/>
      <c r="BF190" s="108"/>
      <c r="BG190" s="108"/>
      <c r="BH190" s="108"/>
      <c r="BI190" s="108"/>
      <c r="BJ190" s="108"/>
      <c r="BK190" s="108"/>
      <c r="BL190" s="108"/>
      <c r="BM190" s="108"/>
      <c r="BN190" s="108"/>
      <c r="BO190" s="108"/>
      <c r="BP190" s="108"/>
      <c r="BQ190" s="108"/>
      <c r="BR190" s="108"/>
      <c r="BS190" s="108"/>
      <c r="BT190" s="108"/>
      <c r="BU190" s="108"/>
      <c r="BV190" s="108"/>
      <c r="BW190" s="108"/>
      <c r="BX190" s="108"/>
    </row>
    <row r="191" spans="1:76" x14ac:dyDescent="0.2">
      <c r="A191" s="140"/>
      <c r="AZ191" s="108"/>
      <c r="BA191" s="108"/>
      <c r="BB191" s="108"/>
      <c r="BC191" s="108"/>
      <c r="BD191" s="108"/>
      <c r="BE191" s="108"/>
      <c r="BF191" s="108"/>
      <c r="BG191" s="108"/>
      <c r="BH191" s="108"/>
      <c r="BI191" s="108"/>
      <c r="BJ191" s="108"/>
      <c r="BK191" s="108"/>
      <c r="BL191" s="108"/>
      <c r="BM191" s="108"/>
      <c r="BN191" s="108"/>
      <c r="BO191" s="108"/>
      <c r="BP191" s="108"/>
      <c r="BQ191" s="108"/>
      <c r="BR191" s="108"/>
      <c r="BS191" s="108"/>
      <c r="BT191" s="108"/>
      <c r="BU191" s="108"/>
      <c r="BV191" s="108"/>
      <c r="BW191" s="108"/>
      <c r="BX191" s="108"/>
    </row>
    <row r="192" spans="1:76" x14ac:dyDescent="0.2">
      <c r="A192" s="140"/>
      <c r="AZ192" s="108"/>
      <c r="BA192" s="108"/>
      <c r="BB192" s="108"/>
      <c r="BC192" s="108"/>
      <c r="BD192" s="108"/>
      <c r="BE192" s="108"/>
      <c r="BF192" s="108"/>
      <c r="BG192" s="108"/>
      <c r="BH192" s="108"/>
      <c r="BI192" s="108"/>
      <c r="BJ192" s="108"/>
      <c r="BK192" s="108"/>
      <c r="BL192" s="108"/>
      <c r="BM192" s="108"/>
      <c r="BN192" s="108"/>
      <c r="BO192" s="108"/>
      <c r="BP192" s="108"/>
      <c r="BQ192" s="108"/>
      <c r="BR192" s="108"/>
      <c r="BS192" s="108"/>
      <c r="BT192" s="108"/>
      <c r="BU192" s="108"/>
      <c r="BV192" s="108"/>
      <c r="BW192" s="108"/>
      <c r="BX192" s="108"/>
    </row>
    <row r="193" spans="1:76" x14ac:dyDescent="0.2">
      <c r="A193" s="140"/>
      <c r="AZ193" s="108"/>
      <c r="BA193" s="108"/>
      <c r="BB193" s="108"/>
      <c r="BC193" s="108"/>
      <c r="BD193" s="108"/>
      <c r="BE193" s="108"/>
      <c r="BF193" s="108"/>
      <c r="BG193" s="108"/>
      <c r="BH193" s="108"/>
      <c r="BI193" s="108"/>
      <c r="BJ193" s="108"/>
      <c r="BK193" s="108"/>
      <c r="BL193" s="108"/>
      <c r="BM193" s="108"/>
      <c r="BN193" s="108"/>
      <c r="BO193" s="108"/>
      <c r="BP193" s="108"/>
      <c r="BQ193" s="108"/>
      <c r="BR193" s="108"/>
      <c r="BS193" s="108"/>
      <c r="BT193" s="108"/>
      <c r="BU193" s="108"/>
      <c r="BV193" s="108"/>
      <c r="BW193" s="108"/>
      <c r="BX193" s="108"/>
    </row>
    <row r="194" spans="1:76" x14ac:dyDescent="0.2">
      <c r="A194" s="140"/>
      <c r="AZ194" s="108"/>
      <c r="BA194" s="108"/>
      <c r="BB194" s="108"/>
      <c r="BC194" s="108"/>
      <c r="BD194" s="108"/>
      <c r="BE194" s="108"/>
      <c r="BF194" s="108"/>
      <c r="BG194" s="108"/>
      <c r="BH194" s="108"/>
      <c r="BI194" s="108"/>
      <c r="BJ194" s="108"/>
      <c r="BK194" s="108"/>
      <c r="BL194" s="108"/>
      <c r="BM194" s="108"/>
      <c r="BN194" s="108"/>
      <c r="BO194" s="108"/>
      <c r="BP194" s="108"/>
      <c r="BQ194" s="108"/>
      <c r="BR194" s="108"/>
      <c r="BS194" s="108"/>
      <c r="BT194" s="108"/>
      <c r="BU194" s="108"/>
      <c r="BV194" s="108"/>
      <c r="BW194" s="108"/>
      <c r="BX194" s="108"/>
    </row>
    <row r="195" spans="1:76" x14ac:dyDescent="0.2">
      <c r="A195" s="140"/>
      <c r="AZ195" s="108"/>
      <c r="BA195" s="108"/>
      <c r="BB195" s="108"/>
      <c r="BC195" s="108"/>
      <c r="BD195" s="108"/>
      <c r="BE195" s="108"/>
      <c r="BF195" s="108"/>
      <c r="BG195" s="108"/>
      <c r="BH195" s="108"/>
      <c r="BI195" s="108"/>
      <c r="BJ195" s="108"/>
      <c r="BK195" s="108"/>
      <c r="BL195" s="108"/>
      <c r="BM195" s="108"/>
      <c r="BN195" s="108"/>
      <c r="BO195" s="108"/>
      <c r="BP195" s="108"/>
      <c r="BQ195" s="108"/>
      <c r="BR195" s="108"/>
      <c r="BS195" s="108"/>
      <c r="BT195" s="108"/>
      <c r="BU195" s="108"/>
      <c r="BV195" s="108"/>
      <c r="BW195" s="108"/>
      <c r="BX195" s="108"/>
    </row>
    <row r="196" spans="1:76" x14ac:dyDescent="0.2">
      <c r="A196" s="140"/>
      <c r="AZ196" s="108"/>
      <c r="BA196" s="108"/>
      <c r="BB196" s="108"/>
      <c r="BC196" s="108"/>
      <c r="BD196" s="108"/>
      <c r="BE196" s="108"/>
      <c r="BF196" s="108"/>
      <c r="BG196" s="108"/>
      <c r="BH196" s="108"/>
      <c r="BI196" s="108"/>
      <c r="BJ196" s="108"/>
      <c r="BK196" s="108"/>
      <c r="BL196" s="108"/>
      <c r="BM196" s="108"/>
      <c r="BN196" s="108"/>
      <c r="BO196" s="108"/>
      <c r="BP196" s="108"/>
      <c r="BQ196" s="108"/>
      <c r="BR196" s="108"/>
      <c r="BS196" s="108"/>
      <c r="BT196" s="108"/>
      <c r="BU196" s="108"/>
      <c r="BV196" s="108"/>
      <c r="BW196" s="108"/>
      <c r="BX196" s="108"/>
    </row>
    <row r="197" spans="1:76" x14ac:dyDescent="0.2">
      <c r="A197" s="140"/>
      <c r="AZ197" s="108"/>
      <c r="BA197" s="108"/>
      <c r="BB197" s="108"/>
      <c r="BC197" s="108"/>
      <c r="BD197" s="108"/>
      <c r="BE197" s="108"/>
      <c r="BF197" s="108"/>
      <c r="BG197" s="108"/>
      <c r="BH197" s="108"/>
      <c r="BI197" s="108"/>
      <c r="BJ197" s="108"/>
      <c r="BK197" s="108"/>
      <c r="BL197" s="108"/>
      <c r="BM197" s="108"/>
      <c r="BN197" s="108"/>
      <c r="BO197" s="108"/>
      <c r="BP197" s="108"/>
      <c r="BQ197" s="108"/>
      <c r="BR197" s="108"/>
      <c r="BS197" s="108"/>
      <c r="BT197" s="108"/>
      <c r="BU197" s="108"/>
      <c r="BV197" s="108"/>
      <c r="BW197" s="108"/>
      <c r="BX197" s="108"/>
    </row>
    <row r="198" spans="1:76" x14ac:dyDescent="0.2">
      <c r="A198" s="140"/>
      <c r="AZ198" s="108"/>
      <c r="BA198" s="108"/>
      <c r="BB198" s="108"/>
      <c r="BC198" s="108"/>
      <c r="BD198" s="108"/>
      <c r="BE198" s="108"/>
      <c r="BF198" s="108"/>
      <c r="BG198" s="108"/>
      <c r="BH198" s="108"/>
      <c r="BI198" s="108"/>
      <c r="BJ198" s="108"/>
      <c r="BK198" s="108"/>
      <c r="BL198" s="108"/>
      <c r="BM198" s="108"/>
      <c r="BN198" s="108"/>
      <c r="BO198" s="108"/>
      <c r="BP198" s="108"/>
      <c r="BQ198" s="108"/>
      <c r="BR198" s="108"/>
      <c r="BS198" s="108"/>
      <c r="BT198" s="108"/>
      <c r="BU198" s="108"/>
      <c r="BV198" s="108"/>
      <c r="BW198" s="108"/>
      <c r="BX198" s="108"/>
    </row>
    <row r="199" spans="1:76" x14ac:dyDescent="0.2">
      <c r="A199" s="140"/>
      <c r="AZ199" s="108"/>
      <c r="BA199" s="108"/>
      <c r="BB199" s="108"/>
      <c r="BC199" s="108"/>
      <c r="BD199" s="108"/>
      <c r="BE199" s="108"/>
      <c r="BF199" s="108"/>
      <c r="BG199" s="108"/>
      <c r="BH199" s="108"/>
      <c r="BI199" s="108"/>
      <c r="BJ199" s="108"/>
      <c r="BK199" s="108"/>
      <c r="BL199" s="108"/>
      <c r="BM199" s="108"/>
      <c r="BN199" s="108"/>
      <c r="BO199" s="108"/>
      <c r="BP199" s="108"/>
      <c r="BQ199" s="108"/>
      <c r="BR199" s="108"/>
      <c r="BS199" s="108"/>
      <c r="BT199" s="108"/>
      <c r="BU199" s="108"/>
      <c r="BV199" s="108"/>
      <c r="BW199" s="108"/>
      <c r="BX199" s="108"/>
    </row>
    <row r="200" spans="1:76" x14ac:dyDescent="0.2">
      <c r="A200" s="140"/>
      <c r="AZ200" s="108"/>
      <c r="BA200" s="108"/>
      <c r="BB200" s="108"/>
      <c r="BC200" s="108"/>
      <c r="BD200" s="108"/>
      <c r="BE200" s="108"/>
      <c r="BF200" s="108"/>
      <c r="BG200" s="108"/>
      <c r="BH200" s="108"/>
      <c r="BI200" s="108"/>
      <c r="BJ200" s="108"/>
      <c r="BK200" s="108"/>
      <c r="BL200" s="108"/>
      <c r="BM200" s="108"/>
      <c r="BN200" s="108"/>
      <c r="BO200" s="108"/>
      <c r="BP200" s="108"/>
      <c r="BQ200" s="108"/>
      <c r="BR200" s="108"/>
      <c r="BS200" s="108"/>
      <c r="BT200" s="108"/>
      <c r="BU200" s="108"/>
      <c r="BV200" s="108"/>
      <c r="BW200" s="108"/>
      <c r="BX200" s="108"/>
    </row>
    <row r="201" spans="1:76" x14ac:dyDescent="0.2">
      <c r="A201" s="140"/>
      <c r="AZ201" s="108"/>
      <c r="BA201" s="108"/>
      <c r="BB201" s="108"/>
      <c r="BC201" s="108"/>
      <c r="BD201" s="108"/>
      <c r="BE201" s="108"/>
      <c r="BF201" s="108"/>
      <c r="BG201" s="108"/>
      <c r="BH201" s="108"/>
      <c r="BI201" s="108"/>
      <c r="BJ201" s="108"/>
      <c r="BK201" s="108"/>
      <c r="BL201" s="108"/>
      <c r="BM201" s="108"/>
      <c r="BN201" s="108"/>
      <c r="BO201" s="108"/>
      <c r="BP201" s="108"/>
      <c r="BQ201" s="108"/>
      <c r="BR201" s="108"/>
      <c r="BS201" s="108"/>
      <c r="BT201" s="108"/>
      <c r="BU201" s="108"/>
      <c r="BV201" s="108"/>
      <c r="BW201" s="108"/>
      <c r="BX201" s="108"/>
    </row>
    <row r="202" spans="1:76" x14ac:dyDescent="0.2">
      <c r="A202" s="140"/>
      <c r="AZ202" s="108"/>
      <c r="BA202" s="108"/>
      <c r="BB202" s="108"/>
      <c r="BC202" s="108"/>
      <c r="BD202" s="108"/>
      <c r="BE202" s="108"/>
      <c r="BF202" s="108"/>
      <c r="BG202" s="108"/>
      <c r="BH202" s="108"/>
      <c r="BI202" s="108"/>
      <c r="BJ202" s="108"/>
      <c r="BK202" s="108"/>
      <c r="BL202" s="108"/>
      <c r="BM202" s="108"/>
      <c r="BN202" s="108"/>
      <c r="BO202" s="108"/>
      <c r="BP202" s="108"/>
      <c r="BQ202" s="108"/>
      <c r="BR202" s="108"/>
      <c r="BS202" s="108"/>
      <c r="BT202" s="108"/>
      <c r="BU202" s="108"/>
      <c r="BV202" s="108"/>
      <c r="BW202" s="108"/>
      <c r="BX202" s="108"/>
    </row>
    <row r="203" spans="1:76" x14ac:dyDescent="0.2">
      <c r="A203" s="140"/>
      <c r="AZ203" s="108"/>
      <c r="BA203" s="108"/>
      <c r="BB203" s="108"/>
      <c r="BC203" s="108"/>
      <c r="BD203" s="108"/>
      <c r="BE203" s="108"/>
      <c r="BF203" s="108"/>
      <c r="BG203" s="108"/>
      <c r="BH203" s="108"/>
      <c r="BI203" s="108"/>
      <c r="BJ203" s="108"/>
      <c r="BK203" s="108"/>
      <c r="BL203" s="108"/>
      <c r="BM203" s="108"/>
      <c r="BN203" s="108"/>
      <c r="BO203" s="108"/>
      <c r="BP203" s="108"/>
      <c r="BQ203" s="108"/>
      <c r="BR203" s="108"/>
      <c r="BS203" s="108"/>
      <c r="BT203" s="108"/>
      <c r="BU203" s="108"/>
      <c r="BV203" s="108"/>
      <c r="BW203" s="108"/>
      <c r="BX203" s="108"/>
    </row>
    <row r="204" spans="1:76" x14ac:dyDescent="0.2">
      <c r="A204" s="140"/>
      <c r="AZ204" s="108"/>
      <c r="BA204" s="108"/>
      <c r="BB204" s="108"/>
      <c r="BC204" s="108"/>
      <c r="BD204" s="108"/>
      <c r="BE204" s="108"/>
      <c r="BF204" s="108"/>
      <c r="BG204" s="108"/>
      <c r="BH204" s="108"/>
      <c r="BI204" s="108"/>
      <c r="BJ204" s="108"/>
      <c r="BK204" s="108"/>
      <c r="BL204" s="108"/>
      <c r="BM204" s="108"/>
      <c r="BN204" s="108"/>
      <c r="BO204" s="108"/>
      <c r="BP204" s="108"/>
      <c r="BQ204" s="108"/>
      <c r="BR204" s="108"/>
      <c r="BS204" s="108"/>
      <c r="BT204" s="108"/>
      <c r="BU204" s="108"/>
      <c r="BV204" s="108"/>
      <c r="BW204" s="108"/>
      <c r="BX204" s="108"/>
    </row>
    <row r="205" spans="1:76" x14ac:dyDescent="0.2">
      <c r="A205" s="140"/>
      <c r="AZ205" s="108"/>
      <c r="BA205" s="108"/>
      <c r="BB205" s="108"/>
      <c r="BC205" s="108"/>
      <c r="BD205" s="108"/>
      <c r="BE205" s="108"/>
      <c r="BF205" s="108"/>
      <c r="BG205" s="108"/>
      <c r="BH205" s="108"/>
      <c r="BI205" s="108"/>
      <c r="BJ205" s="108"/>
      <c r="BK205" s="108"/>
      <c r="BL205" s="108"/>
      <c r="BM205" s="108"/>
      <c r="BN205" s="108"/>
      <c r="BO205" s="108"/>
      <c r="BP205" s="108"/>
      <c r="BQ205" s="108"/>
      <c r="BR205" s="108"/>
      <c r="BS205" s="108"/>
      <c r="BT205" s="108"/>
      <c r="BU205" s="108"/>
      <c r="BV205" s="108"/>
      <c r="BW205" s="108"/>
      <c r="BX205" s="108"/>
    </row>
    <row r="206" spans="1:76" x14ac:dyDescent="0.2">
      <c r="A206" s="140"/>
      <c r="AZ206" s="108"/>
      <c r="BA206" s="108"/>
      <c r="BB206" s="108"/>
      <c r="BC206" s="108"/>
      <c r="BD206" s="108"/>
      <c r="BE206" s="108"/>
      <c r="BF206" s="108"/>
      <c r="BG206" s="108"/>
      <c r="BH206" s="108"/>
      <c r="BI206" s="108"/>
      <c r="BJ206" s="108"/>
      <c r="BK206" s="108"/>
      <c r="BL206" s="108"/>
      <c r="BM206" s="108"/>
      <c r="BN206" s="108"/>
      <c r="BO206" s="108"/>
      <c r="BP206" s="108"/>
      <c r="BQ206" s="108"/>
      <c r="BR206" s="108"/>
      <c r="BS206" s="108"/>
      <c r="BT206" s="108"/>
      <c r="BU206" s="108"/>
      <c r="BV206" s="108"/>
      <c r="BW206" s="108"/>
      <c r="BX206" s="108"/>
    </row>
    <row r="207" spans="1:76" x14ac:dyDescent="0.2">
      <c r="A207" s="140"/>
      <c r="AZ207" s="108"/>
      <c r="BA207" s="108"/>
      <c r="BB207" s="108"/>
      <c r="BC207" s="108"/>
      <c r="BD207" s="108"/>
      <c r="BE207" s="108"/>
      <c r="BF207" s="108"/>
      <c r="BG207" s="108"/>
      <c r="BH207" s="108"/>
      <c r="BI207" s="108"/>
      <c r="BJ207" s="108"/>
      <c r="BK207" s="108"/>
      <c r="BL207" s="108"/>
      <c r="BM207" s="108"/>
      <c r="BN207" s="108"/>
      <c r="BO207" s="108"/>
      <c r="BP207" s="108"/>
      <c r="BQ207" s="108"/>
      <c r="BR207" s="108"/>
      <c r="BS207" s="108"/>
      <c r="BT207" s="108"/>
      <c r="BU207" s="108"/>
      <c r="BV207" s="108"/>
      <c r="BW207" s="108"/>
      <c r="BX207" s="108"/>
    </row>
    <row r="208" spans="1:76" x14ac:dyDescent="0.2">
      <c r="A208" s="140"/>
      <c r="AZ208" s="108"/>
      <c r="BA208" s="108"/>
      <c r="BB208" s="108"/>
      <c r="BC208" s="108"/>
      <c r="BD208" s="108"/>
      <c r="BE208" s="108"/>
      <c r="BF208" s="108"/>
      <c r="BG208" s="108"/>
      <c r="BH208" s="108"/>
      <c r="BI208" s="108"/>
      <c r="BJ208" s="108"/>
      <c r="BK208" s="108"/>
      <c r="BL208" s="108"/>
      <c r="BM208" s="108"/>
      <c r="BN208" s="108"/>
      <c r="BO208" s="108"/>
      <c r="BP208" s="108"/>
      <c r="BQ208" s="108"/>
      <c r="BR208" s="108"/>
      <c r="BS208" s="108"/>
      <c r="BT208" s="108"/>
      <c r="BU208" s="108"/>
      <c r="BV208" s="108"/>
      <c r="BW208" s="108"/>
      <c r="BX208" s="108"/>
    </row>
    <row r="209" spans="1:76" x14ac:dyDescent="0.2">
      <c r="A209" s="140"/>
      <c r="AZ209" s="108"/>
      <c r="BA209" s="108"/>
      <c r="BB209" s="108"/>
      <c r="BC209" s="108"/>
      <c r="BD209" s="108"/>
      <c r="BE209" s="108"/>
      <c r="BF209" s="108"/>
      <c r="BG209" s="108"/>
      <c r="BH209" s="108"/>
      <c r="BI209" s="108"/>
      <c r="BJ209" s="108"/>
      <c r="BK209" s="108"/>
      <c r="BL209" s="108"/>
      <c r="BM209" s="108"/>
      <c r="BN209" s="108"/>
      <c r="BO209" s="108"/>
      <c r="BP209" s="108"/>
      <c r="BQ209" s="108"/>
      <c r="BR209" s="108"/>
      <c r="BS209" s="108"/>
      <c r="BT209" s="108"/>
      <c r="BU209" s="108"/>
      <c r="BV209" s="108"/>
      <c r="BW209" s="108"/>
      <c r="BX209" s="108"/>
    </row>
    <row r="210" spans="1:76" x14ac:dyDescent="0.2">
      <c r="A210" s="140"/>
      <c r="AZ210" s="108"/>
      <c r="BA210" s="108"/>
      <c r="BB210" s="108"/>
      <c r="BC210" s="108"/>
      <c r="BD210" s="108"/>
      <c r="BE210" s="108"/>
      <c r="BF210" s="108"/>
      <c r="BG210" s="108"/>
      <c r="BH210" s="108"/>
      <c r="BI210" s="108"/>
      <c r="BJ210" s="108"/>
      <c r="BK210" s="108"/>
      <c r="BL210" s="108"/>
      <c r="BM210" s="108"/>
      <c r="BN210" s="108"/>
      <c r="BO210" s="108"/>
      <c r="BP210" s="108"/>
      <c r="BQ210" s="108"/>
      <c r="BR210" s="108"/>
      <c r="BS210" s="108"/>
      <c r="BT210" s="108"/>
      <c r="BU210" s="108"/>
      <c r="BV210" s="108"/>
      <c r="BW210" s="108"/>
      <c r="BX210" s="108"/>
    </row>
    <row r="211" spans="1:76" x14ac:dyDescent="0.2">
      <c r="A211" s="140"/>
      <c r="AZ211" s="108"/>
      <c r="BA211" s="108"/>
      <c r="BB211" s="108"/>
      <c r="BC211" s="108"/>
      <c r="BD211" s="108"/>
      <c r="BE211" s="108"/>
      <c r="BF211" s="108"/>
      <c r="BG211" s="108"/>
      <c r="BH211" s="108"/>
      <c r="BI211" s="108"/>
      <c r="BJ211" s="108"/>
      <c r="BK211" s="108"/>
      <c r="BL211" s="108"/>
      <c r="BM211" s="108"/>
      <c r="BN211" s="108"/>
      <c r="BO211" s="108"/>
      <c r="BP211" s="108"/>
      <c r="BQ211" s="108"/>
      <c r="BR211" s="108"/>
      <c r="BS211" s="108"/>
      <c r="BT211" s="108"/>
      <c r="BU211" s="108"/>
      <c r="BV211" s="108"/>
      <c r="BW211" s="108"/>
      <c r="BX211" s="108"/>
    </row>
    <row r="212" spans="1:76" x14ac:dyDescent="0.2">
      <c r="A212" s="140"/>
      <c r="AZ212" s="108"/>
      <c r="BA212" s="108"/>
      <c r="BB212" s="108"/>
      <c r="BC212" s="108"/>
      <c r="BD212" s="108"/>
      <c r="BE212" s="108"/>
      <c r="BF212" s="108"/>
      <c r="BG212" s="108"/>
      <c r="BH212" s="108"/>
      <c r="BI212" s="108"/>
      <c r="BJ212" s="108"/>
      <c r="BK212" s="108"/>
      <c r="BL212" s="108"/>
      <c r="BM212" s="108"/>
      <c r="BN212" s="108"/>
      <c r="BO212" s="108"/>
      <c r="BP212" s="108"/>
      <c r="BQ212" s="108"/>
      <c r="BR212" s="108"/>
      <c r="BS212" s="108"/>
      <c r="BT212" s="108"/>
      <c r="BU212" s="108"/>
      <c r="BV212" s="108"/>
      <c r="BW212" s="108"/>
      <c r="BX212" s="108"/>
    </row>
    <row r="213" spans="1:76" x14ac:dyDescent="0.2">
      <c r="A213" s="140"/>
      <c r="AZ213" s="108"/>
      <c r="BA213" s="108"/>
      <c r="BB213" s="108"/>
      <c r="BC213" s="108"/>
      <c r="BD213" s="108"/>
      <c r="BE213" s="108"/>
      <c r="BF213" s="108"/>
      <c r="BG213" s="108"/>
      <c r="BH213" s="108"/>
      <c r="BI213" s="108"/>
      <c r="BJ213" s="108"/>
      <c r="BK213" s="108"/>
      <c r="BL213" s="108"/>
      <c r="BM213" s="108"/>
      <c r="BN213" s="108"/>
      <c r="BO213" s="108"/>
      <c r="BP213" s="108"/>
      <c r="BQ213" s="108"/>
      <c r="BR213" s="108"/>
      <c r="BS213" s="108"/>
      <c r="BT213" s="108"/>
      <c r="BU213" s="108"/>
      <c r="BV213" s="108"/>
      <c r="BW213" s="108"/>
      <c r="BX213" s="108"/>
    </row>
    <row r="214" spans="1:76" x14ac:dyDescent="0.2">
      <c r="A214" s="140"/>
      <c r="AZ214" s="108"/>
      <c r="BA214" s="108"/>
      <c r="BB214" s="108"/>
      <c r="BC214" s="108"/>
      <c r="BD214" s="108"/>
      <c r="BE214" s="108"/>
      <c r="BF214" s="108"/>
      <c r="BG214" s="108"/>
      <c r="BH214" s="108"/>
      <c r="BI214" s="108"/>
      <c r="BJ214" s="108"/>
      <c r="BK214" s="108"/>
      <c r="BL214" s="108"/>
      <c r="BM214" s="108"/>
      <c r="BN214" s="108"/>
      <c r="BO214" s="108"/>
      <c r="BP214" s="108"/>
      <c r="BQ214" s="108"/>
      <c r="BR214" s="108"/>
      <c r="BS214" s="108"/>
      <c r="BT214" s="108"/>
      <c r="BU214" s="108"/>
      <c r="BV214" s="108"/>
      <c r="BW214" s="108"/>
      <c r="BX214" s="108"/>
    </row>
    <row r="215" spans="1:76" x14ac:dyDescent="0.2">
      <c r="A215" s="140"/>
      <c r="AZ215" s="108"/>
      <c r="BA215" s="108"/>
      <c r="BB215" s="108"/>
      <c r="BC215" s="108"/>
      <c r="BD215" s="108"/>
      <c r="BE215" s="108"/>
      <c r="BF215" s="108"/>
      <c r="BG215" s="108"/>
      <c r="BH215" s="108"/>
      <c r="BI215" s="108"/>
      <c r="BJ215" s="108"/>
      <c r="BK215" s="108"/>
      <c r="BL215" s="108"/>
      <c r="BM215" s="108"/>
      <c r="BN215" s="108"/>
      <c r="BO215" s="108"/>
      <c r="BP215" s="108"/>
      <c r="BQ215" s="108"/>
      <c r="BR215" s="108"/>
      <c r="BS215" s="108"/>
      <c r="BT215" s="108"/>
      <c r="BU215" s="108"/>
      <c r="BV215" s="108"/>
      <c r="BW215" s="108"/>
      <c r="BX215" s="108"/>
    </row>
    <row r="216" spans="1:76" x14ac:dyDescent="0.2">
      <c r="A216" s="140"/>
      <c r="AZ216" s="108"/>
      <c r="BA216" s="108"/>
      <c r="BB216" s="108"/>
      <c r="BC216" s="108"/>
      <c r="BD216" s="108"/>
      <c r="BE216" s="108"/>
      <c r="BF216" s="108"/>
      <c r="BG216" s="108"/>
      <c r="BH216" s="108"/>
      <c r="BI216" s="108"/>
      <c r="BJ216" s="108"/>
      <c r="BK216" s="108"/>
      <c r="BL216" s="108"/>
      <c r="BM216" s="108"/>
      <c r="BN216" s="108"/>
      <c r="BO216" s="108"/>
      <c r="BP216" s="108"/>
      <c r="BQ216" s="108"/>
      <c r="BR216" s="108"/>
      <c r="BS216" s="108"/>
      <c r="BT216" s="108"/>
      <c r="BU216" s="108"/>
      <c r="BV216" s="108"/>
      <c r="BW216" s="108"/>
      <c r="BX216" s="108"/>
    </row>
    <row r="217" spans="1:76" x14ac:dyDescent="0.2">
      <c r="A217" s="140"/>
      <c r="AZ217" s="108"/>
      <c r="BA217" s="108"/>
      <c r="BB217" s="108"/>
      <c r="BC217" s="108"/>
      <c r="BD217" s="108"/>
      <c r="BE217" s="108"/>
      <c r="BF217" s="108"/>
      <c r="BG217" s="108"/>
      <c r="BH217" s="108"/>
      <c r="BI217" s="108"/>
      <c r="BJ217" s="108"/>
      <c r="BK217" s="108"/>
      <c r="BL217" s="108"/>
      <c r="BM217" s="108"/>
      <c r="BN217" s="108"/>
      <c r="BO217" s="108"/>
      <c r="BP217" s="108"/>
      <c r="BQ217" s="108"/>
      <c r="BR217" s="108"/>
      <c r="BS217" s="108"/>
      <c r="BT217" s="108"/>
      <c r="BU217" s="108"/>
      <c r="BV217" s="108"/>
      <c r="BW217" s="108"/>
      <c r="BX217" s="108"/>
    </row>
    <row r="218" spans="1:76" x14ac:dyDescent="0.2">
      <c r="A218" s="140"/>
      <c r="AZ218" s="108"/>
      <c r="BA218" s="108"/>
      <c r="BB218" s="108"/>
      <c r="BC218" s="108"/>
      <c r="BD218" s="108"/>
      <c r="BE218" s="108"/>
      <c r="BF218" s="108"/>
      <c r="BG218" s="108"/>
      <c r="BH218" s="108"/>
      <c r="BI218" s="108"/>
      <c r="BJ218" s="108"/>
      <c r="BK218" s="108"/>
      <c r="BL218" s="108"/>
      <c r="BM218" s="108"/>
      <c r="BN218" s="108"/>
      <c r="BO218" s="108"/>
      <c r="BP218" s="108"/>
      <c r="BQ218" s="108"/>
      <c r="BR218" s="108"/>
      <c r="BS218" s="108"/>
      <c r="BT218" s="108"/>
      <c r="BU218" s="108"/>
      <c r="BV218" s="108"/>
      <c r="BW218" s="108"/>
      <c r="BX218" s="108"/>
    </row>
    <row r="219" spans="1:76" x14ac:dyDescent="0.2">
      <c r="A219" s="140"/>
      <c r="AZ219" s="108"/>
      <c r="BA219" s="108"/>
      <c r="BB219" s="108"/>
      <c r="BC219" s="108"/>
      <c r="BD219" s="108"/>
      <c r="BE219" s="108"/>
      <c r="BF219" s="108"/>
      <c r="BG219" s="108"/>
      <c r="BH219" s="108"/>
      <c r="BI219" s="108"/>
      <c r="BJ219" s="108"/>
      <c r="BK219" s="108"/>
      <c r="BL219" s="108"/>
      <c r="BM219" s="108"/>
      <c r="BN219" s="108"/>
      <c r="BO219" s="108"/>
      <c r="BP219" s="108"/>
      <c r="BQ219" s="108"/>
      <c r="BR219" s="108"/>
      <c r="BS219" s="108"/>
      <c r="BT219" s="108"/>
      <c r="BU219" s="108"/>
      <c r="BV219" s="108"/>
      <c r="BW219" s="108"/>
      <c r="BX219" s="108"/>
    </row>
    <row r="220" spans="1:76" x14ac:dyDescent="0.2">
      <c r="A220" s="140"/>
      <c r="AZ220" s="108"/>
      <c r="BA220" s="108"/>
      <c r="BB220" s="108"/>
      <c r="BC220" s="108"/>
      <c r="BD220" s="108"/>
      <c r="BE220" s="108"/>
      <c r="BF220" s="108"/>
      <c r="BG220" s="108"/>
      <c r="BH220" s="108"/>
      <c r="BI220" s="108"/>
      <c r="BJ220" s="108"/>
      <c r="BK220" s="108"/>
      <c r="BL220" s="108"/>
      <c r="BM220" s="108"/>
      <c r="BN220" s="108"/>
      <c r="BO220" s="108"/>
      <c r="BP220" s="108"/>
      <c r="BQ220" s="108"/>
      <c r="BR220" s="108"/>
      <c r="BS220" s="108"/>
      <c r="BT220" s="108"/>
      <c r="BU220" s="108"/>
      <c r="BV220" s="108"/>
      <c r="BW220" s="108"/>
      <c r="BX220" s="108"/>
    </row>
    <row r="221" spans="1:76" x14ac:dyDescent="0.2">
      <c r="A221" s="140"/>
      <c r="AZ221" s="108"/>
      <c r="BA221" s="108"/>
      <c r="BB221" s="108"/>
      <c r="BC221" s="108"/>
      <c r="BD221" s="108"/>
      <c r="BE221" s="108"/>
      <c r="BF221" s="108"/>
      <c r="BG221" s="108"/>
      <c r="BH221" s="108"/>
      <c r="BI221" s="108"/>
      <c r="BJ221" s="108"/>
      <c r="BK221" s="108"/>
      <c r="BL221" s="108"/>
      <c r="BM221" s="108"/>
      <c r="BN221" s="108"/>
      <c r="BO221" s="108"/>
      <c r="BP221" s="108"/>
      <c r="BQ221" s="108"/>
      <c r="BR221" s="108"/>
      <c r="BS221" s="108"/>
      <c r="BT221" s="108"/>
      <c r="BU221" s="108"/>
      <c r="BV221" s="108"/>
      <c r="BW221" s="108"/>
      <c r="BX221" s="108"/>
    </row>
    <row r="222" spans="1:76" x14ac:dyDescent="0.2">
      <c r="A222" s="140"/>
      <c r="AZ222" s="108"/>
      <c r="BA222" s="108"/>
      <c r="BB222" s="108"/>
      <c r="BC222" s="108"/>
      <c r="BD222" s="108"/>
      <c r="BE222" s="108"/>
      <c r="BF222" s="108"/>
      <c r="BG222" s="108"/>
      <c r="BH222" s="108"/>
      <c r="BI222" s="108"/>
      <c r="BJ222" s="108"/>
      <c r="BK222" s="108"/>
      <c r="BL222" s="108"/>
      <c r="BM222" s="108"/>
      <c r="BN222" s="108"/>
      <c r="BO222" s="108"/>
      <c r="BP222" s="108"/>
      <c r="BQ222" s="108"/>
      <c r="BR222" s="108"/>
      <c r="BS222" s="108"/>
      <c r="BT222" s="108"/>
      <c r="BU222" s="108"/>
      <c r="BV222" s="108"/>
      <c r="BW222" s="108"/>
      <c r="BX222" s="108"/>
    </row>
    <row r="223" spans="1:76" x14ac:dyDescent="0.2">
      <c r="A223" s="140"/>
      <c r="AZ223" s="108"/>
      <c r="BA223" s="108"/>
      <c r="BB223" s="108"/>
      <c r="BC223" s="108"/>
      <c r="BD223" s="108"/>
      <c r="BE223" s="108"/>
      <c r="BF223" s="108"/>
      <c r="BG223" s="108"/>
      <c r="BH223" s="108"/>
      <c r="BI223" s="108"/>
      <c r="BJ223" s="108"/>
      <c r="BK223" s="108"/>
      <c r="BL223" s="108"/>
      <c r="BM223" s="108"/>
      <c r="BN223" s="108"/>
      <c r="BO223" s="108"/>
      <c r="BP223" s="108"/>
      <c r="BQ223" s="108"/>
      <c r="BR223" s="108"/>
      <c r="BS223" s="108"/>
      <c r="BT223" s="108"/>
      <c r="BU223" s="108"/>
      <c r="BV223" s="108"/>
      <c r="BW223" s="108"/>
      <c r="BX223" s="108"/>
    </row>
    <row r="224" spans="1:76" x14ac:dyDescent="0.2">
      <c r="A224" s="140"/>
      <c r="AZ224" s="108"/>
      <c r="BA224" s="108"/>
      <c r="BB224" s="108"/>
      <c r="BC224" s="108"/>
      <c r="BD224" s="108"/>
      <c r="BE224" s="108"/>
      <c r="BF224" s="108"/>
      <c r="BG224" s="108"/>
      <c r="BH224" s="108"/>
      <c r="BI224" s="108"/>
      <c r="BJ224" s="108"/>
      <c r="BK224" s="108"/>
      <c r="BL224" s="108"/>
      <c r="BM224" s="108"/>
      <c r="BN224" s="108"/>
      <c r="BO224" s="108"/>
      <c r="BP224" s="108"/>
      <c r="BQ224" s="108"/>
      <c r="BR224" s="108"/>
      <c r="BS224" s="108"/>
      <c r="BT224" s="108"/>
      <c r="BU224" s="108"/>
      <c r="BV224" s="108"/>
      <c r="BW224" s="108"/>
      <c r="BX224" s="108"/>
    </row>
    <row r="225" spans="1:76" x14ac:dyDescent="0.2">
      <c r="A225" s="140"/>
      <c r="AZ225" s="108"/>
      <c r="BA225" s="108"/>
      <c r="BB225" s="108"/>
      <c r="BC225" s="108"/>
      <c r="BD225" s="108"/>
      <c r="BE225" s="108"/>
      <c r="BF225" s="108"/>
      <c r="BG225" s="108"/>
      <c r="BH225" s="108"/>
      <c r="BI225" s="108"/>
      <c r="BJ225" s="108"/>
      <c r="BK225" s="108"/>
      <c r="BL225" s="108"/>
      <c r="BM225" s="108"/>
      <c r="BN225" s="108"/>
      <c r="BO225" s="108"/>
      <c r="BP225" s="108"/>
      <c r="BQ225" s="108"/>
      <c r="BR225" s="108"/>
      <c r="BS225" s="108"/>
      <c r="BT225" s="108"/>
      <c r="BU225" s="108"/>
      <c r="BV225" s="108"/>
      <c r="BW225" s="108"/>
      <c r="BX225" s="108"/>
    </row>
    <row r="226" spans="1:76" x14ac:dyDescent="0.2">
      <c r="A226" s="140"/>
      <c r="AZ226" s="108"/>
      <c r="BA226" s="108"/>
      <c r="BB226" s="108"/>
      <c r="BC226" s="108"/>
      <c r="BD226" s="108"/>
      <c r="BE226" s="108"/>
      <c r="BF226" s="108"/>
      <c r="BG226" s="108"/>
      <c r="BH226" s="108"/>
      <c r="BI226" s="108"/>
      <c r="BJ226" s="108"/>
      <c r="BK226" s="108"/>
      <c r="BL226" s="108"/>
      <c r="BM226" s="108"/>
      <c r="BN226" s="108"/>
      <c r="BO226" s="108"/>
      <c r="BP226" s="108"/>
      <c r="BQ226" s="108"/>
      <c r="BR226" s="108"/>
      <c r="BS226" s="108"/>
      <c r="BT226" s="108"/>
      <c r="BU226" s="108"/>
      <c r="BV226" s="108"/>
      <c r="BW226" s="108"/>
      <c r="BX226" s="108"/>
    </row>
    <row r="227" spans="1:76" x14ac:dyDescent="0.2">
      <c r="A227" s="140"/>
      <c r="AZ227" s="108"/>
      <c r="BA227" s="108"/>
      <c r="BB227" s="108"/>
      <c r="BC227" s="108"/>
      <c r="BD227" s="108"/>
      <c r="BE227" s="108"/>
      <c r="BF227" s="108"/>
      <c r="BG227" s="108"/>
      <c r="BH227" s="108"/>
      <c r="BI227" s="108"/>
      <c r="BJ227" s="108"/>
      <c r="BK227" s="108"/>
      <c r="BL227" s="108"/>
      <c r="BM227" s="108"/>
      <c r="BN227" s="108"/>
      <c r="BO227" s="108"/>
      <c r="BP227" s="108"/>
      <c r="BQ227" s="108"/>
      <c r="BR227" s="108"/>
      <c r="BS227" s="108"/>
      <c r="BT227" s="108"/>
      <c r="BU227" s="108"/>
      <c r="BV227" s="108"/>
      <c r="BW227" s="108"/>
      <c r="BX227" s="108"/>
    </row>
    <row r="228" spans="1:76" x14ac:dyDescent="0.2">
      <c r="A228" s="140"/>
      <c r="AZ228" s="108"/>
      <c r="BA228" s="108"/>
      <c r="BB228" s="108"/>
      <c r="BC228" s="108"/>
      <c r="BD228" s="108"/>
      <c r="BE228" s="108"/>
      <c r="BF228" s="108"/>
      <c r="BG228" s="108"/>
      <c r="BH228" s="108"/>
      <c r="BI228" s="108"/>
      <c r="BJ228" s="108"/>
      <c r="BK228" s="108"/>
      <c r="BL228" s="108"/>
      <c r="BM228" s="108"/>
      <c r="BN228" s="108"/>
      <c r="BO228" s="108"/>
      <c r="BP228" s="108"/>
      <c r="BQ228" s="108"/>
      <c r="BR228" s="108"/>
      <c r="BS228" s="108"/>
      <c r="BT228" s="108"/>
      <c r="BU228" s="108"/>
      <c r="BV228" s="108"/>
      <c r="BW228" s="108"/>
      <c r="BX228" s="108"/>
    </row>
    <row r="229" spans="1:76" x14ac:dyDescent="0.2">
      <c r="A229" s="140"/>
      <c r="AZ229" s="108"/>
      <c r="BA229" s="108"/>
      <c r="BB229" s="108"/>
      <c r="BC229" s="108"/>
      <c r="BD229" s="108"/>
      <c r="BE229" s="108"/>
      <c r="BF229" s="108"/>
      <c r="BG229" s="108"/>
      <c r="BH229" s="108"/>
      <c r="BI229" s="108"/>
      <c r="BJ229" s="108"/>
      <c r="BK229" s="108"/>
      <c r="BL229" s="108"/>
      <c r="BM229" s="108"/>
      <c r="BN229" s="108"/>
      <c r="BO229" s="108"/>
      <c r="BP229" s="108"/>
      <c r="BQ229" s="108"/>
      <c r="BR229" s="108"/>
      <c r="BS229" s="108"/>
      <c r="BT229" s="108"/>
      <c r="BU229" s="108"/>
      <c r="BV229" s="108"/>
      <c r="BW229" s="108"/>
      <c r="BX229" s="108"/>
    </row>
    <row r="230" spans="1:76" x14ac:dyDescent="0.2">
      <c r="A230" s="140"/>
      <c r="AZ230" s="108"/>
      <c r="BA230" s="108"/>
      <c r="BB230" s="108"/>
      <c r="BC230" s="108"/>
      <c r="BD230" s="108"/>
      <c r="BE230" s="108"/>
      <c r="BF230" s="108"/>
      <c r="BG230" s="108"/>
      <c r="BH230" s="108"/>
      <c r="BI230" s="108"/>
      <c r="BJ230" s="108"/>
      <c r="BK230" s="108"/>
      <c r="BL230" s="108"/>
      <c r="BM230" s="108"/>
      <c r="BN230" s="108"/>
      <c r="BO230" s="108"/>
      <c r="BP230" s="108"/>
      <c r="BQ230" s="108"/>
      <c r="BR230" s="108"/>
      <c r="BS230" s="108"/>
      <c r="BT230" s="108"/>
      <c r="BU230" s="108"/>
      <c r="BV230" s="108"/>
      <c r="BW230" s="108"/>
      <c r="BX230" s="108"/>
    </row>
    <row r="231" spans="1:76" x14ac:dyDescent="0.2">
      <c r="A231" s="140"/>
      <c r="AZ231" s="108"/>
      <c r="BA231" s="108"/>
      <c r="BB231" s="108"/>
      <c r="BC231" s="108"/>
      <c r="BD231" s="108"/>
      <c r="BE231" s="108"/>
      <c r="BF231" s="108"/>
      <c r="BG231" s="108"/>
      <c r="BH231" s="108"/>
      <c r="BI231" s="108"/>
      <c r="BJ231" s="108"/>
      <c r="BK231" s="108"/>
      <c r="BL231" s="108"/>
      <c r="BM231" s="108"/>
      <c r="BN231" s="108"/>
      <c r="BO231" s="108"/>
      <c r="BP231" s="108"/>
      <c r="BQ231" s="108"/>
      <c r="BR231" s="108"/>
      <c r="BS231" s="108"/>
      <c r="BT231" s="108"/>
      <c r="BU231" s="108"/>
      <c r="BV231" s="108"/>
      <c r="BW231" s="108"/>
      <c r="BX231" s="108"/>
    </row>
    <row r="232" spans="1:76" x14ac:dyDescent="0.2">
      <c r="A232" s="140"/>
      <c r="AZ232" s="108"/>
      <c r="BA232" s="108"/>
      <c r="BB232" s="108"/>
      <c r="BC232" s="108"/>
      <c r="BD232" s="108"/>
      <c r="BE232" s="108"/>
      <c r="BF232" s="108"/>
      <c r="BG232" s="108"/>
      <c r="BH232" s="108"/>
      <c r="BI232" s="108"/>
      <c r="BJ232" s="108"/>
      <c r="BK232" s="108"/>
      <c r="BL232" s="108"/>
      <c r="BM232" s="108"/>
      <c r="BN232" s="108"/>
      <c r="BO232" s="108"/>
      <c r="BP232" s="108"/>
      <c r="BQ232" s="108"/>
      <c r="BR232" s="108"/>
      <c r="BS232" s="108"/>
      <c r="BT232" s="108"/>
      <c r="BU232" s="108"/>
      <c r="BV232" s="108"/>
      <c r="BW232" s="108"/>
      <c r="BX232" s="108"/>
    </row>
    <row r="233" spans="1:76" x14ac:dyDescent="0.2">
      <c r="A233" s="140"/>
      <c r="AZ233" s="108"/>
      <c r="BA233" s="108"/>
      <c r="BB233" s="108"/>
      <c r="BC233" s="108"/>
      <c r="BD233" s="108"/>
      <c r="BE233" s="108"/>
      <c r="BF233" s="108"/>
      <c r="BG233" s="108"/>
      <c r="BH233" s="108"/>
      <c r="BI233" s="108"/>
      <c r="BJ233" s="108"/>
      <c r="BK233" s="108"/>
      <c r="BL233" s="108"/>
      <c r="BM233" s="108"/>
      <c r="BN233" s="108"/>
      <c r="BO233" s="108"/>
      <c r="BP233" s="108"/>
      <c r="BQ233" s="108"/>
      <c r="BR233" s="108"/>
      <c r="BS233" s="108"/>
      <c r="BT233" s="108"/>
      <c r="BU233" s="108"/>
      <c r="BV233" s="108"/>
      <c r="BW233" s="108"/>
      <c r="BX233" s="108"/>
    </row>
    <row r="234" spans="1:76" x14ac:dyDescent="0.2">
      <c r="A234" s="140"/>
      <c r="AZ234" s="108"/>
      <c r="BA234" s="108"/>
      <c r="BB234" s="108"/>
      <c r="BC234" s="108"/>
      <c r="BD234" s="108"/>
      <c r="BE234" s="108"/>
      <c r="BF234" s="108"/>
      <c r="BG234" s="108"/>
      <c r="BH234" s="108"/>
      <c r="BI234" s="108"/>
      <c r="BJ234" s="108"/>
      <c r="BK234" s="108"/>
      <c r="BL234" s="108"/>
      <c r="BM234" s="108"/>
      <c r="BN234" s="108"/>
      <c r="BO234" s="108"/>
      <c r="BP234" s="108"/>
      <c r="BQ234" s="108"/>
      <c r="BR234" s="108"/>
      <c r="BS234" s="108"/>
      <c r="BT234" s="108"/>
      <c r="BU234" s="108"/>
      <c r="BV234" s="108"/>
      <c r="BW234" s="108"/>
      <c r="BX234" s="108"/>
    </row>
    <row r="235" spans="1:76" x14ac:dyDescent="0.2">
      <c r="A235" s="140"/>
      <c r="AZ235" s="108"/>
      <c r="BA235" s="108"/>
      <c r="BB235" s="108"/>
      <c r="BC235" s="108"/>
      <c r="BD235" s="108"/>
      <c r="BE235" s="108"/>
      <c r="BF235" s="108"/>
      <c r="BG235" s="108"/>
      <c r="BH235" s="108"/>
      <c r="BI235" s="108"/>
      <c r="BJ235" s="108"/>
      <c r="BK235" s="108"/>
      <c r="BL235" s="108"/>
      <c r="BM235" s="108"/>
      <c r="BN235" s="108"/>
      <c r="BO235" s="108"/>
      <c r="BP235" s="108"/>
      <c r="BQ235" s="108"/>
      <c r="BR235" s="108"/>
      <c r="BS235" s="108"/>
      <c r="BT235" s="108"/>
      <c r="BU235" s="108"/>
      <c r="BV235" s="108"/>
      <c r="BW235" s="108"/>
      <c r="BX235" s="108"/>
    </row>
    <row r="236" spans="1:76" x14ac:dyDescent="0.2">
      <c r="A236" s="140"/>
      <c r="AZ236" s="108"/>
      <c r="BA236" s="108"/>
      <c r="BB236" s="108"/>
      <c r="BC236" s="108"/>
      <c r="BD236" s="108"/>
      <c r="BE236" s="108"/>
      <c r="BF236" s="108"/>
      <c r="BG236" s="108"/>
      <c r="BH236" s="108"/>
      <c r="BI236" s="108"/>
      <c r="BJ236" s="108"/>
      <c r="BK236" s="108"/>
      <c r="BL236" s="108"/>
      <c r="BM236" s="108"/>
      <c r="BN236" s="108"/>
      <c r="BO236" s="108"/>
      <c r="BP236" s="108"/>
      <c r="BQ236" s="108"/>
      <c r="BR236" s="108"/>
      <c r="BS236" s="108"/>
      <c r="BT236" s="108"/>
      <c r="BU236" s="108"/>
      <c r="BV236" s="108"/>
      <c r="BW236" s="108"/>
      <c r="BX236" s="108"/>
    </row>
    <row r="237" spans="1:76" x14ac:dyDescent="0.2">
      <c r="A237" s="140"/>
      <c r="AZ237" s="108"/>
      <c r="BA237" s="108"/>
      <c r="BB237" s="108"/>
      <c r="BC237" s="108"/>
      <c r="BD237" s="108"/>
      <c r="BE237" s="108"/>
      <c r="BF237" s="108"/>
      <c r="BG237" s="108"/>
      <c r="BH237" s="108"/>
      <c r="BI237" s="108"/>
      <c r="BJ237" s="108"/>
      <c r="BK237" s="108"/>
      <c r="BL237" s="108"/>
      <c r="BM237" s="108"/>
      <c r="BN237" s="108"/>
      <c r="BO237" s="108"/>
      <c r="BP237" s="108"/>
      <c r="BQ237" s="108"/>
      <c r="BR237" s="108"/>
      <c r="BS237" s="108"/>
      <c r="BT237" s="108"/>
      <c r="BU237" s="108"/>
      <c r="BV237" s="108"/>
      <c r="BW237" s="108"/>
      <c r="BX237" s="108"/>
    </row>
    <row r="238" spans="1:76" x14ac:dyDescent="0.2">
      <c r="A238" s="140"/>
      <c r="AZ238" s="108"/>
      <c r="BA238" s="108"/>
      <c r="BB238" s="108"/>
      <c r="BC238" s="108"/>
      <c r="BD238" s="108"/>
      <c r="BE238" s="108"/>
      <c r="BF238" s="108"/>
      <c r="BG238" s="108"/>
      <c r="BH238" s="108"/>
      <c r="BI238" s="108"/>
      <c r="BJ238" s="108"/>
      <c r="BK238" s="108"/>
      <c r="BL238" s="108"/>
      <c r="BM238" s="108"/>
      <c r="BN238" s="108"/>
      <c r="BO238" s="108"/>
      <c r="BP238" s="108"/>
      <c r="BQ238" s="108"/>
      <c r="BR238" s="108"/>
      <c r="BS238" s="108"/>
      <c r="BT238" s="108"/>
      <c r="BU238" s="108"/>
      <c r="BV238" s="108"/>
      <c r="BW238" s="108"/>
      <c r="BX238" s="108"/>
    </row>
    <row r="239" spans="1:76" x14ac:dyDescent="0.2">
      <c r="A239" s="140"/>
      <c r="AZ239" s="108"/>
      <c r="BA239" s="108"/>
      <c r="BB239" s="108"/>
      <c r="BC239" s="108"/>
      <c r="BD239" s="108"/>
      <c r="BE239" s="108"/>
      <c r="BF239" s="108"/>
      <c r="BG239" s="108"/>
      <c r="BH239" s="108"/>
      <c r="BI239" s="108"/>
      <c r="BJ239" s="108"/>
      <c r="BK239" s="108"/>
      <c r="BL239" s="108"/>
      <c r="BM239" s="108"/>
      <c r="BN239" s="108"/>
      <c r="BO239" s="108"/>
      <c r="BP239" s="108"/>
      <c r="BQ239" s="108"/>
      <c r="BR239" s="108"/>
      <c r="BS239" s="108"/>
      <c r="BT239" s="108"/>
      <c r="BU239" s="108"/>
      <c r="BV239" s="108"/>
      <c r="BW239" s="108"/>
      <c r="BX239" s="108"/>
    </row>
    <row r="240" spans="1:76" x14ac:dyDescent="0.2">
      <c r="A240" s="140"/>
      <c r="AZ240" s="108"/>
      <c r="BA240" s="108"/>
      <c r="BB240" s="108"/>
      <c r="BC240" s="108"/>
      <c r="BD240" s="108"/>
      <c r="BE240" s="108"/>
      <c r="BF240" s="108"/>
      <c r="BG240" s="108"/>
      <c r="BH240" s="108"/>
      <c r="BI240" s="108"/>
      <c r="BJ240" s="108"/>
      <c r="BK240" s="108"/>
      <c r="BL240" s="108"/>
      <c r="BM240" s="108"/>
      <c r="BN240" s="108"/>
      <c r="BO240" s="108"/>
      <c r="BP240" s="108"/>
      <c r="BQ240" s="108"/>
      <c r="BR240" s="108"/>
      <c r="BS240" s="108"/>
      <c r="BT240" s="108"/>
      <c r="BU240" s="108"/>
      <c r="BV240" s="108"/>
      <c r="BW240" s="108"/>
      <c r="BX240" s="108"/>
    </row>
    <row r="241" spans="1:76" x14ac:dyDescent="0.2">
      <c r="A241" s="140"/>
      <c r="AZ241" s="108"/>
      <c r="BA241" s="108"/>
      <c r="BB241" s="108"/>
      <c r="BC241" s="108"/>
      <c r="BD241" s="108"/>
      <c r="BE241" s="108"/>
      <c r="BF241" s="108"/>
      <c r="BG241" s="108"/>
      <c r="BH241" s="108"/>
      <c r="BI241" s="108"/>
      <c r="BJ241" s="108"/>
      <c r="BK241" s="108"/>
      <c r="BL241" s="108"/>
      <c r="BM241" s="108"/>
      <c r="BN241" s="108"/>
      <c r="BO241" s="108"/>
      <c r="BP241" s="108"/>
      <c r="BQ241" s="108"/>
      <c r="BR241" s="108"/>
      <c r="BS241" s="108"/>
      <c r="BT241" s="108"/>
      <c r="BU241" s="108"/>
      <c r="BV241" s="108"/>
      <c r="BW241" s="108"/>
      <c r="BX241" s="108"/>
    </row>
    <row r="242" spans="1:76" x14ac:dyDescent="0.2">
      <c r="A242" s="140"/>
      <c r="AZ242" s="108"/>
      <c r="BA242" s="108"/>
      <c r="BB242" s="108"/>
      <c r="BC242" s="108"/>
      <c r="BD242" s="108"/>
      <c r="BE242" s="108"/>
      <c r="BF242" s="108"/>
      <c r="BG242" s="108"/>
      <c r="BH242" s="108"/>
      <c r="BI242" s="108"/>
      <c r="BJ242" s="108"/>
      <c r="BK242" s="108"/>
      <c r="BL242" s="108"/>
      <c r="BM242" s="108"/>
      <c r="BN242" s="108"/>
      <c r="BO242" s="108"/>
      <c r="BP242" s="108"/>
      <c r="BQ242" s="108"/>
      <c r="BR242" s="108"/>
      <c r="BS242" s="108"/>
      <c r="BT242" s="108"/>
      <c r="BU242" s="108"/>
      <c r="BV242" s="108"/>
      <c r="BW242" s="108"/>
      <c r="BX242" s="108"/>
    </row>
    <row r="243" spans="1:76" x14ac:dyDescent="0.2">
      <c r="A243" s="140"/>
      <c r="AZ243" s="108"/>
      <c r="BA243" s="108"/>
      <c r="BB243" s="108"/>
      <c r="BC243" s="108"/>
      <c r="BD243" s="108"/>
      <c r="BE243" s="108"/>
      <c r="BF243" s="108"/>
      <c r="BG243" s="108"/>
      <c r="BH243" s="108"/>
      <c r="BI243" s="108"/>
      <c r="BJ243" s="108"/>
      <c r="BK243" s="108"/>
      <c r="BL243" s="108"/>
      <c r="BM243" s="108"/>
      <c r="BN243" s="108"/>
      <c r="BO243" s="108"/>
      <c r="BP243" s="108"/>
      <c r="BQ243" s="108"/>
      <c r="BR243" s="108"/>
      <c r="BS243" s="108"/>
      <c r="BT243" s="108"/>
      <c r="BU243" s="108"/>
      <c r="BV243" s="108"/>
      <c r="BW243" s="108"/>
      <c r="BX243" s="108"/>
    </row>
    <row r="244" spans="1:76" x14ac:dyDescent="0.2">
      <c r="A244" s="140"/>
      <c r="AZ244" s="108"/>
      <c r="BA244" s="108"/>
      <c r="BB244" s="108"/>
      <c r="BC244" s="108"/>
      <c r="BD244" s="108"/>
      <c r="BE244" s="108"/>
      <c r="BF244" s="108"/>
      <c r="BG244" s="108"/>
      <c r="BH244" s="108"/>
      <c r="BI244" s="108"/>
      <c r="BJ244" s="108"/>
      <c r="BK244" s="108"/>
      <c r="BL244" s="108"/>
      <c r="BM244" s="108"/>
      <c r="BN244" s="108"/>
      <c r="BO244" s="108"/>
      <c r="BP244" s="108"/>
      <c r="BQ244" s="108"/>
      <c r="BR244" s="108"/>
      <c r="BS244" s="108"/>
      <c r="BT244" s="108"/>
      <c r="BU244" s="108"/>
      <c r="BV244" s="108"/>
      <c r="BW244" s="108"/>
      <c r="BX244" s="108"/>
    </row>
    <row r="245" spans="1:76" s="96" customFormat="1" x14ac:dyDescent="0.2">
      <c r="A245" s="124"/>
      <c r="D245" s="108"/>
      <c r="E245" s="108"/>
      <c r="F245" s="108"/>
      <c r="G245" s="108"/>
      <c r="H245" s="108"/>
      <c r="I245" s="108"/>
      <c r="J245" s="108"/>
      <c r="K245" s="108"/>
      <c r="L245" s="108"/>
      <c r="M245" s="108"/>
      <c r="N245" s="108"/>
      <c r="O245" s="108"/>
      <c r="P245" s="108"/>
      <c r="Q245" s="108"/>
      <c r="R245" s="108"/>
      <c r="S245" s="108"/>
      <c r="T245" s="108"/>
      <c r="U245" s="108"/>
      <c r="V245" s="108"/>
      <c r="W245" s="108"/>
      <c r="X245" s="108"/>
      <c r="Y245" s="108"/>
      <c r="Z245" s="108"/>
      <c r="AA245" s="108"/>
      <c r="AB245" s="108"/>
      <c r="AC245" s="108"/>
      <c r="AD245" s="108"/>
      <c r="AE245" s="108"/>
      <c r="AF245" s="108"/>
      <c r="AG245" s="108"/>
      <c r="AH245" s="108"/>
      <c r="AI245" s="108"/>
      <c r="AJ245" s="108"/>
      <c r="AK245" s="108"/>
      <c r="AL245" s="108"/>
      <c r="AM245" s="108"/>
      <c r="AN245" s="108"/>
      <c r="AO245" s="108"/>
      <c r="AP245" s="108"/>
      <c r="AQ245" s="108"/>
      <c r="AR245" s="108"/>
      <c r="AS245" s="108"/>
      <c r="AT245" s="108"/>
      <c r="AU245" s="108"/>
      <c r="AV245" s="108"/>
      <c r="AW245" s="108"/>
      <c r="AX245" s="108"/>
      <c r="AY245" s="108"/>
    </row>
    <row r="246" spans="1:76" s="96" customFormat="1" x14ac:dyDescent="0.2">
      <c r="A246" s="124"/>
      <c r="D246" s="108"/>
      <c r="E246" s="108"/>
      <c r="F246" s="108"/>
      <c r="G246" s="108"/>
      <c r="H246" s="108"/>
      <c r="I246" s="108"/>
      <c r="J246" s="108"/>
      <c r="K246" s="108"/>
      <c r="L246" s="108"/>
      <c r="M246" s="108"/>
      <c r="N246" s="108"/>
      <c r="O246" s="108"/>
      <c r="P246" s="108"/>
      <c r="Q246" s="108"/>
      <c r="R246" s="108"/>
      <c r="S246" s="108"/>
      <c r="T246" s="108"/>
      <c r="U246" s="108"/>
      <c r="V246" s="108"/>
      <c r="W246" s="108"/>
      <c r="X246" s="108"/>
      <c r="Y246" s="108"/>
      <c r="Z246" s="108"/>
      <c r="AA246" s="108"/>
      <c r="AB246" s="108"/>
      <c r="AC246" s="108"/>
      <c r="AD246" s="108"/>
      <c r="AE246" s="108"/>
      <c r="AF246" s="108"/>
      <c r="AG246" s="108"/>
      <c r="AH246" s="108"/>
      <c r="AI246" s="108"/>
      <c r="AJ246" s="108"/>
      <c r="AK246" s="108"/>
      <c r="AL246" s="108"/>
      <c r="AM246" s="108"/>
      <c r="AN246" s="108"/>
      <c r="AO246" s="108"/>
      <c r="AP246" s="108"/>
      <c r="AQ246" s="108"/>
      <c r="AR246" s="108"/>
      <c r="AS246" s="108"/>
      <c r="AT246" s="108"/>
      <c r="AU246" s="108"/>
      <c r="AV246" s="108"/>
      <c r="AW246" s="108"/>
      <c r="AX246" s="108"/>
      <c r="AY246" s="108"/>
    </row>
  </sheetData>
  <sheetProtection algorithmName="SHA-512" hashValue="YMyS0KQBHwTKU/ZLh3pNxktujZuzmtNPq9NvqyDuZWox8u5EKDwpTYP/DGFy2qfxBBGnG59FkU0cZTQWGAjBeQ==" saltValue="WFJ9rKzCGnOfA3l/Zgsqdg==" spinCount="100000" sheet="1" selectLockedCells="1"/>
  <mergeCells count="8">
    <mergeCell ref="A39:C39"/>
    <mergeCell ref="A40:C40"/>
    <mergeCell ref="A44:C44"/>
    <mergeCell ref="B1:C1"/>
    <mergeCell ref="B18:C18"/>
    <mergeCell ref="B19:C19"/>
    <mergeCell ref="B20:C20"/>
    <mergeCell ref="B36:C36"/>
  </mergeCells>
  <phoneticPr fontId="14" type="noConversion"/>
  <pageMargins left="0.23622047244094491" right="0.23622047244094491" top="0.74803149606299213" bottom="0.74803149606299213" header="0.31496062992125984" footer="0.31496062992125984"/>
  <pageSetup paperSize="9" scale="75" fitToHeight="0" orientation="landscape" r:id="rId1"/>
  <headerFooter>
    <oddFooter>&amp;L&amp;"Century Gothic,Standaard"&amp;8&amp;F
&amp;D&amp;C&amp;"Century Gothic,Standaard"&amp;8Pagina &amp;P van &amp;N&amp;R&amp;"Century Gothic,Vet"&amp;12United Quality
&amp;"Century Gothic,Cursief"&amp;8Advies en Aanbesteding in Afval en Automotive</oddFooter>
  </headerFooter>
  <rowBreaks count="2" manualBreakCount="2">
    <brk id="14" max="2" man="1"/>
    <brk id="44"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E5CCB-4962-45D1-8C47-BA58332EC357}">
  <sheetPr>
    <tabColor rgb="FFFFC000"/>
    <pageSetUpPr fitToPage="1"/>
  </sheetPr>
  <dimension ref="A1:BY246"/>
  <sheetViews>
    <sheetView showGridLines="0" zoomScaleNormal="100" workbookViewId="0">
      <pane xSplit="1" ySplit="1" topLeftCell="B19" activePane="bottomRight" state="frozen"/>
      <selection activeCell="B49" sqref="B49:D49"/>
      <selection pane="topRight" activeCell="B49" sqref="B49:D49"/>
      <selection pane="bottomLeft" activeCell="B49" sqref="B49:D49"/>
      <selection pane="bottomRight" activeCell="B22" sqref="B22"/>
    </sheetView>
  </sheetViews>
  <sheetFormatPr defaultColWidth="9.140625" defaultRowHeight="12" x14ac:dyDescent="0.2"/>
  <cols>
    <col min="1" max="1" width="58.7109375" style="108" customWidth="1"/>
    <col min="2" max="3" width="67.5703125" style="108" customWidth="1"/>
    <col min="4" max="4" width="9.140625" style="137"/>
    <col min="5" max="52" width="9.140625" style="108"/>
    <col min="53" max="77" width="9.140625" style="96"/>
    <col min="78" max="16384" width="9.140625" style="108"/>
  </cols>
  <sheetData>
    <row r="1" spans="1:77" s="91" customFormat="1" ht="15" x14ac:dyDescent="0.2">
      <c r="A1" s="90" t="s">
        <v>8</v>
      </c>
      <c r="B1" s="223" t="s">
        <v>155</v>
      </c>
      <c r="C1" s="224"/>
      <c r="D1" s="135"/>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92"/>
      <c r="BB1" s="92"/>
      <c r="BC1" s="92"/>
      <c r="BD1" s="92"/>
      <c r="BE1" s="92"/>
      <c r="BF1" s="92"/>
      <c r="BG1" s="92"/>
      <c r="BH1" s="92"/>
      <c r="BI1" s="92"/>
      <c r="BJ1" s="92"/>
      <c r="BK1" s="92"/>
      <c r="BL1" s="92"/>
      <c r="BM1" s="92"/>
      <c r="BN1" s="92"/>
      <c r="BO1" s="92"/>
      <c r="BP1" s="92"/>
      <c r="BQ1" s="92"/>
      <c r="BR1" s="92"/>
      <c r="BS1" s="92"/>
      <c r="BT1" s="92"/>
      <c r="BU1" s="92"/>
      <c r="BV1" s="92"/>
      <c r="BW1" s="92"/>
      <c r="BX1" s="92"/>
      <c r="BY1" s="92"/>
    </row>
    <row r="2" spans="1:77" s="95" customFormat="1" ht="14.25" x14ac:dyDescent="0.2">
      <c r="A2" s="93" t="s">
        <v>9</v>
      </c>
      <c r="B2" s="94"/>
      <c r="C2" s="94"/>
      <c r="D2" s="137"/>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96"/>
      <c r="BB2" s="96"/>
      <c r="BC2" s="96"/>
      <c r="BD2" s="96"/>
      <c r="BE2" s="96"/>
      <c r="BF2" s="96"/>
      <c r="BG2" s="96"/>
      <c r="BH2" s="96"/>
      <c r="BI2" s="96"/>
      <c r="BJ2" s="96"/>
      <c r="BK2" s="96"/>
      <c r="BL2" s="96"/>
      <c r="BM2" s="96"/>
      <c r="BN2" s="96"/>
      <c r="BO2" s="96"/>
      <c r="BP2" s="96"/>
      <c r="BQ2" s="96"/>
      <c r="BR2" s="96"/>
      <c r="BS2" s="96"/>
      <c r="BT2" s="96"/>
      <c r="BU2" s="96"/>
      <c r="BV2" s="96"/>
      <c r="BW2" s="96"/>
      <c r="BX2" s="96"/>
      <c r="BY2" s="96"/>
    </row>
    <row r="3" spans="1:77" s="95" customFormat="1" ht="13.5" x14ac:dyDescent="0.2">
      <c r="A3" s="97" t="s">
        <v>154</v>
      </c>
      <c r="B3" s="102" t="s">
        <v>213</v>
      </c>
      <c r="C3" s="102" t="s">
        <v>214</v>
      </c>
      <c r="D3" s="137"/>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c r="AY3" s="108"/>
      <c r="AZ3" s="108"/>
      <c r="BA3" s="96"/>
      <c r="BB3" s="96"/>
      <c r="BC3" s="96"/>
      <c r="BD3" s="96"/>
      <c r="BE3" s="96"/>
      <c r="BF3" s="96"/>
      <c r="BG3" s="96"/>
      <c r="BH3" s="96"/>
      <c r="BI3" s="96"/>
      <c r="BJ3" s="96"/>
      <c r="BK3" s="96"/>
      <c r="BL3" s="96"/>
      <c r="BM3" s="96"/>
      <c r="BN3" s="96"/>
      <c r="BO3" s="96"/>
      <c r="BP3" s="96"/>
      <c r="BQ3" s="96"/>
      <c r="BR3" s="96"/>
      <c r="BS3" s="96"/>
      <c r="BT3" s="96"/>
      <c r="BU3" s="96"/>
      <c r="BV3" s="96"/>
      <c r="BW3" s="96"/>
      <c r="BX3" s="96"/>
      <c r="BY3" s="96"/>
    </row>
    <row r="4" spans="1:77" s="95" customFormat="1" ht="14.25" x14ac:dyDescent="0.2">
      <c r="A4" s="98" t="s">
        <v>1</v>
      </c>
      <c r="B4" s="99" t="s">
        <v>156</v>
      </c>
      <c r="C4" s="99" t="s">
        <v>161</v>
      </c>
      <c r="D4" s="137"/>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96"/>
      <c r="BB4" s="96"/>
      <c r="BC4" s="96"/>
      <c r="BD4" s="96"/>
      <c r="BE4" s="96"/>
      <c r="BF4" s="96"/>
      <c r="BG4" s="96"/>
      <c r="BH4" s="96"/>
      <c r="BI4" s="96"/>
      <c r="BJ4" s="96"/>
      <c r="BK4" s="96"/>
      <c r="BL4" s="96"/>
      <c r="BM4" s="96"/>
      <c r="BN4" s="96"/>
      <c r="BO4" s="96"/>
      <c r="BP4" s="96"/>
      <c r="BQ4" s="96"/>
      <c r="BR4" s="96"/>
      <c r="BS4" s="96"/>
      <c r="BT4" s="96"/>
      <c r="BU4" s="96"/>
      <c r="BV4" s="96"/>
      <c r="BW4" s="96"/>
      <c r="BX4" s="96"/>
      <c r="BY4" s="96"/>
    </row>
    <row r="5" spans="1:77" s="95" customFormat="1" ht="14.25" x14ac:dyDescent="0.2">
      <c r="A5" s="98" t="s">
        <v>2</v>
      </c>
      <c r="B5" s="99" t="s">
        <v>157</v>
      </c>
      <c r="C5" s="99" t="s">
        <v>162</v>
      </c>
      <c r="D5" s="137"/>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c r="AW5" s="108"/>
      <c r="AX5" s="108"/>
      <c r="AY5" s="108"/>
      <c r="AZ5" s="108"/>
      <c r="BA5" s="96"/>
      <c r="BB5" s="96"/>
      <c r="BC5" s="96"/>
      <c r="BD5" s="96"/>
      <c r="BE5" s="96"/>
      <c r="BF5" s="96"/>
      <c r="BG5" s="96"/>
      <c r="BH5" s="96"/>
      <c r="BI5" s="96"/>
      <c r="BJ5" s="96"/>
      <c r="BK5" s="96"/>
      <c r="BL5" s="96"/>
      <c r="BM5" s="96"/>
      <c r="BN5" s="96"/>
      <c r="BO5" s="96"/>
      <c r="BP5" s="96"/>
      <c r="BQ5" s="96"/>
      <c r="BR5" s="96"/>
      <c r="BS5" s="96"/>
      <c r="BT5" s="96"/>
      <c r="BU5" s="96"/>
      <c r="BV5" s="96"/>
      <c r="BW5" s="96"/>
      <c r="BX5" s="96"/>
      <c r="BY5" s="96"/>
    </row>
    <row r="6" spans="1:77" s="95" customFormat="1" ht="14.25" x14ac:dyDescent="0.2">
      <c r="A6" s="98" t="s">
        <v>3</v>
      </c>
      <c r="B6" s="99" t="s">
        <v>159</v>
      </c>
      <c r="C6" s="99" t="s">
        <v>163</v>
      </c>
      <c r="D6" s="137"/>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c r="AP6" s="108"/>
      <c r="AQ6" s="108"/>
      <c r="AR6" s="108"/>
      <c r="AS6" s="108"/>
      <c r="AT6" s="108"/>
      <c r="AU6" s="108"/>
      <c r="AV6" s="108"/>
      <c r="AW6" s="108"/>
      <c r="AX6" s="108"/>
      <c r="AY6" s="108"/>
      <c r="AZ6" s="108"/>
      <c r="BA6" s="96"/>
      <c r="BB6" s="96"/>
      <c r="BC6" s="96"/>
      <c r="BD6" s="96"/>
      <c r="BE6" s="96"/>
      <c r="BF6" s="96"/>
      <c r="BG6" s="96"/>
      <c r="BH6" s="96"/>
      <c r="BI6" s="96"/>
      <c r="BJ6" s="96"/>
      <c r="BK6" s="96"/>
      <c r="BL6" s="96"/>
      <c r="BM6" s="96"/>
      <c r="BN6" s="96"/>
      <c r="BO6" s="96"/>
      <c r="BP6" s="96"/>
      <c r="BQ6" s="96"/>
      <c r="BR6" s="96"/>
      <c r="BS6" s="96"/>
      <c r="BT6" s="96"/>
      <c r="BU6" s="96"/>
      <c r="BV6" s="96"/>
      <c r="BW6" s="96"/>
      <c r="BX6" s="96"/>
      <c r="BY6" s="96"/>
    </row>
    <row r="7" spans="1:77" s="95" customFormat="1" ht="14.25" x14ac:dyDescent="0.2">
      <c r="A7" s="98" t="s">
        <v>144</v>
      </c>
      <c r="B7" s="99" t="s">
        <v>158</v>
      </c>
      <c r="C7" s="99" t="s">
        <v>158</v>
      </c>
      <c r="D7" s="137"/>
      <c r="E7" s="108"/>
      <c r="F7" s="108"/>
      <c r="G7" s="108"/>
      <c r="H7" s="108"/>
      <c r="I7" s="108"/>
      <c r="J7" s="108" t="s">
        <v>30</v>
      </c>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c r="BA7" s="96"/>
      <c r="BB7" s="96"/>
      <c r="BC7" s="96"/>
      <c r="BD7" s="96"/>
      <c r="BE7" s="96"/>
      <c r="BF7" s="96"/>
      <c r="BG7" s="96"/>
      <c r="BH7" s="96"/>
      <c r="BI7" s="96"/>
      <c r="BJ7" s="96"/>
      <c r="BK7" s="96"/>
      <c r="BL7" s="96"/>
      <c r="BM7" s="96"/>
      <c r="BN7" s="96"/>
      <c r="BO7" s="96"/>
      <c r="BP7" s="96"/>
      <c r="BQ7" s="96"/>
      <c r="BR7" s="96"/>
      <c r="BS7" s="96"/>
      <c r="BT7" s="96"/>
      <c r="BU7" s="96"/>
      <c r="BV7" s="96"/>
      <c r="BW7" s="96"/>
      <c r="BX7" s="96"/>
      <c r="BY7" s="96"/>
    </row>
    <row r="8" spans="1:77" s="95" customFormat="1" ht="14.25" x14ac:dyDescent="0.2">
      <c r="A8" s="98" t="s">
        <v>146</v>
      </c>
      <c r="B8" s="99" t="s">
        <v>46</v>
      </c>
      <c r="C8" s="99" t="s">
        <v>46</v>
      </c>
      <c r="D8" s="137"/>
      <c r="E8" s="108"/>
      <c r="F8" s="108"/>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8"/>
      <c r="AT8" s="108"/>
      <c r="AU8" s="108"/>
      <c r="AV8" s="108"/>
      <c r="AW8" s="108"/>
      <c r="AX8" s="108"/>
      <c r="AY8" s="108"/>
      <c r="AZ8" s="108"/>
      <c r="BA8" s="96"/>
      <c r="BB8" s="96"/>
      <c r="BC8" s="96"/>
      <c r="BD8" s="96"/>
      <c r="BE8" s="96"/>
      <c r="BF8" s="96"/>
      <c r="BG8" s="96"/>
      <c r="BH8" s="96"/>
      <c r="BI8" s="96"/>
      <c r="BJ8" s="96"/>
      <c r="BK8" s="96"/>
      <c r="BL8" s="96"/>
      <c r="BM8" s="96"/>
      <c r="BN8" s="96"/>
      <c r="BO8" s="96"/>
      <c r="BP8" s="96"/>
      <c r="BQ8" s="96"/>
      <c r="BR8" s="96"/>
      <c r="BS8" s="96"/>
      <c r="BT8" s="96"/>
      <c r="BU8" s="96"/>
      <c r="BV8" s="96"/>
      <c r="BW8" s="96"/>
      <c r="BX8" s="96"/>
      <c r="BY8" s="96"/>
    </row>
    <row r="9" spans="1:77" s="95" customFormat="1" ht="14.25" x14ac:dyDescent="0.2">
      <c r="A9" s="98" t="s">
        <v>122</v>
      </c>
      <c r="B9" s="100">
        <v>3055</v>
      </c>
      <c r="C9" s="100">
        <v>2795</v>
      </c>
      <c r="D9" s="137"/>
      <c r="E9" s="108"/>
      <c r="F9" s="108"/>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96"/>
      <c r="BB9" s="96"/>
      <c r="BC9" s="96"/>
      <c r="BD9" s="96"/>
      <c r="BE9" s="96"/>
      <c r="BF9" s="96"/>
      <c r="BG9" s="96"/>
      <c r="BH9" s="96"/>
      <c r="BI9" s="96"/>
      <c r="BJ9" s="96"/>
      <c r="BK9" s="96"/>
      <c r="BL9" s="96"/>
      <c r="BM9" s="96"/>
      <c r="BN9" s="96"/>
      <c r="BO9" s="96"/>
      <c r="BP9" s="96"/>
      <c r="BQ9" s="96"/>
      <c r="BR9" s="96"/>
      <c r="BS9" s="96"/>
      <c r="BT9" s="96"/>
      <c r="BU9" s="96"/>
      <c r="BV9" s="96"/>
      <c r="BW9" s="96"/>
      <c r="BX9" s="96"/>
      <c r="BY9" s="96"/>
    </row>
    <row r="10" spans="1:77" s="95" customFormat="1" ht="14.25" x14ac:dyDescent="0.2">
      <c r="A10" s="94"/>
      <c r="B10" s="101"/>
      <c r="C10" s="101"/>
      <c r="D10" s="137"/>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row>
    <row r="11" spans="1:77" s="95" customFormat="1" ht="13.5" x14ac:dyDescent="0.2">
      <c r="A11" s="97" t="s">
        <v>14</v>
      </c>
      <c r="B11" s="102"/>
      <c r="C11" s="102"/>
      <c r="D11" s="137"/>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row>
    <row r="12" spans="1:77" s="95" customFormat="1" ht="142.5" x14ac:dyDescent="0.2">
      <c r="A12" s="98" t="s">
        <v>7</v>
      </c>
      <c r="B12" s="104" t="s">
        <v>160</v>
      </c>
      <c r="C12" s="104" t="s">
        <v>164</v>
      </c>
      <c r="D12" s="137"/>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row>
    <row r="13" spans="1:77" s="95" customFormat="1" ht="14.25" x14ac:dyDescent="0.2">
      <c r="A13" s="98" t="s">
        <v>123</v>
      </c>
      <c r="B13" s="106">
        <v>30900</v>
      </c>
      <c r="C13" s="106">
        <f>41310+2118+829+799+6090</f>
        <v>51146</v>
      </c>
      <c r="D13" s="137"/>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row>
    <row r="14" spans="1:77" s="95" customFormat="1" ht="14.25" x14ac:dyDescent="0.2">
      <c r="A14" s="94"/>
      <c r="B14" s="94"/>
      <c r="C14" s="94"/>
      <c r="D14" s="137"/>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row>
    <row r="15" spans="1:77" s="95" customFormat="1" ht="13.5" x14ac:dyDescent="0.2">
      <c r="A15" s="97" t="s">
        <v>24</v>
      </c>
      <c r="B15" s="97"/>
      <c r="C15" s="97"/>
      <c r="D15" s="137"/>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row>
    <row r="16" spans="1:77" s="95" customFormat="1" ht="14.25" x14ac:dyDescent="0.2">
      <c r="A16" s="98" t="s">
        <v>25</v>
      </c>
      <c r="B16" s="100">
        <v>96</v>
      </c>
      <c r="C16" s="100">
        <v>96</v>
      </c>
      <c r="D16" s="137"/>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row>
    <row r="17" spans="1:77" s="95" customFormat="1" ht="14.25" x14ac:dyDescent="0.2">
      <c r="A17" s="98" t="s">
        <v>26</v>
      </c>
      <c r="B17" s="100" t="s">
        <v>38</v>
      </c>
      <c r="C17" s="100" t="s">
        <v>38</v>
      </c>
      <c r="D17" s="137"/>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row>
    <row r="18" spans="1:77" ht="14.25" x14ac:dyDescent="0.2">
      <c r="A18" s="107" t="s">
        <v>72</v>
      </c>
      <c r="B18" s="225">
        <v>2.5000000000000001E-2</v>
      </c>
      <c r="C18" s="226"/>
    </row>
    <row r="19" spans="1:77" ht="28.5" x14ac:dyDescent="0.2">
      <c r="A19" s="107" t="s">
        <v>73</v>
      </c>
      <c r="B19" s="227">
        <f>'Prijsinvulf overige zaken'!C6</f>
        <v>0</v>
      </c>
      <c r="C19" s="228"/>
    </row>
    <row r="20" spans="1:77" ht="14.25" x14ac:dyDescent="0.2">
      <c r="A20" s="107" t="s">
        <v>74</v>
      </c>
      <c r="B20" s="227">
        <f>B19+B18</f>
        <v>2.5000000000000001E-2</v>
      </c>
      <c r="C20" s="228"/>
    </row>
    <row r="21" spans="1:77" s="95" customFormat="1" ht="14.25" x14ac:dyDescent="0.2">
      <c r="A21" s="98" t="s">
        <v>124</v>
      </c>
      <c r="B21" s="103">
        <v>5000</v>
      </c>
      <c r="C21" s="103">
        <v>7500</v>
      </c>
      <c r="D21" s="137"/>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row>
    <row r="22" spans="1:77" s="95" customFormat="1" ht="14.25" x14ac:dyDescent="0.2">
      <c r="A22" s="98" t="s">
        <v>28</v>
      </c>
      <c r="B22" s="170">
        <v>0</v>
      </c>
      <c r="C22" s="170">
        <v>0</v>
      </c>
      <c r="D22" s="137"/>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row>
    <row r="23" spans="1:77" s="95" customFormat="1" ht="14.25" x14ac:dyDescent="0.2">
      <c r="A23" s="98" t="s">
        <v>29</v>
      </c>
      <c r="B23" s="170">
        <v>0</v>
      </c>
      <c r="C23" s="170">
        <v>0</v>
      </c>
      <c r="D23" s="137"/>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row>
    <row r="24" spans="1:77" s="95" customFormat="1" ht="14.25" x14ac:dyDescent="0.2">
      <c r="A24" s="94"/>
      <c r="B24" s="110"/>
      <c r="C24" s="110"/>
      <c r="D24" s="137"/>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row>
    <row r="25" spans="1:77" s="95" customFormat="1" ht="14.25" x14ac:dyDescent="0.2">
      <c r="A25" s="97" t="s">
        <v>44</v>
      </c>
      <c r="B25" s="111"/>
      <c r="C25" s="111"/>
      <c r="D25" s="137"/>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108"/>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row>
    <row r="26" spans="1:77" s="95" customFormat="1" ht="14.25" x14ac:dyDescent="0.2">
      <c r="A26" s="98" t="s">
        <v>31</v>
      </c>
      <c r="B26" s="109">
        <v>0</v>
      </c>
      <c r="C26" s="109">
        <v>0</v>
      </c>
      <c r="D26" s="137"/>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row>
    <row r="27" spans="1:77" s="95" customFormat="1" ht="14.25" x14ac:dyDescent="0.2">
      <c r="A27" s="98" t="s">
        <v>125</v>
      </c>
      <c r="B27" s="112">
        <v>0</v>
      </c>
      <c r="C27" s="112">
        <v>0</v>
      </c>
      <c r="D27" s="137"/>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row>
    <row r="28" spans="1:77" s="95" customFormat="1" ht="14.25" x14ac:dyDescent="0.2">
      <c r="A28" s="107" t="s">
        <v>126</v>
      </c>
      <c r="B28" s="109">
        <v>0</v>
      </c>
      <c r="C28" s="109">
        <v>0</v>
      </c>
      <c r="D28" s="137"/>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row>
    <row r="29" spans="1:77" s="95" customFormat="1" ht="14.25" x14ac:dyDescent="0.2">
      <c r="A29" s="98" t="s">
        <v>127</v>
      </c>
      <c r="B29" s="109">
        <v>0</v>
      </c>
      <c r="C29" s="109">
        <v>0</v>
      </c>
      <c r="D29" s="137"/>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row>
    <row r="30" spans="1:77" s="95" customFormat="1" ht="14.25" x14ac:dyDescent="0.2">
      <c r="A30" s="171" t="s">
        <v>35</v>
      </c>
      <c r="B30" s="109">
        <v>0</v>
      </c>
      <c r="C30" s="109">
        <v>0</v>
      </c>
      <c r="D30" s="137"/>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row>
    <row r="31" spans="1:77" ht="14.25" x14ac:dyDescent="0.2">
      <c r="A31" s="98" t="s">
        <v>36</v>
      </c>
      <c r="B31" s="105" t="s">
        <v>38</v>
      </c>
      <c r="C31" s="105" t="s">
        <v>38</v>
      </c>
    </row>
    <row r="32" spans="1:77" ht="14.25" x14ac:dyDescent="0.2">
      <c r="A32" s="98" t="s">
        <v>37</v>
      </c>
      <c r="B32" s="105" t="s">
        <v>38</v>
      </c>
      <c r="C32" s="105" t="s">
        <v>38</v>
      </c>
    </row>
    <row r="33" spans="1:77" ht="14.25" x14ac:dyDescent="0.2">
      <c r="A33" s="98" t="s">
        <v>39</v>
      </c>
      <c r="B33" s="109">
        <v>0</v>
      </c>
      <c r="C33" s="109">
        <v>0</v>
      </c>
    </row>
    <row r="34" spans="1:77" s="50" customFormat="1" ht="14.25" x14ac:dyDescent="0.2">
      <c r="A34" s="179" t="s">
        <v>216</v>
      </c>
      <c r="B34" s="80">
        <v>0</v>
      </c>
      <c r="C34" s="80">
        <v>0</v>
      </c>
    </row>
    <row r="35" spans="1:77" ht="14.25" x14ac:dyDescent="0.2">
      <c r="A35" s="98" t="s">
        <v>128</v>
      </c>
      <c r="B35" s="109">
        <v>0</v>
      </c>
      <c r="C35" s="109">
        <v>0</v>
      </c>
    </row>
    <row r="36" spans="1:77" ht="55.5" customHeight="1" x14ac:dyDescent="0.2">
      <c r="A36" s="113" t="s">
        <v>129</v>
      </c>
      <c r="B36" s="229" t="s">
        <v>76</v>
      </c>
      <c r="C36" s="230"/>
    </row>
    <row r="37" spans="1:77" ht="13.5" x14ac:dyDescent="0.2">
      <c r="A37" s="114" t="s">
        <v>77</v>
      </c>
      <c r="B37" s="115">
        <f>SUM(B26:B35)</f>
        <v>0</v>
      </c>
      <c r="C37" s="115">
        <f>SUM(C26:C35)</f>
        <v>0</v>
      </c>
    </row>
    <row r="38" spans="1:77" s="119" customFormat="1" ht="14.25" x14ac:dyDescent="0.3">
      <c r="A38" s="116"/>
      <c r="B38" s="117"/>
      <c r="C38" s="117"/>
      <c r="D38" s="138"/>
      <c r="BA38" s="118"/>
      <c r="BB38" s="118"/>
      <c r="BC38" s="118"/>
      <c r="BD38" s="118"/>
      <c r="BE38" s="118"/>
      <c r="BF38" s="118"/>
      <c r="BG38" s="118"/>
      <c r="BH38" s="118"/>
      <c r="BI38" s="118"/>
      <c r="BJ38" s="118"/>
      <c r="BK38" s="118"/>
      <c r="BL38" s="118"/>
      <c r="BM38" s="118"/>
      <c r="BN38" s="118"/>
      <c r="BO38" s="118"/>
      <c r="BP38" s="118"/>
      <c r="BQ38" s="118"/>
      <c r="BR38" s="118"/>
      <c r="BS38" s="118"/>
      <c r="BT38" s="118"/>
      <c r="BU38" s="118"/>
      <c r="BV38" s="118"/>
      <c r="BW38" s="118"/>
      <c r="BX38" s="118"/>
      <c r="BY38" s="118"/>
    </row>
    <row r="39" spans="1:77" ht="13.5" x14ac:dyDescent="0.2">
      <c r="A39" s="216" t="s">
        <v>130</v>
      </c>
      <c r="B39" s="217"/>
      <c r="C39" s="218"/>
    </row>
    <row r="40" spans="1:77" ht="90.75" customHeight="1" x14ac:dyDescent="0.2">
      <c r="A40" s="231" t="s">
        <v>217</v>
      </c>
      <c r="B40" s="220"/>
      <c r="C40" s="221"/>
      <c r="D40" s="137" t="s">
        <v>131</v>
      </c>
    </row>
    <row r="41" spans="1:77" ht="14.25" x14ac:dyDescent="0.2">
      <c r="A41" s="120"/>
      <c r="B41" s="120"/>
      <c r="C41" s="120"/>
    </row>
    <row r="42" spans="1:77" ht="13.5" x14ac:dyDescent="0.2">
      <c r="A42" s="121" t="s">
        <v>132</v>
      </c>
      <c r="B42" s="122">
        <f>B33+B35+B27+B34+B30</f>
        <v>0</v>
      </c>
      <c r="C42" s="122">
        <f>C33+C35+C27+C34+C30</f>
        <v>0</v>
      </c>
    </row>
    <row r="43" spans="1:77" ht="14.25" x14ac:dyDescent="0.2">
      <c r="A43" s="94"/>
      <c r="B43" s="123"/>
      <c r="C43" s="123"/>
    </row>
    <row r="44" spans="1:77" ht="89.25" customHeight="1" x14ac:dyDescent="0.2">
      <c r="A44" s="222" t="s">
        <v>133</v>
      </c>
      <c r="B44" s="222"/>
      <c r="C44" s="222"/>
    </row>
    <row r="45" spans="1:77" ht="14.25" x14ac:dyDescent="0.2">
      <c r="A45" s="139"/>
      <c r="BA45" s="108"/>
      <c r="BB45" s="108"/>
      <c r="BC45" s="108"/>
      <c r="BD45" s="108"/>
      <c r="BE45" s="108"/>
      <c r="BF45" s="108"/>
      <c r="BG45" s="108"/>
      <c r="BH45" s="108"/>
      <c r="BI45" s="108"/>
      <c r="BJ45" s="108"/>
      <c r="BK45" s="108"/>
      <c r="BL45" s="108"/>
      <c r="BM45" s="108"/>
      <c r="BN45" s="108"/>
      <c r="BO45" s="108"/>
      <c r="BP45" s="108"/>
      <c r="BQ45" s="108"/>
      <c r="BR45" s="108"/>
      <c r="BS45" s="108"/>
      <c r="BT45" s="108"/>
      <c r="BU45" s="108"/>
      <c r="BV45" s="108"/>
      <c r="BW45" s="108"/>
      <c r="BX45" s="108"/>
      <c r="BY45" s="108"/>
    </row>
    <row r="46" spans="1:77" ht="14.25" x14ac:dyDescent="0.2">
      <c r="A46" s="139"/>
      <c r="BA46" s="108"/>
      <c r="BB46" s="108"/>
      <c r="BC46" s="108"/>
      <c r="BD46" s="108"/>
      <c r="BE46" s="108"/>
      <c r="BF46" s="108"/>
      <c r="BG46" s="108"/>
      <c r="BH46" s="108"/>
      <c r="BI46" s="108"/>
      <c r="BJ46" s="108"/>
      <c r="BK46" s="108"/>
      <c r="BL46" s="108"/>
      <c r="BM46" s="108"/>
      <c r="BN46" s="108"/>
      <c r="BO46" s="108"/>
      <c r="BP46" s="108"/>
      <c r="BQ46" s="108"/>
      <c r="BR46" s="108"/>
      <c r="BS46" s="108"/>
      <c r="BT46" s="108"/>
      <c r="BU46" s="108"/>
      <c r="BV46" s="108"/>
      <c r="BW46" s="108"/>
      <c r="BX46" s="108"/>
      <c r="BY46" s="108"/>
    </row>
    <row r="47" spans="1:77" ht="14.25" x14ac:dyDescent="0.2">
      <c r="A47" s="139"/>
      <c r="BA47" s="108"/>
      <c r="BB47" s="108"/>
      <c r="BC47" s="108"/>
      <c r="BD47" s="108"/>
      <c r="BE47" s="108"/>
      <c r="BF47" s="108"/>
      <c r="BG47" s="108"/>
      <c r="BH47" s="108"/>
      <c r="BI47" s="108"/>
      <c r="BJ47" s="108"/>
      <c r="BK47" s="108"/>
      <c r="BL47" s="108"/>
      <c r="BM47" s="108"/>
      <c r="BN47" s="108"/>
      <c r="BO47" s="108"/>
      <c r="BP47" s="108"/>
      <c r="BQ47" s="108"/>
      <c r="BR47" s="108"/>
      <c r="BS47" s="108"/>
      <c r="BT47" s="108"/>
      <c r="BU47" s="108"/>
      <c r="BV47" s="108"/>
      <c r="BW47" s="108"/>
      <c r="BX47" s="108"/>
      <c r="BY47" s="108"/>
    </row>
    <row r="48" spans="1:77" ht="14.25" x14ac:dyDescent="0.2">
      <c r="A48" s="139"/>
      <c r="BA48" s="108"/>
      <c r="BB48" s="108"/>
      <c r="BC48" s="108"/>
      <c r="BD48" s="108"/>
      <c r="BE48" s="108"/>
      <c r="BF48" s="108"/>
      <c r="BG48" s="108"/>
      <c r="BH48" s="108"/>
      <c r="BI48" s="108"/>
      <c r="BJ48" s="108"/>
      <c r="BK48" s="108"/>
      <c r="BL48" s="108"/>
      <c r="BM48" s="108"/>
      <c r="BN48" s="108"/>
      <c r="BO48" s="108"/>
      <c r="BP48" s="108"/>
      <c r="BQ48" s="108"/>
      <c r="BR48" s="108"/>
      <c r="BS48" s="108"/>
      <c r="BT48" s="108"/>
      <c r="BU48" s="108"/>
      <c r="BV48" s="108"/>
      <c r="BW48" s="108"/>
      <c r="BX48" s="108"/>
      <c r="BY48" s="108"/>
    </row>
    <row r="49" spans="1:77" ht="14.25" x14ac:dyDescent="0.2">
      <c r="A49" s="139"/>
      <c r="BA49" s="108"/>
      <c r="BB49" s="108"/>
      <c r="BC49" s="108"/>
      <c r="BD49" s="108"/>
      <c r="BE49" s="108"/>
      <c r="BF49" s="108"/>
      <c r="BG49" s="108"/>
      <c r="BH49" s="108"/>
      <c r="BI49" s="108"/>
      <c r="BJ49" s="108"/>
      <c r="BK49" s="108"/>
      <c r="BL49" s="108"/>
      <c r="BM49" s="108"/>
      <c r="BN49" s="108"/>
      <c r="BO49" s="108"/>
      <c r="BP49" s="108"/>
      <c r="BQ49" s="108"/>
      <c r="BR49" s="108"/>
      <c r="BS49" s="108"/>
      <c r="BT49" s="108"/>
      <c r="BU49" s="108"/>
      <c r="BV49" s="108"/>
      <c r="BW49" s="108"/>
      <c r="BX49" s="108"/>
      <c r="BY49" s="108"/>
    </row>
    <row r="50" spans="1:77" ht="14.25" x14ac:dyDescent="0.2">
      <c r="A50" s="139"/>
      <c r="BA50" s="108"/>
      <c r="BB50" s="108"/>
      <c r="BC50" s="108"/>
      <c r="BD50" s="108"/>
      <c r="BE50" s="108"/>
      <c r="BF50" s="108"/>
      <c r="BG50" s="108"/>
      <c r="BH50" s="108"/>
      <c r="BI50" s="108"/>
      <c r="BJ50" s="108"/>
      <c r="BK50" s="108"/>
      <c r="BL50" s="108"/>
      <c r="BM50" s="108"/>
      <c r="BN50" s="108"/>
      <c r="BO50" s="108"/>
      <c r="BP50" s="108"/>
      <c r="BQ50" s="108"/>
      <c r="BR50" s="108"/>
      <c r="BS50" s="108"/>
      <c r="BT50" s="108"/>
      <c r="BU50" s="108"/>
      <c r="BV50" s="108"/>
      <c r="BW50" s="108"/>
      <c r="BX50" s="108"/>
      <c r="BY50" s="108"/>
    </row>
    <row r="51" spans="1:77" x14ac:dyDescent="0.2">
      <c r="BA51" s="108"/>
      <c r="BB51" s="108"/>
      <c r="BC51" s="108"/>
      <c r="BD51" s="108"/>
      <c r="BE51" s="108"/>
      <c r="BF51" s="108"/>
      <c r="BG51" s="108"/>
      <c r="BH51" s="108"/>
      <c r="BI51" s="108"/>
      <c r="BJ51" s="108"/>
      <c r="BK51" s="108"/>
      <c r="BL51" s="108"/>
      <c r="BM51" s="108"/>
      <c r="BN51" s="108"/>
      <c r="BO51" s="108"/>
      <c r="BP51" s="108"/>
      <c r="BQ51" s="108"/>
      <c r="BR51" s="108"/>
      <c r="BS51" s="108"/>
      <c r="BT51" s="108"/>
      <c r="BU51" s="108"/>
      <c r="BV51" s="108"/>
      <c r="BW51" s="108"/>
      <c r="BX51" s="108"/>
      <c r="BY51" s="108"/>
    </row>
    <row r="52" spans="1:77" ht="14.25" x14ac:dyDescent="0.2">
      <c r="A52" s="120"/>
      <c r="BA52" s="108"/>
      <c r="BB52" s="108"/>
      <c r="BC52" s="108"/>
      <c r="BD52" s="108"/>
      <c r="BE52" s="108"/>
      <c r="BF52" s="108"/>
      <c r="BG52" s="108"/>
      <c r="BH52" s="108"/>
      <c r="BI52" s="108"/>
      <c r="BJ52" s="108"/>
      <c r="BK52" s="108"/>
      <c r="BL52" s="108"/>
      <c r="BM52" s="108"/>
      <c r="BN52" s="108"/>
      <c r="BO52" s="108"/>
      <c r="BP52" s="108"/>
      <c r="BQ52" s="108"/>
      <c r="BR52" s="108"/>
      <c r="BS52" s="108"/>
      <c r="BT52" s="108"/>
      <c r="BU52" s="108"/>
      <c r="BV52" s="108"/>
      <c r="BW52" s="108"/>
      <c r="BX52" s="108"/>
      <c r="BY52" s="108"/>
    </row>
    <row r="53" spans="1:77" ht="14.25" x14ac:dyDescent="0.2">
      <c r="A53" s="120"/>
      <c r="BA53" s="108"/>
      <c r="BB53" s="108"/>
      <c r="BC53" s="108"/>
      <c r="BD53" s="108"/>
      <c r="BE53" s="108"/>
      <c r="BF53" s="108"/>
      <c r="BG53" s="108"/>
      <c r="BH53" s="108"/>
      <c r="BI53" s="108"/>
      <c r="BJ53" s="108"/>
      <c r="BK53" s="108"/>
      <c r="BL53" s="108"/>
      <c r="BM53" s="108"/>
      <c r="BN53" s="108"/>
      <c r="BO53" s="108"/>
      <c r="BP53" s="108"/>
      <c r="BQ53" s="108"/>
      <c r="BR53" s="108"/>
      <c r="BS53" s="108"/>
      <c r="BT53" s="108"/>
      <c r="BU53" s="108"/>
      <c r="BV53" s="108"/>
      <c r="BW53" s="108"/>
      <c r="BX53" s="108"/>
      <c r="BY53" s="108"/>
    </row>
    <row r="54" spans="1:77" ht="14.25" x14ac:dyDescent="0.2">
      <c r="A54" s="120"/>
      <c r="BA54" s="108"/>
      <c r="BB54" s="108"/>
      <c r="BC54" s="108"/>
      <c r="BD54" s="108"/>
      <c r="BE54" s="108"/>
      <c r="BF54" s="108"/>
      <c r="BG54" s="108"/>
      <c r="BH54" s="108"/>
      <c r="BI54" s="108"/>
      <c r="BJ54" s="108"/>
      <c r="BK54" s="108"/>
      <c r="BL54" s="108"/>
      <c r="BM54" s="108"/>
      <c r="BN54" s="108"/>
      <c r="BO54" s="108"/>
      <c r="BP54" s="108"/>
      <c r="BQ54" s="108"/>
      <c r="BR54" s="108"/>
      <c r="BS54" s="108"/>
      <c r="BT54" s="108"/>
      <c r="BU54" s="108"/>
      <c r="BV54" s="108"/>
      <c r="BW54" s="108"/>
      <c r="BX54" s="108"/>
      <c r="BY54" s="108"/>
    </row>
    <row r="55" spans="1:77" ht="14.25" x14ac:dyDescent="0.2">
      <c r="A55" s="120"/>
      <c r="BA55" s="108"/>
      <c r="BB55" s="108"/>
      <c r="BC55" s="108"/>
      <c r="BD55" s="108"/>
      <c r="BE55" s="108"/>
      <c r="BF55" s="108"/>
      <c r="BG55" s="108"/>
      <c r="BH55" s="108"/>
      <c r="BI55" s="108"/>
      <c r="BJ55" s="108"/>
      <c r="BK55" s="108"/>
      <c r="BL55" s="108"/>
      <c r="BM55" s="108"/>
      <c r="BN55" s="108"/>
      <c r="BO55" s="108"/>
      <c r="BP55" s="108"/>
      <c r="BQ55" s="108"/>
      <c r="BR55" s="108"/>
      <c r="BS55" s="108"/>
      <c r="BT55" s="108"/>
      <c r="BU55" s="108"/>
      <c r="BV55" s="108"/>
      <c r="BW55" s="108"/>
      <c r="BX55" s="108"/>
      <c r="BY55" s="108"/>
    </row>
    <row r="56" spans="1:77" ht="14.25" x14ac:dyDescent="0.2">
      <c r="A56" s="120"/>
      <c r="BA56" s="108"/>
      <c r="BB56" s="108"/>
      <c r="BC56" s="108"/>
      <c r="BD56" s="108"/>
      <c r="BE56" s="108"/>
      <c r="BF56" s="108"/>
      <c r="BG56" s="108"/>
      <c r="BH56" s="108"/>
      <c r="BI56" s="108"/>
      <c r="BJ56" s="108"/>
      <c r="BK56" s="108"/>
      <c r="BL56" s="108"/>
      <c r="BM56" s="108"/>
      <c r="BN56" s="108"/>
      <c r="BO56" s="108"/>
      <c r="BP56" s="108"/>
      <c r="BQ56" s="108"/>
      <c r="BR56" s="108"/>
      <c r="BS56" s="108"/>
      <c r="BT56" s="108"/>
      <c r="BU56" s="108"/>
      <c r="BV56" s="108"/>
      <c r="BW56" s="108"/>
      <c r="BX56" s="108"/>
      <c r="BY56" s="108"/>
    </row>
    <row r="57" spans="1:77" ht="14.25" x14ac:dyDescent="0.2">
      <c r="A57" s="120"/>
      <c r="BA57" s="108"/>
      <c r="BB57" s="108"/>
      <c r="BC57" s="108"/>
      <c r="BD57" s="108"/>
      <c r="BE57" s="108"/>
      <c r="BF57" s="108"/>
      <c r="BG57" s="108"/>
      <c r="BH57" s="108"/>
      <c r="BI57" s="108"/>
      <c r="BJ57" s="108"/>
      <c r="BK57" s="108"/>
      <c r="BL57" s="108"/>
      <c r="BM57" s="108"/>
      <c r="BN57" s="108"/>
      <c r="BO57" s="108"/>
      <c r="BP57" s="108"/>
      <c r="BQ57" s="108"/>
      <c r="BR57" s="108"/>
      <c r="BS57" s="108"/>
      <c r="BT57" s="108"/>
      <c r="BU57" s="108"/>
      <c r="BV57" s="108"/>
      <c r="BW57" s="108"/>
      <c r="BX57" s="108"/>
      <c r="BY57" s="108"/>
    </row>
    <row r="58" spans="1:77" ht="14.25" x14ac:dyDescent="0.2">
      <c r="A58" s="120"/>
      <c r="BA58" s="108"/>
      <c r="BB58" s="108"/>
      <c r="BC58" s="108"/>
      <c r="BD58" s="108"/>
      <c r="BE58" s="108"/>
      <c r="BF58" s="108"/>
      <c r="BG58" s="108"/>
      <c r="BH58" s="108"/>
      <c r="BI58" s="108"/>
      <c r="BJ58" s="108"/>
      <c r="BK58" s="108"/>
      <c r="BL58" s="108"/>
      <c r="BM58" s="108"/>
      <c r="BN58" s="108"/>
      <c r="BO58" s="108"/>
      <c r="BP58" s="108"/>
      <c r="BQ58" s="108"/>
      <c r="BR58" s="108"/>
      <c r="BS58" s="108"/>
      <c r="BT58" s="108"/>
      <c r="BU58" s="108"/>
      <c r="BV58" s="108"/>
      <c r="BW58" s="108"/>
      <c r="BX58" s="108"/>
      <c r="BY58" s="108"/>
    </row>
    <row r="59" spans="1:77" ht="14.25" x14ac:dyDescent="0.2">
      <c r="A59" s="120"/>
      <c r="BA59" s="108"/>
      <c r="BB59" s="108"/>
      <c r="BC59" s="108"/>
      <c r="BD59" s="108"/>
      <c r="BE59" s="108"/>
      <c r="BF59" s="108"/>
      <c r="BG59" s="108"/>
      <c r="BH59" s="108"/>
      <c r="BI59" s="108"/>
      <c r="BJ59" s="108"/>
      <c r="BK59" s="108"/>
      <c r="BL59" s="108"/>
      <c r="BM59" s="108"/>
      <c r="BN59" s="108"/>
      <c r="BO59" s="108"/>
      <c r="BP59" s="108"/>
      <c r="BQ59" s="108"/>
      <c r="BR59" s="108"/>
      <c r="BS59" s="108"/>
      <c r="BT59" s="108"/>
      <c r="BU59" s="108"/>
      <c r="BV59" s="108"/>
      <c r="BW59" s="108"/>
      <c r="BX59" s="108"/>
      <c r="BY59" s="108"/>
    </row>
    <row r="60" spans="1:77" ht="14.25" x14ac:dyDescent="0.2">
      <c r="A60" s="120"/>
      <c r="BA60" s="108"/>
      <c r="BB60" s="108"/>
      <c r="BC60" s="108"/>
      <c r="BD60" s="108"/>
      <c r="BE60" s="108"/>
      <c r="BF60" s="108"/>
      <c r="BG60" s="108"/>
      <c r="BH60" s="108"/>
      <c r="BI60" s="108"/>
      <c r="BJ60" s="108"/>
      <c r="BK60" s="108"/>
      <c r="BL60" s="108"/>
      <c r="BM60" s="108"/>
      <c r="BN60" s="108"/>
      <c r="BO60" s="108"/>
      <c r="BP60" s="108"/>
      <c r="BQ60" s="108"/>
      <c r="BR60" s="108"/>
      <c r="BS60" s="108"/>
      <c r="BT60" s="108"/>
      <c r="BU60" s="108"/>
      <c r="BV60" s="108"/>
      <c r="BW60" s="108"/>
      <c r="BX60" s="108"/>
      <c r="BY60" s="108"/>
    </row>
    <row r="61" spans="1:77" ht="14.25" x14ac:dyDescent="0.2">
      <c r="A61" s="120"/>
      <c r="BA61" s="108"/>
      <c r="BB61" s="108"/>
      <c r="BC61" s="108"/>
      <c r="BD61" s="108"/>
      <c r="BE61" s="108"/>
      <c r="BF61" s="108"/>
      <c r="BG61" s="108"/>
      <c r="BH61" s="108"/>
      <c r="BI61" s="108"/>
      <c r="BJ61" s="108"/>
      <c r="BK61" s="108"/>
      <c r="BL61" s="108"/>
      <c r="BM61" s="108"/>
      <c r="BN61" s="108"/>
      <c r="BO61" s="108"/>
      <c r="BP61" s="108"/>
      <c r="BQ61" s="108"/>
      <c r="BR61" s="108"/>
      <c r="BS61" s="108"/>
      <c r="BT61" s="108"/>
      <c r="BU61" s="108"/>
      <c r="BV61" s="108"/>
      <c r="BW61" s="108"/>
      <c r="BX61" s="108"/>
      <c r="BY61" s="108"/>
    </row>
    <row r="62" spans="1:77" ht="14.25" x14ac:dyDescent="0.2">
      <c r="A62" s="120"/>
      <c r="BA62" s="108"/>
      <c r="BB62" s="108"/>
      <c r="BC62" s="108"/>
      <c r="BD62" s="108"/>
      <c r="BE62" s="108"/>
      <c r="BF62" s="108"/>
      <c r="BG62" s="108"/>
      <c r="BH62" s="108"/>
      <c r="BI62" s="108"/>
      <c r="BJ62" s="108"/>
      <c r="BK62" s="108"/>
      <c r="BL62" s="108"/>
      <c r="BM62" s="108"/>
      <c r="BN62" s="108"/>
      <c r="BO62" s="108"/>
      <c r="BP62" s="108"/>
      <c r="BQ62" s="108"/>
      <c r="BR62" s="108"/>
      <c r="BS62" s="108"/>
      <c r="BT62" s="108"/>
      <c r="BU62" s="108"/>
      <c r="BV62" s="108"/>
      <c r="BW62" s="108"/>
      <c r="BX62" s="108"/>
      <c r="BY62" s="108"/>
    </row>
    <row r="63" spans="1:77" ht="14.25" x14ac:dyDescent="0.2">
      <c r="A63" s="120"/>
      <c r="BA63" s="108"/>
      <c r="BB63" s="108"/>
      <c r="BC63" s="108"/>
      <c r="BD63" s="108"/>
      <c r="BE63" s="108"/>
      <c r="BF63" s="108"/>
      <c r="BG63" s="108"/>
      <c r="BH63" s="108"/>
      <c r="BI63" s="108"/>
      <c r="BJ63" s="108"/>
      <c r="BK63" s="108"/>
      <c r="BL63" s="108"/>
      <c r="BM63" s="108"/>
      <c r="BN63" s="108"/>
      <c r="BO63" s="108"/>
      <c r="BP63" s="108"/>
      <c r="BQ63" s="108"/>
      <c r="BR63" s="108"/>
      <c r="BS63" s="108"/>
      <c r="BT63" s="108"/>
      <c r="BU63" s="108"/>
      <c r="BV63" s="108"/>
      <c r="BW63" s="108"/>
      <c r="BX63" s="108"/>
      <c r="BY63" s="108"/>
    </row>
    <row r="64" spans="1:77" ht="14.25" x14ac:dyDescent="0.2">
      <c r="A64" s="120"/>
      <c r="BA64" s="108"/>
      <c r="BB64" s="108"/>
      <c r="BC64" s="108"/>
      <c r="BD64" s="108"/>
      <c r="BE64" s="108"/>
      <c r="BF64" s="108"/>
      <c r="BG64" s="108"/>
      <c r="BH64" s="108"/>
      <c r="BI64" s="108"/>
      <c r="BJ64" s="108"/>
      <c r="BK64" s="108"/>
      <c r="BL64" s="108"/>
      <c r="BM64" s="108"/>
      <c r="BN64" s="108"/>
      <c r="BO64" s="108"/>
      <c r="BP64" s="108"/>
      <c r="BQ64" s="108"/>
      <c r="BR64" s="108"/>
      <c r="BS64" s="108"/>
      <c r="BT64" s="108"/>
      <c r="BU64" s="108"/>
      <c r="BV64" s="108"/>
      <c r="BW64" s="108"/>
      <c r="BX64" s="108"/>
      <c r="BY64" s="108"/>
    </row>
    <row r="65" spans="1:77" ht="14.25" x14ac:dyDescent="0.2">
      <c r="A65" s="120"/>
      <c r="BA65" s="108"/>
      <c r="BB65" s="108"/>
      <c r="BC65" s="108"/>
      <c r="BD65" s="108"/>
      <c r="BE65" s="108"/>
      <c r="BF65" s="108"/>
      <c r="BG65" s="108"/>
      <c r="BH65" s="108"/>
      <c r="BI65" s="108"/>
      <c r="BJ65" s="108"/>
      <c r="BK65" s="108"/>
      <c r="BL65" s="108"/>
      <c r="BM65" s="108"/>
      <c r="BN65" s="108"/>
      <c r="BO65" s="108"/>
      <c r="BP65" s="108"/>
      <c r="BQ65" s="108"/>
      <c r="BR65" s="108"/>
      <c r="BS65" s="108"/>
      <c r="BT65" s="108"/>
      <c r="BU65" s="108"/>
      <c r="BV65" s="108"/>
      <c r="BW65" s="108"/>
      <c r="BX65" s="108"/>
      <c r="BY65" s="108"/>
    </row>
    <row r="66" spans="1:77" ht="14.25" x14ac:dyDescent="0.2">
      <c r="A66" s="120"/>
      <c r="BA66" s="108"/>
      <c r="BB66" s="108"/>
      <c r="BC66" s="108"/>
      <c r="BD66" s="108"/>
      <c r="BE66" s="108"/>
      <c r="BF66" s="108"/>
      <c r="BG66" s="108"/>
      <c r="BH66" s="108"/>
      <c r="BI66" s="108"/>
      <c r="BJ66" s="108"/>
      <c r="BK66" s="108"/>
      <c r="BL66" s="108"/>
      <c r="BM66" s="108"/>
      <c r="BN66" s="108"/>
      <c r="BO66" s="108"/>
      <c r="BP66" s="108"/>
      <c r="BQ66" s="108"/>
      <c r="BR66" s="108"/>
      <c r="BS66" s="108"/>
      <c r="BT66" s="108"/>
      <c r="BU66" s="108"/>
      <c r="BV66" s="108"/>
      <c r="BW66" s="108"/>
      <c r="BX66" s="108"/>
      <c r="BY66" s="108"/>
    </row>
    <row r="67" spans="1:77" ht="14.25" x14ac:dyDescent="0.2">
      <c r="A67" s="120"/>
      <c r="BA67" s="108"/>
      <c r="BB67" s="108"/>
      <c r="BC67" s="108"/>
      <c r="BD67" s="108"/>
      <c r="BE67" s="108"/>
      <c r="BF67" s="108"/>
      <c r="BG67" s="108"/>
      <c r="BH67" s="108"/>
      <c r="BI67" s="108"/>
      <c r="BJ67" s="108"/>
      <c r="BK67" s="108"/>
      <c r="BL67" s="108"/>
      <c r="BM67" s="108"/>
      <c r="BN67" s="108"/>
      <c r="BO67" s="108"/>
      <c r="BP67" s="108"/>
      <c r="BQ67" s="108"/>
      <c r="BR67" s="108"/>
      <c r="BS67" s="108"/>
      <c r="BT67" s="108"/>
      <c r="BU67" s="108"/>
      <c r="BV67" s="108"/>
      <c r="BW67" s="108"/>
      <c r="BX67" s="108"/>
      <c r="BY67" s="108"/>
    </row>
    <row r="68" spans="1:77" ht="14.25" x14ac:dyDescent="0.2">
      <c r="A68" s="120"/>
      <c r="BA68" s="108"/>
      <c r="BB68" s="108"/>
      <c r="BC68" s="108"/>
      <c r="BD68" s="108"/>
      <c r="BE68" s="108"/>
      <c r="BF68" s="108"/>
      <c r="BG68" s="108"/>
      <c r="BH68" s="108"/>
      <c r="BI68" s="108"/>
      <c r="BJ68" s="108"/>
      <c r="BK68" s="108"/>
      <c r="BL68" s="108"/>
      <c r="BM68" s="108"/>
      <c r="BN68" s="108"/>
      <c r="BO68" s="108"/>
      <c r="BP68" s="108"/>
      <c r="BQ68" s="108"/>
      <c r="BR68" s="108"/>
      <c r="BS68" s="108"/>
      <c r="BT68" s="108"/>
      <c r="BU68" s="108"/>
      <c r="BV68" s="108"/>
      <c r="BW68" s="108"/>
      <c r="BX68" s="108"/>
      <c r="BY68" s="108"/>
    </row>
    <row r="69" spans="1:77" ht="14.25" x14ac:dyDescent="0.2">
      <c r="A69" s="120"/>
      <c r="BA69" s="108"/>
      <c r="BB69" s="108"/>
      <c r="BC69" s="108"/>
      <c r="BD69" s="108"/>
      <c r="BE69" s="108"/>
      <c r="BF69" s="108"/>
      <c r="BG69" s="108"/>
      <c r="BH69" s="108"/>
      <c r="BI69" s="108"/>
      <c r="BJ69" s="108"/>
      <c r="BK69" s="108"/>
      <c r="BL69" s="108"/>
      <c r="BM69" s="108"/>
      <c r="BN69" s="108"/>
      <c r="BO69" s="108"/>
      <c r="BP69" s="108"/>
      <c r="BQ69" s="108"/>
      <c r="BR69" s="108"/>
      <c r="BS69" s="108"/>
      <c r="BT69" s="108"/>
      <c r="BU69" s="108"/>
      <c r="BV69" s="108"/>
      <c r="BW69" s="108"/>
      <c r="BX69" s="108"/>
      <c r="BY69" s="108"/>
    </row>
    <row r="70" spans="1:77" ht="14.25" x14ac:dyDescent="0.2">
      <c r="A70" s="120"/>
      <c r="BA70" s="108"/>
      <c r="BB70" s="108"/>
      <c r="BC70" s="108"/>
      <c r="BD70" s="108"/>
      <c r="BE70" s="108"/>
      <c r="BF70" s="108"/>
      <c r="BG70" s="108"/>
      <c r="BH70" s="108"/>
      <c r="BI70" s="108"/>
      <c r="BJ70" s="108"/>
      <c r="BK70" s="108"/>
      <c r="BL70" s="108"/>
      <c r="BM70" s="108"/>
      <c r="BN70" s="108"/>
      <c r="BO70" s="108"/>
      <c r="BP70" s="108"/>
      <c r="BQ70" s="108"/>
      <c r="BR70" s="108"/>
      <c r="BS70" s="108"/>
      <c r="BT70" s="108"/>
      <c r="BU70" s="108"/>
      <c r="BV70" s="108"/>
      <c r="BW70" s="108"/>
      <c r="BX70" s="108"/>
      <c r="BY70" s="108"/>
    </row>
    <row r="71" spans="1:77" ht="14.25" x14ac:dyDescent="0.2">
      <c r="A71" s="120"/>
      <c r="BA71" s="108"/>
      <c r="BB71" s="108"/>
      <c r="BC71" s="108"/>
      <c r="BD71" s="108"/>
      <c r="BE71" s="108"/>
      <c r="BF71" s="108"/>
      <c r="BG71" s="108"/>
      <c r="BH71" s="108"/>
      <c r="BI71" s="108"/>
      <c r="BJ71" s="108"/>
      <c r="BK71" s="108"/>
      <c r="BL71" s="108"/>
      <c r="BM71" s="108"/>
      <c r="BN71" s="108"/>
      <c r="BO71" s="108"/>
      <c r="BP71" s="108"/>
      <c r="BQ71" s="108"/>
      <c r="BR71" s="108"/>
      <c r="BS71" s="108"/>
      <c r="BT71" s="108"/>
      <c r="BU71" s="108"/>
      <c r="BV71" s="108"/>
      <c r="BW71" s="108"/>
      <c r="BX71" s="108"/>
      <c r="BY71" s="108"/>
    </row>
    <row r="72" spans="1:77" x14ac:dyDescent="0.2">
      <c r="A72" s="140"/>
      <c r="BA72" s="108"/>
      <c r="BB72" s="108"/>
      <c r="BC72" s="108"/>
      <c r="BD72" s="108"/>
      <c r="BE72" s="108"/>
      <c r="BF72" s="108"/>
      <c r="BG72" s="108"/>
      <c r="BH72" s="108"/>
      <c r="BI72" s="108"/>
      <c r="BJ72" s="108"/>
      <c r="BK72" s="108"/>
      <c r="BL72" s="108"/>
      <c r="BM72" s="108"/>
      <c r="BN72" s="108"/>
      <c r="BO72" s="108"/>
      <c r="BP72" s="108"/>
      <c r="BQ72" s="108"/>
      <c r="BR72" s="108"/>
      <c r="BS72" s="108"/>
      <c r="BT72" s="108"/>
      <c r="BU72" s="108"/>
      <c r="BV72" s="108"/>
      <c r="BW72" s="108"/>
      <c r="BX72" s="108"/>
      <c r="BY72" s="108"/>
    </row>
    <row r="73" spans="1:77" x14ac:dyDescent="0.2">
      <c r="A73" s="140"/>
      <c r="BA73" s="108"/>
      <c r="BB73" s="108"/>
      <c r="BC73" s="108"/>
      <c r="BD73" s="108"/>
      <c r="BE73" s="108"/>
      <c r="BF73" s="108"/>
      <c r="BG73" s="108"/>
      <c r="BH73" s="108"/>
      <c r="BI73" s="108"/>
      <c r="BJ73" s="108"/>
      <c r="BK73" s="108"/>
      <c r="BL73" s="108"/>
      <c r="BM73" s="108"/>
      <c r="BN73" s="108"/>
      <c r="BO73" s="108"/>
      <c r="BP73" s="108"/>
      <c r="BQ73" s="108"/>
      <c r="BR73" s="108"/>
      <c r="BS73" s="108"/>
      <c r="BT73" s="108"/>
      <c r="BU73" s="108"/>
      <c r="BV73" s="108"/>
      <c r="BW73" s="108"/>
      <c r="BX73" s="108"/>
      <c r="BY73" s="108"/>
    </row>
    <row r="74" spans="1:77" x14ac:dyDescent="0.2">
      <c r="A74" s="140"/>
      <c r="BA74" s="108"/>
      <c r="BB74" s="108"/>
      <c r="BC74" s="108"/>
      <c r="BD74" s="108"/>
      <c r="BE74" s="108"/>
      <c r="BF74" s="108"/>
      <c r="BG74" s="108"/>
      <c r="BH74" s="108"/>
      <c r="BI74" s="108"/>
      <c r="BJ74" s="108"/>
      <c r="BK74" s="108"/>
      <c r="BL74" s="108"/>
      <c r="BM74" s="108"/>
      <c r="BN74" s="108"/>
      <c r="BO74" s="108"/>
      <c r="BP74" s="108"/>
      <c r="BQ74" s="108"/>
      <c r="BR74" s="108"/>
      <c r="BS74" s="108"/>
      <c r="BT74" s="108"/>
      <c r="BU74" s="108"/>
      <c r="BV74" s="108"/>
      <c r="BW74" s="108"/>
      <c r="BX74" s="108"/>
      <c r="BY74" s="108"/>
    </row>
    <row r="75" spans="1:77" x14ac:dyDescent="0.2">
      <c r="A75" s="140"/>
      <c r="BA75" s="108"/>
      <c r="BB75" s="108"/>
      <c r="BC75" s="108"/>
      <c r="BD75" s="108"/>
      <c r="BE75" s="108"/>
      <c r="BF75" s="108"/>
      <c r="BG75" s="108"/>
      <c r="BH75" s="108"/>
      <c r="BI75" s="108"/>
      <c r="BJ75" s="108"/>
      <c r="BK75" s="108"/>
      <c r="BL75" s="108"/>
      <c r="BM75" s="108"/>
      <c r="BN75" s="108"/>
      <c r="BO75" s="108"/>
      <c r="BP75" s="108"/>
      <c r="BQ75" s="108"/>
      <c r="BR75" s="108"/>
      <c r="BS75" s="108"/>
      <c r="BT75" s="108"/>
      <c r="BU75" s="108"/>
      <c r="BV75" s="108"/>
      <c r="BW75" s="108"/>
      <c r="BX75" s="108"/>
      <c r="BY75" s="108"/>
    </row>
    <row r="76" spans="1:77" x14ac:dyDescent="0.2">
      <c r="A76" s="140"/>
      <c r="BA76" s="108"/>
      <c r="BB76" s="108"/>
      <c r="BC76" s="108"/>
      <c r="BD76" s="108"/>
      <c r="BE76" s="108"/>
      <c r="BF76" s="108"/>
      <c r="BG76" s="108"/>
      <c r="BH76" s="108"/>
      <c r="BI76" s="108"/>
      <c r="BJ76" s="108"/>
      <c r="BK76" s="108"/>
      <c r="BL76" s="108"/>
      <c r="BM76" s="108"/>
      <c r="BN76" s="108"/>
      <c r="BO76" s="108"/>
      <c r="BP76" s="108"/>
      <c r="BQ76" s="108"/>
      <c r="BR76" s="108"/>
      <c r="BS76" s="108"/>
      <c r="BT76" s="108"/>
      <c r="BU76" s="108"/>
      <c r="BV76" s="108"/>
      <c r="BW76" s="108"/>
      <c r="BX76" s="108"/>
      <c r="BY76" s="108"/>
    </row>
    <row r="77" spans="1:77" x14ac:dyDescent="0.2">
      <c r="A77" s="140"/>
      <c r="BA77" s="108"/>
      <c r="BB77" s="108"/>
      <c r="BC77" s="108"/>
      <c r="BD77" s="108"/>
      <c r="BE77" s="108"/>
      <c r="BF77" s="108"/>
      <c r="BG77" s="108"/>
      <c r="BH77" s="108"/>
      <c r="BI77" s="108"/>
      <c r="BJ77" s="108"/>
      <c r="BK77" s="108"/>
      <c r="BL77" s="108"/>
      <c r="BM77" s="108"/>
      <c r="BN77" s="108"/>
      <c r="BO77" s="108"/>
      <c r="BP77" s="108"/>
      <c r="BQ77" s="108"/>
      <c r="BR77" s="108"/>
      <c r="BS77" s="108"/>
      <c r="BT77" s="108"/>
      <c r="BU77" s="108"/>
      <c r="BV77" s="108"/>
      <c r="BW77" s="108"/>
      <c r="BX77" s="108"/>
      <c r="BY77" s="108"/>
    </row>
    <row r="78" spans="1:77" x14ac:dyDescent="0.2">
      <c r="A78" s="140"/>
      <c r="BA78" s="108"/>
      <c r="BB78" s="108"/>
      <c r="BC78" s="108"/>
      <c r="BD78" s="108"/>
      <c r="BE78" s="108"/>
      <c r="BF78" s="108"/>
      <c r="BG78" s="108"/>
      <c r="BH78" s="108"/>
      <c r="BI78" s="108"/>
      <c r="BJ78" s="108"/>
      <c r="BK78" s="108"/>
      <c r="BL78" s="108"/>
      <c r="BM78" s="108"/>
      <c r="BN78" s="108"/>
      <c r="BO78" s="108"/>
      <c r="BP78" s="108"/>
      <c r="BQ78" s="108"/>
      <c r="BR78" s="108"/>
      <c r="BS78" s="108"/>
      <c r="BT78" s="108"/>
      <c r="BU78" s="108"/>
      <c r="BV78" s="108"/>
      <c r="BW78" s="108"/>
      <c r="BX78" s="108"/>
      <c r="BY78" s="108"/>
    </row>
    <row r="79" spans="1:77" x14ac:dyDescent="0.2">
      <c r="A79" s="140"/>
      <c r="BA79" s="108"/>
      <c r="BB79" s="108"/>
      <c r="BC79" s="108"/>
      <c r="BD79" s="108"/>
      <c r="BE79" s="108"/>
      <c r="BF79" s="108"/>
      <c r="BG79" s="108"/>
      <c r="BH79" s="108"/>
      <c r="BI79" s="108"/>
      <c r="BJ79" s="108"/>
      <c r="BK79" s="108"/>
      <c r="BL79" s="108"/>
      <c r="BM79" s="108"/>
      <c r="BN79" s="108"/>
      <c r="BO79" s="108"/>
      <c r="BP79" s="108"/>
      <c r="BQ79" s="108"/>
      <c r="BR79" s="108"/>
      <c r="BS79" s="108"/>
      <c r="BT79" s="108"/>
      <c r="BU79" s="108"/>
      <c r="BV79" s="108"/>
      <c r="BW79" s="108"/>
      <c r="BX79" s="108"/>
      <c r="BY79" s="108"/>
    </row>
    <row r="80" spans="1:77" x14ac:dyDescent="0.2">
      <c r="A80" s="140"/>
      <c r="BA80" s="108"/>
      <c r="BB80" s="108"/>
      <c r="BC80" s="108"/>
      <c r="BD80" s="108"/>
      <c r="BE80" s="108"/>
      <c r="BF80" s="108"/>
      <c r="BG80" s="108"/>
      <c r="BH80" s="108"/>
      <c r="BI80" s="108"/>
      <c r="BJ80" s="108"/>
      <c r="BK80" s="108"/>
      <c r="BL80" s="108"/>
      <c r="BM80" s="108"/>
      <c r="BN80" s="108"/>
      <c r="BO80" s="108"/>
      <c r="BP80" s="108"/>
      <c r="BQ80" s="108"/>
      <c r="BR80" s="108"/>
      <c r="BS80" s="108"/>
      <c r="BT80" s="108"/>
      <c r="BU80" s="108"/>
      <c r="BV80" s="108"/>
      <c r="BW80" s="108"/>
      <c r="BX80" s="108"/>
      <c r="BY80" s="108"/>
    </row>
    <row r="81" spans="1:77" x14ac:dyDescent="0.2">
      <c r="A81" s="140"/>
      <c r="BA81" s="108"/>
      <c r="BB81" s="108"/>
      <c r="BC81" s="108"/>
      <c r="BD81" s="108"/>
      <c r="BE81" s="108"/>
      <c r="BF81" s="108"/>
      <c r="BG81" s="108"/>
      <c r="BH81" s="108"/>
      <c r="BI81" s="108"/>
      <c r="BJ81" s="108"/>
      <c r="BK81" s="108"/>
      <c r="BL81" s="108"/>
      <c r="BM81" s="108"/>
      <c r="BN81" s="108"/>
      <c r="BO81" s="108"/>
      <c r="BP81" s="108"/>
      <c r="BQ81" s="108"/>
      <c r="BR81" s="108"/>
      <c r="BS81" s="108"/>
      <c r="BT81" s="108"/>
      <c r="BU81" s="108"/>
      <c r="BV81" s="108"/>
      <c r="BW81" s="108"/>
      <c r="BX81" s="108"/>
      <c r="BY81" s="108"/>
    </row>
    <row r="82" spans="1:77" x14ac:dyDescent="0.2">
      <c r="A82" s="140"/>
      <c r="BA82" s="108"/>
      <c r="BB82" s="108"/>
      <c r="BC82" s="108"/>
      <c r="BD82" s="108"/>
      <c r="BE82" s="108"/>
      <c r="BF82" s="108"/>
      <c r="BG82" s="108"/>
      <c r="BH82" s="108"/>
      <c r="BI82" s="108"/>
      <c r="BJ82" s="108"/>
      <c r="BK82" s="108"/>
      <c r="BL82" s="108"/>
      <c r="BM82" s="108"/>
      <c r="BN82" s="108"/>
      <c r="BO82" s="108"/>
      <c r="BP82" s="108"/>
      <c r="BQ82" s="108"/>
      <c r="BR82" s="108"/>
      <c r="BS82" s="108"/>
      <c r="BT82" s="108"/>
      <c r="BU82" s="108"/>
      <c r="BV82" s="108"/>
      <c r="BW82" s="108"/>
      <c r="BX82" s="108"/>
      <c r="BY82" s="108"/>
    </row>
    <row r="83" spans="1:77" x14ac:dyDescent="0.2">
      <c r="A83" s="140"/>
      <c r="BA83" s="108"/>
      <c r="BB83" s="108"/>
      <c r="BC83" s="108"/>
      <c r="BD83" s="108"/>
      <c r="BE83" s="108"/>
      <c r="BF83" s="108"/>
      <c r="BG83" s="108"/>
      <c r="BH83" s="108"/>
      <c r="BI83" s="108"/>
      <c r="BJ83" s="108"/>
      <c r="BK83" s="108"/>
      <c r="BL83" s="108"/>
      <c r="BM83" s="108"/>
      <c r="BN83" s="108"/>
      <c r="BO83" s="108"/>
      <c r="BP83" s="108"/>
      <c r="BQ83" s="108"/>
      <c r="BR83" s="108"/>
      <c r="BS83" s="108"/>
      <c r="BT83" s="108"/>
      <c r="BU83" s="108"/>
      <c r="BV83" s="108"/>
      <c r="BW83" s="108"/>
      <c r="BX83" s="108"/>
      <c r="BY83" s="108"/>
    </row>
    <row r="84" spans="1:77" x14ac:dyDescent="0.2">
      <c r="A84" s="140"/>
      <c r="BA84" s="108"/>
      <c r="BB84" s="108"/>
      <c r="BC84" s="108"/>
      <c r="BD84" s="108"/>
      <c r="BE84" s="108"/>
      <c r="BF84" s="108"/>
      <c r="BG84" s="108"/>
      <c r="BH84" s="108"/>
      <c r="BI84" s="108"/>
      <c r="BJ84" s="108"/>
      <c r="BK84" s="108"/>
      <c r="BL84" s="108"/>
      <c r="BM84" s="108"/>
      <c r="BN84" s="108"/>
      <c r="BO84" s="108"/>
      <c r="BP84" s="108"/>
      <c r="BQ84" s="108"/>
      <c r="BR84" s="108"/>
      <c r="BS84" s="108"/>
      <c r="BT84" s="108"/>
      <c r="BU84" s="108"/>
      <c r="BV84" s="108"/>
      <c r="BW84" s="108"/>
      <c r="BX84" s="108"/>
      <c r="BY84" s="108"/>
    </row>
    <row r="85" spans="1:77" x14ac:dyDescent="0.2">
      <c r="A85" s="140"/>
      <c r="BA85" s="108"/>
      <c r="BB85" s="108"/>
      <c r="BC85" s="108"/>
      <c r="BD85" s="108"/>
      <c r="BE85" s="108"/>
      <c r="BF85" s="108"/>
      <c r="BG85" s="108"/>
      <c r="BH85" s="108"/>
      <c r="BI85" s="108"/>
      <c r="BJ85" s="108"/>
      <c r="BK85" s="108"/>
      <c r="BL85" s="108"/>
      <c r="BM85" s="108"/>
      <c r="BN85" s="108"/>
      <c r="BO85" s="108"/>
      <c r="BP85" s="108"/>
      <c r="BQ85" s="108"/>
      <c r="BR85" s="108"/>
      <c r="BS85" s="108"/>
      <c r="BT85" s="108"/>
      <c r="BU85" s="108"/>
      <c r="BV85" s="108"/>
      <c r="BW85" s="108"/>
      <c r="BX85" s="108"/>
      <c r="BY85" s="108"/>
    </row>
    <row r="86" spans="1:77" x14ac:dyDescent="0.2">
      <c r="A86" s="140"/>
      <c r="BA86" s="108"/>
      <c r="BB86" s="108"/>
      <c r="BC86" s="108"/>
      <c r="BD86" s="108"/>
      <c r="BE86" s="108"/>
      <c r="BF86" s="108"/>
      <c r="BG86" s="108"/>
      <c r="BH86" s="108"/>
      <c r="BI86" s="108"/>
      <c r="BJ86" s="108"/>
      <c r="BK86" s="108"/>
      <c r="BL86" s="108"/>
      <c r="BM86" s="108"/>
      <c r="BN86" s="108"/>
      <c r="BO86" s="108"/>
      <c r="BP86" s="108"/>
      <c r="BQ86" s="108"/>
      <c r="BR86" s="108"/>
      <c r="BS86" s="108"/>
      <c r="BT86" s="108"/>
      <c r="BU86" s="108"/>
      <c r="BV86" s="108"/>
      <c r="BW86" s="108"/>
      <c r="BX86" s="108"/>
      <c r="BY86" s="108"/>
    </row>
    <row r="87" spans="1:77" x14ac:dyDescent="0.2">
      <c r="A87" s="140"/>
      <c r="BA87" s="108"/>
      <c r="BB87" s="108"/>
      <c r="BC87" s="108"/>
      <c r="BD87" s="108"/>
      <c r="BE87" s="108"/>
      <c r="BF87" s="108"/>
      <c r="BG87" s="108"/>
      <c r="BH87" s="108"/>
      <c r="BI87" s="108"/>
      <c r="BJ87" s="108"/>
      <c r="BK87" s="108"/>
      <c r="BL87" s="108"/>
      <c r="BM87" s="108"/>
      <c r="BN87" s="108"/>
      <c r="BO87" s="108"/>
      <c r="BP87" s="108"/>
      <c r="BQ87" s="108"/>
      <c r="BR87" s="108"/>
      <c r="BS87" s="108"/>
      <c r="BT87" s="108"/>
      <c r="BU87" s="108"/>
      <c r="BV87" s="108"/>
      <c r="BW87" s="108"/>
      <c r="BX87" s="108"/>
      <c r="BY87" s="108"/>
    </row>
    <row r="88" spans="1:77" x14ac:dyDescent="0.2">
      <c r="A88" s="140"/>
      <c r="BA88" s="108"/>
      <c r="BB88" s="108"/>
      <c r="BC88" s="108"/>
      <c r="BD88" s="108"/>
      <c r="BE88" s="108"/>
      <c r="BF88" s="108"/>
      <c r="BG88" s="108"/>
      <c r="BH88" s="108"/>
      <c r="BI88" s="108"/>
      <c r="BJ88" s="108"/>
      <c r="BK88" s="108"/>
      <c r="BL88" s="108"/>
      <c r="BM88" s="108"/>
      <c r="BN88" s="108"/>
      <c r="BO88" s="108"/>
      <c r="BP88" s="108"/>
      <c r="BQ88" s="108"/>
      <c r="BR88" s="108"/>
      <c r="BS88" s="108"/>
      <c r="BT88" s="108"/>
      <c r="BU88" s="108"/>
      <c r="BV88" s="108"/>
      <c r="BW88" s="108"/>
      <c r="BX88" s="108"/>
      <c r="BY88" s="108"/>
    </row>
    <row r="89" spans="1:77" x14ac:dyDescent="0.2">
      <c r="A89" s="140"/>
      <c r="BA89" s="108"/>
      <c r="BB89" s="108"/>
      <c r="BC89" s="108"/>
      <c r="BD89" s="108"/>
      <c r="BE89" s="108"/>
      <c r="BF89" s="108"/>
      <c r="BG89" s="108"/>
      <c r="BH89" s="108"/>
      <c r="BI89" s="108"/>
      <c r="BJ89" s="108"/>
      <c r="BK89" s="108"/>
      <c r="BL89" s="108"/>
      <c r="BM89" s="108"/>
      <c r="BN89" s="108"/>
      <c r="BO89" s="108"/>
      <c r="BP89" s="108"/>
      <c r="BQ89" s="108"/>
      <c r="BR89" s="108"/>
      <c r="BS89" s="108"/>
      <c r="BT89" s="108"/>
      <c r="BU89" s="108"/>
      <c r="BV89" s="108"/>
      <c r="BW89" s="108"/>
      <c r="BX89" s="108"/>
      <c r="BY89" s="108"/>
    </row>
    <row r="90" spans="1:77" x14ac:dyDescent="0.2">
      <c r="A90" s="140"/>
      <c r="BA90" s="108"/>
      <c r="BB90" s="108"/>
      <c r="BC90" s="108"/>
      <c r="BD90" s="108"/>
      <c r="BE90" s="108"/>
      <c r="BF90" s="108"/>
      <c r="BG90" s="108"/>
      <c r="BH90" s="108"/>
      <c r="BI90" s="108"/>
      <c r="BJ90" s="108"/>
      <c r="BK90" s="108"/>
      <c r="BL90" s="108"/>
      <c r="BM90" s="108"/>
      <c r="BN90" s="108"/>
      <c r="BO90" s="108"/>
      <c r="BP90" s="108"/>
      <c r="BQ90" s="108"/>
      <c r="BR90" s="108"/>
      <c r="BS90" s="108"/>
      <c r="BT90" s="108"/>
      <c r="BU90" s="108"/>
      <c r="BV90" s="108"/>
      <c r="BW90" s="108"/>
      <c r="BX90" s="108"/>
      <c r="BY90" s="108"/>
    </row>
    <row r="91" spans="1:77" x14ac:dyDescent="0.2">
      <c r="A91" s="140"/>
      <c r="BA91" s="108"/>
      <c r="BB91" s="108"/>
      <c r="BC91" s="108"/>
      <c r="BD91" s="108"/>
      <c r="BE91" s="108"/>
      <c r="BF91" s="108"/>
      <c r="BG91" s="108"/>
      <c r="BH91" s="108"/>
      <c r="BI91" s="108"/>
      <c r="BJ91" s="108"/>
      <c r="BK91" s="108"/>
      <c r="BL91" s="108"/>
      <c r="BM91" s="108"/>
      <c r="BN91" s="108"/>
      <c r="BO91" s="108"/>
      <c r="BP91" s="108"/>
      <c r="BQ91" s="108"/>
      <c r="BR91" s="108"/>
      <c r="BS91" s="108"/>
      <c r="BT91" s="108"/>
      <c r="BU91" s="108"/>
      <c r="BV91" s="108"/>
      <c r="BW91" s="108"/>
      <c r="BX91" s="108"/>
      <c r="BY91" s="108"/>
    </row>
    <row r="92" spans="1:77" x14ac:dyDescent="0.2">
      <c r="A92" s="140"/>
      <c r="BA92" s="108"/>
      <c r="BB92" s="108"/>
      <c r="BC92" s="108"/>
      <c r="BD92" s="108"/>
      <c r="BE92" s="108"/>
      <c r="BF92" s="108"/>
      <c r="BG92" s="108"/>
      <c r="BH92" s="108"/>
      <c r="BI92" s="108"/>
      <c r="BJ92" s="108"/>
      <c r="BK92" s="108"/>
      <c r="BL92" s="108"/>
      <c r="BM92" s="108"/>
      <c r="BN92" s="108"/>
      <c r="BO92" s="108"/>
      <c r="BP92" s="108"/>
      <c r="BQ92" s="108"/>
      <c r="BR92" s="108"/>
      <c r="BS92" s="108"/>
      <c r="BT92" s="108"/>
      <c r="BU92" s="108"/>
      <c r="BV92" s="108"/>
      <c r="BW92" s="108"/>
      <c r="BX92" s="108"/>
      <c r="BY92" s="108"/>
    </row>
    <row r="93" spans="1:77" x14ac:dyDescent="0.2">
      <c r="A93" s="140"/>
      <c r="BA93" s="108"/>
      <c r="BB93" s="108"/>
      <c r="BC93" s="108"/>
      <c r="BD93" s="108"/>
      <c r="BE93" s="108"/>
      <c r="BF93" s="108"/>
      <c r="BG93" s="108"/>
      <c r="BH93" s="108"/>
      <c r="BI93" s="108"/>
      <c r="BJ93" s="108"/>
      <c r="BK93" s="108"/>
      <c r="BL93" s="108"/>
      <c r="BM93" s="108"/>
      <c r="BN93" s="108"/>
      <c r="BO93" s="108"/>
      <c r="BP93" s="108"/>
      <c r="BQ93" s="108"/>
      <c r="BR93" s="108"/>
      <c r="BS93" s="108"/>
      <c r="BT93" s="108"/>
      <c r="BU93" s="108"/>
      <c r="BV93" s="108"/>
      <c r="BW93" s="108"/>
      <c r="BX93" s="108"/>
      <c r="BY93" s="108"/>
    </row>
    <row r="94" spans="1:77" x14ac:dyDescent="0.2">
      <c r="A94" s="140"/>
      <c r="BA94" s="108"/>
      <c r="BB94" s="108"/>
      <c r="BC94" s="108"/>
      <c r="BD94" s="108"/>
      <c r="BE94" s="108"/>
      <c r="BF94" s="108"/>
      <c r="BG94" s="108"/>
      <c r="BH94" s="108"/>
      <c r="BI94" s="108"/>
      <c r="BJ94" s="108"/>
      <c r="BK94" s="108"/>
      <c r="BL94" s="108"/>
      <c r="BM94" s="108"/>
      <c r="BN94" s="108"/>
      <c r="BO94" s="108"/>
      <c r="BP94" s="108"/>
      <c r="BQ94" s="108"/>
      <c r="BR94" s="108"/>
      <c r="BS94" s="108"/>
      <c r="BT94" s="108"/>
      <c r="BU94" s="108"/>
      <c r="BV94" s="108"/>
      <c r="BW94" s="108"/>
      <c r="BX94" s="108"/>
      <c r="BY94" s="108"/>
    </row>
    <row r="95" spans="1:77" x14ac:dyDescent="0.2">
      <c r="A95" s="140"/>
      <c r="BA95" s="108"/>
      <c r="BB95" s="108"/>
      <c r="BC95" s="108"/>
      <c r="BD95" s="108"/>
      <c r="BE95" s="108"/>
      <c r="BF95" s="108"/>
      <c r="BG95" s="108"/>
      <c r="BH95" s="108"/>
      <c r="BI95" s="108"/>
      <c r="BJ95" s="108"/>
      <c r="BK95" s="108"/>
      <c r="BL95" s="108"/>
      <c r="BM95" s="108"/>
      <c r="BN95" s="108"/>
      <c r="BO95" s="108"/>
      <c r="BP95" s="108"/>
      <c r="BQ95" s="108"/>
      <c r="BR95" s="108"/>
      <c r="BS95" s="108"/>
      <c r="BT95" s="108"/>
      <c r="BU95" s="108"/>
      <c r="BV95" s="108"/>
      <c r="BW95" s="108"/>
      <c r="BX95" s="108"/>
      <c r="BY95" s="108"/>
    </row>
    <row r="96" spans="1:77" x14ac:dyDescent="0.2">
      <c r="A96" s="140"/>
      <c r="BA96" s="108"/>
      <c r="BB96" s="108"/>
      <c r="BC96" s="108"/>
      <c r="BD96" s="108"/>
      <c r="BE96" s="108"/>
      <c r="BF96" s="108"/>
      <c r="BG96" s="108"/>
      <c r="BH96" s="108"/>
      <c r="BI96" s="108"/>
      <c r="BJ96" s="108"/>
      <c r="BK96" s="108"/>
      <c r="BL96" s="108"/>
      <c r="BM96" s="108"/>
      <c r="BN96" s="108"/>
      <c r="BO96" s="108"/>
      <c r="BP96" s="108"/>
      <c r="BQ96" s="108"/>
      <c r="BR96" s="108"/>
      <c r="BS96" s="108"/>
      <c r="BT96" s="108"/>
      <c r="BU96" s="108"/>
      <c r="BV96" s="108"/>
      <c r="BW96" s="108"/>
      <c r="BX96" s="108"/>
      <c r="BY96" s="108"/>
    </row>
    <row r="97" spans="1:77" x14ac:dyDescent="0.2">
      <c r="A97" s="140"/>
      <c r="BA97" s="108"/>
      <c r="BB97" s="108"/>
      <c r="BC97" s="108"/>
      <c r="BD97" s="108"/>
      <c r="BE97" s="108"/>
      <c r="BF97" s="108"/>
      <c r="BG97" s="108"/>
      <c r="BH97" s="108"/>
      <c r="BI97" s="108"/>
      <c r="BJ97" s="108"/>
      <c r="BK97" s="108"/>
      <c r="BL97" s="108"/>
      <c r="BM97" s="108"/>
      <c r="BN97" s="108"/>
      <c r="BO97" s="108"/>
      <c r="BP97" s="108"/>
      <c r="BQ97" s="108"/>
      <c r="BR97" s="108"/>
      <c r="BS97" s="108"/>
      <c r="BT97" s="108"/>
      <c r="BU97" s="108"/>
      <c r="BV97" s="108"/>
      <c r="BW97" s="108"/>
      <c r="BX97" s="108"/>
      <c r="BY97" s="108"/>
    </row>
    <row r="98" spans="1:77" x14ac:dyDescent="0.2">
      <c r="A98" s="140"/>
      <c r="BA98" s="108"/>
      <c r="BB98" s="108"/>
      <c r="BC98" s="108"/>
      <c r="BD98" s="108"/>
      <c r="BE98" s="108"/>
      <c r="BF98" s="108"/>
      <c r="BG98" s="108"/>
      <c r="BH98" s="108"/>
      <c r="BI98" s="108"/>
      <c r="BJ98" s="108"/>
      <c r="BK98" s="108"/>
      <c r="BL98" s="108"/>
      <c r="BM98" s="108"/>
      <c r="BN98" s="108"/>
      <c r="BO98" s="108"/>
      <c r="BP98" s="108"/>
      <c r="BQ98" s="108"/>
      <c r="BR98" s="108"/>
      <c r="BS98" s="108"/>
      <c r="BT98" s="108"/>
      <c r="BU98" s="108"/>
      <c r="BV98" s="108"/>
      <c r="BW98" s="108"/>
      <c r="BX98" s="108"/>
      <c r="BY98" s="108"/>
    </row>
    <row r="99" spans="1:77" x14ac:dyDescent="0.2">
      <c r="A99" s="140"/>
      <c r="BA99" s="108"/>
      <c r="BB99" s="108"/>
      <c r="BC99" s="108"/>
      <c r="BD99" s="108"/>
      <c r="BE99" s="108"/>
      <c r="BF99" s="108"/>
      <c r="BG99" s="108"/>
      <c r="BH99" s="108"/>
      <c r="BI99" s="108"/>
      <c r="BJ99" s="108"/>
      <c r="BK99" s="108"/>
      <c r="BL99" s="108"/>
      <c r="BM99" s="108"/>
      <c r="BN99" s="108"/>
      <c r="BO99" s="108"/>
      <c r="BP99" s="108"/>
      <c r="BQ99" s="108"/>
      <c r="BR99" s="108"/>
      <c r="BS99" s="108"/>
      <c r="BT99" s="108"/>
      <c r="BU99" s="108"/>
      <c r="BV99" s="108"/>
      <c r="BW99" s="108"/>
      <c r="BX99" s="108"/>
      <c r="BY99" s="108"/>
    </row>
    <row r="100" spans="1:77" x14ac:dyDescent="0.2">
      <c r="A100" s="140"/>
      <c r="BA100" s="108"/>
      <c r="BB100" s="108"/>
      <c r="BC100" s="108"/>
      <c r="BD100" s="108"/>
      <c r="BE100" s="108"/>
      <c r="BF100" s="108"/>
      <c r="BG100" s="108"/>
      <c r="BH100" s="108"/>
      <c r="BI100" s="108"/>
      <c r="BJ100" s="108"/>
      <c r="BK100" s="108"/>
      <c r="BL100" s="108"/>
      <c r="BM100" s="108"/>
      <c r="BN100" s="108"/>
      <c r="BO100" s="108"/>
      <c r="BP100" s="108"/>
      <c r="BQ100" s="108"/>
      <c r="BR100" s="108"/>
      <c r="BS100" s="108"/>
      <c r="BT100" s="108"/>
      <c r="BU100" s="108"/>
      <c r="BV100" s="108"/>
      <c r="BW100" s="108"/>
      <c r="BX100" s="108"/>
      <c r="BY100" s="108"/>
    </row>
    <row r="101" spans="1:77" x14ac:dyDescent="0.2">
      <c r="A101" s="140"/>
      <c r="BA101" s="108"/>
      <c r="BB101" s="108"/>
      <c r="BC101" s="108"/>
      <c r="BD101" s="108"/>
      <c r="BE101" s="108"/>
      <c r="BF101" s="108"/>
      <c r="BG101" s="108"/>
      <c r="BH101" s="108"/>
      <c r="BI101" s="108"/>
      <c r="BJ101" s="108"/>
      <c r="BK101" s="108"/>
      <c r="BL101" s="108"/>
      <c r="BM101" s="108"/>
      <c r="BN101" s="108"/>
      <c r="BO101" s="108"/>
      <c r="BP101" s="108"/>
      <c r="BQ101" s="108"/>
      <c r="BR101" s="108"/>
      <c r="BS101" s="108"/>
      <c r="BT101" s="108"/>
      <c r="BU101" s="108"/>
      <c r="BV101" s="108"/>
      <c r="BW101" s="108"/>
      <c r="BX101" s="108"/>
      <c r="BY101" s="108"/>
    </row>
    <row r="102" spans="1:77" x14ac:dyDescent="0.2">
      <c r="A102" s="140"/>
      <c r="BA102" s="108"/>
      <c r="BB102" s="108"/>
      <c r="BC102" s="108"/>
      <c r="BD102" s="108"/>
      <c r="BE102" s="108"/>
      <c r="BF102" s="108"/>
      <c r="BG102" s="108"/>
      <c r="BH102" s="108"/>
      <c r="BI102" s="108"/>
      <c r="BJ102" s="108"/>
      <c r="BK102" s="108"/>
      <c r="BL102" s="108"/>
      <c r="BM102" s="108"/>
      <c r="BN102" s="108"/>
      <c r="BO102" s="108"/>
      <c r="BP102" s="108"/>
      <c r="BQ102" s="108"/>
      <c r="BR102" s="108"/>
      <c r="BS102" s="108"/>
      <c r="BT102" s="108"/>
      <c r="BU102" s="108"/>
      <c r="BV102" s="108"/>
      <c r="BW102" s="108"/>
      <c r="BX102" s="108"/>
      <c r="BY102" s="108"/>
    </row>
    <row r="103" spans="1:77" x14ac:dyDescent="0.2">
      <c r="A103" s="140"/>
      <c r="BA103" s="108"/>
      <c r="BB103" s="108"/>
      <c r="BC103" s="108"/>
      <c r="BD103" s="108"/>
      <c r="BE103" s="108"/>
      <c r="BF103" s="108"/>
      <c r="BG103" s="108"/>
      <c r="BH103" s="108"/>
      <c r="BI103" s="108"/>
      <c r="BJ103" s="108"/>
      <c r="BK103" s="108"/>
      <c r="BL103" s="108"/>
      <c r="BM103" s="108"/>
      <c r="BN103" s="108"/>
      <c r="BO103" s="108"/>
      <c r="BP103" s="108"/>
      <c r="BQ103" s="108"/>
      <c r="BR103" s="108"/>
      <c r="BS103" s="108"/>
      <c r="BT103" s="108"/>
      <c r="BU103" s="108"/>
      <c r="BV103" s="108"/>
      <c r="BW103" s="108"/>
      <c r="BX103" s="108"/>
      <c r="BY103" s="108"/>
    </row>
    <row r="104" spans="1:77" x14ac:dyDescent="0.2">
      <c r="A104" s="140"/>
      <c r="BA104" s="108"/>
      <c r="BB104" s="108"/>
      <c r="BC104" s="108"/>
      <c r="BD104" s="108"/>
      <c r="BE104" s="108"/>
      <c r="BF104" s="108"/>
      <c r="BG104" s="108"/>
      <c r="BH104" s="108"/>
      <c r="BI104" s="108"/>
      <c r="BJ104" s="108"/>
      <c r="BK104" s="108"/>
      <c r="BL104" s="108"/>
      <c r="BM104" s="108"/>
      <c r="BN104" s="108"/>
      <c r="BO104" s="108"/>
      <c r="BP104" s="108"/>
      <c r="BQ104" s="108"/>
      <c r="BR104" s="108"/>
      <c r="BS104" s="108"/>
      <c r="BT104" s="108"/>
      <c r="BU104" s="108"/>
      <c r="BV104" s="108"/>
      <c r="BW104" s="108"/>
      <c r="BX104" s="108"/>
      <c r="BY104" s="108"/>
    </row>
    <row r="105" spans="1:77" x14ac:dyDescent="0.2">
      <c r="A105" s="140"/>
      <c r="BA105" s="108"/>
      <c r="BB105" s="108"/>
      <c r="BC105" s="108"/>
      <c r="BD105" s="108"/>
      <c r="BE105" s="108"/>
      <c r="BF105" s="108"/>
      <c r="BG105" s="108"/>
      <c r="BH105" s="108"/>
      <c r="BI105" s="108"/>
      <c r="BJ105" s="108"/>
      <c r="BK105" s="108"/>
      <c r="BL105" s="108"/>
      <c r="BM105" s="108"/>
      <c r="BN105" s="108"/>
      <c r="BO105" s="108"/>
      <c r="BP105" s="108"/>
      <c r="BQ105" s="108"/>
      <c r="BR105" s="108"/>
      <c r="BS105" s="108"/>
      <c r="BT105" s="108"/>
      <c r="BU105" s="108"/>
      <c r="BV105" s="108"/>
      <c r="BW105" s="108"/>
      <c r="BX105" s="108"/>
      <c r="BY105" s="108"/>
    </row>
    <row r="106" spans="1:77" x14ac:dyDescent="0.2">
      <c r="A106" s="140"/>
      <c r="BA106" s="108"/>
      <c r="BB106" s="108"/>
      <c r="BC106" s="108"/>
      <c r="BD106" s="108"/>
      <c r="BE106" s="108"/>
      <c r="BF106" s="108"/>
      <c r="BG106" s="108"/>
      <c r="BH106" s="108"/>
      <c r="BI106" s="108"/>
      <c r="BJ106" s="108"/>
      <c r="BK106" s="108"/>
      <c r="BL106" s="108"/>
      <c r="BM106" s="108"/>
      <c r="BN106" s="108"/>
      <c r="BO106" s="108"/>
      <c r="BP106" s="108"/>
      <c r="BQ106" s="108"/>
      <c r="BR106" s="108"/>
      <c r="BS106" s="108"/>
      <c r="BT106" s="108"/>
      <c r="BU106" s="108"/>
      <c r="BV106" s="108"/>
      <c r="BW106" s="108"/>
      <c r="BX106" s="108"/>
      <c r="BY106" s="108"/>
    </row>
    <row r="107" spans="1:77" x14ac:dyDescent="0.2">
      <c r="A107" s="140"/>
      <c r="BA107" s="108"/>
      <c r="BB107" s="108"/>
      <c r="BC107" s="108"/>
      <c r="BD107" s="108"/>
      <c r="BE107" s="108"/>
      <c r="BF107" s="108"/>
      <c r="BG107" s="108"/>
      <c r="BH107" s="108"/>
      <c r="BI107" s="108"/>
      <c r="BJ107" s="108"/>
      <c r="BK107" s="108"/>
      <c r="BL107" s="108"/>
      <c r="BM107" s="108"/>
      <c r="BN107" s="108"/>
      <c r="BO107" s="108"/>
      <c r="BP107" s="108"/>
      <c r="BQ107" s="108"/>
      <c r="BR107" s="108"/>
      <c r="BS107" s="108"/>
      <c r="BT107" s="108"/>
      <c r="BU107" s="108"/>
      <c r="BV107" s="108"/>
      <c r="BW107" s="108"/>
      <c r="BX107" s="108"/>
      <c r="BY107" s="108"/>
    </row>
    <row r="108" spans="1:77" x14ac:dyDescent="0.2">
      <c r="A108" s="140"/>
      <c r="BA108" s="108"/>
      <c r="BB108" s="108"/>
      <c r="BC108" s="108"/>
      <c r="BD108" s="108"/>
      <c r="BE108" s="108"/>
      <c r="BF108" s="108"/>
      <c r="BG108" s="108"/>
      <c r="BH108" s="108"/>
      <c r="BI108" s="108"/>
      <c r="BJ108" s="108"/>
      <c r="BK108" s="108"/>
      <c r="BL108" s="108"/>
      <c r="BM108" s="108"/>
      <c r="BN108" s="108"/>
      <c r="BO108" s="108"/>
      <c r="BP108" s="108"/>
      <c r="BQ108" s="108"/>
      <c r="BR108" s="108"/>
      <c r="BS108" s="108"/>
      <c r="BT108" s="108"/>
      <c r="BU108" s="108"/>
      <c r="BV108" s="108"/>
      <c r="BW108" s="108"/>
      <c r="BX108" s="108"/>
      <c r="BY108" s="108"/>
    </row>
    <row r="109" spans="1:77" x14ac:dyDescent="0.2">
      <c r="A109" s="140"/>
      <c r="BA109" s="108"/>
      <c r="BB109" s="108"/>
      <c r="BC109" s="108"/>
      <c r="BD109" s="108"/>
      <c r="BE109" s="108"/>
      <c r="BF109" s="108"/>
      <c r="BG109" s="108"/>
      <c r="BH109" s="108"/>
      <c r="BI109" s="108"/>
      <c r="BJ109" s="108"/>
      <c r="BK109" s="108"/>
      <c r="BL109" s="108"/>
      <c r="BM109" s="108"/>
      <c r="BN109" s="108"/>
      <c r="BO109" s="108"/>
      <c r="BP109" s="108"/>
      <c r="BQ109" s="108"/>
      <c r="BR109" s="108"/>
      <c r="BS109" s="108"/>
      <c r="BT109" s="108"/>
      <c r="BU109" s="108"/>
      <c r="BV109" s="108"/>
      <c r="BW109" s="108"/>
      <c r="BX109" s="108"/>
      <c r="BY109" s="108"/>
    </row>
    <row r="110" spans="1:77" x14ac:dyDescent="0.2">
      <c r="A110" s="140"/>
      <c r="BA110" s="108"/>
      <c r="BB110" s="108"/>
      <c r="BC110" s="108"/>
      <c r="BD110" s="108"/>
      <c r="BE110" s="108"/>
      <c r="BF110" s="108"/>
      <c r="BG110" s="108"/>
      <c r="BH110" s="108"/>
      <c r="BI110" s="108"/>
      <c r="BJ110" s="108"/>
      <c r="BK110" s="108"/>
      <c r="BL110" s="108"/>
      <c r="BM110" s="108"/>
      <c r="BN110" s="108"/>
      <c r="BO110" s="108"/>
      <c r="BP110" s="108"/>
      <c r="BQ110" s="108"/>
      <c r="BR110" s="108"/>
      <c r="BS110" s="108"/>
      <c r="BT110" s="108"/>
      <c r="BU110" s="108"/>
      <c r="BV110" s="108"/>
      <c r="BW110" s="108"/>
      <c r="BX110" s="108"/>
      <c r="BY110" s="108"/>
    </row>
    <row r="111" spans="1:77" x14ac:dyDescent="0.2">
      <c r="A111" s="140"/>
      <c r="BA111" s="108"/>
      <c r="BB111" s="108"/>
      <c r="BC111" s="108"/>
      <c r="BD111" s="108"/>
      <c r="BE111" s="108"/>
      <c r="BF111" s="108"/>
      <c r="BG111" s="108"/>
      <c r="BH111" s="108"/>
      <c r="BI111" s="108"/>
      <c r="BJ111" s="108"/>
      <c r="BK111" s="108"/>
      <c r="BL111" s="108"/>
      <c r="BM111" s="108"/>
      <c r="BN111" s="108"/>
      <c r="BO111" s="108"/>
      <c r="BP111" s="108"/>
      <c r="BQ111" s="108"/>
      <c r="BR111" s="108"/>
      <c r="BS111" s="108"/>
      <c r="BT111" s="108"/>
      <c r="BU111" s="108"/>
      <c r="BV111" s="108"/>
      <c r="BW111" s="108"/>
      <c r="BX111" s="108"/>
      <c r="BY111" s="108"/>
    </row>
    <row r="112" spans="1:77" x14ac:dyDescent="0.2">
      <c r="A112" s="140"/>
      <c r="BA112" s="108"/>
      <c r="BB112" s="108"/>
      <c r="BC112" s="108"/>
      <c r="BD112" s="108"/>
      <c r="BE112" s="108"/>
      <c r="BF112" s="108"/>
      <c r="BG112" s="108"/>
      <c r="BH112" s="108"/>
      <c r="BI112" s="108"/>
      <c r="BJ112" s="108"/>
      <c r="BK112" s="108"/>
      <c r="BL112" s="108"/>
      <c r="BM112" s="108"/>
      <c r="BN112" s="108"/>
      <c r="BO112" s="108"/>
      <c r="BP112" s="108"/>
      <c r="BQ112" s="108"/>
      <c r="BR112" s="108"/>
      <c r="BS112" s="108"/>
      <c r="BT112" s="108"/>
      <c r="BU112" s="108"/>
      <c r="BV112" s="108"/>
      <c r="BW112" s="108"/>
      <c r="BX112" s="108"/>
      <c r="BY112" s="108"/>
    </row>
    <row r="113" spans="1:77" x14ac:dyDescent="0.2">
      <c r="A113" s="140"/>
      <c r="BA113" s="108"/>
      <c r="BB113" s="108"/>
      <c r="BC113" s="108"/>
      <c r="BD113" s="108"/>
      <c r="BE113" s="108"/>
      <c r="BF113" s="108"/>
      <c r="BG113" s="108"/>
      <c r="BH113" s="108"/>
      <c r="BI113" s="108"/>
      <c r="BJ113" s="108"/>
      <c r="BK113" s="108"/>
      <c r="BL113" s="108"/>
      <c r="BM113" s="108"/>
      <c r="BN113" s="108"/>
      <c r="BO113" s="108"/>
      <c r="BP113" s="108"/>
      <c r="BQ113" s="108"/>
      <c r="BR113" s="108"/>
      <c r="BS113" s="108"/>
      <c r="BT113" s="108"/>
      <c r="BU113" s="108"/>
      <c r="BV113" s="108"/>
      <c r="BW113" s="108"/>
      <c r="BX113" s="108"/>
      <c r="BY113" s="108"/>
    </row>
    <row r="114" spans="1:77" x14ac:dyDescent="0.2">
      <c r="A114" s="140"/>
      <c r="BA114" s="108"/>
      <c r="BB114" s="108"/>
      <c r="BC114" s="108"/>
      <c r="BD114" s="108"/>
      <c r="BE114" s="108"/>
      <c r="BF114" s="108"/>
      <c r="BG114" s="108"/>
      <c r="BH114" s="108"/>
      <c r="BI114" s="108"/>
      <c r="BJ114" s="108"/>
      <c r="BK114" s="108"/>
      <c r="BL114" s="108"/>
      <c r="BM114" s="108"/>
      <c r="BN114" s="108"/>
      <c r="BO114" s="108"/>
      <c r="BP114" s="108"/>
      <c r="BQ114" s="108"/>
      <c r="BR114" s="108"/>
      <c r="BS114" s="108"/>
      <c r="BT114" s="108"/>
      <c r="BU114" s="108"/>
      <c r="BV114" s="108"/>
      <c r="BW114" s="108"/>
      <c r="BX114" s="108"/>
      <c r="BY114" s="108"/>
    </row>
    <row r="115" spans="1:77" x14ac:dyDescent="0.2">
      <c r="A115" s="140"/>
      <c r="BA115" s="108"/>
      <c r="BB115" s="108"/>
      <c r="BC115" s="108"/>
      <c r="BD115" s="108"/>
      <c r="BE115" s="108"/>
      <c r="BF115" s="108"/>
      <c r="BG115" s="108"/>
      <c r="BH115" s="108"/>
      <c r="BI115" s="108"/>
      <c r="BJ115" s="108"/>
      <c r="BK115" s="108"/>
      <c r="BL115" s="108"/>
      <c r="BM115" s="108"/>
      <c r="BN115" s="108"/>
      <c r="BO115" s="108"/>
      <c r="BP115" s="108"/>
      <c r="BQ115" s="108"/>
      <c r="BR115" s="108"/>
      <c r="BS115" s="108"/>
      <c r="BT115" s="108"/>
      <c r="BU115" s="108"/>
      <c r="BV115" s="108"/>
      <c r="BW115" s="108"/>
      <c r="BX115" s="108"/>
      <c r="BY115" s="108"/>
    </row>
    <row r="116" spans="1:77" x14ac:dyDescent="0.2">
      <c r="A116" s="140"/>
      <c r="BA116" s="108"/>
      <c r="BB116" s="108"/>
      <c r="BC116" s="108"/>
      <c r="BD116" s="108"/>
      <c r="BE116" s="108"/>
      <c r="BF116" s="108"/>
      <c r="BG116" s="108"/>
      <c r="BH116" s="108"/>
      <c r="BI116" s="108"/>
      <c r="BJ116" s="108"/>
      <c r="BK116" s="108"/>
      <c r="BL116" s="108"/>
      <c r="BM116" s="108"/>
      <c r="BN116" s="108"/>
      <c r="BO116" s="108"/>
      <c r="BP116" s="108"/>
      <c r="BQ116" s="108"/>
      <c r="BR116" s="108"/>
      <c r="BS116" s="108"/>
      <c r="BT116" s="108"/>
      <c r="BU116" s="108"/>
      <c r="BV116" s="108"/>
      <c r="BW116" s="108"/>
      <c r="BX116" s="108"/>
      <c r="BY116" s="108"/>
    </row>
    <row r="117" spans="1:77" x14ac:dyDescent="0.2">
      <c r="A117" s="140"/>
      <c r="BA117" s="108"/>
      <c r="BB117" s="108"/>
      <c r="BC117" s="108"/>
      <c r="BD117" s="108"/>
      <c r="BE117" s="108"/>
      <c r="BF117" s="108"/>
      <c r="BG117" s="108"/>
      <c r="BH117" s="108"/>
      <c r="BI117" s="108"/>
      <c r="BJ117" s="108"/>
      <c r="BK117" s="108"/>
      <c r="BL117" s="108"/>
      <c r="BM117" s="108"/>
      <c r="BN117" s="108"/>
      <c r="BO117" s="108"/>
      <c r="BP117" s="108"/>
      <c r="BQ117" s="108"/>
      <c r="BR117" s="108"/>
      <c r="BS117" s="108"/>
      <c r="BT117" s="108"/>
      <c r="BU117" s="108"/>
      <c r="BV117" s="108"/>
      <c r="BW117" s="108"/>
      <c r="BX117" s="108"/>
      <c r="BY117" s="108"/>
    </row>
    <row r="118" spans="1:77" x14ac:dyDescent="0.2">
      <c r="A118" s="140"/>
      <c r="BA118" s="108"/>
      <c r="BB118" s="108"/>
      <c r="BC118" s="108"/>
      <c r="BD118" s="108"/>
      <c r="BE118" s="108"/>
      <c r="BF118" s="108"/>
      <c r="BG118" s="108"/>
      <c r="BH118" s="108"/>
      <c r="BI118" s="108"/>
      <c r="BJ118" s="108"/>
      <c r="BK118" s="108"/>
      <c r="BL118" s="108"/>
      <c r="BM118" s="108"/>
      <c r="BN118" s="108"/>
      <c r="BO118" s="108"/>
      <c r="BP118" s="108"/>
      <c r="BQ118" s="108"/>
      <c r="BR118" s="108"/>
      <c r="BS118" s="108"/>
      <c r="BT118" s="108"/>
      <c r="BU118" s="108"/>
      <c r="BV118" s="108"/>
      <c r="BW118" s="108"/>
      <c r="BX118" s="108"/>
      <c r="BY118" s="108"/>
    </row>
    <row r="119" spans="1:77" x14ac:dyDescent="0.2">
      <c r="A119" s="140"/>
      <c r="BA119" s="108"/>
      <c r="BB119" s="108"/>
      <c r="BC119" s="108"/>
      <c r="BD119" s="108"/>
      <c r="BE119" s="108"/>
      <c r="BF119" s="108"/>
      <c r="BG119" s="108"/>
      <c r="BH119" s="108"/>
      <c r="BI119" s="108"/>
      <c r="BJ119" s="108"/>
      <c r="BK119" s="108"/>
      <c r="BL119" s="108"/>
      <c r="BM119" s="108"/>
      <c r="BN119" s="108"/>
      <c r="BO119" s="108"/>
      <c r="BP119" s="108"/>
      <c r="BQ119" s="108"/>
      <c r="BR119" s="108"/>
      <c r="BS119" s="108"/>
      <c r="BT119" s="108"/>
      <c r="BU119" s="108"/>
      <c r="BV119" s="108"/>
      <c r="BW119" s="108"/>
      <c r="BX119" s="108"/>
      <c r="BY119" s="108"/>
    </row>
    <row r="120" spans="1:77" x14ac:dyDescent="0.2">
      <c r="A120" s="140"/>
      <c r="BA120" s="108"/>
      <c r="BB120" s="108"/>
      <c r="BC120" s="108"/>
      <c r="BD120" s="108"/>
      <c r="BE120" s="108"/>
      <c r="BF120" s="108"/>
      <c r="BG120" s="108"/>
      <c r="BH120" s="108"/>
      <c r="BI120" s="108"/>
      <c r="BJ120" s="108"/>
      <c r="BK120" s="108"/>
      <c r="BL120" s="108"/>
      <c r="BM120" s="108"/>
      <c r="BN120" s="108"/>
      <c r="BO120" s="108"/>
      <c r="BP120" s="108"/>
      <c r="BQ120" s="108"/>
      <c r="BR120" s="108"/>
      <c r="BS120" s="108"/>
      <c r="BT120" s="108"/>
      <c r="BU120" s="108"/>
      <c r="BV120" s="108"/>
      <c r="BW120" s="108"/>
      <c r="BX120" s="108"/>
      <c r="BY120" s="108"/>
    </row>
    <row r="121" spans="1:77" x14ac:dyDescent="0.2">
      <c r="A121" s="140"/>
      <c r="BA121" s="108"/>
      <c r="BB121" s="108"/>
      <c r="BC121" s="108"/>
      <c r="BD121" s="108"/>
      <c r="BE121" s="108"/>
      <c r="BF121" s="108"/>
      <c r="BG121" s="108"/>
      <c r="BH121" s="108"/>
      <c r="BI121" s="108"/>
      <c r="BJ121" s="108"/>
      <c r="BK121" s="108"/>
      <c r="BL121" s="108"/>
      <c r="BM121" s="108"/>
      <c r="BN121" s="108"/>
      <c r="BO121" s="108"/>
      <c r="BP121" s="108"/>
      <c r="BQ121" s="108"/>
      <c r="BR121" s="108"/>
      <c r="BS121" s="108"/>
      <c r="BT121" s="108"/>
      <c r="BU121" s="108"/>
      <c r="BV121" s="108"/>
      <c r="BW121" s="108"/>
      <c r="BX121" s="108"/>
      <c r="BY121" s="108"/>
    </row>
    <row r="122" spans="1:77" x14ac:dyDescent="0.2">
      <c r="A122" s="140"/>
      <c r="BA122" s="108"/>
      <c r="BB122" s="108"/>
      <c r="BC122" s="108"/>
      <c r="BD122" s="108"/>
      <c r="BE122" s="108"/>
      <c r="BF122" s="108"/>
      <c r="BG122" s="108"/>
      <c r="BH122" s="108"/>
      <c r="BI122" s="108"/>
      <c r="BJ122" s="108"/>
      <c r="BK122" s="108"/>
      <c r="BL122" s="108"/>
      <c r="BM122" s="108"/>
      <c r="BN122" s="108"/>
      <c r="BO122" s="108"/>
      <c r="BP122" s="108"/>
      <c r="BQ122" s="108"/>
      <c r="BR122" s="108"/>
      <c r="BS122" s="108"/>
      <c r="BT122" s="108"/>
      <c r="BU122" s="108"/>
      <c r="BV122" s="108"/>
      <c r="BW122" s="108"/>
      <c r="BX122" s="108"/>
      <c r="BY122" s="108"/>
    </row>
    <row r="123" spans="1:77" x14ac:dyDescent="0.2">
      <c r="A123" s="140"/>
      <c r="BA123" s="108"/>
      <c r="BB123" s="108"/>
      <c r="BC123" s="108"/>
      <c r="BD123" s="108"/>
      <c r="BE123" s="108"/>
      <c r="BF123" s="108"/>
      <c r="BG123" s="108"/>
      <c r="BH123" s="108"/>
      <c r="BI123" s="108"/>
      <c r="BJ123" s="108"/>
      <c r="BK123" s="108"/>
      <c r="BL123" s="108"/>
      <c r="BM123" s="108"/>
      <c r="BN123" s="108"/>
      <c r="BO123" s="108"/>
      <c r="BP123" s="108"/>
      <c r="BQ123" s="108"/>
      <c r="BR123" s="108"/>
      <c r="BS123" s="108"/>
      <c r="BT123" s="108"/>
      <c r="BU123" s="108"/>
      <c r="BV123" s="108"/>
      <c r="BW123" s="108"/>
      <c r="BX123" s="108"/>
      <c r="BY123" s="108"/>
    </row>
    <row r="124" spans="1:77" x14ac:dyDescent="0.2">
      <c r="A124" s="140"/>
      <c r="BA124" s="108"/>
      <c r="BB124" s="108"/>
      <c r="BC124" s="108"/>
      <c r="BD124" s="108"/>
      <c r="BE124" s="108"/>
      <c r="BF124" s="108"/>
      <c r="BG124" s="108"/>
      <c r="BH124" s="108"/>
      <c r="BI124" s="108"/>
      <c r="BJ124" s="108"/>
      <c r="BK124" s="108"/>
      <c r="BL124" s="108"/>
      <c r="BM124" s="108"/>
      <c r="BN124" s="108"/>
      <c r="BO124" s="108"/>
      <c r="BP124" s="108"/>
      <c r="BQ124" s="108"/>
      <c r="BR124" s="108"/>
      <c r="BS124" s="108"/>
      <c r="BT124" s="108"/>
      <c r="BU124" s="108"/>
      <c r="BV124" s="108"/>
      <c r="BW124" s="108"/>
      <c r="BX124" s="108"/>
      <c r="BY124" s="108"/>
    </row>
    <row r="125" spans="1:77" x14ac:dyDescent="0.2">
      <c r="A125" s="140"/>
      <c r="BA125" s="108"/>
      <c r="BB125" s="108"/>
      <c r="BC125" s="108"/>
      <c r="BD125" s="108"/>
      <c r="BE125" s="108"/>
      <c r="BF125" s="108"/>
      <c r="BG125" s="108"/>
      <c r="BH125" s="108"/>
      <c r="BI125" s="108"/>
      <c r="BJ125" s="108"/>
      <c r="BK125" s="108"/>
      <c r="BL125" s="108"/>
      <c r="BM125" s="108"/>
      <c r="BN125" s="108"/>
      <c r="BO125" s="108"/>
      <c r="BP125" s="108"/>
      <c r="BQ125" s="108"/>
      <c r="BR125" s="108"/>
      <c r="BS125" s="108"/>
      <c r="BT125" s="108"/>
      <c r="BU125" s="108"/>
      <c r="BV125" s="108"/>
      <c r="BW125" s="108"/>
      <c r="BX125" s="108"/>
      <c r="BY125" s="108"/>
    </row>
    <row r="126" spans="1:77" x14ac:dyDescent="0.2">
      <c r="A126" s="140"/>
      <c r="BA126" s="108"/>
      <c r="BB126" s="108"/>
      <c r="BC126" s="108"/>
      <c r="BD126" s="108"/>
      <c r="BE126" s="108"/>
      <c r="BF126" s="108"/>
      <c r="BG126" s="108"/>
      <c r="BH126" s="108"/>
      <c r="BI126" s="108"/>
      <c r="BJ126" s="108"/>
      <c r="BK126" s="108"/>
      <c r="BL126" s="108"/>
      <c r="BM126" s="108"/>
      <c r="BN126" s="108"/>
      <c r="BO126" s="108"/>
      <c r="BP126" s="108"/>
      <c r="BQ126" s="108"/>
      <c r="BR126" s="108"/>
      <c r="BS126" s="108"/>
      <c r="BT126" s="108"/>
      <c r="BU126" s="108"/>
      <c r="BV126" s="108"/>
      <c r="BW126" s="108"/>
      <c r="BX126" s="108"/>
      <c r="BY126" s="108"/>
    </row>
    <row r="127" spans="1:77" x14ac:dyDescent="0.2">
      <c r="A127" s="140"/>
      <c r="BA127" s="108"/>
      <c r="BB127" s="108"/>
      <c r="BC127" s="108"/>
      <c r="BD127" s="108"/>
      <c r="BE127" s="108"/>
      <c r="BF127" s="108"/>
      <c r="BG127" s="108"/>
      <c r="BH127" s="108"/>
      <c r="BI127" s="108"/>
      <c r="BJ127" s="108"/>
      <c r="BK127" s="108"/>
      <c r="BL127" s="108"/>
      <c r="BM127" s="108"/>
      <c r="BN127" s="108"/>
      <c r="BO127" s="108"/>
      <c r="BP127" s="108"/>
      <c r="BQ127" s="108"/>
      <c r="BR127" s="108"/>
      <c r="BS127" s="108"/>
      <c r="BT127" s="108"/>
      <c r="BU127" s="108"/>
      <c r="BV127" s="108"/>
      <c r="BW127" s="108"/>
      <c r="BX127" s="108"/>
      <c r="BY127" s="108"/>
    </row>
    <row r="128" spans="1:77" x14ac:dyDescent="0.2">
      <c r="A128" s="140"/>
      <c r="BA128" s="108"/>
      <c r="BB128" s="108"/>
      <c r="BC128" s="108"/>
      <c r="BD128" s="108"/>
      <c r="BE128" s="108"/>
      <c r="BF128" s="108"/>
      <c r="BG128" s="108"/>
      <c r="BH128" s="108"/>
      <c r="BI128" s="108"/>
      <c r="BJ128" s="108"/>
      <c r="BK128" s="108"/>
      <c r="BL128" s="108"/>
      <c r="BM128" s="108"/>
      <c r="BN128" s="108"/>
      <c r="BO128" s="108"/>
      <c r="BP128" s="108"/>
      <c r="BQ128" s="108"/>
      <c r="BR128" s="108"/>
      <c r="BS128" s="108"/>
      <c r="BT128" s="108"/>
      <c r="BU128" s="108"/>
      <c r="BV128" s="108"/>
      <c r="BW128" s="108"/>
      <c r="BX128" s="108"/>
      <c r="BY128" s="108"/>
    </row>
    <row r="129" spans="1:77" x14ac:dyDescent="0.2">
      <c r="A129" s="140"/>
      <c r="BA129" s="108"/>
      <c r="BB129" s="108"/>
      <c r="BC129" s="108"/>
      <c r="BD129" s="108"/>
      <c r="BE129" s="108"/>
      <c r="BF129" s="108"/>
      <c r="BG129" s="108"/>
      <c r="BH129" s="108"/>
      <c r="BI129" s="108"/>
      <c r="BJ129" s="108"/>
      <c r="BK129" s="108"/>
      <c r="BL129" s="108"/>
      <c r="BM129" s="108"/>
      <c r="BN129" s="108"/>
      <c r="BO129" s="108"/>
      <c r="BP129" s="108"/>
      <c r="BQ129" s="108"/>
      <c r="BR129" s="108"/>
      <c r="BS129" s="108"/>
      <c r="BT129" s="108"/>
      <c r="BU129" s="108"/>
      <c r="BV129" s="108"/>
      <c r="BW129" s="108"/>
      <c r="BX129" s="108"/>
      <c r="BY129" s="108"/>
    </row>
    <row r="130" spans="1:77" x14ac:dyDescent="0.2">
      <c r="A130" s="140"/>
      <c r="BA130" s="108"/>
      <c r="BB130" s="108"/>
      <c r="BC130" s="108"/>
      <c r="BD130" s="108"/>
      <c r="BE130" s="108"/>
      <c r="BF130" s="108"/>
      <c r="BG130" s="108"/>
      <c r="BH130" s="108"/>
      <c r="BI130" s="108"/>
      <c r="BJ130" s="108"/>
      <c r="BK130" s="108"/>
      <c r="BL130" s="108"/>
      <c r="BM130" s="108"/>
      <c r="BN130" s="108"/>
      <c r="BO130" s="108"/>
      <c r="BP130" s="108"/>
      <c r="BQ130" s="108"/>
      <c r="BR130" s="108"/>
      <c r="BS130" s="108"/>
      <c r="BT130" s="108"/>
      <c r="BU130" s="108"/>
      <c r="BV130" s="108"/>
      <c r="BW130" s="108"/>
      <c r="BX130" s="108"/>
      <c r="BY130" s="108"/>
    </row>
    <row r="131" spans="1:77" x14ac:dyDescent="0.2">
      <c r="A131" s="140"/>
      <c r="BA131" s="108"/>
      <c r="BB131" s="108"/>
      <c r="BC131" s="108"/>
      <c r="BD131" s="108"/>
      <c r="BE131" s="108"/>
      <c r="BF131" s="108"/>
      <c r="BG131" s="108"/>
      <c r="BH131" s="108"/>
      <c r="BI131" s="108"/>
      <c r="BJ131" s="108"/>
      <c r="BK131" s="108"/>
      <c r="BL131" s="108"/>
      <c r="BM131" s="108"/>
      <c r="BN131" s="108"/>
      <c r="BO131" s="108"/>
      <c r="BP131" s="108"/>
      <c r="BQ131" s="108"/>
      <c r="BR131" s="108"/>
      <c r="BS131" s="108"/>
      <c r="BT131" s="108"/>
      <c r="BU131" s="108"/>
      <c r="BV131" s="108"/>
      <c r="BW131" s="108"/>
      <c r="BX131" s="108"/>
      <c r="BY131" s="108"/>
    </row>
    <row r="132" spans="1:77" x14ac:dyDescent="0.2">
      <c r="A132" s="140"/>
      <c r="BA132" s="108"/>
      <c r="BB132" s="108"/>
      <c r="BC132" s="108"/>
      <c r="BD132" s="108"/>
      <c r="BE132" s="108"/>
      <c r="BF132" s="108"/>
      <c r="BG132" s="108"/>
      <c r="BH132" s="108"/>
      <c r="BI132" s="108"/>
      <c r="BJ132" s="108"/>
      <c r="BK132" s="108"/>
      <c r="BL132" s="108"/>
      <c r="BM132" s="108"/>
      <c r="BN132" s="108"/>
      <c r="BO132" s="108"/>
      <c r="BP132" s="108"/>
      <c r="BQ132" s="108"/>
      <c r="BR132" s="108"/>
      <c r="BS132" s="108"/>
      <c r="BT132" s="108"/>
      <c r="BU132" s="108"/>
      <c r="BV132" s="108"/>
      <c r="BW132" s="108"/>
      <c r="BX132" s="108"/>
      <c r="BY132" s="108"/>
    </row>
    <row r="133" spans="1:77" x14ac:dyDescent="0.2">
      <c r="A133" s="140"/>
      <c r="BA133" s="108"/>
      <c r="BB133" s="108"/>
      <c r="BC133" s="108"/>
      <c r="BD133" s="108"/>
      <c r="BE133" s="108"/>
      <c r="BF133" s="108"/>
      <c r="BG133" s="108"/>
      <c r="BH133" s="108"/>
      <c r="BI133" s="108"/>
      <c r="BJ133" s="108"/>
      <c r="BK133" s="108"/>
      <c r="BL133" s="108"/>
      <c r="BM133" s="108"/>
      <c r="BN133" s="108"/>
      <c r="BO133" s="108"/>
      <c r="BP133" s="108"/>
      <c r="BQ133" s="108"/>
      <c r="BR133" s="108"/>
      <c r="BS133" s="108"/>
      <c r="BT133" s="108"/>
      <c r="BU133" s="108"/>
      <c r="BV133" s="108"/>
      <c r="BW133" s="108"/>
      <c r="BX133" s="108"/>
      <c r="BY133" s="108"/>
    </row>
    <row r="134" spans="1:77" x14ac:dyDescent="0.2">
      <c r="A134" s="140"/>
      <c r="BA134" s="108"/>
      <c r="BB134" s="108"/>
      <c r="BC134" s="108"/>
      <c r="BD134" s="108"/>
      <c r="BE134" s="108"/>
      <c r="BF134" s="108"/>
      <c r="BG134" s="108"/>
      <c r="BH134" s="108"/>
      <c r="BI134" s="108"/>
      <c r="BJ134" s="108"/>
      <c r="BK134" s="108"/>
      <c r="BL134" s="108"/>
      <c r="BM134" s="108"/>
      <c r="BN134" s="108"/>
      <c r="BO134" s="108"/>
      <c r="BP134" s="108"/>
      <c r="BQ134" s="108"/>
      <c r="BR134" s="108"/>
      <c r="BS134" s="108"/>
      <c r="BT134" s="108"/>
      <c r="BU134" s="108"/>
      <c r="BV134" s="108"/>
      <c r="BW134" s="108"/>
      <c r="BX134" s="108"/>
      <c r="BY134" s="108"/>
    </row>
    <row r="135" spans="1:77" x14ac:dyDescent="0.2">
      <c r="A135" s="140"/>
      <c r="BA135" s="108"/>
      <c r="BB135" s="108"/>
      <c r="BC135" s="108"/>
      <c r="BD135" s="108"/>
      <c r="BE135" s="108"/>
      <c r="BF135" s="108"/>
      <c r="BG135" s="108"/>
      <c r="BH135" s="108"/>
      <c r="BI135" s="108"/>
      <c r="BJ135" s="108"/>
      <c r="BK135" s="108"/>
      <c r="BL135" s="108"/>
      <c r="BM135" s="108"/>
      <c r="BN135" s="108"/>
      <c r="BO135" s="108"/>
      <c r="BP135" s="108"/>
      <c r="BQ135" s="108"/>
      <c r="BR135" s="108"/>
      <c r="BS135" s="108"/>
      <c r="BT135" s="108"/>
      <c r="BU135" s="108"/>
      <c r="BV135" s="108"/>
      <c r="BW135" s="108"/>
      <c r="BX135" s="108"/>
      <c r="BY135" s="108"/>
    </row>
    <row r="136" spans="1:77" x14ac:dyDescent="0.2">
      <c r="A136" s="140"/>
      <c r="BA136" s="108"/>
      <c r="BB136" s="108"/>
      <c r="BC136" s="108"/>
      <c r="BD136" s="108"/>
      <c r="BE136" s="108"/>
      <c r="BF136" s="108"/>
      <c r="BG136" s="108"/>
      <c r="BH136" s="108"/>
      <c r="BI136" s="108"/>
      <c r="BJ136" s="108"/>
      <c r="BK136" s="108"/>
      <c r="BL136" s="108"/>
      <c r="BM136" s="108"/>
      <c r="BN136" s="108"/>
      <c r="BO136" s="108"/>
      <c r="BP136" s="108"/>
      <c r="BQ136" s="108"/>
      <c r="BR136" s="108"/>
      <c r="BS136" s="108"/>
      <c r="BT136" s="108"/>
      <c r="BU136" s="108"/>
      <c r="BV136" s="108"/>
      <c r="BW136" s="108"/>
      <c r="BX136" s="108"/>
      <c r="BY136" s="108"/>
    </row>
    <row r="137" spans="1:77" x14ac:dyDescent="0.2">
      <c r="A137" s="140"/>
      <c r="BA137" s="108"/>
      <c r="BB137" s="108"/>
      <c r="BC137" s="108"/>
      <c r="BD137" s="108"/>
      <c r="BE137" s="108"/>
      <c r="BF137" s="108"/>
      <c r="BG137" s="108"/>
      <c r="BH137" s="108"/>
      <c r="BI137" s="108"/>
      <c r="BJ137" s="108"/>
      <c r="BK137" s="108"/>
      <c r="BL137" s="108"/>
      <c r="BM137" s="108"/>
      <c r="BN137" s="108"/>
      <c r="BO137" s="108"/>
      <c r="BP137" s="108"/>
      <c r="BQ137" s="108"/>
      <c r="BR137" s="108"/>
      <c r="BS137" s="108"/>
      <c r="BT137" s="108"/>
      <c r="BU137" s="108"/>
      <c r="BV137" s="108"/>
      <c r="BW137" s="108"/>
      <c r="BX137" s="108"/>
      <c r="BY137" s="108"/>
    </row>
    <row r="138" spans="1:77" x14ac:dyDescent="0.2">
      <c r="A138" s="140"/>
      <c r="BA138" s="108"/>
      <c r="BB138" s="108"/>
      <c r="BC138" s="108"/>
      <c r="BD138" s="108"/>
      <c r="BE138" s="108"/>
      <c r="BF138" s="108"/>
      <c r="BG138" s="108"/>
      <c r="BH138" s="108"/>
      <c r="BI138" s="108"/>
      <c r="BJ138" s="108"/>
      <c r="BK138" s="108"/>
      <c r="BL138" s="108"/>
      <c r="BM138" s="108"/>
      <c r="BN138" s="108"/>
      <c r="BO138" s="108"/>
      <c r="BP138" s="108"/>
      <c r="BQ138" s="108"/>
      <c r="BR138" s="108"/>
      <c r="BS138" s="108"/>
      <c r="BT138" s="108"/>
      <c r="BU138" s="108"/>
      <c r="BV138" s="108"/>
      <c r="BW138" s="108"/>
      <c r="BX138" s="108"/>
      <c r="BY138" s="108"/>
    </row>
    <row r="139" spans="1:77" x14ac:dyDescent="0.2">
      <c r="A139" s="140"/>
      <c r="BA139" s="108"/>
      <c r="BB139" s="108"/>
      <c r="BC139" s="108"/>
      <c r="BD139" s="108"/>
      <c r="BE139" s="108"/>
      <c r="BF139" s="108"/>
      <c r="BG139" s="108"/>
      <c r="BH139" s="108"/>
      <c r="BI139" s="108"/>
      <c r="BJ139" s="108"/>
      <c r="BK139" s="108"/>
      <c r="BL139" s="108"/>
      <c r="BM139" s="108"/>
      <c r="BN139" s="108"/>
      <c r="BO139" s="108"/>
      <c r="BP139" s="108"/>
      <c r="BQ139" s="108"/>
      <c r="BR139" s="108"/>
      <c r="BS139" s="108"/>
      <c r="BT139" s="108"/>
      <c r="BU139" s="108"/>
      <c r="BV139" s="108"/>
      <c r="BW139" s="108"/>
      <c r="BX139" s="108"/>
      <c r="BY139" s="108"/>
    </row>
    <row r="140" spans="1:77" x14ac:dyDescent="0.2">
      <c r="A140" s="140"/>
      <c r="BA140" s="108"/>
      <c r="BB140" s="108"/>
      <c r="BC140" s="108"/>
      <c r="BD140" s="108"/>
      <c r="BE140" s="108"/>
      <c r="BF140" s="108"/>
      <c r="BG140" s="108"/>
      <c r="BH140" s="108"/>
      <c r="BI140" s="108"/>
      <c r="BJ140" s="108"/>
      <c r="BK140" s="108"/>
      <c r="BL140" s="108"/>
      <c r="BM140" s="108"/>
      <c r="BN140" s="108"/>
      <c r="BO140" s="108"/>
      <c r="BP140" s="108"/>
      <c r="BQ140" s="108"/>
      <c r="BR140" s="108"/>
      <c r="BS140" s="108"/>
      <c r="BT140" s="108"/>
      <c r="BU140" s="108"/>
      <c r="BV140" s="108"/>
      <c r="BW140" s="108"/>
      <c r="BX140" s="108"/>
      <c r="BY140" s="108"/>
    </row>
    <row r="141" spans="1:77" x14ac:dyDescent="0.2">
      <c r="A141" s="140"/>
      <c r="BA141" s="108"/>
      <c r="BB141" s="108"/>
      <c r="BC141" s="108"/>
      <c r="BD141" s="108"/>
      <c r="BE141" s="108"/>
      <c r="BF141" s="108"/>
      <c r="BG141" s="108"/>
      <c r="BH141" s="108"/>
      <c r="BI141" s="108"/>
      <c r="BJ141" s="108"/>
      <c r="BK141" s="108"/>
      <c r="BL141" s="108"/>
      <c r="BM141" s="108"/>
      <c r="BN141" s="108"/>
      <c r="BO141" s="108"/>
      <c r="BP141" s="108"/>
      <c r="BQ141" s="108"/>
      <c r="BR141" s="108"/>
      <c r="BS141" s="108"/>
      <c r="BT141" s="108"/>
      <c r="BU141" s="108"/>
      <c r="BV141" s="108"/>
      <c r="BW141" s="108"/>
      <c r="BX141" s="108"/>
      <c r="BY141" s="108"/>
    </row>
    <row r="142" spans="1:77" x14ac:dyDescent="0.2">
      <c r="A142" s="140"/>
      <c r="BA142" s="108"/>
      <c r="BB142" s="108"/>
      <c r="BC142" s="108"/>
      <c r="BD142" s="108"/>
      <c r="BE142" s="108"/>
      <c r="BF142" s="108"/>
      <c r="BG142" s="108"/>
      <c r="BH142" s="108"/>
      <c r="BI142" s="108"/>
      <c r="BJ142" s="108"/>
      <c r="BK142" s="108"/>
      <c r="BL142" s="108"/>
      <c r="BM142" s="108"/>
      <c r="BN142" s="108"/>
      <c r="BO142" s="108"/>
      <c r="BP142" s="108"/>
      <c r="BQ142" s="108"/>
      <c r="BR142" s="108"/>
      <c r="BS142" s="108"/>
      <c r="BT142" s="108"/>
      <c r="BU142" s="108"/>
      <c r="BV142" s="108"/>
      <c r="BW142" s="108"/>
      <c r="BX142" s="108"/>
      <c r="BY142" s="108"/>
    </row>
    <row r="143" spans="1:77" x14ac:dyDescent="0.2">
      <c r="A143" s="140"/>
      <c r="BA143" s="108"/>
      <c r="BB143" s="108"/>
      <c r="BC143" s="108"/>
      <c r="BD143" s="108"/>
      <c r="BE143" s="108"/>
      <c r="BF143" s="108"/>
      <c r="BG143" s="108"/>
      <c r="BH143" s="108"/>
      <c r="BI143" s="108"/>
      <c r="BJ143" s="108"/>
      <c r="BK143" s="108"/>
      <c r="BL143" s="108"/>
      <c r="BM143" s="108"/>
      <c r="BN143" s="108"/>
      <c r="BO143" s="108"/>
      <c r="BP143" s="108"/>
      <c r="BQ143" s="108"/>
      <c r="BR143" s="108"/>
      <c r="BS143" s="108"/>
      <c r="BT143" s="108"/>
      <c r="BU143" s="108"/>
      <c r="BV143" s="108"/>
      <c r="BW143" s="108"/>
      <c r="BX143" s="108"/>
      <c r="BY143" s="108"/>
    </row>
    <row r="144" spans="1:77" x14ac:dyDescent="0.2">
      <c r="A144" s="140"/>
      <c r="BA144" s="108"/>
      <c r="BB144" s="108"/>
      <c r="BC144" s="108"/>
      <c r="BD144" s="108"/>
      <c r="BE144" s="108"/>
      <c r="BF144" s="108"/>
      <c r="BG144" s="108"/>
      <c r="BH144" s="108"/>
      <c r="BI144" s="108"/>
      <c r="BJ144" s="108"/>
      <c r="BK144" s="108"/>
      <c r="BL144" s="108"/>
      <c r="BM144" s="108"/>
      <c r="BN144" s="108"/>
      <c r="BO144" s="108"/>
      <c r="BP144" s="108"/>
      <c r="BQ144" s="108"/>
      <c r="BR144" s="108"/>
      <c r="BS144" s="108"/>
      <c r="BT144" s="108"/>
      <c r="BU144" s="108"/>
      <c r="BV144" s="108"/>
      <c r="BW144" s="108"/>
      <c r="BX144" s="108"/>
      <c r="BY144" s="108"/>
    </row>
    <row r="145" spans="1:77" x14ac:dyDescent="0.2">
      <c r="A145" s="140"/>
      <c r="BA145" s="108"/>
      <c r="BB145" s="108"/>
      <c r="BC145" s="108"/>
      <c r="BD145" s="108"/>
      <c r="BE145" s="108"/>
      <c r="BF145" s="108"/>
      <c r="BG145" s="108"/>
      <c r="BH145" s="108"/>
      <c r="BI145" s="108"/>
      <c r="BJ145" s="108"/>
      <c r="BK145" s="108"/>
      <c r="BL145" s="108"/>
      <c r="BM145" s="108"/>
      <c r="BN145" s="108"/>
      <c r="BO145" s="108"/>
      <c r="BP145" s="108"/>
      <c r="BQ145" s="108"/>
      <c r="BR145" s="108"/>
      <c r="BS145" s="108"/>
      <c r="BT145" s="108"/>
      <c r="BU145" s="108"/>
      <c r="BV145" s="108"/>
      <c r="BW145" s="108"/>
      <c r="BX145" s="108"/>
      <c r="BY145" s="108"/>
    </row>
    <row r="146" spans="1:77" x14ac:dyDescent="0.2">
      <c r="A146" s="140"/>
      <c r="BA146" s="108"/>
      <c r="BB146" s="108"/>
      <c r="BC146" s="108"/>
      <c r="BD146" s="108"/>
      <c r="BE146" s="108"/>
      <c r="BF146" s="108"/>
      <c r="BG146" s="108"/>
      <c r="BH146" s="108"/>
      <c r="BI146" s="108"/>
      <c r="BJ146" s="108"/>
      <c r="BK146" s="108"/>
      <c r="BL146" s="108"/>
      <c r="BM146" s="108"/>
      <c r="BN146" s="108"/>
      <c r="BO146" s="108"/>
      <c r="BP146" s="108"/>
      <c r="BQ146" s="108"/>
      <c r="BR146" s="108"/>
      <c r="BS146" s="108"/>
      <c r="BT146" s="108"/>
      <c r="BU146" s="108"/>
      <c r="BV146" s="108"/>
      <c r="BW146" s="108"/>
      <c r="BX146" s="108"/>
      <c r="BY146" s="108"/>
    </row>
    <row r="147" spans="1:77" x14ac:dyDescent="0.2">
      <c r="A147" s="140"/>
      <c r="BA147" s="108"/>
      <c r="BB147" s="108"/>
      <c r="BC147" s="108"/>
      <c r="BD147" s="108"/>
      <c r="BE147" s="108"/>
      <c r="BF147" s="108"/>
      <c r="BG147" s="108"/>
      <c r="BH147" s="108"/>
      <c r="BI147" s="108"/>
      <c r="BJ147" s="108"/>
      <c r="BK147" s="108"/>
      <c r="BL147" s="108"/>
      <c r="BM147" s="108"/>
      <c r="BN147" s="108"/>
      <c r="BO147" s="108"/>
      <c r="BP147" s="108"/>
      <c r="BQ147" s="108"/>
      <c r="BR147" s="108"/>
      <c r="BS147" s="108"/>
      <c r="BT147" s="108"/>
      <c r="BU147" s="108"/>
      <c r="BV147" s="108"/>
      <c r="BW147" s="108"/>
      <c r="BX147" s="108"/>
      <c r="BY147" s="108"/>
    </row>
    <row r="148" spans="1:77" x14ac:dyDescent="0.2">
      <c r="A148" s="140"/>
      <c r="BA148" s="108"/>
      <c r="BB148" s="108"/>
      <c r="BC148" s="108"/>
      <c r="BD148" s="108"/>
      <c r="BE148" s="108"/>
      <c r="BF148" s="108"/>
      <c r="BG148" s="108"/>
      <c r="BH148" s="108"/>
      <c r="BI148" s="108"/>
      <c r="BJ148" s="108"/>
      <c r="BK148" s="108"/>
      <c r="BL148" s="108"/>
      <c r="BM148" s="108"/>
      <c r="BN148" s="108"/>
      <c r="BO148" s="108"/>
      <c r="BP148" s="108"/>
      <c r="BQ148" s="108"/>
      <c r="BR148" s="108"/>
      <c r="BS148" s="108"/>
      <c r="BT148" s="108"/>
      <c r="BU148" s="108"/>
      <c r="BV148" s="108"/>
      <c r="BW148" s="108"/>
      <c r="BX148" s="108"/>
      <c r="BY148" s="108"/>
    </row>
    <row r="149" spans="1:77" x14ac:dyDescent="0.2">
      <c r="A149" s="140"/>
      <c r="BA149" s="108"/>
      <c r="BB149" s="108"/>
      <c r="BC149" s="108"/>
      <c r="BD149" s="108"/>
      <c r="BE149" s="108"/>
      <c r="BF149" s="108"/>
      <c r="BG149" s="108"/>
      <c r="BH149" s="108"/>
      <c r="BI149" s="108"/>
      <c r="BJ149" s="108"/>
      <c r="BK149" s="108"/>
      <c r="BL149" s="108"/>
      <c r="BM149" s="108"/>
      <c r="BN149" s="108"/>
      <c r="BO149" s="108"/>
      <c r="BP149" s="108"/>
      <c r="BQ149" s="108"/>
      <c r="BR149" s="108"/>
      <c r="BS149" s="108"/>
      <c r="BT149" s="108"/>
      <c r="BU149" s="108"/>
      <c r="BV149" s="108"/>
      <c r="BW149" s="108"/>
      <c r="BX149" s="108"/>
      <c r="BY149" s="108"/>
    </row>
    <row r="150" spans="1:77" x14ac:dyDescent="0.2">
      <c r="A150" s="140"/>
      <c r="BA150" s="108"/>
      <c r="BB150" s="108"/>
      <c r="BC150" s="108"/>
      <c r="BD150" s="108"/>
      <c r="BE150" s="108"/>
      <c r="BF150" s="108"/>
      <c r="BG150" s="108"/>
      <c r="BH150" s="108"/>
      <c r="BI150" s="108"/>
      <c r="BJ150" s="108"/>
      <c r="BK150" s="108"/>
      <c r="BL150" s="108"/>
      <c r="BM150" s="108"/>
      <c r="BN150" s="108"/>
      <c r="BO150" s="108"/>
      <c r="BP150" s="108"/>
      <c r="BQ150" s="108"/>
      <c r="BR150" s="108"/>
      <c r="BS150" s="108"/>
      <c r="BT150" s="108"/>
      <c r="BU150" s="108"/>
      <c r="BV150" s="108"/>
      <c r="BW150" s="108"/>
      <c r="BX150" s="108"/>
      <c r="BY150" s="108"/>
    </row>
    <row r="151" spans="1:77" x14ac:dyDescent="0.2">
      <c r="A151" s="140"/>
      <c r="BA151" s="108"/>
      <c r="BB151" s="108"/>
      <c r="BC151" s="108"/>
      <c r="BD151" s="108"/>
      <c r="BE151" s="108"/>
      <c r="BF151" s="108"/>
      <c r="BG151" s="108"/>
      <c r="BH151" s="108"/>
      <c r="BI151" s="108"/>
      <c r="BJ151" s="108"/>
      <c r="BK151" s="108"/>
      <c r="BL151" s="108"/>
      <c r="BM151" s="108"/>
      <c r="BN151" s="108"/>
      <c r="BO151" s="108"/>
      <c r="BP151" s="108"/>
      <c r="BQ151" s="108"/>
      <c r="BR151" s="108"/>
      <c r="BS151" s="108"/>
      <c r="BT151" s="108"/>
      <c r="BU151" s="108"/>
      <c r="BV151" s="108"/>
      <c r="BW151" s="108"/>
      <c r="BX151" s="108"/>
      <c r="BY151" s="108"/>
    </row>
    <row r="152" spans="1:77" x14ac:dyDescent="0.2">
      <c r="A152" s="140"/>
      <c r="BA152" s="108"/>
      <c r="BB152" s="108"/>
      <c r="BC152" s="108"/>
      <c r="BD152" s="108"/>
      <c r="BE152" s="108"/>
      <c r="BF152" s="108"/>
      <c r="BG152" s="108"/>
      <c r="BH152" s="108"/>
      <c r="BI152" s="108"/>
      <c r="BJ152" s="108"/>
      <c r="BK152" s="108"/>
      <c r="BL152" s="108"/>
      <c r="BM152" s="108"/>
      <c r="BN152" s="108"/>
      <c r="BO152" s="108"/>
      <c r="BP152" s="108"/>
      <c r="BQ152" s="108"/>
      <c r="BR152" s="108"/>
      <c r="BS152" s="108"/>
      <c r="BT152" s="108"/>
      <c r="BU152" s="108"/>
      <c r="BV152" s="108"/>
      <c r="BW152" s="108"/>
      <c r="BX152" s="108"/>
      <c r="BY152" s="108"/>
    </row>
    <row r="153" spans="1:77" x14ac:dyDescent="0.2">
      <c r="A153" s="140"/>
      <c r="BA153" s="108"/>
      <c r="BB153" s="108"/>
      <c r="BC153" s="108"/>
      <c r="BD153" s="108"/>
      <c r="BE153" s="108"/>
      <c r="BF153" s="108"/>
      <c r="BG153" s="108"/>
      <c r="BH153" s="108"/>
      <c r="BI153" s="108"/>
      <c r="BJ153" s="108"/>
      <c r="BK153" s="108"/>
      <c r="BL153" s="108"/>
      <c r="BM153" s="108"/>
      <c r="BN153" s="108"/>
      <c r="BO153" s="108"/>
      <c r="BP153" s="108"/>
      <c r="BQ153" s="108"/>
      <c r="BR153" s="108"/>
      <c r="BS153" s="108"/>
      <c r="BT153" s="108"/>
      <c r="BU153" s="108"/>
      <c r="BV153" s="108"/>
      <c r="BW153" s="108"/>
      <c r="BX153" s="108"/>
      <c r="BY153" s="108"/>
    </row>
    <row r="154" spans="1:77" x14ac:dyDescent="0.2">
      <c r="A154" s="140"/>
      <c r="BA154" s="108"/>
      <c r="BB154" s="108"/>
      <c r="BC154" s="108"/>
      <c r="BD154" s="108"/>
      <c r="BE154" s="108"/>
      <c r="BF154" s="108"/>
      <c r="BG154" s="108"/>
      <c r="BH154" s="108"/>
      <c r="BI154" s="108"/>
      <c r="BJ154" s="108"/>
      <c r="BK154" s="108"/>
      <c r="BL154" s="108"/>
      <c r="BM154" s="108"/>
      <c r="BN154" s="108"/>
      <c r="BO154" s="108"/>
      <c r="BP154" s="108"/>
      <c r="BQ154" s="108"/>
      <c r="BR154" s="108"/>
      <c r="BS154" s="108"/>
      <c r="BT154" s="108"/>
      <c r="BU154" s="108"/>
      <c r="BV154" s="108"/>
      <c r="BW154" s="108"/>
      <c r="BX154" s="108"/>
      <c r="BY154" s="108"/>
    </row>
    <row r="155" spans="1:77" x14ac:dyDescent="0.2">
      <c r="A155" s="140"/>
      <c r="BA155" s="108"/>
      <c r="BB155" s="108"/>
      <c r="BC155" s="108"/>
      <c r="BD155" s="108"/>
      <c r="BE155" s="108"/>
      <c r="BF155" s="108"/>
      <c r="BG155" s="108"/>
      <c r="BH155" s="108"/>
      <c r="BI155" s="108"/>
      <c r="BJ155" s="108"/>
      <c r="BK155" s="108"/>
      <c r="BL155" s="108"/>
      <c r="BM155" s="108"/>
      <c r="BN155" s="108"/>
      <c r="BO155" s="108"/>
      <c r="BP155" s="108"/>
      <c r="BQ155" s="108"/>
      <c r="BR155" s="108"/>
      <c r="BS155" s="108"/>
      <c r="BT155" s="108"/>
      <c r="BU155" s="108"/>
      <c r="BV155" s="108"/>
      <c r="BW155" s="108"/>
      <c r="BX155" s="108"/>
      <c r="BY155" s="108"/>
    </row>
    <row r="156" spans="1:77" x14ac:dyDescent="0.2">
      <c r="A156" s="140"/>
      <c r="BA156" s="108"/>
      <c r="BB156" s="108"/>
      <c r="BC156" s="108"/>
      <c r="BD156" s="108"/>
      <c r="BE156" s="108"/>
      <c r="BF156" s="108"/>
      <c r="BG156" s="108"/>
      <c r="BH156" s="108"/>
      <c r="BI156" s="108"/>
      <c r="BJ156" s="108"/>
      <c r="BK156" s="108"/>
      <c r="BL156" s="108"/>
      <c r="BM156" s="108"/>
      <c r="BN156" s="108"/>
      <c r="BO156" s="108"/>
      <c r="BP156" s="108"/>
      <c r="BQ156" s="108"/>
      <c r="BR156" s="108"/>
      <c r="BS156" s="108"/>
      <c r="BT156" s="108"/>
      <c r="BU156" s="108"/>
      <c r="BV156" s="108"/>
      <c r="BW156" s="108"/>
      <c r="BX156" s="108"/>
      <c r="BY156" s="108"/>
    </row>
    <row r="157" spans="1:77" x14ac:dyDescent="0.2">
      <c r="A157" s="140"/>
      <c r="BA157" s="108"/>
      <c r="BB157" s="108"/>
      <c r="BC157" s="108"/>
      <c r="BD157" s="108"/>
      <c r="BE157" s="108"/>
      <c r="BF157" s="108"/>
      <c r="BG157" s="108"/>
      <c r="BH157" s="108"/>
      <c r="BI157" s="108"/>
      <c r="BJ157" s="108"/>
      <c r="BK157" s="108"/>
      <c r="BL157" s="108"/>
      <c r="BM157" s="108"/>
      <c r="BN157" s="108"/>
      <c r="BO157" s="108"/>
      <c r="BP157" s="108"/>
      <c r="BQ157" s="108"/>
      <c r="BR157" s="108"/>
      <c r="BS157" s="108"/>
      <c r="BT157" s="108"/>
      <c r="BU157" s="108"/>
      <c r="BV157" s="108"/>
      <c r="BW157" s="108"/>
      <c r="BX157" s="108"/>
      <c r="BY157" s="108"/>
    </row>
    <row r="158" spans="1:77" x14ac:dyDescent="0.2">
      <c r="A158" s="140"/>
      <c r="BA158" s="108"/>
      <c r="BB158" s="108"/>
      <c r="BC158" s="108"/>
      <c r="BD158" s="108"/>
      <c r="BE158" s="108"/>
      <c r="BF158" s="108"/>
      <c r="BG158" s="108"/>
      <c r="BH158" s="108"/>
      <c r="BI158" s="108"/>
      <c r="BJ158" s="108"/>
      <c r="BK158" s="108"/>
      <c r="BL158" s="108"/>
      <c r="BM158" s="108"/>
      <c r="BN158" s="108"/>
      <c r="BO158" s="108"/>
      <c r="BP158" s="108"/>
      <c r="BQ158" s="108"/>
      <c r="BR158" s="108"/>
      <c r="BS158" s="108"/>
      <c r="BT158" s="108"/>
      <c r="BU158" s="108"/>
      <c r="BV158" s="108"/>
      <c r="BW158" s="108"/>
      <c r="BX158" s="108"/>
      <c r="BY158" s="108"/>
    </row>
    <row r="159" spans="1:77" x14ac:dyDescent="0.2">
      <c r="A159" s="140"/>
      <c r="BA159" s="108"/>
      <c r="BB159" s="108"/>
      <c r="BC159" s="108"/>
      <c r="BD159" s="108"/>
      <c r="BE159" s="108"/>
      <c r="BF159" s="108"/>
      <c r="BG159" s="108"/>
      <c r="BH159" s="108"/>
      <c r="BI159" s="108"/>
      <c r="BJ159" s="108"/>
      <c r="BK159" s="108"/>
      <c r="BL159" s="108"/>
      <c r="BM159" s="108"/>
      <c r="BN159" s="108"/>
      <c r="BO159" s="108"/>
      <c r="BP159" s="108"/>
      <c r="BQ159" s="108"/>
      <c r="BR159" s="108"/>
      <c r="BS159" s="108"/>
      <c r="BT159" s="108"/>
      <c r="BU159" s="108"/>
      <c r="BV159" s="108"/>
      <c r="BW159" s="108"/>
      <c r="BX159" s="108"/>
      <c r="BY159" s="108"/>
    </row>
    <row r="160" spans="1:77" x14ac:dyDescent="0.2">
      <c r="A160" s="140"/>
      <c r="BA160" s="108"/>
      <c r="BB160" s="108"/>
      <c r="BC160" s="108"/>
      <c r="BD160" s="108"/>
      <c r="BE160" s="108"/>
      <c r="BF160" s="108"/>
      <c r="BG160" s="108"/>
      <c r="BH160" s="108"/>
      <c r="BI160" s="108"/>
      <c r="BJ160" s="108"/>
      <c r="BK160" s="108"/>
      <c r="BL160" s="108"/>
      <c r="BM160" s="108"/>
      <c r="BN160" s="108"/>
      <c r="BO160" s="108"/>
      <c r="BP160" s="108"/>
      <c r="BQ160" s="108"/>
      <c r="BR160" s="108"/>
      <c r="BS160" s="108"/>
      <c r="BT160" s="108"/>
      <c r="BU160" s="108"/>
      <c r="BV160" s="108"/>
      <c r="BW160" s="108"/>
      <c r="BX160" s="108"/>
      <c r="BY160" s="108"/>
    </row>
    <row r="161" spans="1:77" x14ac:dyDescent="0.2">
      <c r="A161" s="140"/>
      <c r="BA161" s="108"/>
      <c r="BB161" s="108"/>
      <c r="BC161" s="108"/>
      <c r="BD161" s="108"/>
      <c r="BE161" s="108"/>
      <c r="BF161" s="108"/>
      <c r="BG161" s="108"/>
      <c r="BH161" s="108"/>
      <c r="BI161" s="108"/>
      <c r="BJ161" s="108"/>
      <c r="BK161" s="108"/>
      <c r="BL161" s="108"/>
      <c r="BM161" s="108"/>
      <c r="BN161" s="108"/>
      <c r="BO161" s="108"/>
      <c r="BP161" s="108"/>
      <c r="BQ161" s="108"/>
      <c r="BR161" s="108"/>
      <c r="BS161" s="108"/>
      <c r="BT161" s="108"/>
      <c r="BU161" s="108"/>
      <c r="BV161" s="108"/>
      <c r="BW161" s="108"/>
      <c r="BX161" s="108"/>
      <c r="BY161" s="108"/>
    </row>
    <row r="162" spans="1:77" x14ac:dyDescent="0.2">
      <c r="A162" s="140"/>
      <c r="BA162" s="108"/>
      <c r="BB162" s="108"/>
      <c r="BC162" s="108"/>
      <c r="BD162" s="108"/>
      <c r="BE162" s="108"/>
      <c r="BF162" s="108"/>
      <c r="BG162" s="108"/>
      <c r="BH162" s="108"/>
      <c r="BI162" s="108"/>
      <c r="BJ162" s="108"/>
      <c r="BK162" s="108"/>
      <c r="BL162" s="108"/>
      <c r="BM162" s="108"/>
      <c r="BN162" s="108"/>
      <c r="BO162" s="108"/>
      <c r="BP162" s="108"/>
      <c r="BQ162" s="108"/>
      <c r="BR162" s="108"/>
      <c r="BS162" s="108"/>
      <c r="BT162" s="108"/>
      <c r="BU162" s="108"/>
      <c r="BV162" s="108"/>
      <c r="BW162" s="108"/>
      <c r="BX162" s="108"/>
      <c r="BY162" s="108"/>
    </row>
    <row r="163" spans="1:77" x14ac:dyDescent="0.2">
      <c r="A163" s="140"/>
      <c r="BA163" s="108"/>
      <c r="BB163" s="108"/>
      <c r="BC163" s="108"/>
      <c r="BD163" s="108"/>
      <c r="BE163" s="108"/>
      <c r="BF163" s="108"/>
      <c r="BG163" s="108"/>
      <c r="BH163" s="108"/>
      <c r="BI163" s="108"/>
      <c r="BJ163" s="108"/>
      <c r="BK163" s="108"/>
      <c r="BL163" s="108"/>
      <c r="BM163" s="108"/>
      <c r="BN163" s="108"/>
      <c r="BO163" s="108"/>
      <c r="BP163" s="108"/>
      <c r="BQ163" s="108"/>
      <c r="BR163" s="108"/>
      <c r="BS163" s="108"/>
      <c r="BT163" s="108"/>
      <c r="BU163" s="108"/>
      <c r="BV163" s="108"/>
      <c r="BW163" s="108"/>
      <c r="BX163" s="108"/>
      <c r="BY163" s="108"/>
    </row>
    <row r="164" spans="1:77" x14ac:dyDescent="0.2">
      <c r="A164" s="140"/>
      <c r="BA164" s="108"/>
      <c r="BB164" s="108"/>
      <c r="BC164" s="108"/>
      <c r="BD164" s="108"/>
      <c r="BE164" s="108"/>
      <c r="BF164" s="108"/>
      <c r="BG164" s="108"/>
      <c r="BH164" s="108"/>
      <c r="BI164" s="108"/>
      <c r="BJ164" s="108"/>
      <c r="BK164" s="108"/>
      <c r="BL164" s="108"/>
      <c r="BM164" s="108"/>
      <c r="BN164" s="108"/>
      <c r="BO164" s="108"/>
      <c r="BP164" s="108"/>
      <c r="BQ164" s="108"/>
      <c r="BR164" s="108"/>
      <c r="BS164" s="108"/>
      <c r="BT164" s="108"/>
      <c r="BU164" s="108"/>
      <c r="BV164" s="108"/>
      <c r="BW164" s="108"/>
      <c r="BX164" s="108"/>
      <c r="BY164" s="108"/>
    </row>
    <row r="165" spans="1:77" x14ac:dyDescent="0.2">
      <c r="A165" s="140"/>
      <c r="BA165" s="108"/>
      <c r="BB165" s="108"/>
      <c r="BC165" s="108"/>
      <c r="BD165" s="108"/>
      <c r="BE165" s="108"/>
      <c r="BF165" s="108"/>
      <c r="BG165" s="108"/>
      <c r="BH165" s="108"/>
      <c r="BI165" s="108"/>
      <c r="BJ165" s="108"/>
      <c r="BK165" s="108"/>
      <c r="BL165" s="108"/>
      <c r="BM165" s="108"/>
      <c r="BN165" s="108"/>
      <c r="BO165" s="108"/>
      <c r="BP165" s="108"/>
      <c r="BQ165" s="108"/>
      <c r="BR165" s="108"/>
      <c r="BS165" s="108"/>
      <c r="BT165" s="108"/>
      <c r="BU165" s="108"/>
      <c r="BV165" s="108"/>
      <c r="BW165" s="108"/>
      <c r="BX165" s="108"/>
      <c r="BY165" s="108"/>
    </row>
    <row r="166" spans="1:77" x14ac:dyDescent="0.2">
      <c r="A166" s="140"/>
      <c r="BA166" s="108"/>
      <c r="BB166" s="108"/>
      <c r="BC166" s="108"/>
      <c r="BD166" s="108"/>
      <c r="BE166" s="108"/>
      <c r="BF166" s="108"/>
      <c r="BG166" s="108"/>
      <c r="BH166" s="108"/>
      <c r="BI166" s="108"/>
      <c r="BJ166" s="108"/>
      <c r="BK166" s="108"/>
      <c r="BL166" s="108"/>
      <c r="BM166" s="108"/>
      <c r="BN166" s="108"/>
      <c r="BO166" s="108"/>
      <c r="BP166" s="108"/>
      <c r="BQ166" s="108"/>
      <c r="BR166" s="108"/>
      <c r="BS166" s="108"/>
      <c r="BT166" s="108"/>
      <c r="BU166" s="108"/>
      <c r="BV166" s="108"/>
      <c r="BW166" s="108"/>
      <c r="BX166" s="108"/>
      <c r="BY166" s="108"/>
    </row>
    <row r="167" spans="1:77" x14ac:dyDescent="0.2">
      <c r="A167" s="140"/>
      <c r="BA167" s="108"/>
      <c r="BB167" s="108"/>
      <c r="BC167" s="108"/>
      <c r="BD167" s="108"/>
      <c r="BE167" s="108"/>
      <c r="BF167" s="108"/>
      <c r="BG167" s="108"/>
      <c r="BH167" s="108"/>
      <c r="BI167" s="108"/>
      <c r="BJ167" s="108"/>
      <c r="BK167" s="108"/>
      <c r="BL167" s="108"/>
      <c r="BM167" s="108"/>
      <c r="BN167" s="108"/>
      <c r="BO167" s="108"/>
      <c r="BP167" s="108"/>
      <c r="BQ167" s="108"/>
      <c r="BR167" s="108"/>
      <c r="BS167" s="108"/>
      <c r="BT167" s="108"/>
      <c r="BU167" s="108"/>
      <c r="BV167" s="108"/>
      <c r="BW167" s="108"/>
      <c r="BX167" s="108"/>
      <c r="BY167" s="108"/>
    </row>
    <row r="168" spans="1:77" x14ac:dyDescent="0.2">
      <c r="A168" s="140"/>
      <c r="BA168" s="108"/>
      <c r="BB168" s="108"/>
      <c r="BC168" s="108"/>
      <c r="BD168" s="108"/>
      <c r="BE168" s="108"/>
      <c r="BF168" s="108"/>
      <c r="BG168" s="108"/>
      <c r="BH168" s="108"/>
      <c r="BI168" s="108"/>
      <c r="BJ168" s="108"/>
      <c r="BK168" s="108"/>
      <c r="BL168" s="108"/>
      <c r="BM168" s="108"/>
      <c r="BN168" s="108"/>
      <c r="BO168" s="108"/>
      <c r="BP168" s="108"/>
      <c r="BQ168" s="108"/>
      <c r="BR168" s="108"/>
      <c r="BS168" s="108"/>
      <c r="BT168" s="108"/>
      <c r="BU168" s="108"/>
      <c r="BV168" s="108"/>
      <c r="BW168" s="108"/>
      <c r="BX168" s="108"/>
      <c r="BY168" s="108"/>
    </row>
    <row r="169" spans="1:77" x14ac:dyDescent="0.2">
      <c r="A169" s="140"/>
      <c r="BA169" s="108"/>
      <c r="BB169" s="108"/>
      <c r="BC169" s="108"/>
      <c r="BD169" s="108"/>
      <c r="BE169" s="108"/>
      <c r="BF169" s="108"/>
      <c r="BG169" s="108"/>
      <c r="BH169" s="108"/>
      <c r="BI169" s="108"/>
      <c r="BJ169" s="108"/>
      <c r="BK169" s="108"/>
      <c r="BL169" s="108"/>
      <c r="BM169" s="108"/>
      <c r="BN169" s="108"/>
      <c r="BO169" s="108"/>
      <c r="BP169" s="108"/>
      <c r="BQ169" s="108"/>
      <c r="BR169" s="108"/>
      <c r="BS169" s="108"/>
      <c r="BT169" s="108"/>
      <c r="BU169" s="108"/>
      <c r="BV169" s="108"/>
      <c r="BW169" s="108"/>
      <c r="BX169" s="108"/>
      <c r="BY169" s="108"/>
    </row>
    <row r="170" spans="1:77" x14ac:dyDescent="0.2">
      <c r="A170" s="140"/>
      <c r="BA170" s="108"/>
      <c r="BB170" s="108"/>
      <c r="BC170" s="108"/>
      <c r="BD170" s="108"/>
      <c r="BE170" s="108"/>
      <c r="BF170" s="108"/>
      <c r="BG170" s="108"/>
      <c r="BH170" s="108"/>
      <c r="BI170" s="108"/>
      <c r="BJ170" s="108"/>
      <c r="BK170" s="108"/>
      <c r="BL170" s="108"/>
      <c r="BM170" s="108"/>
      <c r="BN170" s="108"/>
      <c r="BO170" s="108"/>
      <c r="BP170" s="108"/>
      <c r="BQ170" s="108"/>
      <c r="BR170" s="108"/>
      <c r="BS170" s="108"/>
      <c r="BT170" s="108"/>
      <c r="BU170" s="108"/>
      <c r="BV170" s="108"/>
      <c r="BW170" s="108"/>
      <c r="BX170" s="108"/>
      <c r="BY170" s="108"/>
    </row>
    <row r="171" spans="1:77" x14ac:dyDescent="0.2">
      <c r="A171" s="140"/>
      <c r="BA171" s="108"/>
      <c r="BB171" s="108"/>
      <c r="BC171" s="108"/>
      <c r="BD171" s="108"/>
      <c r="BE171" s="108"/>
      <c r="BF171" s="108"/>
      <c r="BG171" s="108"/>
      <c r="BH171" s="108"/>
      <c r="BI171" s="108"/>
      <c r="BJ171" s="108"/>
      <c r="BK171" s="108"/>
      <c r="BL171" s="108"/>
      <c r="BM171" s="108"/>
      <c r="BN171" s="108"/>
      <c r="BO171" s="108"/>
      <c r="BP171" s="108"/>
      <c r="BQ171" s="108"/>
      <c r="BR171" s="108"/>
      <c r="BS171" s="108"/>
      <c r="BT171" s="108"/>
      <c r="BU171" s="108"/>
      <c r="BV171" s="108"/>
      <c r="BW171" s="108"/>
      <c r="BX171" s="108"/>
      <c r="BY171" s="108"/>
    </row>
    <row r="172" spans="1:77" x14ac:dyDescent="0.2">
      <c r="A172" s="140"/>
      <c r="BA172" s="108"/>
      <c r="BB172" s="108"/>
      <c r="BC172" s="108"/>
      <c r="BD172" s="108"/>
      <c r="BE172" s="108"/>
      <c r="BF172" s="108"/>
      <c r="BG172" s="108"/>
      <c r="BH172" s="108"/>
      <c r="BI172" s="108"/>
      <c r="BJ172" s="108"/>
      <c r="BK172" s="108"/>
      <c r="BL172" s="108"/>
      <c r="BM172" s="108"/>
      <c r="BN172" s="108"/>
      <c r="BO172" s="108"/>
      <c r="BP172" s="108"/>
      <c r="BQ172" s="108"/>
      <c r="BR172" s="108"/>
      <c r="BS172" s="108"/>
      <c r="BT172" s="108"/>
      <c r="BU172" s="108"/>
      <c r="BV172" s="108"/>
      <c r="BW172" s="108"/>
      <c r="BX172" s="108"/>
      <c r="BY172" s="108"/>
    </row>
    <row r="173" spans="1:77" x14ac:dyDescent="0.2">
      <c r="A173" s="140"/>
      <c r="BA173" s="108"/>
      <c r="BB173" s="108"/>
      <c r="BC173" s="108"/>
      <c r="BD173" s="108"/>
      <c r="BE173" s="108"/>
      <c r="BF173" s="108"/>
      <c r="BG173" s="108"/>
      <c r="BH173" s="108"/>
      <c r="BI173" s="108"/>
      <c r="BJ173" s="108"/>
      <c r="BK173" s="108"/>
      <c r="BL173" s="108"/>
      <c r="BM173" s="108"/>
      <c r="BN173" s="108"/>
      <c r="BO173" s="108"/>
      <c r="BP173" s="108"/>
      <c r="BQ173" s="108"/>
      <c r="BR173" s="108"/>
      <c r="BS173" s="108"/>
      <c r="BT173" s="108"/>
      <c r="BU173" s="108"/>
      <c r="BV173" s="108"/>
      <c r="BW173" s="108"/>
      <c r="BX173" s="108"/>
      <c r="BY173" s="108"/>
    </row>
    <row r="174" spans="1:77" x14ac:dyDescent="0.2">
      <c r="A174" s="140"/>
      <c r="BA174" s="108"/>
      <c r="BB174" s="108"/>
      <c r="BC174" s="108"/>
      <c r="BD174" s="108"/>
      <c r="BE174" s="108"/>
      <c r="BF174" s="108"/>
      <c r="BG174" s="108"/>
      <c r="BH174" s="108"/>
      <c r="BI174" s="108"/>
      <c r="BJ174" s="108"/>
      <c r="BK174" s="108"/>
      <c r="BL174" s="108"/>
      <c r="BM174" s="108"/>
      <c r="BN174" s="108"/>
      <c r="BO174" s="108"/>
      <c r="BP174" s="108"/>
      <c r="BQ174" s="108"/>
      <c r="BR174" s="108"/>
      <c r="BS174" s="108"/>
      <c r="BT174" s="108"/>
      <c r="BU174" s="108"/>
      <c r="BV174" s="108"/>
      <c r="BW174" s="108"/>
      <c r="BX174" s="108"/>
      <c r="BY174" s="108"/>
    </row>
    <row r="175" spans="1:77" x14ac:dyDescent="0.2">
      <c r="A175" s="140"/>
      <c r="BA175" s="108"/>
      <c r="BB175" s="108"/>
      <c r="BC175" s="108"/>
      <c r="BD175" s="108"/>
      <c r="BE175" s="108"/>
      <c r="BF175" s="108"/>
      <c r="BG175" s="108"/>
      <c r="BH175" s="108"/>
      <c r="BI175" s="108"/>
      <c r="BJ175" s="108"/>
      <c r="BK175" s="108"/>
      <c r="BL175" s="108"/>
      <c r="BM175" s="108"/>
      <c r="BN175" s="108"/>
      <c r="BO175" s="108"/>
      <c r="BP175" s="108"/>
      <c r="BQ175" s="108"/>
      <c r="BR175" s="108"/>
      <c r="BS175" s="108"/>
      <c r="BT175" s="108"/>
      <c r="BU175" s="108"/>
      <c r="BV175" s="108"/>
      <c r="BW175" s="108"/>
      <c r="BX175" s="108"/>
      <c r="BY175" s="108"/>
    </row>
    <row r="176" spans="1:77" x14ac:dyDescent="0.2">
      <c r="A176" s="140"/>
      <c r="BA176" s="108"/>
      <c r="BB176" s="108"/>
      <c r="BC176" s="108"/>
      <c r="BD176" s="108"/>
      <c r="BE176" s="108"/>
      <c r="BF176" s="108"/>
      <c r="BG176" s="108"/>
      <c r="BH176" s="108"/>
      <c r="BI176" s="108"/>
      <c r="BJ176" s="108"/>
      <c r="BK176" s="108"/>
      <c r="BL176" s="108"/>
      <c r="BM176" s="108"/>
      <c r="BN176" s="108"/>
      <c r="BO176" s="108"/>
      <c r="BP176" s="108"/>
      <c r="BQ176" s="108"/>
      <c r="BR176" s="108"/>
      <c r="BS176" s="108"/>
      <c r="BT176" s="108"/>
      <c r="BU176" s="108"/>
      <c r="BV176" s="108"/>
      <c r="BW176" s="108"/>
      <c r="BX176" s="108"/>
      <c r="BY176" s="108"/>
    </row>
    <row r="177" spans="1:77" x14ac:dyDescent="0.2">
      <c r="A177" s="140"/>
      <c r="BA177" s="108"/>
      <c r="BB177" s="108"/>
      <c r="BC177" s="108"/>
      <c r="BD177" s="108"/>
      <c r="BE177" s="108"/>
      <c r="BF177" s="108"/>
      <c r="BG177" s="108"/>
      <c r="BH177" s="108"/>
      <c r="BI177" s="108"/>
      <c r="BJ177" s="108"/>
      <c r="BK177" s="108"/>
      <c r="BL177" s="108"/>
      <c r="BM177" s="108"/>
      <c r="BN177" s="108"/>
      <c r="BO177" s="108"/>
      <c r="BP177" s="108"/>
      <c r="BQ177" s="108"/>
      <c r="BR177" s="108"/>
      <c r="BS177" s="108"/>
      <c r="BT177" s="108"/>
      <c r="BU177" s="108"/>
      <c r="BV177" s="108"/>
      <c r="BW177" s="108"/>
      <c r="BX177" s="108"/>
      <c r="BY177" s="108"/>
    </row>
    <row r="178" spans="1:77" x14ac:dyDescent="0.2">
      <c r="A178" s="140"/>
      <c r="BA178" s="108"/>
      <c r="BB178" s="108"/>
      <c r="BC178" s="108"/>
      <c r="BD178" s="108"/>
      <c r="BE178" s="108"/>
      <c r="BF178" s="108"/>
      <c r="BG178" s="108"/>
      <c r="BH178" s="108"/>
      <c r="BI178" s="108"/>
      <c r="BJ178" s="108"/>
      <c r="BK178" s="108"/>
      <c r="BL178" s="108"/>
      <c r="BM178" s="108"/>
      <c r="BN178" s="108"/>
      <c r="BO178" s="108"/>
      <c r="BP178" s="108"/>
      <c r="BQ178" s="108"/>
      <c r="BR178" s="108"/>
      <c r="BS178" s="108"/>
      <c r="BT178" s="108"/>
      <c r="BU178" s="108"/>
      <c r="BV178" s="108"/>
      <c r="BW178" s="108"/>
      <c r="BX178" s="108"/>
      <c r="BY178" s="108"/>
    </row>
    <row r="179" spans="1:77" x14ac:dyDescent="0.2">
      <c r="A179" s="140"/>
      <c r="BA179" s="108"/>
      <c r="BB179" s="108"/>
      <c r="BC179" s="108"/>
      <c r="BD179" s="108"/>
      <c r="BE179" s="108"/>
      <c r="BF179" s="108"/>
      <c r="BG179" s="108"/>
      <c r="BH179" s="108"/>
      <c r="BI179" s="108"/>
      <c r="BJ179" s="108"/>
      <c r="BK179" s="108"/>
      <c r="BL179" s="108"/>
      <c r="BM179" s="108"/>
      <c r="BN179" s="108"/>
      <c r="BO179" s="108"/>
      <c r="BP179" s="108"/>
      <c r="BQ179" s="108"/>
      <c r="BR179" s="108"/>
      <c r="BS179" s="108"/>
      <c r="BT179" s="108"/>
      <c r="BU179" s="108"/>
      <c r="BV179" s="108"/>
      <c r="BW179" s="108"/>
      <c r="BX179" s="108"/>
      <c r="BY179" s="108"/>
    </row>
    <row r="180" spans="1:77" x14ac:dyDescent="0.2">
      <c r="A180" s="140"/>
      <c r="BA180" s="108"/>
      <c r="BB180" s="108"/>
      <c r="BC180" s="108"/>
      <c r="BD180" s="108"/>
      <c r="BE180" s="108"/>
      <c r="BF180" s="108"/>
      <c r="BG180" s="108"/>
      <c r="BH180" s="108"/>
      <c r="BI180" s="108"/>
      <c r="BJ180" s="108"/>
      <c r="BK180" s="108"/>
      <c r="BL180" s="108"/>
      <c r="BM180" s="108"/>
      <c r="BN180" s="108"/>
      <c r="BO180" s="108"/>
      <c r="BP180" s="108"/>
      <c r="BQ180" s="108"/>
      <c r="BR180" s="108"/>
      <c r="BS180" s="108"/>
      <c r="BT180" s="108"/>
      <c r="BU180" s="108"/>
      <c r="BV180" s="108"/>
      <c r="BW180" s="108"/>
      <c r="BX180" s="108"/>
      <c r="BY180" s="108"/>
    </row>
    <row r="181" spans="1:77" x14ac:dyDescent="0.2">
      <c r="A181" s="140"/>
      <c r="BA181" s="108"/>
      <c r="BB181" s="108"/>
      <c r="BC181" s="108"/>
      <c r="BD181" s="108"/>
      <c r="BE181" s="108"/>
      <c r="BF181" s="108"/>
      <c r="BG181" s="108"/>
      <c r="BH181" s="108"/>
      <c r="BI181" s="108"/>
      <c r="BJ181" s="108"/>
      <c r="BK181" s="108"/>
      <c r="BL181" s="108"/>
      <c r="BM181" s="108"/>
      <c r="BN181" s="108"/>
      <c r="BO181" s="108"/>
      <c r="BP181" s="108"/>
      <c r="BQ181" s="108"/>
      <c r="BR181" s="108"/>
      <c r="BS181" s="108"/>
      <c r="BT181" s="108"/>
      <c r="BU181" s="108"/>
      <c r="BV181" s="108"/>
      <c r="BW181" s="108"/>
      <c r="BX181" s="108"/>
      <c r="BY181" s="108"/>
    </row>
    <row r="182" spans="1:77" x14ac:dyDescent="0.2">
      <c r="A182" s="140"/>
      <c r="BA182" s="108"/>
      <c r="BB182" s="108"/>
      <c r="BC182" s="108"/>
      <c r="BD182" s="108"/>
      <c r="BE182" s="108"/>
      <c r="BF182" s="108"/>
      <c r="BG182" s="108"/>
      <c r="BH182" s="108"/>
      <c r="BI182" s="108"/>
      <c r="BJ182" s="108"/>
      <c r="BK182" s="108"/>
      <c r="BL182" s="108"/>
      <c r="BM182" s="108"/>
      <c r="BN182" s="108"/>
      <c r="BO182" s="108"/>
      <c r="BP182" s="108"/>
      <c r="BQ182" s="108"/>
      <c r="BR182" s="108"/>
      <c r="BS182" s="108"/>
      <c r="BT182" s="108"/>
      <c r="BU182" s="108"/>
      <c r="BV182" s="108"/>
      <c r="BW182" s="108"/>
      <c r="BX182" s="108"/>
      <c r="BY182" s="108"/>
    </row>
    <row r="183" spans="1:77" x14ac:dyDescent="0.2">
      <c r="A183" s="140"/>
      <c r="BA183" s="108"/>
      <c r="BB183" s="108"/>
      <c r="BC183" s="108"/>
      <c r="BD183" s="108"/>
      <c r="BE183" s="108"/>
      <c r="BF183" s="108"/>
      <c r="BG183" s="108"/>
      <c r="BH183" s="108"/>
      <c r="BI183" s="108"/>
      <c r="BJ183" s="108"/>
      <c r="BK183" s="108"/>
      <c r="BL183" s="108"/>
      <c r="BM183" s="108"/>
      <c r="BN183" s="108"/>
      <c r="BO183" s="108"/>
      <c r="BP183" s="108"/>
      <c r="BQ183" s="108"/>
      <c r="BR183" s="108"/>
      <c r="BS183" s="108"/>
      <c r="BT183" s="108"/>
      <c r="BU183" s="108"/>
      <c r="BV183" s="108"/>
      <c r="BW183" s="108"/>
      <c r="BX183" s="108"/>
      <c r="BY183" s="108"/>
    </row>
    <row r="184" spans="1:77" x14ac:dyDescent="0.2">
      <c r="A184" s="140"/>
      <c r="BA184" s="108"/>
      <c r="BB184" s="108"/>
      <c r="BC184" s="108"/>
      <c r="BD184" s="108"/>
      <c r="BE184" s="108"/>
      <c r="BF184" s="108"/>
      <c r="BG184" s="108"/>
      <c r="BH184" s="108"/>
      <c r="BI184" s="108"/>
      <c r="BJ184" s="108"/>
      <c r="BK184" s="108"/>
      <c r="BL184" s="108"/>
      <c r="BM184" s="108"/>
      <c r="BN184" s="108"/>
      <c r="BO184" s="108"/>
      <c r="BP184" s="108"/>
      <c r="BQ184" s="108"/>
      <c r="BR184" s="108"/>
      <c r="BS184" s="108"/>
      <c r="BT184" s="108"/>
      <c r="BU184" s="108"/>
      <c r="BV184" s="108"/>
      <c r="BW184" s="108"/>
      <c r="BX184" s="108"/>
      <c r="BY184" s="108"/>
    </row>
    <row r="185" spans="1:77" x14ac:dyDescent="0.2">
      <c r="A185" s="140"/>
      <c r="BA185" s="108"/>
      <c r="BB185" s="108"/>
      <c r="BC185" s="108"/>
      <c r="BD185" s="108"/>
      <c r="BE185" s="108"/>
      <c r="BF185" s="108"/>
      <c r="BG185" s="108"/>
      <c r="BH185" s="108"/>
      <c r="BI185" s="108"/>
      <c r="BJ185" s="108"/>
      <c r="BK185" s="108"/>
      <c r="BL185" s="108"/>
      <c r="BM185" s="108"/>
      <c r="BN185" s="108"/>
      <c r="BO185" s="108"/>
      <c r="BP185" s="108"/>
      <c r="BQ185" s="108"/>
      <c r="BR185" s="108"/>
      <c r="BS185" s="108"/>
      <c r="BT185" s="108"/>
      <c r="BU185" s="108"/>
      <c r="BV185" s="108"/>
      <c r="BW185" s="108"/>
      <c r="BX185" s="108"/>
      <c r="BY185" s="108"/>
    </row>
    <row r="186" spans="1:77" x14ac:dyDescent="0.2">
      <c r="A186" s="140"/>
      <c r="BA186" s="108"/>
      <c r="BB186" s="108"/>
      <c r="BC186" s="108"/>
      <c r="BD186" s="108"/>
      <c r="BE186" s="108"/>
      <c r="BF186" s="108"/>
      <c r="BG186" s="108"/>
      <c r="BH186" s="108"/>
      <c r="BI186" s="108"/>
      <c r="BJ186" s="108"/>
      <c r="BK186" s="108"/>
      <c r="BL186" s="108"/>
      <c r="BM186" s="108"/>
      <c r="BN186" s="108"/>
      <c r="BO186" s="108"/>
      <c r="BP186" s="108"/>
      <c r="BQ186" s="108"/>
      <c r="BR186" s="108"/>
      <c r="BS186" s="108"/>
      <c r="BT186" s="108"/>
      <c r="BU186" s="108"/>
      <c r="BV186" s="108"/>
      <c r="BW186" s="108"/>
      <c r="BX186" s="108"/>
      <c r="BY186" s="108"/>
    </row>
    <row r="187" spans="1:77" x14ac:dyDescent="0.2">
      <c r="A187" s="140"/>
      <c r="BA187" s="108"/>
      <c r="BB187" s="108"/>
      <c r="BC187" s="108"/>
      <c r="BD187" s="108"/>
      <c r="BE187" s="108"/>
      <c r="BF187" s="108"/>
      <c r="BG187" s="108"/>
      <c r="BH187" s="108"/>
      <c r="BI187" s="108"/>
      <c r="BJ187" s="108"/>
      <c r="BK187" s="108"/>
      <c r="BL187" s="108"/>
      <c r="BM187" s="108"/>
      <c r="BN187" s="108"/>
      <c r="BO187" s="108"/>
      <c r="BP187" s="108"/>
      <c r="BQ187" s="108"/>
      <c r="BR187" s="108"/>
      <c r="BS187" s="108"/>
      <c r="BT187" s="108"/>
      <c r="BU187" s="108"/>
      <c r="BV187" s="108"/>
      <c r="BW187" s="108"/>
      <c r="BX187" s="108"/>
      <c r="BY187" s="108"/>
    </row>
    <row r="188" spans="1:77" x14ac:dyDescent="0.2">
      <c r="A188" s="140"/>
      <c r="BA188" s="108"/>
      <c r="BB188" s="108"/>
      <c r="BC188" s="108"/>
      <c r="BD188" s="108"/>
      <c r="BE188" s="108"/>
      <c r="BF188" s="108"/>
      <c r="BG188" s="108"/>
      <c r="BH188" s="108"/>
      <c r="BI188" s="108"/>
      <c r="BJ188" s="108"/>
      <c r="BK188" s="108"/>
      <c r="BL188" s="108"/>
      <c r="BM188" s="108"/>
      <c r="BN188" s="108"/>
      <c r="BO188" s="108"/>
      <c r="BP188" s="108"/>
      <c r="BQ188" s="108"/>
      <c r="BR188" s="108"/>
      <c r="BS188" s="108"/>
      <c r="BT188" s="108"/>
      <c r="BU188" s="108"/>
      <c r="BV188" s="108"/>
      <c r="BW188" s="108"/>
      <c r="BX188" s="108"/>
      <c r="BY188" s="108"/>
    </row>
    <row r="189" spans="1:77" x14ac:dyDescent="0.2">
      <c r="A189" s="140"/>
      <c r="BA189" s="108"/>
      <c r="BB189" s="108"/>
      <c r="BC189" s="108"/>
      <c r="BD189" s="108"/>
      <c r="BE189" s="108"/>
      <c r="BF189" s="108"/>
      <c r="BG189" s="108"/>
      <c r="BH189" s="108"/>
      <c r="BI189" s="108"/>
      <c r="BJ189" s="108"/>
      <c r="BK189" s="108"/>
      <c r="BL189" s="108"/>
      <c r="BM189" s="108"/>
      <c r="BN189" s="108"/>
      <c r="BO189" s="108"/>
      <c r="BP189" s="108"/>
      <c r="BQ189" s="108"/>
      <c r="BR189" s="108"/>
      <c r="BS189" s="108"/>
      <c r="BT189" s="108"/>
      <c r="BU189" s="108"/>
      <c r="BV189" s="108"/>
      <c r="BW189" s="108"/>
      <c r="BX189" s="108"/>
      <c r="BY189" s="108"/>
    </row>
    <row r="190" spans="1:77" x14ac:dyDescent="0.2">
      <c r="A190" s="140"/>
      <c r="BA190" s="108"/>
      <c r="BB190" s="108"/>
      <c r="BC190" s="108"/>
      <c r="BD190" s="108"/>
      <c r="BE190" s="108"/>
      <c r="BF190" s="108"/>
      <c r="BG190" s="108"/>
      <c r="BH190" s="108"/>
      <c r="BI190" s="108"/>
      <c r="BJ190" s="108"/>
      <c r="BK190" s="108"/>
      <c r="BL190" s="108"/>
      <c r="BM190" s="108"/>
      <c r="BN190" s="108"/>
      <c r="BO190" s="108"/>
      <c r="BP190" s="108"/>
      <c r="BQ190" s="108"/>
      <c r="BR190" s="108"/>
      <c r="BS190" s="108"/>
      <c r="BT190" s="108"/>
      <c r="BU190" s="108"/>
      <c r="BV190" s="108"/>
      <c r="BW190" s="108"/>
      <c r="BX190" s="108"/>
      <c r="BY190" s="108"/>
    </row>
    <row r="191" spans="1:77" x14ac:dyDescent="0.2">
      <c r="A191" s="140"/>
      <c r="BA191" s="108"/>
      <c r="BB191" s="108"/>
      <c r="BC191" s="108"/>
      <c r="BD191" s="108"/>
      <c r="BE191" s="108"/>
      <c r="BF191" s="108"/>
      <c r="BG191" s="108"/>
      <c r="BH191" s="108"/>
      <c r="BI191" s="108"/>
      <c r="BJ191" s="108"/>
      <c r="BK191" s="108"/>
      <c r="BL191" s="108"/>
      <c r="BM191" s="108"/>
      <c r="BN191" s="108"/>
      <c r="BO191" s="108"/>
      <c r="BP191" s="108"/>
      <c r="BQ191" s="108"/>
      <c r="BR191" s="108"/>
      <c r="BS191" s="108"/>
      <c r="BT191" s="108"/>
      <c r="BU191" s="108"/>
      <c r="BV191" s="108"/>
      <c r="BW191" s="108"/>
      <c r="BX191" s="108"/>
      <c r="BY191" s="108"/>
    </row>
    <row r="192" spans="1:77" x14ac:dyDescent="0.2">
      <c r="A192" s="140"/>
      <c r="BA192" s="108"/>
      <c r="BB192" s="108"/>
      <c r="BC192" s="108"/>
      <c r="BD192" s="108"/>
      <c r="BE192" s="108"/>
      <c r="BF192" s="108"/>
      <c r="BG192" s="108"/>
      <c r="BH192" s="108"/>
      <c r="BI192" s="108"/>
      <c r="BJ192" s="108"/>
      <c r="BK192" s="108"/>
      <c r="BL192" s="108"/>
      <c r="BM192" s="108"/>
      <c r="BN192" s="108"/>
      <c r="BO192" s="108"/>
      <c r="BP192" s="108"/>
      <c r="BQ192" s="108"/>
      <c r="BR192" s="108"/>
      <c r="BS192" s="108"/>
      <c r="BT192" s="108"/>
      <c r="BU192" s="108"/>
      <c r="BV192" s="108"/>
      <c r="BW192" s="108"/>
      <c r="BX192" s="108"/>
      <c r="BY192" s="108"/>
    </row>
    <row r="193" spans="1:77" x14ac:dyDescent="0.2">
      <c r="A193" s="140"/>
      <c r="BA193" s="108"/>
      <c r="BB193" s="108"/>
      <c r="BC193" s="108"/>
      <c r="BD193" s="108"/>
      <c r="BE193" s="108"/>
      <c r="BF193" s="108"/>
      <c r="BG193" s="108"/>
      <c r="BH193" s="108"/>
      <c r="BI193" s="108"/>
      <c r="BJ193" s="108"/>
      <c r="BK193" s="108"/>
      <c r="BL193" s="108"/>
      <c r="BM193" s="108"/>
      <c r="BN193" s="108"/>
      <c r="BO193" s="108"/>
      <c r="BP193" s="108"/>
      <c r="BQ193" s="108"/>
      <c r="BR193" s="108"/>
      <c r="BS193" s="108"/>
      <c r="BT193" s="108"/>
      <c r="BU193" s="108"/>
      <c r="BV193" s="108"/>
      <c r="BW193" s="108"/>
      <c r="BX193" s="108"/>
      <c r="BY193" s="108"/>
    </row>
    <row r="194" spans="1:77" x14ac:dyDescent="0.2">
      <c r="A194" s="140"/>
      <c r="BA194" s="108"/>
      <c r="BB194" s="108"/>
      <c r="BC194" s="108"/>
      <c r="BD194" s="108"/>
      <c r="BE194" s="108"/>
      <c r="BF194" s="108"/>
      <c r="BG194" s="108"/>
      <c r="BH194" s="108"/>
      <c r="BI194" s="108"/>
      <c r="BJ194" s="108"/>
      <c r="BK194" s="108"/>
      <c r="BL194" s="108"/>
      <c r="BM194" s="108"/>
      <c r="BN194" s="108"/>
      <c r="BO194" s="108"/>
      <c r="BP194" s="108"/>
      <c r="BQ194" s="108"/>
      <c r="BR194" s="108"/>
      <c r="BS194" s="108"/>
      <c r="BT194" s="108"/>
      <c r="BU194" s="108"/>
      <c r="BV194" s="108"/>
      <c r="BW194" s="108"/>
      <c r="BX194" s="108"/>
      <c r="BY194" s="108"/>
    </row>
    <row r="195" spans="1:77" x14ac:dyDescent="0.2">
      <c r="A195" s="140"/>
      <c r="BA195" s="108"/>
      <c r="BB195" s="108"/>
      <c r="BC195" s="108"/>
      <c r="BD195" s="108"/>
      <c r="BE195" s="108"/>
      <c r="BF195" s="108"/>
      <c r="BG195" s="108"/>
      <c r="BH195" s="108"/>
      <c r="BI195" s="108"/>
      <c r="BJ195" s="108"/>
      <c r="BK195" s="108"/>
      <c r="BL195" s="108"/>
      <c r="BM195" s="108"/>
      <c r="BN195" s="108"/>
      <c r="BO195" s="108"/>
      <c r="BP195" s="108"/>
      <c r="BQ195" s="108"/>
      <c r="BR195" s="108"/>
      <c r="BS195" s="108"/>
      <c r="BT195" s="108"/>
      <c r="BU195" s="108"/>
      <c r="BV195" s="108"/>
      <c r="BW195" s="108"/>
      <c r="BX195" s="108"/>
      <c r="BY195" s="108"/>
    </row>
    <row r="196" spans="1:77" x14ac:dyDescent="0.2">
      <c r="A196" s="140"/>
      <c r="BA196" s="108"/>
      <c r="BB196" s="108"/>
      <c r="BC196" s="108"/>
      <c r="BD196" s="108"/>
      <c r="BE196" s="108"/>
      <c r="BF196" s="108"/>
      <c r="BG196" s="108"/>
      <c r="BH196" s="108"/>
      <c r="BI196" s="108"/>
      <c r="BJ196" s="108"/>
      <c r="BK196" s="108"/>
      <c r="BL196" s="108"/>
      <c r="BM196" s="108"/>
      <c r="BN196" s="108"/>
      <c r="BO196" s="108"/>
      <c r="BP196" s="108"/>
      <c r="BQ196" s="108"/>
      <c r="BR196" s="108"/>
      <c r="BS196" s="108"/>
      <c r="BT196" s="108"/>
      <c r="BU196" s="108"/>
      <c r="BV196" s="108"/>
      <c r="BW196" s="108"/>
      <c r="BX196" s="108"/>
      <c r="BY196" s="108"/>
    </row>
    <row r="197" spans="1:77" x14ac:dyDescent="0.2">
      <c r="A197" s="140"/>
      <c r="BA197" s="108"/>
      <c r="BB197" s="108"/>
      <c r="BC197" s="108"/>
      <c r="BD197" s="108"/>
      <c r="BE197" s="108"/>
      <c r="BF197" s="108"/>
      <c r="BG197" s="108"/>
      <c r="BH197" s="108"/>
      <c r="BI197" s="108"/>
      <c r="BJ197" s="108"/>
      <c r="BK197" s="108"/>
      <c r="BL197" s="108"/>
      <c r="BM197" s="108"/>
      <c r="BN197" s="108"/>
      <c r="BO197" s="108"/>
      <c r="BP197" s="108"/>
      <c r="BQ197" s="108"/>
      <c r="BR197" s="108"/>
      <c r="BS197" s="108"/>
      <c r="BT197" s="108"/>
      <c r="BU197" s="108"/>
      <c r="BV197" s="108"/>
      <c r="BW197" s="108"/>
      <c r="BX197" s="108"/>
      <c r="BY197" s="108"/>
    </row>
    <row r="198" spans="1:77" x14ac:dyDescent="0.2">
      <c r="A198" s="140"/>
      <c r="BA198" s="108"/>
      <c r="BB198" s="108"/>
      <c r="BC198" s="108"/>
      <c r="BD198" s="108"/>
      <c r="BE198" s="108"/>
      <c r="BF198" s="108"/>
      <c r="BG198" s="108"/>
      <c r="BH198" s="108"/>
      <c r="BI198" s="108"/>
      <c r="BJ198" s="108"/>
      <c r="BK198" s="108"/>
      <c r="BL198" s="108"/>
      <c r="BM198" s="108"/>
      <c r="BN198" s="108"/>
      <c r="BO198" s="108"/>
      <c r="BP198" s="108"/>
      <c r="BQ198" s="108"/>
      <c r="BR198" s="108"/>
      <c r="BS198" s="108"/>
      <c r="BT198" s="108"/>
      <c r="BU198" s="108"/>
      <c r="BV198" s="108"/>
      <c r="BW198" s="108"/>
      <c r="BX198" s="108"/>
      <c r="BY198" s="108"/>
    </row>
    <row r="199" spans="1:77" x14ac:dyDescent="0.2">
      <c r="A199" s="140"/>
      <c r="BA199" s="108"/>
      <c r="BB199" s="108"/>
      <c r="BC199" s="108"/>
      <c r="BD199" s="108"/>
      <c r="BE199" s="108"/>
      <c r="BF199" s="108"/>
      <c r="BG199" s="108"/>
      <c r="BH199" s="108"/>
      <c r="BI199" s="108"/>
      <c r="BJ199" s="108"/>
      <c r="BK199" s="108"/>
      <c r="BL199" s="108"/>
      <c r="BM199" s="108"/>
      <c r="BN199" s="108"/>
      <c r="BO199" s="108"/>
      <c r="BP199" s="108"/>
      <c r="BQ199" s="108"/>
      <c r="BR199" s="108"/>
      <c r="BS199" s="108"/>
      <c r="BT199" s="108"/>
      <c r="BU199" s="108"/>
      <c r="BV199" s="108"/>
      <c r="BW199" s="108"/>
      <c r="BX199" s="108"/>
      <c r="BY199" s="108"/>
    </row>
    <row r="200" spans="1:77" x14ac:dyDescent="0.2">
      <c r="A200" s="140"/>
      <c r="BA200" s="108"/>
      <c r="BB200" s="108"/>
      <c r="BC200" s="108"/>
      <c r="BD200" s="108"/>
      <c r="BE200" s="108"/>
      <c r="BF200" s="108"/>
      <c r="BG200" s="108"/>
      <c r="BH200" s="108"/>
      <c r="BI200" s="108"/>
      <c r="BJ200" s="108"/>
      <c r="BK200" s="108"/>
      <c r="BL200" s="108"/>
      <c r="BM200" s="108"/>
      <c r="BN200" s="108"/>
      <c r="BO200" s="108"/>
      <c r="BP200" s="108"/>
      <c r="BQ200" s="108"/>
      <c r="BR200" s="108"/>
      <c r="BS200" s="108"/>
      <c r="BT200" s="108"/>
      <c r="BU200" s="108"/>
      <c r="BV200" s="108"/>
      <c r="BW200" s="108"/>
      <c r="BX200" s="108"/>
      <c r="BY200" s="108"/>
    </row>
    <row r="201" spans="1:77" x14ac:dyDescent="0.2">
      <c r="A201" s="140"/>
      <c r="BA201" s="108"/>
      <c r="BB201" s="108"/>
      <c r="BC201" s="108"/>
      <c r="BD201" s="108"/>
      <c r="BE201" s="108"/>
      <c r="BF201" s="108"/>
      <c r="BG201" s="108"/>
      <c r="BH201" s="108"/>
      <c r="BI201" s="108"/>
      <c r="BJ201" s="108"/>
      <c r="BK201" s="108"/>
      <c r="BL201" s="108"/>
      <c r="BM201" s="108"/>
      <c r="BN201" s="108"/>
      <c r="BO201" s="108"/>
      <c r="BP201" s="108"/>
      <c r="BQ201" s="108"/>
      <c r="BR201" s="108"/>
      <c r="BS201" s="108"/>
      <c r="BT201" s="108"/>
      <c r="BU201" s="108"/>
      <c r="BV201" s="108"/>
      <c r="BW201" s="108"/>
      <c r="BX201" s="108"/>
      <c r="BY201" s="108"/>
    </row>
    <row r="202" spans="1:77" x14ac:dyDescent="0.2">
      <c r="A202" s="140"/>
      <c r="BA202" s="108"/>
      <c r="BB202" s="108"/>
      <c r="BC202" s="108"/>
      <c r="BD202" s="108"/>
      <c r="BE202" s="108"/>
      <c r="BF202" s="108"/>
      <c r="BG202" s="108"/>
      <c r="BH202" s="108"/>
      <c r="BI202" s="108"/>
      <c r="BJ202" s="108"/>
      <c r="BK202" s="108"/>
      <c r="BL202" s="108"/>
      <c r="BM202" s="108"/>
      <c r="BN202" s="108"/>
      <c r="BO202" s="108"/>
      <c r="BP202" s="108"/>
      <c r="BQ202" s="108"/>
      <c r="BR202" s="108"/>
      <c r="BS202" s="108"/>
      <c r="BT202" s="108"/>
      <c r="BU202" s="108"/>
      <c r="BV202" s="108"/>
      <c r="BW202" s="108"/>
      <c r="BX202" s="108"/>
      <c r="BY202" s="108"/>
    </row>
    <row r="203" spans="1:77" x14ac:dyDescent="0.2">
      <c r="A203" s="140"/>
      <c r="BA203" s="108"/>
      <c r="BB203" s="108"/>
      <c r="BC203" s="108"/>
      <c r="BD203" s="108"/>
      <c r="BE203" s="108"/>
      <c r="BF203" s="108"/>
      <c r="BG203" s="108"/>
      <c r="BH203" s="108"/>
      <c r="BI203" s="108"/>
      <c r="BJ203" s="108"/>
      <c r="BK203" s="108"/>
      <c r="BL203" s="108"/>
      <c r="BM203" s="108"/>
      <c r="BN203" s="108"/>
      <c r="BO203" s="108"/>
      <c r="BP203" s="108"/>
      <c r="BQ203" s="108"/>
      <c r="BR203" s="108"/>
      <c r="BS203" s="108"/>
      <c r="BT203" s="108"/>
      <c r="BU203" s="108"/>
      <c r="BV203" s="108"/>
      <c r="BW203" s="108"/>
      <c r="BX203" s="108"/>
      <c r="BY203" s="108"/>
    </row>
    <row r="204" spans="1:77" x14ac:dyDescent="0.2">
      <c r="A204" s="140"/>
      <c r="BA204" s="108"/>
      <c r="BB204" s="108"/>
      <c r="BC204" s="108"/>
      <c r="BD204" s="108"/>
      <c r="BE204" s="108"/>
      <c r="BF204" s="108"/>
      <c r="BG204" s="108"/>
      <c r="BH204" s="108"/>
      <c r="BI204" s="108"/>
      <c r="BJ204" s="108"/>
      <c r="BK204" s="108"/>
      <c r="BL204" s="108"/>
      <c r="BM204" s="108"/>
      <c r="BN204" s="108"/>
      <c r="BO204" s="108"/>
      <c r="BP204" s="108"/>
      <c r="BQ204" s="108"/>
      <c r="BR204" s="108"/>
      <c r="BS204" s="108"/>
      <c r="BT204" s="108"/>
      <c r="BU204" s="108"/>
      <c r="BV204" s="108"/>
      <c r="BW204" s="108"/>
      <c r="BX204" s="108"/>
      <c r="BY204" s="108"/>
    </row>
    <row r="205" spans="1:77" x14ac:dyDescent="0.2">
      <c r="A205" s="140"/>
      <c r="BA205" s="108"/>
      <c r="BB205" s="108"/>
      <c r="BC205" s="108"/>
      <c r="BD205" s="108"/>
      <c r="BE205" s="108"/>
      <c r="BF205" s="108"/>
      <c r="BG205" s="108"/>
      <c r="BH205" s="108"/>
      <c r="BI205" s="108"/>
      <c r="BJ205" s="108"/>
      <c r="BK205" s="108"/>
      <c r="BL205" s="108"/>
      <c r="BM205" s="108"/>
      <c r="BN205" s="108"/>
      <c r="BO205" s="108"/>
      <c r="BP205" s="108"/>
      <c r="BQ205" s="108"/>
      <c r="BR205" s="108"/>
      <c r="BS205" s="108"/>
      <c r="BT205" s="108"/>
      <c r="BU205" s="108"/>
      <c r="BV205" s="108"/>
      <c r="BW205" s="108"/>
      <c r="BX205" s="108"/>
      <c r="BY205" s="108"/>
    </row>
    <row r="206" spans="1:77" x14ac:dyDescent="0.2">
      <c r="A206" s="140"/>
      <c r="BA206" s="108"/>
      <c r="BB206" s="108"/>
      <c r="BC206" s="108"/>
      <c r="BD206" s="108"/>
      <c r="BE206" s="108"/>
      <c r="BF206" s="108"/>
      <c r="BG206" s="108"/>
      <c r="BH206" s="108"/>
      <c r="BI206" s="108"/>
      <c r="BJ206" s="108"/>
      <c r="BK206" s="108"/>
      <c r="BL206" s="108"/>
      <c r="BM206" s="108"/>
      <c r="BN206" s="108"/>
      <c r="BO206" s="108"/>
      <c r="BP206" s="108"/>
      <c r="BQ206" s="108"/>
      <c r="BR206" s="108"/>
      <c r="BS206" s="108"/>
      <c r="BT206" s="108"/>
      <c r="BU206" s="108"/>
      <c r="BV206" s="108"/>
      <c r="BW206" s="108"/>
      <c r="BX206" s="108"/>
      <c r="BY206" s="108"/>
    </row>
    <row r="207" spans="1:77" x14ac:dyDescent="0.2">
      <c r="A207" s="140"/>
      <c r="BA207" s="108"/>
      <c r="BB207" s="108"/>
      <c r="BC207" s="108"/>
      <c r="BD207" s="108"/>
      <c r="BE207" s="108"/>
      <c r="BF207" s="108"/>
      <c r="BG207" s="108"/>
      <c r="BH207" s="108"/>
      <c r="BI207" s="108"/>
      <c r="BJ207" s="108"/>
      <c r="BK207" s="108"/>
      <c r="BL207" s="108"/>
      <c r="BM207" s="108"/>
      <c r="BN207" s="108"/>
      <c r="BO207" s="108"/>
      <c r="BP207" s="108"/>
      <c r="BQ207" s="108"/>
      <c r="BR207" s="108"/>
      <c r="BS207" s="108"/>
      <c r="BT207" s="108"/>
      <c r="BU207" s="108"/>
      <c r="BV207" s="108"/>
      <c r="BW207" s="108"/>
      <c r="BX207" s="108"/>
      <c r="BY207" s="108"/>
    </row>
    <row r="208" spans="1:77" x14ac:dyDescent="0.2">
      <c r="A208" s="140"/>
      <c r="BA208" s="108"/>
      <c r="BB208" s="108"/>
      <c r="BC208" s="108"/>
      <c r="BD208" s="108"/>
      <c r="BE208" s="108"/>
      <c r="BF208" s="108"/>
      <c r="BG208" s="108"/>
      <c r="BH208" s="108"/>
      <c r="BI208" s="108"/>
      <c r="BJ208" s="108"/>
      <c r="BK208" s="108"/>
      <c r="BL208" s="108"/>
      <c r="BM208" s="108"/>
      <c r="BN208" s="108"/>
      <c r="BO208" s="108"/>
      <c r="BP208" s="108"/>
      <c r="BQ208" s="108"/>
      <c r="BR208" s="108"/>
      <c r="BS208" s="108"/>
      <c r="BT208" s="108"/>
      <c r="BU208" s="108"/>
      <c r="BV208" s="108"/>
      <c r="BW208" s="108"/>
      <c r="BX208" s="108"/>
      <c r="BY208" s="108"/>
    </row>
    <row r="209" spans="1:77" x14ac:dyDescent="0.2">
      <c r="A209" s="140"/>
      <c r="BA209" s="108"/>
      <c r="BB209" s="108"/>
      <c r="BC209" s="108"/>
      <c r="BD209" s="108"/>
      <c r="BE209" s="108"/>
      <c r="BF209" s="108"/>
      <c r="BG209" s="108"/>
      <c r="BH209" s="108"/>
      <c r="BI209" s="108"/>
      <c r="BJ209" s="108"/>
      <c r="BK209" s="108"/>
      <c r="BL209" s="108"/>
      <c r="BM209" s="108"/>
      <c r="BN209" s="108"/>
      <c r="BO209" s="108"/>
      <c r="BP209" s="108"/>
      <c r="BQ209" s="108"/>
      <c r="BR209" s="108"/>
      <c r="BS209" s="108"/>
      <c r="BT209" s="108"/>
      <c r="BU209" s="108"/>
      <c r="BV209" s="108"/>
      <c r="BW209" s="108"/>
      <c r="BX209" s="108"/>
      <c r="BY209" s="108"/>
    </row>
    <row r="210" spans="1:77" x14ac:dyDescent="0.2">
      <c r="A210" s="140"/>
      <c r="BA210" s="108"/>
      <c r="BB210" s="108"/>
      <c r="BC210" s="108"/>
      <c r="BD210" s="108"/>
      <c r="BE210" s="108"/>
      <c r="BF210" s="108"/>
      <c r="BG210" s="108"/>
      <c r="BH210" s="108"/>
      <c r="BI210" s="108"/>
      <c r="BJ210" s="108"/>
      <c r="BK210" s="108"/>
      <c r="BL210" s="108"/>
      <c r="BM210" s="108"/>
      <c r="BN210" s="108"/>
      <c r="BO210" s="108"/>
      <c r="BP210" s="108"/>
      <c r="BQ210" s="108"/>
      <c r="BR210" s="108"/>
      <c r="BS210" s="108"/>
      <c r="BT210" s="108"/>
      <c r="BU210" s="108"/>
      <c r="BV210" s="108"/>
      <c r="BW210" s="108"/>
      <c r="BX210" s="108"/>
      <c r="BY210" s="108"/>
    </row>
    <row r="211" spans="1:77" x14ac:dyDescent="0.2">
      <c r="A211" s="140"/>
      <c r="BA211" s="108"/>
      <c r="BB211" s="108"/>
      <c r="BC211" s="108"/>
      <c r="BD211" s="108"/>
      <c r="BE211" s="108"/>
      <c r="BF211" s="108"/>
      <c r="BG211" s="108"/>
      <c r="BH211" s="108"/>
      <c r="BI211" s="108"/>
      <c r="BJ211" s="108"/>
      <c r="BK211" s="108"/>
      <c r="BL211" s="108"/>
      <c r="BM211" s="108"/>
      <c r="BN211" s="108"/>
      <c r="BO211" s="108"/>
      <c r="BP211" s="108"/>
      <c r="BQ211" s="108"/>
      <c r="BR211" s="108"/>
      <c r="BS211" s="108"/>
      <c r="BT211" s="108"/>
      <c r="BU211" s="108"/>
      <c r="BV211" s="108"/>
      <c r="BW211" s="108"/>
      <c r="BX211" s="108"/>
      <c r="BY211" s="108"/>
    </row>
    <row r="212" spans="1:77" x14ac:dyDescent="0.2">
      <c r="A212" s="140"/>
      <c r="BA212" s="108"/>
      <c r="BB212" s="108"/>
      <c r="BC212" s="108"/>
      <c r="BD212" s="108"/>
      <c r="BE212" s="108"/>
      <c r="BF212" s="108"/>
      <c r="BG212" s="108"/>
      <c r="BH212" s="108"/>
      <c r="BI212" s="108"/>
      <c r="BJ212" s="108"/>
      <c r="BK212" s="108"/>
      <c r="BL212" s="108"/>
      <c r="BM212" s="108"/>
      <c r="BN212" s="108"/>
      <c r="BO212" s="108"/>
      <c r="BP212" s="108"/>
      <c r="BQ212" s="108"/>
      <c r="BR212" s="108"/>
      <c r="BS212" s="108"/>
      <c r="BT212" s="108"/>
      <c r="BU212" s="108"/>
      <c r="BV212" s="108"/>
      <c r="BW212" s="108"/>
      <c r="BX212" s="108"/>
      <c r="BY212" s="108"/>
    </row>
    <row r="213" spans="1:77" x14ac:dyDescent="0.2">
      <c r="A213" s="140"/>
      <c r="BA213" s="108"/>
      <c r="BB213" s="108"/>
      <c r="BC213" s="108"/>
      <c r="BD213" s="108"/>
      <c r="BE213" s="108"/>
      <c r="BF213" s="108"/>
      <c r="BG213" s="108"/>
      <c r="BH213" s="108"/>
      <c r="BI213" s="108"/>
      <c r="BJ213" s="108"/>
      <c r="BK213" s="108"/>
      <c r="BL213" s="108"/>
      <c r="BM213" s="108"/>
      <c r="BN213" s="108"/>
      <c r="BO213" s="108"/>
      <c r="BP213" s="108"/>
      <c r="BQ213" s="108"/>
      <c r="BR213" s="108"/>
      <c r="BS213" s="108"/>
      <c r="BT213" s="108"/>
      <c r="BU213" s="108"/>
      <c r="BV213" s="108"/>
      <c r="BW213" s="108"/>
      <c r="BX213" s="108"/>
      <c r="BY213" s="108"/>
    </row>
    <row r="214" spans="1:77" x14ac:dyDescent="0.2">
      <c r="A214" s="140"/>
      <c r="BA214" s="108"/>
      <c r="BB214" s="108"/>
      <c r="BC214" s="108"/>
      <c r="BD214" s="108"/>
      <c r="BE214" s="108"/>
      <c r="BF214" s="108"/>
      <c r="BG214" s="108"/>
      <c r="BH214" s="108"/>
      <c r="BI214" s="108"/>
      <c r="BJ214" s="108"/>
      <c r="BK214" s="108"/>
      <c r="BL214" s="108"/>
      <c r="BM214" s="108"/>
      <c r="BN214" s="108"/>
      <c r="BO214" s="108"/>
      <c r="BP214" s="108"/>
      <c r="BQ214" s="108"/>
      <c r="BR214" s="108"/>
      <c r="BS214" s="108"/>
      <c r="BT214" s="108"/>
      <c r="BU214" s="108"/>
      <c r="BV214" s="108"/>
      <c r="BW214" s="108"/>
      <c r="BX214" s="108"/>
      <c r="BY214" s="108"/>
    </row>
    <row r="215" spans="1:77" x14ac:dyDescent="0.2">
      <c r="A215" s="140"/>
      <c r="BA215" s="108"/>
      <c r="BB215" s="108"/>
      <c r="BC215" s="108"/>
      <c r="BD215" s="108"/>
      <c r="BE215" s="108"/>
      <c r="BF215" s="108"/>
      <c r="BG215" s="108"/>
      <c r="BH215" s="108"/>
      <c r="BI215" s="108"/>
      <c r="BJ215" s="108"/>
      <c r="BK215" s="108"/>
      <c r="BL215" s="108"/>
      <c r="BM215" s="108"/>
      <c r="BN215" s="108"/>
      <c r="BO215" s="108"/>
      <c r="BP215" s="108"/>
      <c r="BQ215" s="108"/>
      <c r="BR215" s="108"/>
      <c r="BS215" s="108"/>
      <c r="BT215" s="108"/>
      <c r="BU215" s="108"/>
      <c r="BV215" s="108"/>
      <c r="BW215" s="108"/>
      <c r="BX215" s="108"/>
      <c r="BY215" s="108"/>
    </row>
    <row r="216" spans="1:77" x14ac:dyDescent="0.2">
      <c r="A216" s="140"/>
      <c r="BA216" s="108"/>
      <c r="BB216" s="108"/>
      <c r="BC216" s="108"/>
      <c r="BD216" s="108"/>
      <c r="BE216" s="108"/>
      <c r="BF216" s="108"/>
      <c r="BG216" s="108"/>
      <c r="BH216" s="108"/>
      <c r="BI216" s="108"/>
      <c r="BJ216" s="108"/>
      <c r="BK216" s="108"/>
      <c r="BL216" s="108"/>
      <c r="BM216" s="108"/>
      <c r="BN216" s="108"/>
      <c r="BO216" s="108"/>
      <c r="BP216" s="108"/>
      <c r="BQ216" s="108"/>
      <c r="BR216" s="108"/>
      <c r="BS216" s="108"/>
      <c r="BT216" s="108"/>
      <c r="BU216" s="108"/>
      <c r="BV216" s="108"/>
      <c r="BW216" s="108"/>
      <c r="BX216" s="108"/>
      <c r="BY216" s="108"/>
    </row>
    <row r="217" spans="1:77" x14ac:dyDescent="0.2">
      <c r="A217" s="140"/>
      <c r="BA217" s="108"/>
      <c r="BB217" s="108"/>
      <c r="BC217" s="108"/>
      <c r="BD217" s="108"/>
      <c r="BE217" s="108"/>
      <c r="BF217" s="108"/>
      <c r="BG217" s="108"/>
      <c r="BH217" s="108"/>
      <c r="BI217" s="108"/>
      <c r="BJ217" s="108"/>
      <c r="BK217" s="108"/>
      <c r="BL217" s="108"/>
      <c r="BM217" s="108"/>
      <c r="BN217" s="108"/>
      <c r="BO217" s="108"/>
      <c r="BP217" s="108"/>
      <c r="BQ217" s="108"/>
      <c r="BR217" s="108"/>
      <c r="BS217" s="108"/>
      <c r="BT217" s="108"/>
      <c r="BU217" s="108"/>
      <c r="BV217" s="108"/>
      <c r="BW217" s="108"/>
      <c r="BX217" s="108"/>
      <c r="BY217" s="108"/>
    </row>
    <row r="218" spans="1:77" x14ac:dyDescent="0.2">
      <c r="A218" s="140"/>
      <c r="BA218" s="108"/>
      <c r="BB218" s="108"/>
      <c r="BC218" s="108"/>
      <c r="BD218" s="108"/>
      <c r="BE218" s="108"/>
      <c r="BF218" s="108"/>
      <c r="BG218" s="108"/>
      <c r="BH218" s="108"/>
      <c r="BI218" s="108"/>
      <c r="BJ218" s="108"/>
      <c r="BK218" s="108"/>
      <c r="BL218" s="108"/>
      <c r="BM218" s="108"/>
      <c r="BN218" s="108"/>
      <c r="BO218" s="108"/>
      <c r="BP218" s="108"/>
      <c r="BQ218" s="108"/>
      <c r="BR218" s="108"/>
      <c r="BS218" s="108"/>
      <c r="BT218" s="108"/>
      <c r="BU218" s="108"/>
      <c r="BV218" s="108"/>
      <c r="BW218" s="108"/>
      <c r="BX218" s="108"/>
      <c r="BY218" s="108"/>
    </row>
    <row r="219" spans="1:77" x14ac:dyDescent="0.2">
      <c r="A219" s="140"/>
      <c r="BA219" s="108"/>
      <c r="BB219" s="108"/>
      <c r="BC219" s="108"/>
      <c r="BD219" s="108"/>
      <c r="BE219" s="108"/>
      <c r="BF219" s="108"/>
      <c r="BG219" s="108"/>
      <c r="BH219" s="108"/>
      <c r="BI219" s="108"/>
      <c r="BJ219" s="108"/>
      <c r="BK219" s="108"/>
      <c r="BL219" s="108"/>
      <c r="BM219" s="108"/>
      <c r="BN219" s="108"/>
      <c r="BO219" s="108"/>
      <c r="BP219" s="108"/>
      <c r="BQ219" s="108"/>
      <c r="BR219" s="108"/>
      <c r="BS219" s="108"/>
      <c r="BT219" s="108"/>
      <c r="BU219" s="108"/>
      <c r="BV219" s="108"/>
      <c r="BW219" s="108"/>
      <c r="BX219" s="108"/>
      <c r="BY219" s="108"/>
    </row>
    <row r="220" spans="1:77" x14ac:dyDescent="0.2">
      <c r="A220" s="140"/>
      <c r="BA220" s="108"/>
      <c r="BB220" s="108"/>
      <c r="BC220" s="108"/>
      <c r="BD220" s="108"/>
      <c r="BE220" s="108"/>
      <c r="BF220" s="108"/>
      <c r="BG220" s="108"/>
      <c r="BH220" s="108"/>
      <c r="BI220" s="108"/>
      <c r="BJ220" s="108"/>
      <c r="BK220" s="108"/>
      <c r="BL220" s="108"/>
      <c r="BM220" s="108"/>
      <c r="BN220" s="108"/>
      <c r="BO220" s="108"/>
      <c r="BP220" s="108"/>
      <c r="BQ220" s="108"/>
      <c r="BR220" s="108"/>
      <c r="BS220" s="108"/>
      <c r="BT220" s="108"/>
      <c r="BU220" s="108"/>
      <c r="BV220" s="108"/>
      <c r="BW220" s="108"/>
      <c r="BX220" s="108"/>
      <c r="BY220" s="108"/>
    </row>
    <row r="221" spans="1:77" x14ac:dyDescent="0.2">
      <c r="A221" s="140"/>
      <c r="BA221" s="108"/>
      <c r="BB221" s="108"/>
      <c r="BC221" s="108"/>
      <c r="BD221" s="108"/>
      <c r="BE221" s="108"/>
      <c r="BF221" s="108"/>
      <c r="BG221" s="108"/>
      <c r="BH221" s="108"/>
      <c r="BI221" s="108"/>
      <c r="BJ221" s="108"/>
      <c r="BK221" s="108"/>
      <c r="BL221" s="108"/>
      <c r="BM221" s="108"/>
      <c r="BN221" s="108"/>
      <c r="BO221" s="108"/>
      <c r="BP221" s="108"/>
      <c r="BQ221" s="108"/>
      <c r="BR221" s="108"/>
      <c r="BS221" s="108"/>
      <c r="BT221" s="108"/>
      <c r="BU221" s="108"/>
      <c r="BV221" s="108"/>
      <c r="BW221" s="108"/>
      <c r="BX221" s="108"/>
      <c r="BY221" s="108"/>
    </row>
    <row r="222" spans="1:77" x14ac:dyDescent="0.2">
      <c r="A222" s="140"/>
      <c r="BA222" s="108"/>
      <c r="BB222" s="108"/>
      <c r="BC222" s="108"/>
      <c r="BD222" s="108"/>
      <c r="BE222" s="108"/>
      <c r="BF222" s="108"/>
      <c r="BG222" s="108"/>
      <c r="BH222" s="108"/>
      <c r="BI222" s="108"/>
      <c r="BJ222" s="108"/>
      <c r="BK222" s="108"/>
      <c r="BL222" s="108"/>
      <c r="BM222" s="108"/>
      <c r="BN222" s="108"/>
      <c r="BO222" s="108"/>
      <c r="BP222" s="108"/>
      <c r="BQ222" s="108"/>
      <c r="BR222" s="108"/>
      <c r="BS222" s="108"/>
      <c r="BT222" s="108"/>
      <c r="BU222" s="108"/>
      <c r="BV222" s="108"/>
      <c r="BW222" s="108"/>
      <c r="BX222" s="108"/>
      <c r="BY222" s="108"/>
    </row>
    <row r="223" spans="1:77" x14ac:dyDescent="0.2">
      <c r="A223" s="140"/>
      <c r="BA223" s="108"/>
      <c r="BB223" s="108"/>
      <c r="BC223" s="108"/>
      <c r="BD223" s="108"/>
      <c r="BE223" s="108"/>
      <c r="BF223" s="108"/>
      <c r="BG223" s="108"/>
      <c r="BH223" s="108"/>
      <c r="BI223" s="108"/>
      <c r="BJ223" s="108"/>
      <c r="BK223" s="108"/>
      <c r="BL223" s="108"/>
      <c r="BM223" s="108"/>
      <c r="BN223" s="108"/>
      <c r="BO223" s="108"/>
      <c r="BP223" s="108"/>
      <c r="BQ223" s="108"/>
      <c r="BR223" s="108"/>
      <c r="BS223" s="108"/>
      <c r="BT223" s="108"/>
      <c r="BU223" s="108"/>
      <c r="BV223" s="108"/>
      <c r="BW223" s="108"/>
      <c r="BX223" s="108"/>
      <c r="BY223" s="108"/>
    </row>
    <row r="224" spans="1:77" x14ac:dyDescent="0.2">
      <c r="A224" s="140"/>
      <c r="BA224" s="108"/>
      <c r="BB224" s="108"/>
      <c r="BC224" s="108"/>
      <c r="BD224" s="108"/>
      <c r="BE224" s="108"/>
      <c r="BF224" s="108"/>
      <c r="BG224" s="108"/>
      <c r="BH224" s="108"/>
      <c r="BI224" s="108"/>
      <c r="BJ224" s="108"/>
      <c r="BK224" s="108"/>
      <c r="BL224" s="108"/>
      <c r="BM224" s="108"/>
      <c r="BN224" s="108"/>
      <c r="BO224" s="108"/>
      <c r="BP224" s="108"/>
      <c r="BQ224" s="108"/>
      <c r="BR224" s="108"/>
      <c r="BS224" s="108"/>
      <c r="BT224" s="108"/>
      <c r="BU224" s="108"/>
      <c r="BV224" s="108"/>
      <c r="BW224" s="108"/>
      <c r="BX224" s="108"/>
      <c r="BY224" s="108"/>
    </row>
    <row r="225" spans="1:77" x14ac:dyDescent="0.2">
      <c r="A225" s="140"/>
      <c r="BA225" s="108"/>
      <c r="BB225" s="108"/>
      <c r="BC225" s="108"/>
      <c r="BD225" s="108"/>
      <c r="BE225" s="108"/>
      <c r="BF225" s="108"/>
      <c r="BG225" s="108"/>
      <c r="BH225" s="108"/>
      <c r="BI225" s="108"/>
      <c r="BJ225" s="108"/>
      <c r="BK225" s="108"/>
      <c r="BL225" s="108"/>
      <c r="BM225" s="108"/>
      <c r="BN225" s="108"/>
      <c r="BO225" s="108"/>
      <c r="BP225" s="108"/>
      <c r="BQ225" s="108"/>
      <c r="BR225" s="108"/>
      <c r="BS225" s="108"/>
      <c r="BT225" s="108"/>
      <c r="BU225" s="108"/>
      <c r="BV225" s="108"/>
      <c r="BW225" s="108"/>
      <c r="BX225" s="108"/>
      <c r="BY225" s="108"/>
    </row>
    <row r="226" spans="1:77" x14ac:dyDescent="0.2">
      <c r="A226" s="140"/>
      <c r="BA226" s="108"/>
      <c r="BB226" s="108"/>
      <c r="BC226" s="108"/>
      <c r="BD226" s="108"/>
      <c r="BE226" s="108"/>
      <c r="BF226" s="108"/>
      <c r="BG226" s="108"/>
      <c r="BH226" s="108"/>
      <c r="BI226" s="108"/>
      <c r="BJ226" s="108"/>
      <c r="BK226" s="108"/>
      <c r="BL226" s="108"/>
      <c r="BM226" s="108"/>
      <c r="BN226" s="108"/>
      <c r="BO226" s="108"/>
      <c r="BP226" s="108"/>
      <c r="BQ226" s="108"/>
      <c r="BR226" s="108"/>
      <c r="BS226" s="108"/>
      <c r="BT226" s="108"/>
      <c r="BU226" s="108"/>
      <c r="BV226" s="108"/>
      <c r="BW226" s="108"/>
      <c r="BX226" s="108"/>
      <c r="BY226" s="108"/>
    </row>
    <row r="227" spans="1:77" x14ac:dyDescent="0.2">
      <c r="A227" s="140"/>
      <c r="BA227" s="108"/>
      <c r="BB227" s="108"/>
      <c r="BC227" s="108"/>
      <c r="BD227" s="108"/>
      <c r="BE227" s="108"/>
      <c r="BF227" s="108"/>
      <c r="BG227" s="108"/>
      <c r="BH227" s="108"/>
      <c r="BI227" s="108"/>
      <c r="BJ227" s="108"/>
      <c r="BK227" s="108"/>
      <c r="BL227" s="108"/>
      <c r="BM227" s="108"/>
      <c r="BN227" s="108"/>
      <c r="BO227" s="108"/>
      <c r="BP227" s="108"/>
      <c r="BQ227" s="108"/>
      <c r="BR227" s="108"/>
      <c r="BS227" s="108"/>
      <c r="BT227" s="108"/>
      <c r="BU227" s="108"/>
      <c r="BV227" s="108"/>
      <c r="BW227" s="108"/>
      <c r="BX227" s="108"/>
      <c r="BY227" s="108"/>
    </row>
    <row r="228" spans="1:77" x14ac:dyDescent="0.2">
      <c r="A228" s="140"/>
      <c r="BA228" s="108"/>
      <c r="BB228" s="108"/>
      <c r="BC228" s="108"/>
      <c r="BD228" s="108"/>
      <c r="BE228" s="108"/>
      <c r="BF228" s="108"/>
      <c r="BG228" s="108"/>
      <c r="BH228" s="108"/>
      <c r="BI228" s="108"/>
      <c r="BJ228" s="108"/>
      <c r="BK228" s="108"/>
      <c r="BL228" s="108"/>
      <c r="BM228" s="108"/>
      <c r="BN228" s="108"/>
      <c r="BO228" s="108"/>
      <c r="BP228" s="108"/>
      <c r="BQ228" s="108"/>
      <c r="BR228" s="108"/>
      <c r="BS228" s="108"/>
      <c r="BT228" s="108"/>
      <c r="BU228" s="108"/>
      <c r="BV228" s="108"/>
      <c r="BW228" s="108"/>
      <c r="BX228" s="108"/>
      <c r="BY228" s="108"/>
    </row>
    <row r="229" spans="1:77" x14ac:dyDescent="0.2">
      <c r="A229" s="140"/>
      <c r="BA229" s="108"/>
      <c r="BB229" s="108"/>
      <c r="BC229" s="108"/>
      <c r="BD229" s="108"/>
      <c r="BE229" s="108"/>
      <c r="BF229" s="108"/>
      <c r="BG229" s="108"/>
      <c r="BH229" s="108"/>
      <c r="BI229" s="108"/>
      <c r="BJ229" s="108"/>
      <c r="BK229" s="108"/>
      <c r="BL229" s="108"/>
      <c r="BM229" s="108"/>
      <c r="BN229" s="108"/>
      <c r="BO229" s="108"/>
      <c r="BP229" s="108"/>
      <c r="BQ229" s="108"/>
      <c r="BR229" s="108"/>
      <c r="BS229" s="108"/>
      <c r="BT229" s="108"/>
      <c r="BU229" s="108"/>
      <c r="BV229" s="108"/>
      <c r="BW229" s="108"/>
      <c r="BX229" s="108"/>
      <c r="BY229" s="108"/>
    </row>
    <row r="230" spans="1:77" x14ac:dyDescent="0.2">
      <c r="A230" s="140"/>
      <c r="BA230" s="108"/>
      <c r="BB230" s="108"/>
      <c r="BC230" s="108"/>
      <c r="BD230" s="108"/>
      <c r="BE230" s="108"/>
      <c r="BF230" s="108"/>
      <c r="BG230" s="108"/>
      <c r="BH230" s="108"/>
      <c r="BI230" s="108"/>
      <c r="BJ230" s="108"/>
      <c r="BK230" s="108"/>
      <c r="BL230" s="108"/>
      <c r="BM230" s="108"/>
      <c r="BN230" s="108"/>
      <c r="BO230" s="108"/>
      <c r="BP230" s="108"/>
      <c r="BQ230" s="108"/>
      <c r="BR230" s="108"/>
      <c r="BS230" s="108"/>
      <c r="BT230" s="108"/>
      <c r="BU230" s="108"/>
      <c r="BV230" s="108"/>
      <c r="BW230" s="108"/>
      <c r="BX230" s="108"/>
      <c r="BY230" s="108"/>
    </row>
    <row r="231" spans="1:77" x14ac:dyDescent="0.2">
      <c r="A231" s="140"/>
      <c r="BA231" s="108"/>
      <c r="BB231" s="108"/>
      <c r="BC231" s="108"/>
      <c r="BD231" s="108"/>
      <c r="BE231" s="108"/>
      <c r="BF231" s="108"/>
      <c r="BG231" s="108"/>
      <c r="BH231" s="108"/>
      <c r="BI231" s="108"/>
      <c r="BJ231" s="108"/>
      <c r="BK231" s="108"/>
      <c r="BL231" s="108"/>
      <c r="BM231" s="108"/>
      <c r="BN231" s="108"/>
      <c r="BO231" s="108"/>
      <c r="BP231" s="108"/>
      <c r="BQ231" s="108"/>
      <c r="BR231" s="108"/>
      <c r="BS231" s="108"/>
      <c r="BT231" s="108"/>
      <c r="BU231" s="108"/>
      <c r="BV231" s="108"/>
      <c r="BW231" s="108"/>
      <c r="BX231" s="108"/>
      <c r="BY231" s="108"/>
    </row>
    <row r="232" spans="1:77" x14ac:dyDescent="0.2">
      <c r="A232" s="140"/>
      <c r="BA232" s="108"/>
      <c r="BB232" s="108"/>
      <c r="BC232" s="108"/>
      <c r="BD232" s="108"/>
      <c r="BE232" s="108"/>
      <c r="BF232" s="108"/>
      <c r="BG232" s="108"/>
      <c r="BH232" s="108"/>
      <c r="BI232" s="108"/>
      <c r="BJ232" s="108"/>
      <c r="BK232" s="108"/>
      <c r="BL232" s="108"/>
      <c r="BM232" s="108"/>
      <c r="BN232" s="108"/>
      <c r="BO232" s="108"/>
      <c r="BP232" s="108"/>
      <c r="BQ232" s="108"/>
      <c r="BR232" s="108"/>
      <c r="BS232" s="108"/>
      <c r="BT232" s="108"/>
      <c r="BU232" s="108"/>
      <c r="BV232" s="108"/>
      <c r="BW232" s="108"/>
      <c r="BX232" s="108"/>
      <c r="BY232" s="108"/>
    </row>
    <row r="233" spans="1:77" x14ac:dyDescent="0.2">
      <c r="A233" s="140"/>
      <c r="BA233" s="108"/>
      <c r="BB233" s="108"/>
      <c r="BC233" s="108"/>
      <c r="BD233" s="108"/>
      <c r="BE233" s="108"/>
      <c r="BF233" s="108"/>
      <c r="BG233" s="108"/>
      <c r="BH233" s="108"/>
      <c r="BI233" s="108"/>
      <c r="BJ233" s="108"/>
      <c r="BK233" s="108"/>
      <c r="BL233" s="108"/>
      <c r="BM233" s="108"/>
      <c r="BN233" s="108"/>
      <c r="BO233" s="108"/>
      <c r="BP233" s="108"/>
      <c r="BQ233" s="108"/>
      <c r="BR233" s="108"/>
      <c r="BS233" s="108"/>
      <c r="BT233" s="108"/>
      <c r="BU233" s="108"/>
      <c r="BV233" s="108"/>
      <c r="BW233" s="108"/>
      <c r="BX233" s="108"/>
      <c r="BY233" s="108"/>
    </row>
    <row r="234" spans="1:77" x14ac:dyDescent="0.2">
      <c r="A234" s="140"/>
      <c r="BA234" s="108"/>
      <c r="BB234" s="108"/>
      <c r="BC234" s="108"/>
      <c r="BD234" s="108"/>
      <c r="BE234" s="108"/>
      <c r="BF234" s="108"/>
      <c r="BG234" s="108"/>
      <c r="BH234" s="108"/>
      <c r="BI234" s="108"/>
      <c r="BJ234" s="108"/>
      <c r="BK234" s="108"/>
      <c r="BL234" s="108"/>
      <c r="BM234" s="108"/>
      <c r="BN234" s="108"/>
      <c r="BO234" s="108"/>
      <c r="BP234" s="108"/>
      <c r="BQ234" s="108"/>
      <c r="BR234" s="108"/>
      <c r="BS234" s="108"/>
      <c r="BT234" s="108"/>
      <c r="BU234" s="108"/>
      <c r="BV234" s="108"/>
      <c r="BW234" s="108"/>
      <c r="BX234" s="108"/>
      <c r="BY234" s="108"/>
    </row>
    <row r="235" spans="1:77" x14ac:dyDescent="0.2">
      <c r="A235" s="140"/>
      <c r="BA235" s="108"/>
      <c r="BB235" s="108"/>
      <c r="BC235" s="108"/>
      <c r="BD235" s="108"/>
      <c r="BE235" s="108"/>
      <c r="BF235" s="108"/>
      <c r="BG235" s="108"/>
      <c r="BH235" s="108"/>
      <c r="BI235" s="108"/>
      <c r="BJ235" s="108"/>
      <c r="BK235" s="108"/>
      <c r="BL235" s="108"/>
      <c r="BM235" s="108"/>
      <c r="BN235" s="108"/>
      <c r="BO235" s="108"/>
      <c r="BP235" s="108"/>
      <c r="BQ235" s="108"/>
      <c r="BR235" s="108"/>
      <c r="BS235" s="108"/>
      <c r="BT235" s="108"/>
      <c r="BU235" s="108"/>
      <c r="BV235" s="108"/>
      <c r="BW235" s="108"/>
      <c r="BX235" s="108"/>
      <c r="BY235" s="108"/>
    </row>
    <row r="236" spans="1:77" x14ac:dyDescent="0.2">
      <c r="A236" s="140"/>
      <c r="BA236" s="108"/>
      <c r="BB236" s="108"/>
      <c r="BC236" s="108"/>
      <c r="BD236" s="108"/>
      <c r="BE236" s="108"/>
      <c r="BF236" s="108"/>
      <c r="BG236" s="108"/>
      <c r="BH236" s="108"/>
      <c r="BI236" s="108"/>
      <c r="BJ236" s="108"/>
      <c r="BK236" s="108"/>
      <c r="BL236" s="108"/>
      <c r="BM236" s="108"/>
      <c r="BN236" s="108"/>
      <c r="BO236" s="108"/>
      <c r="BP236" s="108"/>
      <c r="BQ236" s="108"/>
      <c r="BR236" s="108"/>
      <c r="BS236" s="108"/>
      <c r="BT236" s="108"/>
      <c r="BU236" s="108"/>
      <c r="BV236" s="108"/>
      <c r="BW236" s="108"/>
      <c r="BX236" s="108"/>
      <c r="BY236" s="108"/>
    </row>
    <row r="237" spans="1:77" x14ac:dyDescent="0.2">
      <c r="A237" s="140"/>
      <c r="BA237" s="108"/>
      <c r="BB237" s="108"/>
      <c r="BC237" s="108"/>
      <c r="BD237" s="108"/>
      <c r="BE237" s="108"/>
      <c r="BF237" s="108"/>
      <c r="BG237" s="108"/>
      <c r="BH237" s="108"/>
      <c r="BI237" s="108"/>
      <c r="BJ237" s="108"/>
      <c r="BK237" s="108"/>
      <c r="BL237" s="108"/>
      <c r="BM237" s="108"/>
      <c r="BN237" s="108"/>
      <c r="BO237" s="108"/>
      <c r="BP237" s="108"/>
      <c r="BQ237" s="108"/>
      <c r="BR237" s="108"/>
      <c r="BS237" s="108"/>
      <c r="BT237" s="108"/>
      <c r="BU237" s="108"/>
      <c r="BV237" s="108"/>
      <c r="BW237" s="108"/>
      <c r="BX237" s="108"/>
      <c r="BY237" s="108"/>
    </row>
    <row r="238" spans="1:77" x14ac:dyDescent="0.2">
      <c r="A238" s="140"/>
      <c r="BA238" s="108"/>
      <c r="BB238" s="108"/>
      <c r="BC238" s="108"/>
      <c r="BD238" s="108"/>
      <c r="BE238" s="108"/>
      <c r="BF238" s="108"/>
      <c r="BG238" s="108"/>
      <c r="BH238" s="108"/>
      <c r="BI238" s="108"/>
      <c r="BJ238" s="108"/>
      <c r="BK238" s="108"/>
      <c r="BL238" s="108"/>
      <c r="BM238" s="108"/>
      <c r="BN238" s="108"/>
      <c r="BO238" s="108"/>
      <c r="BP238" s="108"/>
      <c r="BQ238" s="108"/>
      <c r="BR238" s="108"/>
      <c r="BS238" s="108"/>
      <c r="BT238" s="108"/>
      <c r="BU238" s="108"/>
      <c r="BV238" s="108"/>
      <c r="BW238" s="108"/>
      <c r="BX238" s="108"/>
      <c r="BY238" s="108"/>
    </row>
    <row r="239" spans="1:77" x14ac:dyDescent="0.2">
      <c r="A239" s="140"/>
      <c r="BA239" s="108"/>
      <c r="BB239" s="108"/>
      <c r="BC239" s="108"/>
      <c r="BD239" s="108"/>
      <c r="BE239" s="108"/>
      <c r="BF239" s="108"/>
      <c r="BG239" s="108"/>
      <c r="BH239" s="108"/>
      <c r="BI239" s="108"/>
      <c r="BJ239" s="108"/>
      <c r="BK239" s="108"/>
      <c r="BL239" s="108"/>
      <c r="BM239" s="108"/>
      <c r="BN239" s="108"/>
      <c r="BO239" s="108"/>
      <c r="BP239" s="108"/>
      <c r="BQ239" s="108"/>
      <c r="BR239" s="108"/>
      <c r="BS239" s="108"/>
      <c r="BT239" s="108"/>
      <c r="BU239" s="108"/>
      <c r="BV239" s="108"/>
      <c r="BW239" s="108"/>
      <c r="BX239" s="108"/>
      <c r="BY239" s="108"/>
    </row>
    <row r="240" spans="1:77" x14ac:dyDescent="0.2">
      <c r="A240" s="140"/>
      <c r="BA240" s="108"/>
      <c r="BB240" s="108"/>
      <c r="BC240" s="108"/>
      <c r="BD240" s="108"/>
      <c r="BE240" s="108"/>
      <c r="BF240" s="108"/>
      <c r="BG240" s="108"/>
      <c r="BH240" s="108"/>
      <c r="BI240" s="108"/>
      <c r="BJ240" s="108"/>
      <c r="BK240" s="108"/>
      <c r="BL240" s="108"/>
      <c r="BM240" s="108"/>
      <c r="BN240" s="108"/>
      <c r="BO240" s="108"/>
      <c r="BP240" s="108"/>
      <c r="BQ240" s="108"/>
      <c r="BR240" s="108"/>
      <c r="BS240" s="108"/>
      <c r="BT240" s="108"/>
      <c r="BU240" s="108"/>
      <c r="BV240" s="108"/>
      <c r="BW240" s="108"/>
      <c r="BX240" s="108"/>
      <c r="BY240" s="108"/>
    </row>
    <row r="241" spans="1:77" x14ac:dyDescent="0.2">
      <c r="A241" s="140"/>
      <c r="BA241" s="108"/>
      <c r="BB241" s="108"/>
      <c r="BC241" s="108"/>
      <c r="BD241" s="108"/>
      <c r="BE241" s="108"/>
      <c r="BF241" s="108"/>
      <c r="BG241" s="108"/>
      <c r="BH241" s="108"/>
      <c r="BI241" s="108"/>
      <c r="BJ241" s="108"/>
      <c r="BK241" s="108"/>
      <c r="BL241" s="108"/>
      <c r="BM241" s="108"/>
      <c r="BN241" s="108"/>
      <c r="BO241" s="108"/>
      <c r="BP241" s="108"/>
      <c r="BQ241" s="108"/>
      <c r="BR241" s="108"/>
      <c r="BS241" s="108"/>
      <c r="BT241" s="108"/>
      <c r="BU241" s="108"/>
      <c r="BV241" s="108"/>
      <c r="BW241" s="108"/>
      <c r="BX241" s="108"/>
      <c r="BY241" s="108"/>
    </row>
    <row r="242" spans="1:77" x14ac:dyDescent="0.2">
      <c r="A242" s="140"/>
      <c r="BA242" s="108"/>
      <c r="BB242" s="108"/>
      <c r="BC242" s="108"/>
      <c r="BD242" s="108"/>
      <c r="BE242" s="108"/>
      <c r="BF242" s="108"/>
      <c r="BG242" s="108"/>
      <c r="BH242" s="108"/>
      <c r="BI242" s="108"/>
      <c r="BJ242" s="108"/>
      <c r="BK242" s="108"/>
      <c r="BL242" s="108"/>
      <c r="BM242" s="108"/>
      <c r="BN242" s="108"/>
      <c r="BO242" s="108"/>
      <c r="BP242" s="108"/>
      <c r="BQ242" s="108"/>
      <c r="BR242" s="108"/>
      <c r="BS242" s="108"/>
      <c r="BT242" s="108"/>
      <c r="BU242" s="108"/>
      <c r="BV242" s="108"/>
      <c r="BW242" s="108"/>
      <c r="BX242" s="108"/>
      <c r="BY242" s="108"/>
    </row>
    <row r="243" spans="1:77" x14ac:dyDescent="0.2">
      <c r="A243" s="140"/>
      <c r="BA243" s="108"/>
      <c r="BB243" s="108"/>
      <c r="BC243" s="108"/>
      <c r="BD243" s="108"/>
      <c r="BE243" s="108"/>
      <c r="BF243" s="108"/>
      <c r="BG243" s="108"/>
      <c r="BH243" s="108"/>
      <c r="BI243" s="108"/>
      <c r="BJ243" s="108"/>
      <c r="BK243" s="108"/>
      <c r="BL243" s="108"/>
      <c r="BM243" s="108"/>
      <c r="BN243" s="108"/>
      <c r="BO243" s="108"/>
      <c r="BP243" s="108"/>
      <c r="BQ243" s="108"/>
      <c r="BR243" s="108"/>
      <c r="BS243" s="108"/>
      <c r="BT243" s="108"/>
      <c r="BU243" s="108"/>
      <c r="BV243" s="108"/>
      <c r="BW243" s="108"/>
      <c r="BX243" s="108"/>
      <c r="BY243" s="108"/>
    </row>
    <row r="244" spans="1:77" x14ac:dyDescent="0.2">
      <c r="A244" s="140"/>
      <c r="BA244" s="108"/>
      <c r="BB244" s="108"/>
      <c r="BC244" s="108"/>
      <c r="BD244" s="108"/>
      <c r="BE244" s="108"/>
      <c r="BF244" s="108"/>
      <c r="BG244" s="108"/>
      <c r="BH244" s="108"/>
      <c r="BI244" s="108"/>
      <c r="BJ244" s="108"/>
      <c r="BK244" s="108"/>
      <c r="BL244" s="108"/>
      <c r="BM244" s="108"/>
      <c r="BN244" s="108"/>
      <c r="BO244" s="108"/>
      <c r="BP244" s="108"/>
      <c r="BQ244" s="108"/>
      <c r="BR244" s="108"/>
      <c r="BS244" s="108"/>
      <c r="BT244" s="108"/>
      <c r="BU244" s="108"/>
      <c r="BV244" s="108"/>
      <c r="BW244" s="108"/>
      <c r="BX244" s="108"/>
      <c r="BY244" s="108"/>
    </row>
    <row r="245" spans="1:77" s="96" customFormat="1" x14ac:dyDescent="0.2">
      <c r="A245" s="124"/>
      <c r="D245" s="137"/>
      <c r="E245" s="108"/>
      <c r="F245" s="108"/>
      <c r="G245" s="108"/>
      <c r="H245" s="108"/>
      <c r="I245" s="108"/>
      <c r="J245" s="108"/>
      <c r="K245" s="108"/>
      <c r="L245" s="108"/>
      <c r="M245" s="108"/>
      <c r="N245" s="108"/>
      <c r="O245" s="108"/>
      <c r="P245" s="108"/>
      <c r="Q245" s="108"/>
      <c r="R245" s="108"/>
      <c r="S245" s="108"/>
      <c r="T245" s="108"/>
      <c r="U245" s="108"/>
      <c r="V245" s="108"/>
      <c r="W245" s="108"/>
      <c r="X245" s="108"/>
      <c r="Y245" s="108"/>
      <c r="Z245" s="108"/>
      <c r="AA245" s="108"/>
      <c r="AB245" s="108"/>
      <c r="AC245" s="108"/>
      <c r="AD245" s="108"/>
      <c r="AE245" s="108"/>
      <c r="AF245" s="108"/>
      <c r="AG245" s="108"/>
      <c r="AH245" s="108"/>
      <c r="AI245" s="108"/>
      <c r="AJ245" s="108"/>
      <c r="AK245" s="108"/>
      <c r="AL245" s="108"/>
      <c r="AM245" s="108"/>
      <c r="AN245" s="108"/>
      <c r="AO245" s="108"/>
      <c r="AP245" s="108"/>
      <c r="AQ245" s="108"/>
      <c r="AR245" s="108"/>
      <c r="AS245" s="108"/>
      <c r="AT245" s="108"/>
      <c r="AU245" s="108"/>
      <c r="AV245" s="108"/>
      <c r="AW245" s="108"/>
      <c r="AX245" s="108"/>
      <c r="AY245" s="108"/>
      <c r="AZ245" s="108"/>
    </row>
    <row r="246" spans="1:77" s="96" customFormat="1" x14ac:dyDescent="0.2">
      <c r="A246" s="124"/>
      <c r="D246" s="137"/>
      <c r="E246" s="108"/>
      <c r="F246" s="108"/>
      <c r="G246" s="108"/>
      <c r="H246" s="108"/>
      <c r="I246" s="108"/>
      <c r="J246" s="108"/>
      <c r="K246" s="108"/>
      <c r="L246" s="108"/>
      <c r="M246" s="108"/>
      <c r="N246" s="108"/>
      <c r="O246" s="108"/>
      <c r="P246" s="108"/>
      <c r="Q246" s="108"/>
      <c r="R246" s="108"/>
      <c r="S246" s="108"/>
      <c r="T246" s="108"/>
      <c r="U246" s="108"/>
      <c r="V246" s="108"/>
      <c r="W246" s="108"/>
      <c r="X246" s="108"/>
      <c r="Y246" s="108"/>
      <c r="Z246" s="108"/>
      <c r="AA246" s="108"/>
      <c r="AB246" s="108"/>
      <c r="AC246" s="108"/>
      <c r="AD246" s="108"/>
      <c r="AE246" s="108"/>
      <c r="AF246" s="108"/>
      <c r="AG246" s="108"/>
      <c r="AH246" s="108"/>
      <c r="AI246" s="108"/>
      <c r="AJ246" s="108"/>
      <c r="AK246" s="108"/>
      <c r="AL246" s="108"/>
      <c r="AM246" s="108"/>
      <c r="AN246" s="108"/>
      <c r="AO246" s="108"/>
      <c r="AP246" s="108"/>
      <c r="AQ246" s="108"/>
      <c r="AR246" s="108"/>
      <c r="AS246" s="108"/>
      <c r="AT246" s="108"/>
      <c r="AU246" s="108"/>
      <c r="AV246" s="108"/>
      <c r="AW246" s="108"/>
      <c r="AX246" s="108"/>
      <c r="AY246" s="108"/>
      <c r="AZ246" s="108"/>
    </row>
  </sheetData>
  <sheetProtection algorithmName="SHA-512" hashValue="zDItrCNeyq3m9tBgvJRK3Iimdj4Cf52LSeoP1QlAWu6h0ZsOp60ZQnmVJg+pUlvHCKw+9FEwgbpwSao8Wye3Rg==" saltValue="iCuEjRRtAngP9XW9slKCww==" spinCount="100000" sheet="1" selectLockedCells="1"/>
  <mergeCells count="8">
    <mergeCell ref="A40:C40"/>
    <mergeCell ref="A44:C44"/>
    <mergeCell ref="B1:C1"/>
    <mergeCell ref="B18:C18"/>
    <mergeCell ref="B19:C19"/>
    <mergeCell ref="B20:C20"/>
    <mergeCell ref="B36:C36"/>
    <mergeCell ref="A39:C39"/>
  </mergeCells>
  <phoneticPr fontId="14" type="noConversion"/>
  <pageMargins left="0.23622047244094491" right="0.23622047244094491" top="0.74803149606299213" bottom="0.74803149606299213" header="0.31496062992125984" footer="0.31496062992125984"/>
  <pageSetup paperSize="9" scale="75" fitToHeight="0" orientation="landscape" r:id="rId1"/>
  <headerFooter>
    <oddFooter>&amp;L&amp;"Century Gothic,Standaard"&amp;8&amp;F
&amp;D&amp;C&amp;"Century Gothic,Standaard"&amp;8Pagina &amp;P van &amp;N&amp;R&amp;"Century Gothic,Vet"&amp;12United Quality
&amp;"Century Gothic,Cursief"&amp;8Advies en Aanbesteding in Afval en Automotive</oddFooter>
  </headerFooter>
  <rowBreaks count="1" manualBreakCount="1">
    <brk id="14" max="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9F987-B7F8-457D-A294-7E05DA03D939}">
  <sheetPr>
    <tabColor theme="6" tint="0.59999389629810485"/>
    <pageSetUpPr fitToPage="1"/>
  </sheetPr>
  <dimension ref="A1:BC429"/>
  <sheetViews>
    <sheetView showGridLines="0" topLeftCell="A56" zoomScaleNormal="100" workbookViewId="0">
      <selection activeCell="C87" sqref="C76:C87"/>
    </sheetView>
  </sheetViews>
  <sheetFormatPr defaultColWidth="9.140625" defaultRowHeight="14.25" x14ac:dyDescent="0.2"/>
  <cols>
    <col min="1" max="1" width="53.7109375" style="7" customWidth="1"/>
    <col min="2" max="2" width="22.42578125" style="7" bestFit="1" customWidth="1"/>
    <col min="3" max="3" width="49.85546875" style="7" bestFit="1" customWidth="1"/>
    <col min="4" max="4" width="15.5703125" style="7" bestFit="1" customWidth="1"/>
    <col min="5" max="5" width="177.5703125" style="14" customWidth="1"/>
    <col min="6" max="55" width="177.5703125" style="15" customWidth="1"/>
    <col min="56" max="16384" width="9.140625" style="7"/>
  </cols>
  <sheetData>
    <row r="1" spans="1:55" ht="30" customHeight="1" x14ac:dyDescent="0.2">
      <c r="A1" s="235" t="s">
        <v>113</v>
      </c>
      <c r="B1" s="236"/>
      <c r="C1" s="236"/>
      <c r="D1" s="237"/>
    </row>
    <row r="2" spans="1:55" s="9" customFormat="1" ht="25.5" customHeight="1" x14ac:dyDescent="0.2">
      <c r="A2" s="16" t="s">
        <v>54</v>
      </c>
      <c r="E2" s="17"/>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row>
    <row r="3" spans="1:55" x14ac:dyDescent="0.2">
      <c r="A3" s="232" t="str">
        <f>'1.1 Gesl. bestelwagen compact'!$B$1</f>
        <v>Onderdeel 1.1 Gesloten bestelwagen compact</v>
      </c>
      <c r="B3" s="232"/>
    </row>
    <row r="4" spans="1:55" x14ac:dyDescent="0.2">
      <c r="A4" s="4" t="s">
        <v>1</v>
      </c>
      <c r="B4" s="4" t="s">
        <v>2</v>
      </c>
      <c r="C4" s="4" t="s">
        <v>3</v>
      </c>
      <c r="D4" s="6" t="s">
        <v>55</v>
      </c>
    </row>
    <row r="5" spans="1:55" x14ac:dyDescent="0.2">
      <c r="A5" s="5" t="str">
        <f>'1.1 Gesl. bestelwagen compact'!$B$4</f>
        <v>Renault</v>
      </c>
      <c r="B5" s="5" t="str">
        <f>'1.1 Gesl. bestelwagen compact'!$B$5</f>
        <v>Kangoo E-Tech electric</v>
      </c>
      <c r="C5" s="5" t="str">
        <f>'1.1 Gesl. bestelwagen compact'!$B$6</f>
        <v>L2H1 Extra 120 pk</v>
      </c>
      <c r="D5" s="18">
        <f>'1.1 Gesl. bestelwagen compact'!$B$52</f>
        <v>45.733333333333327</v>
      </c>
    </row>
    <row r="6" spans="1:55" x14ac:dyDescent="0.2">
      <c r="A6" s="5" t="str">
        <f>'1.1 Gesl. bestelwagen compact'!$C$4</f>
        <v>Opel</v>
      </c>
      <c r="B6" s="5" t="str">
        <f>'1.1 Gesl. bestelwagen compact'!$C$5</f>
        <v>Combo E-Cargo</v>
      </c>
      <c r="C6" s="5" t="str">
        <f>'1.1 Gesl. bestelwagen compact'!$C$6</f>
        <v>L2 50 kWh 100 kW/136 pk</v>
      </c>
      <c r="D6" s="18">
        <f>'1.1 Gesl. bestelwagen compact'!$C$52</f>
        <v>49.466666666666669</v>
      </c>
    </row>
    <row r="7" spans="1:55" x14ac:dyDescent="0.2">
      <c r="A7" s="5" t="str">
        <f>'1.1 Gesl. bestelwagen compact'!$D$4</f>
        <v>Peugeot</v>
      </c>
      <c r="B7" s="5" t="str">
        <f>'1.1 Gesl. bestelwagen compact'!$D$5</f>
        <v>E-Partner</v>
      </c>
      <c r="C7" s="5" t="str">
        <f>'1.1 Gesl. bestelwagen compact'!$D$6</f>
        <v>L2 50 kWh 100 kW/136 pk</v>
      </c>
      <c r="D7" s="18">
        <f>'1.1 Gesl. bestelwagen compact'!$D$52</f>
        <v>49.466666666666669</v>
      </c>
    </row>
    <row r="8" spans="1:55" x14ac:dyDescent="0.2">
      <c r="C8" s="19"/>
      <c r="D8" s="20">
        <f>AVERAGE(D5:D7)</f>
        <v>48.222222222222221</v>
      </c>
    </row>
    <row r="9" spans="1:55" x14ac:dyDescent="0.2">
      <c r="A9" s="232" t="str">
        <f>'1.2 Veegvuilwagen compact'!$B$1</f>
        <v>Onderdeel 1.2 Veegvuilwagen compact</v>
      </c>
      <c r="B9" s="232"/>
    </row>
    <row r="10" spans="1:55" x14ac:dyDescent="0.2">
      <c r="A10" s="4" t="s">
        <v>1</v>
      </c>
      <c r="B10" s="4" t="s">
        <v>2</v>
      </c>
      <c r="C10" s="4" t="s">
        <v>3</v>
      </c>
      <c r="D10" s="6" t="s">
        <v>55</v>
      </c>
    </row>
    <row r="11" spans="1:55" x14ac:dyDescent="0.2">
      <c r="A11" s="5" t="str">
        <f>'1.2 Veegvuilwagen compact'!$B$4</f>
        <v>Renault</v>
      </c>
      <c r="B11" s="5" t="str">
        <f>'1.2 Veegvuilwagen compact'!$B$5</f>
        <v>Kangoo E-Tech electric</v>
      </c>
      <c r="C11" s="5" t="str">
        <f>'1.2 Veegvuilwagen compact'!$B$6</f>
        <v>Platform cabine L2 44 kWh 120 pk</v>
      </c>
      <c r="D11" s="18">
        <f>'1.2 Veegvuilwagen compact'!$B$52</f>
        <v>56.93333333333333</v>
      </c>
    </row>
    <row r="12" spans="1:55" x14ac:dyDescent="0.2">
      <c r="A12" s="5" t="str">
        <f>'1.2 Veegvuilwagen compact'!$C$4</f>
        <v>Opel</v>
      </c>
      <c r="B12" s="5" t="str">
        <f>'1.2 Veegvuilwagen compact'!$C$5</f>
        <v>Vivaro Electric</v>
      </c>
      <c r="C12" s="5" t="str">
        <f>'1.2 Veegvuilwagen compact'!$C$6</f>
        <v>Plancher cabine L2 75 kWh 136 pk</v>
      </c>
      <c r="D12" s="18">
        <f>'1.2 Veegvuilwagen compact'!$C$52</f>
        <v>56.93333333333333</v>
      </c>
    </row>
    <row r="13" spans="1:55" x14ac:dyDescent="0.2">
      <c r="A13" s="5" t="str">
        <f>'1.2 Veegvuilwagen compact'!$D$4</f>
        <v>Peugeot</v>
      </c>
      <c r="B13" s="5" t="str">
        <f>'1.2 Veegvuilwagen compact'!$D$5</f>
        <v>E-Expert</v>
      </c>
      <c r="C13" s="5" t="str">
        <f>'1.2 Veegvuilwagen compact'!$D$6</f>
        <v>Plancher cabine L2 75 kWh 136 pk</v>
      </c>
      <c r="D13" s="18">
        <f>'1.2 Veegvuilwagen compact'!$D$52</f>
        <v>56.93333333333333</v>
      </c>
    </row>
    <row r="14" spans="1:55" x14ac:dyDescent="0.2">
      <c r="C14" s="19"/>
      <c r="D14" s="20">
        <f>AVERAGE(D11:D13)</f>
        <v>56.93333333333333</v>
      </c>
    </row>
    <row r="15" spans="1:55" x14ac:dyDescent="0.2">
      <c r="A15" s="232" t="str">
        <f>'1.3 Personenauto compact'!$B$1</f>
        <v>Onderdeel 1.3 Personenauto compact</v>
      </c>
      <c r="B15" s="232"/>
    </row>
    <row r="16" spans="1:55" x14ac:dyDescent="0.2">
      <c r="A16" s="4" t="s">
        <v>1</v>
      </c>
      <c r="B16" s="4" t="s">
        <v>2</v>
      </c>
      <c r="C16" s="4" t="s">
        <v>3</v>
      </c>
      <c r="D16" s="6" t="s">
        <v>55</v>
      </c>
    </row>
    <row r="17" spans="1:4" x14ac:dyDescent="0.2">
      <c r="A17" s="5" t="str">
        <f>'1.3 Personenauto compact'!$B$4</f>
        <v>Volkswagen</v>
      </c>
      <c r="B17" s="5" t="str">
        <f>'1.3 Personenauto compact'!$B$5</f>
        <v>ID.3</v>
      </c>
      <c r="C17" s="5" t="str">
        <f>'1.3 Personenauto compact'!$B$6</f>
        <v>Pro Limited Edition 59 kWh 150 kW/204 pk</v>
      </c>
      <c r="D17" s="18">
        <f>'1.3 Personenauto compact'!$B$52</f>
        <v>75.600000000000009</v>
      </c>
    </row>
    <row r="18" spans="1:4" x14ac:dyDescent="0.2">
      <c r="A18" s="5" t="str">
        <f>'1.3 Personenauto compact'!$C$4</f>
        <v>Opel</v>
      </c>
      <c r="B18" s="5" t="str">
        <f>'1.3 Personenauto compact'!$C$5</f>
        <v>Corsa-E</v>
      </c>
      <c r="C18" s="5" t="str">
        <f>'1.3 Personenauto compact'!$C$6</f>
        <v>Business Edition 51 kWh Longe Range 115 kW/156 pk</v>
      </c>
      <c r="D18" s="18">
        <f>'1.3 Personenauto compact'!$C$52</f>
        <v>56</v>
      </c>
    </row>
    <row r="19" spans="1:4" x14ac:dyDescent="0.2">
      <c r="A19" s="5" t="str">
        <f>'1.3 Personenauto compact'!$D$4</f>
        <v>Peugeot</v>
      </c>
      <c r="B19" s="5" t="str">
        <f>'1.3 Personenauto compact'!$D$5</f>
        <v>E-208</v>
      </c>
      <c r="C19" s="5" t="str">
        <f>'1.3 Personenauto compact'!$D$6</f>
        <v>Business EV 51 kWh 136 pk</v>
      </c>
      <c r="D19" s="18">
        <f>'1.3 Personenauto compact'!$D$52</f>
        <v>56</v>
      </c>
    </row>
    <row r="20" spans="1:4" x14ac:dyDescent="0.2">
      <c r="C20" s="19"/>
      <c r="D20" s="20">
        <f>AVERAGE(D17:D19)</f>
        <v>62.533333333333339</v>
      </c>
    </row>
    <row r="21" spans="1:4" x14ac:dyDescent="0.2">
      <c r="A21" s="232" t="str">
        <f>'1.4 Personenwagen groot'!$B$1</f>
        <v>Onderdeel 1.4 Personenauto groot</v>
      </c>
      <c r="B21" s="232"/>
    </row>
    <row r="22" spans="1:4" x14ac:dyDescent="0.2">
      <c r="A22" s="4" t="s">
        <v>1</v>
      </c>
      <c r="B22" s="4" t="s">
        <v>2</v>
      </c>
      <c r="C22" s="4" t="s">
        <v>3</v>
      </c>
      <c r="D22" s="6" t="s">
        <v>55</v>
      </c>
    </row>
    <row r="23" spans="1:4" x14ac:dyDescent="0.2">
      <c r="A23" s="5" t="str">
        <f>'1.4 Personenwagen groot'!$B$4</f>
        <v>Volkswagen</v>
      </c>
      <c r="B23" s="5" t="str">
        <f>'1.4 Personenwagen groot'!$B$5</f>
        <v>ID 4</v>
      </c>
      <c r="C23" s="5" t="str">
        <f>'1.4 Personenwagen groot'!$B$6</f>
        <v>Pro Limited Edition 77 kWh 210 kW/286 pk</v>
      </c>
      <c r="D23" s="18">
        <f>'1.4 Personenwagen groot'!$B$52</f>
        <v>96.13333333333334</v>
      </c>
    </row>
    <row r="24" spans="1:4" x14ac:dyDescent="0.2">
      <c r="A24" s="5" t="str">
        <f>'1.4 Personenwagen groot'!$C$4</f>
        <v>Opel</v>
      </c>
      <c r="B24" s="5" t="str">
        <f>'1.4 Personenwagen groot'!$C$5</f>
        <v>Frontera</v>
      </c>
      <c r="C24" s="5" t="str">
        <f>'1.4 Personenwagen groot'!$C$6</f>
        <v>Extended range GS 54 kWh 84 kW/113 pk</v>
      </c>
      <c r="D24" s="18">
        <f>'1.4 Personenwagen groot'!$C$52</f>
        <v>62.533333333333339</v>
      </c>
    </row>
    <row r="25" spans="1:4" x14ac:dyDescent="0.2">
      <c r="A25" s="5" t="str">
        <f>'1.4 Personenwagen groot'!$D$4</f>
        <v>Kia</v>
      </c>
      <c r="B25" s="5" t="str">
        <f>'1.4 Personenwagen groot'!$D$5</f>
        <v>Niro EV</v>
      </c>
      <c r="C25" s="5" t="str">
        <f>'1.4 Personenwagen groot'!$D$6</f>
        <v>Light Advanced 64.8 kWh 150 kW/204 pk</v>
      </c>
      <c r="D25" s="18">
        <f>'1.4 Personenwagen groot'!$D$52</f>
        <v>75.600000000000009</v>
      </c>
    </row>
    <row r="26" spans="1:4" x14ac:dyDescent="0.2">
      <c r="C26" s="19"/>
      <c r="D26" s="20">
        <f>AVERAGE(D23:D25)</f>
        <v>78.088888888888903</v>
      </c>
    </row>
    <row r="27" spans="1:4" x14ac:dyDescent="0.2">
      <c r="A27" s="232" t="str">
        <f>'2a.1 Gesl. bestelwagen klein'!$B$1</f>
        <v>Onderdeel 2a.1 Gesloten bestelwagen klein</v>
      </c>
      <c r="B27" s="232"/>
    </row>
    <row r="28" spans="1:4" x14ac:dyDescent="0.2">
      <c r="A28" s="4" t="s">
        <v>1</v>
      </c>
      <c r="B28" s="4" t="s">
        <v>2</v>
      </c>
      <c r="C28" s="4" t="s">
        <v>3</v>
      </c>
      <c r="D28" s="6" t="s">
        <v>55</v>
      </c>
    </row>
    <row r="29" spans="1:4" x14ac:dyDescent="0.2">
      <c r="A29" s="5" t="str">
        <f>'2a.1 Gesl. bestelwagen klein'!$B$4</f>
        <v>Renault</v>
      </c>
      <c r="B29" s="5" t="str">
        <f>'2a.1 Gesl. bestelwagen klein'!$B$5</f>
        <v>Kangoo E-Tech electric</v>
      </c>
      <c r="C29" s="5" t="str">
        <f>'2a.1 Gesl. bestelwagen klein'!$B$6</f>
        <v>L1H1 Extra 44kWh 120 pk</v>
      </c>
      <c r="D29" s="18">
        <f>'2a.1 Gesl. bestelwagen klein'!$B$52</f>
        <v>45.733333333333327</v>
      </c>
    </row>
    <row r="30" spans="1:4" x14ac:dyDescent="0.2">
      <c r="A30" s="5" t="str">
        <f>'2a.1 Gesl. bestelwagen klein'!$C$4</f>
        <v>Opel</v>
      </c>
      <c r="B30" s="5" t="str">
        <f>'2a.1 Gesl. bestelwagen klein'!$C$5</f>
        <v>Combo E-Cargo</v>
      </c>
      <c r="C30" s="5" t="str">
        <f>'2a.1 Gesl. bestelwagen klein'!$C$6</f>
        <v>L1 50 kWh 100 kW/136 pk</v>
      </c>
      <c r="D30" s="18">
        <f>'2a.1 Gesl. bestelwagen klein'!$C$52</f>
        <v>45.733333333333327</v>
      </c>
    </row>
    <row r="31" spans="1:4" x14ac:dyDescent="0.2">
      <c r="A31" s="5" t="str">
        <f>'2a.1 Gesl. bestelwagen klein'!$D$4</f>
        <v>Peugeot</v>
      </c>
      <c r="B31" s="5" t="str">
        <f>'2a.1 Gesl. bestelwagen klein'!$D$5</f>
        <v>E-Partner</v>
      </c>
      <c r="C31" s="5" t="str">
        <f>'2a.1 Gesl. bestelwagen klein'!$D$6</f>
        <v>L1 50 kWh 100 kW/136 pk</v>
      </c>
      <c r="D31" s="18">
        <f>'2a.1 Gesl. bestelwagen klein'!$D$52</f>
        <v>45.733333333333327</v>
      </c>
    </row>
    <row r="32" spans="1:4" x14ac:dyDescent="0.2">
      <c r="C32" s="19"/>
      <c r="D32" s="20">
        <f>AVERAGE(D29:D31)</f>
        <v>45.733333333333327</v>
      </c>
    </row>
    <row r="33" spans="1:4" x14ac:dyDescent="0.2">
      <c r="A33" s="232" t="str">
        <f>'2a.2 Gesl. bestelwagen compact'!$B$1</f>
        <v>Onderdeel 2a.2 Gesloten bestelwagen compact</v>
      </c>
      <c r="B33" s="232"/>
    </row>
    <row r="34" spans="1:4" x14ac:dyDescent="0.2">
      <c r="A34" s="4" t="s">
        <v>1</v>
      </c>
      <c r="B34" s="4" t="s">
        <v>2</v>
      </c>
      <c r="C34" s="4" t="s">
        <v>3</v>
      </c>
      <c r="D34" s="6" t="s">
        <v>55</v>
      </c>
    </row>
    <row r="35" spans="1:4" x14ac:dyDescent="0.2">
      <c r="A35" s="5" t="str">
        <f>'2a.2 Gesl. bestelwagen compact'!$B$4</f>
        <v>Renault</v>
      </c>
      <c r="B35" s="5" t="str">
        <f>'2a.2 Gesl. bestelwagen compact'!$B$5</f>
        <v>Kangoo E-Tech electric</v>
      </c>
      <c r="C35" s="5" t="str">
        <f>'2a.2 Gesl. bestelwagen compact'!$B$6</f>
        <v>L2H1 Extra 120 pk</v>
      </c>
      <c r="D35" s="18">
        <f>'2a.2 Gesl. bestelwagen compact'!$B$52</f>
        <v>45.733333333333327</v>
      </c>
    </row>
    <row r="36" spans="1:4" x14ac:dyDescent="0.2">
      <c r="A36" s="5" t="str">
        <f>'2a.2 Gesl. bestelwagen compact'!$C$4</f>
        <v>Opel</v>
      </c>
      <c r="B36" s="5" t="str">
        <f>'2a.2 Gesl. bestelwagen compact'!$C$5</f>
        <v>Combo E-Cargo</v>
      </c>
      <c r="C36" s="5" t="str">
        <f>'2a.2 Gesl. bestelwagen compact'!$C$6</f>
        <v>L2 50 kWh 100 kW/136 pk</v>
      </c>
      <c r="D36" s="18">
        <f>'2a.2 Gesl. bestelwagen compact'!$C$52</f>
        <v>49.466666666666669</v>
      </c>
    </row>
    <row r="37" spans="1:4" x14ac:dyDescent="0.2">
      <c r="A37" s="5" t="str">
        <f>'2a.2 Gesl. bestelwagen compact'!$D$4</f>
        <v>Peugeot</v>
      </c>
      <c r="B37" s="5" t="str">
        <f>'2a.2 Gesl. bestelwagen compact'!$D$5</f>
        <v>E-Partner</v>
      </c>
      <c r="C37" s="5" t="str">
        <f>'2a.2 Gesl. bestelwagen compact'!$D$6</f>
        <v>L2 50 kWh 100 kW/136 pk</v>
      </c>
      <c r="D37" s="18">
        <f>'2a.2 Gesl. bestelwagen compact'!$D$52</f>
        <v>49.466666666666669</v>
      </c>
    </row>
    <row r="38" spans="1:4" x14ac:dyDescent="0.2">
      <c r="C38" s="19"/>
      <c r="D38" s="20">
        <f>AVERAGE(D35:D37)</f>
        <v>48.222222222222221</v>
      </c>
    </row>
    <row r="39" spans="1:4" x14ac:dyDescent="0.2">
      <c r="A39" s="232" t="str">
        <f>'2a.3 Veegvuilwagen compact'!$B$1</f>
        <v>Onderdeel 2a.3 Veegvuilwagen compact</v>
      </c>
      <c r="B39" s="232"/>
    </row>
    <row r="40" spans="1:4" x14ac:dyDescent="0.2">
      <c r="A40" s="4" t="s">
        <v>1</v>
      </c>
      <c r="B40" s="4" t="s">
        <v>2</v>
      </c>
      <c r="C40" s="4" t="s">
        <v>3</v>
      </c>
      <c r="D40" s="6" t="s">
        <v>55</v>
      </c>
    </row>
    <row r="41" spans="1:4" x14ac:dyDescent="0.2">
      <c r="A41" s="5" t="str">
        <f>'2a.3 Veegvuilwagen compact'!$B$4</f>
        <v>Renault</v>
      </c>
      <c r="B41" s="5" t="str">
        <f>'2a.3 Veegvuilwagen compact'!$B$5</f>
        <v>Kangoo E-Tech electric</v>
      </c>
      <c r="C41" s="5" t="str">
        <f>'2a.3 Veegvuilwagen compact'!$B$6</f>
        <v>Platform cabine L2 44 kWh 120 pk</v>
      </c>
      <c r="D41" s="18">
        <f>'2a.3 Veegvuilwagen compact'!$B$52</f>
        <v>56.93333333333333</v>
      </c>
    </row>
    <row r="42" spans="1:4" x14ac:dyDescent="0.2">
      <c r="A42" s="5" t="str">
        <f>'2a.3 Veegvuilwagen compact'!$C$4</f>
        <v>Opel</v>
      </c>
      <c r="B42" s="5" t="str">
        <f>'2a.3 Veegvuilwagen compact'!$C$5</f>
        <v>Vivaro Electric</v>
      </c>
      <c r="C42" s="5" t="str">
        <f>'2a.3 Veegvuilwagen compact'!$C$6</f>
        <v>Plancher cabine L2 75 kWh 136 pk</v>
      </c>
      <c r="D42" s="18">
        <f>'2a.3 Veegvuilwagen compact'!$C$52</f>
        <v>56.93333333333333</v>
      </c>
    </row>
    <row r="43" spans="1:4" x14ac:dyDescent="0.2">
      <c r="A43" s="5" t="str">
        <f>'2a.3 Veegvuilwagen compact'!$D$4</f>
        <v>Peugeot</v>
      </c>
      <c r="B43" s="5" t="str">
        <f>'2a.3 Veegvuilwagen compact'!$D$5</f>
        <v>E-Expert</v>
      </c>
      <c r="C43" s="5" t="str">
        <f>'2a.3 Veegvuilwagen compact'!$D$6</f>
        <v>Plancher cabine L2 75 kWh 136 pk</v>
      </c>
      <c r="D43" s="18">
        <f>'2a.3 Veegvuilwagen compact'!$D$52</f>
        <v>56.93333333333333</v>
      </c>
    </row>
    <row r="44" spans="1:4" x14ac:dyDescent="0.2">
      <c r="C44" s="19"/>
      <c r="D44" s="20">
        <f>AVERAGE(D41:D43)</f>
        <v>56.93333333333333</v>
      </c>
    </row>
    <row r="45" spans="1:4" x14ac:dyDescent="0.2">
      <c r="A45" s="232" t="str">
        <f>'2a.4 Gesloten bestelwagen groot'!$B$1</f>
        <v>Onderdeel 2a.4 Gesloten bestelwagen groot</v>
      </c>
      <c r="B45" s="232"/>
    </row>
    <row r="46" spans="1:4" x14ac:dyDescent="0.2">
      <c r="A46" s="4" t="s">
        <v>1</v>
      </c>
      <c r="B46" s="4" t="s">
        <v>2</v>
      </c>
      <c r="C46" s="4" t="s">
        <v>3</v>
      </c>
      <c r="D46" s="6" t="s">
        <v>55</v>
      </c>
    </row>
    <row r="47" spans="1:4" x14ac:dyDescent="0.2">
      <c r="A47" s="5" t="str">
        <f>'2a.4 Gesloten bestelwagen groot'!$B$4</f>
        <v>MAN</v>
      </c>
      <c r="B47" s="5" t="str">
        <f>'2a.4 Gesloten bestelwagen groot'!$B$5</f>
        <v xml:space="preserve">TGE </v>
      </c>
      <c r="C47" s="5" t="str">
        <f>'2a.4 Gesloten bestelwagen groot'!$B$6</f>
        <v>3.140  LD L3 (standaard) normaal dak 103 kW/140 pk 8-traps automaat</v>
      </c>
      <c r="D47" s="18">
        <f>'2a.4 Gesloten bestelwagen groot'!$B$52</f>
        <v>167.75</v>
      </c>
    </row>
    <row r="48" spans="1:4" x14ac:dyDescent="0.2">
      <c r="A48" s="5" t="str">
        <f>'2a.4 Gesloten bestelwagen groot'!$C$4</f>
        <v>VW</v>
      </c>
      <c r="B48" s="5" t="str">
        <f>'2a.4 Gesloten bestelwagen groot'!$C$5</f>
        <v>Crafter</v>
      </c>
      <c r="C48" s="5" t="str">
        <f>'2a.4 Gesloten bestelwagen groot'!$C$6</f>
        <v>3.500 L3H2 2.0 TDI 120 kW/164 pk 8-traps automaat RWD Trendline</v>
      </c>
      <c r="D48" s="18">
        <f>'2a.4 Gesloten bestelwagen groot'!$C$52</f>
        <v>167.75</v>
      </c>
    </row>
    <row r="49" spans="1:4" x14ac:dyDescent="0.2">
      <c r="A49" s="5" t="str">
        <f>'2a.4 Gesloten bestelwagen groot'!$D$4</f>
        <v>Ford</v>
      </c>
      <c r="B49" s="5" t="str">
        <f>'2a.4 Gesloten bestelwagen groot'!$D$5</f>
        <v>Transit</v>
      </c>
      <c r="C49" s="5" t="str">
        <f>'2a.4 Gesloten bestelwagen groot'!$D$6</f>
        <v>L3H2 350 Trend 96 kW/130 pk 8-traps automaat FWD</v>
      </c>
      <c r="D49" s="18">
        <f>'2a.4 Gesloten bestelwagen groot'!$D$52</f>
        <v>151.25</v>
      </c>
    </row>
    <row r="50" spans="1:4" x14ac:dyDescent="0.2">
      <c r="C50" s="19"/>
      <c r="D50" s="20">
        <f>AVERAGE(D47:D49)</f>
        <v>162.25</v>
      </c>
    </row>
    <row r="51" spans="1:4" x14ac:dyDescent="0.2">
      <c r="A51" s="232" t="str">
        <f>'2a.5 Pick-up groot'!$B$1</f>
        <v>Onderdeel 2a.5 Pick-up groot</v>
      </c>
      <c r="B51" s="232"/>
    </row>
    <row r="52" spans="1:4" x14ac:dyDescent="0.2">
      <c r="A52" s="4" t="s">
        <v>1</v>
      </c>
      <c r="B52" s="4" t="s">
        <v>2</v>
      </c>
      <c r="C52" s="4" t="s">
        <v>3</v>
      </c>
      <c r="D52" s="6" t="s">
        <v>55</v>
      </c>
    </row>
    <row r="53" spans="1:4" x14ac:dyDescent="0.2">
      <c r="A53" s="5" t="str">
        <f>'2a.5 Pick-up groot'!$B$4</f>
        <v>MAN</v>
      </c>
      <c r="B53" s="5" t="str">
        <f>'2a.5 Pick-up groot'!$B$5</f>
        <v xml:space="preserve">TGE </v>
      </c>
      <c r="C53" s="5" t="str">
        <f>'2a.5 Pick-up groot'!$B$6</f>
        <v>5.160  HD L3 (standaard) 120 kW/160 pk 8-traps automaat</v>
      </c>
      <c r="D53" s="174">
        <f>'2a.5 Pick-up groot'!$B$52</f>
        <v>225.25</v>
      </c>
    </row>
    <row r="54" spans="1:4" x14ac:dyDescent="0.2">
      <c r="A54" s="5" t="str">
        <f>'2a.5 Pick-up groot'!$C$4</f>
        <v xml:space="preserve">Volkswagen </v>
      </c>
      <c r="B54" s="5" t="str">
        <f>'2a.5 Pick-up groot'!$C$5</f>
        <v>Crafter</v>
      </c>
      <c r="C54" s="5" t="str">
        <f>'2a.5 Pick-up groot'!$C$6</f>
        <v>5.000 HD L3 (standaard) 120 kW/ 164 pk 8-traps automaat RWD Trendline</v>
      </c>
      <c r="D54" s="174">
        <f>'2a.5 Pick-up groot'!$C$52</f>
        <v>225.25</v>
      </c>
    </row>
    <row r="55" spans="1:4" x14ac:dyDescent="0.2">
      <c r="C55" s="19"/>
      <c r="D55" s="20">
        <f>AVERAGE(D53:D54)</f>
        <v>225.25</v>
      </c>
    </row>
    <row r="56" spans="1:4" x14ac:dyDescent="0.2">
      <c r="A56" s="232" t="str">
        <f>'2a.6 Personenauto compact'!$B$1</f>
        <v>Onderdeel 2a.6 Personenauto compact</v>
      </c>
      <c r="B56" s="232"/>
    </row>
    <row r="57" spans="1:4" x14ac:dyDescent="0.2">
      <c r="A57" s="4" t="s">
        <v>1</v>
      </c>
      <c r="B57" s="4" t="s">
        <v>2</v>
      </c>
      <c r="C57" s="4" t="s">
        <v>3</v>
      </c>
      <c r="D57" s="6" t="s">
        <v>55</v>
      </c>
    </row>
    <row r="58" spans="1:4" x14ac:dyDescent="0.2">
      <c r="A58" s="5" t="str">
        <f>'2a.6 Personenauto compact'!$B$4</f>
        <v>Volkswagen</v>
      </c>
      <c r="B58" s="5" t="str">
        <f>'2a.6 Personenauto compact'!$B$5</f>
        <v>ID.3</v>
      </c>
      <c r="C58" s="5" t="str">
        <f>'2a.6 Personenauto compact'!$B$6</f>
        <v>Pro Limited Edition 59 kWh 150 kW/204 pk</v>
      </c>
      <c r="D58" s="18">
        <f>'2a.6 Personenauto compact'!$B$52</f>
        <v>75.600000000000009</v>
      </c>
    </row>
    <row r="59" spans="1:4" x14ac:dyDescent="0.2">
      <c r="A59" s="5" t="str">
        <f>'2a.6 Personenauto compact'!$C$4</f>
        <v>Opel</v>
      </c>
      <c r="B59" s="5" t="str">
        <f>'2a.6 Personenauto compact'!$C$5</f>
        <v>Corsa-E</v>
      </c>
      <c r="C59" s="5" t="str">
        <f>'2a.6 Personenauto compact'!$C$6</f>
        <v>Business Edition 51 kWh Longe Range 115 kW/156 pk</v>
      </c>
      <c r="D59" s="18">
        <f>'2a.6 Personenauto compact'!$C$52</f>
        <v>56</v>
      </c>
    </row>
    <row r="60" spans="1:4" x14ac:dyDescent="0.2">
      <c r="A60" s="5" t="str">
        <f>'2a.6 Personenauto compact'!$D$4</f>
        <v>Peugeot</v>
      </c>
      <c r="B60" s="5" t="str">
        <f>'2a.6 Personenauto compact'!$D$5</f>
        <v>E-208</v>
      </c>
      <c r="C60" s="5" t="str">
        <f>'2a.6 Personenauto compact'!$D$6</f>
        <v>Business EV 51 kWh 136 pk</v>
      </c>
      <c r="D60" s="18">
        <f>'2a.6 Personenauto compact'!$D$52</f>
        <v>56</v>
      </c>
    </row>
    <row r="61" spans="1:4" x14ac:dyDescent="0.2">
      <c r="C61" s="19"/>
      <c r="D61" s="20">
        <f>AVERAGE(D58:D60)</f>
        <v>62.533333333333339</v>
      </c>
    </row>
    <row r="62" spans="1:4" x14ac:dyDescent="0.2">
      <c r="A62" s="232" t="str">
        <f>'2b.1 Opzetstrooier'!$B$1</f>
        <v>Onderdeel 2b.1 Opzetstrooier</v>
      </c>
      <c r="B62" s="232"/>
    </row>
    <row r="63" spans="1:4" x14ac:dyDescent="0.2">
      <c r="A63" s="4" t="s">
        <v>1</v>
      </c>
      <c r="B63" s="4" t="s">
        <v>2</v>
      </c>
      <c r="C63" s="4" t="s">
        <v>3</v>
      </c>
      <c r="D63" s="6" t="s">
        <v>55</v>
      </c>
    </row>
    <row r="64" spans="1:4" x14ac:dyDescent="0.2">
      <c r="A64" s="5" t="str">
        <f>'2b.1 Opzetstrooier'!$B$4</f>
        <v>Nido</v>
      </c>
      <c r="B64" s="5" t="str">
        <f>'2b.1 Opzetstrooier'!$B$5</f>
        <v>Syntos</v>
      </c>
      <c r="C64" s="5" t="str">
        <f>'2b.1 Opzetstrooier'!$B$6</f>
        <v>B08-24 VESN-350</v>
      </c>
      <c r="D64" s="18">
        <f>'2b.1 Opzetstrooier'!$B$42</f>
        <v>0</v>
      </c>
    </row>
    <row r="65" spans="1:5" x14ac:dyDescent="0.2">
      <c r="A65" s="5" t="str">
        <f>'2b.1 Opzetstrooier'!$C$4</f>
        <v>Epoke</v>
      </c>
      <c r="B65" s="5" t="str">
        <f>'2b.1 Opzetstrooier'!$C$5</f>
        <v>Igloo</v>
      </c>
      <c r="C65" s="5" t="str">
        <f>'2b.1 Opzetstrooier'!$C$6</f>
        <v>S2700-R 800L</v>
      </c>
      <c r="D65" s="18">
        <f>'2b.1 Opzetstrooier'!$C$42</f>
        <v>0</v>
      </c>
    </row>
    <row r="66" spans="1:5" x14ac:dyDescent="0.2">
      <c r="C66" s="19"/>
      <c r="D66" s="20">
        <f>AVERAGE(D64:D65)</f>
        <v>0</v>
      </c>
    </row>
    <row r="67" spans="1:5" x14ac:dyDescent="0.2">
      <c r="A67" s="232" t="str">
        <f>'2b.2 Compacte tractor'!$B$1</f>
        <v>Onderdeel 2b.2 Compacte tractor</v>
      </c>
      <c r="B67" s="232"/>
    </row>
    <row r="68" spans="1:5" x14ac:dyDescent="0.2">
      <c r="A68" s="4" t="s">
        <v>1</v>
      </c>
      <c r="B68" s="4" t="s">
        <v>2</v>
      </c>
      <c r="C68" s="4" t="s">
        <v>3</v>
      </c>
      <c r="D68" s="6" t="s">
        <v>55</v>
      </c>
    </row>
    <row r="69" spans="1:5" x14ac:dyDescent="0.2">
      <c r="A69" s="5" t="str">
        <f>'2b.2 Compacte tractor'!$B$4</f>
        <v>Lovol</v>
      </c>
      <c r="B69" s="5" t="str">
        <f>'2b.2 Compacte tractor'!$B$5</f>
        <v>M745C</v>
      </c>
      <c r="C69" s="5" t="str">
        <f>'2b.2 Compacte tractor'!$B$6</f>
        <v>Stage V 75 pk</v>
      </c>
      <c r="D69" s="18">
        <f>'2b.2 Compacte tractor'!$B$42</f>
        <v>0</v>
      </c>
    </row>
    <row r="70" spans="1:5" x14ac:dyDescent="0.2">
      <c r="A70" s="5" t="str">
        <f>'2b.2 Compacte tractor'!$C$4</f>
        <v>Kubota</v>
      </c>
      <c r="B70" s="5" t="str">
        <f>'2b.2 Compacte tractor'!$C$5</f>
        <v xml:space="preserve">M4073 DS </v>
      </c>
      <c r="C70" s="5" t="str">
        <f>'2b.2 Compacte tractor'!$C$6</f>
        <v>DTHQ Stage V 74 pk</v>
      </c>
      <c r="D70" s="18">
        <f>'2b.2 Compacte tractor'!$C$42</f>
        <v>0</v>
      </c>
    </row>
    <row r="71" spans="1:5" x14ac:dyDescent="0.2">
      <c r="C71" s="19"/>
      <c r="D71" s="20">
        <f>AVERAGE(D69:D70)</f>
        <v>0</v>
      </c>
    </row>
    <row r="72" spans="1:5" x14ac:dyDescent="0.2">
      <c r="C72" s="19"/>
      <c r="D72" s="21"/>
    </row>
    <row r="73" spans="1:5" x14ac:dyDescent="0.2">
      <c r="A73" s="22" t="s">
        <v>56</v>
      </c>
      <c r="B73" s="23" t="s">
        <v>57</v>
      </c>
      <c r="C73" s="24" t="s">
        <v>58</v>
      </c>
      <c r="D73" s="24" t="s">
        <v>59</v>
      </c>
      <c r="E73" s="15"/>
    </row>
    <row r="74" spans="1:5" ht="9.75" customHeight="1" x14ac:dyDescent="0.2">
      <c r="A74" s="25"/>
      <c r="B74" s="25"/>
      <c r="C74" s="25"/>
      <c r="D74" s="25"/>
      <c r="E74" s="15"/>
    </row>
    <row r="75" spans="1:5" ht="13.5" x14ac:dyDescent="0.2">
      <c r="A75" s="22" t="s">
        <v>60</v>
      </c>
      <c r="E75" s="15"/>
    </row>
    <row r="76" spans="1:5" ht="13.5" x14ac:dyDescent="0.2">
      <c r="A76" s="5" t="str">
        <f>A3</f>
        <v>Onderdeel 1.1 Gesloten bestelwagen compact</v>
      </c>
      <c r="B76" s="18">
        <f>D8</f>
        <v>48.222222222222221</v>
      </c>
      <c r="C76" s="26">
        <v>11</v>
      </c>
      <c r="D76" s="18">
        <f>C76*B76</f>
        <v>530.44444444444446</v>
      </c>
      <c r="E76" s="15"/>
    </row>
    <row r="77" spans="1:5" ht="13.5" x14ac:dyDescent="0.2">
      <c r="A77" s="5" t="str">
        <f>A9</f>
        <v>Onderdeel 1.2 Veegvuilwagen compact</v>
      </c>
      <c r="B77" s="18">
        <f>D14</f>
        <v>56.93333333333333</v>
      </c>
      <c r="C77" s="26">
        <v>5</v>
      </c>
      <c r="D77" s="18">
        <f t="shared" ref="D77:D81" si="0">C77*B77</f>
        <v>284.66666666666663</v>
      </c>
      <c r="E77" s="15"/>
    </row>
    <row r="78" spans="1:5" ht="13.5" x14ac:dyDescent="0.2">
      <c r="A78" s="5" t="str">
        <f>A15</f>
        <v>Onderdeel 1.3 Personenauto compact</v>
      </c>
      <c r="B78" s="18">
        <f>D20</f>
        <v>62.533333333333339</v>
      </c>
      <c r="C78" s="26">
        <v>3</v>
      </c>
      <c r="D78" s="18">
        <f t="shared" si="0"/>
        <v>187.60000000000002</v>
      </c>
      <c r="E78" s="15"/>
    </row>
    <row r="79" spans="1:5" ht="13.5" x14ac:dyDescent="0.2">
      <c r="A79" s="5" t="str">
        <f>A21</f>
        <v>Onderdeel 1.4 Personenauto groot</v>
      </c>
      <c r="B79" s="18">
        <f>D26</f>
        <v>78.088888888888903</v>
      </c>
      <c r="C79" s="26">
        <v>1</v>
      </c>
      <c r="D79" s="18">
        <f t="shared" si="0"/>
        <v>78.088888888888903</v>
      </c>
      <c r="E79" s="15"/>
    </row>
    <row r="80" spans="1:5" ht="13.5" x14ac:dyDescent="0.2">
      <c r="A80" s="5" t="str">
        <f>A27</f>
        <v>Onderdeel 2a.1 Gesloten bestelwagen klein</v>
      </c>
      <c r="B80" s="18">
        <f>D32</f>
        <v>45.733333333333327</v>
      </c>
      <c r="C80" s="26">
        <v>2</v>
      </c>
      <c r="D80" s="18">
        <f t="shared" si="0"/>
        <v>91.466666666666654</v>
      </c>
      <c r="E80" s="15"/>
    </row>
    <row r="81" spans="1:5" ht="13.5" x14ac:dyDescent="0.2">
      <c r="A81" s="5" t="str">
        <f>A33</f>
        <v>Onderdeel 2a.2 Gesloten bestelwagen compact</v>
      </c>
      <c r="B81" s="18">
        <f>D38</f>
        <v>48.222222222222221</v>
      </c>
      <c r="C81" s="26">
        <v>3</v>
      </c>
      <c r="D81" s="18">
        <f t="shared" si="0"/>
        <v>144.66666666666666</v>
      </c>
      <c r="E81" s="15"/>
    </row>
    <row r="82" spans="1:5" ht="13.5" x14ac:dyDescent="0.2">
      <c r="A82" s="5" t="str">
        <f>A39</f>
        <v>Onderdeel 2a.3 Veegvuilwagen compact</v>
      </c>
      <c r="B82" s="18">
        <f>D44</f>
        <v>56.93333333333333</v>
      </c>
      <c r="C82" s="26">
        <v>2</v>
      </c>
      <c r="D82" s="18">
        <f>C82*B82</f>
        <v>113.86666666666666</v>
      </c>
      <c r="E82" s="15"/>
    </row>
    <row r="83" spans="1:5" ht="13.5" x14ac:dyDescent="0.2">
      <c r="A83" s="5" t="str">
        <f>A45</f>
        <v>Onderdeel 2a.4 Gesloten bestelwagen groot</v>
      </c>
      <c r="B83" s="18">
        <f>D50</f>
        <v>162.25</v>
      </c>
      <c r="C83" s="26">
        <v>4</v>
      </c>
      <c r="D83" s="18">
        <f t="shared" ref="D83:D86" si="1">C83*B83</f>
        <v>649</v>
      </c>
      <c r="E83" s="15"/>
    </row>
    <row r="84" spans="1:5" ht="13.5" x14ac:dyDescent="0.2">
      <c r="A84" s="5" t="str">
        <f>A51</f>
        <v>Onderdeel 2a.5 Pick-up groot</v>
      </c>
      <c r="B84" s="18">
        <f>D55</f>
        <v>225.25</v>
      </c>
      <c r="C84" s="26">
        <v>7</v>
      </c>
      <c r="D84" s="18">
        <f t="shared" si="1"/>
        <v>1576.75</v>
      </c>
      <c r="E84" s="15"/>
    </row>
    <row r="85" spans="1:5" ht="13.5" x14ac:dyDescent="0.2">
      <c r="A85" s="5" t="str">
        <f>A56</f>
        <v>Onderdeel 2a.6 Personenauto compact</v>
      </c>
      <c r="B85" s="18">
        <f>D61</f>
        <v>62.533333333333339</v>
      </c>
      <c r="C85" s="26">
        <v>2</v>
      </c>
      <c r="D85" s="18">
        <f t="shared" si="1"/>
        <v>125.06666666666668</v>
      </c>
      <c r="E85" s="15"/>
    </row>
    <row r="86" spans="1:5" ht="13.5" x14ac:dyDescent="0.2">
      <c r="A86" s="5" t="str">
        <f>A62</f>
        <v>Onderdeel 2b.1 Opzetstrooier</v>
      </c>
      <c r="B86" s="18">
        <f>D66</f>
        <v>0</v>
      </c>
      <c r="C86" s="26">
        <v>6</v>
      </c>
      <c r="D86" s="18">
        <f t="shared" si="1"/>
        <v>0</v>
      </c>
      <c r="E86" s="15"/>
    </row>
    <row r="87" spans="1:5" ht="13.5" x14ac:dyDescent="0.2">
      <c r="A87" s="5" t="str">
        <f>A67</f>
        <v>Onderdeel 2b.2 Compacte tractor</v>
      </c>
      <c r="B87" s="18">
        <f>D71</f>
        <v>0</v>
      </c>
      <c r="C87" s="26">
        <v>2</v>
      </c>
      <c r="D87" s="18">
        <f>C87*B87</f>
        <v>0</v>
      </c>
      <c r="E87" s="15"/>
    </row>
    <row r="88" spans="1:5" ht="13.5" x14ac:dyDescent="0.2">
      <c r="B88" s="27"/>
      <c r="C88" s="28"/>
      <c r="D88" s="28"/>
      <c r="E88" s="29"/>
    </row>
    <row r="89" spans="1:5" x14ac:dyDescent="0.2">
      <c r="B89" s="233" t="s">
        <v>61</v>
      </c>
      <c r="C89" s="233"/>
      <c r="D89" s="30">
        <f>SUM(D76:D87)</f>
        <v>3781.6166666666668</v>
      </c>
    </row>
    <row r="90" spans="1:5" x14ac:dyDescent="0.2">
      <c r="C90" s="19"/>
      <c r="D90" s="21"/>
    </row>
    <row r="91" spans="1:5" ht="55.5" customHeight="1" x14ac:dyDescent="0.2">
      <c r="A91" s="234" t="s">
        <v>62</v>
      </c>
      <c r="B91" s="234"/>
      <c r="C91" s="234"/>
      <c r="D91" s="234"/>
    </row>
    <row r="92" spans="1:5" s="15" customFormat="1" ht="23.25" customHeight="1" x14ac:dyDescent="0.2">
      <c r="E92" s="14"/>
    </row>
    <row r="93" spans="1:5" s="15" customFormat="1" ht="23.25" customHeight="1" x14ac:dyDescent="0.2">
      <c r="E93" s="14"/>
    </row>
    <row r="94" spans="1:5" s="15" customFormat="1" ht="23.25" customHeight="1" x14ac:dyDescent="0.2">
      <c r="E94" s="14"/>
    </row>
    <row r="95" spans="1:5" s="15" customFormat="1" ht="23.25" customHeight="1" x14ac:dyDescent="0.2">
      <c r="E95" s="14"/>
    </row>
    <row r="96" spans="1:5" s="15" customFormat="1" ht="23.25" customHeight="1" x14ac:dyDescent="0.2">
      <c r="E96" s="14"/>
    </row>
    <row r="97" spans="5:5" s="15" customFormat="1" ht="23.25" customHeight="1" x14ac:dyDescent="0.2">
      <c r="E97" s="14"/>
    </row>
    <row r="98" spans="5:5" s="15" customFormat="1" ht="23.25" customHeight="1" x14ac:dyDescent="0.2">
      <c r="E98" s="14"/>
    </row>
    <row r="99" spans="5:5" s="15" customFormat="1" ht="23.25" customHeight="1" x14ac:dyDescent="0.2">
      <c r="E99" s="14"/>
    </row>
    <row r="100" spans="5:5" s="15" customFormat="1" ht="23.25" customHeight="1" x14ac:dyDescent="0.2">
      <c r="E100" s="14"/>
    </row>
    <row r="101" spans="5:5" s="15" customFormat="1" ht="23.25" customHeight="1" x14ac:dyDescent="0.2">
      <c r="E101" s="14"/>
    </row>
    <row r="102" spans="5:5" s="15" customFormat="1" ht="23.25" customHeight="1" x14ac:dyDescent="0.2">
      <c r="E102" s="14"/>
    </row>
    <row r="103" spans="5:5" s="15" customFormat="1" ht="23.25" customHeight="1" x14ac:dyDescent="0.2">
      <c r="E103" s="14"/>
    </row>
    <row r="104" spans="5:5" s="15" customFormat="1" ht="23.25" customHeight="1" x14ac:dyDescent="0.2">
      <c r="E104" s="14"/>
    </row>
    <row r="105" spans="5:5" s="15" customFormat="1" ht="23.25" customHeight="1" x14ac:dyDescent="0.2">
      <c r="E105" s="14"/>
    </row>
    <row r="106" spans="5:5" s="15" customFormat="1" ht="23.25" customHeight="1" x14ac:dyDescent="0.2">
      <c r="E106" s="14"/>
    </row>
    <row r="107" spans="5:5" s="15" customFormat="1" ht="23.25" customHeight="1" x14ac:dyDescent="0.2">
      <c r="E107" s="14"/>
    </row>
    <row r="108" spans="5:5" s="15" customFormat="1" ht="23.25" customHeight="1" x14ac:dyDescent="0.2">
      <c r="E108" s="14"/>
    </row>
    <row r="109" spans="5:5" s="15" customFormat="1" ht="23.25" customHeight="1" x14ac:dyDescent="0.2">
      <c r="E109" s="14"/>
    </row>
    <row r="110" spans="5:5" s="15" customFormat="1" ht="23.25" customHeight="1" x14ac:dyDescent="0.2">
      <c r="E110" s="14"/>
    </row>
    <row r="111" spans="5:5" s="15" customFormat="1" ht="23.25" customHeight="1" x14ac:dyDescent="0.2">
      <c r="E111" s="14"/>
    </row>
    <row r="112" spans="5:5" s="15" customFormat="1" ht="23.25" customHeight="1" x14ac:dyDescent="0.2">
      <c r="E112" s="14"/>
    </row>
    <row r="113" spans="5:5" s="15" customFormat="1" ht="23.25" customHeight="1" x14ac:dyDescent="0.2">
      <c r="E113" s="14"/>
    </row>
    <row r="114" spans="5:5" s="15" customFormat="1" ht="23.25" customHeight="1" x14ac:dyDescent="0.2">
      <c r="E114" s="14"/>
    </row>
    <row r="115" spans="5:5" s="15" customFormat="1" ht="23.25" customHeight="1" x14ac:dyDescent="0.2">
      <c r="E115" s="14"/>
    </row>
    <row r="116" spans="5:5" s="15" customFormat="1" ht="23.25" customHeight="1" x14ac:dyDescent="0.2">
      <c r="E116" s="14"/>
    </row>
    <row r="117" spans="5:5" s="15" customFormat="1" ht="23.25" customHeight="1" x14ac:dyDescent="0.2">
      <c r="E117" s="14"/>
    </row>
    <row r="118" spans="5:5" s="15" customFormat="1" ht="23.25" customHeight="1" x14ac:dyDescent="0.2">
      <c r="E118" s="14"/>
    </row>
    <row r="119" spans="5:5" s="15" customFormat="1" ht="23.25" customHeight="1" x14ac:dyDescent="0.2">
      <c r="E119" s="14"/>
    </row>
    <row r="120" spans="5:5" s="15" customFormat="1" ht="23.25" customHeight="1" x14ac:dyDescent="0.2">
      <c r="E120" s="14"/>
    </row>
    <row r="121" spans="5:5" s="15" customFormat="1" ht="23.25" customHeight="1" x14ac:dyDescent="0.2">
      <c r="E121" s="14"/>
    </row>
    <row r="122" spans="5:5" s="15" customFormat="1" ht="23.25" customHeight="1" x14ac:dyDescent="0.2">
      <c r="E122" s="14"/>
    </row>
    <row r="123" spans="5:5" s="15" customFormat="1" ht="23.25" customHeight="1" x14ac:dyDescent="0.2">
      <c r="E123" s="14"/>
    </row>
    <row r="124" spans="5:5" s="15" customFormat="1" ht="23.25" customHeight="1" x14ac:dyDescent="0.2">
      <c r="E124" s="14"/>
    </row>
    <row r="125" spans="5:5" s="15" customFormat="1" ht="23.25" customHeight="1" x14ac:dyDescent="0.2">
      <c r="E125" s="14"/>
    </row>
    <row r="126" spans="5:5" s="15" customFormat="1" ht="23.25" customHeight="1" x14ac:dyDescent="0.2">
      <c r="E126" s="14"/>
    </row>
    <row r="127" spans="5:5" s="15" customFormat="1" ht="23.25" customHeight="1" x14ac:dyDescent="0.2">
      <c r="E127" s="14"/>
    </row>
    <row r="128" spans="5:5" s="15" customFormat="1" ht="23.25" customHeight="1" x14ac:dyDescent="0.2">
      <c r="E128" s="14"/>
    </row>
    <row r="129" spans="5:5" s="15" customFormat="1" ht="23.25" customHeight="1" x14ac:dyDescent="0.2">
      <c r="E129" s="14"/>
    </row>
    <row r="130" spans="5:5" s="15" customFormat="1" ht="23.25" customHeight="1" x14ac:dyDescent="0.2">
      <c r="E130" s="14"/>
    </row>
    <row r="131" spans="5:5" s="15" customFormat="1" ht="23.25" customHeight="1" x14ac:dyDescent="0.2">
      <c r="E131" s="14"/>
    </row>
    <row r="132" spans="5:5" s="15" customFormat="1" ht="23.25" customHeight="1" x14ac:dyDescent="0.2">
      <c r="E132" s="14"/>
    </row>
    <row r="133" spans="5:5" s="15" customFormat="1" ht="23.25" customHeight="1" x14ac:dyDescent="0.2">
      <c r="E133" s="14"/>
    </row>
    <row r="134" spans="5:5" s="15" customFormat="1" ht="23.25" customHeight="1" x14ac:dyDescent="0.2">
      <c r="E134" s="14"/>
    </row>
    <row r="135" spans="5:5" s="15" customFormat="1" ht="23.25" customHeight="1" x14ac:dyDescent="0.2">
      <c r="E135" s="14"/>
    </row>
    <row r="136" spans="5:5" s="15" customFormat="1" ht="23.25" customHeight="1" x14ac:dyDescent="0.2">
      <c r="E136" s="14"/>
    </row>
    <row r="137" spans="5:5" s="15" customFormat="1" ht="23.25" customHeight="1" x14ac:dyDescent="0.2">
      <c r="E137" s="14"/>
    </row>
    <row r="138" spans="5:5" s="15" customFormat="1" ht="23.25" customHeight="1" x14ac:dyDescent="0.2">
      <c r="E138" s="14"/>
    </row>
    <row r="139" spans="5:5" s="15" customFormat="1" ht="23.25" customHeight="1" x14ac:dyDescent="0.2">
      <c r="E139" s="14"/>
    </row>
    <row r="140" spans="5:5" s="15" customFormat="1" ht="23.25" customHeight="1" x14ac:dyDescent="0.2">
      <c r="E140" s="14"/>
    </row>
    <row r="141" spans="5:5" s="15" customFormat="1" ht="23.25" customHeight="1" x14ac:dyDescent="0.2">
      <c r="E141" s="14"/>
    </row>
    <row r="142" spans="5:5" s="15" customFormat="1" ht="23.25" customHeight="1" x14ac:dyDescent="0.2">
      <c r="E142" s="14"/>
    </row>
    <row r="143" spans="5:5" s="15" customFormat="1" ht="23.25" customHeight="1" x14ac:dyDescent="0.2">
      <c r="E143" s="14"/>
    </row>
    <row r="144" spans="5:5" s="15" customFormat="1" ht="23.25" customHeight="1" x14ac:dyDescent="0.2">
      <c r="E144" s="14"/>
    </row>
    <row r="145" spans="5:5" s="15" customFormat="1" ht="23.25" customHeight="1" x14ac:dyDescent="0.2">
      <c r="E145" s="14"/>
    </row>
    <row r="146" spans="5:5" s="15" customFormat="1" ht="23.25" customHeight="1" x14ac:dyDescent="0.2">
      <c r="E146" s="14"/>
    </row>
    <row r="147" spans="5:5" s="15" customFormat="1" ht="23.25" customHeight="1" x14ac:dyDescent="0.2">
      <c r="E147" s="14"/>
    </row>
    <row r="148" spans="5:5" s="15" customFormat="1" ht="23.25" customHeight="1" x14ac:dyDescent="0.2">
      <c r="E148" s="14"/>
    </row>
    <row r="149" spans="5:5" s="15" customFormat="1" ht="23.25" customHeight="1" x14ac:dyDescent="0.2">
      <c r="E149" s="14"/>
    </row>
    <row r="150" spans="5:5" s="15" customFormat="1" ht="23.25" customHeight="1" x14ac:dyDescent="0.2">
      <c r="E150" s="14"/>
    </row>
    <row r="151" spans="5:5" s="15" customFormat="1" ht="23.25" customHeight="1" x14ac:dyDescent="0.2">
      <c r="E151" s="14"/>
    </row>
    <row r="152" spans="5:5" s="15" customFormat="1" ht="23.25" customHeight="1" x14ac:dyDescent="0.2">
      <c r="E152" s="14"/>
    </row>
    <row r="153" spans="5:5" s="15" customFormat="1" ht="23.25" customHeight="1" x14ac:dyDescent="0.2">
      <c r="E153" s="14"/>
    </row>
    <row r="154" spans="5:5" s="15" customFormat="1" ht="23.25" customHeight="1" x14ac:dyDescent="0.2">
      <c r="E154" s="14"/>
    </row>
    <row r="155" spans="5:5" s="15" customFormat="1" ht="23.25" customHeight="1" x14ac:dyDescent="0.2">
      <c r="E155" s="14"/>
    </row>
    <row r="156" spans="5:5" s="15" customFormat="1" ht="23.25" customHeight="1" x14ac:dyDescent="0.2">
      <c r="E156" s="14"/>
    </row>
    <row r="157" spans="5:5" s="15" customFormat="1" ht="23.25" customHeight="1" x14ac:dyDescent="0.2">
      <c r="E157" s="14"/>
    </row>
    <row r="158" spans="5:5" s="15" customFormat="1" ht="23.25" customHeight="1" x14ac:dyDescent="0.2">
      <c r="E158" s="14"/>
    </row>
    <row r="159" spans="5:5" s="15" customFormat="1" ht="23.25" customHeight="1" x14ac:dyDescent="0.2">
      <c r="E159" s="14"/>
    </row>
    <row r="160" spans="5:5" s="15" customFormat="1" ht="23.25" customHeight="1" x14ac:dyDescent="0.2">
      <c r="E160" s="14"/>
    </row>
    <row r="161" spans="5:5" s="15" customFormat="1" ht="23.25" customHeight="1" x14ac:dyDescent="0.2">
      <c r="E161" s="14"/>
    </row>
    <row r="162" spans="5:5" s="15" customFormat="1" ht="23.25" customHeight="1" x14ac:dyDescent="0.2">
      <c r="E162" s="14"/>
    </row>
    <row r="163" spans="5:5" s="15" customFormat="1" ht="23.25" customHeight="1" x14ac:dyDescent="0.2">
      <c r="E163" s="14"/>
    </row>
    <row r="164" spans="5:5" s="15" customFormat="1" ht="23.25" customHeight="1" x14ac:dyDescent="0.2">
      <c r="E164" s="14"/>
    </row>
    <row r="165" spans="5:5" s="15" customFormat="1" ht="23.25" customHeight="1" x14ac:dyDescent="0.2">
      <c r="E165" s="14"/>
    </row>
    <row r="166" spans="5:5" s="15" customFormat="1" ht="23.25" customHeight="1" x14ac:dyDescent="0.2">
      <c r="E166" s="14"/>
    </row>
    <row r="167" spans="5:5" s="15" customFormat="1" ht="23.25" customHeight="1" x14ac:dyDescent="0.2">
      <c r="E167" s="14"/>
    </row>
    <row r="168" spans="5:5" s="15" customFormat="1" ht="23.25" customHeight="1" x14ac:dyDescent="0.2">
      <c r="E168" s="14"/>
    </row>
    <row r="169" spans="5:5" s="15" customFormat="1" ht="23.25" customHeight="1" x14ac:dyDescent="0.2">
      <c r="E169" s="14"/>
    </row>
    <row r="170" spans="5:5" s="15" customFormat="1" ht="23.25" customHeight="1" x14ac:dyDescent="0.2">
      <c r="E170" s="14"/>
    </row>
    <row r="171" spans="5:5" s="15" customFormat="1" ht="23.25" customHeight="1" x14ac:dyDescent="0.2">
      <c r="E171" s="14"/>
    </row>
    <row r="172" spans="5:5" s="15" customFormat="1" ht="23.25" customHeight="1" x14ac:dyDescent="0.2">
      <c r="E172" s="14"/>
    </row>
    <row r="173" spans="5:5" s="15" customFormat="1" ht="23.25" customHeight="1" x14ac:dyDescent="0.2">
      <c r="E173" s="14"/>
    </row>
    <row r="174" spans="5:5" s="15" customFormat="1" ht="23.25" customHeight="1" x14ac:dyDescent="0.2">
      <c r="E174" s="14"/>
    </row>
    <row r="175" spans="5:5" s="15" customFormat="1" ht="23.25" customHeight="1" x14ac:dyDescent="0.2">
      <c r="E175" s="14"/>
    </row>
    <row r="176" spans="5:5" s="15" customFormat="1" ht="23.25" customHeight="1" x14ac:dyDescent="0.2">
      <c r="E176" s="14"/>
    </row>
    <row r="177" spans="5:5" s="15" customFormat="1" ht="23.25" customHeight="1" x14ac:dyDescent="0.2">
      <c r="E177" s="14"/>
    </row>
    <row r="178" spans="5:5" s="15" customFormat="1" ht="23.25" customHeight="1" x14ac:dyDescent="0.2">
      <c r="E178" s="14"/>
    </row>
    <row r="179" spans="5:5" s="15" customFormat="1" ht="23.25" customHeight="1" x14ac:dyDescent="0.2">
      <c r="E179" s="14"/>
    </row>
    <row r="180" spans="5:5" s="15" customFormat="1" ht="23.25" customHeight="1" x14ac:dyDescent="0.2">
      <c r="E180" s="14"/>
    </row>
    <row r="181" spans="5:5" s="15" customFormat="1" ht="23.25" customHeight="1" x14ac:dyDescent="0.2">
      <c r="E181" s="14"/>
    </row>
    <row r="182" spans="5:5" s="15" customFormat="1" ht="23.25" customHeight="1" x14ac:dyDescent="0.2">
      <c r="E182" s="14"/>
    </row>
    <row r="183" spans="5:5" s="15" customFormat="1" ht="23.25" customHeight="1" x14ac:dyDescent="0.2">
      <c r="E183" s="14"/>
    </row>
    <row r="184" spans="5:5" s="15" customFormat="1" ht="23.25" customHeight="1" x14ac:dyDescent="0.2">
      <c r="E184" s="14"/>
    </row>
    <row r="185" spans="5:5" s="15" customFormat="1" ht="23.25" customHeight="1" x14ac:dyDescent="0.2">
      <c r="E185" s="14"/>
    </row>
    <row r="186" spans="5:5" s="15" customFormat="1" ht="23.25" customHeight="1" x14ac:dyDescent="0.2">
      <c r="E186" s="14"/>
    </row>
    <row r="187" spans="5:5" s="15" customFormat="1" ht="23.25" customHeight="1" x14ac:dyDescent="0.2">
      <c r="E187" s="14"/>
    </row>
    <row r="188" spans="5:5" s="15" customFormat="1" ht="23.25" customHeight="1" x14ac:dyDescent="0.2">
      <c r="E188" s="14"/>
    </row>
    <row r="189" spans="5:5" s="15" customFormat="1" ht="23.25" customHeight="1" x14ac:dyDescent="0.2">
      <c r="E189" s="14"/>
    </row>
    <row r="190" spans="5:5" s="15" customFormat="1" ht="23.25" customHeight="1" x14ac:dyDescent="0.2">
      <c r="E190" s="14"/>
    </row>
    <row r="191" spans="5:5" s="15" customFormat="1" ht="23.25" customHeight="1" x14ac:dyDescent="0.2">
      <c r="E191" s="14"/>
    </row>
    <row r="192" spans="5:5" s="15" customFormat="1" ht="23.25" customHeight="1" x14ac:dyDescent="0.2">
      <c r="E192" s="14"/>
    </row>
    <row r="193" spans="5:5" s="15" customFormat="1" ht="23.25" customHeight="1" x14ac:dyDescent="0.2">
      <c r="E193" s="14"/>
    </row>
    <row r="194" spans="5:5" s="15" customFormat="1" ht="23.25" customHeight="1" x14ac:dyDescent="0.2">
      <c r="E194" s="14"/>
    </row>
    <row r="195" spans="5:5" s="15" customFormat="1" ht="23.25" customHeight="1" x14ac:dyDescent="0.2">
      <c r="E195" s="14"/>
    </row>
    <row r="196" spans="5:5" s="15" customFormat="1" ht="23.25" customHeight="1" x14ac:dyDescent="0.2">
      <c r="E196" s="14"/>
    </row>
    <row r="197" spans="5:5" s="15" customFormat="1" ht="23.25" customHeight="1" x14ac:dyDescent="0.2">
      <c r="E197" s="14"/>
    </row>
    <row r="198" spans="5:5" s="15" customFormat="1" ht="23.25" customHeight="1" x14ac:dyDescent="0.2">
      <c r="E198" s="14"/>
    </row>
    <row r="199" spans="5:5" s="15" customFormat="1" ht="23.25" customHeight="1" x14ac:dyDescent="0.2">
      <c r="E199" s="14"/>
    </row>
    <row r="200" spans="5:5" s="15" customFormat="1" ht="23.25" customHeight="1" x14ac:dyDescent="0.2">
      <c r="E200" s="14"/>
    </row>
    <row r="201" spans="5:5" s="15" customFormat="1" ht="23.25" customHeight="1" x14ac:dyDescent="0.2">
      <c r="E201" s="14"/>
    </row>
    <row r="202" spans="5:5" s="15" customFormat="1" ht="23.25" customHeight="1" x14ac:dyDescent="0.2">
      <c r="E202" s="14"/>
    </row>
    <row r="203" spans="5:5" s="15" customFormat="1" ht="23.25" customHeight="1" x14ac:dyDescent="0.2">
      <c r="E203" s="14"/>
    </row>
    <row r="204" spans="5:5" s="15" customFormat="1" ht="23.25" customHeight="1" x14ac:dyDescent="0.2">
      <c r="E204" s="14"/>
    </row>
    <row r="205" spans="5:5" s="15" customFormat="1" ht="23.25" customHeight="1" x14ac:dyDescent="0.2">
      <c r="E205" s="14"/>
    </row>
    <row r="206" spans="5:5" s="15" customFormat="1" ht="23.25" customHeight="1" x14ac:dyDescent="0.2">
      <c r="E206" s="14"/>
    </row>
    <row r="207" spans="5:5" s="15" customFormat="1" ht="23.25" customHeight="1" x14ac:dyDescent="0.2">
      <c r="E207" s="14"/>
    </row>
    <row r="208" spans="5:5" s="15" customFormat="1" ht="23.25" customHeight="1" x14ac:dyDescent="0.2">
      <c r="E208" s="14"/>
    </row>
    <row r="209" spans="5:5" s="15" customFormat="1" ht="23.25" customHeight="1" x14ac:dyDescent="0.2">
      <c r="E209" s="14"/>
    </row>
    <row r="210" spans="5:5" s="15" customFormat="1" ht="23.25" customHeight="1" x14ac:dyDescent="0.2">
      <c r="E210" s="14"/>
    </row>
    <row r="211" spans="5:5" s="15" customFormat="1" ht="23.25" customHeight="1" x14ac:dyDescent="0.2">
      <c r="E211" s="14"/>
    </row>
    <row r="212" spans="5:5" s="15" customFormat="1" ht="23.25" customHeight="1" x14ac:dyDescent="0.2">
      <c r="E212" s="14"/>
    </row>
    <row r="213" spans="5:5" s="15" customFormat="1" ht="23.25" customHeight="1" x14ac:dyDescent="0.2">
      <c r="E213" s="14"/>
    </row>
    <row r="214" spans="5:5" s="15" customFormat="1" ht="23.25" customHeight="1" x14ac:dyDescent="0.2">
      <c r="E214" s="14"/>
    </row>
    <row r="215" spans="5:5" s="15" customFormat="1" ht="23.25" customHeight="1" x14ac:dyDescent="0.2">
      <c r="E215" s="14"/>
    </row>
    <row r="216" spans="5:5" s="15" customFormat="1" ht="23.25" customHeight="1" x14ac:dyDescent="0.2">
      <c r="E216" s="14"/>
    </row>
    <row r="217" spans="5:5" s="15" customFormat="1" ht="23.25" customHeight="1" x14ac:dyDescent="0.2">
      <c r="E217" s="14"/>
    </row>
    <row r="218" spans="5:5" s="15" customFormat="1" ht="23.25" customHeight="1" x14ac:dyDescent="0.2">
      <c r="E218" s="14"/>
    </row>
    <row r="219" spans="5:5" s="15" customFormat="1" ht="23.25" customHeight="1" x14ac:dyDescent="0.2">
      <c r="E219" s="14"/>
    </row>
    <row r="220" spans="5:5" s="15" customFormat="1" ht="23.25" customHeight="1" x14ac:dyDescent="0.2">
      <c r="E220" s="14"/>
    </row>
    <row r="221" spans="5:5" s="15" customFormat="1" ht="23.25" customHeight="1" x14ac:dyDescent="0.2">
      <c r="E221" s="14"/>
    </row>
    <row r="222" spans="5:5" s="15" customFormat="1" ht="23.25" customHeight="1" x14ac:dyDescent="0.2">
      <c r="E222" s="14"/>
    </row>
    <row r="223" spans="5:5" s="15" customFormat="1" ht="23.25" customHeight="1" x14ac:dyDescent="0.2">
      <c r="E223" s="14"/>
    </row>
    <row r="224" spans="5:5" s="15" customFormat="1" ht="23.25" customHeight="1" x14ac:dyDescent="0.2">
      <c r="E224" s="14"/>
    </row>
    <row r="225" spans="5:5" s="15" customFormat="1" ht="23.25" customHeight="1" x14ac:dyDescent="0.2">
      <c r="E225" s="14"/>
    </row>
    <row r="226" spans="5:5" s="15" customFormat="1" ht="23.25" customHeight="1" x14ac:dyDescent="0.2">
      <c r="E226" s="14"/>
    </row>
    <row r="227" spans="5:5" s="15" customFormat="1" ht="23.25" customHeight="1" x14ac:dyDescent="0.2">
      <c r="E227" s="14"/>
    </row>
    <row r="228" spans="5:5" s="15" customFormat="1" ht="23.25" customHeight="1" x14ac:dyDescent="0.2">
      <c r="E228" s="14"/>
    </row>
    <row r="229" spans="5:5" s="15" customFormat="1" ht="23.25" customHeight="1" x14ac:dyDescent="0.2">
      <c r="E229" s="14"/>
    </row>
    <row r="230" spans="5:5" s="15" customFormat="1" ht="23.25" customHeight="1" x14ac:dyDescent="0.2">
      <c r="E230" s="14"/>
    </row>
    <row r="231" spans="5:5" s="15" customFormat="1" ht="23.25" customHeight="1" x14ac:dyDescent="0.2">
      <c r="E231" s="14"/>
    </row>
    <row r="232" spans="5:5" s="15" customFormat="1" ht="23.25" customHeight="1" x14ac:dyDescent="0.2">
      <c r="E232" s="14"/>
    </row>
    <row r="233" spans="5:5" s="15" customFormat="1" ht="23.25" customHeight="1" x14ac:dyDescent="0.2">
      <c r="E233" s="14"/>
    </row>
    <row r="234" spans="5:5" s="15" customFormat="1" ht="23.25" customHeight="1" x14ac:dyDescent="0.2">
      <c r="E234" s="14"/>
    </row>
    <row r="235" spans="5:5" s="15" customFormat="1" ht="23.25" customHeight="1" x14ac:dyDescent="0.2">
      <c r="E235" s="14"/>
    </row>
    <row r="236" spans="5:5" s="15" customFormat="1" ht="23.25" customHeight="1" x14ac:dyDescent="0.2">
      <c r="E236" s="14"/>
    </row>
    <row r="237" spans="5:5" s="15" customFormat="1" ht="23.25" customHeight="1" x14ac:dyDescent="0.2">
      <c r="E237" s="14"/>
    </row>
    <row r="238" spans="5:5" s="15" customFormat="1" ht="23.25" customHeight="1" x14ac:dyDescent="0.2">
      <c r="E238" s="14"/>
    </row>
    <row r="239" spans="5:5" s="15" customFormat="1" ht="23.25" customHeight="1" x14ac:dyDescent="0.2">
      <c r="E239" s="14"/>
    </row>
    <row r="240" spans="5:5" s="15" customFormat="1" ht="23.25" customHeight="1" x14ac:dyDescent="0.2">
      <c r="E240" s="14"/>
    </row>
    <row r="241" spans="5:5" s="15" customFormat="1" ht="23.25" customHeight="1" x14ac:dyDescent="0.2">
      <c r="E241" s="14"/>
    </row>
    <row r="242" spans="5:5" s="15" customFormat="1" ht="23.25" customHeight="1" x14ac:dyDescent="0.2">
      <c r="E242" s="14"/>
    </row>
    <row r="243" spans="5:5" s="15" customFormat="1" ht="23.25" customHeight="1" x14ac:dyDescent="0.2">
      <c r="E243" s="14"/>
    </row>
    <row r="244" spans="5:5" s="15" customFormat="1" ht="23.25" customHeight="1" x14ac:dyDescent="0.2">
      <c r="E244" s="14"/>
    </row>
    <row r="245" spans="5:5" s="15" customFormat="1" ht="23.25" customHeight="1" x14ac:dyDescent="0.2">
      <c r="E245" s="14"/>
    </row>
    <row r="246" spans="5:5" s="15" customFormat="1" ht="23.25" customHeight="1" x14ac:dyDescent="0.2">
      <c r="E246" s="14"/>
    </row>
    <row r="247" spans="5:5" s="15" customFormat="1" ht="23.25" customHeight="1" x14ac:dyDescent="0.2">
      <c r="E247" s="14"/>
    </row>
    <row r="248" spans="5:5" s="15" customFormat="1" ht="23.25" customHeight="1" x14ac:dyDescent="0.2">
      <c r="E248" s="14"/>
    </row>
    <row r="249" spans="5:5" s="15" customFormat="1" ht="23.25" customHeight="1" x14ac:dyDescent="0.2">
      <c r="E249" s="14"/>
    </row>
    <row r="250" spans="5:5" s="15" customFormat="1" ht="23.25" customHeight="1" x14ac:dyDescent="0.2">
      <c r="E250" s="14"/>
    </row>
    <row r="251" spans="5:5" s="15" customFormat="1" ht="23.25" customHeight="1" x14ac:dyDescent="0.2">
      <c r="E251" s="14"/>
    </row>
    <row r="252" spans="5:5" s="15" customFormat="1" ht="23.25" customHeight="1" x14ac:dyDescent="0.2">
      <c r="E252" s="14"/>
    </row>
    <row r="253" spans="5:5" s="15" customFormat="1" ht="23.25" customHeight="1" x14ac:dyDescent="0.2">
      <c r="E253" s="14"/>
    </row>
    <row r="254" spans="5:5" s="15" customFormat="1" ht="23.25" customHeight="1" x14ac:dyDescent="0.2">
      <c r="E254" s="14"/>
    </row>
    <row r="255" spans="5:5" s="15" customFormat="1" ht="23.25" customHeight="1" x14ac:dyDescent="0.2">
      <c r="E255" s="14"/>
    </row>
    <row r="256" spans="5:5" s="15" customFormat="1" ht="23.25" customHeight="1" x14ac:dyDescent="0.2">
      <c r="E256" s="14"/>
    </row>
    <row r="257" spans="5:5" s="15" customFormat="1" ht="23.25" customHeight="1" x14ac:dyDescent="0.2">
      <c r="E257" s="14"/>
    </row>
    <row r="258" spans="5:5" s="15" customFormat="1" ht="23.25" customHeight="1" x14ac:dyDescent="0.2">
      <c r="E258" s="14"/>
    </row>
    <row r="259" spans="5:5" s="15" customFormat="1" ht="23.25" customHeight="1" x14ac:dyDescent="0.2">
      <c r="E259" s="14"/>
    </row>
    <row r="260" spans="5:5" s="15" customFormat="1" ht="23.25" customHeight="1" x14ac:dyDescent="0.2">
      <c r="E260" s="14"/>
    </row>
    <row r="261" spans="5:5" s="15" customFormat="1" ht="23.25" customHeight="1" x14ac:dyDescent="0.2">
      <c r="E261" s="14"/>
    </row>
    <row r="262" spans="5:5" s="15" customFormat="1" ht="23.25" customHeight="1" x14ac:dyDescent="0.2">
      <c r="E262" s="14"/>
    </row>
    <row r="263" spans="5:5" s="15" customFormat="1" ht="23.25" customHeight="1" x14ac:dyDescent="0.2">
      <c r="E263" s="14"/>
    </row>
    <row r="264" spans="5:5" s="15" customFormat="1" ht="23.25" customHeight="1" x14ac:dyDescent="0.2">
      <c r="E264" s="14"/>
    </row>
    <row r="265" spans="5:5" s="15" customFormat="1" ht="23.25" customHeight="1" x14ac:dyDescent="0.2">
      <c r="E265" s="14"/>
    </row>
    <row r="266" spans="5:5" s="15" customFormat="1" ht="23.25" customHeight="1" x14ac:dyDescent="0.2">
      <c r="E266" s="14"/>
    </row>
    <row r="267" spans="5:5" s="15" customFormat="1" ht="23.25" customHeight="1" x14ac:dyDescent="0.2">
      <c r="E267" s="14"/>
    </row>
    <row r="268" spans="5:5" s="15" customFormat="1" ht="23.25" customHeight="1" x14ac:dyDescent="0.2">
      <c r="E268" s="14"/>
    </row>
    <row r="269" spans="5:5" s="15" customFormat="1" ht="23.25" customHeight="1" x14ac:dyDescent="0.2">
      <c r="E269" s="14"/>
    </row>
    <row r="270" spans="5:5" s="15" customFormat="1" ht="23.25" customHeight="1" x14ac:dyDescent="0.2">
      <c r="E270" s="14"/>
    </row>
    <row r="271" spans="5:5" s="15" customFormat="1" ht="23.25" customHeight="1" x14ac:dyDescent="0.2">
      <c r="E271" s="14"/>
    </row>
    <row r="272" spans="5:5" s="15" customFormat="1" ht="23.25" customHeight="1" x14ac:dyDescent="0.2">
      <c r="E272" s="14"/>
    </row>
    <row r="273" spans="5:5" s="15" customFormat="1" ht="23.25" customHeight="1" x14ac:dyDescent="0.2">
      <c r="E273" s="14"/>
    </row>
    <row r="274" spans="5:5" s="15" customFormat="1" ht="23.25" customHeight="1" x14ac:dyDescent="0.2">
      <c r="E274" s="14"/>
    </row>
    <row r="275" spans="5:5" s="15" customFormat="1" ht="23.25" customHeight="1" x14ac:dyDescent="0.2">
      <c r="E275" s="14"/>
    </row>
    <row r="276" spans="5:5" s="15" customFormat="1" ht="23.25" customHeight="1" x14ac:dyDescent="0.2">
      <c r="E276" s="14"/>
    </row>
    <row r="277" spans="5:5" s="15" customFormat="1" ht="23.25" customHeight="1" x14ac:dyDescent="0.2">
      <c r="E277" s="14"/>
    </row>
    <row r="278" spans="5:5" s="15" customFormat="1" ht="23.25" customHeight="1" x14ac:dyDescent="0.2">
      <c r="E278" s="14"/>
    </row>
    <row r="279" spans="5:5" s="15" customFormat="1" ht="23.25" customHeight="1" x14ac:dyDescent="0.2">
      <c r="E279" s="14"/>
    </row>
    <row r="280" spans="5:5" s="15" customFormat="1" ht="23.25" customHeight="1" x14ac:dyDescent="0.2">
      <c r="E280" s="14"/>
    </row>
    <row r="281" spans="5:5" s="15" customFormat="1" ht="23.25" customHeight="1" x14ac:dyDescent="0.2">
      <c r="E281" s="14"/>
    </row>
    <row r="282" spans="5:5" s="15" customFormat="1" ht="23.25" customHeight="1" x14ac:dyDescent="0.2">
      <c r="E282" s="14"/>
    </row>
    <row r="283" spans="5:5" s="15" customFormat="1" ht="23.25" customHeight="1" x14ac:dyDescent="0.2">
      <c r="E283" s="14"/>
    </row>
    <row r="284" spans="5:5" s="15" customFormat="1" ht="23.25" customHeight="1" x14ac:dyDescent="0.2">
      <c r="E284" s="14"/>
    </row>
    <row r="285" spans="5:5" s="15" customFormat="1" ht="23.25" customHeight="1" x14ac:dyDescent="0.2">
      <c r="E285" s="14"/>
    </row>
    <row r="286" spans="5:5" s="15" customFormat="1" ht="23.25" customHeight="1" x14ac:dyDescent="0.2">
      <c r="E286" s="14"/>
    </row>
    <row r="287" spans="5:5" s="15" customFormat="1" ht="23.25" customHeight="1" x14ac:dyDescent="0.2">
      <c r="E287" s="14"/>
    </row>
    <row r="288" spans="5:5" s="15" customFormat="1" ht="23.25" customHeight="1" x14ac:dyDescent="0.2">
      <c r="E288" s="14"/>
    </row>
    <row r="289" spans="5:5" s="15" customFormat="1" ht="23.25" customHeight="1" x14ac:dyDescent="0.2">
      <c r="E289" s="14"/>
    </row>
    <row r="290" spans="5:5" s="15" customFormat="1" ht="23.25" customHeight="1" x14ac:dyDescent="0.2">
      <c r="E290" s="14"/>
    </row>
    <row r="291" spans="5:5" s="15" customFormat="1" ht="23.25" customHeight="1" x14ac:dyDescent="0.2">
      <c r="E291" s="14"/>
    </row>
    <row r="292" spans="5:5" s="15" customFormat="1" ht="23.25" customHeight="1" x14ac:dyDescent="0.2">
      <c r="E292" s="14"/>
    </row>
    <row r="293" spans="5:5" s="15" customFormat="1" ht="23.25" customHeight="1" x14ac:dyDescent="0.2">
      <c r="E293" s="14"/>
    </row>
    <row r="294" spans="5:5" s="15" customFormat="1" ht="23.25" customHeight="1" x14ac:dyDescent="0.2">
      <c r="E294" s="14"/>
    </row>
    <row r="295" spans="5:5" s="15" customFormat="1" ht="23.25" customHeight="1" x14ac:dyDescent="0.2">
      <c r="E295" s="14"/>
    </row>
    <row r="296" spans="5:5" s="15" customFormat="1" ht="23.25" customHeight="1" x14ac:dyDescent="0.2">
      <c r="E296" s="14"/>
    </row>
    <row r="297" spans="5:5" s="15" customFormat="1" ht="23.25" customHeight="1" x14ac:dyDescent="0.2">
      <c r="E297" s="14"/>
    </row>
    <row r="298" spans="5:5" s="15" customFormat="1" ht="23.25" customHeight="1" x14ac:dyDescent="0.2">
      <c r="E298" s="14"/>
    </row>
    <row r="299" spans="5:5" s="15" customFormat="1" ht="23.25" customHeight="1" x14ac:dyDescent="0.2">
      <c r="E299" s="14"/>
    </row>
    <row r="300" spans="5:5" s="15" customFormat="1" ht="23.25" customHeight="1" x14ac:dyDescent="0.2">
      <c r="E300" s="14"/>
    </row>
    <row r="301" spans="5:5" s="15" customFormat="1" ht="23.25" customHeight="1" x14ac:dyDescent="0.2">
      <c r="E301" s="14"/>
    </row>
    <row r="302" spans="5:5" s="15" customFormat="1" ht="23.25" customHeight="1" x14ac:dyDescent="0.2">
      <c r="E302" s="14"/>
    </row>
    <row r="303" spans="5:5" s="15" customFormat="1" ht="23.25" customHeight="1" x14ac:dyDescent="0.2">
      <c r="E303" s="14"/>
    </row>
    <row r="304" spans="5:5" s="15" customFormat="1" ht="23.25" customHeight="1" x14ac:dyDescent="0.2">
      <c r="E304" s="14"/>
    </row>
    <row r="305" spans="5:5" s="15" customFormat="1" ht="23.25" customHeight="1" x14ac:dyDescent="0.2">
      <c r="E305" s="14"/>
    </row>
    <row r="306" spans="5:5" s="15" customFormat="1" ht="23.25" customHeight="1" x14ac:dyDescent="0.2">
      <c r="E306" s="14"/>
    </row>
    <row r="307" spans="5:5" s="15" customFormat="1" ht="23.25" customHeight="1" x14ac:dyDescent="0.2">
      <c r="E307" s="14"/>
    </row>
    <row r="308" spans="5:5" s="15" customFormat="1" ht="23.25" customHeight="1" x14ac:dyDescent="0.2">
      <c r="E308" s="14"/>
    </row>
    <row r="309" spans="5:5" s="15" customFormat="1" ht="23.25" customHeight="1" x14ac:dyDescent="0.2">
      <c r="E309" s="14"/>
    </row>
    <row r="310" spans="5:5" s="15" customFormat="1" ht="23.25" customHeight="1" x14ac:dyDescent="0.2">
      <c r="E310" s="14"/>
    </row>
    <row r="311" spans="5:5" s="15" customFormat="1" ht="23.25" customHeight="1" x14ac:dyDescent="0.2">
      <c r="E311" s="14"/>
    </row>
    <row r="312" spans="5:5" s="15" customFormat="1" ht="23.25" customHeight="1" x14ac:dyDescent="0.2">
      <c r="E312" s="14"/>
    </row>
    <row r="313" spans="5:5" s="15" customFormat="1" ht="23.25" customHeight="1" x14ac:dyDescent="0.2">
      <c r="E313" s="14"/>
    </row>
    <row r="314" spans="5:5" s="15" customFormat="1" ht="23.25" customHeight="1" x14ac:dyDescent="0.2">
      <c r="E314" s="14"/>
    </row>
    <row r="315" spans="5:5" s="15" customFormat="1" ht="23.25" customHeight="1" x14ac:dyDescent="0.2">
      <c r="E315" s="14"/>
    </row>
    <row r="316" spans="5:5" s="15" customFormat="1" ht="23.25" customHeight="1" x14ac:dyDescent="0.2">
      <c r="E316" s="14"/>
    </row>
    <row r="317" spans="5:5" s="15" customFormat="1" ht="23.25" customHeight="1" x14ac:dyDescent="0.2">
      <c r="E317" s="14"/>
    </row>
    <row r="318" spans="5:5" s="15" customFormat="1" ht="23.25" customHeight="1" x14ac:dyDescent="0.2">
      <c r="E318" s="14"/>
    </row>
    <row r="319" spans="5:5" s="15" customFormat="1" ht="23.25" customHeight="1" x14ac:dyDescent="0.2">
      <c r="E319" s="14"/>
    </row>
    <row r="320" spans="5:5" s="15" customFormat="1" ht="23.25" customHeight="1" x14ac:dyDescent="0.2">
      <c r="E320" s="14"/>
    </row>
    <row r="321" spans="5:5" s="15" customFormat="1" ht="23.25" customHeight="1" x14ac:dyDescent="0.2">
      <c r="E321" s="14"/>
    </row>
    <row r="322" spans="5:5" s="15" customFormat="1" ht="23.25" customHeight="1" x14ac:dyDescent="0.2">
      <c r="E322" s="14"/>
    </row>
    <row r="323" spans="5:5" s="15" customFormat="1" ht="23.25" customHeight="1" x14ac:dyDescent="0.2">
      <c r="E323" s="14"/>
    </row>
    <row r="324" spans="5:5" s="15" customFormat="1" ht="23.25" customHeight="1" x14ac:dyDescent="0.2">
      <c r="E324" s="14"/>
    </row>
    <row r="325" spans="5:5" s="15" customFormat="1" ht="23.25" customHeight="1" x14ac:dyDescent="0.2">
      <c r="E325" s="14"/>
    </row>
    <row r="326" spans="5:5" s="15" customFormat="1" ht="23.25" customHeight="1" x14ac:dyDescent="0.2">
      <c r="E326" s="14"/>
    </row>
    <row r="327" spans="5:5" s="15" customFormat="1" ht="23.25" customHeight="1" x14ac:dyDescent="0.2">
      <c r="E327" s="14"/>
    </row>
    <row r="328" spans="5:5" s="15" customFormat="1" ht="23.25" customHeight="1" x14ac:dyDescent="0.2">
      <c r="E328" s="14"/>
    </row>
    <row r="329" spans="5:5" s="15" customFormat="1" ht="23.25" customHeight="1" x14ac:dyDescent="0.2">
      <c r="E329" s="14"/>
    </row>
    <row r="330" spans="5:5" s="15" customFormat="1" ht="23.25" customHeight="1" x14ac:dyDescent="0.2">
      <c r="E330" s="14"/>
    </row>
    <row r="331" spans="5:5" s="15" customFormat="1" ht="23.25" customHeight="1" x14ac:dyDescent="0.2">
      <c r="E331" s="14"/>
    </row>
    <row r="332" spans="5:5" s="15" customFormat="1" ht="23.25" customHeight="1" x14ac:dyDescent="0.2">
      <c r="E332" s="14"/>
    </row>
    <row r="333" spans="5:5" s="15" customFormat="1" ht="23.25" customHeight="1" x14ac:dyDescent="0.2">
      <c r="E333" s="14"/>
    </row>
    <row r="334" spans="5:5" s="15" customFormat="1" ht="23.25" customHeight="1" x14ac:dyDescent="0.2">
      <c r="E334" s="14"/>
    </row>
    <row r="335" spans="5:5" s="15" customFormat="1" ht="23.25" customHeight="1" x14ac:dyDescent="0.2">
      <c r="E335" s="14"/>
    </row>
    <row r="336" spans="5:5" s="15" customFormat="1" ht="23.25" customHeight="1" x14ac:dyDescent="0.2">
      <c r="E336" s="14"/>
    </row>
    <row r="337" spans="5:5" s="15" customFormat="1" ht="23.25" customHeight="1" x14ac:dyDescent="0.2">
      <c r="E337" s="14"/>
    </row>
    <row r="338" spans="5:5" s="15" customFormat="1" ht="23.25" customHeight="1" x14ac:dyDescent="0.2">
      <c r="E338" s="14"/>
    </row>
    <row r="339" spans="5:5" s="15" customFormat="1" ht="23.25" customHeight="1" x14ac:dyDescent="0.2">
      <c r="E339" s="14"/>
    </row>
    <row r="340" spans="5:5" s="15" customFormat="1" ht="23.25" customHeight="1" x14ac:dyDescent="0.2">
      <c r="E340" s="14"/>
    </row>
    <row r="341" spans="5:5" s="15" customFormat="1" ht="23.25" customHeight="1" x14ac:dyDescent="0.2">
      <c r="E341" s="14"/>
    </row>
    <row r="342" spans="5:5" s="15" customFormat="1" ht="23.25" customHeight="1" x14ac:dyDescent="0.2">
      <c r="E342" s="14"/>
    </row>
    <row r="343" spans="5:5" s="15" customFormat="1" ht="23.25" customHeight="1" x14ac:dyDescent="0.2">
      <c r="E343" s="14"/>
    </row>
    <row r="344" spans="5:5" s="15" customFormat="1" ht="23.25" customHeight="1" x14ac:dyDescent="0.2">
      <c r="E344" s="14"/>
    </row>
    <row r="345" spans="5:5" s="15" customFormat="1" ht="23.25" customHeight="1" x14ac:dyDescent="0.2">
      <c r="E345" s="14"/>
    </row>
    <row r="346" spans="5:5" s="15" customFormat="1" ht="23.25" customHeight="1" x14ac:dyDescent="0.2">
      <c r="E346" s="14"/>
    </row>
    <row r="347" spans="5:5" s="15" customFormat="1" ht="23.25" customHeight="1" x14ac:dyDescent="0.2">
      <c r="E347" s="14"/>
    </row>
    <row r="348" spans="5:5" s="15" customFormat="1" ht="23.25" customHeight="1" x14ac:dyDescent="0.2">
      <c r="E348" s="14"/>
    </row>
    <row r="349" spans="5:5" s="15" customFormat="1" ht="23.25" customHeight="1" x14ac:dyDescent="0.2">
      <c r="E349" s="14"/>
    </row>
    <row r="350" spans="5:5" s="15" customFormat="1" ht="23.25" customHeight="1" x14ac:dyDescent="0.2">
      <c r="E350" s="14"/>
    </row>
    <row r="351" spans="5:5" s="15" customFormat="1" ht="23.25" customHeight="1" x14ac:dyDescent="0.2">
      <c r="E351" s="14"/>
    </row>
    <row r="352" spans="5:5" s="15" customFormat="1" ht="23.25" customHeight="1" x14ac:dyDescent="0.2">
      <c r="E352" s="14"/>
    </row>
    <row r="353" spans="5:5" s="15" customFormat="1" ht="23.25" customHeight="1" x14ac:dyDescent="0.2">
      <c r="E353" s="14"/>
    </row>
    <row r="354" spans="5:5" s="15" customFormat="1" ht="23.25" customHeight="1" x14ac:dyDescent="0.2">
      <c r="E354" s="14"/>
    </row>
    <row r="355" spans="5:5" s="15" customFormat="1" ht="23.25" customHeight="1" x14ac:dyDescent="0.2">
      <c r="E355" s="14"/>
    </row>
    <row r="356" spans="5:5" s="15" customFormat="1" ht="23.25" customHeight="1" x14ac:dyDescent="0.2">
      <c r="E356" s="14"/>
    </row>
    <row r="357" spans="5:5" s="15" customFormat="1" ht="23.25" customHeight="1" x14ac:dyDescent="0.2">
      <c r="E357" s="14"/>
    </row>
    <row r="358" spans="5:5" s="15" customFormat="1" ht="23.25" customHeight="1" x14ac:dyDescent="0.2">
      <c r="E358" s="14"/>
    </row>
    <row r="359" spans="5:5" s="15" customFormat="1" ht="23.25" customHeight="1" x14ac:dyDescent="0.2">
      <c r="E359" s="14"/>
    </row>
    <row r="360" spans="5:5" s="15" customFormat="1" ht="23.25" customHeight="1" x14ac:dyDescent="0.2">
      <c r="E360" s="14"/>
    </row>
    <row r="361" spans="5:5" s="15" customFormat="1" ht="23.25" customHeight="1" x14ac:dyDescent="0.2">
      <c r="E361" s="14"/>
    </row>
    <row r="362" spans="5:5" s="15" customFormat="1" ht="23.25" customHeight="1" x14ac:dyDescent="0.2">
      <c r="E362" s="14"/>
    </row>
    <row r="363" spans="5:5" s="15" customFormat="1" ht="23.25" customHeight="1" x14ac:dyDescent="0.2">
      <c r="E363" s="14"/>
    </row>
    <row r="364" spans="5:5" s="15" customFormat="1" ht="23.25" customHeight="1" x14ac:dyDescent="0.2">
      <c r="E364" s="14"/>
    </row>
    <row r="365" spans="5:5" s="15" customFormat="1" ht="23.25" customHeight="1" x14ac:dyDescent="0.2">
      <c r="E365" s="14"/>
    </row>
    <row r="366" spans="5:5" s="15" customFormat="1" ht="23.25" customHeight="1" x14ac:dyDescent="0.2">
      <c r="E366" s="14"/>
    </row>
    <row r="367" spans="5:5" s="15" customFormat="1" ht="23.25" customHeight="1" x14ac:dyDescent="0.2">
      <c r="E367" s="14"/>
    </row>
    <row r="368" spans="5:5" s="15" customFormat="1" ht="23.25" customHeight="1" x14ac:dyDescent="0.2">
      <c r="E368" s="14"/>
    </row>
    <row r="369" ht="23.25" customHeight="1" x14ac:dyDescent="0.2"/>
    <row r="370" ht="23.25" customHeight="1" x14ac:dyDescent="0.2"/>
    <row r="371" ht="23.25" customHeight="1" x14ac:dyDescent="0.2"/>
    <row r="372" ht="23.25" customHeight="1" x14ac:dyDescent="0.2"/>
    <row r="373" ht="23.25" customHeight="1" x14ac:dyDescent="0.2"/>
    <row r="374" ht="23.25" customHeight="1" x14ac:dyDescent="0.2"/>
    <row r="375" ht="23.25" customHeight="1" x14ac:dyDescent="0.2"/>
    <row r="376" ht="23.25" customHeight="1" x14ac:dyDescent="0.2"/>
    <row r="377" ht="23.25" customHeight="1" x14ac:dyDescent="0.2"/>
    <row r="378" ht="23.25" customHeight="1" x14ac:dyDescent="0.2"/>
    <row r="379" ht="23.25" customHeight="1" x14ac:dyDescent="0.2"/>
    <row r="380" ht="23.25" customHeight="1" x14ac:dyDescent="0.2"/>
    <row r="381" ht="23.25" customHeight="1" x14ac:dyDescent="0.2"/>
    <row r="382" ht="23.25" customHeight="1" x14ac:dyDescent="0.2"/>
    <row r="383" ht="23.25" customHeight="1" x14ac:dyDescent="0.2"/>
    <row r="384" ht="23.25" customHeight="1" x14ac:dyDescent="0.2"/>
    <row r="385" ht="23.25" customHeight="1" x14ac:dyDescent="0.2"/>
    <row r="386" ht="23.25" customHeight="1" x14ac:dyDescent="0.2"/>
    <row r="387" ht="23.25" customHeight="1" x14ac:dyDescent="0.2"/>
    <row r="388" ht="23.25" customHeight="1" x14ac:dyDescent="0.2"/>
    <row r="389" ht="23.25" customHeight="1" x14ac:dyDescent="0.2"/>
    <row r="390" ht="23.25" customHeight="1" x14ac:dyDescent="0.2"/>
    <row r="391" ht="23.25" customHeight="1" x14ac:dyDescent="0.2"/>
    <row r="392" ht="23.25" customHeight="1" x14ac:dyDescent="0.2"/>
    <row r="393" ht="23.25" customHeight="1" x14ac:dyDescent="0.2"/>
    <row r="394" ht="23.25" customHeight="1" x14ac:dyDescent="0.2"/>
    <row r="395" ht="23.25" customHeight="1" x14ac:dyDescent="0.2"/>
    <row r="396" ht="23.25" customHeight="1" x14ac:dyDescent="0.2"/>
    <row r="397" ht="23.25" customHeight="1" x14ac:dyDescent="0.2"/>
    <row r="398" ht="23.25" customHeight="1" x14ac:dyDescent="0.2"/>
    <row r="399" ht="23.25" customHeight="1" x14ac:dyDescent="0.2"/>
    <row r="400" ht="23.25" customHeight="1" x14ac:dyDescent="0.2"/>
    <row r="401" ht="23.25" customHeight="1" x14ac:dyDescent="0.2"/>
    <row r="402" ht="23.25" customHeight="1" x14ac:dyDescent="0.2"/>
    <row r="403" ht="23.25" customHeight="1" x14ac:dyDescent="0.2"/>
    <row r="404" ht="23.25" customHeight="1" x14ac:dyDescent="0.2"/>
    <row r="405" ht="23.25" customHeight="1" x14ac:dyDescent="0.2"/>
    <row r="406" ht="23.25" customHeight="1" x14ac:dyDescent="0.2"/>
    <row r="407" ht="23.25" customHeight="1" x14ac:dyDescent="0.2"/>
    <row r="408" ht="23.25" customHeight="1" x14ac:dyDescent="0.2"/>
    <row r="409" ht="23.25" customHeight="1" x14ac:dyDescent="0.2"/>
    <row r="410" ht="23.25" customHeight="1" x14ac:dyDescent="0.2"/>
    <row r="411" ht="23.25" customHeight="1" x14ac:dyDescent="0.2"/>
    <row r="412" ht="23.25" customHeight="1" x14ac:dyDescent="0.2"/>
    <row r="413" ht="23.25" customHeight="1" x14ac:dyDescent="0.2"/>
    <row r="414" ht="23.25" customHeight="1" x14ac:dyDescent="0.2"/>
    <row r="415" ht="23.25" customHeight="1" x14ac:dyDescent="0.2"/>
    <row r="416" ht="23.25" customHeight="1" x14ac:dyDescent="0.2"/>
    <row r="417" ht="23.25" customHeight="1" x14ac:dyDescent="0.2"/>
    <row r="418" ht="23.25" customHeight="1" x14ac:dyDescent="0.2"/>
    <row r="419" ht="23.25" customHeight="1" x14ac:dyDescent="0.2"/>
    <row r="420" ht="23.25" customHeight="1" x14ac:dyDescent="0.2"/>
    <row r="421" ht="23.25" customHeight="1" x14ac:dyDescent="0.2"/>
    <row r="422" ht="23.25" customHeight="1" x14ac:dyDescent="0.2"/>
    <row r="423" ht="23.25" customHeight="1" x14ac:dyDescent="0.2"/>
    <row r="424" ht="23.25" customHeight="1" x14ac:dyDescent="0.2"/>
    <row r="425" ht="23.25" customHeight="1" x14ac:dyDescent="0.2"/>
    <row r="426" ht="23.25" customHeight="1" x14ac:dyDescent="0.2"/>
    <row r="427" ht="23.25" customHeight="1" x14ac:dyDescent="0.2"/>
    <row r="428" ht="23.25" customHeight="1" x14ac:dyDescent="0.2"/>
    <row r="429" ht="23.25" customHeight="1" x14ac:dyDescent="0.2"/>
  </sheetData>
  <sheetProtection algorithmName="SHA-512" hashValue="utsyp7YHgJXAe+XdOU1ge5tbrNBBEa18QVyeuk0B4CXFm/gkVVJtMnjb4aiDRLenfA6//Kqzb2FnEIBjX6IgSg==" saltValue="ibUyYdPnQBCzTQgKutEdxQ==" spinCount="100000" sheet="1" selectLockedCells="1"/>
  <dataConsolidate link="1"/>
  <mergeCells count="15">
    <mergeCell ref="A33:B33"/>
    <mergeCell ref="B89:C89"/>
    <mergeCell ref="A91:D91"/>
    <mergeCell ref="A1:D1"/>
    <mergeCell ref="A3:B3"/>
    <mergeCell ref="A9:B9"/>
    <mergeCell ref="A15:B15"/>
    <mergeCell ref="A21:B21"/>
    <mergeCell ref="A27:B27"/>
    <mergeCell ref="A39:B39"/>
    <mergeCell ref="A45:B45"/>
    <mergeCell ref="A51:B51"/>
    <mergeCell ref="A56:B56"/>
    <mergeCell ref="A62:B62"/>
    <mergeCell ref="A67:B67"/>
  </mergeCells>
  <printOptions horizontalCentered="1"/>
  <pageMargins left="0.23622047244094491" right="0.23622047244094491" top="0.74803149606299213" bottom="0.74803149606299213" header="0.31496062992125984" footer="0.31496062992125984"/>
  <pageSetup paperSize="9" scale="71" fitToHeight="0" orientation="portrait" r:id="rId1"/>
  <headerFooter>
    <oddFooter xml:space="preserve">&amp;L&amp;"Century Gothic,Standaard"&amp;8&amp;F
&amp;D&amp;C&amp;"Century Gothic,Standaard"&amp;8Pagina &amp;P van &amp;N&amp;R&amp;"Century Gothic,Vet"&amp;12United Quality&amp;"Century Gothic,Cursief"&amp;8
Advies en Aanbesteding in Afval en Automotive&amp;"Arial,Standaard"&amp;10
</oddFooter>
  </headerFooter>
  <rowBreaks count="2" manualBreakCount="2">
    <brk id="26" max="3" man="1"/>
    <brk id="72"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AAD3C-FDA7-4051-AAB7-F079BDCEBF59}">
  <sheetPr>
    <tabColor theme="6" tint="0.59999389629810485"/>
    <pageSetUpPr fitToPage="1"/>
  </sheetPr>
  <dimension ref="A1:BU417"/>
  <sheetViews>
    <sheetView showGridLines="0" zoomScaleNormal="100" workbookViewId="0">
      <selection activeCell="C6" sqref="C6"/>
    </sheetView>
  </sheetViews>
  <sheetFormatPr defaultColWidth="9" defaultRowHeight="12.75" x14ac:dyDescent="0.2"/>
  <cols>
    <col min="1" max="1" width="109" style="9" customWidth="1"/>
    <col min="2" max="2" width="40.85546875" style="9" customWidth="1"/>
    <col min="3" max="3" width="32.140625" style="8" customWidth="1"/>
    <col min="4" max="4" width="47.85546875" style="9" customWidth="1"/>
    <col min="5" max="5" width="9" style="129"/>
    <col min="6" max="50" width="9" style="9"/>
    <col min="51" max="54" width="9" style="8"/>
    <col min="55" max="16384" width="9" style="9"/>
  </cols>
  <sheetData>
    <row r="1" spans="1:73" ht="33.75" customHeight="1" x14ac:dyDescent="0.2">
      <c r="A1" s="134" t="s">
        <v>48</v>
      </c>
      <c r="B1" s="188" t="s">
        <v>6</v>
      </c>
      <c r="C1" s="188"/>
    </row>
    <row r="2" spans="1:73" ht="15.75" customHeight="1" x14ac:dyDescent="0.2">
      <c r="A2" s="189"/>
      <c r="B2" s="190"/>
      <c r="C2" s="190"/>
    </row>
    <row r="3" spans="1:73" ht="27" customHeight="1" x14ac:dyDescent="0.2">
      <c r="A3" s="132" t="s">
        <v>7</v>
      </c>
      <c r="B3" s="10" t="s">
        <v>138</v>
      </c>
      <c r="C3" s="10" t="s">
        <v>49</v>
      </c>
    </row>
    <row r="4" spans="1:73" ht="14.25" x14ac:dyDescent="0.2">
      <c r="A4" s="2"/>
      <c r="B4" s="2"/>
      <c r="C4" s="2"/>
    </row>
    <row r="5" spans="1:73" ht="27" customHeight="1" x14ac:dyDescent="0.2">
      <c r="A5" s="184" t="s">
        <v>50</v>
      </c>
      <c r="B5" s="133" t="s">
        <v>139</v>
      </c>
      <c r="C5" s="128">
        <v>0</v>
      </c>
      <c r="D5" s="130" t="s">
        <v>51</v>
      </c>
    </row>
    <row r="6" spans="1:73" ht="27" customHeight="1" x14ac:dyDescent="0.2">
      <c r="A6" s="185"/>
      <c r="B6" s="133" t="s">
        <v>140</v>
      </c>
      <c r="C6" s="128">
        <v>0</v>
      </c>
      <c r="D6" s="130"/>
    </row>
    <row r="7" spans="1:73" ht="14.25" x14ac:dyDescent="0.2">
      <c r="A7" s="2"/>
      <c r="B7" s="2"/>
      <c r="C7" s="2"/>
    </row>
    <row r="8" spans="1:73" ht="27" customHeight="1" x14ac:dyDescent="0.2">
      <c r="A8" s="186" t="s">
        <v>52</v>
      </c>
      <c r="B8" s="186"/>
      <c r="C8" s="186"/>
    </row>
    <row r="9" spans="1:73" s="8" customFormat="1" ht="14.25" x14ac:dyDescent="0.2">
      <c r="A9" s="12"/>
      <c r="B9" s="12"/>
      <c r="C9" s="2"/>
      <c r="D9" s="9"/>
      <c r="E9" s="12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row>
    <row r="10" spans="1:73" s="1" customFormat="1" ht="42" customHeight="1" x14ac:dyDescent="0.2">
      <c r="A10" s="187" t="s">
        <v>53</v>
      </c>
      <c r="B10" s="187"/>
      <c r="C10" s="187"/>
      <c r="AY10" s="13"/>
      <c r="AZ10" s="13"/>
      <c r="BA10" s="13"/>
      <c r="BB10" s="13"/>
      <c r="BC10" s="13"/>
      <c r="BD10" s="13"/>
      <c r="BE10" s="13"/>
      <c r="BF10" s="13"/>
      <c r="BG10" s="13"/>
      <c r="BH10" s="13"/>
      <c r="BI10" s="13"/>
      <c r="BJ10" s="13"/>
      <c r="BK10" s="13"/>
      <c r="BL10" s="13"/>
      <c r="BM10" s="13"/>
      <c r="BN10" s="13"/>
      <c r="BO10" s="13"/>
      <c r="BP10" s="13"/>
      <c r="BQ10" s="13"/>
      <c r="BR10" s="13"/>
      <c r="BS10" s="13"/>
      <c r="BT10" s="13"/>
      <c r="BU10" s="13"/>
    </row>
    <row r="11" spans="1:73" ht="14.25" x14ac:dyDescent="0.2">
      <c r="A11" s="12"/>
      <c r="B11" s="12"/>
      <c r="C11" s="2"/>
      <c r="AY11" s="9"/>
      <c r="AZ11" s="9"/>
      <c r="BA11" s="9"/>
      <c r="BB11" s="9"/>
    </row>
    <row r="12" spans="1:73" ht="14.25" x14ac:dyDescent="0.2">
      <c r="A12" s="12"/>
      <c r="B12" s="12"/>
      <c r="C12" s="2"/>
      <c r="AY12" s="9"/>
      <c r="AZ12" s="9"/>
      <c r="BA12" s="9"/>
      <c r="BB12" s="9"/>
    </row>
    <row r="13" spans="1:73" ht="14.25" x14ac:dyDescent="0.2">
      <c r="A13" s="12"/>
      <c r="B13" s="12"/>
      <c r="C13" s="2"/>
      <c r="AY13" s="9"/>
      <c r="AZ13" s="9"/>
      <c r="BA13" s="9"/>
      <c r="BB13" s="9"/>
    </row>
    <row r="14" spans="1:73" ht="14.25" x14ac:dyDescent="0.2">
      <c r="A14" s="12"/>
      <c r="B14" s="12"/>
      <c r="C14" s="2"/>
      <c r="AY14" s="9"/>
      <c r="AZ14" s="9"/>
      <c r="BA14" s="9"/>
      <c r="BB14" s="9"/>
    </row>
    <row r="15" spans="1:73" ht="14.25" x14ac:dyDescent="0.2">
      <c r="A15" s="131"/>
      <c r="B15" s="12"/>
      <c r="C15" s="2"/>
      <c r="AY15" s="9"/>
      <c r="AZ15" s="9"/>
      <c r="BA15" s="9"/>
      <c r="BB15" s="9"/>
    </row>
    <row r="16" spans="1:73" ht="14.25" x14ac:dyDescent="0.2">
      <c r="A16" s="12"/>
      <c r="B16" s="12"/>
      <c r="C16" s="2"/>
      <c r="AY16" s="9"/>
      <c r="AZ16" s="9"/>
      <c r="BA16" s="9"/>
      <c r="BB16" s="9"/>
    </row>
    <row r="17" spans="1:5" s="9" customFormat="1" ht="14.25" x14ac:dyDescent="0.2">
      <c r="A17" s="12"/>
      <c r="B17" s="12"/>
      <c r="C17" s="2"/>
      <c r="E17" s="129"/>
    </row>
    <row r="18" spans="1:5" s="9" customFormat="1" ht="14.25" x14ac:dyDescent="0.2">
      <c r="A18" s="12"/>
      <c r="B18" s="12"/>
      <c r="C18" s="2"/>
      <c r="E18" s="129"/>
    </row>
    <row r="19" spans="1:5" s="9" customFormat="1" ht="14.25" x14ac:dyDescent="0.2">
      <c r="A19" s="12"/>
      <c r="B19" s="12"/>
      <c r="C19" s="2"/>
      <c r="E19" s="129"/>
    </row>
    <row r="20" spans="1:5" s="9" customFormat="1" ht="14.25" x14ac:dyDescent="0.2">
      <c r="A20" s="12"/>
      <c r="B20" s="12"/>
      <c r="C20" s="2"/>
      <c r="E20" s="129"/>
    </row>
    <row r="21" spans="1:5" s="9" customFormat="1" ht="14.25" x14ac:dyDescent="0.2">
      <c r="A21" s="12"/>
      <c r="B21" s="12"/>
      <c r="C21" s="2"/>
      <c r="E21" s="129"/>
    </row>
    <row r="22" spans="1:5" s="9" customFormat="1" ht="14.25" x14ac:dyDescent="0.2">
      <c r="A22" s="12"/>
      <c r="B22" s="12"/>
      <c r="C22" s="2"/>
      <c r="E22" s="129"/>
    </row>
    <row r="23" spans="1:5" s="9" customFormat="1" ht="14.25" x14ac:dyDescent="0.2">
      <c r="A23" s="12"/>
      <c r="B23" s="12"/>
      <c r="C23" s="2"/>
      <c r="E23" s="129"/>
    </row>
    <row r="24" spans="1:5" s="9" customFormat="1" ht="14.25" x14ac:dyDescent="0.2">
      <c r="A24" s="12"/>
      <c r="B24" s="12"/>
      <c r="C24" s="2"/>
      <c r="E24" s="129"/>
    </row>
    <row r="25" spans="1:5" s="9" customFormat="1" ht="14.25" x14ac:dyDescent="0.2">
      <c r="A25" s="12"/>
      <c r="B25" s="12"/>
      <c r="C25" s="2"/>
      <c r="E25" s="129"/>
    </row>
    <row r="26" spans="1:5" s="9" customFormat="1" ht="14.25" x14ac:dyDescent="0.2">
      <c r="A26" s="12"/>
      <c r="B26" s="12"/>
      <c r="C26" s="2"/>
      <c r="E26" s="129"/>
    </row>
    <row r="27" spans="1:5" s="9" customFormat="1" ht="14.25" x14ac:dyDescent="0.2">
      <c r="A27" s="12"/>
      <c r="B27" s="12"/>
      <c r="C27" s="2"/>
      <c r="E27" s="129"/>
    </row>
    <row r="28" spans="1:5" s="9" customFormat="1" ht="14.25" x14ac:dyDescent="0.2">
      <c r="A28" s="12"/>
      <c r="B28" s="12"/>
      <c r="C28" s="2"/>
      <c r="E28" s="129"/>
    </row>
    <row r="29" spans="1:5" s="9" customFormat="1" ht="14.25" x14ac:dyDescent="0.2">
      <c r="A29" s="12"/>
      <c r="B29" s="12"/>
      <c r="C29" s="2"/>
      <c r="E29" s="129"/>
    </row>
    <row r="30" spans="1:5" s="9" customFormat="1" ht="14.25" x14ac:dyDescent="0.2">
      <c r="A30" s="12"/>
      <c r="B30" s="12"/>
      <c r="C30" s="2"/>
      <c r="E30" s="129"/>
    </row>
    <row r="31" spans="1:5" s="9" customFormat="1" ht="14.25" x14ac:dyDescent="0.2">
      <c r="A31" s="12"/>
      <c r="B31" s="12"/>
      <c r="C31" s="2"/>
      <c r="E31" s="129"/>
    </row>
    <row r="32" spans="1:5" s="9" customFormat="1" ht="14.25" x14ac:dyDescent="0.2">
      <c r="A32" s="12"/>
      <c r="B32" s="12"/>
      <c r="C32" s="2"/>
      <c r="E32" s="129"/>
    </row>
    <row r="33" spans="1:5" s="9" customFormat="1" ht="14.25" x14ac:dyDescent="0.2">
      <c r="A33" s="12"/>
      <c r="B33" s="12"/>
      <c r="C33" s="2"/>
      <c r="E33" s="129"/>
    </row>
    <row r="34" spans="1:5" s="9" customFormat="1" ht="14.25" x14ac:dyDescent="0.2">
      <c r="A34" s="12"/>
      <c r="B34" s="12"/>
      <c r="C34" s="2"/>
      <c r="E34" s="129"/>
    </row>
    <row r="35" spans="1:5" s="9" customFormat="1" ht="14.25" x14ac:dyDescent="0.2">
      <c r="A35" s="12"/>
      <c r="B35" s="12"/>
      <c r="C35" s="2"/>
      <c r="E35" s="129"/>
    </row>
    <row r="36" spans="1:5" s="9" customFormat="1" ht="14.25" x14ac:dyDescent="0.2">
      <c r="A36" s="12"/>
      <c r="B36" s="12"/>
      <c r="C36" s="2"/>
      <c r="E36" s="129"/>
    </row>
    <row r="37" spans="1:5" s="9" customFormat="1" ht="14.25" x14ac:dyDescent="0.2">
      <c r="A37" s="12"/>
      <c r="B37" s="12"/>
      <c r="C37" s="2"/>
      <c r="E37" s="129"/>
    </row>
    <row r="38" spans="1:5" s="9" customFormat="1" ht="14.25" x14ac:dyDescent="0.2">
      <c r="A38" s="12"/>
      <c r="B38" s="12"/>
      <c r="C38" s="2"/>
      <c r="E38" s="129"/>
    </row>
    <row r="39" spans="1:5" s="9" customFormat="1" ht="14.25" x14ac:dyDescent="0.2">
      <c r="A39" s="12"/>
      <c r="B39" s="12"/>
      <c r="C39" s="2"/>
      <c r="E39" s="129"/>
    </row>
    <row r="40" spans="1:5" s="9" customFormat="1" ht="14.25" x14ac:dyDescent="0.2">
      <c r="A40" s="12"/>
      <c r="B40" s="12"/>
      <c r="C40" s="2"/>
      <c r="E40" s="129"/>
    </row>
    <row r="41" spans="1:5" s="9" customFormat="1" ht="14.25" x14ac:dyDescent="0.2">
      <c r="A41" s="12"/>
      <c r="B41" s="12"/>
      <c r="C41" s="2"/>
      <c r="E41" s="129"/>
    </row>
    <row r="42" spans="1:5" s="9" customFormat="1" ht="14.25" x14ac:dyDescent="0.2">
      <c r="A42" s="12"/>
      <c r="B42" s="12"/>
      <c r="C42" s="2"/>
      <c r="E42" s="129"/>
    </row>
    <row r="43" spans="1:5" s="9" customFormat="1" ht="14.25" x14ac:dyDescent="0.2">
      <c r="A43" s="12"/>
      <c r="B43" s="12"/>
      <c r="C43" s="2"/>
      <c r="E43" s="129"/>
    </row>
    <row r="44" spans="1:5" s="9" customFormat="1" ht="14.25" x14ac:dyDescent="0.2">
      <c r="A44" s="12"/>
      <c r="B44" s="12"/>
      <c r="C44" s="2"/>
      <c r="E44" s="129"/>
    </row>
    <row r="45" spans="1:5" s="9" customFormat="1" ht="14.25" x14ac:dyDescent="0.2">
      <c r="A45" s="12"/>
      <c r="B45" s="12"/>
      <c r="C45" s="2"/>
      <c r="E45" s="129"/>
    </row>
    <row r="46" spans="1:5" s="9" customFormat="1" ht="14.25" x14ac:dyDescent="0.2">
      <c r="A46" s="12"/>
      <c r="B46" s="12"/>
      <c r="C46" s="2"/>
      <c r="E46" s="129"/>
    </row>
    <row r="47" spans="1:5" s="9" customFormat="1" ht="14.25" x14ac:dyDescent="0.2">
      <c r="A47" s="12"/>
      <c r="B47" s="12"/>
      <c r="C47" s="2"/>
      <c r="E47" s="129"/>
    </row>
    <row r="48" spans="1:5" s="9" customFormat="1" ht="14.25" x14ac:dyDescent="0.2">
      <c r="A48" s="12"/>
      <c r="B48" s="12"/>
      <c r="C48" s="2"/>
      <c r="E48" s="129"/>
    </row>
    <row r="49" spans="1:5" s="9" customFormat="1" ht="14.25" x14ac:dyDescent="0.2">
      <c r="A49" s="12"/>
      <c r="B49" s="12"/>
      <c r="C49" s="2"/>
      <c r="E49" s="129"/>
    </row>
    <row r="50" spans="1:5" s="9" customFormat="1" ht="14.25" x14ac:dyDescent="0.2">
      <c r="A50" s="12"/>
      <c r="B50" s="12"/>
      <c r="C50" s="2"/>
      <c r="E50" s="129"/>
    </row>
    <row r="51" spans="1:5" s="9" customFormat="1" ht="14.25" x14ac:dyDescent="0.2">
      <c r="A51" s="12"/>
      <c r="B51" s="12"/>
      <c r="C51" s="2"/>
      <c r="E51" s="129"/>
    </row>
    <row r="52" spans="1:5" s="9" customFormat="1" ht="51" customHeight="1" x14ac:dyDescent="0.2">
      <c r="A52" s="12"/>
      <c r="B52" s="12"/>
      <c r="C52" s="2"/>
      <c r="E52" s="129"/>
    </row>
    <row r="53" spans="1:5" s="9" customFormat="1" ht="14.25" x14ac:dyDescent="0.2">
      <c r="A53" s="12"/>
      <c r="B53" s="12"/>
      <c r="C53" s="2"/>
      <c r="E53" s="129"/>
    </row>
    <row r="54" spans="1:5" s="9" customFormat="1" ht="14.25" x14ac:dyDescent="0.2">
      <c r="A54" s="12"/>
      <c r="B54" s="12"/>
      <c r="C54" s="2"/>
      <c r="E54" s="129"/>
    </row>
    <row r="55" spans="1:5" s="9" customFormat="1" ht="14.25" x14ac:dyDescent="0.2">
      <c r="A55" s="12"/>
      <c r="B55" s="12"/>
      <c r="C55" s="2"/>
      <c r="E55" s="129"/>
    </row>
    <row r="56" spans="1:5" s="9" customFormat="1" ht="14.25" x14ac:dyDescent="0.2">
      <c r="A56" s="12"/>
      <c r="B56" s="12"/>
      <c r="C56" s="2"/>
      <c r="E56" s="129"/>
    </row>
    <row r="57" spans="1:5" s="9" customFormat="1" ht="14.25" x14ac:dyDescent="0.2">
      <c r="A57" s="12"/>
      <c r="B57" s="12"/>
      <c r="C57" s="2"/>
      <c r="E57" s="129"/>
    </row>
    <row r="58" spans="1:5" s="9" customFormat="1" ht="14.25" x14ac:dyDescent="0.2">
      <c r="A58" s="12"/>
      <c r="B58" s="12"/>
      <c r="C58" s="2"/>
      <c r="E58" s="129"/>
    </row>
    <row r="59" spans="1:5" s="9" customFormat="1" ht="14.25" x14ac:dyDescent="0.2">
      <c r="A59" s="12"/>
      <c r="B59" s="12"/>
      <c r="C59" s="2"/>
      <c r="E59" s="129"/>
    </row>
    <row r="60" spans="1:5" s="9" customFormat="1" ht="14.25" x14ac:dyDescent="0.2">
      <c r="A60" s="12"/>
      <c r="B60" s="12"/>
      <c r="C60" s="2"/>
      <c r="E60" s="129"/>
    </row>
    <row r="61" spans="1:5" s="9" customFormat="1" ht="14.25" x14ac:dyDescent="0.2">
      <c r="A61" s="12"/>
      <c r="B61" s="12"/>
      <c r="C61" s="2"/>
      <c r="E61" s="129"/>
    </row>
    <row r="62" spans="1:5" s="9" customFormat="1" ht="14.25" x14ac:dyDescent="0.2">
      <c r="A62" s="12"/>
      <c r="B62" s="12"/>
      <c r="C62" s="2"/>
      <c r="E62" s="129"/>
    </row>
    <row r="63" spans="1:5" s="9" customFormat="1" ht="14.25" x14ac:dyDescent="0.2">
      <c r="A63" s="12"/>
      <c r="B63" s="12"/>
      <c r="C63" s="2"/>
      <c r="E63" s="129"/>
    </row>
    <row r="64" spans="1:5" s="9" customFormat="1" ht="14.25" x14ac:dyDescent="0.2">
      <c r="A64" s="12"/>
      <c r="B64" s="12"/>
      <c r="C64" s="2"/>
      <c r="E64" s="129"/>
    </row>
    <row r="65" spans="1:5" s="9" customFormat="1" ht="14.25" x14ac:dyDescent="0.2">
      <c r="A65" s="12"/>
      <c r="B65" s="12"/>
      <c r="C65" s="2"/>
      <c r="E65" s="129"/>
    </row>
    <row r="66" spans="1:5" s="9" customFormat="1" ht="14.25" x14ac:dyDescent="0.2">
      <c r="A66" s="12"/>
      <c r="B66" s="12"/>
      <c r="C66" s="2"/>
      <c r="E66" s="129"/>
    </row>
    <row r="67" spans="1:5" s="9" customFormat="1" ht="14.25" x14ac:dyDescent="0.2">
      <c r="A67" s="12"/>
      <c r="B67" s="12"/>
      <c r="C67" s="2"/>
      <c r="E67" s="129"/>
    </row>
    <row r="68" spans="1:5" s="9" customFormat="1" ht="14.25" x14ac:dyDescent="0.2">
      <c r="A68" s="12"/>
      <c r="B68" s="12"/>
      <c r="C68" s="2"/>
      <c r="E68" s="129"/>
    </row>
    <row r="69" spans="1:5" s="9" customFormat="1" ht="14.25" x14ac:dyDescent="0.2">
      <c r="A69" s="12"/>
      <c r="B69" s="12"/>
      <c r="C69" s="2"/>
      <c r="E69" s="129"/>
    </row>
    <row r="70" spans="1:5" s="9" customFormat="1" ht="14.25" x14ac:dyDescent="0.2">
      <c r="A70" s="12"/>
      <c r="B70" s="12"/>
      <c r="C70" s="2"/>
      <c r="E70" s="129"/>
    </row>
    <row r="71" spans="1:5" s="9" customFormat="1" ht="14.25" x14ac:dyDescent="0.2">
      <c r="A71" s="12"/>
      <c r="B71" s="12"/>
      <c r="C71" s="2"/>
      <c r="E71" s="129"/>
    </row>
    <row r="72" spans="1:5" s="9" customFormat="1" ht="14.25" x14ac:dyDescent="0.2">
      <c r="A72" s="12"/>
      <c r="B72" s="12"/>
      <c r="C72" s="2"/>
      <c r="E72" s="129"/>
    </row>
    <row r="73" spans="1:5" s="9" customFormat="1" ht="14.25" x14ac:dyDescent="0.2">
      <c r="A73" s="12"/>
      <c r="B73" s="12"/>
      <c r="C73" s="2"/>
      <c r="E73" s="129"/>
    </row>
    <row r="74" spans="1:5" s="9" customFormat="1" ht="14.25" x14ac:dyDescent="0.2">
      <c r="A74" s="12"/>
      <c r="B74" s="12"/>
      <c r="C74" s="2"/>
      <c r="E74" s="129"/>
    </row>
    <row r="75" spans="1:5" s="9" customFormat="1" ht="14.25" x14ac:dyDescent="0.2">
      <c r="A75" s="12"/>
      <c r="B75" s="12"/>
      <c r="C75" s="2"/>
      <c r="E75" s="129"/>
    </row>
    <row r="76" spans="1:5" s="9" customFormat="1" ht="14.25" x14ac:dyDescent="0.2">
      <c r="A76" s="12"/>
      <c r="B76" s="12"/>
      <c r="C76" s="2"/>
      <c r="E76" s="129"/>
    </row>
    <row r="77" spans="1:5" s="9" customFormat="1" ht="14.25" x14ac:dyDescent="0.2">
      <c r="A77" s="12"/>
      <c r="B77" s="12"/>
      <c r="C77" s="2"/>
      <c r="E77" s="129"/>
    </row>
    <row r="78" spans="1:5" s="9" customFormat="1" ht="14.25" x14ac:dyDescent="0.2">
      <c r="A78" s="12"/>
      <c r="B78" s="12"/>
      <c r="C78" s="2"/>
      <c r="E78" s="129"/>
    </row>
    <row r="79" spans="1:5" s="9" customFormat="1" ht="14.25" x14ac:dyDescent="0.2">
      <c r="A79" s="12"/>
      <c r="B79" s="12"/>
      <c r="C79" s="2"/>
      <c r="E79" s="129"/>
    </row>
    <row r="80" spans="1:5" s="9" customFormat="1" ht="14.25" x14ac:dyDescent="0.2">
      <c r="A80" s="12"/>
      <c r="B80" s="12"/>
      <c r="C80" s="2"/>
      <c r="E80" s="129"/>
    </row>
    <row r="81" spans="1:5" s="9" customFormat="1" ht="14.25" x14ac:dyDescent="0.2">
      <c r="A81" s="12"/>
      <c r="B81" s="12"/>
      <c r="C81" s="2"/>
      <c r="E81" s="129"/>
    </row>
    <row r="82" spans="1:5" s="9" customFormat="1" ht="14.25" x14ac:dyDescent="0.2">
      <c r="A82" s="12"/>
      <c r="B82" s="12"/>
      <c r="C82" s="2"/>
      <c r="E82" s="129"/>
    </row>
    <row r="83" spans="1:5" s="9" customFormat="1" ht="14.25" x14ac:dyDescent="0.2">
      <c r="A83" s="12"/>
      <c r="B83" s="12"/>
      <c r="C83" s="2"/>
      <c r="E83" s="129"/>
    </row>
    <row r="84" spans="1:5" s="9" customFormat="1" ht="14.25" x14ac:dyDescent="0.2">
      <c r="A84" s="12"/>
      <c r="B84" s="12"/>
      <c r="C84" s="2"/>
      <c r="E84" s="129"/>
    </row>
    <row r="85" spans="1:5" s="9" customFormat="1" ht="14.25" x14ac:dyDescent="0.2">
      <c r="A85" s="12"/>
      <c r="B85" s="12"/>
      <c r="C85" s="2"/>
      <c r="E85" s="129"/>
    </row>
    <row r="86" spans="1:5" s="9" customFormat="1" ht="14.25" x14ac:dyDescent="0.2">
      <c r="A86" s="12"/>
      <c r="B86" s="12"/>
      <c r="C86" s="2"/>
      <c r="E86" s="129"/>
    </row>
    <row r="87" spans="1:5" s="9" customFormat="1" ht="14.25" x14ac:dyDescent="0.2">
      <c r="A87" s="12"/>
      <c r="B87" s="12"/>
      <c r="C87" s="2"/>
      <c r="E87" s="129"/>
    </row>
    <row r="88" spans="1:5" s="9" customFormat="1" ht="14.25" x14ac:dyDescent="0.2">
      <c r="A88" s="12"/>
      <c r="B88" s="12"/>
      <c r="C88" s="2"/>
      <c r="E88" s="129"/>
    </row>
    <row r="89" spans="1:5" s="9" customFormat="1" ht="14.25" x14ac:dyDescent="0.2">
      <c r="A89" s="12"/>
      <c r="B89" s="12"/>
      <c r="C89" s="2"/>
      <c r="E89" s="129"/>
    </row>
    <row r="90" spans="1:5" s="9" customFormat="1" ht="14.25" x14ac:dyDescent="0.2">
      <c r="A90" s="12"/>
      <c r="B90" s="12"/>
      <c r="C90" s="2"/>
      <c r="E90" s="129"/>
    </row>
    <row r="91" spans="1:5" s="9" customFormat="1" ht="14.25" x14ac:dyDescent="0.2">
      <c r="A91" s="12"/>
      <c r="B91" s="12"/>
      <c r="C91" s="2"/>
      <c r="E91" s="129"/>
    </row>
    <row r="92" spans="1:5" s="9" customFormat="1" ht="14.25" x14ac:dyDescent="0.2">
      <c r="A92" s="12"/>
      <c r="B92" s="12"/>
      <c r="C92" s="2"/>
      <c r="E92" s="129"/>
    </row>
    <row r="93" spans="1:5" s="9" customFormat="1" ht="14.25" x14ac:dyDescent="0.2">
      <c r="A93" s="12"/>
      <c r="B93" s="12"/>
      <c r="C93" s="2"/>
      <c r="E93" s="129"/>
    </row>
    <row r="94" spans="1:5" s="9" customFormat="1" ht="14.25" x14ac:dyDescent="0.2">
      <c r="A94" s="12"/>
      <c r="B94" s="12"/>
      <c r="C94" s="2"/>
      <c r="E94" s="129"/>
    </row>
    <row r="95" spans="1:5" s="9" customFormat="1" ht="14.25" x14ac:dyDescent="0.2">
      <c r="A95" s="12"/>
      <c r="B95" s="12"/>
      <c r="C95" s="2"/>
      <c r="E95" s="129"/>
    </row>
    <row r="96" spans="1:5" s="9" customFormat="1" ht="14.25" x14ac:dyDescent="0.2">
      <c r="A96" s="12"/>
      <c r="B96" s="12"/>
      <c r="C96" s="2"/>
      <c r="E96" s="129"/>
    </row>
    <row r="97" spans="1:5" s="9" customFormat="1" ht="14.25" x14ac:dyDescent="0.2">
      <c r="A97" s="12"/>
      <c r="B97" s="12"/>
      <c r="C97" s="2"/>
      <c r="E97" s="129"/>
    </row>
    <row r="98" spans="1:5" s="9" customFormat="1" ht="14.25" x14ac:dyDescent="0.2">
      <c r="A98" s="12"/>
      <c r="B98" s="12"/>
      <c r="C98" s="2"/>
      <c r="E98" s="129"/>
    </row>
    <row r="99" spans="1:5" s="9" customFormat="1" ht="14.25" x14ac:dyDescent="0.2">
      <c r="A99" s="12"/>
      <c r="B99" s="12"/>
      <c r="C99" s="2"/>
      <c r="E99" s="129"/>
    </row>
    <row r="100" spans="1:5" s="9" customFormat="1" ht="14.25" x14ac:dyDescent="0.2">
      <c r="A100" s="12"/>
      <c r="B100" s="12"/>
      <c r="C100" s="2"/>
      <c r="E100" s="129"/>
    </row>
    <row r="101" spans="1:5" s="9" customFormat="1" ht="14.25" x14ac:dyDescent="0.2">
      <c r="A101" s="12"/>
      <c r="B101" s="12"/>
      <c r="C101" s="2"/>
      <c r="E101" s="129"/>
    </row>
    <row r="102" spans="1:5" s="9" customFormat="1" ht="14.25" x14ac:dyDescent="0.2">
      <c r="A102" s="12"/>
      <c r="B102" s="12"/>
      <c r="C102" s="2"/>
      <c r="E102" s="129"/>
    </row>
    <row r="103" spans="1:5" s="9" customFormat="1" ht="14.25" x14ac:dyDescent="0.2">
      <c r="A103" s="12"/>
      <c r="B103" s="12"/>
      <c r="C103" s="2"/>
      <c r="E103" s="129"/>
    </row>
    <row r="104" spans="1:5" s="9" customFormat="1" ht="14.25" x14ac:dyDescent="0.2">
      <c r="A104" s="12"/>
      <c r="B104" s="12"/>
      <c r="C104" s="2"/>
      <c r="E104" s="129"/>
    </row>
    <row r="105" spans="1:5" s="9" customFormat="1" ht="14.25" x14ac:dyDescent="0.2">
      <c r="A105" s="12"/>
      <c r="B105" s="12"/>
      <c r="C105" s="2"/>
      <c r="E105" s="129"/>
    </row>
    <row r="106" spans="1:5" s="9" customFormat="1" ht="14.25" x14ac:dyDescent="0.2">
      <c r="A106" s="12"/>
      <c r="B106" s="12"/>
      <c r="C106" s="2"/>
      <c r="E106" s="129"/>
    </row>
    <row r="107" spans="1:5" s="9" customFormat="1" ht="14.25" x14ac:dyDescent="0.2">
      <c r="A107" s="12"/>
      <c r="B107" s="12"/>
      <c r="C107" s="2"/>
      <c r="E107" s="129"/>
    </row>
    <row r="108" spans="1:5" s="9" customFormat="1" ht="14.25" x14ac:dyDescent="0.2">
      <c r="A108" s="12"/>
      <c r="B108" s="12"/>
      <c r="C108" s="2"/>
      <c r="E108" s="129"/>
    </row>
    <row r="109" spans="1:5" s="9" customFormat="1" ht="14.25" x14ac:dyDescent="0.2">
      <c r="A109" s="12"/>
      <c r="B109" s="12"/>
      <c r="C109" s="2"/>
      <c r="E109" s="129"/>
    </row>
    <row r="110" spans="1:5" s="9" customFormat="1" ht="14.25" x14ac:dyDescent="0.2">
      <c r="A110" s="12"/>
      <c r="B110" s="12"/>
      <c r="C110" s="2"/>
      <c r="E110" s="129"/>
    </row>
    <row r="111" spans="1:5" s="9" customFormat="1" ht="14.25" x14ac:dyDescent="0.2">
      <c r="A111" s="12"/>
      <c r="B111" s="12"/>
      <c r="C111" s="2"/>
      <c r="E111" s="129"/>
    </row>
    <row r="112" spans="1:5" s="9" customFormat="1" ht="14.25" x14ac:dyDescent="0.2">
      <c r="A112" s="12"/>
      <c r="B112" s="12"/>
      <c r="C112" s="2"/>
      <c r="E112" s="129"/>
    </row>
    <row r="113" spans="1:5" s="9" customFormat="1" ht="14.25" x14ac:dyDescent="0.2">
      <c r="A113" s="12"/>
      <c r="B113" s="12"/>
      <c r="C113" s="2"/>
      <c r="E113" s="129"/>
    </row>
    <row r="114" spans="1:5" s="9" customFormat="1" ht="14.25" x14ac:dyDescent="0.2">
      <c r="A114" s="12"/>
      <c r="B114" s="12"/>
      <c r="C114" s="2"/>
      <c r="E114" s="129"/>
    </row>
    <row r="115" spans="1:5" s="9" customFormat="1" ht="14.25" x14ac:dyDescent="0.2">
      <c r="A115" s="12"/>
      <c r="B115" s="12"/>
      <c r="C115" s="2"/>
      <c r="E115" s="129"/>
    </row>
    <row r="116" spans="1:5" s="9" customFormat="1" ht="14.25" x14ac:dyDescent="0.2">
      <c r="A116" s="12"/>
      <c r="B116" s="12"/>
      <c r="C116" s="2"/>
      <c r="E116" s="129"/>
    </row>
    <row r="117" spans="1:5" s="9" customFormat="1" ht="14.25" x14ac:dyDescent="0.2">
      <c r="A117" s="12"/>
      <c r="B117" s="12"/>
      <c r="C117" s="2"/>
      <c r="E117" s="129"/>
    </row>
    <row r="118" spans="1:5" s="9" customFormat="1" ht="14.25" x14ac:dyDescent="0.2">
      <c r="A118" s="12"/>
      <c r="B118" s="12"/>
      <c r="C118" s="2"/>
      <c r="E118" s="129"/>
    </row>
    <row r="119" spans="1:5" s="9" customFormat="1" ht="14.25" x14ac:dyDescent="0.2">
      <c r="A119" s="12"/>
      <c r="B119" s="12"/>
      <c r="C119" s="2"/>
      <c r="E119" s="129"/>
    </row>
    <row r="120" spans="1:5" s="9" customFormat="1" ht="14.25" x14ac:dyDescent="0.2">
      <c r="A120" s="12"/>
      <c r="B120" s="12"/>
      <c r="C120" s="2"/>
      <c r="E120" s="129"/>
    </row>
    <row r="121" spans="1:5" s="9" customFormat="1" ht="14.25" x14ac:dyDescent="0.2">
      <c r="A121" s="12"/>
      <c r="B121" s="12"/>
      <c r="C121" s="2"/>
      <c r="E121" s="129"/>
    </row>
    <row r="122" spans="1:5" s="9" customFormat="1" ht="14.25" x14ac:dyDescent="0.2">
      <c r="A122" s="12"/>
      <c r="B122" s="12"/>
      <c r="C122" s="2"/>
      <c r="E122" s="129"/>
    </row>
    <row r="123" spans="1:5" s="9" customFormat="1" ht="14.25" x14ac:dyDescent="0.2">
      <c r="A123" s="12"/>
      <c r="B123" s="12"/>
      <c r="C123" s="2"/>
      <c r="E123" s="129"/>
    </row>
    <row r="124" spans="1:5" s="9" customFormat="1" ht="14.25" x14ac:dyDescent="0.2">
      <c r="A124" s="12"/>
      <c r="B124" s="12"/>
      <c r="C124" s="2"/>
      <c r="E124" s="129"/>
    </row>
    <row r="125" spans="1:5" s="9" customFormat="1" ht="14.25" x14ac:dyDescent="0.2">
      <c r="A125" s="12"/>
      <c r="B125" s="12"/>
      <c r="C125" s="2"/>
      <c r="E125" s="129"/>
    </row>
    <row r="126" spans="1:5" s="9" customFormat="1" ht="14.25" x14ac:dyDescent="0.2">
      <c r="A126" s="12"/>
      <c r="B126" s="12"/>
      <c r="C126" s="2"/>
      <c r="E126" s="129"/>
    </row>
    <row r="127" spans="1:5" s="9" customFormat="1" ht="14.25" x14ac:dyDescent="0.2">
      <c r="A127" s="12"/>
      <c r="B127" s="12"/>
      <c r="C127" s="2"/>
      <c r="E127" s="129"/>
    </row>
    <row r="128" spans="1:5" s="9" customFormat="1" ht="14.25" x14ac:dyDescent="0.2">
      <c r="A128" s="12"/>
      <c r="B128" s="12"/>
      <c r="C128" s="2"/>
      <c r="E128" s="129"/>
    </row>
    <row r="129" spans="1:5" s="9" customFormat="1" ht="14.25" x14ac:dyDescent="0.2">
      <c r="A129" s="12"/>
      <c r="B129" s="12"/>
      <c r="C129" s="2"/>
      <c r="E129" s="129"/>
    </row>
    <row r="130" spans="1:5" s="9" customFormat="1" ht="14.25" x14ac:dyDescent="0.2">
      <c r="A130" s="12"/>
      <c r="B130" s="12"/>
      <c r="C130" s="2"/>
      <c r="E130" s="129"/>
    </row>
    <row r="131" spans="1:5" s="9" customFormat="1" ht="14.25" x14ac:dyDescent="0.2">
      <c r="A131" s="12"/>
      <c r="B131" s="12"/>
      <c r="C131" s="2"/>
      <c r="E131" s="129"/>
    </row>
    <row r="132" spans="1:5" s="9" customFormat="1" ht="14.25" x14ac:dyDescent="0.2">
      <c r="A132" s="12"/>
      <c r="B132" s="12"/>
      <c r="C132" s="2"/>
      <c r="E132" s="129"/>
    </row>
    <row r="133" spans="1:5" s="9" customFormat="1" ht="14.25" x14ac:dyDescent="0.2">
      <c r="A133" s="12"/>
      <c r="B133" s="12"/>
      <c r="C133" s="2"/>
      <c r="E133" s="129"/>
    </row>
    <row r="134" spans="1:5" s="9" customFormat="1" ht="14.25" x14ac:dyDescent="0.2">
      <c r="A134" s="12"/>
      <c r="B134" s="12"/>
      <c r="C134" s="2"/>
      <c r="E134" s="129"/>
    </row>
    <row r="135" spans="1:5" s="9" customFormat="1" ht="14.25" x14ac:dyDescent="0.2">
      <c r="A135" s="12"/>
      <c r="B135" s="12"/>
      <c r="C135" s="2"/>
      <c r="E135" s="129"/>
    </row>
    <row r="136" spans="1:5" s="9" customFormat="1" ht="14.25" x14ac:dyDescent="0.2">
      <c r="A136" s="12"/>
      <c r="B136" s="12"/>
      <c r="C136" s="2"/>
      <c r="E136" s="129"/>
    </row>
    <row r="137" spans="1:5" s="9" customFormat="1" ht="14.25" x14ac:dyDescent="0.2">
      <c r="A137" s="12"/>
      <c r="B137" s="12"/>
      <c r="C137" s="2"/>
      <c r="E137" s="129"/>
    </row>
    <row r="138" spans="1:5" s="9" customFormat="1" ht="14.25" x14ac:dyDescent="0.2">
      <c r="A138" s="12"/>
      <c r="B138" s="12"/>
      <c r="C138" s="2"/>
      <c r="E138" s="129"/>
    </row>
    <row r="139" spans="1:5" s="9" customFormat="1" ht="14.25" x14ac:dyDescent="0.2">
      <c r="A139" s="12"/>
      <c r="B139" s="12"/>
      <c r="C139" s="2"/>
      <c r="E139" s="129"/>
    </row>
    <row r="140" spans="1:5" s="9" customFormat="1" ht="14.25" x14ac:dyDescent="0.2">
      <c r="A140" s="12"/>
      <c r="B140" s="12"/>
      <c r="C140" s="2"/>
      <c r="E140" s="129"/>
    </row>
    <row r="141" spans="1:5" s="9" customFormat="1" ht="14.25" x14ac:dyDescent="0.2">
      <c r="A141" s="12"/>
      <c r="B141" s="12"/>
      <c r="C141" s="2"/>
      <c r="E141" s="129"/>
    </row>
    <row r="142" spans="1:5" s="9" customFormat="1" ht="14.25" x14ac:dyDescent="0.2">
      <c r="A142" s="12"/>
      <c r="B142" s="12"/>
      <c r="C142" s="2"/>
      <c r="E142" s="129"/>
    </row>
    <row r="143" spans="1:5" s="9" customFormat="1" ht="14.25" x14ac:dyDescent="0.2">
      <c r="A143" s="12"/>
      <c r="B143" s="12"/>
      <c r="C143" s="2"/>
      <c r="E143" s="129"/>
    </row>
    <row r="144" spans="1:5" s="9" customFormat="1" ht="14.25" x14ac:dyDescent="0.2">
      <c r="A144" s="12"/>
      <c r="B144" s="12"/>
      <c r="C144" s="2"/>
      <c r="E144" s="129"/>
    </row>
    <row r="145" spans="1:5" s="9" customFormat="1" ht="14.25" x14ac:dyDescent="0.2">
      <c r="A145" s="12"/>
      <c r="B145" s="12"/>
      <c r="C145" s="2"/>
      <c r="E145" s="129"/>
    </row>
    <row r="146" spans="1:5" s="9" customFormat="1" ht="14.25" x14ac:dyDescent="0.2">
      <c r="A146" s="12"/>
      <c r="B146" s="12"/>
      <c r="C146" s="2"/>
      <c r="E146" s="129"/>
    </row>
    <row r="147" spans="1:5" s="9" customFormat="1" ht="14.25" x14ac:dyDescent="0.2">
      <c r="A147" s="12"/>
      <c r="B147" s="12"/>
      <c r="C147" s="2"/>
      <c r="E147" s="129"/>
    </row>
    <row r="148" spans="1:5" s="9" customFormat="1" ht="14.25" x14ac:dyDescent="0.2">
      <c r="A148" s="12"/>
      <c r="B148" s="12"/>
      <c r="C148" s="2"/>
      <c r="E148" s="129"/>
    </row>
    <row r="149" spans="1:5" s="9" customFormat="1" ht="14.25" x14ac:dyDescent="0.2">
      <c r="A149" s="12"/>
      <c r="B149" s="12"/>
      <c r="C149" s="2"/>
      <c r="E149" s="129"/>
    </row>
    <row r="150" spans="1:5" s="9" customFormat="1" ht="14.25" x14ac:dyDescent="0.2">
      <c r="A150" s="12"/>
      <c r="B150" s="12"/>
      <c r="C150" s="2"/>
      <c r="E150" s="129"/>
    </row>
    <row r="151" spans="1:5" s="9" customFormat="1" ht="14.25" x14ac:dyDescent="0.2">
      <c r="A151" s="12"/>
      <c r="B151" s="12"/>
      <c r="C151" s="2"/>
      <c r="E151" s="129"/>
    </row>
    <row r="152" spans="1:5" s="9" customFormat="1" ht="14.25" x14ac:dyDescent="0.2">
      <c r="A152" s="12"/>
      <c r="B152" s="12"/>
      <c r="C152" s="2"/>
      <c r="E152" s="129"/>
    </row>
    <row r="153" spans="1:5" s="9" customFormat="1" ht="14.25" x14ac:dyDescent="0.2">
      <c r="A153" s="12"/>
      <c r="B153" s="12"/>
      <c r="C153" s="2"/>
      <c r="E153" s="129"/>
    </row>
    <row r="154" spans="1:5" s="9" customFormat="1" ht="14.25" x14ac:dyDescent="0.2">
      <c r="A154" s="12"/>
      <c r="B154" s="12"/>
      <c r="C154" s="2"/>
      <c r="E154" s="129"/>
    </row>
    <row r="155" spans="1:5" s="9" customFormat="1" ht="14.25" x14ac:dyDescent="0.2">
      <c r="A155" s="12"/>
      <c r="B155" s="12"/>
      <c r="C155" s="2"/>
      <c r="E155" s="129"/>
    </row>
    <row r="156" spans="1:5" s="9" customFormat="1" ht="14.25" x14ac:dyDescent="0.2">
      <c r="A156" s="12"/>
      <c r="B156" s="12"/>
      <c r="C156" s="2"/>
      <c r="E156" s="129"/>
    </row>
    <row r="157" spans="1:5" s="9" customFormat="1" ht="14.25" x14ac:dyDescent="0.2">
      <c r="A157" s="12"/>
      <c r="B157" s="12"/>
      <c r="C157" s="2"/>
      <c r="E157" s="129"/>
    </row>
    <row r="158" spans="1:5" s="9" customFormat="1" ht="14.25" x14ac:dyDescent="0.2">
      <c r="A158" s="12"/>
      <c r="B158" s="12"/>
      <c r="C158" s="2"/>
      <c r="E158" s="129"/>
    </row>
    <row r="159" spans="1:5" s="9" customFormat="1" ht="14.25" x14ac:dyDescent="0.2">
      <c r="A159" s="12"/>
      <c r="B159" s="12"/>
      <c r="C159" s="2"/>
      <c r="E159" s="129"/>
    </row>
    <row r="160" spans="1:5" s="9" customFormat="1" ht="14.25" x14ac:dyDescent="0.2">
      <c r="A160" s="12"/>
      <c r="B160" s="12"/>
      <c r="C160" s="2"/>
      <c r="E160" s="129"/>
    </row>
    <row r="161" spans="1:5" s="9" customFormat="1" ht="14.25" x14ac:dyDescent="0.2">
      <c r="A161" s="12"/>
      <c r="B161" s="12"/>
      <c r="C161" s="2"/>
      <c r="E161" s="129"/>
    </row>
    <row r="162" spans="1:5" s="9" customFormat="1" ht="14.25" x14ac:dyDescent="0.2">
      <c r="A162" s="12"/>
      <c r="B162" s="12"/>
      <c r="C162" s="2"/>
      <c r="E162" s="129"/>
    </row>
    <row r="163" spans="1:5" s="9" customFormat="1" ht="14.25" x14ac:dyDescent="0.2">
      <c r="A163" s="12"/>
      <c r="B163" s="12"/>
      <c r="C163" s="2"/>
      <c r="E163" s="129"/>
    </row>
    <row r="164" spans="1:5" s="9" customFormat="1" ht="14.25" x14ac:dyDescent="0.2">
      <c r="A164" s="12"/>
      <c r="B164" s="12"/>
      <c r="C164" s="2"/>
      <c r="E164" s="129"/>
    </row>
    <row r="165" spans="1:5" s="9" customFormat="1" ht="14.25" x14ac:dyDescent="0.2">
      <c r="A165" s="12"/>
      <c r="B165" s="12"/>
      <c r="C165" s="2"/>
      <c r="E165" s="129"/>
    </row>
    <row r="166" spans="1:5" s="9" customFormat="1" ht="14.25" x14ac:dyDescent="0.2">
      <c r="A166" s="12"/>
      <c r="B166" s="12"/>
      <c r="C166" s="2"/>
      <c r="E166" s="129"/>
    </row>
    <row r="167" spans="1:5" s="9" customFormat="1" ht="14.25" x14ac:dyDescent="0.2">
      <c r="A167" s="12"/>
      <c r="B167" s="12"/>
      <c r="C167" s="2"/>
      <c r="E167" s="129"/>
    </row>
    <row r="168" spans="1:5" s="9" customFormat="1" ht="14.25" x14ac:dyDescent="0.2">
      <c r="A168" s="12"/>
      <c r="B168" s="12"/>
      <c r="C168" s="2"/>
      <c r="E168" s="129"/>
    </row>
    <row r="169" spans="1:5" s="9" customFormat="1" ht="14.25" x14ac:dyDescent="0.2">
      <c r="A169" s="12"/>
      <c r="B169" s="12"/>
      <c r="C169" s="2"/>
      <c r="E169" s="129"/>
    </row>
    <row r="170" spans="1:5" s="9" customFormat="1" ht="14.25" x14ac:dyDescent="0.2">
      <c r="A170" s="12"/>
      <c r="B170" s="12"/>
      <c r="C170" s="2"/>
      <c r="E170" s="129"/>
    </row>
    <row r="171" spans="1:5" s="9" customFormat="1" ht="14.25" x14ac:dyDescent="0.2">
      <c r="A171" s="12"/>
      <c r="B171" s="12"/>
      <c r="C171" s="2"/>
      <c r="E171" s="129"/>
    </row>
    <row r="172" spans="1:5" s="9" customFormat="1" ht="14.25" x14ac:dyDescent="0.2">
      <c r="A172" s="12"/>
      <c r="B172" s="12"/>
      <c r="C172" s="2"/>
      <c r="E172" s="129"/>
    </row>
    <row r="173" spans="1:5" s="9" customFormat="1" ht="14.25" x14ac:dyDescent="0.2">
      <c r="A173" s="12"/>
      <c r="B173" s="12"/>
      <c r="C173" s="2"/>
      <c r="E173" s="129"/>
    </row>
    <row r="174" spans="1:5" s="9" customFormat="1" ht="14.25" x14ac:dyDescent="0.2">
      <c r="A174" s="12"/>
      <c r="B174" s="12"/>
      <c r="C174" s="2"/>
      <c r="E174" s="129"/>
    </row>
    <row r="175" spans="1:5" s="9" customFormat="1" ht="14.25" x14ac:dyDescent="0.2">
      <c r="A175" s="12"/>
      <c r="B175" s="12"/>
      <c r="C175" s="2"/>
      <c r="E175" s="129"/>
    </row>
    <row r="176" spans="1:5" s="9" customFormat="1" ht="14.25" x14ac:dyDescent="0.2">
      <c r="A176" s="12"/>
      <c r="B176" s="12"/>
      <c r="C176" s="2"/>
      <c r="E176" s="129"/>
    </row>
    <row r="177" spans="1:5" s="9" customFormat="1" ht="14.25" x14ac:dyDescent="0.2">
      <c r="A177" s="12"/>
      <c r="B177" s="12"/>
      <c r="C177" s="2"/>
      <c r="E177" s="129"/>
    </row>
    <row r="178" spans="1:5" s="9" customFormat="1" ht="14.25" x14ac:dyDescent="0.2">
      <c r="A178" s="12"/>
      <c r="B178" s="12"/>
      <c r="C178" s="2"/>
      <c r="E178" s="129"/>
    </row>
    <row r="179" spans="1:5" s="9" customFormat="1" ht="14.25" x14ac:dyDescent="0.2">
      <c r="A179" s="12"/>
      <c r="B179" s="12"/>
      <c r="C179" s="2"/>
      <c r="E179" s="129"/>
    </row>
    <row r="180" spans="1:5" s="9" customFormat="1" ht="14.25" x14ac:dyDescent="0.2">
      <c r="A180" s="12"/>
      <c r="B180" s="12"/>
      <c r="C180" s="2"/>
      <c r="E180" s="129"/>
    </row>
    <row r="181" spans="1:5" s="9" customFormat="1" ht="14.25" x14ac:dyDescent="0.2">
      <c r="A181" s="12"/>
      <c r="B181" s="12"/>
      <c r="C181" s="2"/>
      <c r="E181" s="129"/>
    </row>
    <row r="182" spans="1:5" s="9" customFormat="1" ht="14.25" x14ac:dyDescent="0.2">
      <c r="A182" s="12"/>
      <c r="B182" s="12"/>
      <c r="C182" s="2"/>
      <c r="E182" s="129"/>
    </row>
    <row r="183" spans="1:5" s="9" customFormat="1" ht="14.25" x14ac:dyDescent="0.2">
      <c r="A183" s="12"/>
      <c r="B183" s="12"/>
      <c r="C183" s="2"/>
      <c r="E183" s="129"/>
    </row>
    <row r="184" spans="1:5" s="9" customFormat="1" ht="14.25" x14ac:dyDescent="0.2">
      <c r="A184" s="12"/>
      <c r="B184" s="12"/>
      <c r="C184" s="2"/>
      <c r="E184" s="129"/>
    </row>
    <row r="185" spans="1:5" s="9" customFormat="1" ht="14.25" x14ac:dyDescent="0.2">
      <c r="A185" s="12"/>
      <c r="B185" s="12"/>
      <c r="C185" s="2"/>
      <c r="E185" s="129"/>
    </row>
    <row r="186" spans="1:5" s="9" customFormat="1" ht="14.25" x14ac:dyDescent="0.2">
      <c r="A186" s="12"/>
      <c r="B186" s="12"/>
      <c r="C186" s="2"/>
      <c r="E186" s="129"/>
    </row>
    <row r="187" spans="1:5" s="9" customFormat="1" ht="14.25" x14ac:dyDescent="0.2">
      <c r="A187" s="12"/>
      <c r="B187" s="12"/>
      <c r="C187" s="2"/>
      <c r="E187" s="129"/>
    </row>
    <row r="188" spans="1:5" s="9" customFormat="1" ht="14.25" x14ac:dyDescent="0.2">
      <c r="A188" s="12"/>
      <c r="B188" s="12"/>
      <c r="C188" s="2"/>
      <c r="E188" s="129"/>
    </row>
    <row r="189" spans="1:5" s="9" customFormat="1" ht="14.25" x14ac:dyDescent="0.2">
      <c r="A189" s="12"/>
      <c r="B189" s="12"/>
      <c r="C189" s="2"/>
      <c r="E189" s="129"/>
    </row>
    <row r="190" spans="1:5" s="9" customFormat="1" ht="14.25" x14ac:dyDescent="0.2">
      <c r="A190" s="12"/>
      <c r="B190" s="12"/>
      <c r="C190" s="2"/>
      <c r="E190" s="129"/>
    </row>
    <row r="191" spans="1:5" s="9" customFormat="1" ht="14.25" x14ac:dyDescent="0.2">
      <c r="A191" s="12"/>
      <c r="B191" s="12"/>
      <c r="C191" s="2"/>
      <c r="E191" s="129"/>
    </row>
    <row r="192" spans="1:5" s="9" customFormat="1" ht="14.25" x14ac:dyDescent="0.2">
      <c r="A192" s="12"/>
      <c r="B192" s="12"/>
      <c r="C192" s="2"/>
      <c r="E192" s="129"/>
    </row>
    <row r="193" spans="1:5" s="9" customFormat="1" ht="14.25" x14ac:dyDescent="0.2">
      <c r="A193" s="12"/>
      <c r="B193" s="12"/>
      <c r="C193" s="2"/>
      <c r="E193" s="129"/>
    </row>
    <row r="194" spans="1:5" s="9" customFormat="1" ht="14.25" x14ac:dyDescent="0.2">
      <c r="A194" s="12"/>
      <c r="B194" s="12"/>
      <c r="C194" s="2"/>
      <c r="E194" s="129"/>
    </row>
    <row r="195" spans="1:5" s="9" customFormat="1" ht="14.25" x14ac:dyDescent="0.2">
      <c r="A195" s="12"/>
      <c r="B195" s="12"/>
      <c r="C195" s="2"/>
      <c r="E195" s="129"/>
    </row>
    <row r="196" spans="1:5" s="9" customFormat="1" ht="14.25" x14ac:dyDescent="0.2">
      <c r="A196" s="12"/>
      <c r="B196" s="12"/>
      <c r="C196" s="2"/>
      <c r="E196" s="129"/>
    </row>
    <row r="197" spans="1:5" s="9" customFormat="1" ht="14.25" x14ac:dyDescent="0.2">
      <c r="A197" s="12"/>
      <c r="B197" s="12"/>
      <c r="C197" s="2"/>
      <c r="E197" s="129"/>
    </row>
    <row r="198" spans="1:5" s="9" customFormat="1" ht="14.25" x14ac:dyDescent="0.2">
      <c r="A198" s="12"/>
      <c r="B198" s="12"/>
      <c r="C198" s="2"/>
      <c r="E198" s="129"/>
    </row>
    <row r="199" spans="1:5" s="9" customFormat="1" ht="14.25" x14ac:dyDescent="0.2">
      <c r="A199" s="12"/>
      <c r="B199" s="12"/>
      <c r="C199" s="2"/>
      <c r="E199" s="129"/>
    </row>
    <row r="200" spans="1:5" s="9" customFormat="1" ht="14.25" x14ac:dyDescent="0.2">
      <c r="A200" s="12"/>
      <c r="B200" s="12"/>
      <c r="C200" s="2"/>
      <c r="E200" s="129"/>
    </row>
    <row r="201" spans="1:5" s="9" customFormat="1" ht="14.25" x14ac:dyDescent="0.2">
      <c r="A201" s="12"/>
      <c r="B201" s="12"/>
      <c r="C201" s="2"/>
      <c r="E201" s="129"/>
    </row>
    <row r="202" spans="1:5" s="9" customFormat="1" ht="14.25" x14ac:dyDescent="0.2">
      <c r="A202" s="12"/>
      <c r="B202" s="12"/>
      <c r="C202" s="2"/>
      <c r="E202" s="129"/>
    </row>
    <row r="203" spans="1:5" s="9" customFormat="1" ht="14.25" x14ac:dyDescent="0.2">
      <c r="A203" s="12"/>
      <c r="B203" s="12"/>
      <c r="C203" s="2"/>
      <c r="E203" s="129"/>
    </row>
    <row r="204" spans="1:5" s="9" customFormat="1" ht="14.25" x14ac:dyDescent="0.2">
      <c r="A204" s="12"/>
      <c r="B204" s="12"/>
      <c r="C204" s="2"/>
      <c r="E204" s="129"/>
    </row>
    <row r="205" spans="1:5" s="9" customFormat="1" ht="14.25" x14ac:dyDescent="0.2">
      <c r="A205" s="12"/>
      <c r="B205" s="12"/>
      <c r="C205" s="2"/>
      <c r="E205" s="129"/>
    </row>
    <row r="206" spans="1:5" s="9" customFormat="1" ht="14.25" x14ac:dyDescent="0.2">
      <c r="A206" s="12"/>
      <c r="B206" s="12"/>
      <c r="C206" s="2"/>
      <c r="E206" s="129"/>
    </row>
    <row r="207" spans="1:5" s="9" customFormat="1" ht="14.25" x14ac:dyDescent="0.2">
      <c r="A207" s="12"/>
      <c r="B207" s="12"/>
      <c r="C207" s="2"/>
      <c r="E207" s="129"/>
    </row>
    <row r="208" spans="1:5" s="9" customFormat="1" ht="14.25" x14ac:dyDescent="0.2">
      <c r="A208" s="12"/>
      <c r="B208" s="12"/>
      <c r="C208" s="2"/>
      <c r="E208" s="129"/>
    </row>
    <row r="209" spans="1:5" s="9" customFormat="1" ht="14.25" x14ac:dyDescent="0.2">
      <c r="A209" s="12"/>
      <c r="B209" s="12"/>
      <c r="C209" s="2"/>
      <c r="E209" s="129"/>
    </row>
    <row r="210" spans="1:5" s="9" customFormat="1" ht="14.25" x14ac:dyDescent="0.2">
      <c r="A210" s="12"/>
      <c r="B210" s="12"/>
      <c r="C210" s="2"/>
      <c r="E210" s="129"/>
    </row>
    <row r="211" spans="1:5" s="9" customFormat="1" ht="14.25" x14ac:dyDescent="0.2">
      <c r="A211" s="12"/>
      <c r="B211" s="12"/>
      <c r="C211" s="2"/>
      <c r="E211" s="129"/>
    </row>
    <row r="212" spans="1:5" s="9" customFormat="1" ht="14.25" x14ac:dyDescent="0.2">
      <c r="A212" s="12"/>
      <c r="B212" s="12"/>
      <c r="C212" s="2"/>
      <c r="E212" s="129"/>
    </row>
    <row r="213" spans="1:5" s="9" customFormat="1" ht="14.25" x14ac:dyDescent="0.2">
      <c r="A213" s="12"/>
      <c r="B213" s="12"/>
      <c r="C213" s="2"/>
      <c r="E213" s="129"/>
    </row>
    <row r="214" spans="1:5" s="9" customFormat="1" ht="14.25" x14ac:dyDescent="0.2">
      <c r="A214" s="12"/>
      <c r="B214" s="12"/>
      <c r="C214" s="2"/>
      <c r="E214" s="129"/>
    </row>
    <row r="215" spans="1:5" s="9" customFormat="1" ht="14.25" x14ac:dyDescent="0.2">
      <c r="A215" s="12"/>
      <c r="B215" s="12"/>
      <c r="C215" s="2"/>
      <c r="E215" s="129"/>
    </row>
    <row r="216" spans="1:5" s="9" customFormat="1" ht="14.25" x14ac:dyDescent="0.2">
      <c r="A216" s="12"/>
      <c r="B216" s="12"/>
      <c r="C216" s="2"/>
      <c r="E216" s="129"/>
    </row>
    <row r="217" spans="1:5" s="9" customFormat="1" ht="14.25" x14ac:dyDescent="0.2">
      <c r="A217" s="12"/>
      <c r="B217" s="12"/>
      <c r="C217" s="2"/>
      <c r="E217" s="129"/>
    </row>
    <row r="218" spans="1:5" s="9" customFormat="1" ht="14.25" x14ac:dyDescent="0.2">
      <c r="A218" s="12"/>
      <c r="B218" s="12"/>
      <c r="C218" s="2"/>
      <c r="E218" s="129"/>
    </row>
    <row r="219" spans="1:5" s="9" customFormat="1" ht="14.25" x14ac:dyDescent="0.2">
      <c r="A219" s="12"/>
      <c r="B219" s="12"/>
      <c r="C219" s="2"/>
      <c r="E219" s="129"/>
    </row>
    <row r="220" spans="1:5" s="9" customFormat="1" ht="14.25" x14ac:dyDescent="0.2">
      <c r="A220" s="12"/>
      <c r="B220" s="12"/>
      <c r="C220" s="2"/>
      <c r="E220" s="129"/>
    </row>
    <row r="221" spans="1:5" s="9" customFormat="1" ht="14.25" x14ac:dyDescent="0.2">
      <c r="A221" s="12"/>
      <c r="B221" s="12"/>
      <c r="C221" s="2"/>
      <c r="E221" s="129"/>
    </row>
    <row r="222" spans="1:5" s="9" customFormat="1" ht="14.25" x14ac:dyDescent="0.2">
      <c r="A222" s="12"/>
      <c r="B222" s="12"/>
      <c r="C222" s="2"/>
      <c r="E222" s="129"/>
    </row>
    <row r="223" spans="1:5" s="9" customFormat="1" ht="14.25" x14ac:dyDescent="0.2">
      <c r="A223" s="12"/>
      <c r="B223" s="12"/>
      <c r="C223" s="2"/>
      <c r="E223" s="129"/>
    </row>
    <row r="224" spans="1:5" s="9" customFormat="1" ht="14.25" x14ac:dyDescent="0.2">
      <c r="A224" s="12"/>
      <c r="B224" s="12"/>
      <c r="C224" s="2"/>
      <c r="E224" s="129"/>
    </row>
    <row r="225" spans="1:5" s="9" customFormat="1" ht="14.25" x14ac:dyDescent="0.2">
      <c r="A225" s="12"/>
      <c r="B225" s="12"/>
      <c r="C225" s="2"/>
      <c r="E225" s="129"/>
    </row>
    <row r="226" spans="1:5" s="9" customFormat="1" ht="14.25" x14ac:dyDescent="0.2">
      <c r="A226" s="12"/>
      <c r="B226" s="12"/>
      <c r="C226" s="2"/>
      <c r="E226" s="129"/>
    </row>
    <row r="227" spans="1:5" s="9" customFormat="1" ht="14.25" x14ac:dyDescent="0.2">
      <c r="A227" s="12"/>
      <c r="B227" s="12"/>
      <c r="C227" s="2"/>
      <c r="E227" s="129"/>
    </row>
    <row r="228" spans="1:5" s="9" customFormat="1" ht="14.25" x14ac:dyDescent="0.2">
      <c r="A228" s="12"/>
      <c r="B228" s="12"/>
      <c r="C228" s="2"/>
      <c r="E228" s="129"/>
    </row>
    <row r="229" spans="1:5" s="9" customFormat="1" ht="14.25" x14ac:dyDescent="0.2">
      <c r="A229" s="12"/>
      <c r="B229" s="12"/>
      <c r="C229" s="2"/>
      <c r="E229" s="129"/>
    </row>
    <row r="230" spans="1:5" s="9" customFormat="1" ht="14.25" x14ac:dyDescent="0.2">
      <c r="A230" s="12"/>
      <c r="B230" s="12"/>
      <c r="C230" s="2"/>
      <c r="E230" s="129"/>
    </row>
    <row r="231" spans="1:5" s="9" customFormat="1" ht="14.25" x14ac:dyDescent="0.2">
      <c r="A231" s="12"/>
      <c r="B231" s="12"/>
      <c r="C231" s="2"/>
      <c r="E231" s="129"/>
    </row>
    <row r="232" spans="1:5" s="9" customFormat="1" ht="14.25" x14ac:dyDescent="0.2">
      <c r="A232" s="12"/>
      <c r="B232" s="12"/>
      <c r="C232" s="2"/>
      <c r="E232" s="129"/>
    </row>
    <row r="233" spans="1:5" s="9" customFormat="1" ht="14.25" x14ac:dyDescent="0.2">
      <c r="A233" s="12"/>
      <c r="B233" s="12"/>
      <c r="C233" s="2"/>
      <c r="E233" s="129"/>
    </row>
    <row r="234" spans="1:5" s="9" customFormat="1" ht="14.25" x14ac:dyDescent="0.2">
      <c r="A234" s="12"/>
      <c r="B234" s="12"/>
      <c r="C234" s="2"/>
      <c r="E234" s="129"/>
    </row>
    <row r="235" spans="1:5" s="9" customFormat="1" ht="14.25" x14ac:dyDescent="0.2">
      <c r="A235" s="12"/>
      <c r="B235" s="12"/>
      <c r="C235" s="2"/>
      <c r="E235" s="129"/>
    </row>
    <row r="236" spans="1:5" s="9" customFormat="1" ht="14.25" x14ac:dyDescent="0.2">
      <c r="A236" s="12"/>
      <c r="B236" s="12"/>
      <c r="C236" s="2"/>
      <c r="E236" s="129"/>
    </row>
    <row r="237" spans="1:5" s="9" customFormat="1" ht="14.25" x14ac:dyDescent="0.2">
      <c r="A237" s="12"/>
      <c r="B237" s="12"/>
      <c r="C237" s="2"/>
      <c r="E237" s="129"/>
    </row>
    <row r="238" spans="1:5" s="9" customFormat="1" ht="14.25" x14ac:dyDescent="0.2">
      <c r="A238" s="12"/>
      <c r="B238" s="12"/>
      <c r="C238" s="2"/>
      <c r="E238" s="129"/>
    </row>
    <row r="239" spans="1:5" s="9" customFormat="1" ht="14.25" x14ac:dyDescent="0.2">
      <c r="A239" s="12"/>
      <c r="B239" s="12"/>
      <c r="C239" s="2"/>
      <c r="E239" s="129"/>
    </row>
    <row r="240" spans="1:5" s="9" customFormat="1" ht="14.25" x14ac:dyDescent="0.2">
      <c r="A240" s="12"/>
      <c r="B240" s="12"/>
      <c r="C240" s="2"/>
      <c r="E240" s="129"/>
    </row>
    <row r="241" spans="1:5" s="9" customFormat="1" ht="14.25" x14ac:dyDescent="0.2">
      <c r="A241" s="12"/>
      <c r="B241" s="12"/>
      <c r="C241" s="2"/>
      <c r="E241" s="129"/>
    </row>
    <row r="242" spans="1:5" s="9" customFormat="1" ht="14.25" x14ac:dyDescent="0.2">
      <c r="A242" s="12"/>
      <c r="B242" s="12"/>
      <c r="C242" s="2"/>
      <c r="E242" s="129"/>
    </row>
    <row r="243" spans="1:5" s="9" customFormat="1" ht="14.25" x14ac:dyDescent="0.2">
      <c r="A243" s="12"/>
      <c r="B243" s="12"/>
      <c r="C243" s="2"/>
      <c r="E243" s="129"/>
    </row>
    <row r="244" spans="1:5" s="9" customFormat="1" ht="14.25" x14ac:dyDescent="0.2">
      <c r="A244" s="12"/>
      <c r="B244" s="12"/>
      <c r="C244" s="2"/>
      <c r="E244" s="129"/>
    </row>
    <row r="245" spans="1:5" s="9" customFormat="1" ht="14.25" x14ac:dyDescent="0.2">
      <c r="A245" s="12"/>
      <c r="B245" s="12"/>
      <c r="C245" s="2"/>
      <c r="E245" s="129"/>
    </row>
    <row r="246" spans="1:5" s="9" customFormat="1" ht="14.25" x14ac:dyDescent="0.2">
      <c r="A246" s="12"/>
      <c r="B246" s="12"/>
      <c r="C246" s="2"/>
      <c r="E246" s="129"/>
    </row>
    <row r="247" spans="1:5" s="9" customFormat="1" ht="14.25" x14ac:dyDescent="0.2">
      <c r="A247" s="12"/>
      <c r="B247" s="12"/>
      <c r="C247" s="2"/>
      <c r="E247" s="129"/>
    </row>
    <row r="248" spans="1:5" s="9" customFormat="1" ht="14.25" x14ac:dyDescent="0.2">
      <c r="A248" s="12"/>
      <c r="B248" s="12"/>
      <c r="C248" s="2"/>
      <c r="E248" s="129"/>
    </row>
    <row r="249" spans="1:5" s="9" customFormat="1" ht="14.25" x14ac:dyDescent="0.2">
      <c r="A249" s="12"/>
      <c r="B249" s="12"/>
      <c r="C249" s="2"/>
      <c r="E249" s="129"/>
    </row>
    <row r="250" spans="1:5" s="9" customFormat="1" ht="14.25" x14ac:dyDescent="0.2">
      <c r="A250" s="12"/>
      <c r="B250" s="12"/>
      <c r="C250" s="2"/>
      <c r="E250" s="129"/>
    </row>
    <row r="251" spans="1:5" s="9" customFormat="1" ht="14.25" x14ac:dyDescent="0.2">
      <c r="A251" s="12"/>
      <c r="B251" s="12"/>
      <c r="C251" s="2"/>
      <c r="E251" s="129"/>
    </row>
    <row r="252" spans="1:5" s="9" customFormat="1" ht="14.25" x14ac:dyDescent="0.2">
      <c r="A252" s="12"/>
      <c r="B252" s="12"/>
      <c r="C252" s="2"/>
      <c r="E252" s="129"/>
    </row>
    <row r="253" spans="1:5" s="9" customFormat="1" ht="14.25" x14ac:dyDescent="0.2">
      <c r="A253" s="12"/>
      <c r="B253" s="12"/>
      <c r="C253" s="2"/>
      <c r="E253" s="129"/>
    </row>
    <row r="254" spans="1:5" s="9" customFormat="1" ht="14.25" x14ac:dyDescent="0.2">
      <c r="A254" s="12"/>
      <c r="B254" s="12"/>
      <c r="C254" s="2"/>
      <c r="E254" s="129"/>
    </row>
    <row r="255" spans="1:5" s="9" customFormat="1" ht="14.25" x14ac:dyDescent="0.2">
      <c r="A255" s="12"/>
      <c r="B255" s="12"/>
      <c r="C255" s="2"/>
      <c r="E255" s="129"/>
    </row>
    <row r="256" spans="1:5" s="9" customFormat="1" ht="14.25" x14ac:dyDescent="0.2">
      <c r="A256" s="12"/>
      <c r="B256" s="12"/>
      <c r="C256" s="2"/>
      <c r="E256" s="129"/>
    </row>
    <row r="257" spans="1:5" s="9" customFormat="1" ht="14.25" x14ac:dyDescent="0.2">
      <c r="A257" s="12"/>
      <c r="B257" s="12"/>
      <c r="C257" s="2"/>
      <c r="E257" s="129"/>
    </row>
    <row r="258" spans="1:5" s="9" customFormat="1" ht="14.25" x14ac:dyDescent="0.2">
      <c r="A258" s="12"/>
      <c r="B258" s="12"/>
      <c r="C258" s="2"/>
      <c r="E258" s="129"/>
    </row>
    <row r="259" spans="1:5" s="9" customFormat="1" ht="14.25" x14ac:dyDescent="0.2">
      <c r="A259" s="12"/>
      <c r="B259" s="12"/>
      <c r="C259" s="2"/>
      <c r="E259" s="129"/>
    </row>
    <row r="260" spans="1:5" s="9" customFormat="1" ht="14.25" x14ac:dyDescent="0.2">
      <c r="A260" s="12"/>
      <c r="B260" s="12"/>
      <c r="C260" s="2"/>
      <c r="E260" s="129"/>
    </row>
    <row r="261" spans="1:5" s="9" customFormat="1" ht="14.25" x14ac:dyDescent="0.2">
      <c r="A261" s="12"/>
      <c r="B261" s="12"/>
      <c r="C261" s="2"/>
      <c r="E261" s="129"/>
    </row>
    <row r="262" spans="1:5" s="9" customFormat="1" ht="14.25" x14ac:dyDescent="0.2">
      <c r="A262" s="12"/>
      <c r="B262" s="12"/>
      <c r="C262" s="2"/>
      <c r="E262" s="129"/>
    </row>
    <row r="263" spans="1:5" s="9" customFormat="1" ht="14.25" x14ac:dyDescent="0.2">
      <c r="A263" s="12"/>
      <c r="B263" s="12"/>
      <c r="C263" s="2"/>
      <c r="E263" s="129"/>
    </row>
    <row r="264" spans="1:5" s="9" customFormat="1" ht="14.25" x14ac:dyDescent="0.2">
      <c r="A264" s="12"/>
      <c r="B264" s="12"/>
      <c r="C264" s="2"/>
      <c r="E264" s="129"/>
    </row>
    <row r="265" spans="1:5" s="9" customFormat="1" ht="14.25" x14ac:dyDescent="0.2">
      <c r="A265" s="12"/>
      <c r="B265" s="12"/>
      <c r="C265" s="2"/>
      <c r="E265" s="129"/>
    </row>
    <row r="266" spans="1:5" s="9" customFormat="1" ht="14.25" x14ac:dyDescent="0.2">
      <c r="A266" s="12"/>
      <c r="B266" s="12"/>
      <c r="C266" s="2"/>
      <c r="E266" s="129"/>
    </row>
    <row r="267" spans="1:5" s="9" customFormat="1" ht="14.25" x14ac:dyDescent="0.2">
      <c r="A267" s="12"/>
      <c r="B267" s="12"/>
      <c r="C267" s="2"/>
      <c r="E267" s="129"/>
    </row>
    <row r="268" spans="1:5" s="9" customFormat="1" ht="14.25" x14ac:dyDescent="0.2">
      <c r="A268" s="12"/>
      <c r="B268" s="12"/>
      <c r="C268" s="2"/>
      <c r="E268" s="129"/>
    </row>
    <row r="269" spans="1:5" s="9" customFormat="1" ht="14.25" x14ac:dyDescent="0.2">
      <c r="A269" s="12"/>
      <c r="B269" s="12"/>
      <c r="C269" s="2"/>
      <c r="E269" s="129"/>
    </row>
    <row r="270" spans="1:5" s="9" customFormat="1" ht="14.25" x14ac:dyDescent="0.2">
      <c r="A270" s="12"/>
      <c r="B270" s="12"/>
      <c r="C270" s="2"/>
      <c r="E270" s="129"/>
    </row>
    <row r="271" spans="1:5" s="9" customFormat="1" ht="14.25" x14ac:dyDescent="0.2">
      <c r="A271" s="12"/>
      <c r="B271" s="12"/>
      <c r="C271" s="2"/>
      <c r="E271" s="129"/>
    </row>
    <row r="272" spans="1:5" s="9" customFormat="1" ht="14.25" x14ac:dyDescent="0.2">
      <c r="A272" s="12"/>
      <c r="B272" s="12"/>
      <c r="C272" s="2"/>
      <c r="E272" s="129"/>
    </row>
    <row r="273" spans="1:5" s="9" customFormat="1" ht="14.25" x14ac:dyDescent="0.2">
      <c r="A273" s="12"/>
      <c r="B273" s="12"/>
      <c r="C273" s="2"/>
      <c r="E273" s="129"/>
    </row>
    <row r="274" spans="1:5" s="9" customFormat="1" ht="14.25" x14ac:dyDescent="0.2">
      <c r="A274" s="12"/>
      <c r="B274" s="12"/>
      <c r="C274" s="2"/>
      <c r="E274" s="129"/>
    </row>
    <row r="275" spans="1:5" s="9" customFormat="1" ht="14.25" x14ac:dyDescent="0.2">
      <c r="A275" s="12"/>
      <c r="B275" s="12"/>
      <c r="C275" s="2"/>
      <c r="E275" s="129"/>
    </row>
    <row r="276" spans="1:5" s="9" customFormat="1" ht="14.25" x14ac:dyDescent="0.2">
      <c r="A276" s="12"/>
      <c r="B276" s="12"/>
      <c r="C276" s="2"/>
      <c r="E276" s="129"/>
    </row>
    <row r="277" spans="1:5" s="9" customFormat="1" ht="14.25" x14ac:dyDescent="0.2">
      <c r="A277" s="12"/>
      <c r="B277" s="12"/>
      <c r="C277" s="2"/>
      <c r="E277" s="129"/>
    </row>
    <row r="278" spans="1:5" s="9" customFormat="1" ht="14.25" x14ac:dyDescent="0.2">
      <c r="A278" s="12"/>
      <c r="B278" s="12"/>
      <c r="C278" s="2"/>
      <c r="E278" s="129"/>
    </row>
    <row r="279" spans="1:5" s="9" customFormat="1" ht="14.25" x14ac:dyDescent="0.2">
      <c r="A279" s="12"/>
      <c r="B279" s="12"/>
      <c r="C279" s="2"/>
      <c r="E279" s="129"/>
    </row>
    <row r="280" spans="1:5" s="9" customFormat="1" ht="14.25" x14ac:dyDescent="0.2">
      <c r="A280" s="12"/>
      <c r="B280" s="12"/>
      <c r="C280" s="2"/>
      <c r="E280" s="129"/>
    </row>
    <row r="281" spans="1:5" s="9" customFormat="1" ht="14.25" x14ac:dyDescent="0.2">
      <c r="A281" s="12"/>
      <c r="B281" s="12"/>
      <c r="C281" s="2"/>
      <c r="E281" s="129"/>
    </row>
    <row r="282" spans="1:5" s="9" customFormat="1" ht="14.25" x14ac:dyDescent="0.2">
      <c r="A282" s="12"/>
      <c r="B282" s="12"/>
      <c r="C282" s="2"/>
      <c r="E282" s="129"/>
    </row>
    <row r="283" spans="1:5" s="9" customFormat="1" ht="14.25" x14ac:dyDescent="0.2">
      <c r="A283" s="12"/>
      <c r="B283" s="12"/>
      <c r="C283" s="2"/>
      <c r="E283" s="129"/>
    </row>
    <row r="284" spans="1:5" s="9" customFormat="1" ht="14.25" x14ac:dyDescent="0.2">
      <c r="A284" s="12"/>
      <c r="B284" s="12"/>
      <c r="C284" s="2"/>
      <c r="E284" s="129"/>
    </row>
    <row r="285" spans="1:5" s="9" customFormat="1" ht="14.25" x14ac:dyDescent="0.2">
      <c r="A285" s="12"/>
      <c r="B285" s="12"/>
      <c r="C285" s="2"/>
      <c r="E285" s="129"/>
    </row>
    <row r="286" spans="1:5" s="9" customFormat="1" ht="14.25" x14ac:dyDescent="0.2">
      <c r="A286" s="12"/>
      <c r="B286" s="12"/>
      <c r="C286" s="2"/>
      <c r="E286" s="129"/>
    </row>
    <row r="287" spans="1:5" s="9" customFormat="1" ht="14.25" x14ac:dyDescent="0.2">
      <c r="A287" s="12"/>
      <c r="B287" s="12"/>
      <c r="C287" s="2"/>
      <c r="E287" s="129"/>
    </row>
    <row r="288" spans="1:5" s="9" customFormat="1" ht="14.25" x14ac:dyDescent="0.2">
      <c r="A288" s="12"/>
      <c r="B288" s="12"/>
      <c r="C288" s="2"/>
      <c r="E288" s="129"/>
    </row>
    <row r="289" spans="1:5" s="9" customFormat="1" ht="14.25" x14ac:dyDescent="0.2">
      <c r="A289" s="12"/>
      <c r="B289" s="12"/>
      <c r="C289" s="2"/>
      <c r="E289" s="129"/>
    </row>
    <row r="290" spans="1:5" s="9" customFormat="1" ht="14.25" x14ac:dyDescent="0.2">
      <c r="A290" s="12"/>
      <c r="B290" s="12"/>
      <c r="C290" s="2"/>
      <c r="E290" s="129"/>
    </row>
    <row r="291" spans="1:5" s="9" customFormat="1" ht="14.25" x14ac:dyDescent="0.2">
      <c r="A291" s="12"/>
      <c r="B291" s="12"/>
      <c r="C291" s="2"/>
      <c r="E291" s="129"/>
    </row>
    <row r="292" spans="1:5" s="9" customFormat="1" ht="14.25" x14ac:dyDescent="0.2">
      <c r="A292" s="12"/>
      <c r="B292" s="12"/>
      <c r="C292" s="2"/>
      <c r="E292" s="129"/>
    </row>
    <row r="293" spans="1:5" s="9" customFormat="1" ht="14.25" x14ac:dyDescent="0.2">
      <c r="A293" s="12"/>
      <c r="B293" s="12"/>
      <c r="C293" s="2"/>
      <c r="E293" s="129"/>
    </row>
    <row r="294" spans="1:5" s="9" customFormat="1" ht="14.25" x14ac:dyDescent="0.2">
      <c r="A294" s="12"/>
      <c r="B294" s="12"/>
      <c r="C294" s="2"/>
      <c r="E294" s="129"/>
    </row>
    <row r="295" spans="1:5" s="9" customFormat="1" ht="14.25" x14ac:dyDescent="0.2">
      <c r="A295" s="12"/>
      <c r="B295" s="12"/>
      <c r="C295" s="2"/>
      <c r="E295" s="129"/>
    </row>
    <row r="296" spans="1:5" s="9" customFormat="1" ht="14.25" x14ac:dyDescent="0.2">
      <c r="A296" s="12"/>
      <c r="B296" s="12"/>
      <c r="C296" s="2"/>
      <c r="E296" s="129"/>
    </row>
    <row r="297" spans="1:5" s="9" customFormat="1" ht="14.25" x14ac:dyDescent="0.2">
      <c r="A297" s="12"/>
      <c r="B297" s="12"/>
      <c r="C297" s="2"/>
      <c r="E297" s="129"/>
    </row>
    <row r="298" spans="1:5" s="9" customFormat="1" ht="14.25" x14ac:dyDescent="0.2">
      <c r="A298" s="12"/>
      <c r="B298" s="12"/>
      <c r="C298" s="2"/>
      <c r="E298" s="129"/>
    </row>
    <row r="299" spans="1:5" s="9" customFormat="1" ht="14.25" x14ac:dyDescent="0.2">
      <c r="A299" s="12"/>
      <c r="B299" s="12"/>
      <c r="C299" s="2"/>
      <c r="E299" s="129"/>
    </row>
    <row r="300" spans="1:5" s="9" customFormat="1" ht="14.25" x14ac:dyDescent="0.2">
      <c r="A300" s="12"/>
      <c r="B300" s="12"/>
      <c r="C300" s="2"/>
      <c r="E300" s="129"/>
    </row>
    <row r="301" spans="1:5" s="9" customFormat="1" ht="14.25" x14ac:dyDescent="0.2">
      <c r="A301" s="12"/>
      <c r="B301" s="12"/>
      <c r="C301" s="2"/>
      <c r="E301" s="129"/>
    </row>
    <row r="302" spans="1:5" s="9" customFormat="1" ht="14.25" x14ac:dyDescent="0.2">
      <c r="A302" s="12"/>
      <c r="B302" s="12"/>
      <c r="C302" s="2"/>
      <c r="E302" s="129"/>
    </row>
    <row r="303" spans="1:5" s="9" customFormat="1" ht="14.25" x14ac:dyDescent="0.2">
      <c r="A303" s="12"/>
      <c r="B303" s="12"/>
      <c r="C303" s="2"/>
      <c r="E303" s="129"/>
    </row>
    <row r="304" spans="1:5" s="9" customFormat="1" ht="14.25" x14ac:dyDescent="0.2">
      <c r="A304" s="12"/>
      <c r="B304" s="12"/>
      <c r="C304" s="2"/>
      <c r="E304" s="129"/>
    </row>
    <row r="305" spans="1:5" s="9" customFormat="1" ht="14.25" x14ac:dyDescent="0.2">
      <c r="A305" s="12"/>
      <c r="B305" s="12"/>
      <c r="C305" s="2"/>
      <c r="E305" s="129"/>
    </row>
    <row r="306" spans="1:5" s="9" customFormat="1" ht="14.25" x14ac:dyDescent="0.2">
      <c r="A306" s="12"/>
      <c r="B306" s="12"/>
      <c r="C306" s="2"/>
      <c r="E306" s="129"/>
    </row>
    <row r="307" spans="1:5" s="9" customFormat="1" ht="14.25" x14ac:dyDescent="0.2">
      <c r="A307" s="12"/>
      <c r="B307" s="12"/>
      <c r="C307" s="2"/>
      <c r="E307" s="129"/>
    </row>
    <row r="308" spans="1:5" s="9" customFormat="1" ht="14.25" x14ac:dyDescent="0.2">
      <c r="A308" s="12"/>
      <c r="B308" s="12"/>
      <c r="C308" s="2"/>
      <c r="E308" s="129"/>
    </row>
    <row r="309" spans="1:5" s="9" customFormat="1" ht="14.25" x14ac:dyDescent="0.2">
      <c r="A309" s="12"/>
      <c r="B309" s="12"/>
      <c r="C309" s="2"/>
      <c r="E309" s="129"/>
    </row>
    <row r="310" spans="1:5" s="9" customFormat="1" ht="14.25" x14ac:dyDescent="0.2">
      <c r="A310" s="12"/>
      <c r="B310" s="12"/>
      <c r="C310" s="2"/>
      <c r="E310" s="129"/>
    </row>
    <row r="311" spans="1:5" s="9" customFormat="1" ht="14.25" x14ac:dyDescent="0.2">
      <c r="A311" s="12"/>
      <c r="B311" s="12"/>
      <c r="C311" s="2"/>
      <c r="E311" s="129"/>
    </row>
    <row r="312" spans="1:5" s="9" customFormat="1" ht="14.25" x14ac:dyDescent="0.2">
      <c r="A312" s="12"/>
      <c r="B312" s="12"/>
      <c r="C312" s="2"/>
      <c r="E312" s="129"/>
    </row>
    <row r="313" spans="1:5" s="9" customFormat="1" ht="14.25" x14ac:dyDescent="0.2">
      <c r="A313" s="12"/>
      <c r="B313" s="12"/>
      <c r="C313" s="2"/>
      <c r="E313" s="129"/>
    </row>
    <row r="314" spans="1:5" s="9" customFormat="1" ht="14.25" x14ac:dyDescent="0.2">
      <c r="A314" s="12"/>
      <c r="B314" s="12"/>
      <c r="C314" s="2"/>
      <c r="E314" s="129"/>
    </row>
    <row r="315" spans="1:5" s="9" customFormat="1" ht="14.25" x14ac:dyDescent="0.2">
      <c r="A315" s="12"/>
      <c r="B315" s="12"/>
      <c r="C315" s="2"/>
      <c r="E315" s="129"/>
    </row>
    <row r="316" spans="1:5" s="9" customFormat="1" ht="14.25" x14ac:dyDescent="0.2">
      <c r="A316" s="12"/>
      <c r="B316" s="12"/>
      <c r="C316" s="2"/>
      <c r="E316" s="129"/>
    </row>
    <row r="317" spans="1:5" s="9" customFormat="1" ht="14.25" x14ac:dyDescent="0.2">
      <c r="A317" s="12"/>
      <c r="B317" s="12"/>
      <c r="C317" s="2"/>
      <c r="E317" s="129"/>
    </row>
    <row r="318" spans="1:5" s="9" customFormat="1" ht="14.25" x14ac:dyDescent="0.2">
      <c r="A318" s="12"/>
      <c r="B318" s="12"/>
      <c r="C318" s="2"/>
      <c r="E318" s="129"/>
    </row>
    <row r="319" spans="1:5" s="9" customFormat="1" ht="14.25" x14ac:dyDescent="0.2">
      <c r="A319" s="12"/>
      <c r="B319" s="12"/>
      <c r="C319" s="2"/>
      <c r="E319" s="129"/>
    </row>
    <row r="320" spans="1:5" s="9" customFormat="1" ht="14.25" x14ac:dyDescent="0.2">
      <c r="A320" s="12"/>
      <c r="B320" s="12"/>
      <c r="C320" s="2"/>
      <c r="E320" s="129"/>
    </row>
    <row r="321" spans="1:5" s="9" customFormat="1" ht="14.25" x14ac:dyDescent="0.2">
      <c r="A321" s="12"/>
      <c r="B321" s="12"/>
      <c r="C321" s="2"/>
      <c r="E321" s="129"/>
    </row>
    <row r="322" spans="1:5" s="9" customFormat="1" ht="14.25" x14ac:dyDescent="0.2">
      <c r="A322" s="12"/>
      <c r="B322" s="12"/>
      <c r="C322" s="2"/>
      <c r="E322" s="129"/>
    </row>
    <row r="323" spans="1:5" s="9" customFormat="1" ht="14.25" x14ac:dyDescent="0.2">
      <c r="A323" s="12"/>
      <c r="B323" s="12"/>
      <c r="C323" s="2"/>
      <c r="E323" s="129"/>
    </row>
    <row r="324" spans="1:5" s="9" customFormat="1" ht="14.25" x14ac:dyDescent="0.2">
      <c r="A324" s="12"/>
      <c r="B324" s="12"/>
      <c r="C324" s="2"/>
      <c r="E324" s="129"/>
    </row>
    <row r="325" spans="1:5" s="9" customFormat="1" ht="14.25" x14ac:dyDescent="0.2">
      <c r="A325" s="12"/>
      <c r="B325" s="12"/>
      <c r="C325" s="2"/>
      <c r="E325" s="129"/>
    </row>
    <row r="326" spans="1:5" s="9" customFormat="1" ht="14.25" x14ac:dyDescent="0.2">
      <c r="A326" s="12"/>
      <c r="B326" s="12"/>
      <c r="C326" s="2"/>
      <c r="E326" s="129"/>
    </row>
    <row r="327" spans="1:5" s="9" customFormat="1" ht="14.25" x14ac:dyDescent="0.2">
      <c r="A327" s="12"/>
      <c r="B327" s="12"/>
      <c r="C327" s="2"/>
      <c r="E327" s="129"/>
    </row>
    <row r="328" spans="1:5" s="9" customFormat="1" ht="14.25" x14ac:dyDescent="0.2">
      <c r="A328" s="12"/>
      <c r="B328" s="12"/>
      <c r="C328" s="2"/>
      <c r="E328" s="129"/>
    </row>
    <row r="329" spans="1:5" s="9" customFormat="1" ht="14.25" x14ac:dyDescent="0.2">
      <c r="A329" s="12"/>
      <c r="B329" s="12"/>
      <c r="C329" s="2"/>
      <c r="E329" s="129"/>
    </row>
    <row r="330" spans="1:5" s="9" customFormat="1" ht="14.25" x14ac:dyDescent="0.2">
      <c r="A330" s="12"/>
      <c r="B330" s="12"/>
      <c r="C330" s="2"/>
      <c r="E330" s="129"/>
    </row>
    <row r="331" spans="1:5" s="9" customFormat="1" ht="14.25" x14ac:dyDescent="0.2">
      <c r="A331" s="12"/>
      <c r="B331" s="12"/>
      <c r="C331" s="2"/>
      <c r="E331" s="129"/>
    </row>
    <row r="332" spans="1:5" s="9" customFormat="1" ht="14.25" x14ac:dyDescent="0.2">
      <c r="A332" s="12"/>
      <c r="B332" s="12"/>
      <c r="C332" s="2"/>
      <c r="E332" s="129"/>
    </row>
    <row r="333" spans="1:5" s="9" customFormat="1" ht="14.25" x14ac:dyDescent="0.2">
      <c r="A333" s="12"/>
      <c r="B333" s="12"/>
      <c r="C333" s="2"/>
      <c r="E333" s="129"/>
    </row>
    <row r="334" spans="1:5" s="9" customFormat="1" ht="14.25" x14ac:dyDescent="0.2">
      <c r="A334" s="12"/>
      <c r="B334" s="12"/>
      <c r="C334" s="2"/>
      <c r="E334" s="129"/>
    </row>
    <row r="335" spans="1:5" s="9" customFormat="1" ht="14.25" x14ac:dyDescent="0.2">
      <c r="A335" s="12"/>
      <c r="B335" s="12"/>
      <c r="C335" s="2"/>
      <c r="E335" s="129"/>
    </row>
    <row r="336" spans="1:5" s="9" customFormat="1" ht="14.25" x14ac:dyDescent="0.2">
      <c r="A336" s="12"/>
      <c r="B336" s="12"/>
      <c r="C336" s="2"/>
      <c r="E336" s="129"/>
    </row>
    <row r="337" spans="1:5" s="9" customFormat="1" ht="14.25" x14ac:dyDescent="0.2">
      <c r="A337" s="12"/>
      <c r="B337" s="12"/>
      <c r="C337" s="2"/>
      <c r="E337" s="129"/>
    </row>
    <row r="338" spans="1:5" s="9" customFormat="1" ht="14.25" x14ac:dyDescent="0.2">
      <c r="A338" s="12"/>
      <c r="B338" s="12"/>
      <c r="C338" s="2"/>
      <c r="E338" s="129"/>
    </row>
    <row r="339" spans="1:5" s="9" customFormat="1" ht="14.25" x14ac:dyDescent="0.2">
      <c r="A339" s="12"/>
      <c r="B339" s="12"/>
      <c r="C339" s="2"/>
      <c r="E339" s="129"/>
    </row>
    <row r="340" spans="1:5" s="9" customFormat="1" ht="14.25" x14ac:dyDescent="0.2">
      <c r="A340" s="12"/>
      <c r="B340" s="12"/>
      <c r="C340" s="2"/>
      <c r="E340" s="129"/>
    </row>
    <row r="341" spans="1:5" s="9" customFormat="1" ht="14.25" x14ac:dyDescent="0.2">
      <c r="A341" s="12"/>
      <c r="B341" s="12"/>
      <c r="C341" s="2"/>
      <c r="E341" s="129"/>
    </row>
    <row r="342" spans="1:5" s="9" customFormat="1" ht="14.25" x14ac:dyDescent="0.2">
      <c r="A342" s="12"/>
      <c r="B342" s="12"/>
      <c r="C342" s="2"/>
      <c r="E342" s="129"/>
    </row>
    <row r="343" spans="1:5" s="9" customFormat="1" ht="14.25" x14ac:dyDescent="0.2">
      <c r="A343" s="12"/>
      <c r="B343" s="12"/>
      <c r="C343" s="2"/>
      <c r="E343" s="129"/>
    </row>
    <row r="344" spans="1:5" s="9" customFormat="1" ht="14.25" x14ac:dyDescent="0.2">
      <c r="A344" s="12"/>
      <c r="B344" s="12"/>
      <c r="C344" s="2"/>
      <c r="E344" s="129"/>
    </row>
    <row r="345" spans="1:5" s="9" customFormat="1" ht="14.25" x14ac:dyDescent="0.2">
      <c r="A345" s="12"/>
      <c r="B345" s="12"/>
      <c r="C345" s="2"/>
      <c r="E345" s="129"/>
    </row>
    <row r="346" spans="1:5" s="9" customFormat="1" ht="14.25" x14ac:dyDescent="0.2">
      <c r="A346" s="12"/>
      <c r="B346" s="12"/>
      <c r="C346" s="2"/>
      <c r="E346" s="129"/>
    </row>
    <row r="347" spans="1:5" s="9" customFormat="1" ht="14.25" x14ac:dyDescent="0.2">
      <c r="A347" s="12"/>
      <c r="B347" s="12"/>
      <c r="C347" s="2"/>
      <c r="E347" s="129"/>
    </row>
    <row r="348" spans="1:5" s="9" customFormat="1" ht="14.25" x14ac:dyDescent="0.2">
      <c r="A348" s="12"/>
      <c r="B348" s="12"/>
      <c r="C348" s="2"/>
      <c r="E348" s="129"/>
    </row>
    <row r="349" spans="1:5" s="9" customFormat="1" ht="14.25" x14ac:dyDescent="0.2">
      <c r="A349" s="12"/>
      <c r="B349" s="12"/>
      <c r="C349" s="2"/>
      <c r="E349" s="129"/>
    </row>
    <row r="350" spans="1:5" s="9" customFormat="1" ht="14.25" x14ac:dyDescent="0.2">
      <c r="A350" s="12"/>
      <c r="B350" s="12"/>
      <c r="C350" s="2"/>
      <c r="E350" s="129"/>
    </row>
    <row r="351" spans="1:5" s="9" customFormat="1" ht="14.25" x14ac:dyDescent="0.2">
      <c r="A351" s="12"/>
      <c r="B351" s="12"/>
      <c r="C351" s="2"/>
      <c r="E351" s="129"/>
    </row>
    <row r="352" spans="1:5" s="9" customFormat="1" ht="14.25" x14ac:dyDescent="0.2">
      <c r="A352" s="12"/>
      <c r="B352" s="12"/>
      <c r="C352" s="2"/>
      <c r="E352" s="129"/>
    </row>
    <row r="353" spans="1:5" s="9" customFormat="1" ht="14.25" x14ac:dyDescent="0.2">
      <c r="A353" s="12"/>
      <c r="B353" s="12"/>
      <c r="C353" s="2"/>
      <c r="E353" s="129"/>
    </row>
    <row r="354" spans="1:5" s="9" customFormat="1" ht="14.25" x14ac:dyDescent="0.2">
      <c r="A354" s="12"/>
      <c r="B354" s="12"/>
      <c r="C354" s="2"/>
      <c r="E354" s="129"/>
    </row>
    <row r="355" spans="1:5" s="9" customFormat="1" ht="14.25" x14ac:dyDescent="0.2">
      <c r="A355" s="12"/>
      <c r="B355" s="12"/>
      <c r="C355" s="2"/>
      <c r="E355" s="129"/>
    </row>
    <row r="356" spans="1:5" s="9" customFormat="1" ht="14.25" x14ac:dyDescent="0.2">
      <c r="A356" s="12"/>
      <c r="B356" s="12"/>
      <c r="C356" s="2"/>
      <c r="E356" s="129"/>
    </row>
    <row r="357" spans="1:5" s="9" customFormat="1" ht="14.25" x14ac:dyDescent="0.2">
      <c r="A357" s="12"/>
      <c r="B357" s="12"/>
      <c r="C357" s="2"/>
      <c r="E357" s="129"/>
    </row>
    <row r="358" spans="1:5" s="9" customFormat="1" ht="14.25" x14ac:dyDescent="0.2">
      <c r="A358" s="12"/>
      <c r="B358" s="12"/>
      <c r="C358" s="2"/>
      <c r="E358" s="129"/>
    </row>
    <row r="359" spans="1:5" s="9" customFormat="1" ht="14.25" x14ac:dyDescent="0.2">
      <c r="A359" s="12"/>
      <c r="B359" s="12"/>
      <c r="C359" s="2"/>
      <c r="E359" s="129"/>
    </row>
    <row r="360" spans="1:5" s="9" customFormat="1" ht="14.25" x14ac:dyDescent="0.2">
      <c r="A360" s="12"/>
      <c r="B360" s="12"/>
      <c r="C360" s="2"/>
      <c r="E360" s="129"/>
    </row>
    <row r="361" spans="1:5" s="9" customFormat="1" ht="14.25" x14ac:dyDescent="0.2">
      <c r="A361" s="12"/>
      <c r="B361" s="12"/>
      <c r="C361" s="2"/>
      <c r="E361" s="129"/>
    </row>
    <row r="362" spans="1:5" s="9" customFormat="1" ht="14.25" x14ac:dyDescent="0.2">
      <c r="A362" s="12"/>
      <c r="B362" s="12"/>
      <c r="C362" s="2"/>
      <c r="E362" s="129"/>
    </row>
    <row r="363" spans="1:5" s="9" customFormat="1" ht="14.25" x14ac:dyDescent="0.2">
      <c r="A363" s="12"/>
      <c r="B363" s="12"/>
      <c r="C363" s="2"/>
      <c r="E363" s="129"/>
    </row>
    <row r="364" spans="1:5" s="9" customFormat="1" ht="14.25" x14ac:dyDescent="0.2">
      <c r="A364" s="12"/>
      <c r="B364" s="12"/>
      <c r="C364" s="2"/>
      <c r="E364" s="129"/>
    </row>
    <row r="365" spans="1:5" s="9" customFormat="1" ht="14.25" x14ac:dyDescent="0.2">
      <c r="A365" s="12"/>
      <c r="B365" s="12"/>
      <c r="C365" s="2"/>
      <c r="E365" s="129"/>
    </row>
    <row r="366" spans="1:5" s="9" customFormat="1" ht="14.25" x14ac:dyDescent="0.2">
      <c r="A366" s="12"/>
      <c r="B366" s="12"/>
      <c r="C366" s="2"/>
      <c r="E366" s="129"/>
    </row>
    <row r="367" spans="1:5" s="9" customFormat="1" ht="14.25" x14ac:dyDescent="0.2">
      <c r="A367" s="12"/>
      <c r="B367" s="12"/>
      <c r="C367" s="2"/>
      <c r="E367" s="129"/>
    </row>
    <row r="368" spans="1:5" s="9" customFormat="1" ht="14.25" x14ac:dyDescent="0.2">
      <c r="A368" s="12"/>
      <c r="B368" s="12"/>
      <c r="C368" s="2"/>
      <c r="E368" s="129"/>
    </row>
    <row r="369" spans="1:5" s="9" customFormat="1" ht="14.25" x14ac:dyDescent="0.2">
      <c r="A369" s="12"/>
      <c r="B369" s="12"/>
      <c r="C369" s="2"/>
      <c r="E369" s="129"/>
    </row>
    <row r="370" spans="1:5" s="9" customFormat="1" ht="14.25" x14ac:dyDescent="0.2">
      <c r="A370" s="12"/>
      <c r="B370" s="12"/>
      <c r="C370" s="2"/>
      <c r="E370" s="129"/>
    </row>
    <row r="371" spans="1:5" s="9" customFormat="1" ht="14.25" x14ac:dyDescent="0.2">
      <c r="A371" s="12"/>
      <c r="B371" s="12"/>
      <c r="C371" s="2"/>
      <c r="E371" s="129"/>
    </row>
    <row r="372" spans="1:5" s="9" customFormat="1" ht="14.25" x14ac:dyDescent="0.2">
      <c r="A372" s="12"/>
      <c r="B372" s="12"/>
      <c r="C372" s="2"/>
      <c r="E372" s="129"/>
    </row>
    <row r="373" spans="1:5" s="9" customFormat="1" ht="14.25" x14ac:dyDescent="0.2">
      <c r="A373" s="12"/>
      <c r="B373" s="12"/>
      <c r="C373" s="2"/>
      <c r="E373" s="129"/>
    </row>
    <row r="374" spans="1:5" s="9" customFormat="1" ht="14.25" x14ac:dyDescent="0.2">
      <c r="A374" s="12"/>
      <c r="B374" s="12"/>
      <c r="C374" s="2"/>
      <c r="E374" s="129"/>
    </row>
    <row r="375" spans="1:5" s="9" customFormat="1" ht="14.25" x14ac:dyDescent="0.2">
      <c r="A375" s="12"/>
      <c r="B375" s="12"/>
      <c r="C375" s="2"/>
      <c r="E375" s="129"/>
    </row>
    <row r="376" spans="1:5" s="9" customFormat="1" ht="14.25" x14ac:dyDescent="0.2">
      <c r="A376" s="12"/>
      <c r="B376" s="12"/>
      <c r="C376" s="2"/>
      <c r="E376" s="129"/>
    </row>
    <row r="377" spans="1:5" s="9" customFormat="1" ht="14.25" x14ac:dyDescent="0.2">
      <c r="A377" s="12"/>
      <c r="B377" s="12"/>
      <c r="C377" s="2"/>
      <c r="E377" s="129"/>
    </row>
    <row r="378" spans="1:5" s="9" customFormat="1" ht="14.25" x14ac:dyDescent="0.2">
      <c r="A378" s="12"/>
      <c r="B378" s="12"/>
      <c r="C378" s="2"/>
      <c r="E378" s="129"/>
    </row>
    <row r="379" spans="1:5" s="9" customFormat="1" ht="14.25" x14ac:dyDescent="0.2">
      <c r="A379" s="12"/>
      <c r="B379" s="12"/>
      <c r="C379" s="2"/>
      <c r="E379" s="129"/>
    </row>
    <row r="380" spans="1:5" s="9" customFormat="1" ht="14.25" x14ac:dyDescent="0.2">
      <c r="A380" s="12"/>
      <c r="B380" s="12"/>
      <c r="C380" s="2"/>
      <c r="E380" s="129"/>
    </row>
    <row r="381" spans="1:5" s="9" customFormat="1" ht="14.25" x14ac:dyDescent="0.2">
      <c r="A381" s="12"/>
      <c r="B381" s="12"/>
      <c r="C381" s="2"/>
      <c r="E381" s="129"/>
    </row>
    <row r="382" spans="1:5" s="9" customFormat="1" ht="14.25" x14ac:dyDescent="0.2">
      <c r="A382" s="12"/>
      <c r="B382" s="12"/>
      <c r="C382" s="2"/>
      <c r="E382" s="129"/>
    </row>
    <row r="383" spans="1:5" s="9" customFormat="1" ht="14.25" x14ac:dyDescent="0.2">
      <c r="A383" s="12"/>
      <c r="B383" s="12"/>
      <c r="C383" s="2"/>
      <c r="E383" s="129"/>
    </row>
    <row r="384" spans="1:5" s="9" customFormat="1" ht="14.25" x14ac:dyDescent="0.2">
      <c r="A384" s="12"/>
      <c r="B384" s="12"/>
      <c r="C384" s="2"/>
      <c r="E384" s="129"/>
    </row>
    <row r="385" spans="1:5" s="9" customFormat="1" ht="14.25" x14ac:dyDescent="0.2">
      <c r="A385" s="12"/>
      <c r="B385" s="12"/>
      <c r="C385" s="2"/>
      <c r="E385" s="129"/>
    </row>
    <row r="386" spans="1:5" s="9" customFormat="1" ht="14.25" x14ac:dyDescent="0.2">
      <c r="A386" s="12"/>
      <c r="B386" s="12"/>
      <c r="C386" s="2"/>
      <c r="E386" s="129"/>
    </row>
    <row r="387" spans="1:5" s="9" customFormat="1" ht="14.25" x14ac:dyDescent="0.2">
      <c r="A387" s="12"/>
      <c r="B387" s="12"/>
      <c r="C387" s="2"/>
      <c r="E387" s="129"/>
    </row>
    <row r="388" spans="1:5" s="9" customFormat="1" ht="14.25" x14ac:dyDescent="0.2">
      <c r="A388" s="12"/>
      <c r="B388" s="12"/>
      <c r="C388" s="2"/>
      <c r="E388" s="129"/>
    </row>
    <row r="389" spans="1:5" s="9" customFormat="1" ht="14.25" x14ac:dyDescent="0.2">
      <c r="A389" s="12"/>
      <c r="B389" s="12"/>
      <c r="C389" s="2"/>
      <c r="E389" s="129"/>
    </row>
    <row r="390" spans="1:5" s="9" customFormat="1" ht="14.25" x14ac:dyDescent="0.2">
      <c r="A390" s="12"/>
      <c r="B390" s="12"/>
      <c r="C390" s="2"/>
      <c r="E390" s="129"/>
    </row>
    <row r="391" spans="1:5" s="9" customFormat="1" ht="14.25" x14ac:dyDescent="0.2">
      <c r="A391" s="12"/>
      <c r="B391" s="12"/>
      <c r="C391" s="2"/>
      <c r="E391" s="129"/>
    </row>
    <row r="392" spans="1:5" s="9" customFormat="1" ht="14.25" x14ac:dyDescent="0.2">
      <c r="A392" s="12"/>
      <c r="B392" s="12"/>
      <c r="C392" s="2"/>
      <c r="E392" s="129"/>
    </row>
    <row r="393" spans="1:5" s="9" customFormat="1" ht="14.25" x14ac:dyDescent="0.2">
      <c r="A393" s="12"/>
      <c r="B393" s="12"/>
      <c r="C393" s="2"/>
      <c r="E393" s="129"/>
    </row>
    <row r="394" spans="1:5" s="9" customFormat="1" ht="14.25" x14ac:dyDescent="0.2">
      <c r="A394" s="12"/>
      <c r="B394" s="12"/>
      <c r="C394" s="2"/>
      <c r="E394" s="129"/>
    </row>
    <row r="395" spans="1:5" s="9" customFormat="1" ht="14.25" x14ac:dyDescent="0.2">
      <c r="A395" s="12"/>
      <c r="B395" s="12"/>
      <c r="C395" s="2"/>
      <c r="E395" s="129"/>
    </row>
    <row r="396" spans="1:5" s="9" customFormat="1" ht="14.25" x14ac:dyDescent="0.2">
      <c r="A396" s="12"/>
      <c r="B396" s="12"/>
      <c r="C396" s="2"/>
      <c r="E396" s="129"/>
    </row>
    <row r="397" spans="1:5" s="9" customFormat="1" ht="14.25" x14ac:dyDescent="0.2">
      <c r="A397" s="12"/>
      <c r="B397" s="12"/>
      <c r="C397" s="2"/>
      <c r="E397" s="129"/>
    </row>
    <row r="398" spans="1:5" s="9" customFormat="1" ht="14.25" x14ac:dyDescent="0.2">
      <c r="A398" s="12"/>
      <c r="B398" s="12"/>
      <c r="C398" s="2"/>
      <c r="E398" s="129"/>
    </row>
    <row r="399" spans="1:5" s="9" customFormat="1" ht="14.25" x14ac:dyDescent="0.2">
      <c r="A399" s="12"/>
      <c r="B399" s="12"/>
      <c r="C399" s="2"/>
      <c r="E399" s="129"/>
    </row>
    <row r="400" spans="1:5" s="9" customFormat="1" ht="14.25" x14ac:dyDescent="0.2">
      <c r="A400" s="12"/>
      <c r="B400" s="12"/>
      <c r="C400" s="2"/>
      <c r="E400" s="129"/>
    </row>
    <row r="401" spans="1:5" s="9" customFormat="1" ht="14.25" x14ac:dyDescent="0.2">
      <c r="A401" s="12"/>
      <c r="B401" s="12"/>
      <c r="C401" s="2"/>
      <c r="E401" s="129"/>
    </row>
    <row r="402" spans="1:5" s="9" customFormat="1" ht="14.25" x14ac:dyDescent="0.2">
      <c r="A402" s="12"/>
      <c r="B402" s="12"/>
      <c r="C402" s="2"/>
      <c r="E402" s="129"/>
    </row>
    <row r="403" spans="1:5" s="9" customFormat="1" ht="14.25" x14ac:dyDescent="0.2">
      <c r="A403" s="12"/>
      <c r="B403" s="12"/>
      <c r="C403" s="2"/>
      <c r="E403" s="129"/>
    </row>
    <row r="404" spans="1:5" s="9" customFormat="1" ht="14.25" x14ac:dyDescent="0.2">
      <c r="A404" s="12"/>
      <c r="B404" s="12"/>
      <c r="C404" s="2"/>
      <c r="E404" s="129"/>
    </row>
    <row r="405" spans="1:5" s="9" customFormat="1" ht="14.25" x14ac:dyDescent="0.2">
      <c r="A405" s="12"/>
      <c r="B405" s="12"/>
      <c r="C405" s="2"/>
      <c r="E405" s="129"/>
    </row>
    <row r="406" spans="1:5" s="9" customFormat="1" ht="14.25" x14ac:dyDescent="0.2">
      <c r="A406" s="12"/>
      <c r="B406" s="12"/>
      <c r="C406" s="2"/>
      <c r="E406" s="129"/>
    </row>
    <row r="407" spans="1:5" s="9" customFormat="1" ht="14.25" x14ac:dyDescent="0.2">
      <c r="A407" s="12"/>
      <c r="B407" s="12"/>
      <c r="C407" s="2"/>
      <c r="E407" s="129"/>
    </row>
    <row r="408" spans="1:5" s="9" customFormat="1" ht="14.25" x14ac:dyDescent="0.2">
      <c r="A408" s="12"/>
      <c r="B408" s="12"/>
      <c r="C408" s="2"/>
      <c r="E408" s="129"/>
    </row>
    <row r="409" spans="1:5" s="9" customFormat="1" ht="14.25" x14ac:dyDescent="0.2">
      <c r="A409" s="12"/>
      <c r="B409" s="12"/>
      <c r="C409" s="2"/>
      <c r="E409" s="129"/>
    </row>
    <row r="410" spans="1:5" s="9" customFormat="1" ht="14.25" x14ac:dyDescent="0.2">
      <c r="A410" s="12"/>
      <c r="B410" s="12"/>
      <c r="C410" s="2"/>
      <c r="E410" s="129"/>
    </row>
    <row r="411" spans="1:5" s="9" customFormat="1" ht="14.25" x14ac:dyDescent="0.2">
      <c r="A411" s="12"/>
      <c r="B411" s="12"/>
      <c r="C411" s="2"/>
      <c r="E411" s="129"/>
    </row>
    <row r="412" spans="1:5" ht="14.25" x14ac:dyDescent="0.2">
      <c r="A412" s="12"/>
      <c r="B412" s="12"/>
      <c r="C412" s="11"/>
    </row>
    <row r="413" spans="1:5" ht="14.25" x14ac:dyDescent="0.2">
      <c r="A413" s="3"/>
      <c r="B413" s="3"/>
      <c r="C413" s="11"/>
    </row>
    <row r="414" spans="1:5" ht="14.25" x14ac:dyDescent="0.2">
      <c r="A414" s="3"/>
      <c r="B414" s="3"/>
      <c r="C414" s="11"/>
    </row>
    <row r="415" spans="1:5" ht="14.25" x14ac:dyDescent="0.2">
      <c r="A415" s="3"/>
      <c r="B415" s="3"/>
      <c r="C415" s="11"/>
    </row>
    <row r="416" spans="1:5" ht="14.25" x14ac:dyDescent="0.2">
      <c r="A416" s="3"/>
      <c r="B416" s="3"/>
      <c r="C416" s="11"/>
    </row>
    <row r="417" spans="1:3" ht="14.25" x14ac:dyDescent="0.2">
      <c r="A417" s="3"/>
      <c r="B417" s="3"/>
      <c r="C417" s="11"/>
    </row>
  </sheetData>
  <sheetProtection algorithmName="SHA-512" hashValue="Rf9r0OQlpN0rBYJHAKqU6T8Isr1D9Lb3OVpw7vl9qZ7tWmAEHvhEG1KlLpM/v9l3lObrDHrC3Um9DGIO5/BfUg==" saltValue="b6PBP4kSf7ELfzjQmGjFRQ==" spinCount="100000" sheet="1" selectLockedCells="1"/>
  <dataConsolidate link="1"/>
  <mergeCells count="5">
    <mergeCell ref="A5:A6"/>
    <mergeCell ref="A8:C8"/>
    <mergeCell ref="A10:C10"/>
    <mergeCell ref="B1:C1"/>
    <mergeCell ref="A2:C2"/>
  </mergeCells>
  <printOptions horizontalCentered="1"/>
  <pageMargins left="0.70866141732283472" right="0.70866141732283472" top="0.74803149606299213" bottom="0.74803149606299213" header="0.31496062992125984" footer="0.31496062992125984"/>
  <pageSetup paperSize="9" scale="73" orientation="landscape" r:id="rId1"/>
  <headerFooter>
    <oddFooter xml:space="preserve">&amp;L&amp;"Century Gothic,Standaard"&amp;8&amp;F
&amp;D&amp;C&amp;"Century Gothic,Standaard"&amp;8Pagina &amp;P van &amp;N&amp;R&amp;"Century Gothic,Vet"&amp;12United Quality&amp;"Century Gothic,Cursief"&amp;8
Advies en Aanbesteding in Afval en Automotive&amp;"Arial,Standaard"&amp;10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64E3E-1B89-4890-B229-9356534FA98C}">
  <sheetPr>
    <tabColor rgb="FF00B050"/>
  </sheetPr>
  <dimension ref="A1:AW248"/>
  <sheetViews>
    <sheetView showGridLines="0" zoomScaleNormal="100" workbookViewId="0">
      <pane xSplit="1" ySplit="3" topLeftCell="B21" activePane="bottomRight" state="frozen"/>
      <selection activeCell="B49" sqref="B49:D49"/>
      <selection pane="topRight" activeCell="B49" sqref="B49:D49"/>
      <selection pane="bottomLeft" activeCell="B49" sqref="B49:D49"/>
      <selection pane="bottomRight" activeCell="D41" sqref="D41"/>
    </sheetView>
  </sheetViews>
  <sheetFormatPr defaultColWidth="9.140625" defaultRowHeight="15" x14ac:dyDescent="0.25"/>
  <cols>
    <col min="1" max="1" width="57.28515625" style="61" customWidth="1"/>
    <col min="2" max="4" width="50.140625" style="59" customWidth="1"/>
    <col min="5" max="16384" width="9.140625" style="59"/>
  </cols>
  <sheetData>
    <row r="1" spans="1:4" s="49" customFormat="1" ht="15.75" x14ac:dyDescent="0.25">
      <c r="A1" s="62" t="s">
        <v>8</v>
      </c>
      <c r="B1" s="193" t="s">
        <v>172</v>
      </c>
      <c r="C1" s="193"/>
      <c r="D1" s="193"/>
    </row>
    <row r="2" spans="1:4" s="50" customFormat="1" ht="13.5" x14ac:dyDescent="0.2">
      <c r="A2" s="194" t="s">
        <v>9</v>
      </c>
      <c r="B2" s="194"/>
      <c r="C2" s="194"/>
      <c r="D2" s="194"/>
    </row>
    <row r="3" spans="1:4" s="52" customFormat="1" ht="12.75" x14ac:dyDescent="0.2">
      <c r="A3" s="51" t="s">
        <v>10</v>
      </c>
      <c r="B3" s="65" t="s">
        <v>64</v>
      </c>
      <c r="C3" s="65" t="s">
        <v>65</v>
      </c>
      <c r="D3" s="65" t="s">
        <v>66</v>
      </c>
    </row>
    <row r="4" spans="1:4" s="50" customFormat="1" ht="14.25" x14ac:dyDescent="0.2">
      <c r="A4" s="81" t="s">
        <v>1</v>
      </c>
      <c r="B4" s="87" t="s">
        <v>5</v>
      </c>
      <c r="C4" s="87" t="s">
        <v>67</v>
      </c>
      <c r="D4" s="87" t="s">
        <v>43</v>
      </c>
    </row>
    <row r="5" spans="1:4" s="50" customFormat="1" ht="14.25" x14ac:dyDescent="0.2">
      <c r="A5" s="81" t="s">
        <v>2</v>
      </c>
      <c r="B5" s="87" t="s">
        <v>87</v>
      </c>
      <c r="C5" s="87" t="s">
        <v>68</v>
      </c>
      <c r="D5" s="87" t="s">
        <v>69</v>
      </c>
    </row>
    <row r="6" spans="1:4" s="50" customFormat="1" ht="14.25" x14ac:dyDescent="0.2">
      <c r="A6" s="81" t="s">
        <v>3</v>
      </c>
      <c r="B6" s="87" t="s">
        <v>90</v>
      </c>
      <c r="C6" s="87" t="s">
        <v>95</v>
      </c>
      <c r="D6" s="87" t="s">
        <v>95</v>
      </c>
    </row>
    <row r="7" spans="1:4" s="50" customFormat="1" ht="14.25" x14ac:dyDescent="0.2">
      <c r="A7" s="81" t="s">
        <v>11</v>
      </c>
      <c r="B7" s="87" t="s">
        <v>86</v>
      </c>
      <c r="C7" s="87" t="s">
        <v>86</v>
      </c>
      <c r="D7" s="87" t="s">
        <v>86</v>
      </c>
    </row>
    <row r="8" spans="1:4" s="50" customFormat="1" ht="14.25" x14ac:dyDescent="0.2">
      <c r="A8" s="81" t="s">
        <v>12</v>
      </c>
      <c r="B8" s="87" t="s">
        <v>13</v>
      </c>
      <c r="C8" s="87" t="s">
        <v>13</v>
      </c>
      <c r="D8" s="87" t="s">
        <v>13</v>
      </c>
    </row>
    <row r="9" spans="1:4" s="50" customFormat="1" ht="14.25" x14ac:dyDescent="0.2">
      <c r="A9" s="81" t="s">
        <v>70</v>
      </c>
      <c r="B9" s="85">
        <v>1739</v>
      </c>
      <c r="C9" s="85">
        <v>1816</v>
      </c>
      <c r="D9" s="85">
        <v>1816</v>
      </c>
    </row>
    <row r="10" spans="1:4" s="50" customFormat="1" ht="14.25" x14ac:dyDescent="0.2">
      <c r="A10" s="77"/>
      <c r="B10" s="84"/>
      <c r="C10" s="84"/>
      <c r="D10" s="84"/>
    </row>
    <row r="11" spans="1:4" s="52" customFormat="1" ht="12.75" x14ac:dyDescent="0.2">
      <c r="A11" s="51" t="s">
        <v>14</v>
      </c>
      <c r="B11" s="65"/>
      <c r="C11" s="65"/>
      <c r="D11" s="65"/>
    </row>
    <row r="12" spans="1:4" s="50" customFormat="1" ht="28.5" x14ac:dyDescent="0.2">
      <c r="A12" s="81" t="s">
        <v>15</v>
      </c>
      <c r="B12" s="82">
        <f>(B13*1.21)+B14</f>
        <v>41012.949999999997</v>
      </c>
      <c r="C12" s="82">
        <f>(C13*1.21)+C14</f>
        <v>34781.449999999997</v>
      </c>
      <c r="D12" s="82">
        <f>(D13*1.21)+D14</f>
        <v>34781.449999999997</v>
      </c>
    </row>
    <row r="13" spans="1:4" s="50" customFormat="1" ht="14.25" x14ac:dyDescent="0.2">
      <c r="A13" s="81" t="s">
        <v>16</v>
      </c>
      <c r="B13" s="82">
        <v>33895</v>
      </c>
      <c r="C13" s="82">
        <v>28745</v>
      </c>
      <c r="D13" s="82">
        <v>28745</v>
      </c>
    </row>
    <row r="14" spans="1:4" s="50" customFormat="1" ht="14.25" x14ac:dyDescent="0.2">
      <c r="A14" s="81" t="s">
        <v>47</v>
      </c>
      <c r="B14" s="82">
        <v>0</v>
      </c>
      <c r="C14" s="82">
        <v>0</v>
      </c>
      <c r="D14" s="82">
        <v>0</v>
      </c>
    </row>
    <row r="15" spans="1:4" s="50" customFormat="1" ht="156.75" x14ac:dyDescent="0.2">
      <c r="A15" s="81" t="s">
        <v>17</v>
      </c>
      <c r="B15" s="66" t="s">
        <v>92</v>
      </c>
      <c r="C15" s="66" t="s">
        <v>91</v>
      </c>
      <c r="D15" s="66" t="s">
        <v>91</v>
      </c>
    </row>
    <row r="16" spans="1:4" s="50" customFormat="1" ht="14.25" x14ac:dyDescent="0.2">
      <c r="A16" s="81" t="s">
        <v>18</v>
      </c>
      <c r="B16" s="82">
        <f>300+600</f>
        <v>900</v>
      </c>
      <c r="C16" s="82">
        <f>1450+750+100+250</f>
        <v>2550</v>
      </c>
      <c r="D16" s="82">
        <f>1450+750+100+250</f>
        <v>2550</v>
      </c>
    </row>
    <row r="17" spans="1:4" s="63" customFormat="1" ht="213.75" x14ac:dyDescent="0.2">
      <c r="A17" s="81" t="s">
        <v>19</v>
      </c>
      <c r="B17" s="66" t="s">
        <v>165</v>
      </c>
      <c r="C17" s="66" t="s">
        <v>200</v>
      </c>
      <c r="D17" s="66" t="s">
        <v>199</v>
      </c>
    </row>
    <row r="18" spans="1:4" s="50" customFormat="1" ht="14.25" x14ac:dyDescent="0.2">
      <c r="A18" s="81" t="s">
        <v>20</v>
      </c>
      <c r="B18" s="82">
        <v>6000</v>
      </c>
      <c r="C18" s="82">
        <v>7000</v>
      </c>
      <c r="D18" s="82">
        <v>7000</v>
      </c>
    </row>
    <row r="19" spans="1:4" s="50" customFormat="1" ht="14.25" x14ac:dyDescent="0.2">
      <c r="A19" s="81" t="s">
        <v>71</v>
      </c>
      <c r="B19" s="82">
        <v>937.18</v>
      </c>
      <c r="C19" s="82">
        <v>900</v>
      </c>
      <c r="D19" s="82">
        <v>900</v>
      </c>
    </row>
    <row r="20" spans="1:4" s="50" customFormat="1" ht="14.25" x14ac:dyDescent="0.2">
      <c r="A20" s="81" t="s">
        <v>21</v>
      </c>
      <c r="B20" s="67">
        <f>B19+B18+B16+B14+B13</f>
        <v>41732.18</v>
      </c>
      <c r="C20" s="67">
        <f>C19+C18+C16+C14+C13</f>
        <v>39195</v>
      </c>
      <c r="D20" s="67">
        <f>D19+D18+D16+D14+D13</f>
        <v>39195</v>
      </c>
    </row>
    <row r="21" spans="1:4" s="50" customFormat="1" ht="14.25" x14ac:dyDescent="0.2">
      <c r="A21" s="81" t="s">
        <v>22</v>
      </c>
      <c r="B21" s="86">
        <v>0</v>
      </c>
      <c r="C21" s="86">
        <v>0</v>
      </c>
      <c r="D21" s="86">
        <v>0</v>
      </c>
    </row>
    <row r="22" spans="1:4" s="50" customFormat="1" ht="14.25" x14ac:dyDescent="0.2">
      <c r="A22" s="81" t="s">
        <v>23</v>
      </c>
      <c r="B22" s="67">
        <f>B20-B21</f>
        <v>41732.18</v>
      </c>
      <c r="C22" s="67">
        <f>C20-C21</f>
        <v>39195</v>
      </c>
      <c r="D22" s="67">
        <f>D20-D21</f>
        <v>39195</v>
      </c>
    </row>
    <row r="23" spans="1:4" s="50" customFormat="1" ht="14.25" x14ac:dyDescent="0.2">
      <c r="A23" s="77"/>
      <c r="B23" s="76"/>
      <c r="C23" s="76"/>
      <c r="D23" s="76"/>
    </row>
    <row r="24" spans="1:4" s="52" customFormat="1" ht="12.75" x14ac:dyDescent="0.2">
      <c r="A24" s="51" t="s">
        <v>24</v>
      </c>
      <c r="B24" s="65"/>
      <c r="C24" s="65"/>
      <c r="D24" s="65"/>
    </row>
    <row r="25" spans="1:4" s="50" customFormat="1" ht="14.25" x14ac:dyDescent="0.2">
      <c r="A25" s="81" t="s">
        <v>25</v>
      </c>
      <c r="B25" s="85">
        <v>72</v>
      </c>
      <c r="C25" s="85">
        <v>72</v>
      </c>
      <c r="D25" s="85">
        <v>72</v>
      </c>
    </row>
    <row r="26" spans="1:4" s="50" customFormat="1" ht="14.25" x14ac:dyDescent="0.2">
      <c r="A26" s="81" t="s">
        <v>26</v>
      </c>
      <c r="B26" s="85">
        <v>10000</v>
      </c>
      <c r="C26" s="85">
        <v>10000</v>
      </c>
      <c r="D26" s="85">
        <v>10000</v>
      </c>
    </row>
    <row r="27" spans="1:4" s="50" customFormat="1" ht="28.5" x14ac:dyDescent="0.2">
      <c r="A27" s="78" t="s">
        <v>72</v>
      </c>
      <c r="B27" s="195">
        <v>2.5000000000000001E-2</v>
      </c>
      <c r="C27" s="195"/>
      <c r="D27" s="195"/>
    </row>
    <row r="28" spans="1:4" s="50" customFormat="1" ht="28.5" x14ac:dyDescent="0.2">
      <c r="A28" s="78" t="s">
        <v>73</v>
      </c>
      <c r="B28" s="196">
        <f>'Prijsinvulf overige zaken'!C5</f>
        <v>0</v>
      </c>
      <c r="C28" s="196"/>
      <c r="D28" s="196"/>
    </row>
    <row r="29" spans="1:4" s="50" customFormat="1" ht="14.25" x14ac:dyDescent="0.2">
      <c r="A29" s="78" t="s">
        <v>74</v>
      </c>
      <c r="B29" s="196">
        <f>B27+B28</f>
        <v>2.5000000000000001E-2</v>
      </c>
      <c r="C29" s="196"/>
      <c r="D29" s="196"/>
    </row>
    <row r="30" spans="1:4" s="50" customFormat="1" ht="14.25" x14ac:dyDescent="0.2">
      <c r="A30" s="78" t="s">
        <v>135</v>
      </c>
      <c r="B30" s="198">
        <v>0.1</v>
      </c>
      <c r="C30" s="198"/>
      <c r="D30" s="198"/>
    </row>
    <row r="31" spans="1:4" s="50" customFormat="1" ht="14.25" x14ac:dyDescent="0.2">
      <c r="A31" s="81" t="s">
        <v>27</v>
      </c>
      <c r="B31" s="80">
        <v>0</v>
      </c>
      <c r="C31" s="80">
        <v>0</v>
      </c>
      <c r="D31" s="80">
        <v>0</v>
      </c>
    </row>
    <row r="32" spans="1:4" s="50" customFormat="1" ht="14.25" x14ac:dyDescent="0.2">
      <c r="A32" s="81" t="s">
        <v>28</v>
      </c>
      <c r="B32" s="161">
        <v>0</v>
      </c>
      <c r="C32" s="161">
        <v>0</v>
      </c>
      <c r="D32" s="161">
        <v>0</v>
      </c>
    </row>
    <row r="33" spans="1:4" s="50" customFormat="1" ht="14.25" x14ac:dyDescent="0.2">
      <c r="A33" s="81" t="s">
        <v>29</v>
      </c>
      <c r="B33" s="161">
        <v>0</v>
      </c>
      <c r="C33" s="161">
        <v>0</v>
      </c>
      <c r="D33" s="161">
        <v>0</v>
      </c>
    </row>
    <row r="34" spans="1:4" s="50" customFormat="1" ht="14.25" x14ac:dyDescent="0.2">
      <c r="A34" s="81" t="s">
        <v>137</v>
      </c>
      <c r="B34" s="161">
        <v>0</v>
      </c>
      <c r="C34" s="161">
        <v>0</v>
      </c>
      <c r="D34" s="161">
        <v>0</v>
      </c>
    </row>
    <row r="35" spans="1:4" s="50" customFormat="1" ht="14.25" x14ac:dyDescent="0.2">
      <c r="A35" s="77"/>
      <c r="B35" s="84"/>
      <c r="C35" s="84"/>
      <c r="D35" s="84"/>
    </row>
    <row r="36" spans="1:4" s="52" customFormat="1" ht="13.5" x14ac:dyDescent="0.2">
      <c r="A36" s="51" t="s">
        <v>44</v>
      </c>
      <c r="B36" s="64"/>
      <c r="C36" s="64"/>
      <c r="D36" s="64"/>
    </row>
    <row r="37" spans="1:4" s="50" customFormat="1" ht="14.25" x14ac:dyDescent="0.2">
      <c r="A37" s="81" t="s">
        <v>31</v>
      </c>
      <c r="B37" s="80">
        <v>0</v>
      </c>
      <c r="C37" s="80">
        <v>0</v>
      </c>
      <c r="D37" s="80">
        <v>0</v>
      </c>
    </row>
    <row r="38" spans="1:4" s="50" customFormat="1" ht="14.25" x14ac:dyDescent="0.2">
      <c r="A38" s="81" t="s">
        <v>32</v>
      </c>
      <c r="B38" s="80">
        <v>0</v>
      </c>
      <c r="C38" s="83">
        <v>0</v>
      </c>
      <c r="D38" s="83">
        <v>0</v>
      </c>
    </row>
    <row r="39" spans="1:4" s="50" customFormat="1" ht="14.25" x14ac:dyDescent="0.2">
      <c r="A39" s="81" t="s">
        <v>33</v>
      </c>
      <c r="B39" s="80">
        <v>0</v>
      </c>
      <c r="C39" s="80">
        <v>0</v>
      </c>
      <c r="D39" s="80">
        <v>0</v>
      </c>
    </row>
    <row r="40" spans="1:4" s="50" customFormat="1" ht="14.25" x14ac:dyDescent="0.2">
      <c r="A40" s="81" t="s">
        <v>34</v>
      </c>
      <c r="B40" s="80">
        <v>0</v>
      </c>
      <c r="C40" s="80">
        <v>0</v>
      </c>
      <c r="D40" s="80">
        <v>0</v>
      </c>
    </row>
    <row r="41" spans="1:4" s="50" customFormat="1" ht="14.25" x14ac:dyDescent="0.2">
      <c r="A41" s="81" t="s">
        <v>35</v>
      </c>
      <c r="B41" s="80">
        <v>0</v>
      </c>
      <c r="C41" s="80">
        <v>0</v>
      </c>
      <c r="D41" s="80">
        <v>0</v>
      </c>
    </row>
    <row r="42" spans="1:4" s="50" customFormat="1" ht="14.25" x14ac:dyDescent="0.2">
      <c r="A42" s="70" t="s">
        <v>36</v>
      </c>
      <c r="B42" s="80">
        <v>0</v>
      </c>
      <c r="C42" s="80">
        <v>0</v>
      </c>
      <c r="D42" s="80">
        <v>0</v>
      </c>
    </row>
    <row r="43" spans="1:4" s="50" customFormat="1" ht="14.25" x14ac:dyDescent="0.2">
      <c r="A43" s="81" t="s">
        <v>37</v>
      </c>
      <c r="B43" s="82">
        <f>(((4*49)/25)*70)/12</f>
        <v>45.733333333333327</v>
      </c>
      <c r="C43" s="82">
        <f>(((4*53)/25)*70)/12</f>
        <v>49.466666666666669</v>
      </c>
      <c r="D43" s="82">
        <f>(((4*53)/25)*70)/12</f>
        <v>49.466666666666669</v>
      </c>
    </row>
    <row r="44" spans="1:4" s="50" customFormat="1" ht="14.25" x14ac:dyDescent="0.2">
      <c r="A44" s="81" t="s">
        <v>39</v>
      </c>
      <c r="B44" s="80">
        <v>0</v>
      </c>
      <c r="C44" s="80">
        <v>0</v>
      </c>
      <c r="D44" s="80">
        <v>0</v>
      </c>
    </row>
    <row r="45" spans="1:4" s="50" customFormat="1" ht="14.25" x14ac:dyDescent="0.2">
      <c r="A45" s="179" t="s">
        <v>216</v>
      </c>
      <c r="B45" s="80">
        <v>0</v>
      </c>
      <c r="C45" s="80">
        <v>0</v>
      </c>
      <c r="D45" s="80">
        <v>0</v>
      </c>
    </row>
    <row r="46" spans="1:4" s="50" customFormat="1" ht="14.25" x14ac:dyDescent="0.2">
      <c r="A46" s="78" t="s">
        <v>75</v>
      </c>
      <c r="B46" s="80">
        <v>0</v>
      </c>
      <c r="C46" s="80">
        <v>0</v>
      </c>
      <c r="D46" s="80">
        <v>0</v>
      </c>
    </row>
    <row r="47" spans="1:4" s="50" customFormat="1" ht="14.25" x14ac:dyDescent="0.2">
      <c r="A47" s="81" t="s">
        <v>40</v>
      </c>
      <c r="B47" s="80">
        <v>0</v>
      </c>
      <c r="C47" s="80">
        <v>0</v>
      </c>
      <c r="D47" s="80">
        <v>0</v>
      </c>
    </row>
    <row r="48" spans="1:4" s="50" customFormat="1" ht="14.25" x14ac:dyDescent="0.2">
      <c r="A48" s="78" t="s">
        <v>41</v>
      </c>
      <c r="B48" s="80">
        <v>0</v>
      </c>
      <c r="C48" s="79">
        <v>0</v>
      </c>
      <c r="D48" s="79">
        <v>0</v>
      </c>
    </row>
    <row r="49" spans="1:49" s="50" customFormat="1" ht="54" customHeight="1" x14ac:dyDescent="0.2">
      <c r="A49" s="78" t="s">
        <v>42</v>
      </c>
      <c r="B49" s="197" t="s">
        <v>76</v>
      </c>
      <c r="C49" s="197"/>
      <c r="D49" s="197"/>
    </row>
    <row r="50" spans="1:49" s="123" customFormat="1" ht="15" customHeight="1" x14ac:dyDescent="0.2">
      <c r="A50" s="125" t="s">
        <v>136</v>
      </c>
      <c r="B50" s="126">
        <f>(B26*$B$30*B34)/12</f>
        <v>0</v>
      </c>
      <c r="C50" s="126">
        <f>(C26*$B$30*C34)/12</f>
        <v>0</v>
      </c>
      <c r="D50" s="126">
        <f t="shared" ref="D50" si="0">(D26*$B$30*D34)/12</f>
        <v>0</v>
      </c>
      <c r="AU50" s="127"/>
      <c r="AV50" s="127"/>
      <c r="AW50" s="127"/>
    </row>
    <row r="51" spans="1:49" s="50" customFormat="1" ht="14.25" x14ac:dyDescent="0.2">
      <c r="A51" s="77"/>
      <c r="B51" s="76"/>
      <c r="C51" s="76"/>
      <c r="D51" s="76"/>
    </row>
    <row r="52" spans="1:49" s="52" customFormat="1" ht="12.75" x14ac:dyDescent="0.2">
      <c r="A52" s="55" t="s">
        <v>77</v>
      </c>
      <c r="B52" s="56">
        <f>B37+B38+B39+B40+B41+B42+B43+B44+B46+B47+B48+B50+B45</f>
        <v>45.733333333333327</v>
      </c>
      <c r="C52" s="56">
        <f t="shared" ref="C52:D52" si="1">C37+C38+C39+C40+C41+C42+C43+C44+C46+C47+C48+C50+C45</f>
        <v>49.466666666666669</v>
      </c>
      <c r="D52" s="56">
        <f t="shared" si="1"/>
        <v>49.466666666666669</v>
      </c>
    </row>
    <row r="53" spans="1:49" s="50" customFormat="1" ht="14.25" x14ac:dyDescent="0.2">
      <c r="A53" s="77"/>
      <c r="B53" s="76"/>
      <c r="C53" s="76"/>
      <c r="D53" s="76"/>
    </row>
    <row r="54" spans="1:49" ht="51" customHeight="1" x14ac:dyDescent="0.25">
      <c r="A54" s="191" t="s">
        <v>78</v>
      </c>
      <c r="B54" s="192"/>
      <c r="C54" s="192"/>
      <c r="D54" s="192"/>
    </row>
    <row r="55" spans="1:49" x14ac:dyDescent="0.25">
      <c r="A55" s="58"/>
    </row>
    <row r="56" spans="1:49" x14ac:dyDescent="0.25">
      <c r="A56" s="58" t="s">
        <v>30</v>
      </c>
    </row>
    <row r="57" spans="1:49" x14ac:dyDescent="0.25">
      <c r="A57" s="58"/>
    </row>
    <row r="58" spans="1:49" x14ac:dyDescent="0.25">
      <c r="A58" s="58"/>
    </row>
    <row r="59" spans="1:49" x14ac:dyDescent="0.25">
      <c r="A59" s="58"/>
    </row>
    <row r="60" spans="1:49" x14ac:dyDescent="0.25">
      <c r="A60" s="58"/>
    </row>
    <row r="61" spans="1:49" x14ac:dyDescent="0.25">
      <c r="A61" s="58"/>
    </row>
    <row r="62" spans="1:49" x14ac:dyDescent="0.25">
      <c r="A62" s="58"/>
    </row>
    <row r="63" spans="1:49" x14ac:dyDescent="0.25">
      <c r="A63" s="58"/>
    </row>
    <row r="64" spans="1:49" x14ac:dyDescent="0.25">
      <c r="A64" s="58"/>
    </row>
    <row r="65" spans="1:1" x14ac:dyDescent="0.25">
      <c r="A65" s="58"/>
    </row>
    <row r="66" spans="1:1" x14ac:dyDescent="0.25">
      <c r="A66" s="58"/>
    </row>
    <row r="67" spans="1:1" x14ac:dyDescent="0.25">
      <c r="A67" s="58"/>
    </row>
    <row r="68" spans="1:1" x14ac:dyDescent="0.25">
      <c r="A68" s="58"/>
    </row>
    <row r="69" spans="1:1" x14ac:dyDescent="0.25">
      <c r="A69" s="58"/>
    </row>
    <row r="70" spans="1:1" x14ac:dyDescent="0.25">
      <c r="A70" s="58"/>
    </row>
    <row r="71" spans="1:1" x14ac:dyDescent="0.25">
      <c r="A71" s="58"/>
    </row>
    <row r="72" spans="1:1" x14ac:dyDescent="0.25">
      <c r="A72" s="58"/>
    </row>
    <row r="73" spans="1:1" x14ac:dyDescent="0.25">
      <c r="A73" s="58"/>
    </row>
    <row r="74" spans="1:1" x14ac:dyDescent="0.25">
      <c r="A74" s="60"/>
    </row>
    <row r="75" spans="1:1" x14ac:dyDescent="0.25">
      <c r="A75" s="60"/>
    </row>
    <row r="76" spans="1:1" x14ac:dyDescent="0.25">
      <c r="A76" s="60"/>
    </row>
    <row r="77" spans="1:1" x14ac:dyDescent="0.25">
      <c r="A77" s="60"/>
    </row>
    <row r="78" spans="1:1" x14ac:dyDescent="0.25">
      <c r="A78" s="60"/>
    </row>
    <row r="79" spans="1:1" x14ac:dyDescent="0.25">
      <c r="A79" s="60"/>
    </row>
    <row r="80" spans="1:1" x14ac:dyDescent="0.25">
      <c r="A80" s="60"/>
    </row>
    <row r="81" spans="1:1" x14ac:dyDescent="0.25">
      <c r="A81" s="60"/>
    </row>
    <row r="82" spans="1:1" x14ac:dyDescent="0.25">
      <c r="A82" s="60"/>
    </row>
    <row r="83" spans="1:1" x14ac:dyDescent="0.25">
      <c r="A83" s="60"/>
    </row>
    <row r="84" spans="1:1" x14ac:dyDescent="0.25">
      <c r="A84" s="60"/>
    </row>
    <row r="85" spans="1:1" x14ac:dyDescent="0.25">
      <c r="A85" s="60"/>
    </row>
    <row r="86" spans="1:1" x14ac:dyDescent="0.25">
      <c r="A86" s="60"/>
    </row>
    <row r="87" spans="1:1" x14ac:dyDescent="0.25">
      <c r="A87" s="60"/>
    </row>
    <row r="88" spans="1:1" x14ac:dyDescent="0.25">
      <c r="A88" s="60"/>
    </row>
    <row r="89" spans="1:1" x14ac:dyDescent="0.25">
      <c r="A89" s="60"/>
    </row>
    <row r="90" spans="1:1" x14ac:dyDescent="0.25">
      <c r="A90" s="60"/>
    </row>
    <row r="91" spans="1:1" x14ac:dyDescent="0.25">
      <c r="A91" s="60"/>
    </row>
    <row r="92" spans="1:1" x14ac:dyDescent="0.25">
      <c r="A92" s="60"/>
    </row>
    <row r="93" spans="1:1" x14ac:dyDescent="0.25">
      <c r="A93" s="60"/>
    </row>
    <row r="94" spans="1:1" x14ac:dyDescent="0.25">
      <c r="A94" s="60"/>
    </row>
    <row r="95" spans="1:1" x14ac:dyDescent="0.25">
      <c r="A95" s="60"/>
    </row>
    <row r="96" spans="1:1" x14ac:dyDescent="0.25">
      <c r="A96" s="60"/>
    </row>
    <row r="97" spans="1:1" x14ac:dyDescent="0.25">
      <c r="A97" s="60"/>
    </row>
    <row r="98" spans="1:1" x14ac:dyDescent="0.25">
      <c r="A98" s="60"/>
    </row>
    <row r="99" spans="1:1" x14ac:dyDescent="0.25">
      <c r="A99" s="60"/>
    </row>
    <row r="100" spans="1:1" x14ac:dyDescent="0.25">
      <c r="A100" s="60"/>
    </row>
    <row r="101" spans="1:1" x14ac:dyDescent="0.25">
      <c r="A101" s="60"/>
    </row>
    <row r="102" spans="1:1" x14ac:dyDescent="0.25">
      <c r="A102" s="60"/>
    </row>
    <row r="103" spans="1:1" x14ac:dyDescent="0.25">
      <c r="A103" s="60"/>
    </row>
    <row r="104" spans="1:1" x14ac:dyDescent="0.25">
      <c r="A104" s="60"/>
    </row>
    <row r="105" spans="1:1" x14ac:dyDescent="0.25">
      <c r="A105" s="60"/>
    </row>
    <row r="106" spans="1:1" x14ac:dyDescent="0.25">
      <c r="A106" s="60"/>
    </row>
    <row r="107" spans="1:1" x14ac:dyDescent="0.25">
      <c r="A107" s="60"/>
    </row>
    <row r="108" spans="1:1" x14ac:dyDescent="0.25">
      <c r="A108" s="60"/>
    </row>
    <row r="109" spans="1:1" x14ac:dyDescent="0.25">
      <c r="A109" s="60"/>
    </row>
    <row r="110" spans="1:1" x14ac:dyDescent="0.25">
      <c r="A110" s="60"/>
    </row>
    <row r="111" spans="1:1" x14ac:dyDescent="0.25">
      <c r="A111" s="60"/>
    </row>
    <row r="112" spans="1:1" x14ac:dyDescent="0.25">
      <c r="A112" s="60"/>
    </row>
    <row r="113" spans="1:1" x14ac:dyDescent="0.25">
      <c r="A113" s="60"/>
    </row>
    <row r="114" spans="1:1" x14ac:dyDescent="0.25">
      <c r="A114" s="60"/>
    </row>
    <row r="115" spans="1:1" x14ac:dyDescent="0.25">
      <c r="A115" s="60"/>
    </row>
    <row r="116" spans="1:1" x14ac:dyDescent="0.25">
      <c r="A116" s="60"/>
    </row>
    <row r="117" spans="1:1" x14ac:dyDescent="0.25">
      <c r="A117" s="60"/>
    </row>
    <row r="118" spans="1:1" x14ac:dyDescent="0.25">
      <c r="A118" s="60"/>
    </row>
    <row r="119" spans="1:1" x14ac:dyDescent="0.25">
      <c r="A119" s="60"/>
    </row>
    <row r="120" spans="1:1" x14ac:dyDescent="0.25">
      <c r="A120" s="60"/>
    </row>
    <row r="121" spans="1:1" x14ac:dyDescent="0.25">
      <c r="A121" s="60"/>
    </row>
    <row r="122" spans="1:1" x14ac:dyDescent="0.25">
      <c r="A122" s="60"/>
    </row>
    <row r="123" spans="1:1" x14ac:dyDescent="0.25">
      <c r="A123" s="60"/>
    </row>
    <row r="124" spans="1:1" x14ac:dyDescent="0.25">
      <c r="A124" s="60"/>
    </row>
    <row r="125" spans="1:1" x14ac:dyDescent="0.25">
      <c r="A125" s="60"/>
    </row>
    <row r="126" spans="1:1" x14ac:dyDescent="0.25">
      <c r="A126" s="60"/>
    </row>
    <row r="127" spans="1:1" x14ac:dyDescent="0.25">
      <c r="A127" s="60"/>
    </row>
    <row r="128" spans="1:1" x14ac:dyDescent="0.25">
      <c r="A128" s="60"/>
    </row>
    <row r="129" spans="1:1" x14ac:dyDescent="0.25">
      <c r="A129" s="60"/>
    </row>
    <row r="130" spans="1:1" x14ac:dyDescent="0.25">
      <c r="A130" s="60"/>
    </row>
    <row r="131" spans="1:1" x14ac:dyDescent="0.25">
      <c r="A131" s="60"/>
    </row>
    <row r="132" spans="1:1" x14ac:dyDescent="0.25">
      <c r="A132" s="60"/>
    </row>
    <row r="133" spans="1:1" x14ac:dyDescent="0.25">
      <c r="A133" s="60"/>
    </row>
    <row r="134" spans="1:1" x14ac:dyDescent="0.25">
      <c r="A134" s="60"/>
    </row>
    <row r="135" spans="1:1" x14ac:dyDescent="0.25">
      <c r="A135" s="60"/>
    </row>
    <row r="136" spans="1:1" x14ac:dyDescent="0.25">
      <c r="A136" s="60"/>
    </row>
    <row r="137" spans="1:1" x14ac:dyDescent="0.25">
      <c r="A137" s="60"/>
    </row>
    <row r="138" spans="1:1" x14ac:dyDescent="0.25">
      <c r="A138" s="60"/>
    </row>
    <row r="139" spans="1:1" x14ac:dyDescent="0.25">
      <c r="A139" s="60"/>
    </row>
    <row r="140" spans="1:1" x14ac:dyDescent="0.25">
      <c r="A140" s="60"/>
    </row>
    <row r="141" spans="1:1" x14ac:dyDescent="0.25">
      <c r="A141" s="60"/>
    </row>
    <row r="142" spans="1:1" x14ac:dyDescent="0.25">
      <c r="A142" s="60"/>
    </row>
    <row r="143" spans="1:1" x14ac:dyDescent="0.25">
      <c r="A143" s="60"/>
    </row>
    <row r="144" spans="1:1" x14ac:dyDescent="0.25">
      <c r="A144" s="60"/>
    </row>
    <row r="145" spans="1:1" x14ac:dyDescent="0.25">
      <c r="A145" s="60"/>
    </row>
    <row r="146" spans="1:1" x14ac:dyDescent="0.25">
      <c r="A146" s="60"/>
    </row>
    <row r="147" spans="1:1" x14ac:dyDescent="0.25">
      <c r="A147" s="60"/>
    </row>
    <row r="148" spans="1:1" x14ac:dyDescent="0.25">
      <c r="A148" s="60"/>
    </row>
    <row r="149" spans="1:1" x14ac:dyDescent="0.25">
      <c r="A149" s="60"/>
    </row>
    <row r="150" spans="1:1" x14ac:dyDescent="0.25">
      <c r="A150" s="60"/>
    </row>
    <row r="151" spans="1:1" x14ac:dyDescent="0.25">
      <c r="A151" s="60"/>
    </row>
    <row r="152" spans="1:1" x14ac:dyDescent="0.25">
      <c r="A152" s="60"/>
    </row>
    <row r="153" spans="1:1" x14ac:dyDescent="0.25">
      <c r="A153" s="60"/>
    </row>
    <row r="154" spans="1:1" x14ac:dyDescent="0.25">
      <c r="A154" s="60"/>
    </row>
    <row r="155" spans="1:1" x14ac:dyDescent="0.25">
      <c r="A155" s="60"/>
    </row>
    <row r="156" spans="1:1" x14ac:dyDescent="0.25">
      <c r="A156" s="60"/>
    </row>
    <row r="157" spans="1:1" x14ac:dyDescent="0.25">
      <c r="A157" s="60"/>
    </row>
    <row r="158" spans="1:1" x14ac:dyDescent="0.25">
      <c r="A158" s="60"/>
    </row>
    <row r="159" spans="1:1" x14ac:dyDescent="0.25">
      <c r="A159" s="60"/>
    </row>
    <row r="160" spans="1:1" x14ac:dyDescent="0.25">
      <c r="A160" s="60"/>
    </row>
    <row r="161" spans="1:1" x14ac:dyDescent="0.25">
      <c r="A161" s="60"/>
    </row>
    <row r="162" spans="1:1" x14ac:dyDescent="0.25">
      <c r="A162" s="60"/>
    </row>
    <row r="163" spans="1:1" x14ac:dyDescent="0.25">
      <c r="A163" s="60"/>
    </row>
    <row r="164" spans="1:1" x14ac:dyDescent="0.25">
      <c r="A164" s="60"/>
    </row>
    <row r="165" spans="1:1" x14ac:dyDescent="0.25">
      <c r="A165" s="60"/>
    </row>
    <row r="166" spans="1:1" x14ac:dyDescent="0.25">
      <c r="A166" s="60"/>
    </row>
    <row r="167" spans="1:1" x14ac:dyDescent="0.25">
      <c r="A167" s="60"/>
    </row>
    <row r="168" spans="1:1" x14ac:dyDescent="0.25">
      <c r="A168" s="60"/>
    </row>
    <row r="169" spans="1:1" x14ac:dyDescent="0.25">
      <c r="A169" s="60"/>
    </row>
    <row r="170" spans="1:1" x14ac:dyDescent="0.25">
      <c r="A170" s="60"/>
    </row>
    <row r="171" spans="1:1" x14ac:dyDescent="0.25">
      <c r="A171" s="60"/>
    </row>
    <row r="172" spans="1:1" x14ac:dyDescent="0.25">
      <c r="A172" s="60"/>
    </row>
    <row r="173" spans="1:1" x14ac:dyDescent="0.25">
      <c r="A173" s="60"/>
    </row>
    <row r="174" spans="1:1" x14ac:dyDescent="0.25">
      <c r="A174" s="60"/>
    </row>
    <row r="175" spans="1:1" x14ac:dyDescent="0.25">
      <c r="A175" s="60"/>
    </row>
    <row r="176" spans="1:1" x14ac:dyDescent="0.25">
      <c r="A176" s="60"/>
    </row>
    <row r="177" spans="1:1" x14ac:dyDescent="0.25">
      <c r="A177" s="60"/>
    </row>
    <row r="178" spans="1:1" x14ac:dyDescent="0.25">
      <c r="A178" s="60"/>
    </row>
    <row r="179" spans="1:1" x14ac:dyDescent="0.25">
      <c r="A179" s="60"/>
    </row>
    <row r="180" spans="1:1" x14ac:dyDescent="0.25">
      <c r="A180" s="60"/>
    </row>
    <row r="181" spans="1:1" x14ac:dyDescent="0.25">
      <c r="A181" s="60"/>
    </row>
    <row r="182" spans="1:1" x14ac:dyDescent="0.25">
      <c r="A182" s="60"/>
    </row>
    <row r="183" spans="1:1" x14ac:dyDescent="0.25">
      <c r="A183" s="60"/>
    </row>
    <row r="184" spans="1:1" x14ac:dyDescent="0.25">
      <c r="A184" s="60"/>
    </row>
    <row r="185" spans="1:1" x14ac:dyDescent="0.25">
      <c r="A185" s="60"/>
    </row>
    <row r="186" spans="1:1" x14ac:dyDescent="0.25">
      <c r="A186" s="60"/>
    </row>
    <row r="187" spans="1:1" x14ac:dyDescent="0.25">
      <c r="A187" s="60"/>
    </row>
    <row r="188" spans="1:1" x14ac:dyDescent="0.25">
      <c r="A188" s="60"/>
    </row>
    <row r="189" spans="1:1" x14ac:dyDescent="0.25">
      <c r="A189" s="60"/>
    </row>
    <row r="190" spans="1:1" x14ac:dyDescent="0.25">
      <c r="A190" s="60"/>
    </row>
    <row r="191" spans="1:1" x14ac:dyDescent="0.25">
      <c r="A191" s="60"/>
    </row>
    <row r="192" spans="1:1" x14ac:dyDescent="0.25">
      <c r="A192" s="60"/>
    </row>
    <row r="193" spans="1:1" x14ac:dyDescent="0.25">
      <c r="A193" s="60"/>
    </row>
    <row r="194" spans="1:1" x14ac:dyDescent="0.25">
      <c r="A194" s="60"/>
    </row>
    <row r="195" spans="1:1" x14ac:dyDescent="0.25">
      <c r="A195" s="60"/>
    </row>
    <row r="196" spans="1:1" x14ac:dyDescent="0.25">
      <c r="A196" s="60"/>
    </row>
    <row r="197" spans="1:1" x14ac:dyDescent="0.25">
      <c r="A197" s="60"/>
    </row>
    <row r="198" spans="1:1" x14ac:dyDescent="0.25">
      <c r="A198" s="60"/>
    </row>
    <row r="199" spans="1:1" x14ac:dyDescent="0.25">
      <c r="A199" s="60"/>
    </row>
    <row r="200" spans="1:1" x14ac:dyDescent="0.25">
      <c r="A200" s="60"/>
    </row>
    <row r="201" spans="1:1" x14ac:dyDescent="0.25">
      <c r="A201" s="60"/>
    </row>
    <row r="202" spans="1:1" x14ac:dyDescent="0.25">
      <c r="A202" s="60"/>
    </row>
    <row r="203" spans="1:1" x14ac:dyDescent="0.25">
      <c r="A203" s="60"/>
    </row>
    <row r="204" spans="1:1" x14ac:dyDescent="0.25">
      <c r="A204" s="60"/>
    </row>
    <row r="205" spans="1:1" x14ac:dyDescent="0.25">
      <c r="A205" s="60"/>
    </row>
    <row r="206" spans="1:1" x14ac:dyDescent="0.25">
      <c r="A206" s="60"/>
    </row>
    <row r="207" spans="1:1" x14ac:dyDescent="0.25">
      <c r="A207" s="60"/>
    </row>
    <row r="208" spans="1:1" x14ac:dyDescent="0.25">
      <c r="A208" s="60"/>
    </row>
    <row r="209" spans="1:1" x14ac:dyDescent="0.25">
      <c r="A209" s="60"/>
    </row>
    <row r="210" spans="1:1" x14ac:dyDescent="0.25">
      <c r="A210" s="60"/>
    </row>
    <row r="211" spans="1:1" x14ac:dyDescent="0.25">
      <c r="A211" s="60"/>
    </row>
    <row r="212" spans="1:1" x14ac:dyDescent="0.25">
      <c r="A212" s="60"/>
    </row>
    <row r="213" spans="1:1" x14ac:dyDescent="0.25">
      <c r="A213" s="60"/>
    </row>
    <row r="214" spans="1:1" x14ac:dyDescent="0.25">
      <c r="A214" s="60"/>
    </row>
    <row r="215" spans="1:1" x14ac:dyDescent="0.25">
      <c r="A215" s="60"/>
    </row>
    <row r="216" spans="1:1" x14ac:dyDescent="0.25">
      <c r="A216" s="60"/>
    </row>
    <row r="217" spans="1:1" x14ac:dyDescent="0.25">
      <c r="A217" s="60"/>
    </row>
    <row r="218" spans="1:1" x14ac:dyDescent="0.25">
      <c r="A218" s="60"/>
    </row>
    <row r="219" spans="1:1" x14ac:dyDescent="0.25">
      <c r="A219" s="60"/>
    </row>
    <row r="220" spans="1:1" x14ac:dyDescent="0.25">
      <c r="A220" s="60"/>
    </row>
    <row r="221" spans="1:1" x14ac:dyDescent="0.25">
      <c r="A221" s="60"/>
    </row>
    <row r="222" spans="1:1" x14ac:dyDescent="0.25">
      <c r="A222" s="60"/>
    </row>
    <row r="223" spans="1:1" x14ac:dyDescent="0.25">
      <c r="A223" s="60"/>
    </row>
    <row r="224" spans="1:1" x14ac:dyDescent="0.25">
      <c r="A224" s="60"/>
    </row>
    <row r="225" spans="1:1" x14ac:dyDescent="0.25">
      <c r="A225" s="60"/>
    </row>
    <row r="226" spans="1:1" x14ac:dyDescent="0.25">
      <c r="A226" s="60"/>
    </row>
    <row r="227" spans="1:1" x14ac:dyDescent="0.25">
      <c r="A227" s="60"/>
    </row>
    <row r="228" spans="1:1" x14ac:dyDescent="0.25">
      <c r="A228" s="60"/>
    </row>
    <row r="229" spans="1:1" x14ac:dyDescent="0.25">
      <c r="A229" s="60"/>
    </row>
    <row r="230" spans="1:1" x14ac:dyDescent="0.25">
      <c r="A230" s="60"/>
    </row>
    <row r="231" spans="1:1" x14ac:dyDescent="0.25">
      <c r="A231" s="60"/>
    </row>
    <row r="232" spans="1:1" x14ac:dyDescent="0.25">
      <c r="A232" s="60"/>
    </row>
    <row r="233" spans="1:1" x14ac:dyDescent="0.25">
      <c r="A233" s="60"/>
    </row>
    <row r="234" spans="1:1" x14ac:dyDescent="0.25">
      <c r="A234" s="60"/>
    </row>
    <row r="235" spans="1:1" x14ac:dyDescent="0.25">
      <c r="A235" s="60"/>
    </row>
    <row r="236" spans="1:1" x14ac:dyDescent="0.25">
      <c r="A236" s="60"/>
    </row>
    <row r="237" spans="1:1" x14ac:dyDescent="0.25">
      <c r="A237" s="60"/>
    </row>
    <row r="238" spans="1:1" x14ac:dyDescent="0.25">
      <c r="A238" s="60"/>
    </row>
    <row r="239" spans="1:1" x14ac:dyDescent="0.25">
      <c r="A239" s="60"/>
    </row>
    <row r="240" spans="1:1" x14ac:dyDescent="0.25">
      <c r="A240" s="60"/>
    </row>
    <row r="241" spans="1:1" x14ac:dyDescent="0.25">
      <c r="A241" s="60"/>
    </row>
    <row r="242" spans="1:1" x14ac:dyDescent="0.25">
      <c r="A242" s="60"/>
    </row>
    <row r="243" spans="1:1" x14ac:dyDescent="0.25">
      <c r="A243" s="60"/>
    </row>
    <row r="244" spans="1:1" x14ac:dyDescent="0.25">
      <c r="A244" s="60"/>
    </row>
    <row r="245" spans="1:1" x14ac:dyDescent="0.25">
      <c r="A245" s="60"/>
    </row>
    <row r="246" spans="1:1" x14ac:dyDescent="0.25">
      <c r="A246" s="60"/>
    </row>
    <row r="247" spans="1:1" x14ac:dyDescent="0.25">
      <c r="A247" s="60"/>
    </row>
    <row r="248" spans="1:1" x14ac:dyDescent="0.25">
      <c r="A248" s="60"/>
    </row>
  </sheetData>
  <sheetProtection algorithmName="SHA-512" hashValue="c87cQzM3sCmTxRZHqAjWJp7sRsYQF+P1/8aSm4XAoe4Ykxoxu4ZVvGJ/7Hn8Vc4UpgHl65ImfFNRl9yu12yn0w==" saltValue="1qhvo9S2qeWEX9o75UJXuQ==" spinCount="100000" sheet="1" selectLockedCells="1"/>
  <mergeCells count="8">
    <mergeCell ref="A54:D54"/>
    <mergeCell ref="B1:D1"/>
    <mergeCell ref="A2:D2"/>
    <mergeCell ref="B27:D27"/>
    <mergeCell ref="B28:D28"/>
    <mergeCell ref="B29:D29"/>
    <mergeCell ref="B49:D49"/>
    <mergeCell ref="B30:D30"/>
  </mergeCells>
  <pageMargins left="0.23622047244094491" right="0.23622047244094491" top="0.74803149606299213" bottom="0.74803149606299213" header="0.31496062992125984" footer="0.31496062992125984"/>
  <pageSetup paperSize="9" scale="69" fitToHeight="2" orientation="landscape" r:id="rId1"/>
  <headerFooter>
    <oddFooter>&amp;L&amp;"Century Gothic,Standaard"&amp;8&amp;F
&amp;D&amp;C&amp;"Century Gothic,Standaard"&amp;8Pagina &amp;P van &amp;N&amp;R&amp;"Century Gothic,Vet"&amp;12United Quality
&amp;"Century Gothic,Cursief"&amp;8Advies en Aanbesteding in Afval en Automotive</oddFooter>
  </headerFooter>
  <rowBreaks count="1" manualBreakCount="1">
    <brk id="22"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1061D-6A58-4D3B-B311-EDC1C4E5DCBB}">
  <sheetPr>
    <tabColor rgb="FF00B050"/>
  </sheetPr>
  <dimension ref="A1:AW249"/>
  <sheetViews>
    <sheetView showGridLines="0" zoomScaleNormal="100" workbookViewId="0">
      <pane xSplit="1" ySplit="3" topLeftCell="B28" activePane="bottomRight" state="frozen"/>
      <selection activeCell="B49" sqref="B49:D49"/>
      <selection pane="topRight" activeCell="B49" sqref="B49:D49"/>
      <selection pane="bottomLeft" activeCell="B49" sqref="B49:D49"/>
      <selection pane="bottomRight" activeCell="B49" sqref="B49:D49"/>
    </sheetView>
  </sheetViews>
  <sheetFormatPr defaultColWidth="9.140625" defaultRowHeight="15" x14ac:dyDescent="0.25"/>
  <cols>
    <col min="1" max="1" width="57.7109375" style="61" customWidth="1"/>
    <col min="2" max="4" width="48.7109375" style="59" customWidth="1"/>
    <col min="5" max="16384" width="9.140625" style="59"/>
  </cols>
  <sheetData>
    <row r="1" spans="1:4" s="49" customFormat="1" ht="15.75" x14ac:dyDescent="0.25">
      <c r="A1" s="62" t="s">
        <v>8</v>
      </c>
      <c r="B1" s="199" t="s">
        <v>118</v>
      </c>
      <c r="C1" s="200"/>
      <c r="D1" s="201"/>
    </row>
    <row r="2" spans="1:4" s="50" customFormat="1" ht="13.5" x14ac:dyDescent="0.2">
      <c r="A2" s="194" t="s">
        <v>9</v>
      </c>
      <c r="B2" s="194"/>
      <c r="C2" s="194"/>
    </row>
    <row r="3" spans="1:4" s="52" customFormat="1" ht="12.75" x14ac:dyDescent="0.2">
      <c r="A3" s="51" t="s">
        <v>10</v>
      </c>
      <c r="B3" s="65" t="s">
        <v>64</v>
      </c>
      <c r="C3" s="65" t="s">
        <v>65</v>
      </c>
      <c r="D3" s="65" t="s">
        <v>66</v>
      </c>
    </row>
    <row r="4" spans="1:4" s="50" customFormat="1" ht="14.25" x14ac:dyDescent="0.2">
      <c r="A4" s="81" t="s">
        <v>1</v>
      </c>
      <c r="B4" s="87" t="s">
        <v>5</v>
      </c>
      <c r="C4" s="71" t="s">
        <v>67</v>
      </c>
      <c r="D4" s="71" t="s">
        <v>43</v>
      </c>
    </row>
    <row r="5" spans="1:4" s="50" customFormat="1" ht="14.25" x14ac:dyDescent="0.2">
      <c r="A5" s="81" t="s">
        <v>2</v>
      </c>
      <c r="B5" s="87" t="s">
        <v>87</v>
      </c>
      <c r="C5" s="71" t="s">
        <v>111</v>
      </c>
      <c r="D5" s="71" t="s">
        <v>109</v>
      </c>
    </row>
    <row r="6" spans="1:4" s="50" customFormat="1" ht="14.25" x14ac:dyDescent="0.2">
      <c r="A6" s="81" t="s">
        <v>3</v>
      </c>
      <c r="B6" s="141" t="s">
        <v>196</v>
      </c>
      <c r="C6" s="71" t="s">
        <v>112</v>
      </c>
      <c r="D6" s="71" t="s">
        <v>112</v>
      </c>
    </row>
    <row r="7" spans="1:4" s="50" customFormat="1" ht="14.25" x14ac:dyDescent="0.2">
      <c r="A7" s="81" t="s">
        <v>11</v>
      </c>
      <c r="B7" s="71" t="s">
        <v>107</v>
      </c>
      <c r="C7" s="71" t="s">
        <v>107</v>
      </c>
      <c r="D7" s="71" t="s">
        <v>107</v>
      </c>
    </row>
    <row r="8" spans="1:4" s="50" customFormat="1" ht="14.25" x14ac:dyDescent="0.2">
      <c r="A8" s="81" t="s">
        <v>12</v>
      </c>
      <c r="B8" s="87" t="s">
        <v>13</v>
      </c>
      <c r="C8" s="71" t="s">
        <v>13</v>
      </c>
      <c r="D8" s="71" t="s">
        <v>13</v>
      </c>
    </row>
    <row r="9" spans="1:4" s="50" customFormat="1" ht="18" customHeight="1" x14ac:dyDescent="0.2">
      <c r="A9" s="81" t="s">
        <v>70</v>
      </c>
      <c r="B9" s="85">
        <v>2055</v>
      </c>
      <c r="C9" s="68">
        <v>2150</v>
      </c>
      <c r="D9" s="68">
        <v>2150</v>
      </c>
    </row>
    <row r="10" spans="1:4" s="50" customFormat="1" ht="14.25" x14ac:dyDescent="0.2">
      <c r="A10" s="77"/>
      <c r="B10" s="84"/>
      <c r="C10" s="72"/>
      <c r="D10" s="72"/>
    </row>
    <row r="11" spans="1:4" s="52" customFormat="1" ht="12.75" x14ac:dyDescent="0.2">
      <c r="A11" s="51" t="s">
        <v>14</v>
      </c>
      <c r="B11" s="65"/>
      <c r="C11" s="73"/>
      <c r="D11" s="73"/>
    </row>
    <row r="12" spans="1:4" s="50" customFormat="1" ht="28.5" x14ac:dyDescent="0.2">
      <c r="A12" s="81" t="s">
        <v>15</v>
      </c>
      <c r="B12" s="82">
        <f>(B13*1.21)+B14</f>
        <v>41012.949999999997</v>
      </c>
      <c r="C12" s="69">
        <f>(C13*1.21)+C14</f>
        <v>52272</v>
      </c>
      <c r="D12" s="69">
        <f>(D13*1.21)+D14</f>
        <v>52272</v>
      </c>
    </row>
    <row r="13" spans="1:4" s="50" customFormat="1" ht="14.25" x14ac:dyDescent="0.2">
      <c r="A13" s="81" t="s">
        <v>16</v>
      </c>
      <c r="B13" s="82">
        <v>33895</v>
      </c>
      <c r="C13" s="69">
        <v>43200</v>
      </c>
      <c r="D13" s="69">
        <v>43200</v>
      </c>
    </row>
    <row r="14" spans="1:4" s="50" customFormat="1" ht="14.25" x14ac:dyDescent="0.2">
      <c r="A14" s="81" t="s">
        <v>47</v>
      </c>
      <c r="B14" s="82">
        <v>0</v>
      </c>
      <c r="C14" s="69">
        <v>0</v>
      </c>
      <c r="D14" s="69">
        <v>0</v>
      </c>
    </row>
    <row r="15" spans="1:4" s="50" customFormat="1" ht="71.25" x14ac:dyDescent="0.2">
      <c r="A15" s="81" t="s">
        <v>17</v>
      </c>
      <c r="B15" s="66" t="s">
        <v>167</v>
      </c>
      <c r="C15" s="66" t="s">
        <v>169</v>
      </c>
      <c r="D15" s="66" t="s">
        <v>169</v>
      </c>
    </row>
    <row r="16" spans="1:4" s="50" customFormat="1" ht="14.25" x14ac:dyDescent="0.2">
      <c r="A16" s="81" t="s">
        <v>18</v>
      </c>
      <c r="B16" s="82">
        <f>350+300</f>
        <v>650</v>
      </c>
      <c r="C16" s="69">
        <v>500</v>
      </c>
      <c r="D16" s="69">
        <f>500</f>
        <v>500</v>
      </c>
    </row>
    <row r="17" spans="1:4" s="50" customFormat="1" ht="213.75" x14ac:dyDescent="0.2">
      <c r="A17" s="81" t="s">
        <v>19</v>
      </c>
      <c r="B17" s="66" t="s">
        <v>168</v>
      </c>
      <c r="C17" s="66" t="s">
        <v>110</v>
      </c>
      <c r="D17" s="66" t="s">
        <v>110</v>
      </c>
    </row>
    <row r="18" spans="1:4" s="50" customFormat="1" ht="14.25" x14ac:dyDescent="0.2">
      <c r="A18" s="81" t="s">
        <v>20</v>
      </c>
      <c r="B18" s="82">
        <v>22000</v>
      </c>
      <c r="C18" s="69">
        <v>24000</v>
      </c>
      <c r="D18" s="69">
        <v>24000</v>
      </c>
    </row>
    <row r="19" spans="1:4" s="50" customFormat="1" ht="14.25" x14ac:dyDescent="0.2">
      <c r="A19" s="81" t="s">
        <v>71</v>
      </c>
      <c r="B19" s="82">
        <v>937.18</v>
      </c>
      <c r="C19" s="69">
        <v>900</v>
      </c>
      <c r="D19" s="69">
        <v>900</v>
      </c>
    </row>
    <row r="20" spans="1:4" s="50" customFormat="1" ht="14.25" x14ac:dyDescent="0.2">
      <c r="A20" s="81" t="s">
        <v>21</v>
      </c>
      <c r="B20" s="67">
        <f>B19+B18+B16+B14+B13</f>
        <v>57482.18</v>
      </c>
      <c r="C20" s="74">
        <f>C19+C18+C16+C14+C13</f>
        <v>68600</v>
      </c>
      <c r="D20" s="74">
        <f>D19+D18+D16+D14+D13</f>
        <v>68600</v>
      </c>
    </row>
    <row r="21" spans="1:4" s="50" customFormat="1" ht="14.25" x14ac:dyDescent="0.2">
      <c r="A21" s="81" t="s">
        <v>22</v>
      </c>
      <c r="B21" s="86">
        <v>0</v>
      </c>
      <c r="C21" s="75">
        <v>0</v>
      </c>
      <c r="D21" s="75">
        <v>0</v>
      </c>
    </row>
    <row r="22" spans="1:4" s="50" customFormat="1" ht="14.25" x14ac:dyDescent="0.2">
      <c r="A22" s="81" t="s">
        <v>23</v>
      </c>
      <c r="B22" s="67">
        <f>B20-B21</f>
        <v>57482.18</v>
      </c>
      <c r="C22" s="67">
        <f>C20-C21</f>
        <v>68600</v>
      </c>
      <c r="D22" s="67">
        <f>D20-D21</f>
        <v>68600</v>
      </c>
    </row>
    <row r="23" spans="1:4" s="50" customFormat="1" ht="14.25" x14ac:dyDescent="0.2">
      <c r="A23" s="77"/>
      <c r="B23" s="76"/>
      <c r="C23" s="76"/>
      <c r="D23" s="76"/>
    </row>
    <row r="24" spans="1:4" s="52" customFormat="1" ht="12.75" x14ac:dyDescent="0.2">
      <c r="A24" s="51" t="s">
        <v>24</v>
      </c>
      <c r="B24" s="65"/>
      <c r="C24" s="65"/>
      <c r="D24" s="65"/>
    </row>
    <row r="25" spans="1:4" s="50" customFormat="1" ht="14.25" x14ac:dyDescent="0.2">
      <c r="A25" s="81" t="s">
        <v>25</v>
      </c>
      <c r="B25" s="85">
        <v>72</v>
      </c>
      <c r="C25" s="85">
        <v>72</v>
      </c>
      <c r="D25" s="85">
        <v>72</v>
      </c>
    </row>
    <row r="26" spans="1:4" s="50" customFormat="1" ht="14.25" x14ac:dyDescent="0.2">
      <c r="A26" s="81" t="s">
        <v>26</v>
      </c>
      <c r="B26" s="85">
        <v>10000</v>
      </c>
      <c r="C26" s="85">
        <v>10000</v>
      </c>
      <c r="D26" s="85">
        <v>10000</v>
      </c>
    </row>
    <row r="27" spans="1:4" s="50" customFormat="1" ht="28.5" x14ac:dyDescent="0.2">
      <c r="A27" s="78" t="s">
        <v>72</v>
      </c>
      <c r="B27" s="195">
        <v>2.5000000000000001E-2</v>
      </c>
      <c r="C27" s="195"/>
      <c r="D27" s="195"/>
    </row>
    <row r="28" spans="1:4" s="50" customFormat="1" ht="28.5" x14ac:dyDescent="0.2">
      <c r="A28" s="78" t="s">
        <v>73</v>
      </c>
      <c r="B28" s="196">
        <f>'Prijsinvulf overige zaken'!C5</f>
        <v>0</v>
      </c>
      <c r="C28" s="196"/>
      <c r="D28" s="196"/>
    </row>
    <row r="29" spans="1:4" s="50" customFormat="1" ht="14.25" x14ac:dyDescent="0.2">
      <c r="A29" s="78" t="s">
        <v>74</v>
      </c>
      <c r="B29" s="196">
        <f>B27+B28</f>
        <v>2.5000000000000001E-2</v>
      </c>
      <c r="C29" s="196"/>
      <c r="D29" s="196"/>
    </row>
    <row r="30" spans="1:4" s="50" customFormat="1" ht="14.25" x14ac:dyDescent="0.2">
      <c r="A30" s="78" t="s">
        <v>135</v>
      </c>
      <c r="B30" s="198">
        <v>0.1</v>
      </c>
      <c r="C30" s="198"/>
      <c r="D30" s="198"/>
    </row>
    <row r="31" spans="1:4" s="50" customFormat="1" ht="14.25" x14ac:dyDescent="0.2">
      <c r="A31" s="81" t="s">
        <v>27</v>
      </c>
      <c r="B31" s="80">
        <v>0</v>
      </c>
      <c r="C31" s="80">
        <v>0</v>
      </c>
      <c r="D31" s="80">
        <v>0</v>
      </c>
    </row>
    <row r="32" spans="1:4" s="50" customFormat="1" ht="14.25" x14ac:dyDescent="0.2">
      <c r="A32" s="81" t="s">
        <v>28</v>
      </c>
      <c r="B32" s="161">
        <v>0</v>
      </c>
      <c r="C32" s="161">
        <v>0</v>
      </c>
      <c r="D32" s="161">
        <v>0</v>
      </c>
    </row>
    <row r="33" spans="1:4" s="50" customFormat="1" ht="14.25" x14ac:dyDescent="0.2">
      <c r="A33" s="81" t="s">
        <v>29</v>
      </c>
      <c r="B33" s="161">
        <v>0</v>
      </c>
      <c r="C33" s="161">
        <v>0</v>
      </c>
      <c r="D33" s="161">
        <v>0</v>
      </c>
    </row>
    <row r="34" spans="1:4" s="50" customFormat="1" ht="14.25" x14ac:dyDescent="0.2">
      <c r="A34" s="81" t="s">
        <v>137</v>
      </c>
      <c r="B34" s="161">
        <v>0</v>
      </c>
      <c r="C34" s="161">
        <v>0</v>
      </c>
      <c r="D34" s="161">
        <v>0</v>
      </c>
    </row>
    <row r="35" spans="1:4" s="50" customFormat="1" ht="14.25" x14ac:dyDescent="0.2">
      <c r="A35" s="77"/>
      <c r="B35" s="84"/>
      <c r="C35" s="84"/>
      <c r="D35" s="84"/>
    </row>
    <row r="36" spans="1:4" s="52" customFormat="1" ht="13.5" x14ac:dyDescent="0.2">
      <c r="A36" s="51" t="s">
        <v>44</v>
      </c>
      <c r="B36" s="64"/>
      <c r="C36" s="64"/>
      <c r="D36" s="64"/>
    </row>
    <row r="37" spans="1:4" s="50" customFormat="1" ht="14.25" x14ac:dyDescent="0.2">
      <c r="A37" s="81" t="s">
        <v>31</v>
      </c>
      <c r="B37" s="80">
        <v>0</v>
      </c>
      <c r="C37" s="80">
        <v>0</v>
      </c>
      <c r="D37" s="80">
        <v>0</v>
      </c>
    </row>
    <row r="38" spans="1:4" s="50" customFormat="1" ht="14.25" x14ac:dyDescent="0.2">
      <c r="A38" s="81" t="s">
        <v>32</v>
      </c>
      <c r="B38" s="80">
        <v>0</v>
      </c>
      <c r="C38" s="83">
        <v>0</v>
      </c>
      <c r="D38" s="83">
        <v>0</v>
      </c>
    </row>
    <row r="39" spans="1:4" s="50" customFormat="1" ht="14.25" x14ac:dyDescent="0.2">
      <c r="A39" s="81" t="s">
        <v>33</v>
      </c>
      <c r="B39" s="80">
        <v>0</v>
      </c>
      <c r="C39" s="80">
        <v>0</v>
      </c>
      <c r="D39" s="80">
        <v>0</v>
      </c>
    </row>
    <row r="40" spans="1:4" s="50" customFormat="1" ht="14.25" x14ac:dyDescent="0.2">
      <c r="A40" s="81" t="s">
        <v>34</v>
      </c>
      <c r="B40" s="80">
        <v>0</v>
      </c>
      <c r="C40" s="80">
        <v>0</v>
      </c>
      <c r="D40" s="80">
        <v>0</v>
      </c>
    </row>
    <row r="41" spans="1:4" s="50" customFormat="1" ht="14.25" x14ac:dyDescent="0.2">
      <c r="A41" s="81" t="s">
        <v>35</v>
      </c>
      <c r="B41" s="80">
        <v>0</v>
      </c>
      <c r="C41" s="80">
        <v>0</v>
      </c>
      <c r="D41" s="80">
        <v>0</v>
      </c>
    </row>
    <row r="42" spans="1:4" s="50" customFormat="1" ht="14.25" x14ac:dyDescent="0.2">
      <c r="A42" s="70" t="s">
        <v>36</v>
      </c>
      <c r="B42" s="80">
        <v>0</v>
      </c>
      <c r="C42" s="80">
        <v>0</v>
      </c>
      <c r="D42" s="80">
        <v>0</v>
      </c>
    </row>
    <row r="43" spans="1:4" s="50" customFormat="1" ht="14.25" x14ac:dyDescent="0.2">
      <c r="A43" s="81" t="s">
        <v>37</v>
      </c>
      <c r="B43" s="82">
        <f>(((4*61)/25)*70)/12</f>
        <v>56.93333333333333</v>
      </c>
      <c r="C43" s="82">
        <f t="shared" ref="C43:D43" si="0">(((4*61)/25)*70)/12</f>
        <v>56.93333333333333</v>
      </c>
      <c r="D43" s="82">
        <f t="shared" si="0"/>
        <v>56.93333333333333</v>
      </c>
    </row>
    <row r="44" spans="1:4" s="50" customFormat="1" ht="14.25" x14ac:dyDescent="0.2">
      <c r="A44" s="81" t="s">
        <v>39</v>
      </c>
      <c r="B44" s="80">
        <v>0</v>
      </c>
      <c r="C44" s="80">
        <v>0</v>
      </c>
      <c r="D44" s="80">
        <v>0</v>
      </c>
    </row>
    <row r="45" spans="1:4" s="50" customFormat="1" ht="14.25" x14ac:dyDescent="0.2">
      <c r="A45" s="179" t="s">
        <v>216</v>
      </c>
      <c r="B45" s="80">
        <v>0</v>
      </c>
      <c r="C45" s="80">
        <v>0</v>
      </c>
      <c r="D45" s="80">
        <v>0</v>
      </c>
    </row>
    <row r="46" spans="1:4" s="50" customFormat="1" ht="14.25" x14ac:dyDescent="0.2">
      <c r="A46" s="78" t="s">
        <v>75</v>
      </c>
      <c r="B46" s="80">
        <v>0</v>
      </c>
      <c r="C46" s="80">
        <v>0</v>
      </c>
      <c r="D46" s="80">
        <v>0</v>
      </c>
    </row>
    <row r="47" spans="1:4" s="50" customFormat="1" ht="14.25" x14ac:dyDescent="0.2">
      <c r="A47" s="81" t="s">
        <v>40</v>
      </c>
      <c r="B47" s="80">
        <v>0</v>
      </c>
      <c r="C47" s="80">
        <v>0</v>
      </c>
      <c r="D47" s="80">
        <v>0</v>
      </c>
    </row>
    <row r="48" spans="1:4" s="50" customFormat="1" ht="14.25" x14ac:dyDescent="0.2">
      <c r="A48" s="78" t="s">
        <v>41</v>
      </c>
      <c r="B48" s="80">
        <v>0</v>
      </c>
      <c r="C48" s="79">
        <v>0</v>
      </c>
      <c r="D48" s="79">
        <v>0</v>
      </c>
    </row>
    <row r="49" spans="1:49" s="50" customFormat="1" ht="54" customHeight="1" x14ac:dyDescent="0.2">
      <c r="A49" s="78" t="s">
        <v>42</v>
      </c>
      <c r="B49" s="197" t="s">
        <v>76</v>
      </c>
      <c r="C49" s="197"/>
      <c r="D49" s="197"/>
    </row>
    <row r="50" spans="1:49" s="123" customFormat="1" ht="15" customHeight="1" x14ac:dyDescent="0.2">
      <c r="A50" s="125" t="s">
        <v>136</v>
      </c>
      <c r="B50" s="126">
        <f>(B26*$B$30*B34)/12</f>
        <v>0</v>
      </c>
      <c r="C50" s="126">
        <f t="shared" ref="C50:D50" si="1">(C26*$B$30*C34)/12</f>
        <v>0</v>
      </c>
      <c r="D50" s="126">
        <f t="shared" si="1"/>
        <v>0</v>
      </c>
      <c r="AU50" s="127"/>
      <c r="AV50" s="127"/>
      <c r="AW50" s="127"/>
    </row>
    <row r="51" spans="1:49" s="50" customFormat="1" ht="14.25" x14ac:dyDescent="0.2">
      <c r="A51" s="77"/>
      <c r="B51" s="76"/>
      <c r="C51" s="76"/>
      <c r="D51" s="76"/>
    </row>
    <row r="52" spans="1:49" s="52" customFormat="1" ht="12.75" x14ac:dyDescent="0.2">
      <c r="A52" s="55" t="s">
        <v>77</v>
      </c>
      <c r="B52" s="56">
        <f>B37+B38+B39+B40+B41+B42+B43+B44+B46+B47+B48+B50+B45</f>
        <v>56.93333333333333</v>
      </c>
      <c r="C52" s="56">
        <f t="shared" ref="C52:D52" si="2">C37+C38+C39+C40+C41+C42+C43+C44+C46+C47+C48+C50+C45</f>
        <v>56.93333333333333</v>
      </c>
      <c r="D52" s="56">
        <f t="shared" si="2"/>
        <v>56.93333333333333</v>
      </c>
    </row>
    <row r="53" spans="1:49" s="50" customFormat="1" ht="14.25" x14ac:dyDescent="0.2">
      <c r="A53" s="77"/>
      <c r="B53" s="76"/>
      <c r="C53" s="76"/>
      <c r="D53" s="76"/>
    </row>
    <row r="54" spans="1:49" s="57" customFormat="1" ht="51" customHeight="1" x14ac:dyDescent="0.2">
      <c r="A54" s="191" t="s">
        <v>78</v>
      </c>
      <c r="B54" s="192"/>
      <c r="C54" s="192"/>
      <c r="D54" s="192"/>
    </row>
    <row r="55" spans="1:49" x14ac:dyDescent="0.25">
      <c r="A55" s="58" t="s">
        <v>30</v>
      </c>
    </row>
    <row r="56" spans="1:49" x14ac:dyDescent="0.25">
      <c r="A56" s="58"/>
    </row>
    <row r="57" spans="1:49" x14ac:dyDescent="0.25">
      <c r="A57" s="58" t="s">
        <v>30</v>
      </c>
    </row>
    <row r="58" spans="1:49" x14ac:dyDescent="0.25">
      <c r="A58" s="58"/>
    </row>
    <row r="59" spans="1:49" x14ac:dyDescent="0.25">
      <c r="A59" s="58"/>
    </row>
    <row r="60" spans="1:49" x14ac:dyDescent="0.25">
      <c r="A60" s="58"/>
    </row>
    <row r="61" spans="1:49" x14ac:dyDescent="0.25">
      <c r="A61" s="58"/>
    </row>
    <row r="62" spans="1:49" x14ac:dyDescent="0.25">
      <c r="A62" s="58"/>
    </row>
    <row r="63" spans="1:49" x14ac:dyDescent="0.25">
      <c r="A63" s="58"/>
    </row>
    <row r="64" spans="1:49" x14ac:dyDescent="0.25">
      <c r="A64" s="58"/>
    </row>
    <row r="65" spans="1:1" x14ac:dyDescent="0.25">
      <c r="A65" s="58"/>
    </row>
    <row r="66" spans="1:1" x14ac:dyDescent="0.25">
      <c r="A66" s="58"/>
    </row>
    <row r="67" spans="1:1" x14ac:dyDescent="0.25">
      <c r="A67" s="58"/>
    </row>
    <row r="68" spans="1:1" x14ac:dyDescent="0.25">
      <c r="A68" s="58"/>
    </row>
    <row r="69" spans="1:1" x14ac:dyDescent="0.25">
      <c r="A69" s="58"/>
    </row>
    <row r="70" spans="1:1" x14ac:dyDescent="0.25">
      <c r="A70" s="58"/>
    </row>
    <row r="71" spans="1:1" x14ac:dyDescent="0.25">
      <c r="A71" s="58"/>
    </row>
    <row r="72" spans="1:1" x14ac:dyDescent="0.25">
      <c r="A72" s="58"/>
    </row>
    <row r="73" spans="1:1" x14ac:dyDescent="0.25">
      <c r="A73" s="58"/>
    </row>
    <row r="74" spans="1:1" x14ac:dyDescent="0.25">
      <c r="A74" s="58"/>
    </row>
    <row r="75" spans="1:1" x14ac:dyDescent="0.25">
      <c r="A75" s="60"/>
    </row>
    <row r="76" spans="1:1" x14ac:dyDescent="0.25">
      <c r="A76" s="60"/>
    </row>
    <row r="77" spans="1:1" x14ac:dyDescent="0.25">
      <c r="A77" s="60"/>
    </row>
    <row r="78" spans="1:1" x14ac:dyDescent="0.25">
      <c r="A78" s="60"/>
    </row>
    <row r="79" spans="1:1" x14ac:dyDescent="0.25">
      <c r="A79" s="60"/>
    </row>
    <row r="80" spans="1:1" x14ac:dyDescent="0.25">
      <c r="A80" s="60"/>
    </row>
    <row r="81" spans="1:1" x14ac:dyDescent="0.25">
      <c r="A81" s="60"/>
    </row>
    <row r="82" spans="1:1" x14ac:dyDescent="0.25">
      <c r="A82" s="60"/>
    </row>
    <row r="83" spans="1:1" x14ac:dyDescent="0.25">
      <c r="A83" s="60"/>
    </row>
    <row r="84" spans="1:1" x14ac:dyDescent="0.25">
      <c r="A84" s="60"/>
    </row>
    <row r="85" spans="1:1" x14ac:dyDescent="0.25">
      <c r="A85" s="60"/>
    </row>
    <row r="86" spans="1:1" x14ac:dyDescent="0.25">
      <c r="A86" s="60"/>
    </row>
    <row r="87" spans="1:1" x14ac:dyDescent="0.25">
      <c r="A87" s="60"/>
    </row>
    <row r="88" spans="1:1" x14ac:dyDescent="0.25">
      <c r="A88" s="60"/>
    </row>
    <row r="89" spans="1:1" x14ac:dyDescent="0.25">
      <c r="A89" s="60"/>
    </row>
    <row r="90" spans="1:1" x14ac:dyDescent="0.25">
      <c r="A90" s="60"/>
    </row>
    <row r="91" spans="1:1" x14ac:dyDescent="0.25">
      <c r="A91" s="60"/>
    </row>
    <row r="92" spans="1:1" x14ac:dyDescent="0.25">
      <c r="A92" s="60"/>
    </row>
    <row r="93" spans="1:1" x14ac:dyDescent="0.25">
      <c r="A93" s="60"/>
    </row>
    <row r="94" spans="1:1" x14ac:dyDescent="0.25">
      <c r="A94" s="60"/>
    </row>
    <row r="95" spans="1:1" x14ac:dyDescent="0.25">
      <c r="A95" s="60"/>
    </row>
    <row r="96" spans="1:1" x14ac:dyDescent="0.25">
      <c r="A96" s="60"/>
    </row>
    <row r="97" spans="1:1" x14ac:dyDescent="0.25">
      <c r="A97" s="60"/>
    </row>
    <row r="98" spans="1:1" x14ac:dyDescent="0.25">
      <c r="A98" s="60"/>
    </row>
    <row r="99" spans="1:1" x14ac:dyDescent="0.25">
      <c r="A99" s="60"/>
    </row>
    <row r="100" spans="1:1" x14ac:dyDescent="0.25">
      <c r="A100" s="60"/>
    </row>
    <row r="101" spans="1:1" x14ac:dyDescent="0.25">
      <c r="A101" s="60"/>
    </row>
    <row r="102" spans="1:1" x14ac:dyDescent="0.25">
      <c r="A102" s="60"/>
    </row>
    <row r="103" spans="1:1" x14ac:dyDescent="0.25">
      <c r="A103" s="60"/>
    </row>
    <row r="104" spans="1:1" x14ac:dyDescent="0.25">
      <c r="A104" s="60"/>
    </row>
    <row r="105" spans="1:1" x14ac:dyDescent="0.25">
      <c r="A105" s="60"/>
    </row>
    <row r="106" spans="1:1" x14ac:dyDescent="0.25">
      <c r="A106" s="60"/>
    </row>
    <row r="107" spans="1:1" x14ac:dyDescent="0.25">
      <c r="A107" s="60"/>
    </row>
    <row r="108" spans="1:1" x14ac:dyDescent="0.25">
      <c r="A108" s="60"/>
    </row>
    <row r="109" spans="1:1" x14ac:dyDescent="0.25">
      <c r="A109" s="60"/>
    </row>
    <row r="110" spans="1:1" x14ac:dyDescent="0.25">
      <c r="A110" s="60"/>
    </row>
    <row r="111" spans="1:1" x14ac:dyDescent="0.25">
      <c r="A111" s="60"/>
    </row>
    <row r="112" spans="1:1" x14ac:dyDescent="0.25">
      <c r="A112" s="60"/>
    </row>
    <row r="113" spans="1:1" x14ac:dyDescent="0.25">
      <c r="A113" s="60"/>
    </row>
    <row r="114" spans="1:1" x14ac:dyDescent="0.25">
      <c r="A114" s="60"/>
    </row>
    <row r="115" spans="1:1" x14ac:dyDescent="0.25">
      <c r="A115" s="60"/>
    </row>
    <row r="116" spans="1:1" x14ac:dyDescent="0.25">
      <c r="A116" s="60"/>
    </row>
    <row r="117" spans="1:1" x14ac:dyDescent="0.25">
      <c r="A117" s="60"/>
    </row>
    <row r="118" spans="1:1" x14ac:dyDescent="0.25">
      <c r="A118" s="60"/>
    </row>
    <row r="119" spans="1:1" x14ac:dyDescent="0.25">
      <c r="A119" s="60"/>
    </row>
    <row r="120" spans="1:1" x14ac:dyDescent="0.25">
      <c r="A120" s="60"/>
    </row>
    <row r="121" spans="1:1" x14ac:dyDescent="0.25">
      <c r="A121" s="60"/>
    </row>
    <row r="122" spans="1:1" x14ac:dyDescent="0.25">
      <c r="A122" s="60"/>
    </row>
    <row r="123" spans="1:1" x14ac:dyDescent="0.25">
      <c r="A123" s="60"/>
    </row>
    <row r="124" spans="1:1" x14ac:dyDescent="0.25">
      <c r="A124" s="60"/>
    </row>
    <row r="125" spans="1:1" x14ac:dyDescent="0.25">
      <c r="A125" s="60"/>
    </row>
    <row r="126" spans="1:1" x14ac:dyDescent="0.25">
      <c r="A126" s="60"/>
    </row>
    <row r="127" spans="1:1" x14ac:dyDescent="0.25">
      <c r="A127" s="60"/>
    </row>
    <row r="128" spans="1:1" x14ac:dyDescent="0.25">
      <c r="A128" s="60"/>
    </row>
    <row r="129" spans="1:1" x14ac:dyDescent="0.25">
      <c r="A129" s="60"/>
    </row>
    <row r="130" spans="1:1" x14ac:dyDescent="0.25">
      <c r="A130" s="60"/>
    </row>
    <row r="131" spans="1:1" x14ac:dyDescent="0.25">
      <c r="A131" s="60"/>
    </row>
    <row r="132" spans="1:1" x14ac:dyDescent="0.25">
      <c r="A132" s="60"/>
    </row>
    <row r="133" spans="1:1" x14ac:dyDescent="0.25">
      <c r="A133" s="60"/>
    </row>
    <row r="134" spans="1:1" x14ac:dyDescent="0.25">
      <c r="A134" s="60"/>
    </row>
    <row r="135" spans="1:1" x14ac:dyDescent="0.25">
      <c r="A135" s="60"/>
    </row>
    <row r="136" spans="1:1" x14ac:dyDescent="0.25">
      <c r="A136" s="60"/>
    </row>
    <row r="137" spans="1:1" x14ac:dyDescent="0.25">
      <c r="A137" s="60"/>
    </row>
    <row r="138" spans="1:1" x14ac:dyDescent="0.25">
      <c r="A138" s="60"/>
    </row>
    <row r="139" spans="1:1" x14ac:dyDescent="0.25">
      <c r="A139" s="60"/>
    </row>
    <row r="140" spans="1:1" x14ac:dyDescent="0.25">
      <c r="A140" s="60"/>
    </row>
    <row r="141" spans="1:1" x14ac:dyDescent="0.25">
      <c r="A141" s="60"/>
    </row>
    <row r="142" spans="1:1" x14ac:dyDescent="0.25">
      <c r="A142" s="60"/>
    </row>
    <row r="143" spans="1:1" x14ac:dyDescent="0.25">
      <c r="A143" s="60"/>
    </row>
    <row r="144" spans="1:1" x14ac:dyDescent="0.25">
      <c r="A144" s="60"/>
    </row>
    <row r="145" spans="1:1" x14ac:dyDescent="0.25">
      <c r="A145" s="60"/>
    </row>
    <row r="146" spans="1:1" x14ac:dyDescent="0.25">
      <c r="A146" s="60"/>
    </row>
    <row r="147" spans="1:1" x14ac:dyDescent="0.25">
      <c r="A147" s="60"/>
    </row>
    <row r="148" spans="1:1" x14ac:dyDescent="0.25">
      <c r="A148" s="60"/>
    </row>
    <row r="149" spans="1:1" x14ac:dyDescent="0.25">
      <c r="A149" s="60"/>
    </row>
    <row r="150" spans="1:1" x14ac:dyDescent="0.25">
      <c r="A150" s="60"/>
    </row>
    <row r="151" spans="1:1" x14ac:dyDescent="0.25">
      <c r="A151" s="60"/>
    </row>
    <row r="152" spans="1:1" x14ac:dyDescent="0.25">
      <c r="A152" s="60"/>
    </row>
    <row r="153" spans="1:1" x14ac:dyDescent="0.25">
      <c r="A153" s="60"/>
    </row>
    <row r="154" spans="1:1" x14ac:dyDescent="0.25">
      <c r="A154" s="60"/>
    </row>
    <row r="155" spans="1:1" x14ac:dyDescent="0.25">
      <c r="A155" s="60"/>
    </row>
    <row r="156" spans="1:1" x14ac:dyDescent="0.25">
      <c r="A156" s="60"/>
    </row>
    <row r="157" spans="1:1" x14ac:dyDescent="0.25">
      <c r="A157" s="60"/>
    </row>
    <row r="158" spans="1:1" x14ac:dyDescent="0.25">
      <c r="A158" s="60"/>
    </row>
    <row r="159" spans="1:1" x14ac:dyDescent="0.25">
      <c r="A159" s="60"/>
    </row>
    <row r="160" spans="1:1" x14ac:dyDescent="0.25">
      <c r="A160" s="60"/>
    </row>
    <row r="161" spans="1:1" x14ac:dyDescent="0.25">
      <c r="A161" s="60"/>
    </row>
    <row r="162" spans="1:1" x14ac:dyDescent="0.25">
      <c r="A162" s="60"/>
    </row>
    <row r="163" spans="1:1" x14ac:dyDescent="0.25">
      <c r="A163" s="60"/>
    </row>
    <row r="164" spans="1:1" x14ac:dyDescent="0.25">
      <c r="A164" s="60"/>
    </row>
    <row r="165" spans="1:1" x14ac:dyDescent="0.25">
      <c r="A165" s="60"/>
    </row>
    <row r="166" spans="1:1" x14ac:dyDescent="0.25">
      <c r="A166" s="60"/>
    </row>
    <row r="167" spans="1:1" x14ac:dyDescent="0.25">
      <c r="A167" s="60"/>
    </row>
    <row r="168" spans="1:1" x14ac:dyDescent="0.25">
      <c r="A168" s="60"/>
    </row>
    <row r="169" spans="1:1" x14ac:dyDescent="0.25">
      <c r="A169" s="60"/>
    </row>
    <row r="170" spans="1:1" x14ac:dyDescent="0.25">
      <c r="A170" s="60"/>
    </row>
    <row r="171" spans="1:1" x14ac:dyDescent="0.25">
      <c r="A171" s="60"/>
    </row>
    <row r="172" spans="1:1" x14ac:dyDescent="0.25">
      <c r="A172" s="60"/>
    </row>
    <row r="173" spans="1:1" x14ac:dyDescent="0.25">
      <c r="A173" s="60"/>
    </row>
    <row r="174" spans="1:1" x14ac:dyDescent="0.25">
      <c r="A174" s="60"/>
    </row>
    <row r="175" spans="1:1" x14ac:dyDescent="0.25">
      <c r="A175" s="60"/>
    </row>
    <row r="176" spans="1:1" x14ac:dyDescent="0.25">
      <c r="A176" s="60"/>
    </row>
    <row r="177" spans="1:1" x14ac:dyDescent="0.25">
      <c r="A177" s="60"/>
    </row>
    <row r="178" spans="1:1" x14ac:dyDescent="0.25">
      <c r="A178" s="60"/>
    </row>
    <row r="179" spans="1:1" x14ac:dyDescent="0.25">
      <c r="A179" s="60"/>
    </row>
    <row r="180" spans="1:1" x14ac:dyDescent="0.25">
      <c r="A180" s="60"/>
    </row>
    <row r="181" spans="1:1" x14ac:dyDescent="0.25">
      <c r="A181" s="60"/>
    </row>
    <row r="182" spans="1:1" x14ac:dyDescent="0.25">
      <c r="A182" s="60"/>
    </row>
    <row r="183" spans="1:1" x14ac:dyDescent="0.25">
      <c r="A183" s="60"/>
    </row>
    <row r="184" spans="1:1" x14ac:dyDescent="0.25">
      <c r="A184" s="60"/>
    </row>
    <row r="185" spans="1:1" x14ac:dyDescent="0.25">
      <c r="A185" s="60"/>
    </row>
    <row r="186" spans="1:1" x14ac:dyDescent="0.25">
      <c r="A186" s="60"/>
    </row>
    <row r="187" spans="1:1" x14ac:dyDescent="0.25">
      <c r="A187" s="60"/>
    </row>
    <row r="188" spans="1:1" x14ac:dyDescent="0.25">
      <c r="A188" s="60"/>
    </row>
    <row r="189" spans="1:1" x14ac:dyDescent="0.25">
      <c r="A189" s="60"/>
    </row>
    <row r="190" spans="1:1" x14ac:dyDescent="0.25">
      <c r="A190" s="60"/>
    </row>
    <row r="191" spans="1:1" x14ac:dyDescent="0.25">
      <c r="A191" s="60"/>
    </row>
    <row r="192" spans="1:1" x14ac:dyDescent="0.25">
      <c r="A192" s="60"/>
    </row>
    <row r="193" spans="1:1" x14ac:dyDescent="0.25">
      <c r="A193" s="60"/>
    </row>
    <row r="194" spans="1:1" x14ac:dyDescent="0.25">
      <c r="A194" s="60"/>
    </row>
    <row r="195" spans="1:1" x14ac:dyDescent="0.25">
      <c r="A195" s="60"/>
    </row>
    <row r="196" spans="1:1" x14ac:dyDescent="0.25">
      <c r="A196" s="60"/>
    </row>
    <row r="197" spans="1:1" x14ac:dyDescent="0.25">
      <c r="A197" s="60"/>
    </row>
    <row r="198" spans="1:1" x14ac:dyDescent="0.25">
      <c r="A198" s="60"/>
    </row>
    <row r="199" spans="1:1" x14ac:dyDescent="0.25">
      <c r="A199" s="60"/>
    </row>
    <row r="200" spans="1:1" x14ac:dyDescent="0.25">
      <c r="A200" s="60"/>
    </row>
    <row r="201" spans="1:1" x14ac:dyDescent="0.25">
      <c r="A201" s="60"/>
    </row>
    <row r="202" spans="1:1" x14ac:dyDescent="0.25">
      <c r="A202" s="60"/>
    </row>
    <row r="203" spans="1:1" x14ac:dyDescent="0.25">
      <c r="A203" s="60"/>
    </row>
    <row r="204" spans="1:1" x14ac:dyDescent="0.25">
      <c r="A204" s="60"/>
    </row>
    <row r="205" spans="1:1" x14ac:dyDescent="0.25">
      <c r="A205" s="60"/>
    </row>
    <row r="206" spans="1:1" x14ac:dyDescent="0.25">
      <c r="A206" s="60"/>
    </row>
    <row r="207" spans="1:1" x14ac:dyDescent="0.25">
      <c r="A207" s="60"/>
    </row>
    <row r="208" spans="1:1" x14ac:dyDescent="0.25">
      <c r="A208" s="60"/>
    </row>
    <row r="209" spans="1:1" x14ac:dyDescent="0.25">
      <c r="A209" s="60"/>
    </row>
    <row r="210" spans="1:1" x14ac:dyDescent="0.25">
      <c r="A210" s="60"/>
    </row>
    <row r="211" spans="1:1" x14ac:dyDescent="0.25">
      <c r="A211" s="60"/>
    </row>
    <row r="212" spans="1:1" x14ac:dyDescent="0.25">
      <c r="A212" s="60"/>
    </row>
    <row r="213" spans="1:1" x14ac:dyDescent="0.25">
      <c r="A213" s="60"/>
    </row>
    <row r="214" spans="1:1" x14ac:dyDescent="0.25">
      <c r="A214" s="60"/>
    </row>
    <row r="215" spans="1:1" x14ac:dyDescent="0.25">
      <c r="A215" s="60"/>
    </row>
    <row r="216" spans="1:1" x14ac:dyDescent="0.25">
      <c r="A216" s="60"/>
    </row>
    <row r="217" spans="1:1" x14ac:dyDescent="0.25">
      <c r="A217" s="60"/>
    </row>
    <row r="218" spans="1:1" x14ac:dyDescent="0.25">
      <c r="A218" s="60"/>
    </row>
    <row r="219" spans="1:1" x14ac:dyDescent="0.25">
      <c r="A219" s="60"/>
    </row>
    <row r="220" spans="1:1" x14ac:dyDescent="0.25">
      <c r="A220" s="60"/>
    </row>
    <row r="221" spans="1:1" x14ac:dyDescent="0.25">
      <c r="A221" s="60"/>
    </row>
    <row r="222" spans="1:1" x14ac:dyDescent="0.25">
      <c r="A222" s="60"/>
    </row>
    <row r="223" spans="1:1" x14ac:dyDescent="0.25">
      <c r="A223" s="60"/>
    </row>
    <row r="224" spans="1:1" x14ac:dyDescent="0.25">
      <c r="A224" s="60"/>
    </row>
    <row r="225" spans="1:1" x14ac:dyDescent="0.25">
      <c r="A225" s="60"/>
    </row>
    <row r="226" spans="1:1" x14ac:dyDescent="0.25">
      <c r="A226" s="60"/>
    </row>
    <row r="227" spans="1:1" x14ac:dyDescent="0.25">
      <c r="A227" s="60"/>
    </row>
    <row r="228" spans="1:1" x14ac:dyDescent="0.25">
      <c r="A228" s="60"/>
    </row>
    <row r="229" spans="1:1" x14ac:dyDescent="0.25">
      <c r="A229" s="60"/>
    </row>
    <row r="230" spans="1:1" x14ac:dyDescent="0.25">
      <c r="A230" s="60"/>
    </row>
    <row r="231" spans="1:1" x14ac:dyDescent="0.25">
      <c r="A231" s="60"/>
    </row>
    <row r="232" spans="1:1" x14ac:dyDescent="0.25">
      <c r="A232" s="60"/>
    </row>
    <row r="233" spans="1:1" x14ac:dyDescent="0.25">
      <c r="A233" s="60"/>
    </row>
    <row r="234" spans="1:1" x14ac:dyDescent="0.25">
      <c r="A234" s="60"/>
    </row>
    <row r="235" spans="1:1" x14ac:dyDescent="0.25">
      <c r="A235" s="60"/>
    </row>
    <row r="236" spans="1:1" x14ac:dyDescent="0.25">
      <c r="A236" s="60"/>
    </row>
    <row r="237" spans="1:1" x14ac:dyDescent="0.25">
      <c r="A237" s="60"/>
    </row>
    <row r="238" spans="1:1" x14ac:dyDescent="0.25">
      <c r="A238" s="60"/>
    </row>
    <row r="239" spans="1:1" x14ac:dyDescent="0.25">
      <c r="A239" s="60"/>
    </row>
    <row r="240" spans="1:1" x14ac:dyDescent="0.25">
      <c r="A240" s="60"/>
    </row>
    <row r="241" spans="1:1" x14ac:dyDescent="0.25">
      <c r="A241" s="60"/>
    </row>
    <row r="242" spans="1:1" x14ac:dyDescent="0.25">
      <c r="A242" s="60"/>
    </row>
    <row r="243" spans="1:1" x14ac:dyDescent="0.25">
      <c r="A243" s="60"/>
    </row>
    <row r="244" spans="1:1" x14ac:dyDescent="0.25">
      <c r="A244" s="60"/>
    </row>
    <row r="245" spans="1:1" x14ac:dyDescent="0.25">
      <c r="A245" s="60"/>
    </row>
    <row r="246" spans="1:1" x14ac:dyDescent="0.25">
      <c r="A246" s="60"/>
    </row>
    <row r="247" spans="1:1" x14ac:dyDescent="0.25">
      <c r="A247" s="60"/>
    </row>
    <row r="248" spans="1:1" x14ac:dyDescent="0.25">
      <c r="A248" s="60"/>
    </row>
    <row r="249" spans="1:1" x14ac:dyDescent="0.25">
      <c r="A249" s="60"/>
    </row>
  </sheetData>
  <sheetProtection algorithmName="SHA-512" hashValue="+OmqEmifJhsLiUkRw11h56guIhYT95TCI7x1xpVxA7bNUvlyW4jLdQx2S0U5MuZnC1FmVcbSeSrWooWvnJr88w==" saltValue="ur4nWvSdqwkh9QNkZA9Ygw==" spinCount="100000" sheet="1" selectLockedCells="1"/>
  <mergeCells count="8">
    <mergeCell ref="B1:D1"/>
    <mergeCell ref="B28:D28"/>
    <mergeCell ref="B29:D29"/>
    <mergeCell ref="B30:D30"/>
    <mergeCell ref="A54:D54"/>
    <mergeCell ref="A2:C2"/>
    <mergeCell ref="B49:D49"/>
    <mergeCell ref="B27:D27"/>
  </mergeCells>
  <phoneticPr fontId="14" type="noConversion"/>
  <pageMargins left="0.25" right="0.25" top="0.75" bottom="0.75" header="0.3" footer="0.3"/>
  <pageSetup paperSize="9" scale="71" fitToHeight="2" orientation="landscape" r:id="rId1"/>
  <headerFooter>
    <oddFooter>&amp;L&amp;"Century Gothic,Standaard"&amp;8&amp;F
&amp;D&amp;C&amp;"Century Gothic,Standaard"&amp;8Pagina &amp;P van &amp;N&amp;R&amp;"Century Gothic,Vet"&amp;12United Quality
&amp;"Century Gothic,Cursief"&amp;8Advies en Aanbesteding in Afval en Automotive</oddFooter>
  </headerFooter>
  <rowBreaks count="1" manualBreakCount="1">
    <brk id="23"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83417-BF28-47A2-8AB6-BE792FA35D06}">
  <sheetPr>
    <tabColor rgb="FF00B050"/>
    <pageSetUpPr fitToPage="1"/>
  </sheetPr>
  <dimension ref="A1:AV249"/>
  <sheetViews>
    <sheetView showGridLines="0" zoomScaleNormal="100" workbookViewId="0">
      <pane xSplit="1" ySplit="3" topLeftCell="B27" activePane="bottomRight" state="frozen"/>
      <selection activeCell="F10" sqref="F10"/>
      <selection pane="topRight" activeCell="F10" sqref="F10"/>
      <selection pane="bottomLeft" activeCell="F10" sqref="F10"/>
      <selection pane="bottomRight" activeCell="B49" sqref="B49:D49"/>
    </sheetView>
  </sheetViews>
  <sheetFormatPr defaultColWidth="9.140625" defaultRowHeight="15" x14ac:dyDescent="0.25"/>
  <cols>
    <col min="1" max="1" width="60.140625" style="61" customWidth="1"/>
    <col min="2" max="2" width="43.140625" style="59" customWidth="1"/>
    <col min="3" max="3" width="45.85546875" style="59" customWidth="1"/>
    <col min="4" max="4" width="43.140625" style="59" customWidth="1"/>
    <col min="5" max="16384" width="9.140625" style="59"/>
  </cols>
  <sheetData>
    <row r="1" spans="1:4" s="49" customFormat="1" ht="15.75" x14ac:dyDescent="0.25">
      <c r="A1" s="62" t="s">
        <v>8</v>
      </c>
      <c r="B1" s="193" t="s">
        <v>171</v>
      </c>
      <c r="C1" s="193"/>
      <c r="D1" s="193"/>
    </row>
    <row r="2" spans="1:4" s="50" customFormat="1" ht="13.5" x14ac:dyDescent="0.2">
      <c r="A2" s="194" t="s">
        <v>9</v>
      </c>
      <c r="B2" s="194"/>
      <c r="C2" s="194"/>
      <c r="D2" s="194"/>
    </row>
    <row r="3" spans="1:4" s="52" customFormat="1" ht="12.75" x14ac:dyDescent="0.2">
      <c r="A3" s="51" t="s">
        <v>10</v>
      </c>
      <c r="B3" s="65" t="s">
        <v>64</v>
      </c>
      <c r="C3" s="65" t="s">
        <v>65</v>
      </c>
      <c r="D3" s="65" t="s">
        <v>66</v>
      </c>
    </row>
    <row r="4" spans="1:4" s="50" customFormat="1" ht="14.25" x14ac:dyDescent="0.2">
      <c r="A4" s="81" t="s">
        <v>1</v>
      </c>
      <c r="B4" s="87" t="s">
        <v>79</v>
      </c>
      <c r="C4" s="87" t="s">
        <v>67</v>
      </c>
      <c r="D4" s="87" t="s">
        <v>43</v>
      </c>
    </row>
    <row r="5" spans="1:4" s="50" customFormat="1" ht="14.25" x14ac:dyDescent="0.2">
      <c r="A5" s="81" t="s">
        <v>2</v>
      </c>
      <c r="B5" s="87" t="s">
        <v>96</v>
      </c>
      <c r="C5" s="87" t="s">
        <v>80</v>
      </c>
      <c r="D5" s="87" t="s">
        <v>81</v>
      </c>
    </row>
    <row r="6" spans="1:4" s="50" customFormat="1" ht="14.25" x14ac:dyDescent="0.2">
      <c r="A6" s="81" t="s">
        <v>3</v>
      </c>
      <c r="B6" s="87" t="s">
        <v>100</v>
      </c>
      <c r="C6" s="141" t="s">
        <v>174</v>
      </c>
      <c r="D6" s="141" t="s">
        <v>175</v>
      </c>
    </row>
    <row r="7" spans="1:4" s="50" customFormat="1" ht="14.25" x14ac:dyDescent="0.2">
      <c r="A7" s="81" t="s">
        <v>11</v>
      </c>
      <c r="B7" s="87" t="s">
        <v>97</v>
      </c>
      <c r="C7" s="141" t="s">
        <v>97</v>
      </c>
      <c r="D7" s="87" t="s">
        <v>97</v>
      </c>
    </row>
    <row r="8" spans="1:4" s="50" customFormat="1" ht="14.25" x14ac:dyDescent="0.2">
      <c r="A8" s="81" t="s">
        <v>12</v>
      </c>
      <c r="B8" s="87" t="s">
        <v>13</v>
      </c>
      <c r="C8" s="87" t="s">
        <v>13</v>
      </c>
      <c r="D8" s="87" t="s">
        <v>13</v>
      </c>
    </row>
    <row r="9" spans="1:4" s="50" customFormat="1" ht="14.25" x14ac:dyDescent="0.2">
      <c r="A9" s="81" t="s">
        <v>70</v>
      </c>
      <c r="B9" s="68">
        <v>1722</v>
      </c>
      <c r="C9" s="85">
        <v>1444</v>
      </c>
      <c r="D9" s="85">
        <v>1430</v>
      </c>
    </row>
    <row r="10" spans="1:4" s="50" customFormat="1" ht="14.25" x14ac:dyDescent="0.2">
      <c r="A10" s="77"/>
      <c r="B10" s="84"/>
      <c r="C10" s="84"/>
      <c r="D10" s="84"/>
    </row>
    <row r="11" spans="1:4" s="52" customFormat="1" ht="12.75" x14ac:dyDescent="0.2">
      <c r="A11" s="51" t="s">
        <v>14</v>
      </c>
      <c r="B11" s="65"/>
      <c r="C11" s="65"/>
      <c r="D11" s="65"/>
    </row>
    <row r="12" spans="1:4" s="50" customFormat="1" ht="28.5" x14ac:dyDescent="0.2">
      <c r="A12" s="81" t="s">
        <v>15</v>
      </c>
      <c r="B12" s="82">
        <f>(B13*1.21)+B14</f>
        <v>36849.629999999997</v>
      </c>
      <c r="C12" s="82">
        <f>(C13*1.21)+C14</f>
        <v>28999.149999999998</v>
      </c>
      <c r="D12" s="82">
        <f>(D13*1.21)+D14</f>
        <v>32799.759999999995</v>
      </c>
    </row>
    <row r="13" spans="1:4" s="50" customFormat="1" ht="14.25" x14ac:dyDescent="0.2">
      <c r="A13" s="81" t="s">
        <v>16</v>
      </c>
      <c r="B13" s="82">
        <v>29903</v>
      </c>
      <c r="C13" s="82">
        <v>23415</v>
      </c>
      <c r="D13" s="82">
        <v>26556</v>
      </c>
    </row>
    <row r="14" spans="1:4" s="50" customFormat="1" ht="14.25" x14ac:dyDescent="0.2">
      <c r="A14" s="81" t="s">
        <v>47</v>
      </c>
      <c r="B14" s="82">
        <v>667</v>
      </c>
      <c r="C14" s="82">
        <v>667</v>
      </c>
      <c r="D14" s="82">
        <v>667</v>
      </c>
    </row>
    <row r="15" spans="1:4" s="50" customFormat="1" ht="85.5" x14ac:dyDescent="0.2">
      <c r="A15" s="81" t="s">
        <v>17</v>
      </c>
      <c r="B15" s="66" t="s">
        <v>201</v>
      </c>
      <c r="C15" s="66" t="s">
        <v>202</v>
      </c>
      <c r="D15" s="66" t="s">
        <v>203</v>
      </c>
    </row>
    <row r="16" spans="1:4" s="50" customFormat="1" ht="14.25" x14ac:dyDescent="0.2">
      <c r="A16" s="81" t="s">
        <v>18</v>
      </c>
      <c r="B16" s="69">
        <v>0</v>
      </c>
      <c r="C16" s="69">
        <v>578</v>
      </c>
      <c r="D16" s="69">
        <v>579</v>
      </c>
    </row>
    <row r="17" spans="1:4" s="50" customFormat="1" ht="114" x14ac:dyDescent="0.2">
      <c r="A17" s="81" t="s">
        <v>19</v>
      </c>
      <c r="B17" s="66" t="s">
        <v>204</v>
      </c>
      <c r="C17" s="66" t="s">
        <v>205</v>
      </c>
      <c r="D17" s="66" t="s">
        <v>205</v>
      </c>
    </row>
    <row r="18" spans="1:4" s="50" customFormat="1" ht="14.25" x14ac:dyDescent="0.2">
      <c r="A18" s="81" t="s">
        <v>20</v>
      </c>
      <c r="B18" s="82">
        <v>1000</v>
      </c>
      <c r="C18" s="82">
        <v>1000</v>
      </c>
      <c r="D18" s="82">
        <v>1000</v>
      </c>
    </row>
    <row r="19" spans="1:4" s="50" customFormat="1" ht="14.25" x14ac:dyDescent="0.2">
      <c r="A19" s="81" t="s">
        <v>71</v>
      </c>
      <c r="B19" s="82">
        <f>1140/1.21</f>
        <v>942.14876033057851</v>
      </c>
      <c r="C19" s="82">
        <f>1000/1.21</f>
        <v>826.44628099173553</v>
      </c>
      <c r="D19" s="82">
        <v>836.51</v>
      </c>
    </row>
    <row r="20" spans="1:4" s="50" customFormat="1" ht="14.25" x14ac:dyDescent="0.2">
      <c r="A20" s="81" t="s">
        <v>21</v>
      </c>
      <c r="B20" s="67">
        <f>B19+B18+B16+B14+B13</f>
        <v>32512.14876033058</v>
      </c>
      <c r="C20" s="67">
        <f>C19+C18+C16+C14+C13</f>
        <v>26486.446280991735</v>
      </c>
      <c r="D20" s="67">
        <f>D19+D18+D16+D14+D13</f>
        <v>29638.510000000002</v>
      </c>
    </row>
    <row r="21" spans="1:4" s="50" customFormat="1" ht="14.25" x14ac:dyDescent="0.2">
      <c r="A21" s="81" t="s">
        <v>22</v>
      </c>
      <c r="B21" s="86">
        <v>0</v>
      </c>
      <c r="C21" s="86">
        <v>0</v>
      </c>
      <c r="D21" s="86">
        <v>0</v>
      </c>
    </row>
    <row r="22" spans="1:4" s="50" customFormat="1" ht="14.25" x14ac:dyDescent="0.2">
      <c r="A22" s="81" t="s">
        <v>23</v>
      </c>
      <c r="B22" s="67">
        <f>B20-B21</f>
        <v>32512.14876033058</v>
      </c>
      <c r="C22" s="67">
        <f>C20-C21</f>
        <v>26486.446280991735</v>
      </c>
      <c r="D22" s="67">
        <f>D20-D21</f>
        <v>29638.510000000002</v>
      </c>
    </row>
    <row r="23" spans="1:4" s="50" customFormat="1" ht="14.25" x14ac:dyDescent="0.2">
      <c r="A23" s="77"/>
      <c r="B23" s="76"/>
      <c r="C23" s="76"/>
      <c r="D23" s="76"/>
    </row>
    <row r="24" spans="1:4" s="52" customFormat="1" ht="12.75" x14ac:dyDescent="0.2">
      <c r="A24" s="51" t="s">
        <v>24</v>
      </c>
      <c r="B24" s="65"/>
      <c r="C24" s="65"/>
      <c r="D24" s="65"/>
    </row>
    <row r="25" spans="1:4" s="50" customFormat="1" ht="14.25" x14ac:dyDescent="0.2">
      <c r="A25" s="81" t="s">
        <v>25</v>
      </c>
      <c r="B25" s="85">
        <v>72</v>
      </c>
      <c r="C25" s="85">
        <v>72</v>
      </c>
      <c r="D25" s="85">
        <v>72</v>
      </c>
    </row>
    <row r="26" spans="1:4" s="50" customFormat="1" ht="14.25" x14ac:dyDescent="0.2">
      <c r="A26" s="81" t="s">
        <v>26</v>
      </c>
      <c r="B26" s="85">
        <v>10000</v>
      </c>
      <c r="C26" s="85">
        <v>10000</v>
      </c>
      <c r="D26" s="85">
        <v>10000</v>
      </c>
    </row>
    <row r="27" spans="1:4" s="50" customFormat="1" ht="14.25" x14ac:dyDescent="0.2">
      <c r="A27" s="78" t="s">
        <v>72</v>
      </c>
      <c r="B27" s="195">
        <v>2.5000000000000001E-2</v>
      </c>
      <c r="C27" s="195"/>
      <c r="D27" s="195"/>
    </row>
    <row r="28" spans="1:4" s="50" customFormat="1" ht="28.5" x14ac:dyDescent="0.2">
      <c r="A28" s="78" t="s">
        <v>73</v>
      </c>
      <c r="B28" s="196">
        <f>'Prijsinvulf overige zaken'!C5</f>
        <v>0</v>
      </c>
      <c r="C28" s="196"/>
      <c r="D28" s="196"/>
    </row>
    <row r="29" spans="1:4" s="50" customFormat="1" ht="14.25" x14ac:dyDescent="0.2">
      <c r="A29" s="78" t="s">
        <v>74</v>
      </c>
      <c r="B29" s="196">
        <f>B27+B28</f>
        <v>2.5000000000000001E-2</v>
      </c>
      <c r="C29" s="196"/>
      <c r="D29" s="196"/>
    </row>
    <row r="30" spans="1:4" s="50" customFormat="1" ht="14.25" x14ac:dyDescent="0.2">
      <c r="A30" s="78" t="s">
        <v>135</v>
      </c>
      <c r="B30" s="198">
        <v>0.1</v>
      </c>
      <c r="C30" s="198"/>
      <c r="D30" s="198"/>
    </row>
    <row r="31" spans="1:4" s="50" customFormat="1" ht="14.25" x14ac:dyDescent="0.2">
      <c r="A31" s="81" t="s">
        <v>27</v>
      </c>
      <c r="B31" s="80">
        <v>0</v>
      </c>
      <c r="C31" s="80">
        <v>0</v>
      </c>
      <c r="D31" s="80">
        <v>0</v>
      </c>
    </row>
    <row r="32" spans="1:4" s="50" customFormat="1" ht="14.25" x14ac:dyDescent="0.2">
      <c r="A32" s="81" t="s">
        <v>28</v>
      </c>
      <c r="B32" s="161">
        <v>0</v>
      </c>
      <c r="C32" s="161">
        <v>0</v>
      </c>
      <c r="D32" s="161">
        <v>0</v>
      </c>
    </row>
    <row r="33" spans="1:4" s="50" customFormat="1" ht="14.25" x14ac:dyDescent="0.2">
      <c r="A33" s="81" t="s">
        <v>29</v>
      </c>
      <c r="B33" s="161">
        <v>0</v>
      </c>
      <c r="C33" s="161">
        <v>0</v>
      </c>
      <c r="D33" s="161">
        <v>0</v>
      </c>
    </row>
    <row r="34" spans="1:4" s="50" customFormat="1" ht="14.25" x14ac:dyDescent="0.2">
      <c r="A34" s="81" t="s">
        <v>137</v>
      </c>
      <c r="B34" s="161">
        <v>0</v>
      </c>
      <c r="C34" s="161">
        <v>0</v>
      </c>
      <c r="D34" s="161">
        <v>0</v>
      </c>
    </row>
    <row r="35" spans="1:4" s="50" customFormat="1" ht="14.25" x14ac:dyDescent="0.2">
      <c r="A35" s="77"/>
      <c r="B35" s="84"/>
      <c r="C35" s="84"/>
      <c r="D35" s="84"/>
    </row>
    <row r="36" spans="1:4" s="52" customFormat="1" ht="13.5" x14ac:dyDescent="0.2">
      <c r="A36" s="51" t="s">
        <v>44</v>
      </c>
      <c r="B36" s="64"/>
      <c r="C36" s="64"/>
      <c r="D36" s="64"/>
    </row>
    <row r="37" spans="1:4" s="50" customFormat="1" ht="14.25" x14ac:dyDescent="0.2">
      <c r="A37" s="81" t="s">
        <v>31</v>
      </c>
      <c r="B37" s="162">
        <v>0</v>
      </c>
      <c r="C37" s="80">
        <v>0</v>
      </c>
      <c r="D37" s="80">
        <v>0</v>
      </c>
    </row>
    <row r="38" spans="1:4" s="50" customFormat="1" ht="14.25" x14ac:dyDescent="0.2">
      <c r="A38" s="81" t="s">
        <v>32</v>
      </c>
      <c r="B38" s="80">
        <v>0</v>
      </c>
      <c r="C38" s="163">
        <v>0</v>
      </c>
      <c r="D38" s="83">
        <v>0</v>
      </c>
    </row>
    <row r="39" spans="1:4" s="50" customFormat="1" ht="14.25" x14ac:dyDescent="0.2">
      <c r="A39" s="81" t="s">
        <v>33</v>
      </c>
      <c r="B39" s="80">
        <v>0</v>
      </c>
      <c r="C39" s="80">
        <v>0</v>
      </c>
      <c r="D39" s="162">
        <v>0</v>
      </c>
    </row>
    <row r="40" spans="1:4" s="50" customFormat="1" ht="14.25" x14ac:dyDescent="0.2">
      <c r="A40" s="81" t="s">
        <v>34</v>
      </c>
      <c r="B40" s="80">
        <v>0</v>
      </c>
      <c r="C40" s="80">
        <v>0</v>
      </c>
      <c r="D40" s="80">
        <v>0</v>
      </c>
    </row>
    <row r="41" spans="1:4" s="50" customFormat="1" ht="14.25" x14ac:dyDescent="0.2">
      <c r="A41" s="81" t="s">
        <v>35</v>
      </c>
      <c r="B41" s="80">
        <v>0</v>
      </c>
      <c r="C41" s="80">
        <v>0</v>
      </c>
      <c r="D41" s="80">
        <v>0</v>
      </c>
    </row>
    <row r="42" spans="1:4" s="50" customFormat="1" ht="14.25" x14ac:dyDescent="0.2">
      <c r="A42" s="70" t="s">
        <v>36</v>
      </c>
      <c r="B42" s="80">
        <v>0</v>
      </c>
      <c r="C42" s="80">
        <v>0</v>
      </c>
      <c r="D42" s="80">
        <v>0</v>
      </c>
    </row>
    <row r="43" spans="1:4" s="50" customFormat="1" ht="14.25" x14ac:dyDescent="0.2">
      <c r="A43" s="81" t="s">
        <v>37</v>
      </c>
      <c r="B43" s="82">
        <f>(((4*81)/25)*70)/12</f>
        <v>75.600000000000009</v>
      </c>
      <c r="C43" s="82">
        <f>(((4*60)/25)*70)/12</f>
        <v>56</v>
      </c>
      <c r="D43" s="82">
        <f>(((4*60)/25)*70)/12</f>
        <v>56</v>
      </c>
    </row>
    <row r="44" spans="1:4" s="50" customFormat="1" ht="14.25" x14ac:dyDescent="0.2">
      <c r="A44" s="81" t="s">
        <v>39</v>
      </c>
      <c r="B44" s="80">
        <v>0</v>
      </c>
      <c r="C44" s="80">
        <v>0</v>
      </c>
      <c r="D44" s="80">
        <v>0</v>
      </c>
    </row>
    <row r="45" spans="1:4" s="50" customFormat="1" ht="14.25" x14ac:dyDescent="0.2">
      <c r="A45" s="179" t="s">
        <v>216</v>
      </c>
      <c r="B45" s="80">
        <v>0</v>
      </c>
      <c r="C45" s="80">
        <v>0</v>
      </c>
      <c r="D45" s="80">
        <v>0</v>
      </c>
    </row>
    <row r="46" spans="1:4" s="50" customFormat="1" ht="14.25" x14ac:dyDescent="0.2">
      <c r="A46" s="78" t="s">
        <v>75</v>
      </c>
      <c r="B46" s="80">
        <v>0</v>
      </c>
      <c r="C46" s="80">
        <v>0</v>
      </c>
      <c r="D46" s="80">
        <v>0</v>
      </c>
    </row>
    <row r="47" spans="1:4" s="50" customFormat="1" ht="14.25" x14ac:dyDescent="0.2">
      <c r="A47" s="81" t="s">
        <v>40</v>
      </c>
      <c r="B47" s="80">
        <v>0</v>
      </c>
      <c r="C47" s="80">
        <v>0</v>
      </c>
      <c r="D47" s="80">
        <v>0</v>
      </c>
    </row>
    <row r="48" spans="1:4" s="50" customFormat="1" ht="14.25" x14ac:dyDescent="0.2">
      <c r="A48" s="78" t="s">
        <v>41</v>
      </c>
      <c r="B48" s="80">
        <v>0</v>
      </c>
      <c r="C48" s="79">
        <v>0</v>
      </c>
      <c r="D48" s="79">
        <v>0</v>
      </c>
    </row>
    <row r="49" spans="1:48" s="50" customFormat="1" ht="54" customHeight="1" x14ac:dyDescent="0.2">
      <c r="A49" s="78" t="s">
        <v>42</v>
      </c>
      <c r="B49" s="197" t="s">
        <v>76</v>
      </c>
      <c r="C49" s="197"/>
      <c r="D49" s="197"/>
    </row>
    <row r="50" spans="1:48" s="123" customFormat="1" ht="15" customHeight="1" x14ac:dyDescent="0.2">
      <c r="A50" s="125" t="s">
        <v>136</v>
      </c>
      <c r="B50" s="126">
        <f>(B26*$B$30*B34)/12</f>
        <v>0</v>
      </c>
      <c r="C50" s="126">
        <f t="shared" ref="C50:D50" si="0">(C26*$B$30*C34)/12</f>
        <v>0</v>
      </c>
      <c r="D50" s="126">
        <f t="shared" si="0"/>
        <v>0</v>
      </c>
      <c r="AT50" s="127"/>
      <c r="AU50" s="127"/>
      <c r="AV50" s="127"/>
    </row>
    <row r="51" spans="1:48" s="50" customFormat="1" ht="14.25" x14ac:dyDescent="0.2">
      <c r="A51" s="77"/>
      <c r="B51" s="76"/>
      <c r="C51" s="76"/>
      <c r="D51" s="76"/>
    </row>
    <row r="52" spans="1:48" s="52" customFormat="1" ht="12.75" x14ac:dyDescent="0.2">
      <c r="A52" s="55" t="s">
        <v>77</v>
      </c>
      <c r="B52" s="56">
        <f>B37+B38+B39+B40+B41+B42+B43+B44+B46+B47+B48+B50+B45</f>
        <v>75.600000000000009</v>
      </c>
      <c r="C52" s="56">
        <f t="shared" ref="C52:D52" si="1">C37+C38+C39+C40+C41+C42+C43+C44+C46+C47+C48+C50+C45</f>
        <v>56</v>
      </c>
      <c r="D52" s="56">
        <f t="shared" si="1"/>
        <v>56</v>
      </c>
    </row>
    <row r="53" spans="1:48" s="50" customFormat="1" ht="14.25" x14ac:dyDescent="0.2">
      <c r="A53" s="77"/>
      <c r="B53" s="76"/>
      <c r="C53" s="76"/>
      <c r="D53" s="76"/>
    </row>
    <row r="54" spans="1:48" s="57" customFormat="1" ht="51" customHeight="1" x14ac:dyDescent="0.2">
      <c r="A54" s="191" t="s">
        <v>78</v>
      </c>
      <c r="B54" s="192"/>
      <c r="C54" s="192"/>
      <c r="D54" s="192"/>
    </row>
    <row r="55" spans="1:48" x14ac:dyDescent="0.25">
      <c r="A55" s="58" t="s">
        <v>30</v>
      </c>
    </row>
    <row r="56" spans="1:48" x14ac:dyDescent="0.25">
      <c r="A56" s="58"/>
    </row>
    <row r="57" spans="1:48" x14ac:dyDescent="0.25">
      <c r="A57" s="58" t="s">
        <v>30</v>
      </c>
    </row>
    <row r="58" spans="1:48" x14ac:dyDescent="0.25">
      <c r="A58" s="58"/>
    </row>
    <row r="59" spans="1:48" x14ac:dyDescent="0.25">
      <c r="A59" s="58"/>
    </row>
    <row r="60" spans="1:48" x14ac:dyDescent="0.25">
      <c r="A60" s="58"/>
    </row>
    <row r="61" spans="1:48" x14ac:dyDescent="0.25">
      <c r="A61" s="58"/>
    </row>
    <row r="62" spans="1:48" x14ac:dyDescent="0.25">
      <c r="A62" s="58"/>
    </row>
    <row r="63" spans="1:48" x14ac:dyDescent="0.25">
      <c r="A63" s="58"/>
    </row>
    <row r="64" spans="1:48" x14ac:dyDescent="0.25">
      <c r="A64" s="58"/>
    </row>
    <row r="65" spans="1:1" x14ac:dyDescent="0.25">
      <c r="A65" s="58"/>
    </row>
    <row r="66" spans="1:1" x14ac:dyDescent="0.25">
      <c r="A66" s="58"/>
    </row>
    <row r="67" spans="1:1" x14ac:dyDescent="0.25">
      <c r="A67" s="58"/>
    </row>
    <row r="68" spans="1:1" x14ac:dyDescent="0.25">
      <c r="A68" s="58"/>
    </row>
    <row r="69" spans="1:1" x14ac:dyDescent="0.25">
      <c r="A69" s="58"/>
    </row>
    <row r="70" spans="1:1" x14ac:dyDescent="0.25">
      <c r="A70" s="58"/>
    </row>
    <row r="71" spans="1:1" x14ac:dyDescent="0.25">
      <c r="A71" s="58"/>
    </row>
    <row r="72" spans="1:1" x14ac:dyDescent="0.25">
      <c r="A72" s="58"/>
    </row>
    <row r="73" spans="1:1" x14ac:dyDescent="0.25">
      <c r="A73" s="58"/>
    </row>
    <row r="74" spans="1:1" x14ac:dyDescent="0.25">
      <c r="A74" s="58"/>
    </row>
    <row r="75" spans="1:1" x14ac:dyDescent="0.25">
      <c r="A75" s="60"/>
    </row>
    <row r="76" spans="1:1" x14ac:dyDescent="0.25">
      <c r="A76" s="60"/>
    </row>
    <row r="77" spans="1:1" x14ac:dyDescent="0.25">
      <c r="A77" s="60"/>
    </row>
    <row r="78" spans="1:1" x14ac:dyDescent="0.25">
      <c r="A78" s="60"/>
    </row>
    <row r="79" spans="1:1" x14ac:dyDescent="0.25">
      <c r="A79" s="60"/>
    </row>
    <row r="80" spans="1:1" x14ac:dyDescent="0.25">
      <c r="A80" s="60"/>
    </row>
    <row r="81" spans="1:1" x14ac:dyDescent="0.25">
      <c r="A81" s="60"/>
    </row>
    <row r="82" spans="1:1" x14ac:dyDescent="0.25">
      <c r="A82" s="60"/>
    </row>
    <row r="83" spans="1:1" x14ac:dyDescent="0.25">
      <c r="A83" s="60"/>
    </row>
    <row r="84" spans="1:1" x14ac:dyDescent="0.25">
      <c r="A84" s="60"/>
    </row>
    <row r="85" spans="1:1" x14ac:dyDescent="0.25">
      <c r="A85" s="60"/>
    </row>
    <row r="86" spans="1:1" x14ac:dyDescent="0.25">
      <c r="A86" s="60"/>
    </row>
    <row r="87" spans="1:1" x14ac:dyDescent="0.25">
      <c r="A87" s="60"/>
    </row>
    <row r="88" spans="1:1" x14ac:dyDescent="0.25">
      <c r="A88" s="60"/>
    </row>
    <row r="89" spans="1:1" x14ac:dyDescent="0.25">
      <c r="A89" s="60"/>
    </row>
    <row r="90" spans="1:1" x14ac:dyDescent="0.25">
      <c r="A90" s="60"/>
    </row>
    <row r="91" spans="1:1" x14ac:dyDescent="0.25">
      <c r="A91" s="60"/>
    </row>
    <row r="92" spans="1:1" x14ac:dyDescent="0.25">
      <c r="A92" s="60"/>
    </row>
    <row r="93" spans="1:1" x14ac:dyDescent="0.25">
      <c r="A93" s="60"/>
    </row>
    <row r="94" spans="1:1" x14ac:dyDescent="0.25">
      <c r="A94" s="60"/>
    </row>
    <row r="95" spans="1:1" x14ac:dyDescent="0.25">
      <c r="A95" s="60"/>
    </row>
    <row r="96" spans="1:1" x14ac:dyDescent="0.25">
      <c r="A96" s="60"/>
    </row>
    <row r="97" spans="1:1" x14ac:dyDescent="0.25">
      <c r="A97" s="60"/>
    </row>
    <row r="98" spans="1:1" x14ac:dyDescent="0.25">
      <c r="A98" s="60"/>
    </row>
    <row r="99" spans="1:1" x14ac:dyDescent="0.25">
      <c r="A99" s="60"/>
    </row>
    <row r="100" spans="1:1" x14ac:dyDescent="0.25">
      <c r="A100" s="60"/>
    </row>
    <row r="101" spans="1:1" x14ac:dyDescent="0.25">
      <c r="A101" s="60"/>
    </row>
    <row r="102" spans="1:1" x14ac:dyDescent="0.25">
      <c r="A102" s="60"/>
    </row>
    <row r="103" spans="1:1" x14ac:dyDescent="0.25">
      <c r="A103" s="60"/>
    </row>
    <row r="104" spans="1:1" x14ac:dyDescent="0.25">
      <c r="A104" s="60"/>
    </row>
    <row r="105" spans="1:1" x14ac:dyDescent="0.25">
      <c r="A105" s="60"/>
    </row>
    <row r="106" spans="1:1" x14ac:dyDescent="0.25">
      <c r="A106" s="60"/>
    </row>
    <row r="107" spans="1:1" x14ac:dyDescent="0.25">
      <c r="A107" s="60"/>
    </row>
    <row r="108" spans="1:1" x14ac:dyDescent="0.25">
      <c r="A108" s="60"/>
    </row>
    <row r="109" spans="1:1" x14ac:dyDescent="0.25">
      <c r="A109" s="60"/>
    </row>
    <row r="110" spans="1:1" x14ac:dyDescent="0.25">
      <c r="A110" s="60"/>
    </row>
    <row r="111" spans="1:1" x14ac:dyDescent="0.25">
      <c r="A111" s="60"/>
    </row>
    <row r="112" spans="1:1" x14ac:dyDescent="0.25">
      <c r="A112" s="60"/>
    </row>
    <row r="113" spans="1:1" x14ac:dyDescent="0.25">
      <c r="A113" s="60"/>
    </row>
    <row r="114" spans="1:1" x14ac:dyDescent="0.25">
      <c r="A114" s="60"/>
    </row>
    <row r="115" spans="1:1" x14ac:dyDescent="0.25">
      <c r="A115" s="60"/>
    </row>
    <row r="116" spans="1:1" x14ac:dyDescent="0.25">
      <c r="A116" s="60"/>
    </row>
    <row r="117" spans="1:1" x14ac:dyDescent="0.25">
      <c r="A117" s="60"/>
    </row>
    <row r="118" spans="1:1" x14ac:dyDescent="0.25">
      <c r="A118" s="60"/>
    </row>
    <row r="119" spans="1:1" x14ac:dyDescent="0.25">
      <c r="A119" s="60"/>
    </row>
    <row r="120" spans="1:1" x14ac:dyDescent="0.25">
      <c r="A120" s="60"/>
    </row>
    <row r="121" spans="1:1" x14ac:dyDescent="0.25">
      <c r="A121" s="60"/>
    </row>
    <row r="122" spans="1:1" x14ac:dyDescent="0.25">
      <c r="A122" s="60"/>
    </row>
    <row r="123" spans="1:1" x14ac:dyDescent="0.25">
      <c r="A123" s="60"/>
    </row>
    <row r="124" spans="1:1" x14ac:dyDescent="0.25">
      <c r="A124" s="60"/>
    </row>
    <row r="125" spans="1:1" x14ac:dyDescent="0.25">
      <c r="A125" s="60"/>
    </row>
    <row r="126" spans="1:1" x14ac:dyDescent="0.25">
      <c r="A126" s="60"/>
    </row>
    <row r="127" spans="1:1" x14ac:dyDescent="0.25">
      <c r="A127" s="60"/>
    </row>
    <row r="128" spans="1:1" x14ac:dyDescent="0.25">
      <c r="A128" s="60"/>
    </row>
    <row r="129" spans="1:1" x14ac:dyDescent="0.25">
      <c r="A129" s="60"/>
    </row>
    <row r="130" spans="1:1" x14ac:dyDescent="0.25">
      <c r="A130" s="60"/>
    </row>
    <row r="131" spans="1:1" x14ac:dyDescent="0.25">
      <c r="A131" s="60"/>
    </row>
    <row r="132" spans="1:1" x14ac:dyDescent="0.25">
      <c r="A132" s="60"/>
    </row>
    <row r="133" spans="1:1" x14ac:dyDescent="0.25">
      <c r="A133" s="60"/>
    </row>
    <row r="134" spans="1:1" x14ac:dyDescent="0.25">
      <c r="A134" s="60"/>
    </row>
    <row r="135" spans="1:1" x14ac:dyDescent="0.25">
      <c r="A135" s="60"/>
    </row>
    <row r="136" spans="1:1" x14ac:dyDescent="0.25">
      <c r="A136" s="60"/>
    </row>
    <row r="137" spans="1:1" x14ac:dyDescent="0.25">
      <c r="A137" s="60"/>
    </row>
    <row r="138" spans="1:1" x14ac:dyDescent="0.25">
      <c r="A138" s="60"/>
    </row>
    <row r="139" spans="1:1" x14ac:dyDescent="0.25">
      <c r="A139" s="60"/>
    </row>
    <row r="140" spans="1:1" x14ac:dyDescent="0.25">
      <c r="A140" s="60"/>
    </row>
    <row r="141" spans="1:1" x14ac:dyDescent="0.25">
      <c r="A141" s="60"/>
    </row>
    <row r="142" spans="1:1" x14ac:dyDescent="0.25">
      <c r="A142" s="60"/>
    </row>
    <row r="143" spans="1:1" x14ac:dyDescent="0.25">
      <c r="A143" s="60"/>
    </row>
    <row r="144" spans="1:1" x14ac:dyDescent="0.25">
      <c r="A144" s="60"/>
    </row>
    <row r="145" spans="1:1" x14ac:dyDescent="0.25">
      <c r="A145" s="60"/>
    </row>
    <row r="146" spans="1:1" x14ac:dyDescent="0.25">
      <c r="A146" s="60"/>
    </row>
    <row r="147" spans="1:1" x14ac:dyDescent="0.25">
      <c r="A147" s="60"/>
    </row>
    <row r="148" spans="1:1" x14ac:dyDescent="0.25">
      <c r="A148" s="60"/>
    </row>
    <row r="149" spans="1:1" x14ac:dyDescent="0.25">
      <c r="A149" s="60"/>
    </row>
    <row r="150" spans="1:1" x14ac:dyDescent="0.25">
      <c r="A150" s="60"/>
    </row>
    <row r="151" spans="1:1" x14ac:dyDescent="0.25">
      <c r="A151" s="60"/>
    </row>
    <row r="152" spans="1:1" x14ac:dyDescent="0.25">
      <c r="A152" s="60"/>
    </row>
    <row r="153" spans="1:1" x14ac:dyDescent="0.25">
      <c r="A153" s="60"/>
    </row>
    <row r="154" spans="1:1" x14ac:dyDescent="0.25">
      <c r="A154" s="60"/>
    </row>
    <row r="155" spans="1:1" x14ac:dyDescent="0.25">
      <c r="A155" s="60"/>
    </row>
    <row r="156" spans="1:1" x14ac:dyDescent="0.25">
      <c r="A156" s="60"/>
    </row>
    <row r="157" spans="1:1" x14ac:dyDescent="0.25">
      <c r="A157" s="60"/>
    </row>
    <row r="158" spans="1:1" x14ac:dyDescent="0.25">
      <c r="A158" s="60"/>
    </row>
    <row r="159" spans="1:1" x14ac:dyDescent="0.25">
      <c r="A159" s="60"/>
    </row>
    <row r="160" spans="1:1" x14ac:dyDescent="0.25">
      <c r="A160" s="60"/>
    </row>
    <row r="161" spans="1:1" x14ac:dyDescent="0.25">
      <c r="A161" s="60"/>
    </row>
    <row r="162" spans="1:1" x14ac:dyDescent="0.25">
      <c r="A162" s="60"/>
    </row>
    <row r="163" spans="1:1" x14ac:dyDescent="0.25">
      <c r="A163" s="60"/>
    </row>
    <row r="164" spans="1:1" x14ac:dyDescent="0.25">
      <c r="A164" s="60"/>
    </row>
    <row r="165" spans="1:1" x14ac:dyDescent="0.25">
      <c r="A165" s="60"/>
    </row>
    <row r="166" spans="1:1" x14ac:dyDescent="0.25">
      <c r="A166" s="60"/>
    </row>
    <row r="167" spans="1:1" x14ac:dyDescent="0.25">
      <c r="A167" s="60"/>
    </row>
    <row r="168" spans="1:1" x14ac:dyDescent="0.25">
      <c r="A168" s="60"/>
    </row>
    <row r="169" spans="1:1" x14ac:dyDescent="0.25">
      <c r="A169" s="60"/>
    </row>
    <row r="170" spans="1:1" x14ac:dyDescent="0.25">
      <c r="A170" s="60"/>
    </row>
    <row r="171" spans="1:1" x14ac:dyDescent="0.25">
      <c r="A171" s="60"/>
    </row>
    <row r="172" spans="1:1" x14ac:dyDescent="0.25">
      <c r="A172" s="60"/>
    </row>
    <row r="173" spans="1:1" x14ac:dyDescent="0.25">
      <c r="A173" s="60"/>
    </row>
    <row r="174" spans="1:1" x14ac:dyDescent="0.25">
      <c r="A174" s="60"/>
    </row>
    <row r="175" spans="1:1" x14ac:dyDescent="0.25">
      <c r="A175" s="60"/>
    </row>
    <row r="176" spans="1:1" x14ac:dyDescent="0.25">
      <c r="A176" s="60"/>
    </row>
    <row r="177" spans="1:1" x14ac:dyDescent="0.25">
      <c r="A177" s="60"/>
    </row>
    <row r="178" spans="1:1" x14ac:dyDescent="0.25">
      <c r="A178" s="60"/>
    </row>
    <row r="179" spans="1:1" x14ac:dyDescent="0.25">
      <c r="A179" s="60"/>
    </row>
    <row r="180" spans="1:1" x14ac:dyDescent="0.25">
      <c r="A180" s="60"/>
    </row>
    <row r="181" spans="1:1" x14ac:dyDescent="0.25">
      <c r="A181" s="60"/>
    </row>
    <row r="182" spans="1:1" x14ac:dyDescent="0.25">
      <c r="A182" s="60"/>
    </row>
    <row r="183" spans="1:1" x14ac:dyDescent="0.25">
      <c r="A183" s="60"/>
    </row>
    <row r="184" spans="1:1" x14ac:dyDescent="0.25">
      <c r="A184" s="60"/>
    </row>
    <row r="185" spans="1:1" x14ac:dyDescent="0.25">
      <c r="A185" s="60"/>
    </row>
    <row r="186" spans="1:1" x14ac:dyDescent="0.25">
      <c r="A186" s="60"/>
    </row>
    <row r="187" spans="1:1" x14ac:dyDescent="0.25">
      <c r="A187" s="60"/>
    </row>
    <row r="188" spans="1:1" x14ac:dyDescent="0.25">
      <c r="A188" s="60"/>
    </row>
    <row r="189" spans="1:1" x14ac:dyDescent="0.25">
      <c r="A189" s="60"/>
    </row>
    <row r="190" spans="1:1" x14ac:dyDescent="0.25">
      <c r="A190" s="60"/>
    </row>
    <row r="191" spans="1:1" x14ac:dyDescent="0.25">
      <c r="A191" s="60"/>
    </row>
    <row r="192" spans="1:1" x14ac:dyDescent="0.25">
      <c r="A192" s="60"/>
    </row>
    <row r="193" spans="1:1" x14ac:dyDescent="0.25">
      <c r="A193" s="60"/>
    </row>
    <row r="194" spans="1:1" x14ac:dyDescent="0.25">
      <c r="A194" s="60"/>
    </row>
    <row r="195" spans="1:1" x14ac:dyDescent="0.25">
      <c r="A195" s="60"/>
    </row>
    <row r="196" spans="1:1" x14ac:dyDescent="0.25">
      <c r="A196" s="60"/>
    </row>
    <row r="197" spans="1:1" x14ac:dyDescent="0.25">
      <c r="A197" s="60"/>
    </row>
    <row r="198" spans="1:1" x14ac:dyDescent="0.25">
      <c r="A198" s="60"/>
    </row>
    <row r="199" spans="1:1" x14ac:dyDescent="0.25">
      <c r="A199" s="60"/>
    </row>
    <row r="200" spans="1:1" x14ac:dyDescent="0.25">
      <c r="A200" s="60"/>
    </row>
    <row r="201" spans="1:1" x14ac:dyDescent="0.25">
      <c r="A201" s="60"/>
    </row>
    <row r="202" spans="1:1" x14ac:dyDescent="0.25">
      <c r="A202" s="60"/>
    </row>
    <row r="203" spans="1:1" x14ac:dyDescent="0.25">
      <c r="A203" s="60"/>
    </row>
    <row r="204" spans="1:1" x14ac:dyDescent="0.25">
      <c r="A204" s="60"/>
    </row>
    <row r="205" spans="1:1" x14ac:dyDescent="0.25">
      <c r="A205" s="60"/>
    </row>
    <row r="206" spans="1:1" x14ac:dyDescent="0.25">
      <c r="A206" s="60"/>
    </row>
    <row r="207" spans="1:1" x14ac:dyDescent="0.25">
      <c r="A207" s="60"/>
    </row>
    <row r="208" spans="1:1" x14ac:dyDescent="0.25">
      <c r="A208" s="60"/>
    </row>
    <row r="209" spans="1:1" x14ac:dyDescent="0.25">
      <c r="A209" s="60"/>
    </row>
    <row r="210" spans="1:1" x14ac:dyDescent="0.25">
      <c r="A210" s="60"/>
    </row>
    <row r="211" spans="1:1" x14ac:dyDescent="0.25">
      <c r="A211" s="60"/>
    </row>
    <row r="212" spans="1:1" x14ac:dyDescent="0.25">
      <c r="A212" s="60"/>
    </row>
    <row r="213" spans="1:1" x14ac:dyDescent="0.25">
      <c r="A213" s="60"/>
    </row>
    <row r="214" spans="1:1" x14ac:dyDescent="0.25">
      <c r="A214" s="60"/>
    </row>
    <row r="215" spans="1:1" x14ac:dyDescent="0.25">
      <c r="A215" s="60"/>
    </row>
    <row r="216" spans="1:1" x14ac:dyDescent="0.25">
      <c r="A216" s="60"/>
    </row>
    <row r="217" spans="1:1" x14ac:dyDescent="0.25">
      <c r="A217" s="60"/>
    </row>
    <row r="218" spans="1:1" x14ac:dyDescent="0.25">
      <c r="A218" s="60"/>
    </row>
    <row r="219" spans="1:1" x14ac:dyDescent="0.25">
      <c r="A219" s="60"/>
    </row>
    <row r="220" spans="1:1" x14ac:dyDescent="0.25">
      <c r="A220" s="60"/>
    </row>
    <row r="221" spans="1:1" x14ac:dyDescent="0.25">
      <c r="A221" s="60"/>
    </row>
    <row r="222" spans="1:1" x14ac:dyDescent="0.25">
      <c r="A222" s="60"/>
    </row>
    <row r="223" spans="1:1" x14ac:dyDescent="0.25">
      <c r="A223" s="60"/>
    </row>
    <row r="224" spans="1:1" x14ac:dyDescent="0.25">
      <c r="A224" s="60"/>
    </row>
    <row r="225" spans="1:1" x14ac:dyDescent="0.25">
      <c r="A225" s="60"/>
    </row>
    <row r="226" spans="1:1" x14ac:dyDescent="0.25">
      <c r="A226" s="60"/>
    </row>
    <row r="227" spans="1:1" x14ac:dyDescent="0.25">
      <c r="A227" s="60"/>
    </row>
    <row r="228" spans="1:1" x14ac:dyDescent="0.25">
      <c r="A228" s="60"/>
    </row>
    <row r="229" spans="1:1" x14ac:dyDescent="0.25">
      <c r="A229" s="60"/>
    </row>
    <row r="230" spans="1:1" x14ac:dyDescent="0.25">
      <c r="A230" s="60"/>
    </row>
    <row r="231" spans="1:1" x14ac:dyDescent="0.25">
      <c r="A231" s="60"/>
    </row>
    <row r="232" spans="1:1" x14ac:dyDescent="0.25">
      <c r="A232" s="60"/>
    </row>
    <row r="233" spans="1:1" x14ac:dyDescent="0.25">
      <c r="A233" s="60"/>
    </row>
    <row r="234" spans="1:1" x14ac:dyDescent="0.25">
      <c r="A234" s="60"/>
    </row>
    <row r="235" spans="1:1" x14ac:dyDescent="0.25">
      <c r="A235" s="60"/>
    </row>
    <row r="236" spans="1:1" x14ac:dyDescent="0.25">
      <c r="A236" s="60"/>
    </row>
    <row r="237" spans="1:1" x14ac:dyDescent="0.25">
      <c r="A237" s="60"/>
    </row>
    <row r="238" spans="1:1" x14ac:dyDescent="0.25">
      <c r="A238" s="60"/>
    </row>
    <row r="239" spans="1:1" x14ac:dyDescent="0.25">
      <c r="A239" s="60"/>
    </row>
    <row r="240" spans="1:1" x14ac:dyDescent="0.25">
      <c r="A240" s="60"/>
    </row>
    <row r="241" spans="1:1" x14ac:dyDescent="0.25">
      <c r="A241" s="60"/>
    </row>
    <row r="242" spans="1:1" x14ac:dyDescent="0.25">
      <c r="A242" s="60"/>
    </row>
    <row r="243" spans="1:1" x14ac:dyDescent="0.25">
      <c r="A243" s="60"/>
    </row>
    <row r="244" spans="1:1" x14ac:dyDescent="0.25">
      <c r="A244" s="60"/>
    </row>
    <row r="245" spans="1:1" x14ac:dyDescent="0.25">
      <c r="A245" s="60"/>
    </row>
    <row r="246" spans="1:1" x14ac:dyDescent="0.25">
      <c r="A246" s="60"/>
    </row>
    <row r="247" spans="1:1" x14ac:dyDescent="0.25">
      <c r="A247" s="60"/>
    </row>
    <row r="248" spans="1:1" x14ac:dyDescent="0.25">
      <c r="A248" s="60"/>
    </row>
    <row r="249" spans="1:1" x14ac:dyDescent="0.25">
      <c r="A249" s="60"/>
    </row>
  </sheetData>
  <sheetProtection algorithmName="SHA-512" hashValue="C9kGByMcf+3T2qeXlr+bHCELlAVnDC9O0LQ7SRBESQJVV4ReyEhF6vnhCV+dms1506z93nkfONRbpiwNQN8rDA==" saltValue="Y4e735ejJ4ORPSqbHC1+eg==" spinCount="100000" sheet="1" selectLockedCells="1"/>
  <mergeCells count="8">
    <mergeCell ref="A54:D54"/>
    <mergeCell ref="B1:D1"/>
    <mergeCell ref="A2:D2"/>
    <mergeCell ref="B27:D27"/>
    <mergeCell ref="B28:D28"/>
    <mergeCell ref="B29:D29"/>
    <mergeCell ref="B49:D49"/>
    <mergeCell ref="B30:D30"/>
  </mergeCells>
  <pageMargins left="0.25" right="0.25" top="0.75" bottom="0.75" header="0.3" footer="0.3"/>
  <pageSetup paperSize="9" scale="75" fitToHeight="0" orientation="landscape" r:id="rId1"/>
  <headerFooter>
    <oddFooter>&amp;L&amp;"Century Gothic,Standaard"&amp;8&amp;F
&amp;D&amp;C&amp;"Century Gothic,Standaard"&amp;8Pagina &amp;P van &amp;N&amp;R&amp;"Century Gothic,Vet"&amp;12United Quality
&amp;"Century Gothic,Cursief"&amp;8Advies en Aanbesteding in Afval en Automotive</oddFooter>
  </headerFooter>
  <rowBreaks count="1" manualBreakCount="1">
    <brk id="23"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B5DC6-5055-4775-9636-794ED70FCB91}">
  <sheetPr>
    <tabColor rgb="FF00B050"/>
    <pageSetUpPr fitToPage="1"/>
  </sheetPr>
  <dimension ref="A1:AW54"/>
  <sheetViews>
    <sheetView showGridLines="0" zoomScaleNormal="100" workbookViewId="0">
      <pane xSplit="1" ySplit="3" topLeftCell="B28" activePane="bottomRight" state="frozen"/>
      <selection activeCell="B49" sqref="B49:D49"/>
      <selection pane="topRight" activeCell="B49" sqref="B49:D49"/>
      <selection pane="bottomLeft" activeCell="B49" sqref="B49:D49"/>
      <selection pane="bottomRight" activeCell="B49" sqref="B49:D49"/>
    </sheetView>
  </sheetViews>
  <sheetFormatPr defaultColWidth="9.140625" defaultRowHeight="12.75" x14ac:dyDescent="0.2"/>
  <cols>
    <col min="1" max="1" width="60.28515625" style="3" customWidth="1"/>
    <col min="2" max="2" width="44.85546875" style="3" customWidth="1"/>
    <col min="3" max="4" width="45.28515625" style="3" customWidth="1"/>
    <col min="5" max="16384" width="9.140625" style="3"/>
  </cols>
  <sheetData>
    <row r="1" spans="1:4" ht="15" x14ac:dyDescent="0.2">
      <c r="A1" s="62" t="s">
        <v>8</v>
      </c>
      <c r="B1" s="193" t="s">
        <v>117</v>
      </c>
      <c r="C1" s="193"/>
      <c r="D1" s="193"/>
    </row>
    <row r="2" spans="1:4" ht="13.5" x14ac:dyDescent="0.2">
      <c r="A2" s="194" t="s">
        <v>9</v>
      </c>
      <c r="B2" s="194"/>
      <c r="C2" s="194"/>
      <c r="D2" s="194"/>
    </row>
    <row r="3" spans="1:4" x14ac:dyDescent="0.2">
      <c r="A3" s="51" t="s">
        <v>10</v>
      </c>
      <c r="B3" s="65" t="s">
        <v>64</v>
      </c>
      <c r="C3" s="65" t="s">
        <v>65</v>
      </c>
      <c r="D3" s="65" t="s">
        <v>66</v>
      </c>
    </row>
    <row r="4" spans="1:4" ht="14.25" x14ac:dyDescent="0.2">
      <c r="A4" s="81" t="s">
        <v>1</v>
      </c>
      <c r="B4" s="71" t="s">
        <v>79</v>
      </c>
      <c r="C4" s="71" t="s">
        <v>67</v>
      </c>
      <c r="D4" s="71" t="s">
        <v>82</v>
      </c>
    </row>
    <row r="5" spans="1:4" ht="14.25" x14ac:dyDescent="0.2">
      <c r="A5" s="81" t="s">
        <v>2</v>
      </c>
      <c r="B5" s="71" t="s">
        <v>83</v>
      </c>
      <c r="C5" s="71" t="s">
        <v>84</v>
      </c>
      <c r="D5" s="71" t="s">
        <v>85</v>
      </c>
    </row>
    <row r="6" spans="1:4" ht="14.25" x14ac:dyDescent="0.2">
      <c r="A6" s="81" t="s">
        <v>3</v>
      </c>
      <c r="B6" s="71" t="s">
        <v>108</v>
      </c>
      <c r="C6" s="71" t="s">
        <v>114</v>
      </c>
      <c r="D6" s="71" t="s">
        <v>197</v>
      </c>
    </row>
    <row r="7" spans="1:4" ht="14.25" x14ac:dyDescent="0.2">
      <c r="A7" s="81" t="s">
        <v>11</v>
      </c>
      <c r="B7" s="71" t="s">
        <v>104</v>
      </c>
      <c r="C7" s="71" t="s">
        <v>104</v>
      </c>
      <c r="D7" s="71" t="s">
        <v>104</v>
      </c>
    </row>
    <row r="8" spans="1:4" ht="14.25" x14ac:dyDescent="0.2">
      <c r="A8" s="81" t="s">
        <v>12</v>
      </c>
      <c r="B8" s="71" t="s">
        <v>13</v>
      </c>
      <c r="C8" s="71" t="s">
        <v>13</v>
      </c>
      <c r="D8" s="71" t="s">
        <v>13</v>
      </c>
    </row>
    <row r="9" spans="1:4" ht="14.25" x14ac:dyDescent="0.2">
      <c r="A9" s="81" t="s">
        <v>70</v>
      </c>
      <c r="B9" s="68">
        <v>2039</v>
      </c>
      <c r="C9" s="68">
        <f>1610-100</f>
        <v>1510</v>
      </c>
      <c r="D9" s="68">
        <v>1657</v>
      </c>
    </row>
    <row r="10" spans="1:4" ht="14.25" x14ac:dyDescent="0.2">
      <c r="A10" s="77"/>
      <c r="B10" s="72"/>
      <c r="C10" s="72"/>
      <c r="D10" s="72"/>
    </row>
    <row r="11" spans="1:4" x14ac:dyDescent="0.2">
      <c r="A11" s="51" t="s">
        <v>14</v>
      </c>
      <c r="B11" s="73"/>
      <c r="C11" s="73"/>
      <c r="D11" s="73"/>
    </row>
    <row r="12" spans="1:4" ht="28.5" x14ac:dyDescent="0.2">
      <c r="A12" s="81" t="s">
        <v>15</v>
      </c>
      <c r="B12" s="69">
        <f>(B13*1.21)+B14</f>
        <v>43769.619999999995</v>
      </c>
      <c r="C12" s="69">
        <f>(C13*1.21)+C14</f>
        <v>34499</v>
      </c>
      <c r="D12" s="69">
        <f>(D13*1.21)+D14</f>
        <v>39995.000800000002</v>
      </c>
    </row>
    <row r="13" spans="1:4" ht="14.25" x14ac:dyDescent="0.2">
      <c r="A13" s="81" t="s">
        <v>16</v>
      </c>
      <c r="B13" s="69">
        <v>35622</v>
      </c>
      <c r="C13" s="69">
        <f>((35499-1000)-667)/1.21</f>
        <v>27960.330578512396</v>
      </c>
      <c r="D13" s="69">
        <v>32502.48</v>
      </c>
    </row>
    <row r="14" spans="1:4" ht="14.25" x14ac:dyDescent="0.2">
      <c r="A14" s="81" t="s">
        <v>47</v>
      </c>
      <c r="B14" s="69">
        <v>667</v>
      </c>
      <c r="C14" s="69">
        <v>667</v>
      </c>
      <c r="D14" s="69">
        <v>667</v>
      </c>
    </row>
    <row r="15" spans="1:4" ht="85.5" x14ac:dyDescent="0.2">
      <c r="A15" s="81" t="s">
        <v>17</v>
      </c>
      <c r="B15" s="66" t="s">
        <v>105</v>
      </c>
      <c r="C15" s="66" t="s">
        <v>178</v>
      </c>
      <c r="D15" s="66" t="s">
        <v>105</v>
      </c>
    </row>
    <row r="16" spans="1:4" ht="14.25" x14ac:dyDescent="0.2">
      <c r="A16" s="81" t="s">
        <v>18</v>
      </c>
      <c r="B16" s="69">
        <v>0</v>
      </c>
      <c r="C16" s="69">
        <f>699/1.21</f>
        <v>577.68595041322317</v>
      </c>
      <c r="D16" s="69">
        <v>0</v>
      </c>
    </row>
    <row r="17" spans="1:4" ht="228" x14ac:dyDescent="0.2">
      <c r="A17" s="81" t="s">
        <v>19</v>
      </c>
      <c r="B17" s="66" t="s">
        <v>177</v>
      </c>
      <c r="C17" s="66" t="s">
        <v>177</v>
      </c>
      <c r="D17" s="66" t="s">
        <v>177</v>
      </c>
    </row>
    <row r="18" spans="1:4" ht="14.25" x14ac:dyDescent="0.2">
      <c r="A18" s="81" t="s">
        <v>20</v>
      </c>
      <c r="B18" s="82">
        <v>6400</v>
      </c>
      <c r="C18" s="82">
        <f>6000+400</f>
        <v>6400</v>
      </c>
      <c r="D18" s="82">
        <v>6400</v>
      </c>
    </row>
    <row r="19" spans="1:4" ht="14.25" x14ac:dyDescent="0.2">
      <c r="A19" s="81" t="s">
        <v>71</v>
      </c>
      <c r="B19" s="82">
        <v>1087.02</v>
      </c>
      <c r="C19" s="82">
        <f>1000/1.21</f>
        <v>826.44628099173553</v>
      </c>
      <c r="D19" s="82">
        <f>1000/1.21</f>
        <v>826.44628099173553</v>
      </c>
    </row>
    <row r="20" spans="1:4" ht="14.25" x14ac:dyDescent="0.2">
      <c r="A20" s="81" t="s">
        <v>21</v>
      </c>
      <c r="B20" s="67">
        <f>B19+B18+B16+B14+B13</f>
        <v>43776.020000000004</v>
      </c>
      <c r="C20" s="67">
        <f>C19+C18+C16+C14+C13</f>
        <v>36431.462809917357</v>
      </c>
      <c r="D20" s="67">
        <f>D19+D18+D16+D14+D13</f>
        <v>40395.926280991735</v>
      </c>
    </row>
    <row r="21" spans="1:4" ht="14.25" x14ac:dyDescent="0.2">
      <c r="A21" s="81" t="s">
        <v>22</v>
      </c>
      <c r="B21" s="86">
        <v>0</v>
      </c>
      <c r="C21" s="86">
        <v>0</v>
      </c>
      <c r="D21" s="86">
        <v>0</v>
      </c>
    </row>
    <row r="22" spans="1:4" ht="14.25" x14ac:dyDescent="0.2">
      <c r="A22" s="81" t="s">
        <v>23</v>
      </c>
      <c r="B22" s="67">
        <f>B20-B21</f>
        <v>43776.020000000004</v>
      </c>
      <c r="C22" s="67">
        <f>C20-C21</f>
        <v>36431.462809917357</v>
      </c>
      <c r="D22" s="67">
        <f>D20-D21</f>
        <v>40395.926280991735</v>
      </c>
    </row>
    <row r="23" spans="1:4" ht="14.25" x14ac:dyDescent="0.2">
      <c r="A23" s="77"/>
      <c r="B23" s="76"/>
      <c r="C23" s="76"/>
      <c r="D23" s="76"/>
    </row>
    <row r="24" spans="1:4" x14ac:dyDescent="0.2">
      <c r="A24" s="51" t="s">
        <v>24</v>
      </c>
      <c r="B24" s="65"/>
      <c r="C24" s="65"/>
      <c r="D24" s="65"/>
    </row>
    <row r="25" spans="1:4" ht="14.25" x14ac:dyDescent="0.2">
      <c r="A25" s="81" t="s">
        <v>25</v>
      </c>
      <c r="B25" s="85">
        <v>72</v>
      </c>
      <c r="C25" s="85">
        <v>72</v>
      </c>
      <c r="D25" s="85">
        <v>72</v>
      </c>
    </row>
    <row r="26" spans="1:4" ht="14.25" x14ac:dyDescent="0.2">
      <c r="A26" s="81" t="s">
        <v>26</v>
      </c>
      <c r="B26" s="85">
        <v>15000</v>
      </c>
      <c r="C26" s="85">
        <v>15000</v>
      </c>
      <c r="D26" s="85">
        <v>15000</v>
      </c>
    </row>
    <row r="27" spans="1:4" ht="14.25" x14ac:dyDescent="0.2">
      <c r="A27" s="78" t="s">
        <v>72</v>
      </c>
      <c r="B27" s="195">
        <v>2.5000000000000001E-2</v>
      </c>
      <c r="C27" s="195"/>
      <c r="D27" s="195"/>
    </row>
    <row r="28" spans="1:4" ht="28.5" x14ac:dyDescent="0.2">
      <c r="A28" s="78" t="s">
        <v>73</v>
      </c>
      <c r="B28" s="196">
        <f>'Prijsinvulf overige zaken'!C5</f>
        <v>0</v>
      </c>
      <c r="C28" s="196"/>
      <c r="D28" s="196"/>
    </row>
    <row r="29" spans="1:4" ht="14.25" x14ac:dyDescent="0.2">
      <c r="A29" s="78" t="s">
        <v>74</v>
      </c>
      <c r="B29" s="196">
        <f>B27+B28</f>
        <v>2.5000000000000001E-2</v>
      </c>
      <c r="C29" s="196"/>
      <c r="D29" s="196"/>
    </row>
    <row r="30" spans="1:4" ht="14.25" x14ac:dyDescent="0.2">
      <c r="A30" s="78" t="s">
        <v>135</v>
      </c>
      <c r="B30" s="198">
        <v>0.1</v>
      </c>
      <c r="C30" s="198"/>
      <c r="D30" s="198"/>
    </row>
    <row r="31" spans="1:4" ht="14.25" x14ac:dyDescent="0.2">
      <c r="A31" s="81" t="s">
        <v>27</v>
      </c>
      <c r="B31" s="80">
        <v>0</v>
      </c>
      <c r="C31" s="80">
        <v>0</v>
      </c>
      <c r="D31" s="80">
        <v>0</v>
      </c>
    </row>
    <row r="32" spans="1:4" ht="14.25" x14ac:dyDescent="0.2">
      <c r="A32" s="81" t="s">
        <v>28</v>
      </c>
      <c r="B32" s="161">
        <v>0</v>
      </c>
      <c r="C32" s="161">
        <v>0</v>
      </c>
      <c r="D32" s="161">
        <v>0</v>
      </c>
    </row>
    <row r="33" spans="1:4" ht="14.25" x14ac:dyDescent="0.2">
      <c r="A33" s="81" t="s">
        <v>29</v>
      </c>
      <c r="B33" s="161">
        <v>0</v>
      </c>
      <c r="C33" s="161">
        <v>0</v>
      </c>
      <c r="D33" s="161">
        <v>0</v>
      </c>
    </row>
    <row r="34" spans="1:4" ht="14.25" x14ac:dyDescent="0.2">
      <c r="A34" s="81" t="s">
        <v>137</v>
      </c>
      <c r="B34" s="161">
        <v>0</v>
      </c>
      <c r="C34" s="161">
        <v>0</v>
      </c>
      <c r="D34" s="161">
        <v>0</v>
      </c>
    </row>
    <row r="35" spans="1:4" ht="14.25" x14ac:dyDescent="0.2">
      <c r="A35" s="77"/>
      <c r="B35" s="84"/>
      <c r="C35" s="84"/>
      <c r="D35" s="84"/>
    </row>
    <row r="36" spans="1:4" ht="13.5" x14ac:dyDescent="0.2">
      <c r="A36" s="51" t="s">
        <v>44</v>
      </c>
      <c r="B36" s="64"/>
      <c r="C36" s="64"/>
      <c r="D36" s="64"/>
    </row>
    <row r="37" spans="1:4" ht="14.25" x14ac:dyDescent="0.2">
      <c r="A37" s="81" t="s">
        <v>31</v>
      </c>
      <c r="B37" s="80">
        <v>0</v>
      </c>
      <c r="C37" s="80">
        <v>0</v>
      </c>
      <c r="D37" s="80">
        <v>0</v>
      </c>
    </row>
    <row r="38" spans="1:4" ht="14.25" x14ac:dyDescent="0.2">
      <c r="A38" s="81" t="s">
        <v>32</v>
      </c>
      <c r="B38" s="80">
        <v>0</v>
      </c>
      <c r="C38" s="83">
        <v>0</v>
      </c>
      <c r="D38" s="83">
        <v>0</v>
      </c>
    </row>
    <row r="39" spans="1:4" ht="14.25" x14ac:dyDescent="0.2">
      <c r="A39" s="81" t="s">
        <v>33</v>
      </c>
      <c r="B39" s="80">
        <v>0</v>
      </c>
      <c r="C39" s="80">
        <v>0</v>
      </c>
      <c r="D39" s="80">
        <v>0</v>
      </c>
    </row>
    <row r="40" spans="1:4" ht="14.25" x14ac:dyDescent="0.2">
      <c r="A40" s="81" t="s">
        <v>34</v>
      </c>
      <c r="B40" s="80">
        <v>0</v>
      </c>
      <c r="C40" s="80">
        <v>0</v>
      </c>
      <c r="D40" s="80">
        <v>0</v>
      </c>
    </row>
    <row r="41" spans="1:4" ht="14.25" x14ac:dyDescent="0.2">
      <c r="A41" s="81" t="s">
        <v>35</v>
      </c>
      <c r="B41" s="80">
        <v>0</v>
      </c>
      <c r="C41" s="80">
        <v>0</v>
      </c>
      <c r="D41" s="80">
        <v>0</v>
      </c>
    </row>
    <row r="42" spans="1:4" ht="14.25" x14ac:dyDescent="0.2">
      <c r="A42" s="70" t="s">
        <v>36</v>
      </c>
      <c r="B42" s="80">
        <v>0</v>
      </c>
      <c r="C42" s="80">
        <v>0</v>
      </c>
      <c r="D42" s="80">
        <v>0</v>
      </c>
    </row>
    <row r="43" spans="1:4" ht="14.25" x14ac:dyDescent="0.2">
      <c r="A43" s="81" t="s">
        <v>37</v>
      </c>
      <c r="B43" s="82">
        <f>(((4*103)/25)*70)/12</f>
        <v>96.13333333333334</v>
      </c>
      <c r="C43" s="82">
        <f>(((4*67)/25)*70)/12</f>
        <v>62.533333333333339</v>
      </c>
      <c r="D43" s="82">
        <f>(((4*81)/25)*70)/12</f>
        <v>75.600000000000009</v>
      </c>
    </row>
    <row r="44" spans="1:4" ht="14.25" x14ac:dyDescent="0.2">
      <c r="A44" s="81" t="s">
        <v>39</v>
      </c>
      <c r="B44" s="80">
        <v>0</v>
      </c>
      <c r="C44" s="80">
        <v>0</v>
      </c>
      <c r="D44" s="80">
        <v>0</v>
      </c>
    </row>
    <row r="45" spans="1:4" s="50" customFormat="1" ht="14.25" x14ac:dyDescent="0.2">
      <c r="A45" s="179" t="s">
        <v>216</v>
      </c>
      <c r="B45" s="80">
        <v>0</v>
      </c>
      <c r="C45" s="80">
        <v>0</v>
      </c>
      <c r="D45" s="80">
        <v>0</v>
      </c>
    </row>
    <row r="46" spans="1:4" ht="14.25" x14ac:dyDescent="0.2">
      <c r="A46" s="78" t="s">
        <v>75</v>
      </c>
      <c r="B46" s="80">
        <v>0</v>
      </c>
      <c r="C46" s="80">
        <v>0</v>
      </c>
      <c r="D46" s="80">
        <v>0</v>
      </c>
    </row>
    <row r="47" spans="1:4" ht="14.25" x14ac:dyDescent="0.2">
      <c r="A47" s="81" t="s">
        <v>40</v>
      </c>
      <c r="B47" s="80">
        <v>0</v>
      </c>
      <c r="C47" s="80">
        <v>0</v>
      </c>
      <c r="D47" s="80">
        <v>0</v>
      </c>
    </row>
    <row r="48" spans="1:4" ht="14.25" x14ac:dyDescent="0.2">
      <c r="A48" s="78" t="s">
        <v>41</v>
      </c>
      <c r="B48" s="80">
        <v>0</v>
      </c>
      <c r="C48" s="79">
        <v>0</v>
      </c>
      <c r="D48" s="79">
        <v>0</v>
      </c>
    </row>
    <row r="49" spans="1:49" ht="69.75" customHeight="1" x14ac:dyDescent="0.2">
      <c r="A49" s="78" t="s">
        <v>42</v>
      </c>
      <c r="B49" s="197" t="s">
        <v>76</v>
      </c>
      <c r="C49" s="197"/>
      <c r="D49" s="197"/>
    </row>
    <row r="50" spans="1:49" s="123" customFormat="1" ht="15" customHeight="1" x14ac:dyDescent="0.2">
      <c r="A50" s="125" t="s">
        <v>136</v>
      </c>
      <c r="B50" s="126">
        <f>(B26*$B$30*B34)/12</f>
        <v>0</v>
      </c>
      <c r="C50" s="126">
        <f>(C26*$B$30*C34)/12</f>
        <v>0</v>
      </c>
      <c r="D50" s="126">
        <f>(D26*$B$30*D34)/12</f>
        <v>0</v>
      </c>
      <c r="AU50" s="127"/>
      <c r="AV50" s="127"/>
      <c r="AW50" s="127"/>
    </row>
    <row r="51" spans="1:49" ht="14.25" x14ac:dyDescent="0.2">
      <c r="A51" s="77"/>
      <c r="B51" s="76"/>
      <c r="C51" s="76"/>
      <c r="D51" s="76"/>
    </row>
    <row r="52" spans="1:49" x14ac:dyDescent="0.2">
      <c r="A52" s="55" t="s">
        <v>77</v>
      </c>
      <c r="B52" s="56">
        <f>B37+B38+B39+B40+B41+B42+B43+B44+B46+B47+B48+B50+B45</f>
        <v>96.13333333333334</v>
      </c>
      <c r="C52" s="56">
        <f t="shared" ref="C52:D52" si="0">C37+C38+C39+C40+C41+C42+C43+C44+C46+C47+C48+C50+C45</f>
        <v>62.533333333333339</v>
      </c>
      <c r="D52" s="56">
        <f t="shared" si="0"/>
        <v>75.600000000000009</v>
      </c>
    </row>
    <row r="53" spans="1:49" ht="14.25" x14ac:dyDescent="0.2">
      <c r="A53" s="77"/>
      <c r="B53" s="76"/>
      <c r="C53" s="76"/>
      <c r="D53" s="76"/>
    </row>
    <row r="54" spans="1:49" ht="51" customHeight="1" x14ac:dyDescent="0.2">
      <c r="A54" s="191" t="s">
        <v>78</v>
      </c>
      <c r="B54" s="192"/>
      <c r="C54" s="192"/>
      <c r="D54" s="192"/>
    </row>
  </sheetData>
  <sheetProtection algorithmName="SHA-512" hashValue="cF03tEpnMLcpV0rFLQ9STPBpu0H3N31Ei/JOOysTKUcprO+3DZPx/JRaTCsI7fsv54BQBvBm5AhAyM8H1LSrGQ==" saltValue="qM/bMBy/pcX+fkE12jqyHw==" spinCount="100000" sheet="1" objects="1" scenarios="1"/>
  <mergeCells count="8">
    <mergeCell ref="A54:D54"/>
    <mergeCell ref="B1:D1"/>
    <mergeCell ref="A2:D2"/>
    <mergeCell ref="B27:D27"/>
    <mergeCell ref="B28:D28"/>
    <mergeCell ref="B29:D29"/>
    <mergeCell ref="B49:D49"/>
    <mergeCell ref="B30:D30"/>
  </mergeCells>
  <pageMargins left="0.23622047244094491" right="0.23622047244094491" top="0.74803149606299213" bottom="0.74803149606299213" header="0.31496062992125984" footer="0.31496062992125984"/>
  <pageSetup paperSize="9" scale="74" fitToHeight="0" orientation="landscape" r:id="rId1"/>
  <headerFooter>
    <oddFooter>&amp;L&amp;"Century Gothic,Standaard"&amp;8&amp;F
&amp;D&amp;C&amp;"Century Gothic,Standaard"&amp;8Pagina &amp;P van &amp;N&amp;R&amp;"Century Gothic,Vet"&amp;12United Quality
&amp;"Century Gothic,Cursief"&amp;8Advies en Aanbesteding in Afval en Automotive</oddFooter>
  </headerFooter>
  <rowBreaks count="1" manualBreakCount="1">
    <brk id="2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19003-03AB-4D42-8136-906F00636E34}">
  <sheetPr>
    <tabColor rgb="FFFFFF00"/>
    <pageSetUpPr fitToPage="1"/>
  </sheetPr>
  <dimension ref="A1:AW248"/>
  <sheetViews>
    <sheetView showGridLines="0" zoomScaleNormal="100" workbookViewId="0">
      <pane xSplit="1" ySplit="3" topLeftCell="B27" activePane="bottomRight" state="frozen"/>
      <selection activeCell="B49" sqref="B49:D49"/>
      <selection pane="topRight" activeCell="B49" sqref="B49:D49"/>
      <selection pane="bottomLeft" activeCell="B49" sqref="B49:D49"/>
      <selection pane="bottomRight" activeCell="B49" sqref="B49:D49"/>
    </sheetView>
  </sheetViews>
  <sheetFormatPr defaultColWidth="9.140625" defaultRowHeight="15" x14ac:dyDescent="0.25"/>
  <cols>
    <col min="1" max="1" width="57.28515625" style="61" customWidth="1"/>
    <col min="2" max="4" width="43.140625" style="59" customWidth="1"/>
    <col min="5" max="16384" width="9.140625" style="59"/>
  </cols>
  <sheetData>
    <row r="1" spans="1:4" s="49" customFormat="1" ht="15.75" x14ac:dyDescent="0.25">
      <c r="A1" s="62" t="s">
        <v>8</v>
      </c>
      <c r="B1" s="193" t="s">
        <v>166</v>
      </c>
      <c r="C1" s="193"/>
      <c r="D1" s="193"/>
    </row>
    <row r="2" spans="1:4" s="50" customFormat="1" ht="13.5" x14ac:dyDescent="0.2">
      <c r="A2" s="194" t="s">
        <v>9</v>
      </c>
      <c r="B2" s="194"/>
      <c r="C2" s="194"/>
      <c r="D2" s="194"/>
    </row>
    <row r="3" spans="1:4" s="52" customFormat="1" ht="12.75" x14ac:dyDescent="0.2">
      <c r="A3" s="51" t="s">
        <v>10</v>
      </c>
      <c r="B3" s="65" t="s">
        <v>64</v>
      </c>
      <c r="C3" s="65" t="s">
        <v>65</v>
      </c>
      <c r="D3" s="65" t="s">
        <v>66</v>
      </c>
    </row>
    <row r="4" spans="1:4" s="50" customFormat="1" ht="14.25" x14ac:dyDescent="0.2">
      <c r="A4" s="81" t="s">
        <v>1</v>
      </c>
      <c r="B4" s="87" t="s">
        <v>5</v>
      </c>
      <c r="C4" s="87" t="s">
        <v>67</v>
      </c>
      <c r="D4" s="87" t="s">
        <v>43</v>
      </c>
    </row>
    <row r="5" spans="1:4" s="50" customFormat="1" ht="14.25" x14ac:dyDescent="0.2">
      <c r="A5" s="81" t="s">
        <v>2</v>
      </c>
      <c r="B5" s="87" t="s">
        <v>87</v>
      </c>
      <c r="C5" s="87" t="s">
        <v>68</v>
      </c>
      <c r="D5" s="87" t="s">
        <v>69</v>
      </c>
    </row>
    <row r="6" spans="1:4" s="50" customFormat="1" ht="14.25" x14ac:dyDescent="0.2">
      <c r="A6" s="81" t="s">
        <v>3</v>
      </c>
      <c r="B6" s="87" t="s">
        <v>106</v>
      </c>
      <c r="C6" s="87" t="s">
        <v>94</v>
      </c>
      <c r="D6" s="87" t="s">
        <v>94</v>
      </c>
    </row>
    <row r="7" spans="1:4" s="50" customFormat="1" ht="14.25" x14ac:dyDescent="0.2">
      <c r="A7" s="81" t="s">
        <v>11</v>
      </c>
      <c r="B7" s="87" t="s">
        <v>86</v>
      </c>
      <c r="C7" s="87" t="s">
        <v>86</v>
      </c>
      <c r="D7" s="87" t="s">
        <v>86</v>
      </c>
    </row>
    <row r="8" spans="1:4" s="50" customFormat="1" ht="14.25" x14ac:dyDescent="0.2">
      <c r="A8" s="81" t="s">
        <v>12</v>
      </c>
      <c r="B8" s="87" t="s">
        <v>13</v>
      </c>
      <c r="C8" s="87" t="s">
        <v>13</v>
      </c>
      <c r="D8" s="87" t="s">
        <v>13</v>
      </c>
    </row>
    <row r="9" spans="1:4" s="50" customFormat="1" ht="14.25" x14ac:dyDescent="0.2">
      <c r="A9" s="81" t="s">
        <v>70</v>
      </c>
      <c r="B9" s="68">
        <v>1658</v>
      </c>
      <c r="C9" s="85">
        <v>1749</v>
      </c>
      <c r="D9" s="85">
        <v>1749</v>
      </c>
    </row>
    <row r="10" spans="1:4" s="50" customFormat="1" ht="14.25" x14ac:dyDescent="0.2">
      <c r="A10" s="77"/>
      <c r="B10" s="84"/>
      <c r="C10" s="84"/>
      <c r="D10" s="84"/>
    </row>
    <row r="11" spans="1:4" s="52" customFormat="1" ht="12.75" x14ac:dyDescent="0.2">
      <c r="A11" s="51" t="s">
        <v>14</v>
      </c>
      <c r="B11" s="65"/>
      <c r="C11" s="65"/>
      <c r="D11" s="65"/>
    </row>
    <row r="12" spans="1:4" s="50" customFormat="1" ht="28.5" x14ac:dyDescent="0.2">
      <c r="A12" s="81" t="s">
        <v>15</v>
      </c>
      <c r="B12" s="82">
        <f>(B13*1.21)+B14</f>
        <v>39318.949999999997</v>
      </c>
      <c r="C12" s="82">
        <f>(C13*1.21)+C14</f>
        <v>33631.949999999997</v>
      </c>
      <c r="D12" s="82">
        <f>(D13*1.21)+D14</f>
        <v>33631.949999999997</v>
      </c>
    </row>
    <row r="13" spans="1:4" s="50" customFormat="1" ht="14.25" x14ac:dyDescent="0.2">
      <c r="A13" s="81" t="s">
        <v>16</v>
      </c>
      <c r="B13" s="82">
        <v>32495</v>
      </c>
      <c r="C13" s="82">
        <v>27795</v>
      </c>
      <c r="D13" s="82">
        <v>27795</v>
      </c>
    </row>
    <row r="14" spans="1:4" s="50" customFormat="1" ht="14.25" x14ac:dyDescent="0.2">
      <c r="A14" s="81" t="s">
        <v>47</v>
      </c>
      <c r="B14" s="82">
        <v>0</v>
      </c>
      <c r="C14" s="82">
        <v>0</v>
      </c>
      <c r="D14" s="82">
        <v>0</v>
      </c>
    </row>
    <row r="15" spans="1:4" s="53" customFormat="1" ht="185.25" x14ac:dyDescent="0.2">
      <c r="A15" s="89" t="s">
        <v>17</v>
      </c>
      <c r="B15" s="66" t="s">
        <v>93</v>
      </c>
      <c r="C15" s="66" t="s">
        <v>88</v>
      </c>
      <c r="D15" s="66" t="s">
        <v>89</v>
      </c>
    </row>
    <row r="16" spans="1:4" s="50" customFormat="1" ht="14.25" x14ac:dyDescent="0.2">
      <c r="A16" s="81" t="s">
        <v>18</v>
      </c>
      <c r="B16" s="82">
        <f>300+750</f>
        <v>1050</v>
      </c>
      <c r="C16" s="82">
        <f>1450+750+350+100</f>
        <v>2650</v>
      </c>
      <c r="D16" s="82">
        <f>1450+750+350+100</f>
        <v>2650</v>
      </c>
    </row>
    <row r="17" spans="1:4" s="54" customFormat="1" ht="155.25" customHeight="1" x14ac:dyDescent="0.2">
      <c r="A17" s="88" t="s">
        <v>19</v>
      </c>
      <c r="B17" s="66" t="s">
        <v>103</v>
      </c>
      <c r="C17" s="66" t="s">
        <v>102</v>
      </c>
      <c r="D17" s="66" t="s">
        <v>102</v>
      </c>
    </row>
    <row r="18" spans="1:4" s="50" customFormat="1" ht="14.25" x14ac:dyDescent="0.2">
      <c r="A18" s="81" t="s">
        <v>20</v>
      </c>
      <c r="B18" s="82">
        <v>2000</v>
      </c>
      <c r="C18" s="82">
        <v>2300</v>
      </c>
      <c r="D18" s="82">
        <v>2300</v>
      </c>
    </row>
    <row r="19" spans="1:4" s="50" customFormat="1" ht="14.25" x14ac:dyDescent="0.2">
      <c r="A19" s="81" t="s">
        <v>71</v>
      </c>
      <c r="B19" s="82">
        <v>937.18</v>
      </c>
      <c r="C19" s="82">
        <v>900</v>
      </c>
      <c r="D19" s="82">
        <v>900</v>
      </c>
    </row>
    <row r="20" spans="1:4" s="50" customFormat="1" ht="14.25" x14ac:dyDescent="0.2">
      <c r="A20" s="81" t="s">
        <v>21</v>
      </c>
      <c r="B20" s="67">
        <f>B19+B18+B16+B14+B13</f>
        <v>36482.18</v>
      </c>
      <c r="C20" s="67">
        <f>C19+C18+C16+C14+C13</f>
        <v>33645</v>
      </c>
      <c r="D20" s="67">
        <f>D19+D18+D16+D14+D13</f>
        <v>33645</v>
      </c>
    </row>
    <row r="21" spans="1:4" s="50" customFormat="1" ht="14.25" x14ac:dyDescent="0.2">
      <c r="A21" s="81" t="s">
        <v>22</v>
      </c>
      <c r="B21" s="86">
        <v>0</v>
      </c>
      <c r="C21" s="86">
        <v>0</v>
      </c>
      <c r="D21" s="86">
        <v>0</v>
      </c>
    </row>
    <row r="22" spans="1:4" s="50" customFormat="1" ht="14.25" x14ac:dyDescent="0.2">
      <c r="A22" s="81" t="s">
        <v>23</v>
      </c>
      <c r="B22" s="67">
        <f>B20-B21</f>
        <v>36482.18</v>
      </c>
      <c r="C22" s="67">
        <f>C20-C21</f>
        <v>33645</v>
      </c>
      <c r="D22" s="67">
        <f>D20-D21</f>
        <v>33645</v>
      </c>
    </row>
    <row r="23" spans="1:4" s="50" customFormat="1" ht="14.25" x14ac:dyDescent="0.2">
      <c r="A23" s="77"/>
      <c r="B23" s="76"/>
      <c r="C23" s="76"/>
      <c r="D23" s="76"/>
    </row>
    <row r="24" spans="1:4" s="52" customFormat="1" ht="12.75" x14ac:dyDescent="0.2">
      <c r="A24" s="51" t="s">
        <v>24</v>
      </c>
      <c r="B24" s="65"/>
      <c r="C24" s="65"/>
      <c r="D24" s="65"/>
    </row>
    <row r="25" spans="1:4" s="50" customFormat="1" ht="14.25" x14ac:dyDescent="0.2">
      <c r="A25" s="81" t="s">
        <v>25</v>
      </c>
      <c r="B25" s="85">
        <v>72</v>
      </c>
      <c r="C25" s="85">
        <v>72</v>
      </c>
      <c r="D25" s="85">
        <v>72</v>
      </c>
    </row>
    <row r="26" spans="1:4" s="50" customFormat="1" ht="14.25" x14ac:dyDescent="0.2">
      <c r="A26" s="81" t="s">
        <v>26</v>
      </c>
      <c r="B26" s="85">
        <v>10000</v>
      </c>
      <c r="C26" s="85">
        <v>10000</v>
      </c>
      <c r="D26" s="85">
        <v>10000</v>
      </c>
    </row>
    <row r="27" spans="1:4" s="50" customFormat="1" ht="28.5" x14ac:dyDescent="0.2">
      <c r="A27" s="78" t="s">
        <v>72</v>
      </c>
      <c r="B27" s="195">
        <v>2.5000000000000001E-2</v>
      </c>
      <c r="C27" s="195"/>
      <c r="D27" s="195"/>
    </row>
    <row r="28" spans="1:4" s="50" customFormat="1" ht="28.5" x14ac:dyDescent="0.2">
      <c r="A28" s="78" t="s">
        <v>73</v>
      </c>
      <c r="B28" s="196">
        <f>'Prijsinvulf overige zaken'!C5</f>
        <v>0</v>
      </c>
      <c r="C28" s="196"/>
      <c r="D28" s="196"/>
    </row>
    <row r="29" spans="1:4" s="50" customFormat="1" ht="14.25" x14ac:dyDescent="0.2">
      <c r="A29" s="78" t="s">
        <v>74</v>
      </c>
      <c r="B29" s="196">
        <f>B27+B28</f>
        <v>2.5000000000000001E-2</v>
      </c>
      <c r="C29" s="196"/>
      <c r="D29" s="196"/>
    </row>
    <row r="30" spans="1:4" s="50" customFormat="1" ht="14.25" x14ac:dyDescent="0.2">
      <c r="A30" s="78" t="s">
        <v>135</v>
      </c>
      <c r="B30" s="198">
        <v>0.1</v>
      </c>
      <c r="C30" s="198"/>
      <c r="D30" s="198"/>
    </row>
    <row r="31" spans="1:4" s="50" customFormat="1" ht="14.25" x14ac:dyDescent="0.2">
      <c r="A31" s="81" t="s">
        <v>27</v>
      </c>
      <c r="B31" s="80">
        <v>0</v>
      </c>
      <c r="C31" s="80">
        <v>0</v>
      </c>
      <c r="D31" s="80">
        <v>0</v>
      </c>
    </row>
    <row r="32" spans="1:4" s="50" customFormat="1" ht="14.25" x14ac:dyDescent="0.2">
      <c r="A32" s="81" t="s">
        <v>28</v>
      </c>
      <c r="B32" s="164">
        <v>0</v>
      </c>
      <c r="C32" s="165">
        <v>0</v>
      </c>
      <c r="D32" s="165">
        <v>0</v>
      </c>
    </row>
    <row r="33" spans="1:4" s="50" customFormat="1" ht="14.25" x14ac:dyDescent="0.2">
      <c r="A33" s="81" t="s">
        <v>29</v>
      </c>
      <c r="B33" s="166">
        <v>0</v>
      </c>
      <c r="C33" s="167">
        <v>0</v>
      </c>
      <c r="D33" s="167">
        <v>0</v>
      </c>
    </row>
    <row r="34" spans="1:4" s="50" customFormat="1" ht="14.25" x14ac:dyDescent="0.2">
      <c r="A34" s="81" t="s">
        <v>137</v>
      </c>
      <c r="B34" s="166">
        <v>0</v>
      </c>
      <c r="C34" s="167">
        <v>0</v>
      </c>
      <c r="D34" s="167">
        <v>0</v>
      </c>
    </row>
    <row r="35" spans="1:4" s="50" customFormat="1" ht="14.25" x14ac:dyDescent="0.2">
      <c r="A35" s="77"/>
      <c r="B35" s="84"/>
      <c r="C35" s="84"/>
      <c r="D35" s="84"/>
    </row>
    <row r="36" spans="1:4" s="52" customFormat="1" ht="13.5" x14ac:dyDescent="0.2">
      <c r="A36" s="51" t="s">
        <v>44</v>
      </c>
      <c r="B36" s="64"/>
      <c r="C36" s="64"/>
      <c r="D36" s="64"/>
    </row>
    <row r="37" spans="1:4" s="50" customFormat="1" ht="14.25" x14ac:dyDescent="0.2">
      <c r="A37" s="81" t="s">
        <v>31</v>
      </c>
      <c r="B37" s="80">
        <v>0</v>
      </c>
      <c r="C37" s="80">
        <v>0</v>
      </c>
      <c r="D37" s="80">
        <v>0</v>
      </c>
    </row>
    <row r="38" spans="1:4" s="50" customFormat="1" ht="14.25" x14ac:dyDescent="0.2">
      <c r="A38" s="81" t="s">
        <v>32</v>
      </c>
      <c r="B38" s="80">
        <v>0</v>
      </c>
      <c r="C38" s="83">
        <v>0</v>
      </c>
      <c r="D38" s="83">
        <v>0</v>
      </c>
    </row>
    <row r="39" spans="1:4" s="50" customFormat="1" ht="14.25" x14ac:dyDescent="0.2">
      <c r="A39" s="81" t="s">
        <v>33</v>
      </c>
      <c r="B39" s="80">
        <v>0</v>
      </c>
      <c r="C39" s="80">
        <v>0</v>
      </c>
      <c r="D39" s="80">
        <v>0</v>
      </c>
    </row>
    <row r="40" spans="1:4" s="50" customFormat="1" ht="14.25" x14ac:dyDescent="0.2">
      <c r="A40" s="81" t="s">
        <v>34</v>
      </c>
      <c r="B40" s="80">
        <v>0</v>
      </c>
      <c r="C40" s="80">
        <v>0</v>
      </c>
      <c r="D40" s="80">
        <v>0</v>
      </c>
    </row>
    <row r="41" spans="1:4" s="50" customFormat="1" ht="14.25" x14ac:dyDescent="0.2">
      <c r="A41" s="81" t="s">
        <v>35</v>
      </c>
      <c r="B41" s="80">
        <v>0</v>
      </c>
      <c r="C41" s="80">
        <v>0</v>
      </c>
      <c r="D41" s="80">
        <v>0</v>
      </c>
    </row>
    <row r="42" spans="1:4" s="50" customFormat="1" ht="14.25" x14ac:dyDescent="0.2">
      <c r="A42" s="70" t="s">
        <v>36</v>
      </c>
      <c r="B42" s="162">
        <v>0</v>
      </c>
      <c r="C42" s="80">
        <v>0</v>
      </c>
      <c r="D42" s="80">
        <v>0</v>
      </c>
    </row>
    <row r="43" spans="1:4" s="50" customFormat="1" ht="14.25" x14ac:dyDescent="0.2">
      <c r="A43" s="81" t="s">
        <v>37</v>
      </c>
      <c r="B43" s="82">
        <f>(((4*49)/25)*70)/12</f>
        <v>45.733333333333327</v>
      </c>
      <c r="C43" s="82">
        <f>(((4*49)/25)*70)/12</f>
        <v>45.733333333333327</v>
      </c>
      <c r="D43" s="82">
        <f>(((4*49)/25)*70)/12</f>
        <v>45.733333333333327</v>
      </c>
    </row>
    <row r="44" spans="1:4" s="50" customFormat="1" ht="14.25" x14ac:dyDescent="0.2">
      <c r="A44" s="81" t="s">
        <v>39</v>
      </c>
      <c r="B44" s="80">
        <v>0</v>
      </c>
      <c r="C44" s="80">
        <v>0</v>
      </c>
      <c r="D44" s="80">
        <v>0</v>
      </c>
    </row>
    <row r="45" spans="1:4" s="50" customFormat="1" ht="14.25" x14ac:dyDescent="0.2">
      <c r="A45" s="179" t="s">
        <v>216</v>
      </c>
      <c r="B45" s="80">
        <v>0</v>
      </c>
      <c r="C45" s="80">
        <v>0</v>
      </c>
      <c r="D45" s="80">
        <v>0</v>
      </c>
    </row>
    <row r="46" spans="1:4" s="50" customFormat="1" ht="14.25" x14ac:dyDescent="0.2">
      <c r="A46" s="78" t="s">
        <v>75</v>
      </c>
      <c r="B46" s="80">
        <v>0</v>
      </c>
      <c r="C46" s="80">
        <v>0</v>
      </c>
      <c r="D46" s="169">
        <v>0</v>
      </c>
    </row>
    <row r="47" spans="1:4" s="50" customFormat="1" ht="14.25" x14ac:dyDescent="0.2">
      <c r="A47" s="81" t="s">
        <v>40</v>
      </c>
      <c r="B47" s="80">
        <v>0</v>
      </c>
      <c r="C47" s="80">
        <v>0</v>
      </c>
      <c r="D47" s="169">
        <v>0</v>
      </c>
    </row>
    <row r="48" spans="1:4" s="50" customFormat="1" ht="14.25" x14ac:dyDescent="0.2">
      <c r="A48" s="78" t="s">
        <v>41</v>
      </c>
      <c r="B48" s="80">
        <v>0</v>
      </c>
      <c r="C48" s="79">
        <v>0</v>
      </c>
      <c r="D48" s="169">
        <v>0</v>
      </c>
    </row>
    <row r="49" spans="1:49" s="50" customFormat="1" ht="54" customHeight="1" x14ac:dyDescent="0.2">
      <c r="A49" s="78" t="s">
        <v>42</v>
      </c>
      <c r="B49" s="202" t="s">
        <v>76</v>
      </c>
      <c r="C49" s="197"/>
      <c r="D49" s="197"/>
    </row>
    <row r="50" spans="1:49" s="123" customFormat="1" ht="15" customHeight="1" x14ac:dyDescent="0.2">
      <c r="A50" s="125" t="s">
        <v>136</v>
      </c>
      <c r="B50" s="168">
        <f>(B26*$B$30*B34)/12</f>
        <v>0</v>
      </c>
      <c r="C50" s="168">
        <f t="shared" ref="C50:D50" si="0">(C26*$B$30*C34)/12</f>
        <v>0</v>
      </c>
      <c r="D50" s="168">
        <f t="shared" si="0"/>
        <v>0</v>
      </c>
      <c r="AU50" s="127"/>
      <c r="AV50" s="127"/>
      <c r="AW50" s="127"/>
    </row>
    <row r="51" spans="1:49" s="50" customFormat="1" ht="14.25" x14ac:dyDescent="0.2">
      <c r="A51" s="77"/>
      <c r="B51" s="76"/>
      <c r="C51" s="76"/>
      <c r="D51" s="76"/>
    </row>
    <row r="52" spans="1:49" s="52" customFormat="1" ht="12.75" x14ac:dyDescent="0.2">
      <c r="A52" s="55" t="s">
        <v>77</v>
      </c>
      <c r="B52" s="56">
        <f>B37+B38+B39+B40+B41+B42+B43+B44+B46+B47+B48+B50+B45</f>
        <v>45.733333333333327</v>
      </c>
      <c r="C52" s="56">
        <f t="shared" ref="C52:D52" si="1">C37+C38+C39+C40+C41+C42+C43+C44+C46+C47+C48+C50+C45</f>
        <v>45.733333333333327</v>
      </c>
      <c r="D52" s="56">
        <f t="shared" si="1"/>
        <v>45.733333333333327</v>
      </c>
    </row>
    <row r="53" spans="1:49" s="50" customFormat="1" ht="14.25" x14ac:dyDescent="0.2">
      <c r="A53" s="77"/>
      <c r="B53" s="76"/>
      <c r="C53" s="76"/>
      <c r="D53" s="76"/>
    </row>
    <row r="54" spans="1:49" s="57" customFormat="1" ht="51" customHeight="1" x14ac:dyDescent="0.2">
      <c r="A54" s="191" t="s">
        <v>78</v>
      </c>
      <c r="B54" s="192"/>
      <c r="C54" s="192"/>
      <c r="D54" s="192"/>
    </row>
    <row r="55" spans="1:49" x14ac:dyDescent="0.25">
      <c r="A55" s="58" t="s">
        <v>30</v>
      </c>
    </row>
    <row r="56" spans="1:49" x14ac:dyDescent="0.25">
      <c r="A56" s="58" t="s">
        <v>30</v>
      </c>
    </row>
    <row r="57" spans="1:49" x14ac:dyDescent="0.25">
      <c r="A57" s="58"/>
    </row>
    <row r="58" spans="1:49" x14ac:dyDescent="0.25">
      <c r="A58" s="58"/>
    </row>
    <row r="59" spans="1:49" x14ac:dyDescent="0.25">
      <c r="A59" s="58"/>
    </row>
    <row r="60" spans="1:49" x14ac:dyDescent="0.25">
      <c r="A60" s="58"/>
    </row>
    <row r="61" spans="1:49" x14ac:dyDescent="0.25">
      <c r="A61" s="58"/>
    </row>
    <row r="62" spans="1:49" x14ac:dyDescent="0.25">
      <c r="A62" s="58"/>
    </row>
    <row r="63" spans="1:49" x14ac:dyDescent="0.25">
      <c r="A63" s="58"/>
    </row>
    <row r="64" spans="1:49" x14ac:dyDescent="0.25">
      <c r="A64" s="58"/>
    </row>
    <row r="65" spans="1:1" x14ac:dyDescent="0.25">
      <c r="A65" s="58"/>
    </row>
    <row r="66" spans="1:1" x14ac:dyDescent="0.25">
      <c r="A66" s="58"/>
    </row>
    <row r="67" spans="1:1" x14ac:dyDescent="0.25">
      <c r="A67" s="58"/>
    </row>
    <row r="68" spans="1:1" x14ac:dyDescent="0.25">
      <c r="A68" s="58"/>
    </row>
    <row r="69" spans="1:1" x14ac:dyDescent="0.25">
      <c r="A69" s="58"/>
    </row>
    <row r="70" spans="1:1" x14ac:dyDescent="0.25">
      <c r="A70" s="58"/>
    </row>
    <row r="71" spans="1:1" x14ac:dyDescent="0.25">
      <c r="A71" s="58"/>
    </row>
    <row r="72" spans="1:1" x14ac:dyDescent="0.25">
      <c r="A72" s="58"/>
    </row>
    <row r="73" spans="1:1" x14ac:dyDescent="0.25">
      <c r="A73" s="58"/>
    </row>
    <row r="74" spans="1:1" x14ac:dyDescent="0.25">
      <c r="A74" s="60"/>
    </row>
    <row r="75" spans="1:1" x14ac:dyDescent="0.25">
      <c r="A75" s="60"/>
    </row>
    <row r="76" spans="1:1" x14ac:dyDescent="0.25">
      <c r="A76" s="60"/>
    </row>
    <row r="77" spans="1:1" x14ac:dyDescent="0.25">
      <c r="A77" s="60"/>
    </row>
    <row r="78" spans="1:1" x14ac:dyDescent="0.25">
      <c r="A78" s="60"/>
    </row>
    <row r="79" spans="1:1" x14ac:dyDescent="0.25">
      <c r="A79" s="60"/>
    </row>
    <row r="80" spans="1:1" x14ac:dyDescent="0.25">
      <c r="A80" s="60"/>
    </row>
    <row r="81" spans="1:1" x14ac:dyDescent="0.25">
      <c r="A81" s="60"/>
    </row>
    <row r="82" spans="1:1" x14ac:dyDescent="0.25">
      <c r="A82" s="60"/>
    </row>
    <row r="83" spans="1:1" x14ac:dyDescent="0.25">
      <c r="A83" s="60"/>
    </row>
    <row r="84" spans="1:1" x14ac:dyDescent="0.25">
      <c r="A84" s="60"/>
    </row>
    <row r="85" spans="1:1" x14ac:dyDescent="0.25">
      <c r="A85" s="60"/>
    </row>
    <row r="86" spans="1:1" x14ac:dyDescent="0.25">
      <c r="A86" s="60"/>
    </row>
    <row r="87" spans="1:1" x14ac:dyDescent="0.25">
      <c r="A87" s="60"/>
    </row>
    <row r="88" spans="1:1" x14ac:dyDescent="0.25">
      <c r="A88" s="60"/>
    </row>
    <row r="89" spans="1:1" x14ac:dyDescent="0.25">
      <c r="A89" s="60"/>
    </row>
    <row r="90" spans="1:1" x14ac:dyDescent="0.25">
      <c r="A90" s="60"/>
    </row>
    <row r="91" spans="1:1" x14ac:dyDescent="0.25">
      <c r="A91" s="60"/>
    </row>
    <row r="92" spans="1:1" x14ac:dyDescent="0.25">
      <c r="A92" s="60"/>
    </row>
    <row r="93" spans="1:1" x14ac:dyDescent="0.25">
      <c r="A93" s="60"/>
    </row>
    <row r="94" spans="1:1" x14ac:dyDescent="0.25">
      <c r="A94" s="60"/>
    </row>
    <row r="95" spans="1:1" x14ac:dyDescent="0.25">
      <c r="A95" s="60"/>
    </row>
    <row r="96" spans="1:1" x14ac:dyDescent="0.25">
      <c r="A96" s="60"/>
    </row>
    <row r="97" spans="1:1" x14ac:dyDescent="0.25">
      <c r="A97" s="60"/>
    </row>
    <row r="98" spans="1:1" x14ac:dyDescent="0.25">
      <c r="A98" s="60"/>
    </row>
    <row r="99" spans="1:1" x14ac:dyDescent="0.25">
      <c r="A99" s="60"/>
    </row>
    <row r="100" spans="1:1" x14ac:dyDescent="0.25">
      <c r="A100" s="60"/>
    </row>
    <row r="101" spans="1:1" x14ac:dyDescent="0.25">
      <c r="A101" s="60"/>
    </row>
    <row r="102" spans="1:1" x14ac:dyDescent="0.25">
      <c r="A102" s="60"/>
    </row>
    <row r="103" spans="1:1" x14ac:dyDescent="0.25">
      <c r="A103" s="60"/>
    </row>
    <row r="104" spans="1:1" x14ac:dyDescent="0.25">
      <c r="A104" s="60"/>
    </row>
    <row r="105" spans="1:1" x14ac:dyDescent="0.25">
      <c r="A105" s="60"/>
    </row>
    <row r="106" spans="1:1" x14ac:dyDescent="0.25">
      <c r="A106" s="60"/>
    </row>
    <row r="107" spans="1:1" x14ac:dyDescent="0.25">
      <c r="A107" s="60"/>
    </row>
    <row r="108" spans="1:1" x14ac:dyDescent="0.25">
      <c r="A108" s="60"/>
    </row>
    <row r="109" spans="1:1" x14ac:dyDescent="0.25">
      <c r="A109" s="60"/>
    </row>
    <row r="110" spans="1:1" x14ac:dyDescent="0.25">
      <c r="A110" s="60"/>
    </row>
    <row r="111" spans="1:1" x14ac:dyDescent="0.25">
      <c r="A111" s="60"/>
    </row>
    <row r="112" spans="1:1" x14ac:dyDescent="0.25">
      <c r="A112" s="60"/>
    </row>
    <row r="113" spans="1:1" x14ac:dyDescent="0.25">
      <c r="A113" s="60"/>
    </row>
    <row r="114" spans="1:1" x14ac:dyDescent="0.25">
      <c r="A114" s="60"/>
    </row>
    <row r="115" spans="1:1" x14ac:dyDescent="0.25">
      <c r="A115" s="60"/>
    </row>
    <row r="116" spans="1:1" x14ac:dyDescent="0.25">
      <c r="A116" s="60"/>
    </row>
    <row r="117" spans="1:1" x14ac:dyDescent="0.25">
      <c r="A117" s="60"/>
    </row>
    <row r="118" spans="1:1" x14ac:dyDescent="0.25">
      <c r="A118" s="60"/>
    </row>
    <row r="119" spans="1:1" x14ac:dyDescent="0.25">
      <c r="A119" s="60"/>
    </row>
    <row r="120" spans="1:1" x14ac:dyDescent="0.25">
      <c r="A120" s="60"/>
    </row>
    <row r="121" spans="1:1" x14ac:dyDescent="0.25">
      <c r="A121" s="60"/>
    </row>
    <row r="122" spans="1:1" x14ac:dyDescent="0.25">
      <c r="A122" s="60"/>
    </row>
    <row r="123" spans="1:1" x14ac:dyDescent="0.25">
      <c r="A123" s="60"/>
    </row>
    <row r="124" spans="1:1" x14ac:dyDescent="0.25">
      <c r="A124" s="60"/>
    </row>
    <row r="125" spans="1:1" x14ac:dyDescent="0.25">
      <c r="A125" s="60"/>
    </row>
    <row r="126" spans="1:1" x14ac:dyDescent="0.25">
      <c r="A126" s="60"/>
    </row>
    <row r="127" spans="1:1" x14ac:dyDescent="0.25">
      <c r="A127" s="60"/>
    </row>
    <row r="128" spans="1:1" x14ac:dyDescent="0.25">
      <c r="A128" s="60"/>
    </row>
    <row r="129" spans="1:1" x14ac:dyDescent="0.25">
      <c r="A129" s="60"/>
    </row>
    <row r="130" spans="1:1" x14ac:dyDescent="0.25">
      <c r="A130" s="60"/>
    </row>
    <row r="131" spans="1:1" x14ac:dyDescent="0.25">
      <c r="A131" s="60"/>
    </row>
    <row r="132" spans="1:1" x14ac:dyDescent="0.25">
      <c r="A132" s="60"/>
    </row>
    <row r="133" spans="1:1" x14ac:dyDescent="0.25">
      <c r="A133" s="60"/>
    </row>
    <row r="134" spans="1:1" x14ac:dyDescent="0.25">
      <c r="A134" s="60"/>
    </row>
    <row r="135" spans="1:1" x14ac:dyDescent="0.25">
      <c r="A135" s="60"/>
    </row>
    <row r="136" spans="1:1" x14ac:dyDescent="0.25">
      <c r="A136" s="60"/>
    </row>
    <row r="137" spans="1:1" x14ac:dyDescent="0.25">
      <c r="A137" s="60"/>
    </row>
    <row r="138" spans="1:1" x14ac:dyDescent="0.25">
      <c r="A138" s="60"/>
    </row>
    <row r="139" spans="1:1" x14ac:dyDescent="0.25">
      <c r="A139" s="60"/>
    </row>
    <row r="140" spans="1:1" x14ac:dyDescent="0.25">
      <c r="A140" s="60"/>
    </row>
    <row r="141" spans="1:1" x14ac:dyDescent="0.25">
      <c r="A141" s="60"/>
    </row>
    <row r="142" spans="1:1" x14ac:dyDescent="0.25">
      <c r="A142" s="60"/>
    </row>
    <row r="143" spans="1:1" x14ac:dyDescent="0.25">
      <c r="A143" s="60"/>
    </row>
    <row r="144" spans="1:1" x14ac:dyDescent="0.25">
      <c r="A144" s="60"/>
    </row>
    <row r="145" spans="1:1" x14ac:dyDescent="0.25">
      <c r="A145" s="60"/>
    </row>
    <row r="146" spans="1:1" x14ac:dyDescent="0.25">
      <c r="A146" s="60"/>
    </row>
    <row r="147" spans="1:1" x14ac:dyDescent="0.25">
      <c r="A147" s="60"/>
    </row>
    <row r="148" spans="1:1" x14ac:dyDescent="0.25">
      <c r="A148" s="60"/>
    </row>
    <row r="149" spans="1:1" x14ac:dyDescent="0.25">
      <c r="A149" s="60"/>
    </row>
    <row r="150" spans="1:1" x14ac:dyDescent="0.25">
      <c r="A150" s="60"/>
    </row>
    <row r="151" spans="1:1" x14ac:dyDescent="0.25">
      <c r="A151" s="60"/>
    </row>
    <row r="152" spans="1:1" x14ac:dyDescent="0.25">
      <c r="A152" s="60"/>
    </row>
    <row r="153" spans="1:1" x14ac:dyDescent="0.25">
      <c r="A153" s="60"/>
    </row>
    <row r="154" spans="1:1" x14ac:dyDescent="0.25">
      <c r="A154" s="60"/>
    </row>
    <row r="155" spans="1:1" x14ac:dyDescent="0.25">
      <c r="A155" s="60"/>
    </row>
    <row r="156" spans="1:1" x14ac:dyDescent="0.25">
      <c r="A156" s="60"/>
    </row>
    <row r="157" spans="1:1" x14ac:dyDescent="0.25">
      <c r="A157" s="60"/>
    </row>
    <row r="158" spans="1:1" x14ac:dyDescent="0.25">
      <c r="A158" s="60"/>
    </row>
    <row r="159" spans="1:1" x14ac:dyDescent="0.25">
      <c r="A159" s="60"/>
    </row>
    <row r="160" spans="1:1" x14ac:dyDescent="0.25">
      <c r="A160" s="60"/>
    </row>
    <row r="161" spans="1:1" x14ac:dyDescent="0.25">
      <c r="A161" s="60"/>
    </row>
    <row r="162" spans="1:1" x14ac:dyDescent="0.25">
      <c r="A162" s="60"/>
    </row>
    <row r="163" spans="1:1" x14ac:dyDescent="0.25">
      <c r="A163" s="60"/>
    </row>
    <row r="164" spans="1:1" x14ac:dyDescent="0.25">
      <c r="A164" s="60"/>
    </row>
    <row r="165" spans="1:1" x14ac:dyDescent="0.25">
      <c r="A165" s="60"/>
    </row>
    <row r="166" spans="1:1" x14ac:dyDescent="0.25">
      <c r="A166" s="60"/>
    </row>
    <row r="167" spans="1:1" x14ac:dyDescent="0.25">
      <c r="A167" s="60"/>
    </row>
    <row r="168" spans="1:1" x14ac:dyDescent="0.25">
      <c r="A168" s="60"/>
    </row>
    <row r="169" spans="1:1" x14ac:dyDescent="0.25">
      <c r="A169" s="60"/>
    </row>
    <row r="170" spans="1:1" x14ac:dyDescent="0.25">
      <c r="A170" s="60"/>
    </row>
    <row r="171" spans="1:1" x14ac:dyDescent="0.25">
      <c r="A171" s="60"/>
    </row>
    <row r="172" spans="1:1" x14ac:dyDescent="0.25">
      <c r="A172" s="60"/>
    </row>
    <row r="173" spans="1:1" x14ac:dyDescent="0.25">
      <c r="A173" s="60"/>
    </row>
    <row r="174" spans="1:1" x14ac:dyDescent="0.25">
      <c r="A174" s="60"/>
    </row>
    <row r="175" spans="1:1" x14ac:dyDescent="0.25">
      <c r="A175" s="60"/>
    </row>
    <row r="176" spans="1:1" x14ac:dyDescent="0.25">
      <c r="A176" s="60"/>
    </row>
    <row r="177" spans="1:1" x14ac:dyDescent="0.25">
      <c r="A177" s="60"/>
    </row>
    <row r="178" spans="1:1" x14ac:dyDescent="0.25">
      <c r="A178" s="60"/>
    </row>
    <row r="179" spans="1:1" x14ac:dyDescent="0.25">
      <c r="A179" s="60"/>
    </row>
    <row r="180" spans="1:1" x14ac:dyDescent="0.25">
      <c r="A180" s="60"/>
    </row>
    <row r="181" spans="1:1" x14ac:dyDescent="0.25">
      <c r="A181" s="60"/>
    </row>
    <row r="182" spans="1:1" x14ac:dyDescent="0.25">
      <c r="A182" s="60"/>
    </row>
    <row r="183" spans="1:1" x14ac:dyDescent="0.25">
      <c r="A183" s="60"/>
    </row>
    <row r="184" spans="1:1" x14ac:dyDescent="0.25">
      <c r="A184" s="60"/>
    </row>
    <row r="185" spans="1:1" x14ac:dyDescent="0.25">
      <c r="A185" s="60"/>
    </row>
    <row r="186" spans="1:1" x14ac:dyDescent="0.25">
      <c r="A186" s="60"/>
    </row>
    <row r="187" spans="1:1" x14ac:dyDescent="0.25">
      <c r="A187" s="60"/>
    </row>
    <row r="188" spans="1:1" x14ac:dyDescent="0.25">
      <c r="A188" s="60"/>
    </row>
    <row r="189" spans="1:1" x14ac:dyDescent="0.25">
      <c r="A189" s="60"/>
    </row>
    <row r="190" spans="1:1" x14ac:dyDescent="0.25">
      <c r="A190" s="60"/>
    </row>
    <row r="191" spans="1:1" x14ac:dyDescent="0.25">
      <c r="A191" s="60"/>
    </row>
    <row r="192" spans="1:1" x14ac:dyDescent="0.25">
      <c r="A192" s="60"/>
    </row>
    <row r="193" spans="1:1" x14ac:dyDescent="0.25">
      <c r="A193" s="60"/>
    </row>
    <row r="194" spans="1:1" x14ac:dyDescent="0.25">
      <c r="A194" s="60"/>
    </row>
    <row r="195" spans="1:1" x14ac:dyDescent="0.25">
      <c r="A195" s="60"/>
    </row>
    <row r="196" spans="1:1" x14ac:dyDescent="0.25">
      <c r="A196" s="60"/>
    </row>
    <row r="197" spans="1:1" x14ac:dyDescent="0.25">
      <c r="A197" s="60"/>
    </row>
    <row r="198" spans="1:1" x14ac:dyDescent="0.25">
      <c r="A198" s="60"/>
    </row>
    <row r="199" spans="1:1" x14ac:dyDescent="0.25">
      <c r="A199" s="60"/>
    </row>
    <row r="200" spans="1:1" x14ac:dyDescent="0.25">
      <c r="A200" s="60"/>
    </row>
    <row r="201" spans="1:1" x14ac:dyDescent="0.25">
      <c r="A201" s="60"/>
    </row>
    <row r="202" spans="1:1" x14ac:dyDescent="0.25">
      <c r="A202" s="60"/>
    </row>
    <row r="203" spans="1:1" x14ac:dyDescent="0.25">
      <c r="A203" s="60"/>
    </row>
    <row r="204" spans="1:1" x14ac:dyDescent="0.25">
      <c r="A204" s="60"/>
    </row>
    <row r="205" spans="1:1" x14ac:dyDescent="0.25">
      <c r="A205" s="60"/>
    </row>
    <row r="206" spans="1:1" x14ac:dyDescent="0.25">
      <c r="A206" s="60"/>
    </row>
    <row r="207" spans="1:1" x14ac:dyDescent="0.25">
      <c r="A207" s="60"/>
    </row>
    <row r="208" spans="1:1" x14ac:dyDescent="0.25">
      <c r="A208" s="60"/>
    </row>
    <row r="209" spans="1:1" x14ac:dyDescent="0.25">
      <c r="A209" s="60"/>
    </row>
    <row r="210" spans="1:1" x14ac:dyDescent="0.25">
      <c r="A210" s="60"/>
    </row>
    <row r="211" spans="1:1" x14ac:dyDescent="0.25">
      <c r="A211" s="60"/>
    </row>
    <row r="212" spans="1:1" x14ac:dyDescent="0.25">
      <c r="A212" s="60"/>
    </row>
    <row r="213" spans="1:1" x14ac:dyDescent="0.25">
      <c r="A213" s="60"/>
    </row>
    <row r="214" spans="1:1" x14ac:dyDescent="0.25">
      <c r="A214" s="60"/>
    </row>
    <row r="215" spans="1:1" x14ac:dyDescent="0.25">
      <c r="A215" s="60"/>
    </row>
    <row r="216" spans="1:1" x14ac:dyDescent="0.25">
      <c r="A216" s="60"/>
    </row>
    <row r="217" spans="1:1" x14ac:dyDescent="0.25">
      <c r="A217" s="60"/>
    </row>
    <row r="218" spans="1:1" x14ac:dyDescent="0.25">
      <c r="A218" s="60"/>
    </row>
    <row r="219" spans="1:1" x14ac:dyDescent="0.25">
      <c r="A219" s="60"/>
    </row>
    <row r="220" spans="1:1" x14ac:dyDescent="0.25">
      <c r="A220" s="60"/>
    </row>
    <row r="221" spans="1:1" x14ac:dyDescent="0.25">
      <c r="A221" s="60"/>
    </row>
    <row r="222" spans="1:1" x14ac:dyDescent="0.25">
      <c r="A222" s="60"/>
    </row>
    <row r="223" spans="1:1" x14ac:dyDescent="0.25">
      <c r="A223" s="60"/>
    </row>
    <row r="224" spans="1:1" x14ac:dyDescent="0.25">
      <c r="A224" s="60"/>
    </row>
    <row r="225" spans="1:1" x14ac:dyDescent="0.25">
      <c r="A225" s="60"/>
    </row>
    <row r="226" spans="1:1" x14ac:dyDescent="0.25">
      <c r="A226" s="60"/>
    </row>
    <row r="227" spans="1:1" x14ac:dyDescent="0.25">
      <c r="A227" s="60"/>
    </row>
    <row r="228" spans="1:1" x14ac:dyDescent="0.25">
      <c r="A228" s="60"/>
    </row>
    <row r="229" spans="1:1" x14ac:dyDescent="0.25">
      <c r="A229" s="60"/>
    </row>
    <row r="230" spans="1:1" x14ac:dyDescent="0.25">
      <c r="A230" s="60"/>
    </row>
    <row r="231" spans="1:1" x14ac:dyDescent="0.25">
      <c r="A231" s="60"/>
    </row>
    <row r="232" spans="1:1" x14ac:dyDescent="0.25">
      <c r="A232" s="60"/>
    </row>
    <row r="233" spans="1:1" x14ac:dyDescent="0.25">
      <c r="A233" s="60"/>
    </row>
    <row r="234" spans="1:1" x14ac:dyDescent="0.25">
      <c r="A234" s="60"/>
    </row>
    <row r="235" spans="1:1" x14ac:dyDescent="0.25">
      <c r="A235" s="60"/>
    </row>
    <row r="236" spans="1:1" x14ac:dyDescent="0.25">
      <c r="A236" s="60"/>
    </row>
    <row r="237" spans="1:1" x14ac:dyDescent="0.25">
      <c r="A237" s="60"/>
    </row>
    <row r="238" spans="1:1" x14ac:dyDescent="0.25">
      <c r="A238" s="60"/>
    </row>
    <row r="239" spans="1:1" x14ac:dyDescent="0.25">
      <c r="A239" s="60"/>
    </row>
    <row r="240" spans="1:1" x14ac:dyDescent="0.25">
      <c r="A240" s="60"/>
    </row>
    <row r="241" spans="1:1" x14ac:dyDescent="0.25">
      <c r="A241" s="60"/>
    </row>
    <row r="242" spans="1:1" x14ac:dyDescent="0.25">
      <c r="A242" s="60"/>
    </row>
    <row r="243" spans="1:1" x14ac:dyDescent="0.25">
      <c r="A243" s="60"/>
    </row>
    <row r="244" spans="1:1" x14ac:dyDescent="0.25">
      <c r="A244" s="60"/>
    </row>
    <row r="245" spans="1:1" x14ac:dyDescent="0.25">
      <c r="A245" s="60"/>
    </row>
    <row r="246" spans="1:1" x14ac:dyDescent="0.25">
      <c r="A246" s="60"/>
    </row>
    <row r="247" spans="1:1" x14ac:dyDescent="0.25">
      <c r="A247" s="60"/>
    </row>
    <row r="248" spans="1:1" x14ac:dyDescent="0.25">
      <c r="A248" s="60"/>
    </row>
  </sheetData>
  <sheetProtection algorithmName="SHA-512" hashValue="5X6STdTQkPYu6ALlLdeTnGUyeJd4VqBpDVn2iTsKEe9SWLqMRstXtzuXXZigY7quhBv1wV8n6pMWFay2eOOzWA==" saltValue="2TTlbLkM/cCslQEfyCnqvw==" spinCount="100000" sheet="1" selectLockedCells="1"/>
  <mergeCells count="8">
    <mergeCell ref="A54:D54"/>
    <mergeCell ref="B1:D1"/>
    <mergeCell ref="A2:D2"/>
    <mergeCell ref="B27:D27"/>
    <mergeCell ref="B28:D28"/>
    <mergeCell ref="B29:D29"/>
    <mergeCell ref="B49:D49"/>
    <mergeCell ref="B30:D30"/>
  </mergeCells>
  <pageMargins left="0.25" right="0.25" top="0.75" bottom="0.75" header="0.3" footer="0.3"/>
  <pageSetup paperSize="9" scale="78" fitToHeight="0" orientation="landscape" r:id="rId1"/>
  <headerFooter>
    <oddFooter>&amp;L&amp;"Century Gothic,Standaard"&amp;8&amp;F
&amp;D&amp;C&amp;"Century Gothic,Standaard"&amp;8Pagina &amp;P van &amp;N&amp;R&amp;"Century Gothic,Vet"&amp;12United Quality
&amp;"Century Gothic,Cursief"&amp;8Advies en Aanbesteding in Afval en Automotive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4A7BF-F602-421B-B843-0855AD03413C}">
  <sheetPr>
    <tabColor rgb="FFFFFF00"/>
  </sheetPr>
  <dimension ref="A1:AW248"/>
  <sheetViews>
    <sheetView showGridLines="0" zoomScaleNormal="100" workbookViewId="0">
      <pane xSplit="1" ySplit="3" topLeftCell="B27" activePane="bottomRight" state="frozen"/>
      <selection activeCell="B49" sqref="B49:D49"/>
      <selection pane="topRight" activeCell="B49" sqref="B49:D49"/>
      <selection pane="bottomLeft" activeCell="B49" sqref="B49:D49"/>
      <selection pane="bottomRight" activeCell="B49" sqref="B49:D49"/>
    </sheetView>
  </sheetViews>
  <sheetFormatPr defaultColWidth="9.140625" defaultRowHeight="15" x14ac:dyDescent="0.25"/>
  <cols>
    <col min="1" max="1" width="57.28515625" style="61" customWidth="1"/>
    <col min="2" max="4" width="49.140625" style="59" customWidth="1"/>
    <col min="5" max="16384" width="9.140625" style="59"/>
  </cols>
  <sheetData>
    <row r="1" spans="1:4" s="49" customFormat="1" ht="15.75" x14ac:dyDescent="0.25">
      <c r="A1" s="62" t="s">
        <v>8</v>
      </c>
      <c r="B1" s="193" t="s">
        <v>173</v>
      </c>
      <c r="C1" s="193"/>
      <c r="D1" s="193"/>
    </row>
    <row r="2" spans="1:4" s="50" customFormat="1" ht="13.5" x14ac:dyDescent="0.2">
      <c r="A2" s="194" t="s">
        <v>9</v>
      </c>
      <c r="B2" s="194"/>
      <c r="C2" s="194"/>
      <c r="D2" s="194"/>
    </row>
    <row r="3" spans="1:4" s="52" customFormat="1" ht="12.75" x14ac:dyDescent="0.2">
      <c r="A3" s="51" t="s">
        <v>10</v>
      </c>
      <c r="B3" s="65" t="s">
        <v>64</v>
      </c>
      <c r="C3" s="65" t="s">
        <v>65</v>
      </c>
      <c r="D3" s="65" t="s">
        <v>66</v>
      </c>
    </row>
    <row r="4" spans="1:4" s="50" customFormat="1" ht="14.25" x14ac:dyDescent="0.2">
      <c r="A4" s="81" t="s">
        <v>1</v>
      </c>
      <c r="B4" s="87" t="s">
        <v>5</v>
      </c>
      <c r="C4" s="87" t="s">
        <v>67</v>
      </c>
      <c r="D4" s="87" t="s">
        <v>43</v>
      </c>
    </row>
    <row r="5" spans="1:4" s="50" customFormat="1" ht="14.25" x14ac:dyDescent="0.2">
      <c r="A5" s="81" t="s">
        <v>2</v>
      </c>
      <c r="B5" s="87" t="s">
        <v>87</v>
      </c>
      <c r="C5" s="87" t="s">
        <v>68</v>
      </c>
      <c r="D5" s="87" t="s">
        <v>69</v>
      </c>
    </row>
    <row r="6" spans="1:4" s="50" customFormat="1" ht="14.25" x14ac:dyDescent="0.2">
      <c r="A6" s="81" t="s">
        <v>3</v>
      </c>
      <c r="B6" s="87" t="s">
        <v>90</v>
      </c>
      <c r="C6" s="87" t="s">
        <v>95</v>
      </c>
      <c r="D6" s="87" t="s">
        <v>95</v>
      </c>
    </row>
    <row r="7" spans="1:4" s="50" customFormat="1" ht="14.25" x14ac:dyDescent="0.2">
      <c r="A7" s="81" t="s">
        <v>11</v>
      </c>
      <c r="B7" s="87" t="s">
        <v>86</v>
      </c>
      <c r="C7" s="87" t="s">
        <v>86</v>
      </c>
      <c r="D7" s="87" t="s">
        <v>86</v>
      </c>
    </row>
    <row r="8" spans="1:4" s="50" customFormat="1" ht="14.25" x14ac:dyDescent="0.2">
      <c r="A8" s="81" t="s">
        <v>12</v>
      </c>
      <c r="B8" s="87" t="s">
        <v>13</v>
      </c>
      <c r="C8" s="87" t="s">
        <v>13</v>
      </c>
      <c r="D8" s="87" t="s">
        <v>13</v>
      </c>
    </row>
    <row r="9" spans="1:4" s="50" customFormat="1" ht="14.25" x14ac:dyDescent="0.2">
      <c r="A9" s="81" t="s">
        <v>70</v>
      </c>
      <c r="B9" s="85">
        <v>1739</v>
      </c>
      <c r="C9" s="85">
        <v>1816</v>
      </c>
      <c r="D9" s="85">
        <v>1816</v>
      </c>
    </row>
    <row r="10" spans="1:4" s="50" customFormat="1" ht="14.25" x14ac:dyDescent="0.2">
      <c r="A10" s="77"/>
      <c r="B10" s="84"/>
      <c r="C10" s="84"/>
      <c r="D10" s="84"/>
    </row>
    <row r="11" spans="1:4" s="52" customFormat="1" ht="12.75" x14ac:dyDescent="0.2">
      <c r="A11" s="51" t="s">
        <v>14</v>
      </c>
      <c r="B11" s="65"/>
      <c r="C11" s="65"/>
      <c r="D11" s="65"/>
    </row>
    <row r="12" spans="1:4" s="50" customFormat="1" ht="28.5" x14ac:dyDescent="0.2">
      <c r="A12" s="81" t="s">
        <v>15</v>
      </c>
      <c r="B12" s="82">
        <f>(B13*1.21)+B14</f>
        <v>41012.949999999997</v>
      </c>
      <c r="C12" s="82">
        <f>(C13*1.21)+C14</f>
        <v>34781.449999999997</v>
      </c>
      <c r="D12" s="82">
        <f>(D13*1.21)+D14</f>
        <v>34781.449999999997</v>
      </c>
    </row>
    <row r="13" spans="1:4" s="50" customFormat="1" ht="14.25" x14ac:dyDescent="0.2">
      <c r="A13" s="81" t="s">
        <v>16</v>
      </c>
      <c r="B13" s="82">
        <v>33895</v>
      </c>
      <c r="C13" s="82">
        <v>28745</v>
      </c>
      <c r="D13" s="82">
        <v>28745</v>
      </c>
    </row>
    <row r="14" spans="1:4" s="50" customFormat="1" ht="14.25" x14ac:dyDescent="0.2">
      <c r="A14" s="81" t="s">
        <v>47</v>
      </c>
      <c r="B14" s="82">
        <v>0</v>
      </c>
      <c r="C14" s="82">
        <v>0</v>
      </c>
      <c r="D14" s="82">
        <v>0</v>
      </c>
    </row>
    <row r="15" spans="1:4" s="50" customFormat="1" ht="144" customHeight="1" x14ac:dyDescent="0.2">
      <c r="A15" s="81" t="s">
        <v>17</v>
      </c>
      <c r="B15" s="66" t="s">
        <v>92</v>
      </c>
      <c r="C15" s="66" t="s">
        <v>91</v>
      </c>
      <c r="D15" s="66" t="s">
        <v>91</v>
      </c>
    </row>
    <row r="16" spans="1:4" s="50" customFormat="1" ht="14.25" x14ac:dyDescent="0.2">
      <c r="A16" s="81" t="s">
        <v>18</v>
      </c>
      <c r="B16" s="82">
        <f>300+600</f>
        <v>900</v>
      </c>
      <c r="C16" s="82">
        <f>1450+750+100+250</f>
        <v>2550</v>
      </c>
      <c r="D16" s="82">
        <f>1450+750+100+250</f>
        <v>2550</v>
      </c>
    </row>
    <row r="17" spans="1:4" s="63" customFormat="1" ht="219" customHeight="1" x14ac:dyDescent="0.2">
      <c r="A17" s="81" t="s">
        <v>19</v>
      </c>
      <c r="B17" s="66" t="s">
        <v>165</v>
      </c>
      <c r="C17" s="66" t="s">
        <v>98</v>
      </c>
      <c r="D17" s="66" t="s">
        <v>99</v>
      </c>
    </row>
    <row r="18" spans="1:4" s="50" customFormat="1" ht="14.25" x14ac:dyDescent="0.2">
      <c r="A18" s="81" t="s">
        <v>20</v>
      </c>
      <c r="B18" s="82">
        <v>6000</v>
      </c>
      <c r="C18" s="82">
        <v>7000</v>
      </c>
      <c r="D18" s="82">
        <v>7000</v>
      </c>
    </row>
    <row r="19" spans="1:4" s="50" customFormat="1" ht="14.25" x14ac:dyDescent="0.2">
      <c r="A19" s="81" t="s">
        <v>71</v>
      </c>
      <c r="B19" s="82">
        <v>937.18</v>
      </c>
      <c r="C19" s="82">
        <v>900</v>
      </c>
      <c r="D19" s="82">
        <v>900</v>
      </c>
    </row>
    <row r="20" spans="1:4" s="50" customFormat="1" ht="14.25" x14ac:dyDescent="0.2">
      <c r="A20" s="81" t="s">
        <v>21</v>
      </c>
      <c r="B20" s="67">
        <f>B19+B18+B16+B14+B13</f>
        <v>41732.18</v>
      </c>
      <c r="C20" s="67">
        <f>C19+C18+C16+C14+C13</f>
        <v>39195</v>
      </c>
      <c r="D20" s="67">
        <f>D19+D18+D16+D14+D13</f>
        <v>39195</v>
      </c>
    </row>
    <row r="21" spans="1:4" s="50" customFormat="1" ht="14.25" x14ac:dyDescent="0.2">
      <c r="A21" s="81" t="s">
        <v>22</v>
      </c>
      <c r="B21" s="86">
        <v>0</v>
      </c>
      <c r="C21" s="86">
        <v>0</v>
      </c>
      <c r="D21" s="86">
        <v>0</v>
      </c>
    </row>
    <row r="22" spans="1:4" s="50" customFormat="1" ht="14.25" x14ac:dyDescent="0.2">
      <c r="A22" s="81" t="s">
        <v>23</v>
      </c>
      <c r="B22" s="67">
        <f>B20-B21</f>
        <v>41732.18</v>
      </c>
      <c r="C22" s="67">
        <f>C20-C21</f>
        <v>39195</v>
      </c>
      <c r="D22" s="67">
        <f>D20-D21</f>
        <v>39195</v>
      </c>
    </row>
    <row r="23" spans="1:4" s="50" customFormat="1" ht="14.25" x14ac:dyDescent="0.2">
      <c r="A23" s="77"/>
      <c r="B23" s="76"/>
      <c r="C23" s="76"/>
      <c r="D23" s="76"/>
    </row>
    <row r="24" spans="1:4" s="52" customFormat="1" ht="12.75" x14ac:dyDescent="0.2">
      <c r="A24" s="51" t="s">
        <v>24</v>
      </c>
      <c r="B24" s="65"/>
      <c r="C24" s="65"/>
      <c r="D24" s="65"/>
    </row>
    <row r="25" spans="1:4" s="50" customFormat="1" ht="14.25" x14ac:dyDescent="0.2">
      <c r="A25" s="81" t="s">
        <v>25</v>
      </c>
      <c r="B25" s="85">
        <v>72</v>
      </c>
      <c r="C25" s="85">
        <v>72</v>
      </c>
      <c r="D25" s="85">
        <v>72</v>
      </c>
    </row>
    <row r="26" spans="1:4" s="50" customFormat="1" ht="14.25" x14ac:dyDescent="0.2">
      <c r="A26" s="81" t="s">
        <v>26</v>
      </c>
      <c r="B26" s="85">
        <v>10000</v>
      </c>
      <c r="C26" s="85">
        <v>10000</v>
      </c>
      <c r="D26" s="85">
        <v>10000</v>
      </c>
    </row>
    <row r="27" spans="1:4" s="50" customFormat="1" ht="28.5" x14ac:dyDescent="0.2">
      <c r="A27" s="78" t="s">
        <v>72</v>
      </c>
      <c r="B27" s="195">
        <v>2.5000000000000001E-2</v>
      </c>
      <c r="C27" s="195"/>
      <c r="D27" s="195"/>
    </row>
    <row r="28" spans="1:4" s="50" customFormat="1" ht="28.5" x14ac:dyDescent="0.2">
      <c r="A28" s="78" t="s">
        <v>73</v>
      </c>
      <c r="B28" s="196">
        <f>'Prijsinvulf overige zaken'!C5</f>
        <v>0</v>
      </c>
      <c r="C28" s="196"/>
      <c r="D28" s="196"/>
    </row>
    <row r="29" spans="1:4" s="50" customFormat="1" ht="14.25" x14ac:dyDescent="0.2">
      <c r="A29" s="78" t="s">
        <v>74</v>
      </c>
      <c r="B29" s="196">
        <f>B27+B28</f>
        <v>2.5000000000000001E-2</v>
      </c>
      <c r="C29" s="196"/>
      <c r="D29" s="196"/>
    </row>
    <row r="30" spans="1:4" s="50" customFormat="1" ht="14.25" x14ac:dyDescent="0.2">
      <c r="A30" s="78" t="s">
        <v>135</v>
      </c>
      <c r="B30" s="198">
        <v>0.1</v>
      </c>
      <c r="C30" s="198"/>
      <c r="D30" s="198"/>
    </row>
    <row r="31" spans="1:4" s="50" customFormat="1" ht="14.25" x14ac:dyDescent="0.2">
      <c r="A31" s="81" t="s">
        <v>27</v>
      </c>
      <c r="B31" s="80">
        <v>0</v>
      </c>
      <c r="C31" s="80">
        <v>0</v>
      </c>
      <c r="D31" s="80">
        <v>0</v>
      </c>
    </row>
    <row r="32" spans="1:4" s="50" customFormat="1" ht="14.25" x14ac:dyDescent="0.2">
      <c r="A32" s="81" t="s">
        <v>28</v>
      </c>
      <c r="B32" s="164">
        <v>0</v>
      </c>
      <c r="C32" s="165">
        <v>0</v>
      </c>
      <c r="D32" s="165">
        <v>0</v>
      </c>
    </row>
    <row r="33" spans="1:4" s="50" customFormat="1" ht="14.25" x14ac:dyDescent="0.2">
      <c r="A33" s="81" t="s">
        <v>29</v>
      </c>
      <c r="B33" s="166">
        <v>0</v>
      </c>
      <c r="C33" s="167">
        <v>0</v>
      </c>
      <c r="D33" s="167">
        <v>0</v>
      </c>
    </row>
    <row r="34" spans="1:4" s="50" customFormat="1" ht="14.25" x14ac:dyDescent="0.2">
      <c r="A34" s="81" t="s">
        <v>137</v>
      </c>
      <c r="B34" s="166">
        <v>0</v>
      </c>
      <c r="C34" s="167">
        <v>0</v>
      </c>
      <c r="D34" s="167">
        <v>0</v>
      </c>
    </row>
    <row r="35" spans="1:4" s="50" customFormat="1" ht="14.25" x14ac:dyDescent="0.2">
      <c r="A35" s="77"/>
      <c r="B35" s="84"/>
      <c r="C35" s="84"/>
      <c r="D35" s="84"/>
    </row>
    <row r="36" spans="1:4" s="52" customFormat="1" ht="13.5" x14ac:dyDescent="0.2">
      <c r="A36" s="51" t="s">
        <v>44</v>
      </c>
      <c r="B36" s="64"/>
      <c r="C36" s="64"/>
      <c r="D36" s="64"/>
    </row>
    <row r="37" spans="1:4" s="50" customFormat="1" ht="14.25" x14ac:dyDescent="0.2">
      <c r="A37" s="81" t="s">
        <v>31</v>
      </c>
      <c r="B37" s="80">
        <v>0</v>
      </c>
      <c r="C37" s="80">
        <v>0</v>
      </c>
      <c r="D37" s="80">
        <v>0</v>
      </c>
    </row>
    <row r="38" spans="1:4" s="50" customFormat="1" ht="14.25" x14ac:dyDescent="0.2">
      <c r="A38" s="81" t="s">
        <v>32</v>
      </c>
      <c r="B38" s="80">
        <v>0</v>
      </c>
      <c r="C38" s="83">
        <v>0</v>
      </c>
      <c r="D38" s="83">
        <v>0</v>
      </c>
    </row>
    <row r="39" spans="1:4" s="50" customFormat="1" ht="14.25" x14ac:dyDescent="0.2">
      <c r="A39" s="81" t="s">
        <v>33</v>
      </c>
      <c r="B39" s="80">
        <v>0</v>
      </c>
      <c r="C39" s="80">
        <v>0</v>
      </c>
      <c r="D39" s="80">
        <v>0</v>
      </c>
    </row>
    <row r="40" spans="1:4" s="50" customFormat="1" ht="14.25" x14ac:dyDescent="0.2">
      <c r="A40" s="81" t="s">
        <v>34</v>
      </c>
      <c r="B40" s="80">
        <v>0</v>
      </c>
      <c r="C40" s="80">
        <v>0</v>
      </c>
      <c r="D40" s="80">
        <v>0</v>
      </c>
    </row>
    <row r="41" spans="1:4" s="50" customFormat="1" ht="14.25" x14ac:dyDescent="0.2">
      <c r="A41" s="81" t="s">
        <v>35</v>
      </c>
      <c r="B41" s="80">
        <v>0</v>
      </c>
      <c r="C41" s="80">
        <v>0</v>
      </c>
      <c r="D41" s="80">
        <v>0</v>
      </c>
    </row>
    <row r="42" spans="1:4" s="50" customFormat="1" ht="14.25" x14ac:dyDescent="0.2">
      <c r="A42" s="70" t="s">
        <v>36</v>
      </c>
      <c r="B42" s="80">
        <v>0</v>
      </c>
      <c r="C42" s="80">
        <v>0</v>
      </c>
      <c r="D42" s="80">
        <v>0</v>
      </c>
    </row>
    <row r="43" spans="1:4" s="50" customFormat="1" ht="14.25" x14ac:dyDescent="0.2">
      <c r="A43" s="81" t="s">
        <v>37</v>
      </c>
      <c r="B43" s="82">
        <f>(((4*49)/25)*70)/12</f>
        <v>45.733333333333327</v>
      </c>
      <c r="C43" s="82">
        <f>(((4*53)/25)*70)/12</f>
        <v>49.466666666666669</v>
      </c>
      <c r="D43" s="82">
        <f>(((4*53)/25)*70)/12</f>
        <v>49.466666666666669</v>
      </c>
    </row>
    <row r="44" spans="1:4" s="50" customFormat="1" ht="14.25" x14ac:dyDescent="0.2">
      <c r="A44" s="81" t="s">
        <v>39</v>
      </c>
      <c r="B44" s="80">
        <v>0</v>
      </c>
      <c r="C44" s="80">
        <v>0</v>
      </c>
      <c r="D44" s="80">
        <v>0</v>
      </c>
    </row>
    <row r="45" spans="1:4" s="50" customFormat="1" ht="14.25" x14ac:dyDescent="0.2">
      <c r="A45" s="179" t="s">
        <v>216</v>
      </c>
      <c r="B45" s="80">
        <v>0</v>
      </c>
      <c r="C45" s="80">
        <v>0</v>
      </c>
      <c r="D45" s="80">
        <v>0</v>
      </c>
    </row>
    <row r="46" spans="1:4" s="50" customFormat="1" ht="14.25" x14ac:dyDescent="0.2">
      <c r="A46" s="78" t="s">
        <v>75</v>
      </c>
      <c r="B46" s="80">
        <v>0</v>
      </c>
      <c r="C46" s="80">
        <v>0</v>
      </c>
      <c r="D46" s="80">
        <v>0</v>
      </c>
    </row>
    <row r="47" spans="1:4" s="50" customFormat="1" ht="14.25" x14ac:dyDescent="0.2">
      <c r="A47" s="81" t="s">
        <v>40</v>
      </c>
      <c r="B47" s="80">
        <v>0</v>
      </c>
      <c r="C47" s="80">
        <v>0</v>
      </c>
      <c r="D47" s="80">
        <v>0</v>
      </c>
    </row>
    <row r="48" spans="1:4" s="50" customFormat="1" ht="14.25" x14ac:dyDescent="0.2">
      <c r="A48" s="78" t="s">
        <v>41</v>
      </c>
      <c r="B48" s="80">
        <v>0</v>
      </c>
      <c r="C48" s="79">
        <v>0</v>
      </c>
      <c r="D48" s="79">
        <v>0</v>
      </c>
    </row>
    <row r="49" spans="1:49" s="50" customFormat="1" ht="54" customHeight="1" x14ac:dyDescent="0.2">
      <c r="A49" s="78" t="s">
        <v>42</v>
      </c>
      <c r="B49" s="197" t="s">
        <v>76</v>
      </c>
      <c r="C49" s="197"/>
      <c r="D49" s="197"/>
    </row>
    <row r="50" spans="1:49" s="123" customFormat="1" ht="15" customHeight="1" x14ac:dyDescent="0.2">
      <c r="A50" s="125" t="s">
        <v>136</v>
      </c>
      <c r="B50" s="126">
        <f>(B26*$B$30*B34)/12</f>
        <v>0</v>
      </c>
      <c r="C50" s="126">
        <f t="shared" ref="C50:D50" si="0">(C26*$B$30*C34)/12</f>
        <v>0</v>
      </c>
      <c r="D50" s="126">
        <f t="shared" si="0"/>
        <v>0</v>
      </c>
      <c r="AU50" s="127"/>
      <c r="AV50" s="127"/>
      <c r="AW50" s="127"/>
    </row>
    <row r="51" spans="1:49" s="50" customFormat="1" ht="14.25" x14ac:dyDescent="0.2">
      <c r="A51" s="77"/>
      <c r="B51" s="76"/>
      <c r="C51" s="76"/>
      <c r="D51" s="76"/>
    </row>
    <row r="52" spans="1:49" s="52" customFormat="1" ht="12.75" x14ac:dyDescent="0.2">
      <c r="A52" s="55" t="s">
        <v>77</v>
      </c>
      <c r="B52" s="56">
        <f>B37+B38+B39+B40+B41+B42+B43+B44+B46+B47+B48+B50+B45</f>
        <v>45.733333333333327</v>
      </c>
      <c r="C52" s="56">
        <f t="shared" ref="C52:D52" si="1">C37+C38+C39+C40+C41+C42+C43+C44+C46+C47+C48+C50+C45</f>
        <v>49.466666666666669</v>
      </c>
      <c r="D52" s="56">
        <f t="shared" si="1"/>
        <v>49.466666666666669</v>
      </c>
    </row>
    <row r="53" spans="1:49" s="50" customFormat="1" ht="14.25" x14ac:dyDescent="0.2">
      <c r="A53" s="77"/>
      <c r="B53" s="76"/>
      <c r="C53" s="76"/>
      <c r="D53" s="76"/>
    </row>
    <row r="54" spans="1:49" ht="51" customHeight="1" x14ac:dyDescent="0.25">
      <c r="A54" s="191" t="s">
        <v>78</v>
      </c>
      <c r="B54" s="192"/>
      <c r="C54" s="192"/>
      <c r="D54" s="192"/>
    </row>
    <row r="55" spans="1:49" x14ac:dyDescent="0.25">
      <c r="A55" s="58"/>
    </row>
    <row r="56" spans="1:49" x14ac:dyDescent="0.25">
      <c r="A56" s="58" t="s">
        <v>30</v>
      </c>
    </row>
    <row r="57" spans="1:49" x14ac:dyDescent="0.25">
      <c r="A57" s="58"/>
    </row>
    <row r="58" spans="1:49" x14ac:dyDescent="0.25">
      <c r="A58" s="58"/>
    </row>
    <row r="59" spans="1:49" x14ac:dyDescent="0.25">
      <c r="A59" s="58"/>
    </row>
    <row r="60" spans="1:49" x14ac:dyDescent="0.25">
      <c r="A60" s="58"/>
    </row>
    <row r="61" spans="1:49" x14ac:dyDescent="0.25">
      <c r="A61" s="58"/>
    </row>
    <row r="62" spans="1:49" x14ac:dyDescent="0.25">
      <c r="A62" s="58"/>
    </row>
    <row r="63" spans="1:49" x14ac:dyDescent="0.25">
      <c r="A63" s="58"/>
    </row>
    <row r="64" spans="1:49" x14ac:dyDescent="0.25">
      <c r="A64" s="58"/>
    </row>
    <row r="65" spans="1:1" x14ac:dyDescent="0.25">
      <c r="A65" s="58"/>
    </row>
    <row r="66" spans="1:1" x14ac:dyDescent="0.25">
      <c r="A66" s="58"/>
    </row>
    <row r="67" spans="1:1" x14ac:dyDescent="0.25">
      <c r="A67" s="58"/>
    </row>
    <row r="68" spans="1:1" x14ac:dyDescent="0.25">
      <c r="A68" s="58"/>
    </row>
    <row r="69" spans="1:1" x14ac:dyDescent="0.25">
      <c r="A69" s="58"/>
    </row>
    <row r="70" spans="1:1" x14ac:dyDescent="0.25">
      <c r="A70" s="58"/>
    </row>
    <row r="71" spans="1:1" x14ac:dyDescent="0.25">
      <c r="A71" s="58"/>
    </row>
    <row r="72" spans="1:1" x14ac:dyDescent="0.25">
      <c r="A72" s="58"/>
    </row>
    <row r="73" spans="1:1" x14ac:dyDescent="0.25">
      <c r="A73" s="58"/>
    </row>
    <row r="74" spans="1:1" x14ac:dyDescent="0.25">
      <c r="A74" s="60"/>
    </row>
    <row r="75" spans="1:1" x14ac:dyDescent="0.25">
      <c r="A75" s="60"/>
    </row>
    <row r="76" spans="1:1" x14ac:dyDescent="0.25">
      <c r="A76" s="60"/>
    </row>
    <row r="77" spans="1:1" x14ac:dyDescent="0.25">
      <c r="A77" s="60"/>
    </row>
    <row r="78" spans="1:1" x14ac:dyDescent="0.25">
      <c r="A78" s="60"/>
    </row>
    <row r="79" spans="1:1" x14ac:dyDescent="0.25">
      <c r="A79" s="60"/>
    </row>
    <row r="80" spans="1:1" x14ac:dyDescent="0.25">
      <c r="A80" s="60"/>
    </row>
    <row r="81" spans="1:1" x14ac:dyDescent="0.25">
      <c r="A81" s="60"/>
    </row>
    <row r="82" spans="1:1" x14ac:dyDescent="0.25">
      <c r="A82" s="60"/>
    </row>
    <row r="83" spans="1:1" x14ac:dyDescent="0.25">
      <c r="A83" s="60"/>
    </row>
    <row r="84" spans="1:1" x14ac:dyDescent="0.25">
      <c r="A84" s="60"/>
    </row>
    <row r="85" spans="1:1" x14ac:dyDescent="0.25">
      <c r="A85" s="60"/>
    </row>
    <row r="86" spans="1:1" x14ac:dyDescent="0.25">
      <c r="A86" s="60"/>
    </row>
    <row r="87" spans="1:1" x14ac:dyDescent="0.25">
      <c r="A87" s="60"/>
    </row>
    <row r="88" spans="1:1" x14ac:dyDescent="0.25">
      <c r="A88" s="60"/>
    </row>
    <row r="89" spans="1:1" x14ac:dyDescent="0.25">
      <c r="A89" s="60"/>
    </row>
    <row r="90" spans="1:1" x14ac:dyDescent="0.25">
      <c r="A90" s="60"/>
    </row>
    <row r="91" spans="1:1" x14ac:dyDescent="0.25">
      <c r="A91" s="60"/>
    </row>
    <row r="92" spans="1:1" x14ac:dyDescent="0.25">
      <c r="A92" s="60"/>
    </row>
    <row r="93" spans="1:1" x14ac:dyDescent="0.25">
      <c r="A93" s="60"/>
    </row>
    <row r="94" spans="1:1" x14ac:dyDescent="0.25">
      <c r="A94" s="60"/>
    </row>
    <row r="95" spans="1:1" x14ac:dyDescent="0.25">
      <c r="A95" s="60"/>
    </row>
    <row r="96" spans="1:1" x14ac:dyDescent="0.25">
      <c r="A96" s="60"/>
    </row>
    <row r="97" spans="1:1" x14ac:dyDescent="0.25">
      <c r="A97" s="60"/>
    </row>
    <row r="98" spans="1:1" x14ac:dyDescent="0.25">
      <c r="A98" s="60"/>
    </row>
    <row r="99" spans="1:1" x14ac:dyDescent="0.25">
      <c r="A99" s="60"/>
    </row>
    <row r="100" spans="1:1" x14ac:dyDescent="0.25">
      <c r="A100" s="60"/>
    </row>
    <row r="101" spans="1:1" x14ac:dyDescent="0.25">
      <c r="A101" s="60"/>
    </row>
    <row r="102" spans="1:1" x14ac:dyDescent="0.25">
      <c r="A102" s="60"/>
    </row>
    <row r="103" spans="1:1" x14ac:dyDescent="0.25">
      <c r="A103" s="60"/>
    </row>
    <row r="104" spans="1:1" x14ac:dyDescent="0.25">
      <c r="A104" s="60"/>
    </row>
    <row r="105" spans="1:1" x14ac:dyDescent="0.25">
      <c r="A105" s="60"/>
    </row>
    <row r="106" spans="1:1" x14ac:dyDescent="0.25">
      <c r="A106" s="60"/>
    </row>
    <row r="107" spans="1:1" x14ac:dyDescent="0.25">
      <c r="A107" s="60"/>
    </row>
    <row r="108" spans="1:1" x14ac:dyDescent="0.25">
      <c r="A108" s="60"/>
    </row>
    <row r="109" spans="1:1" x14ac:dyDescent="0.25">
      <c r="A109" s="60"/>
    </row>
    <row r="110" spans="1:1" x14ac:dyDescent="0.25">
      <c r="A110" s="60"/>
    </row>
    <row r="111" spans="1:1" x14ac:dyDescent="0.25">
      <c r="A111" s="60"/>
    </row>
    <row r="112" spans="1:1" x14ac:dyDescent="0.25">
      <c r="A112" s="60"/>
    </row>
    <row r="113" spans="1:1" x14ac:dyDescent="0.25">
      <c r="A113" s="60"/>
    </row>
    <row r="114" spans="1:1" x14ac:dyDescent="0.25">
      <c r="A114" s="60"/>
    </row>
    <row r="115" spans="1:1" x14ac:dyDescent="0.25">
      <c r="A115" s="60"/>
    </row>
    <row r="116" spans="1:1" x14ac:dyDescent="0.25">
      <c r="A116" s="60"/>
    </row>
    <row r="117" spans="1:1" x14ac:dyDescent="0.25">
      <c r="A117" s="60"/>
    </row>
    <row r="118" spans="1:1" x14ac:dyDescent="0.25">
      <c r="A118" s="60"/>
    </row>
    <row r="119" spans="1:1" x14ac:dyDescent="0.25">
      <c r="A119" s="60"/>
    </row>
    <row r="120" spans="1:1" x14ac:dyDescent="0.25">
      <c r="A120" s="60"/>
    </row>
    <row r="121" spans="1:1" x14ac:dyDescent="0.25">
      <c r="A121" s="60"/>
    </row>
    <row r="122" spans="1:1" x14ac:dyDescent="0.25">
      <c r="A122" s="60"/>
    </row>
    <row r="123" spans="1:1" x14ac:dyDescent="0.25">
      <c r="A123" s="60"/>
    </row>
    <row r="124" spans="1:1" x14ac:dyDescent="0.25">
      <c r="A124" s="60"/>
    </row>
    <row r="125" spans="1:1" x14ac:dyDescent="0.25">
      <c r="A125" s="60"/>
    </row>
    <row r="126" spans="1:1" x14ac:dyDescent="0.25">
      <c r="A126" s="60"/>
    </row>
    <row r="127" spans="1:1" x14ac:dyDescent="0.25">
      <c r="A127" s="60"/>
    </row>
    <row r="128" spans="1:1" x14ac:dyDescent="0.25">
      <c r="A128" s="60"/>
    </row>
    <row r="129" spans="1:1" x14ac:dyDescent="0.25">
      <c r="A129" s="60"/>
    </row>
    <row r="130" spans="1:1" x14ac:dyDescent="0.25">
      <c r="A130" s="60"/>
    </row>
    <row r="131" spans="1:1" x14ac:dyDescent="0.25">
      <c r="A131" s="60"/>
    </row>
    <row r="132" spans="1:1" x14ac:dyDescent="0.25">
      <c r="A132" s="60"/>
    </row>
    <row r="133" spans="1:1" x14ac:dyDescent="0.25">
      <c r="A133" s="60"/>
    </row>
    <row r="134" spans="1:1" x14ac:dyDescent="0.25">
      <c r="A134" s="60"/>
    </row>
    <row r="135" spans="1:1" x14ac:dyDescent="0.25">
      <c r="A135" s="60"/>
    </row>
    <row r="136" spans="1:1" x14ac:dyDescent="0.25">
      <c r="A136" s="60"/>
    </row>
    <row r="137" spans="1:1" x14ac:dyDescent="0.25">
      <c r="A137" s="60"/>
    </row>
    <row r="138" spans="1:1" x14ac:dyDescent="0.25">
      <c r="A138" s="60"/>
    </row>
    <row r="139" spans="1:1" x14ac:dyDescent="0.25">
      <c r="A139" s="60"/>
    </row>
    <row r="140" spans="1:1" x14ac:dyDescent="0.25">
      <c r="A140" s="60"/>
    </row>
    <row r="141" spans="1:1" x14ac:dyDescent="0.25">
      <c r="A141" s="60"/>
    </row>
    <row r="142" spans="1:1" x14ac:dyDescent="0.25">
      <c r="A142" s="60"/>
    </row>
    <row r="143" spans="1:1" x14ac:dyDescent="0.25">
      <c r="A143" s="60"/>
    </row>
    <row r="144" spans="1:1" x14ac:dyDescent="0.25">
      <c r="A144" s="60"/>
    </row>
    <row r="145" spans="1:1" x14ac:dyDescent="0.25">
      <c r="A145" s="60"/>
    </row>
    <row r="146" spans="1:1" x14ac:dyDescent="0.25">
      <c r="A146" s="60"/>
    </row>
    <row r="147" spans="1:1" x14ac:dyDescent="0.25">
      <c r="A147" s="60"/>
    </row>
    <row r="148" spans="1:1" x14ac:dyDescent="0.25">
      <c r="A148" s="60"/>
    </row>
    <row r="149" spans="1:1" x14ac:dyDescent="0.25">
      <c r="A149" s="60"/>
    </row>
    <row r="150" spans="1:1" x14ac:dyDescent="0.25">
      <c r="A150" s="60"/>
    </row>
    <row r="151" spans="1:1" x14ac:dyDescent="0.25">
      <c r="A151" s="60"/>
    </row>
    <row r="152" spans="1:1" x14ac:dyDescent="0.25">
      <c r="A152" s="60"/>
    </row>
    <row r="153" spans="1:1" x14ac:dyDescent="0.25">
      <c r="A153" s="60"/>
    </row>
    <row r="154" spans="1:1" x14ac:dyDescent="0.25">
      <c r="A154" s="60"/>
    </row>
    <row r="155" spans="1:1" x14ac:dyDescent="0.25">
      <c r="A155" s="60"/>
    </row>
    <row r="156" spans="1:1" x14ac:dyDescent="0.25">
      <c r="A156" s="60"/>
    </row>
    <row r="157" spans="1:1" x14ac:dyDescent="0.25">
      <c r="A157" s="60"/>
    </row>
    <row r="158" spans="1:1" x14ac:dyDescent="0.25">
      <c r="A158" s="60"/>
    </row>
    <row r="159" spans="1:1" x14ac:dyDescent="0.25">
      <c r="A159" s="60"/>
    </row>
    <row r="160" spans="1:1" x14ac:dyDescent="0.25">
      <c r="A160" s="60"/>
    </row>
    <row r="161" spans="1:1" x14ac:dyDescent="0.25">
      <c r="A161" s="60"/>
    </row>
    <row r="162" spans="1:1" x14ac:dyDescent="0.25">
      <c r="A162" s="60"/>
    </row>
    <row r="163" spans="1:1" x14ac:dyDescent="0.25">
      <c r="A163" s="60"/>
    </row>
    <row r="164" spans="1:1" x14ac:dyDescent="0.25">
      <c r="A164" s="60"/>
    </row>
    <row r="165" spans="1:1" x14ac:dyDescent="0.25">
      <c r="A165" s="60"/>
    </row>
    <row r="166" spans="1:1" x14ac:dyDescent="0.25">
      <c r="A166" s="60"/>
    </row>
    <row r="167" spans="1:1" x14ac:dyDescent="0.25">
      <c r="A167" s="60"/>
    </row>
    <row r="168" spans="1:1" x14ac:dyDescent="0.25">
      <c r="A168" s="60"/>
    </row>
    <row r="169" spans="1:1" x14ac:dyDescent="0.25">
      <c r="A169" s="60"/>
    </row>
    <row r="170" spans="1:1" x14ac:dyDescent="0.25">
      <c r="A170" s="60"/>
    </row>
    <row r="171" spans="1:1" x14ac:dyDescent="0.25">
      <c r="A171" s="60"/>
    </row>
    <row r="172" spans="1:1" x14ac:dyDescent="0.25">
      <c r="A172" s="60"/>
    </row>
    <row r="173" spans="1:1" x14ac:dyDescent="0.25">
      <c r="A173" s="60"/>
    </row>
    <row r="174" spans="1:1" x14ac:dyDescent="0.25">
      <c r="A174" s="60"/>
    </row>
    <row r="175" spans="1:1" x14ac:dyDescent="0.25">
      <c r="A175" s="60"/>
    </row>
    <row r="176" spans="1:1" x14ac:dyDescent="0.25">
      <c r="A176" s="60"/>
    </row>
    <row r="177" spans="1:1" x14ac:dyDescent="0.25">
      <c r="A177" s="60"/>
    </row>
    <row r="178" spans="1:1" x14ac:dyDescent="0.25">
      <c r="A178" s="60"/>
    </row>
    <row r="179" spans="1:1" x14ac:dyDescent="0.25">
      <c r="A179" s="60"/>
    </row>
    <row r="180" spans="1:1" x14ac:dyDescent="0.25">
      <c r="A180" s="60"/>
    </row>
    <row r="181" spans="1:1" x14ac:dyDescent="0.25">
      <c r="A181" s="60"/>
    </row>
    <row r="182" spans="1:1" x14ac:dyDescent="0.25">
      <c r="A182" s="60"/>
    </row>
    <row r="183" spans="1:1" x14ac:dyDescent="0.25">
      <c r="A183" s="60"/>
    </row>
    <row r="184" spans="1:1" x14ac:dyDescent="0.25">
      <c r="A184" s="60"/>
    </row>
    <row r="185" spans="1:1" x14ac:dyDescent="0.25">
      <c r="A185" s="60"/>
    </row>
    <row r="186" spans="1:1" x14ac:dyDescent="0.25">
      <c r="A186" s="60"/>
    </row>
    <row r="187" spans="1:1" x14ac:dyDescent="0.25">
      <c r="A187" s="60"/>
    </row>
    <row r="188" spans="1:1" x14ac:dyDescent="0.25">
      <c r="A188" s="60"/>
    </row>
    <row r="189" spans="1:1" x14ac:dyDescent="0.25">
      <c r="A189" s="60"/>
    </row>
    <row r="190" spans="1:1" x14ac:dyDescent="0.25">
      <c r="A190" s="60"/>
    </row>
    <row r="191" spans="1:1" x14ac:dyDescent="0.25">
      <c r="A191" s="60"/>
    </row>
    <row r="192" spans="1:1" x14ac:dyDescent="0.25">
      <c r="A192" s="60"/>
    </row>
    <row r="193" spans="1:1" x14ac:dyDescent="0.25">
      <c r="A193" s="60"/>
    </row>
    <row r="194" spans="1:1" x14ac:dyDescent="0.25">
      <c r="A194" s="60"/>
    </row>
    <row r="195" spans="1:1" x14ac:dyDescent="0.25">
      <c r="A195" s="60"/>
    </row>
    <row r="196" spans="1:1" x14ac:dyDescent="0.25">
      <c r="A196" s="60"/>
    </row>
    <row r="197" spans="1:1" x14ac:dyDescent="0.25">
      <c r="A197" s="60"/>
    </row>
    <row r="198" spans="1:1" x14ac:dyDescent="0.25">
      <c r="A198" s="60"/>
    </row>
    <row r="199" spans="1:1" x14ac:dyDescent="0.25">
      <c r="A199" s="60"/>
    </row>
    <row r="200" spans="1:1" x14ac:dyDescent="0.25">
      <c r="A200" s="60"/>
    </row>
    <row r="201" spans="1:1" x14ac:dyDescent="0.25">
      <c r="A201" s="60"/>
    </row>
    <row r="202" spans="1:1" x14ac:dyDescent="0.25">
      <c r="A202" s="60"/>
    </row>
    <row r="203" spans="1:1" x14ac:dyDescent="0.25">
      <c r="A203" s="60"/>
    </row>
    <row r="204" spans="1:1" x14ac:dyDescent="0.25">
      <c r="A204" s="60"/>
    </row>
    <row r="205" spans="1:1" x14ac:dyDescent="0.25">
      <c r="A205" s="60"/>
    </row>
    <row r="206" spans="1:1" x14ac:dyDescent="0.25">
      <c r="A206" s="60"/>
    </row>
    <row r="207" spans="1:1" x14ac:dyDescent="0.25">
      <c r="A207" s="60"/>
    </row>
    <row r="208" spans="1:1" x14ac:dyDescent="0.25">
      <c r="A208" s="60"/>
    </row>
    <row r="209" spans="1:1" x14ac:dyDescent="0.25">
      <c r="A209" s="60"/>
    </row>
    <row r="210" spans="1:1" x14ac:dyDescent="0.25">
      <c r="A210" s="60"/>
    </row>
    <row r="211" spans="1:1" x14ac:dyDescent="0.25">
      <c r="A211" s="60"/>
    </row>
    <row r="212" spans="1:1" x14ac:dyDescent="0.25">
      <c r="A212" s="60"/>
    </row>
    <row r="213" spans="1:1" x14ac:dyDescent="0.25">
      <c r="A213" s="60"/>
    </row>
    <row r="214" spans="1:1" x14ac:dyDescent="0.25">
      <c r="A214" s="60"/>
    </row>
    <row r="215" spans="1:1" x14ac:dyDescent="0.25">
      <c r="A215" s="60"/>
    </row>
    <row r="216" spans="1:1" x14ac:dyDescent="0.25">
      <c r="A216" s="60"/>
    </row>
    <row r="217" spans="1:1" x14ac:dyDescent="0.25">
      <c r="A217" s="60"/>
    </row>
    <row r="218" spans="1:1" x14ac:dyDescent="0.25">
      <c r="A218" s="60"/>
    </row>
    <row r="219" spans="1:1" x14ac:dyDescent="0.25">
      <c r="A219" s="60"/>
    </row>
    <row r="220" spans="1:1" x14ac:dyDescent="0.25">
      <c r="A220" s="60"/>
    </row>
    <row r="221" spans="1:1" x14ac:dyDescent="0.25">
      <c r="A221" s="60"/>
    </row>
    <row r="222" spans="1:1" x14ac:dyDescent="0.25">
      <c r="A222" s="60"/>
    </row>
    <row r="223" spans="1:1" x14ac:dyDescent="0.25">
      <c r="A223" s="60"/>
    </row>
    <row r="224" spans="1:1" x14ac:dyDescent="0.25">
      <c r="A224" s="60"/>
    </row>
    <row r="225" spans="1:1" x14ac:dyDescent="0.25">
      <c r="A225" s="60"/>
    </row>
    <row r="226" spans="1:1" x14ac:dyDescent="0.25">
      <c r="A226" s="60"/>
    </row>
    <row r="227" spans="1:1" x14ac:dyDescent="0.25">
      <c r="A227" s="60"/>
    </row>
    <row r="228" spans="1:1" x14ac:dyDescent="0.25">
      <c r="A228" s="60"/>
    </row>
    <row r="229" spans="1:1" x14ac:dyDescent="0.25">
      <c r="A229" s="60"/>
    </row>
    <row r="230" spans="1:1" x14ac:dyDescent="0.25">
      <c r="A230" s="60"/>
    </row>
    <row r="231" spans="1:1" x14ac:dyDescent="0.25">
      <c r="A231" s="60"/>
    </row>
    <row r="232" spans="1:1" x14ac:dyDescent="0.25">
      <c r="A232" s="60"/>
    </row>
    <row r="233" spans="1:1" x14ac:dyDescent="0.25">
      <c r="A233" s="60"/>
    </row>
    <row r="234" spans="1:1" x14ac:dyDescent="0.25">
      <c r="A234" s="60"/>
    </row>
    <row r="235" spans="1:1" x14ac:dyDescent="0.25">
      <c r="A235" s="60"/>
    </row>
    <row r="236" spans="1:1" x14ac:dyDescent="0.25">
      <c r="A236" s="60"/>
    </row>
    <row r="237" spans="1:1" x14ac:dyDescent="0.25">
      <c r="A237" s="60"/>
    </row>
    <row r="238" spans="1:1" x14ac:dyDescent="0.25">
      <c r="A238" s="60"/>
    </row>
    <row r="239" spans="1:1" x14ac:dyDescent="0.25">
      <c r="A239" s="60"/>
    </row>
    <row r="240" spans="1:1" x14ac:dyDescent="0.25">
      <c r="A240" s="60"/>
    </row>
    <row r="241" spans="1:1" x14ac:dyDescent="0.25">
      <c r="A241" s="60"/>
    </row>
    <row r="242" spans="1:1" x14ac:dyDescent="0.25">
      <c r="A242" s="60"/>
    </row>
    <row r="243" spans="1:1" x14ac:dyDescent="0.25">
      <c r="A243" s="60"/>
    </row>
    <row r="244" spans="1:1" x14ac:dyDescent="0.25">
      <c r="A244" s="60"/>
    </row>
    <row r="245" spans="1:1" x14ac:dyDescent="0.25">
      <c r="A245" s="60"/>
    </row>
    <row r="246" spans="1:1" x14ac:dyDescent="0.25">
      <c r="A246" s="60"/>
    </row>
    <row r="247" spans="1:1" x14ac:dyDescent="0.25">
      <c r="A247" s="60"/>
    </row>
    <row r="248" spans="1:1" x14ac:dyDescent="0.25">
      <c r="A248" s="60"/>
    </row>
  </sheetData>
  <sheetProtection algorithmName="SHA-512" hashValue="Lr0FoFvdnKONc7nBhfPqaCbLTebCK5cQc0cqNcarqG2+jzzFGThSPmcgKWSmP2zcJr7U5/2Eq5+EHHBSzqEaCg==" saltValue="1p7oMiiSJtDvKR/uBsJqcg==" spinCount="100000" sheet="1" selectLockedCells="1"/>
  <mergeCells count="8">
    <mergeCell ref="B49:D49"/>
    <mergeCell ref="A54:D54"/>
    <mergeCell ref="B1:D1"/>
    <mergeCell ref="A2:D2"/>
    <mergeCell ref="B27:D27"/>
    <mergeCell ref="B28:D28"/>
    <mergeCell ref="B29:D29"/>
    <mergeCell ref="B30:D30"/>
  </mergeCells>
  <pageMargins left="0.23622047244094491" right="0.23622047244094491" top="0.74803149606299213" bottom="0.74803149606299213" header="0.31496062992125984" footer="0.31496062992125984"/>
  <pageSetup paperSize="9" scale="69" fitToHeight="2" orientation="landscape" r:id="rId1"/>
  <headerFooter>
    <oddFooter>&amp;L&amp;"Century Gothic,Standaard"&amp;8&amp;F
&amp;D&amp;C&amp;"Century Gothic,Standaard"&amp;8Pagina &amp;P van &amp;N&amp;R&amp;"Century Gothic,Vet"&amp;12United Quality
&amp;"Century Gothic,Cursief"&amp;8Advies en Aanbesteding in Afval en Automotive</oddFooter>
  </headerFooter>
  <rowBreaks count="1" manualBreakCount="1">
    <brk id="22" max="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36348-9ACA-4018-B61C-B5D63F01BF20}">
  <sheetPr>
    <tabColor rgb="FFFFFF00"/>
  </sheetPr>
  <dimension ref="A1:AW249"/>
  <sheetViews>
    <sheetView showGridLines="0" zoomScaleNormal="100" workbookViewId="0">
      <pane xSplit="1" ySplit="3" topLeftCell="B34" activePane="bottomRight" state="frozen"/>
      <selection activeCell="B49" sqref="B49:D49"/>
      <selection pane="topRight" activeCell="B49" sqref="B49:D49"/>
      <selection pane="bottomLeft" activeCell="B49" sqref="B49:D49"/>
      <selection pane="bottomRight" activeCell="B49" sqref="B49:D49"/>
    </sheetView>
  </sheetViews>
  <sheetFormatPr defaultColWidth="9.140625" defaultRowHeight="15" x14ac:dyDescent="0.25"/>
  <cols>
    <col min="1" max="1" width="57.7109375" style="61" customWidth="1"/>
    <col min="2" max="4" width="42.7109375" style="59" customWidth="1"/>
    <col min="5" max="16384" width="9.140625" style="59"/>
  </cols>
  <sheetData>
    <row r="1" spans="1:4" s="49" customFormat="1" ht="15.75" x14ac:dyDescent="0.25">
      <c r="A1" s="62" t="s">
        <v>8</v>
      </c>
      <c r="B1" s="199" t="s">
        <v>170</v>
      </c>
      <c r="C1" s="200"/>
      <c r="D1" s="201"/>
    </row>
    <row r="2" spans="1:4" s="50" customFormat="1" ht="13.5" x14ac:dyDescent="0.2">
      <c r="A2" s="194" t="s">
        <v>9</v>
      </c>
      <c r="B2" s="194"/>
      <c r="C2" s="194"/>
    </row>
    <row r="3" spans="1:4" s="52" customFormat="1" ht="12.75" x14ac:dyDescent="0.2">
      <c r="A3" s="51" t="s">
        <v>10</v>
      </c>
      <c r="B3" s="65" t="s">
        <v>64</v>
      </c>
      <c r="C3" s="65" t="s">
        <v>65</v>
      </c>
      <c r="D3" s="65" t="s">
        <v>66</v>
      </c>
    </row>
    <row r="4" spans="1:4" s="50" customFormat="1" ht="14.25" x14ac:dyDescent="0.2">
      <c r="A4" s="81" t="s">
        <v>1</v>
      </c>
      <c r="B4" s="87" t="s">
        <v>5</v>
      </c>
      <c r="C4" s="71" t="s">
        <v>67</v>
      </c>
      <c r="D4" s="71" t="s">
        <v>43</v>
      </c>
    </row>
    <row r="5" spans="1:4" s="50" customFormat="1" ht="14.25" x14ac:dyDescent="0.2">
      <c r="A5" s="81" t="s">
        <v>2</v>
      </c>
      <c r="B5" s="87" t="s">
        <v>87</v>
      </c>
      <c r="C5" s="71" t="s">
        <v>111</v>
      </c>
      <c r="D5" s="71" t="s">
        <v>109</v>
      </c>
    </row>
    <row r="6" spans="1:4" s="50" customFormat="1" ht="14.25" x14ac:dyDescent="0.2">
      <c r="A6" s="81" t="s">
        <v>3</v>
      </c>
      <c r="B6" s="141" t="s">
        <v>196</v>
      </c>
      <c r="C6" s="71" t="s">
        <v>112</v>
      </c>
      <c r="D6" s="71" t="s">
        <v>112</v>
      </c>
    </row>
    <row r="7" spans="1:4" s="50" customFormat="1" ht="14.25" x14ac:dyDescent="0.2">
      <c r="A7" s="81" t="s">
        <v>11</v>
      </c>
      <c r="B7" s="71" t="s">
        <v>107</v>
      </c>
      <c r="C7" s="71" t="s">
        <v>107</v>
      </c>
      <c r="D7" s="71" t="s">
        <v>107</v>
      </c>
    </row>
    <row r="8" spans="1:4" s="50" customFormat="1" ht="14.25" x14ac:dyDescent="0.2">
      <c r="A8" s="81" t="s">
        <v>12</v>
      </c>
      <c r="B8" s="87" t="s">
        <v>13</v>
      </c>
      <c r="C8" s="71" t="s">
        <v>13</v>
      </c>
      <c r="D8" s="71" t="s">
        <v>13</v>
      </c>
    </row>
    <row r="9" spans="1:4" s="50" customFormat="1" ht="18" customHeight="1" x14ac:dyDescent="0.2">
      <c r="A9" s="81" t="s">
        <v>70</v>
      </c>
      <c r="B9" s="85">
        <v>2050</v>
      </c>
      <c r="C9" s="68">
        <v>2100</v>
      </c>
      <c r="D9" s="68">
        <v>2100</v>
      </c>
    </row>
    <row r="10" spans="1:4" s="50" customFormat="1" ht="14.25" x14ac:dyDescent="0.2">
      <c r="A10" s="77"/>
      <c r="B10" s="84"/>
      <c r="C10" s="72"/>
      <c r="D10" s="72"/>
    </row>
    <row r="11" spans="1:4" s="52" customFormat="1" ht="12.75" x14ac:dyDescent="0.2">
      <c r="A11" s="51" t="s">
        <v>14</v>
      </c>
      <c r="B11" s="65"/>
      <c r="C11" s="73"/>
      <c r="D11" s="73"/>
    </row>
    <row r="12" spans="1:4" s="50" customFormat="1" ht="28.5" x14ac:dyDescent="0.2">
      <c r="A12" s="81" t="s">
        <v>15</v>
      </c>
      <c r="B12" s="82">
        <f>(B13*1.21)+B14</f>
        <v>41012.949999999997</v>
      </c>
      <c r="C12" s="69">
        <f>(C13*1.21)+C14</f>
        <v>52272</v>
      </c>
      <c r="D12" s="69">
        <f>(D13*1.21)+D14</f>
        <v>52272</v>
      </c>
    </row>
    <row r="13" spans="1:4" s="50" customFormat="1" ht="14.25" x14ac:dyDescent="0.2">
      <c r="A13" s="81" t="s">
        <v>16</v>
      </c>
      <c r="B13" s="82">
        <v>33895</v>
      </c>
      <c r="C13" s="69">
        <v>43200</v>
      </c>
      <c r="D13" s="69">
        <v>43200</v>
      </c>
    </row>
    <row r="14" spans="1:4" s="50" customFormat="1" ht="14.25" x14ac:dyDescent="0.2">
      <c r="A14" s="81" t="s">
        <v>47</v>
      </c>
      <c r="B14" s="82">
        <v>0</v>
      </c>
      <c r="C14" s="69">
        <v>0</v>
      </c>
      <c r="D14" s="69">
        <v>0</v>
      </c>
    </row>
    <row r="15" spans="1:4" s="50" customFormat="1" ht="71.25" x14ac:dyDescent="0.2">
      <c r="A15" s="81" t="s">
        <v>17</v>
      </c>
      <c r="B15" s="66" t="s">
        <v>167</v>
      </c>
      <c r="C15" s="66" t="s">
        <v>169</v>
      </c>
      <c r="D15" s="66" t="s">
        <v>169</v>
      </c>
    </row>
    <row r="16" spans="1:4" s="50" customFormat="1" ht="14.25" x14ac:dyDescent="0.2">
      <c r="A16" s="81" t="s">
        <v>18</v>
      </c>
      <c r="B16" s="82">
        <f>350+300</f>
        <v>650</v>
      </c>
      <c r="C16" s="69">
        <v>500</v>
      </c>
      <c r="D16" s="69">
        <f>500</f>
        <v>500</v>
      </c>
    </row>
    <row r="17" spans="1:4" s="50" customFormat="1" ht="228" x14ac:dyDescent="0.2">
      <c r="A17" s="81" t="s">
        <v>19</v>
      </c>
      <c r="B17" s="66" t="s">
        <v>168</v>
      </c>
      <c r="C17" s="66" t="s">
        <v>110</v>
      </c>
      <c r="D17" s="66" t="s">
        <v>110</v>
      </c>
    </row>
    <row r="18" spans="1:4" s="50" customFormat="1" ht="14.25" x14ac:dyDescent="0.2">
      <c r="A18" s="81" t="s">
        <v>20</v>
      </c>
      <c r="B18" s="82">
        <v>22000</v>
      </c>
      <c r="C18" s="69">
        <v>24000</v>
      </c>
      <c r="D18" s="69">
        <v>24000</v>
      </c>
    </row>
    <row r="19" spans="1:4" s="50" customFormat="1" ht="14.25" x14ac:dyDescent="0.2">
      <c r="A19" s="81" t="s">
        <v>71</v>
      </c>
      <c r="B19" s="82">
        <v>937.18</v>
      </c>
      <c r="C19" s="69">
        <v>900</v>
      </c>
      <c r="D19" s="69">
        <v>900</v>
      </c>
    </row>
    <row r="20" spans="1:4" s="50" customFormat="1" ht="14.25" x14ac:dyDescent="0.2">
      <c r="A20" s="81" t="s">
        <v>21</v>
      </c>
      <c r="B20" s="67">
        <f>B19+B18+B16+B14+B13</f>
        <v>57482.18</v>
      </c>
      <c r="C20" s="74">
        <f>C19+C18+C16+C14+C13</f>
        <v>68600</v>
      </c>
      <c r="D20" s="74">
        <f>D19+D18+D16+D14+D13</f>
        <v>68600</v>
      </c>
    </row>
    <row r="21" spans="1:4" s="50" customFormat="1" ht="14.25" x14ac:dyDescent="0.2">
      <c r="A21" s="81" t="s">
        <v>22</v>
      </c>
      <c r="B21" s="86">
        <v>0</v>
      </c>
      <c r="C21" s="75">
        <v>0</v>
      </c>
      <c r="D21" s="75">
        <v>0</v>
      </c>
    </row>
    <row r="22" spans="1:4" s="50" customFormat="1" ht="14.25" x14ac:dyDescent="0.2">
      <c r="A22" s="81" t="s">
        <v>23</v>
      </c>
      <c r="B22" s="67">
        <f>B20-B21</f>
        <v>57482.18</v>
      </c>
      <c r="C22" s="67">
        <f>C20-C21</f>
        <v>68600</v>
      </c>
      <c r="D22" s="67">
        <f>D20-D21</f>
        <v>68600</v>
      </c>
    </row>
    <row r="23" spans="1:4" s="50" customFormat="1" ht="14.25" x14ac:dyDescent="0.2">
      <c r="A23" s="77"/>
      <c r="B23" s="76"/>
      <c r="C23" s="76"/>
      <c r="D23" s="76"/>
    </row>
    <row r="24" spans="1:4" s="52" customFormat="1" ht="12.75" x14ac:dyDescent="0.2">
      <c r="A24" s="51" t="s">
        <v>24</v>
      </c>
      <c r="B24" s="65"/>
      <c r="C24" s="65"/>
      <c r="D24" s="65"/>
    </row>
    <row r="25" spans="1:4" s="50" customFormat="1" ht="14.25" x14ac:dyDescent="0.2">
      <c r="A25" s="81" t="s">
        <v>25</v>
      </c>
      <c r="B25" s="85">
        <v>72</v>
      </c>
      <c r="C25" s="85">
        <v>72</v>
      </c>
      <c r="D25" s="85">
        <v>72</v>
      </c>
    </row>
    <row r="26" spans="1:4" s="50" customFormat="1" ht="14.25" x14ac:dyDescent="0.2">
      <c r="A26" s="81" t="s">
        <v>26</v>
      </c>
      <c r="B26" s="85">
        <v>10000</v>
      </c>
      <c r="C26" s="85">
        <v>10000</v>
      </c>
      <c r="D26" s="85">
        <v>10000</v>
      </c>
    </row>
    <row r="27" spans="1:4" s="50" customFormat="1" ht="28.5" x14ac:dyDescent="0.2">
      <c r="A27" s="78" t="s">
        <v>72</v>
      </c>
      <c r="B27" s="195">
        <v>2.5000000000000001E-2</v>
      </c>
      <c r="C27" s="195"/>
      <c r="D27" s="195"/>
    </row>
    <row r="28" spans="1:4" s="50" customFormat="1" ht="28.5" x14ac:dyDescent="0.2">
      <c r="A28" s="78" t="s">
        <v>73</v>
      </c>
      <c r="B28" s="196">
        <f>'Prijsinvulf overige zaken'!C5</f>
        <v>0</v>
      </c>
      <c r="C28" s="196"/>
      <c r="D28" s="196"/>
    </row>
    <row r="29" spans="1:4" s="50" customFormat="1" ht="14.25" x14ac:dyDescent="0.2">
      <c r="A29" s="78" t="s">
        <v>74</v>
      </c>
      <c r="B29" s="196">
        <f>B27+B28</f>
        <v>2.5000000000000001E-2</v>
      </c>
      <c r="C29" s="196"/>
      <c r="D29" s="196"/>
    </row>
    <row r="30" spans="1:4" s="50" customFormat="1" ht="14.25" x14ac:dyDescent="0.2">
      <c r="A30" s="78" t="s">
        <v>135</v>
      </c>
      <c r="B30" s="198">
        <v>0.1</v>
      </c>
      <c r="C30" s="198"/>
      <c r="D30" s="198"/>
    </row>
    <row r="31" spans="1:4" s="50" customFormat="1" ht="14.25" x14ac:dyDescent="0.2">
      <c r="A31" s="81" t="s">
        <v>27</v>
      </c>
      <c r="B31" s="80">
        <v>0</v>
      </c>
      <c r="C31" s="80">
        <v>0</v>
      </c>
      <c r="D31" s="80">
        <v>0</v>
      </c>
    </row>
    <row r="32" spans="1:4" s="50" customFormat="1" ht="14.25" x14ac:dyDescent="0.2">
      <c r="A32" s="81" t="s">
        <v>28</v>
      </c>
      <c r="B32" s="164">
        <v>0</v>
      </c>
      <c r="C32" s="165">
        <v>0</v>
      </c>
      <c r="D32" s="165">
        <v>0</v>
      </c>
    </row>
    <row r="33" spans="1:4" s="50" customFormat="1" ht="14.25" x14ac:dyDescent="0.2">
      <c r="A33" s="81" t="s">
        <v>29</v>
      </c>
      <c r="B33" s="166">
        <v>0</v>
      </c>
      <c r="C33" s="167">
        <v>0</v>
      </c>
      <c r="D33" s="167">
        <v>0</v>
      </c>
    </row>
    <row r="34" spans="1:4" s="50" customFormat="1" ht="14.25" x14ac:dyDescent="0.2">
      <c r="A34" s="81" t="s">
        <v>137</v>
      </c>
      <c r="B34" s="166">
        <v>0</v>
      </c>
      <c r="C34" s="167">
        <v>0</v>
      </c>
      <c r="D34" s="167">
        <v>0</v>
      </c>
    </row>
    <row r="35" spans="1:4" s="50" customFormat="1" ht="14.25" x14ac:dyDescent="0.2">
      <c r="A35" s="77"/>
      <c r="B35" s="84"/>
      <c r="C35" s="84"/>
      <c r="D35" s="84"/>
    </row>
    <row r="36" spans="1:4" s="52" customFormat="1" ht="13.5" x14ac:dyDescent="0.2">
      <c r="A36" s="51" t="s">
        <v>44</v>
      </c>
      <c r="B36" s="64"/>
      <c r="C36" s="64"/>
      <c r="D36" s="64"/>
    </row>
    <row r="37" spans="1:4" s="50" customFormat="1" ht="14.25" x14ac:dyDescent="0.2">
      <c r="A37" s="81" t="s">
        <v>31</v>
      </c>
      <c r="B37" s="80">
        <v>0</v>
      </c>
      <c r="C37" s="80">
        <v>0</v>
      </c>
      <c r="D37" s="80">
        <v>0</v>
      </c>
    </row>
    <row r="38" spans="1:4" s="50" customFormat="1" ht="14.25" x14ac:dyDescent="0.2">
      <c r="A38" s="81" t="s">
        <v>32</v>
      </c>
      <c r="B38" s="80">
        <v>0</v>
      </c>
      <c r="C38" s="83">
        <v>0</v>
      </c>
      <c r="D38" s="83">
        <v>0</v>
      </c>
    </row>
    <row r="39" spans="1:4" s="50" customFormat="1" ht="14.25" x14ac:dyDescent="0.2">
      <c r="A39" s="81" t="s">
        <v>33</v>
      </c>
      <c r="B39" s="80">
        <v>0</v>
      </c>
      <c r="C39" s="80">
        <v>0</v>
      </c>
      <c r="D39" s="80">
        <v>0</v>
      </c>
    </row>
    <row r="40" spans="1:4" s="50" customFormat="1" ht="14.25" x14ac:dyDescent="0.2">
      <c r="A40" s="81" t="s">
        <v>34</v>
      </c>
      <c r="B40" s="80">
        <v>0</v>
      </c>
      <c r="C40" s="80">
        <v>0</v>
      </c>
      <c r="D40" s="80">
        <v>0</v>
      </c>
    </row>
    <row r="41" spans="1:4" s="50" customFormat="1" ht="14.25" x14ac:dyDescent="0.2">
      <c r="A41" s="81" t="s">
        <v>35</v>
      </c>
      <c r="B41" s="80">
        <v>0</v>
      </c>
      <c r="C41" s="80">
        <v>0</v>
      </c>
      <c r="D41" s="80">
        <v>0</v>
      </c>
    </row>
    <row r="42" spans="1:4" s="50" customFormat="1" ht="14.25" x14ac:dyDescent="0.2">
      <c r="A42" s="70" t="s">
        <v>36</v>
      </c>
      <c r="B42" s="80">
        <v>0</v>
      </c>
      <c r="C42" s="80">
        <v>0</v>
      </c>
      <c r="D42" s="80">
        <v>0</v>
      </c>
    </row>
    <row r="43" spans="1:4" s="50" customFormat="1" ht="14.25" x14ac:dyDescent="0.2">
      <c r="A43" s="81" t="s">
        <v>37</v>
      </c>
      <c r="B43" s="82">
        <f>(((4*61)/25)*70)/12</f>
        <v>56.93333333333333</v>
      </c>
      <c r="C43" s="82">
        <f t="shared" ref="C43:D43" si="0">(((4*61)/25)*70)/12</f>
        <v>56.93333333333333</v>
      </c>
      <c r="D43" s="82">
        <f t="shared" si="0"/>
        <v>56.93333333333333</v>
      </c>
    </row>
    <row r="44" spans="1:4" s="50" customFormat="1" ht="14.25" x14ac:dyDescent="0.2">
      <c r="A44" s="81" t="s">
        <v>39</v>
      </c>
      <c r="B44" s="80">
        <v>0</v>
      </c>
      <c r="C44" s="80">
        <v>0</v>
      </c>
      <c r="D44" s="80">
        <v>0</v>
      </c>
    </row>
    <row r="45" spans="1:4" s="50" customFormat="1" ht="14.25" x14ac:dyDescent="0.2">
      <c r="A45" s="179" t="s">
        <v>216</v>
      </c>
      <c r="B45" s="80">
        <v>0</v>
      </c>
      <c r="C45" s="80">
        <v>0</v>
      </c>
      <c r="D45" s="80">
        <v>0</v>
      </c>
    </row>
    <row r="46" spans="1:4" s="50" customFormat="1" ht="14.25" x14ac:dyDescent="0.2">
      <c r="A46" s="78" t="s">
        <v>75</v>
      </c>
      <c r="B46" s="80">
        <v>0</v>
      </c>
      <c r="C46" s="80">
        <v>0</v>
      </c>
      <c r="D46" s="80">
        <v>0</v>
      </c>
    </row>
    <row r="47" spans="1:4" s="50" customFormat="1" ht="14.25" x14ac:dyDescent="0.2">
      <c r="A47" s="81" t="s">
        <v>40</v>
      </c>
      <c r="B47" s="80">
        <v>0</v>
      </c>
      <c r="C47" s="80">
        <v>0</v>
      </c>
      <c r="D47" s="80">
        <v>0</v>
      </c>
    </row>
    <row r="48" spans="1:4" s="50" customFormat="1" ht="14.25" x14ac:dyDescent="0.2">
      <c r="A48" s="78" t="s">
        <v>41</v>
      </c>
      <c r="B48" s="80">
        <v>0</v>
      </c>
      <c r="C48" s="79">
        <v>0</v>
      </c>
      <c r="D48" s="79">
        <v>0</v>
      </c>
    </row>
    <row r="49" spans="1:49" s="50" customFormat="1" ht="54" customHeight="1" x14ac:dyDescent="0.2">
      <c r="A49" s="78" t="s">
        <v>42</v>
      </c>
      <c r="B49" s="197" t="s">
        <v>76</v>
      </c>
      <c r="C49" s="197"/>
      <c r="D49" s="197"/>
    </row>
    <row r="50" spans="1:49" s="123" customFormat="1" ht="15" customHeight="1" x14ac:dyDescent="0.2">
      <c r="A50" s="125" t="s">
        <v>136</v>
      </c>
      <c r="B50" s="126">
        <f>(B26*$B$30*B34)/12</f>
        <v>0</v>
      </c>
      <c r="C50" s="126">
        <f t="shared" ref="C50:D50" si="1">(C26*$B$30*C34)/12</f>
        <v>0</v>
      </c>
      <c r="D50" s="126">
        <f t="shared" si="1"/>
        <v>0</v>
      </c>
      <c r="AU50" s="127"/>
      <c r="AV50" s="127"/>
      <c r="AW50" s="127"/>
    </row>
    <row r="51" spans="1:49" s="50" customFormat="1" ht="14.25" x14ac:dyDescent="0.2">
      <c r="A51" s="77"/>
      <c r="B51" s="76"/>
      <c r="C51" s="76"/>
      <c r="D51" s="76"/>
    </row>
    <row r="52" spans="1:49" s="52" customFormat="1" ht="12.75" x14ac:dyDescent="0.2">
      <c r="A52" s="55" t="s">
        <v>77</v>
      </c>
      <c r="B52" s="56">
        <f>B37+B38+B39+B40+B41+B42+B43+B44+B46+B47+B48+B50+B45</f>
        <v>56.93333333333333</v>
      </c>
      <c r="C52" s="56">
        <f t="shared" ref="C52:D52" si="2">C37+C38+C39+C40+C41+C42+C43+C44+C46+C47+C48+C50+C45</f>
        <v>56.93333333333333</v>
      </c>
      <c r="D52" s="56">
        <f t="shared" si="2"/>
        <v>56.93333333333333</v>
      </c>
    </row>
    <row r="53" spans="1:49" s="50" customFormat="1" ht="14.25" x14ac:dyDescent="0.2">
      <c r="A53" s="77"/>
      <c r="B53" s="76"/>
      <c r="C53" s="76"/>
      <c r="D53" s="76"/>
    </row>
    <row r="54" spans="1:49" s="57" customFormat="1" ht="51" customHeight="1" x14ac:dyDescent="0.2">
      <c r="A54" s="191" t="s">
        <v>78</v>
      </c>
      <c r="B54" s="192"/>
      <c r="C54" s="192"/>
      <c r="D54" s="192"/>
    </row>
    <row r="55" spans="1:49" x14ac:dyDescent="0.25">
      <c r="A55" s="58" t="s">
        <v>30</v>
      </c>
    </row>
    <row r="56" spans="1:49" x14ac:dyDescent="0.25">
      <c r="A56" s="58"/>
    </row>
    <row r="57" spans="1:49" x14ac:dyDescent="0.25">
      <c r="A57" s="58" t="s">
        <v>30</v>
      </c>
    </row>
    <row r="58" spans="1:49" x14ac:dyDescent="0.25">
      <c r="A58" s="58"/>
    </row>
    <row r="59" spans="1:49" x14ac:dyDescent="0.25">
      <c r="A59" s="58"/>
    </row>
    <row r="60" spans="1:49" x14ac:dyDescent="0.25">
      <c r="A60" s="58"/>
    </row>
    <row r="61" spans="1:49" x14ac:dyDescent="0.25">
      <c r="A61" s="58"/>
    </row>
    <row r="62" spans="1:49" x14ac:dyDescent="0.25">
      <c r="A62" s="58"/>
    </row>
    <row r="63" spans="1:49" x14ac:dyDescent="0.25">
      <c r="A63" s="58"/>
    </row>
    <row r="64" spans="1:49" x14ac:dyDescent="0.25">
      <c r="A64" s="58"/>
    </row>
    <row r="65" spans="1:1" x14ac:dyDescent="0.25">
      <c r="A65" s="58"/>
    </row>
    <row r="66" spans="1:1" x14ac:dyDescent="0.25">
      <c r="A66" s="58"/>
    </row>
    <row r="67" spans="1:1" x14ac:dyDescent="0.25">
      <c r="A67" s="58"/>
    </row>
    <row r="68" spans="1:1" x14ac:dyDescent="0.25">
      <c r="A68" s="58"/>
    </row>
    <row r="69" spans="1:1" x14ac:dyDescent="0.25">
      <c r="A69" s="58"/>
    </row>
    <row r="70" spans="1:1" x14ac:dyDescent="0.25">
      <c r="A70" s="58"/>
    </row>
    <row r="71" spans="1:1" x14ac:dyDescent="0.25">
      <c r="A71" s="58"/>
    </row>
    <row r="72" spans="1:1" x14ac:dyDescent="0.25">
      <c r="A72" s="58"/>
    </row>
    <row r="73" spans="1:1" x14ac:dyDescent="0.25">
      <c r="A73" s="58"/>
    </row>
    <row r="74" spans="1:1" x14ac:dyDescent="0.25">
      <c r="A74" s="58"/>
    </row>
    <row r="75" spans="1:1" x14ac:dyDescent="0.25">
      <c r="A75" s="60"/>
    </row>
    <row r="76" spans="1:1" x14ac:dyDescent="0.25">
      <c r="A76" s="60"/>
    </row>
    <row r="77" spans="1:1" x14ac:dyDescent="0.25">
      <c r="A77" s="60"/>
    </row>
    <row r="78" spans="1:1" x14ac:dyDescent="0.25">
      <c r="A78" s="60"/>
    </row>
    <row r="79" spans="1:1" x14ac:dyDescent="0.25">
      <c r="A79" s="60"/>
    </row>
    <row r="80" spans="1:1" x14ac:dyDescent="0.25">
      <c r="A80" s="60"/>
    </row>
    <row r="81" spans="1:1" x14ac:dyDescent="0.25">
      <c r="A81" s="60"/>
    </row>
    <row r="82" spans="1:1" x14ac:dyDescent="0.25">
      <c r="A82" s="60"/>
    </row>
    <row r="83" spans="1:1" x14ac:dyDescent="0.25">
      <c r="A83" s="60"/>
    </row>
    <row r="84" spans="1:1" x14ac:dyDescent="0.25">
      <c r="A84" s="60"/>
    </row>
    <row r="85" spans="1:1" x14ac:dyDescent="0.25">
      <c r="A85" s="60"/>
    </row>
    <row r="86" spans="1:1" x14ac:dyDescent="0.25">
      <c r="A86" s="60"/>
    </row>
    <row r="87" spans="1:1" x14ac:dyDescent="0.25">
      <c r="A87" s="60"/>
    </row>
    <row r="88" spans="1:1" x14ac:dyDescent="0.25">
      <c r="A88" s="60"/>
    </row>
    <row r="89" spans="1:1" x14ac:dyDescent="0.25">
      <c r="A89" s="60"/>
    </row>
    <row r="90" spans="1:1" x14ac:dyDescent="0.25">
      <c r="A90" s="60"/>
    </row>
    <row r="91" spans="1:1" x14ac:dyDescent="0.25">
      <c r="A91" s="60"/>
    </row>
    <row r="92" spans="1:1" x14ac:dyDescent="0.25">
      <c r="A92" s="60"/>
    </row>
    <row r="93" spans="1:1" x14ac:dyDescent="0.25">
      <c r="A93" s="60"/>
    </row>
    <row r="94" spans="1:1" x14ac:dyDescent="0.25">
      <c r="A94" s="60"/>
    </row>
    <row r="95" spans="1:1" x14ac:dyDescent="0.25">
      <c r="A95" s="60"/>
    </row>
    <row r="96" spans="1:1" x14ac:dyDescent="0.25">
      <c r="A96" s="60"/>
    </row>
    <row r="97" spans="1:1" x14ac:dyDescent="0.25">
      <c r="A97" s="60"/>
    </row>
    <row r="98" spans="1:1" x14ac:dyDescent="0.25">
      <c r="A98" s="60"/>
    </row>
    <row r="99" spans="1:1" x14ac:dyDescent="0.25">
      <c r="A99" s="60"/>
    </row>
    <row r="100" spans="1:1" x14ac:dyDescent="0.25">
      <c r="A100" s="60"/>
    </row>
    <row r="101" spans="1:1" x14ac:dyDescent="0.25">
      <c r="A101" s="60"/>
    </row>
    <row r="102" spans="1:1" x14ac:dyDescent="0.25">
      <c r="A102" s="60"/>
    </row>
    <row r="103" spans="1:1" x14ac:dyDescent="0.25">
      <c r="A103" s="60"/>
    </row>
    <row r="104" spans="1:1" x14ac:dyDescent="0.25">
      <c r="A104" s="60"/>
    </row>
    <row r="105" spans="1:1" x14ac:dyDescent="0.25">
      <c r="A105" s="60"/>
    </row>
    <row r="106" spans="1:1" x14ac:dyDescent="0.25">
      <c r="A106" s="60"/>
    </row>
    <row r="107" spans="1:1" x14ac:dyDescent="0.25">
      <c r="A107" s="60"/>
    </row>
    <row r="108" spans="1:1" x14ac:dyDescent="0.25">
      <c r="A108" s="60"/>
    </row>
    <row r="109" spans="1:1" x14ac:dyDescent="0.25">
      <c r="A109" s="60"/>
    </row>
    <row r="110" spans="1:1" x14ac:dyDescent="0.25">
      <c r="A110" s="60"/>
    </row>
    <row r="111" spans="1:1" x14ac:dyDescent="0.25">
      <c r="A111" s="60"/>
    </row>
    <row r="112" spans="1:1" x14ac:dyDescent="0.25">
      <c r="A112" s="60"/>
    </row>
    <row r="113" spans="1:1" x14ac:dyDescent="0.25">
      <c r="A113" s="60"/>
    </row>
    <row r="114" spans="1:1" x14ac:dyDescent="0.25">
      <c r="A114" s="60"/>
    </row>
    <row r="115" spans="1:1" x14ac:dyDescent="0.25">
      <c r="A115" s="60"/>
    </row>
    <row r="116" spans="1:1" x14ac:dyDescent="0.25">
      <c r="A116" s="60"/>
    </row>
    <row r="117" spans="1:1" x14ac:dyDescent="0.25">
      <c r="A117" s="60"/>
    </row>
    <row r="118" spans="1:1" x14ac:dyDescent="0.25">
      <c r="A118" s="60"/>
    </row>
    <row r="119" spans="1:1" x14ac:dyDescent="0.25">
      <c r="A119" s="60"/>
    </row>
    <row r="120" spans="1:1" x14ac:dyDescent="0.25">
      <c r="A120" s="60"/>
    </row>
    <row r="121" spans="1:1" x14ac:dyDescent="0.25">
      <c r="A121" s="60"/>
    </row>
    <row r="122" spans="1:1" x14ac:dyDescent="0.25">
      <c r="A122" s="60"/>
    </row>
    <row r="123" spans="1:1" x14ac:dyDescent="0.25">
      <c r="A123" s="60"/>
    </row>
    <row r="124" spans="1:1" x14ac:dyDescent="0.25">
      <c r="A124" s="60"/>
    </row>
    <row r="125" spans="1:1" x14ac:dyDescent="0.25">
      <c r="A125" s="60"/>
    </row>
    <row r="126" spans="1:1" x14ac:dyDescent="0.25">
      <c r="A126" s="60"/>
    </row>
    <row r="127" spans="1:1" x14ac:dyDescent="0.25">
      <c r="A127" s="60"/>
    </row>
    <row r="128" spans="1:1" x14ac:dyDescent="0.25">
      <c r="A128" s="60"/>
    </row>
    <row r="129" spans="1:1" x14ac:dyDescent="0.25">
      <c r="A129" s="60"/>
    </row>
    <row r="130" spans="1:1" x14ac:dyDescent="0.25">
      <c r="A130" s="60"/>
    </row>
    <row r="131" spans="1:1" x14ac:dyDescent="0.25">
      <c r="A131" s="60"/>
    </row>
    <row r="132" spans="1:1" x14ac:dyDescent="0.25">
      <c r="A132" s="60"/>
    </row>
    <row r="133" spans="1:1" x14ac:dyDescent="0.25">
      <c r="A133" s="60"/>
    </row>
    <row r="134" spans="1:1" x14ac:dyDescent="0.25">
      <c r="A134" s="60"/>
    </row>
    <row r="135" spans="1:1" x14ac:dyDescent="0.25">
      <c r="A135" s="60"/>
    </row>
    <row r="136" spans="1:1" x14ac:dyDescent="0.25">
      <c r="A136" s="60"/>
    </row>
    <row r="137" spans="1:1" x14ac:dyDescent="0.25">
      <c r="A137" s="60"/>
    </row>
    <row r="138" spans="1:1" x14ac:dyDescent="0.25">
      <c r="A138" s="60"/>
    </row>
    <row r="139" spans="1:1" x14ac:dyDescent="0.25">
      <c r="A139" s="60"/>
    </row>
    <row r="140" spans="1:1" x14ac:dyDescent="0.25">
      <c r="A140" s="60"/>
    </row>
    <row r="141" spans="1:1" x14ac:dyDescent="0.25">
      <c r="A141" s="60"/>
    </row>
    <row r="142" spans="1:1" x14ac:dyDescent="0.25">
      <c r="A142" s="60"/>
    </row>
    <row r="143" spans="1:1" x14ac:dyDescent="0.25">
      <c r="A143" s="60"/>
    </row>
    <row r="144" spans="1:1" x14ac:dyDescent="0.25">
      <c r="A144" s="60"/>
    </row>
    <row r="145" spans="1:1" x14ac:dyDescent="0.25">
      <c r="A145" s="60"/>
    </row>
    <row r="146" spans="1:1" x14ac:dyDescent="0.25">
      <c r="A146" s="60"/>
    </row>
    <row r="147" spans="1:1" x14ac:dyDescent="0.25">
      <c r="A147" s="60"/>
    </row>
    <row r="148" spans="1:1" x14ac:dyDescent="0.25">
      <c r="A148" s="60"/>
    </row>
    <row r="149" spans="1:1" x14ac:dyDescent="0.25">
      <c r="A149" s="60"/>
    </row>
    <row r="150" spans="1:1" x14ac:dyDescent="0.25">
      <c r="A150" s="60"/>
    </row>
    <row r="151" spans="1:1" x14ac:dyDescent="0.25">
      <c r="A151" s="60"/>
    </row>
    <row r="152" spans="1:1" x14ac:dyDescent="0.25">
      <c r="A152" s="60"/>
    </row>
    <row r="153" spans="1:1" x14ac:dyDescent="0.25">
      <c r="A153" s="60"/>
    </row>
    <row r="154" spans="1:1" x14ac:dyDescent="0.25">
      <c r="A154" s="60"/>
    </row>
    <row r="155" spans="1:1" x14ac:dyDescent="0.25">
      <c r="A155" s="60"/>
    </row>
    <row r="156" spans="1:1" x14ac:dyDescent="0.25">
      <c r="A156" s="60"/>
    </row>
    <row r="157" spans="1:1" x14ac:dyDescent="0.25">
      <c r="A157" s="60"/>
    </row>
    <row r="158" spans="1:1" x14ac:dyDescent="0.25">
      <c r="A158" s="60"/>
    </row>
    <row r="159" spans="1:1" x14ac:dyDescent="0.25">
      <c r="A159" s="60"/>
    </row>
    <row r="160" spans="1:1" x14ac:dyDescent="0.25">
      <c r="A160" s="60"/>
    </row>
    <row r="161" spans="1:1" x14ac:dyDescent="0.25">
      <c r="A161" s="60"/>
    </row>
    <row r="162" spans="1:1" x14ac:dyDescent="0.25">
      <c r="A162" s="60"/>
    </row>
    <row r="163" spans="1:1" x14ac:dyDescent="0.25">
      <c r="A163" s="60"/>
    </row>
    <row r="164" spans="1:1" x14ac:dyDescent="0.25">
      <c r="A164" s="60"/>
    </row>
    <row r="165" spans="1:1" x14ac:dyDescent="0.25">
      <c r="A165" s="60"/>
    </row>
    <row r="166" spans="1:1" x14ac:dyDescent="0.25">
      <c r="A166" s="60"/>
    </row>
    <row r="167" spans="1:1" x14ac:dyDescent="0.25">
      <c r="A167" s="60"/>
    </row>
    <row r="168" spans="1:1" x14ac:dyDescent="0.25">
      <c r="A168" s="60"/>
    </row>
    <row r="169" spans="1:1" x14ac:dyDescent="0.25">
      <c r="A169" s="60"/>
    </row>
    <row r="170" spans="1:1" x14ac:dyDescent="0.25">
      <c r="A170" s="60"/>
    </row>
    <row r="171" spans="1:1" x14ac:dyDescent="0.25">
      <c r="A171" s="60"/>
    </row>
    <row r="172" spans="1:1" x14ac:dyDescent="0.25">
      <c r="A172" s="60"/>
    </row>
    <row r="173" spans="1:1" x14ac:dyDescent="0.25">
      <c r="A173" s="60"/>
    </row>
    <row r="174" spans="1:1" x14ac:dyDescent="0.25">
      <c r="A174" s="60"/>
    </row>
    <row r="175" spans="1:1" x14ac:dyDescent="0.25">
      <c r="A175" s="60"/>
    </row>
    <row r="176" spans="1:1" x14ac:dyDescent="0.25">
      <c r="A176" s="60"/>
    </row>
    <row r="177" spans="1:1" x14ac:dyDescent="0.25">
      <c r="A177" s="60"/>
    </row>
    <row r="178" spans="1:1" x14ac:dyDescent="0.25">
      <c r="A178" s="60"/>
    </row>
    <row r="179" spans="1:1" x14ac:dyDescent="0.25">
      <c r="A179" s="60"/>
    </row>
    <row r="180" spans="1:1" x14ac:dyDescent="0.25">
      <c r="A180" s="60"/>
    </row>
    <row r="181" spans="1:1" x14ac:dyDescent="0.25">
      <c r="A181" s="60"/>
    </row>
    <row r="182" spans="1:1" x14ac:dyDescent="0.25">
      <c r="A182" s="60"/>
    </row>
    <row r="183" spans="1:1" x14ac:dyDescent="0.25">
      <c r="A183" s="60"/>
    </row>
    <row r="184" spans="1:1" x14ac:dyDescent="0.25">
      <c r="A184" s="60"/>
    </row>
    <row r="185" spans="1:1" x14ac:dyDescent="0.25">
      <c r="A185" s="60"/>
    </row>
    <row r="186" spans="1:1" x14ac:dyDescent="0.25">
      <c r="A186" s="60"/>
    </row>
    <row r="187" spans="1:1" x14ac:dyDescent="0.25">
      <c r="A187" s="60"/>
    </row>
    <row r="188" spans="1:1" x14ac:dyDescent="0.25">
      <c r="A188" s="60"/>
    </row>
    <row r="189" spans="1:1" x14ac:dyDescent="0.25">
      <c r="A189" s="60"/>
    </row>
    <row r="190" spans="1:1" x14ac:dyDescent="0.25">
      <c r="A190" s="60"/>
    </row>
    <row r="191" spans="1:1" x14ac:dyDescent="0.25">
      <c r="A191" s="60"/>
    </row>
    <row r="192" spans="1:1" x14ac:dyDescent="0.25">
      <c r="A192" s="60"/>
    </row>
    <row r="193" spans="1:1" x14ac:dyDescent="0.25">
      <c r="A193" s="60"/>
    </row>
    <row r="194" spans="1:1" x14ac:dyDescent="0.25">
      <c r="A194" s="60"/>
    </row>
    <row r="195" spans="1:1" x14ac:dyDescent="0.25">
      <c r="A195" s="60"/>
    </row>
    <row r="196" spans="1:1" x14ac:dyDescent="0.25">
      <c r="A196" s="60"/>
    </row>
    <row r="197" spans="1:1" x14ac:dyDescent="0.25">
      <c r="A197" s="60"/>
    </row>
    <row r="198" spans="1:1" x14ac:dyDescent="0.25">
      <c r="A198" s="60"/>
    </row>
    <row r="199" spans="1:1" x14ac:dyDescent="0.25">
      <c r="A199" s="60"/>
    </row>
    <row r="200" spans="1:1" x14ac:dyDescent="0.25">
      <c r="A200" s="60"/>
    </row>
    <row r="201" spans="1:1" x14ac:dyDescent="0.25">
      <c r="A201" s="60"/>
    </row>
    <row r="202" spans="1:1" x14ac:dyDescent="0.25">
      <c r="A202" s="60"/>
    </row>
    <row r="203" spans="1:1" x14ac:dyDescent="0.25">
      <c r="A203" s="60"/>
    </row>
    <row r="204" spans="1:1" x14ac:dyDescent="0.25">
      <c r="A204" s="60"/>
    </row>
    <row r="205" spans="1:1" x14ac:dyDescent="0.25">
      <c r="A205" s="60"/>
    </row>
    <row r="206" spans="1:1" x14ac:dyDescent="0.25">
      <c r="A206" s="60"/>
    </row>
    <row r="207" spans="1:1" x14ac:dyDescent="0.25">
      <c r="A207" s="60"/>
    </row>
    <row r="208" spans="1:1" x14ac:dyDescent="0.25">
      <c r="A208" s="60"/>
    </row>
    <row r="209" spans="1:1" x14ac:dyDescent="0.25">
      <c r="A209" s="60"/>
    </row>
    <row r="210" spans="1:1" x14ac:dyDescent="0.25">
      <c r="A210" s="60"/>
    </row>
    <row r="211" spans="1:1" x14ac:dyDescent="0.25">
      <c r="A211" s="60"/>
    </row>
    <row r="212" spans="1:1" x14ac:dyDescent="0.25">
      <c r="A212" s="60"/>
    </row>
    <row r="213" spans="1:1" x14ac:dyDescent="0.25">
      <c r="A213" s="60"/>
    </row>
    <row r="214" spans="1:1" x14ac:dyDescent="0.25">
      <c r="A214" s="60"/>
    </row>
    <row r="215" spans="1:1" x14ac:dyDescent="0.25">
      <c r="A215" s="60"/>
    </row>
    <row r="216" spans="1:1" x14ac:dyDescent="0.25">
      <c r="A216" s="60"/>
    </row>
    <row r="217" spans="1:1" x14ac:dyDescent="0.25">
      <c r="A217" s="60"/>
    </row>
    <row r="218" spans="1:1" x14ac:dyDescent="0.25">
      <c r="A218" s="60"/>
    </row>
    <row r="219" spans="1:1" x14ac:dyDescent="0.25">
      <c r="A219" s="60"/>
    </row>
    <row r="220" spans="1:1" x14ac:dyDescent="0.25">
      <c r="A220" s="60"/>
    </row>
    <row r="221" spans="1:1" x14ac:dyDescent="0.25">
      <c r="A221" s="60"/>
    </row>
    <row r="222" spans="1:1" x14ac:dyDescent="0.25">
      <c r="A222" s="60"/>
    </row>
    <row r="223" spans="1:1" x14ac:dyDescent="0.25">
      <c r="A223" s="60"/>
    </row>
    <row r="224" spans="1:1" x14ac:dyDescent="0.25">
      <c r="A224" s="60"/>
    </row>
    <row r="225" spans="1:1" x14ac:dyDescent="0.25">
      <c r="A225" s="60"/>
    </row>
    <row r="226" spans="1:1" x14ac:dyDescent="0.25">
      <c r="A226" s="60"/>
    </row>
    <row r="227" spans="1:1" x14ac:dyDescent="0.25">
      <c r="A227" s="60"/>
    </row>
    <row r="228" spans="1:1" x14ac:dyDescent="0.25">
      <c r="A228" s="60"/>
    </row>
    <row r="229" spans="1:1" x14ac:dyDescent="0.25">
      <c r="A229" s="60"/>
    </row>
    <row r="230" spans="1:1" x14ac:dyDescent="0.25">
      <c r="A230" s="60"/>
    </row>
    <row r="231" spans="1:1" x14ac:dyDescent="0.25">
      <c r="A231" s="60"/>
    </row>
    <row r="232" spans="1:1" x14ac:dyDescent="0.25">
      <c r="A232" s="60"/>
    </row>
    <row r="233" spans="1:1" x14ac:dyDescent="0.25">
      <c r="A233" s="60"/>
    </row>
    <row r="234" spans="1:1" x14ac:dyDescent="0.25">
      <c r="A234" s="60"/>
    </row>
    <row r="235" spans="1:1" x14ac:dyDescent="0.25">
      <c r="A235" s="60"/>
    </row>
    <row r="236" spans="1:1" x14ac:dyDescent="0.25">
      <c r="A236" s="60"/>
    </row>
    <row r="237" spans="1:1" x14ac:dyDescent="0.25">
      <c r="A237" s="60"/>
    </row>
    <row r="238" spans="1:1" x14ac:dyDescent="0.25">
      <c r="A238" s="60"/>
    </row>
    <row r="239" spans="1:1" x14ac:dyDescent="0.25">
      <c r="A239" s="60"/>
    </row>
    <row r="240" spans="1:1" x14ac:dyDescent="0.25">
      <c r="A240" s="60"/>
    </row>
    <row r="241" spans="1:1" x14ac:dyDescent="0.25">
      <c r="A241" s="60"/>
    </row>
    <row r="242" spans="1:1" x14ac:dyDescent="0.25">
      <c r="A242" s="60"/>
    </row>
    <row r="243" spans="1:1" x14ac:dyDescent="0.25">
      <c r="A243" s="60"/>
    </row>
    <row r="244" spans="1:1" x14ac:dyDescent="0.25">
      <c r="A244" s="60"/>
    </row>
    <row r="245" spans="1:1" x14ac:dyDescent="0.25">
      <c r="A245" s="60"/>
    </row>
    <row r="246" spans="1:1" x14ac:dyDescent="0.25">
      <c r="A246" s="60"/>
    </row>
    <row r="247" spans="1:1" x14ac:dyDescent="0.25">
      <c r="A247" s="60"/>
    </row>
    <row r="248" spans="1:1" x14ac:dyDescent="0.25">
      <c r="A248" s="60"/>
    </row>
    <row r="249" spans="1:1" x14ac:dyDescent="0.25">
      <c r="A249" s="60"/>
    </row>
  </sheetData>
  <sheetProtection algorithmName="SHA-512" hashValue="uUzOiVA1rQomrS1x/WKNhMi0K13A6xvL+wwJk0PTcLCGZaJPpbs1RI9IxQMNgkSF8bCG7g6RylZBk/oqlXLJRQ==" saltValue="+Y1OEn4bfgIL7UtohAR5ZQ==" spinCount="100000" sheet="1" selectLockedCells="1"/>
  <mergeCells count="8">
    <mergeCell ref="A54:D54"/>
    <mergeCell ref="B1:D1"/>
    <mergeCell ref="A2:C2"/>
    <mergeCell ref="B27:D27"/>
    <mergeCell ref="B28:D28"/>
    <mergeCell ref="B29:D29"/>
    <mergeCell ref="B30:D30"/>
    <mergeCell ref="B49:D49"/>
  </mergeCells>
  <pageMargins left="0.25" right="0.25" top="0.75" bottom="0.75" header="0.3" footer="0.3"/>
  <pageSetup paperSize="9" scale="78" fitToHeight="2" orientation="landscape" r:id="rId1"/>
  <headerFooter>
    <oddFooter>&amp;L&amp;"Century Gothic,Standaard"&amp;8&amp;F
&amp;D&amp;C&amp;"Century Gothic,Standaard"&amp;8Pagina &amp;P van &amp;N&amp;R&amp;"Century Gothic,Vet"&amp;12United Quality
&amp;"Century Gothic,Cursief"&amp;8Advies en Aanbesteding in Afval en Automotive</oddFooter>
  </headerFooter>
  <rowBreaks count="1" manualBreakCount="1">
    <brk id="23"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24e797489e29d661d8a9350440d8c5a8">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24277d29cc2a634aaba964c0953dc088"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93441AD-B51C-4F53-A4AB-71F326EE17B7}">
  <ds:schemaRefs>
    <ds:schemaRef ds:uri="http://schemas.microsoft.com/sharepoint/v3/contenttype/forms"/>
  </ds:schemaRefs>
</ds:datastoreItem>
</file>

<file path=customXml/itemProps2.xml><?xml version="1.0" encoding="utf-8"?>
<ds:datastoreItem xmlns:ds="http://schemas.openxmlformats.org/officeDocument/2006/customXml" ds:itemID="{87CD8648-3611-467A-906F-746C686D4A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FD2B41-1D64-4899-9253-CFFC3456A76C}">
  <ds:schemaRefs>
    <ds:schemaRef ds:uri="http://purl.org/dc/terms/"/>
    <ds:schemaRef ds:uri="http://schemas.microsoft.com/office/2006/metadata/properties"/>
    <ds:schemaRef ds:uri="http://purl.org/dc/dcmitype/"/>
    <ds:schemaRef ds:uri="http://schemas.microsoft.com/office/2006/documentManagement/types"/>
    <ds:schemaRef ds:uri="962d65e8-ec2e-4f08-b510-02888a857b6e"/>
    <ds:schemaRef ds:uri="http://purl.org/dc/elements/1.1/"/>
    <ds:schemaRef ds:uri="http://www.w3.org/XML/1998/namespace"/>
    <ds:schemaRef ds:uri="40faa72d-7604-4f4d-a488-93cffb7df14f"/>
    <ds:schemaRef ds:uri="b77e2b43-37d4-4532-953b-53983e0992e2"/>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15</vt:i4>
      </vt:variant>
      <vt:variant>
        <vt:lpstr>Benoemde bereiken</vt:lpstr>
      </vt:variant>
      <vt:variant>
        <vt:i4>28</vt:i4>
      </vt:variant>
    </vt:vector>
  </HeadingPairs>
  <TitlesOfParts>
    <vt:vector size="43" baseType="lpstr">
      <vt:lpstr>Voorblad</vt:lpstr>
      <vt:lpstr>Prijsinvulf overige zaken</vt:lpstr>
      <vt:lpstr>1.1 Gesl. bestelwagen compact</vt:lpstr>
      <vt:lpstr>1.2 Veegvuilwagen compact</vt:lpstr>
      <vt:lpstr>1.3 Personenauto compact</vt:lpstr>
      <vt:lpstr>1.4 Personenwagen groot</vt:lpstr>
      <vt:lpstr>2a.1 Gesl. bestelwagen klein</vt:lpstr>
      <vt:lpstr>2a.2 Gesl. bestelwagen compact</vt:lpstr>
      <vt:lpstr>2a.3 Veegvuilwagen compact</vt:lpstr>
      <vt:lpstr>2a.4 Gesloten bestelwagen groot</vt:lpstr>
      <vt:lpstr>2a.5 Pick-up groot</vt:lpstr>
      <vt:lpstr>2a.6 Personenauto compact</vt:lpstr>
      <vt:lpstr>2b.1 Opzetstrooier</vt:lpstr>
      <vt:lpstr>2b.2 Compacte tractor</vt:lpstr>
      <vt:lpstr>Totalen</vt:lpstr>
      <vt:lpstr>'1.1 Gesl. bestelwagen compact'!Afdrukbereik</vt:lpstr>
      <vt:lpstr>'1.2 Veegvuilwagen compact'!Afdrukbereik</vt:lpstr>
      <vt:lpstr>'1.3 Personenauto compact'!Afdrukbereik</vt:lpstr>
      <vt:lpstr>'1.4 Personenwagen groot'!Afdrukbereik</vt:lpstr>
      <vt:lpstr>'2a.1 Gesl. bestelwagen klein'!Afdrukbereik</vt:lpstr>
      <vt:lpstr>'2a.2 Gesl. bestelwagen compact'!Afdrukbereik</vt:lpstr>
      <vt:lpstr>'2a.3 Veegvuilwagen compact'!Afdrukbereik</vt:lpstr>
      <vt:lpstr>'2a.4 Gesloten bestelwagen groot'!Afdrukbereik</vt:lpstr>
      <vt:lpstr>'2a.5 Pick-up groot'!Afdrukbereik</vt:lpstr>
      <vt:lpstr>'2a.6 Personenauto compact'!Afdrukbereik</vt:lpstr>
      <vt:lpstr>'2b.1 Opzetstrooier'!Afdrukbereik</vt:lpstr>
      <vt:lpstr>'2b.2 Compacte tractor'!Afdrukbereik</vt:lpstr>
      <vt:lpstr>'Prijsinvulf overige zaken'!Afdrukbereik</vt:lpstr>
      <vt:lpstr>Totalen!Afdrukbereik</vt:lpstr>
      <vt:lpstr>Voorblad!Afdrukbereik</vt:lpstr>
      <vt:lpstr>'1.1 Gesl. bestelwagen compact'!Afdruktitels</vt:lpstr>
      <vt:lpstr>'1.2 Veegvuilwagen compact'!Afdruktitels</vt:lpstr>
      <vt:lpstr>'1.3 Personenauto compact'!Afdruktitels</vt:lpstr>
      <vt:lpstr>'1.4 Personenwagen groot'!Afdruktitels</vt:lpstr>
      <vt:lpstr>'2a.1 Gesl. bestelwagen klein'!Afdruktitels</vt:lpstr>
      <vt:lpstr>'2a.2 Gesl. bestelwagen compact'!Afdruktitels</vt:lpstr>
      <vt:lpstr>'2a.3 Veegvuilwagen compact'!Afdruktitels</vt:lpstr>
      <vt:lpstr>'2a.4 Gesloten bestelwagen groot'!Afdruktitels</vt:lpstr>
      <vt:lpstr>'2a.5 Pick-up groot'!Afdruktitels</vt:lpstr>
      <vt:lpstr>'2a.6 Personenauto compact'!Afdruktitels</vt:lpstr>
      <vt:lpstr>'2b.1 Opzetstrooier'!Afdruktitels</vt:lpstr>
      <vt:lpstr>'2b.2 Compacte tractor'!Afdruktitels</vt:lpstr>
      <vt:lpstr>Totalen!Afdruktitels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United Quality</dc:creator>
  <cp:keywords/>
  <dc:description/>
  <cp:lastModifiedBy>Henk Tukker</cp:lastModifiedBy>
  <cp:revision/>
  <cp:lastPrinted>2025-12-22T08:26:28Z</cp:lastPrinted>
  <dcterms:created xsi:type="dcterms:W3CDTF">2008-02-01T08:20:49Z</dcterms:created>
  <dcterms:modified xsi:type="dcterms:W3CDTF">2025-12-22T08:39:21Z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976000</vt:r8>
  </property>
  <property fmtid="{D5CDD505-2E9C-101B-9397-08002B2CF9AE}" pid="4" name="MediaServiceImageTags">
    <vt:lpwstr/>
  </property>
</Properties>
</file>