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unl.sharepoint.com/sites/FCO-PRJ-AanbestedingSanitaireMiddelen/Shared Documents/General/03. Bijlagen/Voor publicatie/"/>
    </mc:Choice>
  </mc:AlternateContent>
  <xr:revisionPtr revIDLastSave="458" documentId="8_{D3D6F1A0-E313-451B-8E8C-A38D2C4ECB2C}" xr6:coauthVersionLast="47" xr6:coauthVersionMax="47" xr10:uidLastSave="{DADBB9BF-56E0-4469-BBE4-ACFF1B73CB03}"/>
  <bookViews>
    <workbookView xWindow="-120" yWindow="-18120" windowWidth="29040" windowHeight="17520" xr2:uid="{00000000-000D-0000-FFFF-FFFF00000000}"/>
  </bookViews>
  <sheets>
    <sheet name="6A - Verbruiksartikelen" sheetId="2" r:id="rId1"/>
    <sheet name="6B - Dispensers" sheetId="1" r:id="rId2"/>
  </sheets>
  <definedNames>
    <definedName name="_xlnm.Print_Area" localSheetId="0">'6A - Verbruiksartikelen'!$B$1:$W$53</definedName>
    <definedName name="_xlnm.Print_Area" localSheetId="1">'6B - Dispensers'!$B$1:$M$40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1" i="2" l="1"/>
  <c r="U22" i="2"/>
  <c r="T22" i="2"/>
  <c r="R22" i="2"/>
  <c r="J22" i="2"/>
  <c r="J23" i="2" l="1"/>
  <c r="J20" i="2"/>
  <c r="J21" i="2"/>
  <c r="T47" i="2"/>
  <c r="U47" i="2" s="1"/>
  <c r="T49" i="2"/>
  <c r="U49" i="2" s="1"/>
  <c r="T48" i="2"/>
  <c r="U48" i="2" s="1"/>
  <c r="R25" i="2"/>
  <c r="T25" i="2"/>
  <c r="U25" i="2" s="1"/>
  <c r="R24" i="2"/>
  <c r="T24" i="2"/>
  <c r="U24" i="2" s="1"/>
  <c r="J25" i="2"/>
  <c r="M25" i="2" s="1"/>
  <c r="J24" i="2"/>
  <c r="M24" i="2" s="1"/>
  <c r="R48" i="2"/>
  <c r="R49" i="2"/>
  <c r="R42" i="2"/>
  <c r="R41" i="2"/>
  <c r="J30" i="2"/>
  <c r="R30" i="2"/>
  <c r="T30" i="2"/>
  <c r="U30" i="2" s="1"/>
  <c r="R47" i="2" l="1"/>
  <c r="J47" i="2"/>
  <c r="M47" i="2" s="1"/>
  <c r="R46" i="2"/>
  <c r="T46" i="2" s="1"/>
  <c r="J46" i="2"/>
  <c r="M46" i="2" s="1"/>
  <c r="R45" i="2"/>
  <c r="T45" i="2" s="1"/>
  <c r="U45" i="2" s="1"/>
  <c r="J45" i="2"/>
  <c r="M45" i="2" s="1"/>
  <c r="T42" i="2"/>
  <c r="J42" i="2"/>
  <c r="M42" i="2" s="1"/>
  <c r="T41" i="2"/>
  <c r="J41" i="2"/>
  <c r="M41" i="2" s="1"/>
  <c r="R40" i="2"/>
  <c r="T40" i="2" s="1"/>
  <c r="J40" i="2"/>
  <c r="M40" i="2" s="1"/>
  <c r="R39" i="2"/>
  <c r="T39" i="2" s="1"/>
  <c r="J39" i="2"/>
  <c r="M39" i="2" s="1"/>
  <c r="R36" i="2"/>
  <c r="T36" i="2" s="1"/>
  <c r="J36" i="2"/>
  <c r="M36" i="2" s="1"/>
  <c r="R35" i="2"/>
  <c r="T35" i="2" s="1"/>
  <c r="U35" i="2" s="1"/>
  <c r="J35" i="2"/>
  <c r="M35" i="2" s="1"/>
  <c r="R32" i="2"/>
  <c r="T32" i="2" s="1"/>
  <c r="U32" i="2" s="1"/>
  <c r="J32" i="2"/>
  <c r="M32" i="2" s="1"/>
  <c r="R31" i="2"/>
  <c r="T31" i="2" s="1"/>
  <c r="J31" i="2"/>
  <c r="M31" i="2" s="1"/>
  <c r="M30" i="2"/>
  <c r="R27" i="2"/>
  <c r="T27" i="2" s="1"/>
  <c r="J27" i="2"/>
  <c r="M27" i="2" s="1"/>
  <c r="R26" i="2"/>
  <c r="T26" i="2" s="1"/>
  <c r="J26" i="2"/>
  <c r="M26" i="2" s="1"/>
  <c r="R23" i="2"/>
  <c r="T23" i="2" s="1"/>
  <c r="M23" i="2"/>
  <c r="M22" i="2"/>
  <c r="R21" i="2"/>
  <c r="T21" i="2" s="1"/>
  <c r="M21" i="2"/>
  <c r="R20" i="2"/>
  <c r="T20" i="2" s="1"/>
  <c r="M20" i="2"/>
  <c r="R19" i="2"/>
  <c r="T19" i="2" s="1"/>
  <c r="J19" i="2"/>
  <c r="M19" i="2" s="1"/>
  <c r="R18" i="2"/>
  <c r="T18" i="2" s="1"/>
  <c r="J18" i="2"/>
  <c r="M18" i="2" s="1"/>
  <c r="R17" i="2"/>
  <c r="T17" i="2" s="1"/>
  <c r="J17" i="2"/>
  <c r="M17" i="2" s="1"/>
  <c r="L36" i="1"/>
  <c r="L33" i="1"/>
  <c r="L30" i="1"/>
  <c r="L27" i="1"/>
  <c r="L26" i="1"/>
  <c r="L23" i="1"/>
  <c r="L20" i="1"/>
  <c r="L17" i="1"/>
  <c r="L16" i="1"/>
  <c r="L39" i="1" l="1"/>
  <c r="U17" i="2"/>
  <c r="U23" i="2"/>
  <c r="U18" i="2"/>
  <c r="U20" i="2"/>
  <c r="U46" i="2"/>
  <c r="U36" i="2"/>
  <c r="U40" i="2"/>
  <c r="U42" i="2"/>
  <c r="U31" i="2"/>
  <c r="U39" i="2"/>
  <c r="U19" i="2"/>
  <c r="U27" i="2"/>
  <c r="U26" i="2"/>
  <c r="U41" i="2"/>
  <c r="T52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<sst xmlns="http://schemas.openxmlformats.org/spreadsheetml/2006/main" count="379" uniqueCount="204">
  <si>
    <t xml:space="preserve">&gt; </t>
  </si>
  <si>
    <t xml:space="preserve">Naam Inschrijver: </t>
  </si>
  <si>
    <t>&gt;</t>
  </si>
  <si>
    <t xml:space="preserve">Huidig product </t>
  </si>
  <si>
    <t>Indicatieve afname op jaarbasis</t>
  </si>
  <si>
    <t>Afmeting</t>
  </si>
  <si>
    <t>Inhoud</t>
  </si>
  <si>
    <t>Kleur</t>
  </si>
  <si>
    <t xml:space="preserve">Materiaal </t>
  </si>
  <si>
    <t xml:space="preserve">Afbeelding huidig product </t>
  </si>
  <si>
    <t>Prijs per stuk</t>
  </si>
  <si>
    <t>Totaalprijs</t>
  </si>
  <si>
    <t>Alternatief productomschrijving</t>
  </si>
  <si>
    <t>1.1</t>
  </si>
  <si>
    <t>Santral ABU 18 E</t>
  </si>
  <si>
    <t>H 507 X    B 278 X    D 183 mm</t>
  </si>
  <si>
    <t>18 L</t>
  </si>
  <si>
    <t>RVS</t>
  </si>
  <si>
    <t xml:space="preserve">RVS (AFP)         </t>
  </si>
  <si>
    <t>1.2</t>
  </si>
  <si>
    <t>Santral ABU 50 E</t>
  </si>
  <si>
    <t>H 680 X B380 X     D 250 mm</t>
  </si>
  <si>
    <t>50 liter</t>
  </si>
  <si>
    <t>Toiletrolhouder</t>
  </si>
  <si>
    <t>2.1</t>
  </si>
  <si>
    <t>Max 140 mm diameter</t>
  </si>
  <si>
    <t xml:space="preserve">Handdoekdispenser </t>
  </si>
  <si>
    <t>3.1</t>
  </si>
  <si>
    <t>N.V.T.</t>
  </si>
  <si>
    <t>4.1</t>
  </si>
  <si>
    <t>H 333 x    B 98 x      D 142 mm</t>
  </si>
  <si>
    <t>1200ml</t>
  </si>
  <si>
    <t>4.2</t>
  </si>
  <si>
    <t>0,5 liter</t>
  </si>
  <si>
    <t>Hygienezakhouder</t>
  </si>
  <si>
    <t>5.1</t>
  </si>
  <si>
    <t>Dameshygiene zakjesdispenser</t>
  </si>
  <si>
    <t>Santral HB 1 E</t>
  </si>
  <si>
    <t>H 275 X B 130 X D 30 mm</t>
  </si>
  <si>
    <t>N.v.t.</t>
  </si>
  <si>
    <t>6.1</t>
  </si>
  <si>
    <t xml:space="preserve">Santral WBU 2 E                                            Open toiletborstelhouder voor wandmontage. Met een uitneembare kunststof opvangschaal. Incl. zwarte toiletborstel. </t>
  </si>
  <si>
    <t>H 310 x    B 106 x    D 109 mm</t>
  </si>
  <si>
    <t>7.1</t>
  </si>
  <si>
    <t>Wit</t>
  </si>
  <si>
    <t>Kunststof</t>
  </si>
  <si>
    <t>Totale indicatieve jaarlijkse inschrijfsom</t>
  </si>
  <si>
    <t>De afname hoeveelheden zijn ter indicatie. Hier kunt u geen rechten aan ontlenen.</t>
  </si>
  <si>
    <t>Rechtsgeldige ondertekening:</t>
  </si>
  <si>
    <t>RVS mat</t>
  </si>
  <si>
    <t>Santral NSU 11 E/S</t>
  </si>
  <si>
    <t xml:space="preserve">Luchtverfrisser dispenser </t>
  </si>
  <si>
    <t>RVS mat/ zwarte borstel</t>
  </si>
  <si>
    <t xml:space="preserve">Voor handdesinfectiemiddelen en lotions. Met korte bedieningsbeugel.
</t>
  </si>
  <si>
    <t>Afvalbakken</t>
  </si>
  <si>
    <t>Afvalbak bij wastafel klein, zowel staand als hangend (wandmontage), met deksel</t>
  </si>
  <si>
    <t>Afvalbak bij wastafel normaal, zowel staand als hangend (wandmontage), met deksel</t>
  </si>
  <si>
    <t>Zeep- en handdesinfectiedispensers</t>
  </si>
  <si>
    <t xml:space="preserve">Voor vloeibare zepen  </t>
  </si>
  <si>
    <t>Toiletborstelhouder</t>
  </si>
  <si>
    <t>Aangeboden:</t>
  </si>
  <si>
    <t>Afvalzakken</t>
  </si>
  <si>
    <t>Product</t>
  </si>
  <si>
    <t>Verpakkings- eenheid (VE)</t>
  </si>
  <si>
    <t>aantal rol per verpakkings-eenheid</t>
  </si>
  <si>
    <t>Aantal zak per rol</t>
  </si>
  <si>
    <t>Aantal zak per VE</t>
  </si>
  <si>
    <t xml:space="preserve">Indicatieve afname aantal VE op jaarbasis </t>
  </si>
  <si>
    <t>Indicatieve afname aantal zakken op jaarbasis</t>
  </si>
  <si>
    <t>Prijs per VE</t>
  </si>
  <si>
    <t>Prijs per zak</t>
  </si>
  <si>
    <t>BTW percentage %</t>
  </si>
  <si>
    <t>Alternatief product omschrijving</t>
  </si>
  <si>
    <t>VB</t>
  </si>
  <si>
    <t>Afvalzak geschikt voor allerhande afval, wordt met name gebruikt in pedaalemmers.</t>
  </si>
  <si>
    <t>VOORBEELD: Afvalzak 60x70cm hdpe 14mu blauw/20/rlx 25 st</t>
  </si>
  <si>
    <t>60 x70</t>
  </si>
  <si>
    <t>blauw</t>
  </si>
  <si>
    <t>Afvalzak geschikt voor allerhande afval, wordt met name gebruikt in de afvalstations.</t>
  </si>
  <si>
    <t>Afvalzak geschikt voor kantoren en toiletten (damesafvalbakken in toiletten); er wordt gebruik gemaakt van afvalringen.</t>
  </si>
  <si>
    <t>45 x 50</t>
  </si>
  <si>
    <t>zwart</t>
  </si>
  <si>
    <t>1.3</t>
  </si>
  <si>
    <t>Afvalzak geschikt voor allerhande afval, wordt gebruikt in conische afvalbakken. Dient daarnaast als 'bulk' voor de opvang van kleinere zakken.</t>
  </si>
  <si>
    <t>70 x 110</t>
  </si>
  <si>
    <t>grijs</t>
  </si>
  <si>
    <t>1.4</t>
  </si>
  <si>
    <t>60 x 80</t>
  </si>
  <si>
    <t>1.5</t>
  </si>
  <si>
    <t>wit</t>
  </si>
  <si>
    <t>1.6</t>
  </si>
  <si>
    <t>Afvalzak voor inzameling plastic afval in mini rolcontainer 120 liter</t>
  </si>
  <si>
    <t>90 x 120</t>
  </si>
  <si>
    <t>1.8</t>
  </si>
  <si>
    <t>Damesverbandzakjes passend in de dispenser</t>
  </si>
  <si>
    <t>1.9</t>
  </si>
  <si>
    <t>ACTA: Damesverbandzakjes passend in de dispenser ACTA (Santral HB 2E)</t>
  </si>
  <si>
    <t>melkwit</t>
  </si>
  <si>
    <t>Toilet- en poetsrollen</t>
  </si>
  <si>
    <t>Aantal laags</t>
  </si>
  <si>
    <t>Aantal vel/m per rol</t>
  </si>
  <si>
    <t>Aantal vel/m per VE</t>
  </si>
  <si>
    <t>Indicatieve afname aantal vel/m op jaarbasis</t>
  </si>
  <si>
    <t>Prijs per vel/m</t>
  </si>
  <si>
    <r>
      <t xml:space="preserve">Totaalprijs excl BTW </t>
    </r>
    <r>
      <rPr>
        <sz val="10"/>
        <color theme="0"/>
        <rFont val="Arial"/>
        <family val="2"/>
      </rPr>
      <t>(o.b.v. indicatieve afname aantal vellen op jaarbasis omgezet naar VE)</t>
    </r>
  </si>
  <si>
    <t>2 lgs</t>
  </si>
  <si>
    <t>nvt</t>
  </si>
  <si>
    <t>2.2</t>
  </si>
  <si>
    <t>ACTA: Toiletpapier regulier, passend in dispenser Santral TRU 2</t>
  </si>
  <si>
    <t>2.3</t>
  </si>
  <si>
    <t>Centerfeedrol, o.a. passend in Brighton Professional poetsrolhouder</t>
  </si>
  <si>
    <t>Handdoek</t>
  </si>
  <si>
    <t>aantal wikkels per verpakkings-eenheid</t>
  </si>
  <si>
    <t>Aantal handdoekjes per wikkel</t>
  </si>
  <si>
    <t>Aantal handdoekjes per VE</t>
  </si>
  <si>
    <t xml:space="preserve">Indicatieve afname VE op jaarbasis </t>
  </si>
  <si>
    <t>Indicatieve afname aantal handdoekjes op jaarbasis</t>
  </si>
  <si>
    <t>Prijs per handdoekje</t>
  </si>
  <si>
    <r>
      <t xml:space="preserve">Totaalprijs excl BTW </t>
    </r>
    <r>
      <rPr>
        <sz val="10"/>
        <color theme="0"/>
        <rFont val="Arial"/>
        <family val="2"/>
      </rPr>
      <t>(o.b.v. indicatieve afname aantal handdoekjes op jaarbasis omgezet naar VE)</t>
    </r>
  </si>
  <si>
    <t>3.2</t>
  </si>
  <si>
    <t>ACTA: Handdoek intergevouwen, passend in Brighton Professional handdoekdispenser</t>
  </si>
  <si>
    <t>Zeep, handdesinfectie en reinigingsmiddel</t>
  </si>
  <si>
    <t>aantal flacons  per verpakkings-eenheid</t>
  </si>
  <si>
    <t>Aantal liter per flacon</t>
  </si>
  <si>
    <t>Aantal liter per VE</t>
  </si>
  <si>
    <t>Indicatieve afname aantal liter op jaarbasis</t>
  </si>
  <si>
    <t>aantal flacons per verpakkings-eenheid</t>
  </si>
  <si>
    <t>Prijs per liter</t>
  </si>
  <si>
    <r>
      <t xml:space="preserve">Totaalprijs excl BTW </t>
    </r>
    <r>
      <rPr>
        <sz val="10"/>
        <color theme="0"/>
        <rFont val="Arial"/>
        <family val="2"/>
      </rPr>
      <t>(o.b.v. indicatieve afname aantal flacons op jaarbasis omgezet naar VE)</t>
    </r>
  </si>
  <si>
    <t>Handzeep regulier</t>
  </si>
  <si>
    <t>5,0 liter</t>
  </si>
  <si>
    <t>4.3</t>
  </si>
  <si>
    <t>Zeep Medisavona, ds 12x 0,5L</t>
  </si>
  <si>
    <t>4.5</t>
  </si>
  <si>
    <t xml:space="preserve">Glas- en interieurreiniger voor toiletbrilreiniger-dispenser   </t>
  </si>
  <si>
    <t>1 liter</t>
  </si>
  <si>
    <t>Overig</t>
  </si>
  <si>
    <t>aantal stuks/vel per verpakkingseenheid</t>
  </si>
  <si>
    <t>Aantal vel/stuks per VE</t>
  </si>
  <si>
    <t>Indicatieve afname aantal stuks/vel op jaarbasis</t>
  </si>
  <si>
    <t>Aantal stuk per VE</t>
  </si>
  <si>
    <r>
      <t xml:space="preserve">Totaalprijs excl BTW </t>
    </r>
    <r>
      <rPr>
        <sz val="10"/>
        <color theme="0"/>
        <rFont val="Arial"/>
        <family val="2"/>
      </rPr>
      <t>(o.b.v. indicatieve afname aantal stuks op jaarbasis omgezet naar VE)</t>
    </r>
  </si>
  <si>
    <t xml:space="preserve">Luchtverfrisser navulling </t>
  </si>
  <si>
    <t>5.2</t>
  </si>
  <si>
    <t xml:space="preserve">WC-borstel </t>
  </si>
  <si>
    <t>5.4</t>
  </si>
  <si>
    <t>Opvangbakje voor wc borstelhouder</t>
  </si>
  <si>
    <t>Opvangbakje Dip Tray, passend in wc borstelhouder WBU 2, p st</t>
  </si>
  <si>
    <t>5.5</t>
  </si>
  <si>
    <t>Tampons</t>
  </si>
  <si>
    <t>Maandverband</t>
  </si>
  <si>
    <t>H 352 x    B 278 x    D 135 mm</t>
  </si>
  <si>
    <t>Santral SRU 2 E (voorheen TRU 2V E)</t>
  </si>
  <si>
    <t>H 270 X    B 143 X    D 167 mm</t>
  </si>
  <si>
    <t>Santral PTU 31 E (voorheen HSU 31 E)</t>
  </si>
  <si>
    <t>Ingo-man E 26 E/24</t>
  </si>
  <si>
    <t>H 273 x    B 82 x      D 162 mm</t>
  </si>
  <si>
    <t>Geurstriphouder Gold Fresh wit</t>
  </si>
  <si>
    <t>OB Procomfort Tampons super, pak 16</t>
  </si>
  <si>
    <t>Libresse maandverband ultra, pak 16</t>
  </si>
  <si>
    <t>Isabel Handzeep 5L</t>
  </si>
  <si>
    <t>5.3</t>
  </si>
  <si>
    <r>
      <t xml:space="preserve">Historische productgegevens:
</t>
    </r>
    <r>
      <rPr>
        <b/>
        <i/>
        <sz val="8"/>
        <color theme="0"/>
        <rFont val="Arial"/>
        <family val="2"/>
      </rPr>
      <t>*aan deze data kan geen rechten worden ontleend</t>
    </r>
  </si>
  <si>
    <t>Handdesinfectie vloeistof voor laboratoria, passend in Ingo-man E 26 E/24</t>
  </si>
  <si>
    <t>Zeep voor laboratoria, passend in Ingo-man E 26 E/24</t>
  </si>
  <si>
    <t>Toiletpapier met doprol, passend in dispenser Santral SRU 2 E (voorheen TRU 2V E)</t>
  </si>
  <si>
    <t>Lyreco pro interieurreiniger 1L</t>
  </si>
  <si>
    <t>Gold Fresh parfumstrip Pacific Blue, ds 15</t>
  </si>
  <si>
    <t>Toiletborstel Santral voor WBU 2/3 E zw, passend in toiletgarnituur, 1 st</t>
  </si>
  <si>
    <t>Bijlage 6A - PRIJSBLAD SANITAIRE VERBRUIKSARTIKELEN</t>
  </si>
  <si>
    <t>Bijlage 6B - PRIJSBLAD SANITAIRE DISPENSERS</t>
  </si>
  <si>
    <t>60 x 90</t>
  </si>
  <si>
    <t>Afvalzak 90x120cm, LDPE, 50 my, 10r x 10 st</t>
  </si>
  <si>
    <t>transparant</t>
  </si>
  <si>
    <t>1.7</t>
  </si>
  <si>
    <t>Afvalzak voor gescheiden afvalinzameling</t>
  </si>
  <si>
    <t>Afvalzak biologisch afbreekbaar</t>
  </si>
  <si>
    <t>wit-groen</t>
  </si>
  <si>
    <t>Damesverbandzakjes papier doos 20 x 100 st</t>
  </si>
  <si>
    <t>11,2 x 27 cm</t>
  </si>
  <si>
    <t>Damesverbandzakjes plastic/pak 25</t>
  </si>
  <si>
    <t>Systeem toiletpapier 2L, doppenrol                                      (724 vel, 13,8 x 9,8 cm), 24rl x 100m</t>
  </si>
  <si>
    <t>Centerfeedrol Bulkysoft - 150 m - 2lgs - wit/pk 6rl</t>
  </si>
  <si>
    <t>Toiletpapier Bulkysoft 2L 30rl x 400v</t>
  </si>
  <si>
    <r>
      <t>Afvalzak 70x110cm, LDPE, 60my,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10r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x 25 st </t>
    </r>
  </si>
  <si>
    <t>Afvalzak geschikt voor grote prullenbakken in kantoren en sanitair</t>
  </si>
  <si>
    <t>Afvalzak 60x80cm, HDPE, 20 my, 25r x 20st</t>
  </si>
  <si>
    <t>Afvalzak gebruikt in hoge ronde afvalbakken bij collegezalen.</t>
  </si>
  <si>
    <t>Afvalzak 60x90, HDPE, 25 my, 20r x 25 st</t>
  </si>
  <si>
    <t>Afvalzak 60x80 cm, BIO plastic, 30 my, 1r x 10 st</t>
  </si>
  <si>
    <t>Afvalzak 65+50x140cm, LDPE, 53my, 10r x 10st</t>
  </si>
  <si>
    <t>65+50 x 140</t>
  </si>
  <si>
    <t>Handgel Desderman pure, ds 20 x 500ml</t>
  </si>
  <si>
    <t>Zie eveneens paragraaf 5.3 - 'Prijs' en paragraaf 5.3.1 - 'Voorschriften met betrekking tot het invullen van het Tarievenblad' van de Offerteaanvraag voor een verdere toelichting op het invullen van het prijzenblad.</t>
  </si>
  <si>
    <r>
      <t xml:space="preserve">Prijs per stuk
</t>
    </r>
    <r>
      <rPr>
        <b/>
        <i/>
        <sz val="10"/>
        <color theme="0"/>
        <rFont val="Arial"/>
        <family val="2"/>
      </rPr>
      <t>(excl. btw)</t>
    </r>
  </si>
  <si>
    <t>Merknamen zijn vermeld ter indicatie van het gewenste product. Indien uw product afwijkt in afmeting, kleur of anderszins dient u dit aan te geven in kolom "Alternatief product omschrijving". 
Indien u een alternatief/vergelijkbaar product offreert, dit vermelden in kolom "Alternatief product omschrijving"</t>
  </si>
  <si>
    <r>
      <t xml:space="preserve">Gelieve alle </t>
    </r>
    <r>
      <rPr>
        <b/>
        <sz val="16"/>
        <color rgb="FFFFFF00"/>
        <rFont val="Arial"/>
        <family val="2"/>
      </rPr>
      <t>gele cellen</t>
    </r>
    <r>
      <rPr>
        <sz val="16"/>
        <color theme="1"/>
        <rFont val="Arial"/>
        <family val="2"/>
      </rPr>
      <t xml:space="preserve"> in te vullen. De prijzen dienen excl. BTW te worden aangeboden en dienen marktconform te zijn.</t>
    </r>
  </si>
  <si>
    <t>Regel 15 is een voorbeeld (VB).</t>
  </si>
  <si>
    <r>
      <t xml:space="preserve">Totaalprijs excl BTW 
</t>
    </r>
    <r>
      <rPr>
        <sz val="10"/>
        <color theme="0"/>
        <rFont val="Arial"/>
        <family val="2"/>
      </rPr>
      <t>(o.b.v. indicatieve afname aantal zakken op jaarbasis omgezet naar VE)</t>
    </r>
  </si>
  <si>
    <r>
      <t>Afvalzak 45x50cm HDPE,</t>
    </r>
    <r>
      <rPr>
        <b/>
        <sz val="10"/>
        <color rgb="FFFF0000"/>
        <rFont val="Arial"/>
        <family val="2"/>
      </rPr>
      <t xml:space="preserve"> T25</t>
    </r>
    <r>
      <rPr>
        <sz val="10"/>
        <rFont val="Arial"/>
        <family val="2"/>
      </rPr>
      <t>, 40r x 25 st</t>
    </r>
  </si>
  <si>
    <r>
      <t xml:space="preserve">Afvalzak 70x110cm, LDPE, </t>
    </r>
    <r>
      <rPr>
        <b/>
        <sz val="10"/>
        <color rgb="FFFF0000"/>
        <rFont val="Arial"/>
        <family val="2"/>
      </rPr>
      <t>T60</t>
    </r>
    <r>
      <rPr>
        <sz val="10"/>
        <color theme="1"/>
        <rFont val="Arial"/>
        <family val="2"/>
      </rPr>
      <t>, 10r x 25 st</t>
    </r>
  </si>
  <si>
    <r>
      <t>Handdoek papier</t>
    </r>
    <r>
      <rPr>
        <b/>
        <sz val="10"/>
        <color rgb="FFFF0000"/>
        <rFont val="Arial"/>
        <family val="2"/>
      </rPr>
      <t xml:space="preserve"> minimaal V-gevouwen</t>
    </r>
    <r>
      <rPr>
        <sz val="10"/>
        <color theme="1"/>
        <rFont val="Arial"/>
        <family val="2"/>
      </rPr>
      <t>. Geschikt voor alle omgevingen.Handdoek moet passen in de hangende handdoekdispensers Santral PTU 31E en Santral HSU 31E</t>
    </r>
  </si>
  <si>
    <t>Handdoek 2L ZZvouw, 23x25cm, 20pk x 200v</t>
  </si>
  <si>
    <t>Handdoek intergevouwen, ds 20 x 134 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</si>
</sst>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 &quot;€&quot;\ * #,##0.0000_ ;_ &quot;€&quot;\ * \-#,##0.0000_ ;_ &quot;€&quot;\ * &quot;-&quot;????_ ;_ @_ "/>
    <numFmt numFmtId="166" formatCode="_ &quot;€&quot;\ * #,##0.0000_ ;_ &quot;€&quot;\ * \-#,##0.0000_ ;_ &quot;€&quot;\ * &quot;-&quot;??_ ;_ @_ "/>
    <numFmt numFmtId="167" formatCode="m/d"/>
    <numFmt numFmtId="168" formatCode="_ &quot;€&quot;\ * #,##0.00_ ;_ &quot;€&quot;\ * \-#,##0.00_ ;_ &quot;€&quot;\ * &quot;-&quot;????_ ;_ @_ 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name val="Arial"/>
      <family val="2"/>
    </font>
    <font>
      <b/>
      <sz val="16"/>
      <color indexed="13"/>
      <name val="Arial"/>
      <family val="2"/>
    </font>
    <font>
      <sz val="16"/>
      <color indexed="13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26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22"/>
      <color theme="0"/>
      <name val="Arial"/>
      <family val="2"/>
    </font>
    <font>
      <sz val="22"/>
      <color theme="1"/>
      <name val="Calibri"/>
      <family val="2"/>
      <scheme val="minor"/>
    </font>
    <font>
      <i/>
      <sz val="14"/>
      <color rgb="FF0000FF"/>
      <name val="Arial"/>
      <family val="2"/>
    </font>
    <font>
      <sz val="14"/>
      <name val="Arial"/>
      <family val="2"/>
    </font>
    <font>
      <i/>
      <sz val="16"/>
      <color theme="1"/>
      <name val="LucidaSansEF"/>
    </font>
    <font>
      <sz val="16"/>
      <color rgb="FF0000CC"/>
      <name val="Arial"/>
      <family val="2"/>
    </font>
    <font>
      <b/>
      <sz val="16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20"/>
      <color theme="0"/>
      <name val="Arial"/>
      <family val="2"/>
    </font>
    <font>
      <sz val="1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20"/>
      <color indexed="9"/>
      <name val="Arial"/>
      <family val="2"/>
    </font>
    <font>
      <b/>
      <sz val="8"/>
      <color indexed="13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8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b/>
      <sz val="16"/>
      <color rgb="FFFFFF0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sz val="10"/>
      <color rgb="FF0000CC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8"/>
      <color rgb="FF0000CC"/>
      <name val="Arial"/>
      <family val="2"/>
    </font>
    <font>
      <i/>
      <sz val="16"/>
      <color theme="1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i/>
      <sz val="14"/>
      <name val="Arial"/>
      <family val="2"/>
    </font>
    <font>
      <b/>
      <i/>
      <sz val="8"/>
      <color theme="0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i/>
      <sz val="10"/>
      <color theme="0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0089C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5" borderId="0" applyNumberFormat="0" applyBorder="0" applyAlignment="0" applyProtection="0"/>
  </cellStyleXfs>
  <cellXfs count="248">
    <xf numFmtId="0" fontId="0" fillId="0" borderId="0" xfId="0"/>
    <xf numFmtId="0" fontId="24" fillId="0" borderId="0" xfId="0" applyFont="1" applyAlignment="1" applyProtection="1">
      <alignment horizontal="left" vertical="center"/>
      <protection hidden="1"/>
    </xf>
    <xf numFmtId="0" fontId="4" fillId="6" borderId="0" xfId="0" applyFont="1" applyFill="1" applyAlignment="1" applyProtection="1">
      <alignment vertical="center"/>
      <protection hidden="1"/>
    </xf>
    <xf numFmtId="0" fontId="0" fillId="6" borderId="0" xfId="0" applyFill="1" applyProtection="1"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23" fillId="6" borderId="0" xfId="0" applyFont="1" applyFill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27" fillId="6" borderId="2" xfId="0" applyFont="1" applyFill="1" applyBorder="1" applyAlignment="1" applyProtection="1">
      <alignment horizontal="left" vertical="top"/>
      <protection hidden="1"/>
    </xf>
    <xf numFmtId="0" fontId="27" fillId="6" borderId="3" xfId="0" applyFont="1" applyFill="1" applyBorder="1" applyAlignment="1" applyProtection="1">
      <alignment horizontal="left" vertical="top"/>
      <protection hidden="1"/>
    </xf>
    <xf numFmtId="0" fontId="27" fillId="6" borderId="14" xfId="0" applyFont="1" applyFill="1" applyBorder="1" applyAlignment="1" applyProtection="1">
      <alignment horizontal="left" vertical="top" wrapText="1"/>
      <protection hidden="1"/>
    </xf>
    <xf numFmtId="0" fontId="27" fillId="6" borderId="2" xfId="0" applyFont="1" applyFill="1" applyBorder="1" applyAlignment="1" applyProtection="1">
      <alignment horizontal="center" vertical="center" wrapText="1"/>
      <protection hidden="1"/>
    </xf>
    <xf numFmtId="44" fontId="6" fillId="7" borderId="2" xfId="1" applyFont="1" applyFill="1" applyBorder="1" applyAlignment="1" applyProtection="1">
      <alignment horizontal="center" vertical="center"/>
      <protection locked="0"/>
    </xf>
    <xf numFmtId="165" fontId="6" fillId="0" borderId="2" xfId="1" applyNumberFormat="1" applyFont="1" applyFill="1" applyBorder="1" applyAlignment="1" applyProtection="1">
      <alignment horizontal="right" vertical="center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6" fillId="7" borderId="2" xfId="2" applyFill="1" applyBorder="1" applyAlignment="1" applyProtection="1">
      <alignment horizontal="left" vertical="top" wrapText="1"/>
      <protection locked="0"/>
    </xf>
    <xf numFmtId="44" fontId="32" fillId="0" borderId="0" xfId="0" applyNumberFormat="1" applyFont="1" applyProtection="1">
      <protection hidden="1"/>
    </xf>
    <xf numFmtId="49" fontId="3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2" fillId="0" borderId="0" xfId="0" applyFont="1" applyAlignment="1" applyProtection="1">
      <alignment horizontal="left" vertical="center" wrapText="1"/>
      <protection hidden="1"/>
    </xf>
    <xf numFmtId="49" fontId="9" fillId="0" borderId="0" xfId="0" applyNumberFormat="1" applyFont="1" applyProtection="1">
      <protection hidden="1"/>
    </xf>
    <xf numFmtId="0" fontId="7" fillId="0" borderId="0" xfId="0" applyFont="1" applyProtection="1">
      <protection hidden="1"/>
    </xf>
    <xf numFmtId="14" fontId="17" fillId="0" borderId="0" xfId="0" applyNumberFormat="1" applyFont="1" applyAlignment="1" applyProtection="1">
      <alignment horizontal="left" wrapText="1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27" fillId="6" borderId="15" xfId="0" applyFont="1" applyFill="1" applyBorder="1" applyAlignment="1" applyProtection="1">
      <alignment horizontal="center" vertical="center" wrapText="1"/>
      <protection hidden="1"/>
    </xf>
    <xf numFmtId="0" fontId="21" fillId="5" borderId="2" xfId="5" applyBorder="1" applyAlignment="1" applyProtection="1">
      <alignment horizontal="center" vertical="center" wrapText="1"/>
      <protection hidden="1"/>
    </xf>
    <xf numFmtId="0" fontId="27" fillId="6" borderId="14" xfId="0" applyFont="1" applyFill="1" applyBorder="1" applyAlignment="1" applyProtection="1">
      <alignment horizontal="center" vertical="center" wrapText="1"/>
      <protection hidden="1"/>
    </xf>
    <xf numFmtId="49" fontId="27" fillId="6" borderId="2" xfId="0" applyNumberFormat="1" applyFont="1" applyFill="1" applyBorder="1" applyAlignment="1" applyProtection="1">
      <alignment horizontal="center" vertical="center" wrapText="1"/>
      <protection hidden="1"/>
    </xf>
    <xf numFmtId="0" fontId="35" fillId="8" borderId="2" xfId="0" applyFont="1" applyFill="1" applyBorder="1" applyAlignment="1" applyProtection="1">
      <alignment horizontal="left" vertical="top"/>
      <protection hidden="1"/>
    </xf>
    <xf numFmtId="0" fontId="35" fillId="8" borderId="3" xfId="0" applyFont="1" applyFill="1" applyBorder="1" applyAlignment="1" applyProtection="1">
      <alignment horizontal="left" vertical="top" wrapText="1" shrinkToFit="1"/>
      <protection hidden="1"/>
    </xf>
    <xf numFmtId="0" fontId="35" fillId="8" borderId="14" xfId="0" applyFont="1" applyFill="1" applyBorder="1" applyAlignment="1" applyProtection="1">
      <alignment horizontal="left" vertical="top" wrapText="1" shrinkToFit="1"/>
      <protection hidden="1"/>
    </xf>
    <xf numFmtId="0" fontId="35" fillId="8" borderId="2" xfId="0" applyFont="1" applyFill="1" applyBorder="1" applyAlignment="1" applyProtection="1">
      <alignment horizontal="center" vertical="center" wrapText="1"/>
      <protection hidden="1"/>
    </xf>
    <xf numFmtId="3" fontId="35" fillId="8" borderId="2" xfId="0" applyNumberFormat="1" applyFont="1" applyFill="1" applyBorder="1" applyAlignment="1" applyProtection="1">
      <alignment horizontal="center" vertical="center" wrapText="1"/>
      <protection hidden="1"/>
    </xf>
    <xf numFmtId="3" fontId="35" fillId="8" borderId="2" xfId="0" applyNumberFormat="1" applyFont="1" applyFill="1" applyBorder="1" applyAlignment="1" applyProtection="1">
      <alignment horizontal="center" vertical="center" wrapText="1" shrinkToFit="1"/>
      <protection hidden="1"/>
    </xf>
    <xf numFmtId="3" fontId="35" fillId="8" borderId="15" xfId="0" applyNumberFormat="1" applyFont="1" applyFill="1" applyBorder="1" applyAlignment="1" applyProtection="1">
      <alignment horizontal="center" vertical="center" wrapText="1" shrinkToFit="1"/>
      <protection hidden="1"/>
    </xf>
    <xf numFmtId="3" fontId="21" fillId="5" borderId="2" xfId="5" applyNumberFormat="1" applyBorder="1" applyAlignment="1" applyProtection="1">
      <alignment horizontal="center" vertical="center" wrapText="1" shrinkToFit="1"/>
      <protection hidden="1"/>
    </xf>
    <xf numFmtId="3" fontId="35" fillId="8" borderId="14" xfId="0" applyNumberFormat="1" applyFont="1" applyFill="1" applyBorder="1" applyAlignment="1" applyProtection="1">
      <alignment horizontal="center" vertical="center" wrapText="1"/>
      <protection hidden="1"/>
    </xf>
    <xf numFmtId="3" fontId="35" fillId="8" borderId="2" xfId="0" applyNumberFormat="1" applyFont="1" applyFill="1" applyBorder="1" applyAlignment="1" applyProtection="1">
      <alignment horizontal="center" vertical="center"/>
      <protection hidden="1"/>
    </xf>
    <xf numFmtId="7" fontId="35" fillId="8" borderId="2" xfId="1" applyNumberFormat="1" applyFont="1" applyFill="1" applyBorder="1" applyAlignment="1" applyProtection="1">
      <alignment horizontal="center" vertical="center"/>
      <protection hidden="1"/>
    </xf>
    <xf numFmtId="166" fontId="35" fillId="8" borderId="2" xfId="1" applyNumberFormat="1" applyFont="1" applyFill="1" applyBorder="1" applyAlignment="1" applyProtection="1">
      <alignment horizontal="center" vertical="center"/>
      <protection hidden="1"/>
    </xf>
    <xf numFmtId="44" fontId="35" fillId="8" borderId="15" xfId="1" applyFont="1" applyFill="1" applyBorder="1" applyAlignment="1" applyProtection="1">
      <alignment horizontal="center" vertical="center"/>
      <protection hidden="1"/>
    </xf>
    <xf numFmtId="9" fontId="35" fillId="8" borderId="5" xfId="1" applyNumberFormat="1" applyFont="1" applyFill="1" applyBorder="1" applyAlignment="1" applyProtection="1">
      <alignment horizontal="center" vertical="center"/>
      <protection hidden="1"/>
    </xf>
    <xf numFmtId="49" fontId="35" fillId="8" borderId="2" xfId="1" applyNumberFormat="1" applyFont="1" applyFill="1" applyBorder="1" applyAlignment="1" applyProtection="1">
      <alignment horizontal="left" vertical="top"/>
      <protection hidden="1"/>
    </xf>
    <xf numFmtId="165" fontId="9" fillId="0" borderId="0" xfId="0" applyNumberFormat="1" applyFont="1" applyProtection="1">
      <protection hidden="1"/>
    </xf>
    <xf numFmtId="0" fontId="6" fillId="0" borderId="2" xfId="0" applyFont="1" applyBorder="1" applyAlignment="1" applyProtection="1">
      <alignment horizontal="left" vertical="top"/>
      <protection hidden="1"/>
    </xf>
    <xf numFmtId="0" fontId="9" fillId="0" borderId="3" xfId="0" applyFont="1" applyBorder="1" applyAlignment="1" applyProtection="1">
      <alignment horizontal="left" vertical="top" wrapText="1" shrinkToFit="1"/>
      <protection hidden="1"/>
    </xf>
    <xf numFmtId="167" fontId="9" fillId="0" borderId="14" xfId="0" applyNumberFormat="1" applyFont="1" applyBorder="1" applyAlignment="1" applyProtection="1">
      <alignment horizontal="left" vertical="top" wrapText="1"/>
      <protection hidden="1"/>
    </xf>
    <xf numFmtId="3" fontId="9" fillId="0" borderId="2" xfId="0" applyNumberFormat="1" applyFont="1" applyBorder="1" applyAlignment="1" applyProtection="1">
      <alignment horizontal="center" vertical="center" wrapText="1"/>
      <protection hidden="1"/>
    </xf>
    <xf numFmtId="3" fontId="9" fillId="0" borderId="2" xfId="0" applyNumberFormat="1" applyFont="1" applyBorder="1" applyAlignment="1" applyProtection="1">
      <alignment horizontal="center" vertical="center" wrapText="1" shrinkToFit="1"/>
      <protection hidden="1"/>
    </xf>
    <xf numFmtId="3" fontId="9" fillId="0" borderId="2" xfId="0" applyNumberFormat="1" applyFont="1" applyBorder="1" applyAlignment="1" applyProtection="1">
      <alignment horizontal="center" vertical="center"/>
      <protection hidden="1"/>
    </xf>
    <xf numFmtId="3" fontId="9" fillId="0" borderId="15" xfId="0" applyNumberFormat="1" applyFont="1" applyBorder="1" applyAlignment="1" applyProtection="1">
      <alignment horizontal="center" vertical="center"/>
      <protection hidden="1"/>
    </xf>
    <xf numFmtId="3" fontId="28" fillId="0" borderId="2" xfId="0" applyNumberFormat="1" applyFont="1" applyBorder="1" applyAlignment="1" applyProtection="1">
      <alignment horizontal="center" vertical="center" wrapText="1" shrinkToFit="1"/>
      <protection hidden="1"/>
    </xf>
    <xf numFmtId="3" fontId="6" fillId="3" borderId="14" xfId="0" applyNumberFormat="1" applyFont="1" applyFill="1" applyBorder="1" applyAlignment="1" applyProtection="1">
      <alignment horizontal="center" vertical="center"/>
      <protection hidden="1"/>
    </xf>
    <xf numFmtId="3" fontId="6" fillId="7" borderId="2" xfId="0" applyNumberFormat="1" applyFont="1" applyFill="1" applyBorder="1" applyAlignment="1" applyProtection="1">
      <alignment horizontal="center" vertical="center"/>
      <protection locked="0"/>
    </xf>
    <xf numFmtId="3" fontId="6" fillId="0" borderId="2" xfId="0" applyNumberFormat="1" applyFont="1" applyBorder="1" applyAlignment="1" applyProtection="1">
      <alignment horizontal="center" vertical="center"/>
      <protection hidden="1"/>
    </xf>
    <xf numFmtId="44" fontId="6" fillId="0" borderId="15" xfId="1" applyFont="1" applyBorder="1" applyAlignment="1" applyProtection="1">
      <alignment horizontal="right" vertical="center"/>
      <protection hidden="1"/>
    </xf>
    <xf numFmtId="9" fontId="6" fillId="7" borderId="5" xfId="4" applyFont="1" applyFill="1" applyBorder="1" applyAlignment="1" applyProtection="1">
      <alignment horizontal="center" vertical="center"/>
      <protection locked="0"/>
    </xf>
    <xf numFmtId="49" fontId="6" fillId="7" borderId="2" xfId="1" applyNumberFormat="1" applyFont="1" applyFill="1" applyBorder="1" applyAlignment="1" applyProtection="1">
      <alignment horizontal="left" vertical="top"/>
      <protection locked="0"/>
    </xf>
    <xf numFmtId="7" fontId="9" fillId="0" borderId="0" xfId="0" applyNumberFormat="1" applyFont="1" applyProtection="1">
      <protection hidden="1"/>
    </xf>
    <xf numFmtId="0" fontId="9" fillId="0" borderId="2" xfId="0" applyFont="1" applyBorder="1" applyAlignment="1" applyProtection="1">
      <alignment horizontal="left" vertical="top"/>
      <protection hidden="1"/>
    </xf>
    <xf numFmtId="0" fontId="9" fillId="0" borderId="3" xfId="0" applyFont="1" applyBorder="1" applyAlignment="1" applyProtection="1">
      <alignment horizontal="left" vertical="top" wrapText="1"/>
      <protection hidden="1"/>
    </xf>
    <xf numFmtId="167" fontId="6" fillId="0" borderId="14" xfId="0" applyNumberFormat="1" applyFont="1" applyBorder="1" applyAlignment="1" applyProtection="1">
      <alignment horizontal="left" vertical="top" wrapText="1"/>
      <protection hidden="1"/>
    </xf>
    <xf numFmtId="3" fontId="28" fillId="0" borderId="2" xfId="0" applyNumberFormat="1" applyFont="1" applyBorder="1" applyAlignment="1" applyProtection="1">
      <alignment horizontal="center" vertical="center" wrapText="1"/>
      <protection hidden="1"/>
    </xf>
    <xf numFmtId="3" fontId="8" fillId="0" borderId="2" xfId="0" applyNumberFormat="1" applyFont="1" applyBorder="1" applyAlignment="1" applyProtection="1">
      <alignment horizontal="center" vertical="center" wrapText="1"/>
      <protection hidden="1"/>
    </xf>
    <xf numFmtId="3" fontId="28" fillId="0" borderId="2" xfId="0" applyNumberFormat="1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horizontal="left" vertical="top" wrapText="1"/>
      <protection hidden="1"/>
    </xf>
    <xf numFmtId="3" fontId="9" fillId="0" borderId="15" xfId="0" applyNumberFormat="1" applyFont="1" applyBorder="1" applyAlignment="1" applyProtection="1">
      <alignment horizontal="center" vertical="center" wrapText="1"/>
      <protection hidden="1"/>
    </xf>
    <xf numFmtId="3" fontId="6" fillId="7" borderId="2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2" xfId="0" applyNumberFormat="1" applyFont="1" applyBorder="1" applyAlignment="1" applyProtection="1">
      <alignment horizontal="center" vertical="center" wrapText="1"/>
      <protection hidden="1"/>
    </xf>
    <xf numFmtId="0" fontId="37" fillId="0" borderId="0" xfId="0" applyFont="1" applyProtection="1">
      <protection hidden="1"/>
    </xf>
    <xf numFmtId="0" fontId="6" fillId="0" borderId="3" xfId="0" applyFont="1" applyBorder="1" applyAlignment="1" applyProtection="1">
      <alignment horizontal="left" vertical="top" wrapText="1"/>
      <protection hidden="1"/>
    </xf>
    <xf numFmtId="0" fontId="6" fillId="0" borderId="14" xfId="0" applyFont="1" applyBorder="1" applyAlignment="1" applyProtection="1">
      <alignment horizontal="left" vertical="top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left" vertical="top"/>
      <protection hidden="1"/>
    </xf>
    <xf numFmtId="0" fontId="6" fillId="0" borderId="16" xfId="0" applyFont="1" applyBorder="1" applyAlignment="1" applyProtection="1">
      <alignment horizontal="left" vertical="top" wrapText="1"/>
      <protection hidden="1"/>
    </xf>
    <xf numFmtId="0" fontId="6" fillId="0" borderId="17" xfId="0" applyFont="1" applyBorder="1" applyAlignment="1" applyProtection="1">
      <alignment horizontal="left" vertical="top" wrapText="1"/>
      <protection hidden="1"/>
    </xf>
    <xf numFmtId="0" fontId="6" fillId="0" borderId="16" xfId="0" applyFont="1" applyBorder="1" applyAlignment="1" applyProtection="1">
      <alignment horizontal="center" vertical="center" wrapText="1"/>
      <protection hidden="1"/>
    </xf>
    <xf numFmtId="3" fontId="9" fillId="0" borderId="16" xfId="0" applyNumberFormat="1" applyFont="1" applyBorder="1" applyAlignment="1" applyProtection="1">
      <alignment horizontal="center" vertical="center" wrapText="1"/>
      <protection hidden="1"/>
    </xf>
    <xf numFmtId="0" fontId="9" fillId="0" borderId="16" xfId="0" applyFont="1" applyBorder="1" applyAlignment="1" applyProtection="1">
      <alignment horizontal="center" vertical="center"/>
      <protection hidden="1"/>
    </xf>
    <xf numFmtId="0" fontId="9" fillId="0" borderId="18" xfId="0" applyFont="1" applyBorder="1" applyAlignment="1" applyProtection="1">
      <alignment horizontal="center" vertical="center" wrapText="1"/>
      <protection hidden="1"/>
    </xf>
    <xf numFmtId="0" fontId="8" fillId="0" borderId="16" xfId="0" applyFont="1" applyBorder="1" applyAlignment="1" applyProtection="1">
      <alignment horizontal="center" vertical="center" wrapText="1"/>
      <protection hidden="1"/>
    </xf>
    <xf numFmtId="3" fontId="21" fillId="0" borderId="16" xfId="5" applyNumberFormat="1" applyFill="1" applyBorder="1" applyAlignment="1" applyProtection="1">
      <alignment horizontal="center" vertical="center" wrapText="1" shrinkToFit="1"/>
      <protection hidden="1"/>
    </xf>
    <xf numFmtId="0" fontId="6" fillId="0" borderId="17" xfId="0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1" fontId="6" fillId="0" borderId="16" xfId="0" applyNumberFormat="1" applyFont="1" applyBorder="1" applyAlignment="1" applyProtection="1">
      <alignment horizontal="center" vertical="center"/>
      <protection hidden="1"/>
    </xf>
    <xf numFmtId="44" fontId="6" fillId="0" borderId="16" xfId="1" applyFont="1" applyFill="1" applyBorder="1" applyAlignment="1" applyProtection="1">
      <alignment horizontal="center" vertical="center"/>
      <protection hidden="1"/>
    </xf>
    <xf numFmtId="165" fontId="6" fillId="0" borderId="16" xfId="1" applyNumberFormat="1" applyFont="1" applyFill="1" applyBorder="1" applyAlignment="1" applyProtection="1">
      <alignment horizontal="right" vertical="center"/>
      <protection hidden="1"/>
    </xf>
    <xf numFmtId="44" fontId="6" fillId="0" borderId="18" xfId="1" applyFont="1" applyFill="1" applyBorder="1" applyAlignment="1" applyProtection="1">
      <alignment horizontal="right" vertical="center"/>
      <protection hidden="1"/>
    </xf>
    <xf numFmtId="9" fontId="6" fillId="0" borderId="16" xfId="4" applyFont="1" applyFill="1" applyBorder="1" applyAlignment="1" applyProtection="1">
      <alignment horizontal="center" vertical="center"/>
      <protection hidden="1"/>
    </xf>
    <xf numFmtId="49" fontId="6" fillId="0" borderId="16" xfId="1" applyNumberFormat="1" applyFont="1" applyFill="1" applyBorder="1" applyAlignment="1" applyProtection="1">
      <alignment horizontal="left" vertical="top"/>
      <protection hidden="1"/>
    </xf>
    <xf numFmtId="2" fontId="27" fillId="6" borderId="2" xfId="0" applyNumberFormat="1" applyFont="1" applyFill="1" applyBorder="1" applyAlignment="1" applyProtection="1">
      <alignment horizontal="center" vertical="center" wrapText="1"/>
      <protection hidden="1"/>
    </xf>
    <xf numFmtId="0" fontId="27" fillId="6" borderId="2" xfId="0" applyFont="1" applyFill="1" applyBorder="1" applyAlignment="1" applyProtection="1">
      <alignment horizontal="center" vertical="center"/>
      <protection hidden="1"/>
    </xf>
    <xf numFmtId="3" fontId="21" fillId="5" borderId="2" xfId="5" applyNumberFormat="1" applyBorder="1" applyAlignment="1" applyProtection="1">
      <alignment horizontal="center" vertical="center"/>
      <protection hidden="1"/>
    </xf>
    <xf numFmtId="3" fontId="9" fillId="7" borderId="2" xfId="0" applyNumberFormat="1" applyFont="1" applyFill="1" applyBorder="1" applyAlignment="1" applyProtection="1">
      <alignment horizontal="center" vertical="center"/>
      <protection locked="0"/>
    </xf>
    <xf numFmtId="165" fontId="6" fillId="0" borderId="2" xfId="1" applyNumberFormat="1" applyFont="1" applyFill="1" applyBorder="1" applyAlignment="1" applyProtection="1">
      <alignment horizontal="center" vertical="center"/>
      <protection hidden="1"/>
    </xf>
    <xf numFmtId="44" fontId="9" fillId="0" borderId="15" xfId="1" applyFont="1" applyBorder="1" applyAlignment="1" applyProtection="1">
      <alignment horizontal="right" vertical="center"/>
      <protection hidden="1"/>
    </xf>
    <xf numFmtId="3" fontId="6" fillId="0" borderId="15" xfId="0" applyNumberFormat="1" applyFont="1" applyBorder="1" applyAlignment="1" applyProtection="1">
      <alignment horizontal="center" vertical="center" wrapText="1"/>
      <protection hidden="1"/>
    </xf>
    <xf numFmtId="3" fontId="21" fillId="5" borderId="2" xfId="5" applyNumberForma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6" fillId="0" borderId="9" xfId="0" applyFont="1" applyBorder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3" fontId="9" fillId="0" borderId="0" xfId="0" applyNumberFormat="1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3" fontId="21" fillId="0" borderId="0" xfId="5" applyNumberFormat="1" applyFill="1" applyBorder="1" applyAlignment="1" applyProtection="1">
      <alignment horizontal="center" vertical="center" wrapText="1" shrinkToFit="1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" fontId="6" fillId="0" borderId="0" xfId="0" applyNumberFormat="1" applyFont="1" applyAlignment="1" applyProtection="1">
      <alignment horizontal="center" vertical="center"/>
      <protection hidden="1"/>
    </xf>
    <xf numFmtId="44" fontId="6" fillId="0" borderId="0" xfId="1" applyFont="1" applyFill="1" applyBorder="1" applyAlignment="1" applyProtection="1">
      <alignment horizontal="center" vertical="center"/>
      <protection hidden="1"/>
    </xf>
    <xf numFmtId="165" fontId="6" fillId="0" borderId="0" xfId="1" applyNumberFormat="1" applyFont="1" applyFill="1" applyBorder="1" applyAlignment="1" applyProtection="1">
      <alignment horizontal="right" vertical="center"/>
      <protection hidden="1"/>
    </xf>
    <xf numFmtId="44" fontId="6" fillId="0" borderId="10" xfId="1" applyFont="1" applyFill="1" applyBorder="1" applyAlignment="1" applyProtection="1">
      <alignment horizontal="right" vertical="center"/>
      <protection hidden="1"/>
    </xf>
    <xf numFmtId="9" fontId="6" fillId="0" borderId="0" xfId="4" applyFont="1" applyFill="1" applyBorder="1" applyAlignment="1" applyProtection="1">
      <alignment horizontal="center" vertical="center"/>
      <protection hidden="1"/>
    </xf>
    <xf numFmtId="49" fontId="6" fillId="0" borderId="0" xfId="1" applyNumberFormat="1" applyFont="1" applyFill="1" applyBorder="1" applyAlignment="1" applyProtection="1">
      <alignment horizontal="left" vertical="top"/>
      <protection hidden="1"/>
    </xf>
    <xf numFmtId="4" fontId="9" fillId="0" borderId="2" xfId="0" applyNumberFormat="1" applyFont="1" applyBorder="1" applyAlignment="1" applyProtection="1">
      <alignment horizontal="center" vertical="center" wrapText="1"/>
      <protection hidden="1"/>
    </xf>
    <xf numFmtId="4" fontId="9" fillId="0" borderId="15" xfId="0" applyNumberFormat="1" applyFont="1" applyBorder="1" applyAlignment="1" applyProtection="1">
      <alignment horizontal="center" vertical="center" wrapText="1"/>
      <protection hidden="1"/>
    </xf>
    <xf numFmtId="4" fontId="6" fillId="7" borderId="2" xfId="0" applyNumberFormat="1" applyFont="1" applyFill="1" applyBorder="1" applyAlignment="1" applyProtection="1">
      <alignment horizontal="center" vertical="center"/>
      <protection locked="0"/>
    </xf>
    <xf numFmtId="4" fontId="6" fillId="0" borderId="2" xfId="0" applyNumberFormat="1" applyFont="1" applyBorder="1" applyAlignment="1" applyProtection="1">
      <alignment horizontal="center" vertical="center"/>
      <protection hidden="1"/>
    </xf>
    <xf numFmtId="3" fontId="0" fillId="0" borderId="0" xfId="0" applyNumberFormat="1" applyProtection="1">
      <protection hidden="1"/>
    </xf>
    <xf numFmtId="0" fontId="38" fillId="0" borderId="0" xfId="0" applyFont="1" applyProtection="1">
      <protection hidden="1"/>
    </xf>
    <xf numFmtId="3" fontId="8" fillId="0" borderId="2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44" fontId="6" fillId="0" borderId="0" xfId="1" applyFont="1" applyFill="1" applyBorder="1" applyAlignment="1" applyProtection="1">
      <alignment horizontal="right" vertical="center"/>
      <protection hidden="1"/>
    </xf>
    <xf numFmtId="0" fontId="30" fillId="2" borderId="6" xfId="0" applyFont="1" applyFill="1" applyBorder="1" applyProtection="1">
      <protection hidden="1"/>
    </xf>
    <xf numFmtId="0" fontId="30" fillId="2" borderId="7" xfId="0" applyFont="1" applyFill="1" applyBorder="1" applyProtection="1">
      <protection hidden="1"/>
    </xf>
    <xf numFmtId="0" fontId="30" fillId="2" borderId="8" xfId="0" applyFont="1" applyFill="1" applyBorder="1" applyProtection="1">
      <protection hidden="1"/>
    </xf>
    <xf numFmtId="0" fontId="30" fillId="2" borderId="11" xfId="0" applyFont="1" applyFill="1" applyBorder="1" applyProtection="1">
      <protection hidden="1"/>
    </xf>
    <xf numFmtId="0" fontId="30" fillId="2" borderId="12" xfId="0" applyFont="1" applyFill="1" applyBorder="1" applyProtection="1">
      <protection hidden="1"/>
    </xf>
    <xf numFmtId="0" fontId="26" fillId="2" borderId="12" xfId="0" applyFont="1" applyFill="1" applyBorder="1" applyProtection="1">
      <protection hidden="1"/>
    </xf>
    <xf numFmtId="0" fontId="39" fillId="2" borderId="12" xfId="0" applyFont="1" applyFill="1" applyBorder="1" applyProtection="1">
      <protection hidden="1"/>
    </xf>
    <xf numFmtId="164" fontId="30" fillId="2" borderId="12" xfId="0" applyNumberFormat="1" applyFont="1" applyFill="1" applyBorder="1" applyAlignment="1" applyProtection="1">
      <alignment wrapText="1"/>
      <protection hidden="1"/>
    </xf>
    <xf numFmtId="49" fontId="30" fillId="2" borderId="12" xfId="0" applyNumberFormat="1" applyFont="1" applyFill="1" applyBorder="1" applyProtection="1">
      <protection hidden="1"/>
    </xf>
    <xf numFmtId="49" fontId="30" fillId="2" borderId="13" xfId="0" applyNumberFormat="1" applyFont="1" applyFill="1" applyBorder="1" applyProtection="1">
      <protection hidden="1"/>
    </xf>
    <xf numFmtId="0" fontId="24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0" fontId="29" fillId="0" borderId="0" xfId="0" applyFont="1" applyProtection="1">
      <protection hidden="1"/>
    </xf>
    <xf numFmtId="0" fontId="36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2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wrapText="1"/>
      <protection hidden="1"/>
    </xf>
    <xf numFmtId="0" fontId="40" fillId="0" borderId="0" xfId="0" applyFont="1" applyAlignment="1" applyProtection="1">
      <alignment horizontal="center" wrapText="1"/>
      <protection hidden="1"/>
    </xf>
    <xf numFmtId="0" fontId="15" fillId="0" borderId="0" xfId="0" applyFont="1" applyAlignment="1" applyProtection="1">
      <alignment wrapText="1"/>
      <protection hidden="1"/>
    </xf>
    <xf numFmtId="0" fontId="5" fillId="0" borderId="0" xfId="0" applyFont="1" applyProtection="1">
      <protection hidden="1"/>
    </xf>
    <xf numFmtId="49" fontId="5" fillId="0" borderId="0" xfId="0" applyNumberFormat="1" applyFont="1" applyProtection="1">
      <protection hidden="1"/>
    </xf>
    <xf numFmtId="49" fontId="29" fillId="0" borderId="0" xfId="0" applyNumberFormat="1" applyFont="1" applyProtection="1">
      <protection hidden="1"/>
    </xf>
    <xf numFmtId="44" fontId="29" fillId="0" borderId="0" xfId="0" applyNumberFormat="1" applyFont="1" applyProtection="1">
      <protection hidden="1"/>
    </xf>
    <xf numFmtId="0" fontId="2" fillId="3" borderId="0" xfId="0" applyFont="1" applyFill="1" applyProtection="1">
      <protection hidden="1"/>
    </xf>
    <xf numFmtId="0" fontId="6" fillId="0" borderId="2" xfId="2" applyBorder="1" applyProtection="1">
      <protection hidden="1"/>
    </xf>
    <xf numFmtId="0" fontId="6" fillId="0" borderId="2" xfId="2" applyBorder="1" applyAlignment="1" applyProtection="1">
      <alignment horizontal="left" vertical="top"/>
      <protection hidden="1"/>
    </xf>
    <xf numFmtId="0" fontId="6" fillId="0" borderId="2" xfId="0" applyFont="1" applyBorder="1" applyProtection="1">
      <protection hidden="1"/>
    </xf>
    <xf numFmtId="0" fontId="20" fillId="0" borderId="0" xfId="0" applyFont="1" applyProtection="1">
      <protection hidden="1"/>
    </xf>
    <xf numFmtId="164" fontId="10" fillId="2" borderId="0" xfId="2" applyNumberFormat="1" applyFont="1" applyFill="1" applyProtection="1">
      <protection hidden="1"/>
    </xf>
    <xf numFmtId="0" fontId="10" fillId="2" borderId="10" xfId="2" applyFont="1" applyFill="1" applyBorder="1" applyProtection="1">
      <protection hidden="1"/>
    </xf>
    <xf numFmtId="0" fontId="11" fillId="0" borderId="0" xfId="0" applyFont="1" applyProtection="1">
      <protection hidden="1"/>
    </xf>
    <xf numFmtId="0" fontId="14" fillId="0" borderId="0" xfId="0" applyFont="1" applyAlignment="1" applyProtection="1">
      <alignment horizontal="center" wrapText="1"/>
      <protection hidden="1"/>
    </xf>
    <xf numFmtId="0" fontId="16" fillId="0" borderId="0" xfId="0" applyFont="1" applyAlignment="1" applyProtection="1">
      <alignment wrapText="1"/>
      <protection hidden="1"/>
    </xf>
    <xf numFmtId="0" fontId="18" fillId="0" borderId="0" xfId="0" applyFont="1" applyProtection="1">
      <protection hidden="1"/>
    </xf>
    <xf numFmtId="0" fontId="41" fillId="6" borderId="0" xfId="0" applyFont="1" applyFill="1" applyAlignment="1" applyProtection="1">
      <alignment vertical="center"/>
      <protection hidden="1"/>
    </xf>
    <xf numFmtId="0" fontId="42" fillId="0" borderId="0" xfId="0" applyFont="1" applyProtection="1">
      <protection hidden="1"/>
    </xf>
    <xf numFmtId="0" fontId="8" fillId="0" borderId="2" xfId="2" applyFont="1" applyBorder="1" applyAlignment="1" applyProtection="1">
      <alignment horizontal="center" vertical="center" wrapText="1"/>
      <protection hidden="1"/>
    </xf>
    <xf numFmtId="0" fontId="43" fillId="0" borderId="0" xfId="0" applyFont="1" applyAlignment="1" applyProtection="1">
      <alignment horizontal="left" vertical="center" wrapText="1"/>
      <protection hidden="1"/>
    </xf>
    <xf numFmtId="0" fontId="27" fillId="6" borderId="5" xfId="0" applyFont="1" applyFill="1" applyBorder="1" applyAlignment="1" applyProtection="1">
      <alignment horizontal="center" vertical="center" wrapText="1"/>
      <protection hidden="1"/>
    </xf>
    <xf numFmtId="0" fontId="4" fillId="6" borderId="0" xfId="0" applyFont="1" applyFill="1" applyAlignment="1" applyProtection="1">
      <alignment horizontal="left" vertical="center"/>
      <protection hidden="1"/>
    </xf>
    <xf numFmtId="0" fontId="4" fillId="6" borderId="0" xfId="0" applyFont="1" applyFill="1" applyAlignment="1" applyProtection="1">
      <alignment horizontal="left" vertical="center" wrapText="1"/>
      <protection hidden="1"/>
    </xf>
    <xf numFmtId="165" fontId="6" fillId="0" borderId="2" xfId="1" applyNumberFormat="1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vertical="top" wrapText="1"/>
      <protection hidden="1"/>
    </xf>
    <xf numFmtId="0" fontId="45" fillId="0" borderId="0" xfId="0" applyFont="1" applyProtection="1">
      <protection hidden="1"/>
    </xf>
    <xf numFmtId="0" fontId="46" fillId="0" borderId="0" xfId="0" applyFont="1" applyProtection="1">
      <protection hidden="1"/>
    </xf>
    <xf numFmtId="0" fontId="27" fillId="6" borderId="2" xfId="0" applyFont="1" applyFill="1" applyBorder="1" applyAlignment="1" applyProtection="1">
      <alignment horizontal="left" vertical="center"/>
      <protection hidden="1"/>
    </xf>
    <xf numFmtId="0" fontId="27" fillId="6" borderId="2" xfId="0" applyFont="1" applyFill="1" applyBorder="1" applyAlignment="1" applyProtection="1">
      <alignment horizontal="left" vertical="center" wrapText="1"/>
      <protection hidden="1"/>
    </xf>
    <xf numFmtId="168" fontId="6" fillId="0" borderId="2" xfId="1" applyNumberFormat="1" applyFont="1" applyFill="1" applyBorder="1" applyAlignment="1" applyProtection="1">
      <alignment horizontal="right" vertical="center"/>
      <protection hidden="1"/>
    </xf>
    <xf numFmtId="168" fontId="6" fillId="0" borderId="2" xfId="1" applyNumberFormat="1" applyFont="1" applyFill="1" applyBorder="1" applyAlignment="1" applyProtection="1">
      <alignment horizontal="right" vertical="center" indent="3"/>
      <protection hidden="1"/>
    </xf>
    <xf numFmtId="168" fontId="6" fillId="0" borderId="2" xfId="1" applyNumberFormat="1" applyFont="1" applyFill="1" applyBorder="1" applyAlignment="1" applyProtection="1">
      <alignment horizontal="right" vertical="center" indent="1"/>
      <protection hidden="1"/>
    </xf>
    <xf numFmtId="0" fontId="6" fillId="0" borderId="2" xfId="2" applyBorder="1" applyAlignment="1" applyProtection="1">
      <alignment horizontal="left" vertical="center"/>
      <protection hidden="1"/>
    </xf>
    <xf numFmtId="0" fontId="9" fillId="0" borderId="2" xfId="0" applyFont="1" applyBorder="1" applyAlignment="1" applyProtection="1">
      <alignment vertical="center" wrapText="1"/>
      <protection hidden="1"/>
    </xf>
    <xf numFmtId="0" fontId="6" fillId="4" borderId="2" xfId="2" applyFill="1" applyBorder="1" applyAlignment="1" applyProtection="1">
      <alignment horizontal="left" vertical="center"/>
      <protection hidden="1"/>
    </xf>
    <xf numFmtId="0" fontId="6" fillId="4" borderId="2" xfId="2" applyFill="1" applyBorder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0" fontId="6" fillId="0" borderId="2" xfId="2" applyBorder="1" applyAlignment="1" applyProtection="1">
      <alignment horizontal="left" vertical="center" wrapText="1"/>
      <protection hidden="1"/>
    </xf>
    <xf numFmtId="0" fontId="48" fillId="0" borderId="0" xfId="2" applyFont="1" applyProtection="1">
      <protection hidden="1"/>
    </xf>
    <xf numFmtId="0" fontId="49" fillId="0" borderId="0" xfId="2" applyFont="1" applyProtection="1">
      <protection hidden="1"/>
    </xf>
    <xf numFmtId="0" fontId="50" fillId="0" borderId="0" xfId="2" applyFont="1" applyAlignment="1" applyProtection="1">
      <alignment vertical="center" wrapText="1"/>
      <protection hidden="1"/>
    </xf>
    <xf numFmtId="0" fontId="32" fillId="0" borderId="0" xfId="2" applyFont="1" applyProtection="1">
      <protection hidden="1"/>
    </xf>
    <xf numFmtId="0" fontId="46" fillId="2" borderId="6" xfId="0" applyFont="1" applyFill="1" applyBorder="1" applyProtection="1">
      <protection hidden="1"/>
    </xf>
    <xf numFmtId="0" fontId="46" fillId="2" borderId="7" xfId="0" applyFont="1" applyFill="1" applyBorder="1" applyProtection="1">
      <protection hidden="1"/>
    </xf>
    <xf numFmtId="0" fontId="46" fillId="2" borderId="8" xfId="0" applyFont="1" applyFill="1" applyBorder="1" applyProtection="1">
      <protection hidden="1"/>
    </xf>
    <xf numFmtId="0" fontId="46" fillId="2" borderId="11" xfId="0" applyFont="1" applyFill="1" applyBorder="1" applyProtection="1">
      <protection hidden="1"/>
    </xf>
    <xf numFmtId="0" fontId="46" fillId="2" borderId="12" xfId="0" applyFont="1" applyFill="1" applyBorder="1" applyProtection="1">
      <protection hidden="1"/>
    </xf>
    <xf numFmtId="0" fontId="46" fillId="2" borderId="13" xfId="0" applyFont="1" applyFill="1" applyBorder="1" applyProtection="1">
      <protection hidden="1"/>
    </xf>
    <xf numFmtId="0" fontId="12" fillId="0" borderId="7" xfId="0" applyFont="1" applyBorder="1" applyAlignment="1" applyProtection="1">
      <alignment horizontal="left" vertical="center" wrapText="1"/>
      <protection hidden="1"/>
    </xf>
    <xf numFmtId="0" fontId="5" fillId="2" borderId="6" xfId="0" applyFont="1" applyFill="1" applyBorder="1" applyAlignment="1" applyProtection="1">
      <alignment horizontal="left"/>
      <protection hidden="1"/>
    </xf>
    <xf numFmtId="0" fontId="5" fillId="2" borderId="7" xfId="0" applyFont="1" applyFill="1" applyBorder="1" applyAlignment="1" applyProtection="1">
      <alignment horizontal="left"/>
      <protection hidden="1"/>
    </xf>
    <xf numFmtId="0" fontId="5" fillId="2" borderId="8" xfId="0" applyFont="1" applyFill="1" applyBorder="1" applyAlignment="1" applyProtection="1">
      <alignment horizontal="left"/>
      <protection hidden="1"/>
    </xf>
    <xf numFmtId="0" fontId="5" fillId="2" borderId="11" xfId="0" applyFont="1" applyFill="1" applyBorder="1" applyAlignment="1" applyProtection="1">
      <alignment horizontal="left"/>
      <protection hidden="1"/>
    </xf>
    <xf numFmtId="0" fontId="5" fillId="2" borderId="12" xfId="0" applyFont="1" applyFill="1" applyBorder="1" applyAlignment="1" applyProtection="1">
      <alignment horizontal="left"/>
      <protection hidden="1"/>
    </xf>
    <xf numFmtId="0" fontId="5" fillId="2" borderId="13" xfId="0" applyFont="1" applyFill="1" applyBorder="1" applyAlignment="1" applyProtection="1">
      <alignment horizontal="left"/>
      <protection hidden="1"/>
    </xf>
    <xf numFmtId="3" fontId="17" fillId="0" borderId="15" xfId="0" applyNumberFormat="1" applyFont="1" applyBorder="1" applyAlignment="1" applyProtection="1">
      <alignment horizontal="center" vertical="center"/>
      <protection hidden="1"/>
    </xf>
    <xf numFmtId="0" fontId="19" fillId="2" borderId="9" xfId="0" applyFont="1" applyFill="1" applyBorder="1" applyAlignment="1" applyProtection="1">
      <alignment horizontal="left"/>
      <protection hidden="1"/>
    </xf>
    <xf numFmtId="0" fontId="19" fillId="2" borderId="0" xfId="0" applyFont="1" applyFill="1" applyAlignment="1" applyProtection="1">
      <alignment horizontal="left"/>
      <protection hidden="1"/>
    </xf>
    <xf numFmtId="164" fontId="19" fillId="2" borderId="0" xfId="0" applyNumberFormat="1" applyFont="1" applyFill="1" applyAlignment="1" applyProtection="1">
      <alignment horizontal="right" wrapText="1"/>
      <protection hidden="1"/>
    </xf>
    <xf numFmtId="49" fontId="19" fillId="2" borderId="0" xfId="0" applyNumberFormat="1" applyFont="1" applyFill="1" applyAlignment="1" applyProtection="1">
      <alignment horizontal="center"/>
      <protection hidden="1"/>
    </xf>
    <xf numFmtId="49" fontId="19" fillId="2" borderId="10" xfId="0" applyNumberFormat="1" applyFont="1" applyFill="1" applyBorder="1" applyAlignment="1" applyProtection="1">
      <alignment horizontal="center"/>
      <protection hidden="1"/>
    </xf>
    <xf numFmtId="0" fontId="31" fillId="6" borderId="6" xfId="0" applyFont="1" applyFill="1" applyBorder="1" applyAlignment="1" applyProtection="1">
      <alignment horizontal="center" vertical="center" wrapText="1"/>
      <protection hidden="1"/>
    </xf>
    <xf numFmtId="0" fontId="31" fillId="6" borderId="7" xfId="0" applyFont="1" applyFill="1" applyBorder="1" applyAlignment="1" applyProtection="1">
      <alignment horizontal="center" vertical="center" wrapText="1"/>
      <protection hidden="1"/>
    </xf>
    <xf numFmtId="0" fontId="31" fillId="6" borderId="8" xfId="0" applyFont="1" applyFill="1" applyBorder="1" applyAlignment="1" applyProtection="1">
      <alignment horizontal="center" vertical="center" wrapText="1"/>
      <protection hidden="1"/>
    </xf>
    <xf numFmtId="0" fontId="33" fillId="6" borderId="6" xfId="0" applyFont="1" applyFill="1" applyBorder="1" applyAlignment="1" applyProtection="1">
      <alignment horizontal="center" wrapText="1"/>
      <protection hidden="1"/>
    </xf>
    <xf numFmtId="0" fontId="33" fillId="6" borderId="7" xfId="0" applyFont="1" applyFill="1" applyBorder="1" applyAlignment="1" applyProtection="1">
      <alignment horizontal="center" wrapText="1"/>
      <protection hidden="1"/>
    </xf>
    <xf numFmtId="0" fontId="33" fillId="6" borderId="8" xfId="0" applyFont="1" applyFill="1" applyBorder="1" applyAlignment="1" applyProtection="1">
      <alignment horizontal="center" wrapText="1"/>
      <protection hidden="1"/>
    </xf>
    <xf numFmtId="0" fontId="27" fillId="6" borderId="3" xfId="0" applyFont="1" applyFill="1" applyBorder="1" applyAlignment="1" applyProtection="1">
      <alignment horizontal="center" vertical="center" wrapText="1"/>
      <protection hidden="1"/>
    </xf>
    <xf numFmtId="0" fontId="27" fillId="6" borderId="5" xfId="0" applyFont="1" applyFill="1" applyBorder="1" applyAlignment="1" applyProtection="1">
      <alignment horizontal="center" vertical="center" wrapText="1"/>
      <protection hidden="1"/>
    </xf>
    <xf numFmtId="3" fontId="6" fillId="0" borderId="3" xfId="0" applyNumberFormat="1" applyFont="1" applyBorder="1" applyAlignment="1" applyProtection="1">
      <alignment horizontal="center" vertical="center" wrapText="1"/>
      <protection hidden="1"/>
    </xf>
    <xf numFmtId="3" fontId="6" fillId="0" borderId="5" xfId="0" applyNumberFormat="1" applyFont="1" applyBorder="1" applyAlignment="1" applyProtection="1">
      <alignment horizontal="center" vertical="center" wrapText="1"/>
      <protection hidden="1"/>
    </xf>
    <xf numFmtId="3" fontId="6" fillId="7" borderId="3" xfId="0" applyNumberFormat="1" applyFont="1" applyFill="1" applyBorder="1" applyAlignment="1" applyProtection="1">
      <alignment horizontal="center" vertical="center"/>
      <protection locked="0"/>
    </xf>
    <xf numFmtId="3" fontId="6" fillId="7" borderId="5" xfId="0" applyNumberFormat="1" applyFont="1" applyFill="1" applyBorder="1" applyAlignment="1" applyProtection="1">
      <alignment horizontal="center" vertical="center"/>
      <protection locked="0"/>
    </xf>
    <xf numFmtId="3" fontId="9" fillId="0" borderId="3" xfId="0" applyNumberFormat="1" applyFont="1" applyBorder="1" applyAlignment="1" applyProtection="1">
      <alignment horizontal="center" vertical="center" wrapText="1"/>
      <protection hidden="1"/>
    </xf>
    <xf numFmtId="3" fontId="9" fillId="0" borderId="5" xfId="0" applyNumberFormat="1" applyFont="1" applyBorder="1" applyAlignment="1" applyProtection="1">
      <alignment horizontal="center" vertical="center" wrapText="1"/>
      <protection hidden="1"/>
    </xf>
    <xf numFmtId="3" fontId="9" fillId="7" borderId="3" xfId="0" applyNumberFormat="1" applyFont="1" applyFill="1" applyBorder="1" applyAlignment="1" applyProtection="1">
      <alignment horizontal="center" vertical="center"/>
      <protection locked="0"/>
    </xf>
    <xf numFmtId="3" fontId="9" fillId="7" borderId="5" xfId="0" applyNumberFormat="1" applyFont="1" applyFill="1" applyBorder="1" applyAlignment="1" applyProtection="1">
      <alignment horizontal="center" vertical="center"/>
      <protection locked="0"/>
    </xf>
    <xf numFmtId="0" fontId="46" fillId="2" borderId="9" xfId="0" applyFont="1" applyFill="1" applyBorder="1" applyAlignment="1" applyProtection="1">
      <alignment horizontal="left"/>
      <protection hidden="1"/>
    </xf>
    <xf numFmtId="0" fontId="46" fillId="2" borderId="0" xfId="0" applyFont="1" applyFill="1" applyAlignment="1" applyProtection="1">
      <alignment horizontal="left"/>
      <protection hidden="1"/>
    </xf>
    <xf numFmtId="0" fontId="46" fillId="2" borderId="10" xfId="0" applyFont="1" applyFill="1" applyBorder="1" applyAlignment="1" applyProtection="1">
      <alignment horizontal="left"/>
      <protection hidden="1"/>
    </xf>
    <xf numFmtId="0" fontId="22" fillId="6" borderId="0" xfId="0" applyFont="1" applyFill="1" applyAlignment="1" applyProtection="1">
      <alignment horizontal="left"/>
      <protection hidden="1"/>
    </xf>
    <xf numFmtId="0" fontId="23" fillId="6" borderId="0" xfId="0" applyFont="1" applyFill="1" applyAlignment="1" applyProtection="1">
      <alignment horizontal="center" vertical="center"/>
      <protection hidden="1"/>
    </xf>
    <xf numFmtId="0" fontId="5" fillId="7" borderId="2" xfId="0" applyFont="1" applyFill="1" applyBorder="1" applyAlignment="1" applyProtection="1">
      <alignment horizontal="left" vertical="center" wrapText="1"/>
      <protection locked="0"/>
    </xf>
    <xf numFmtId="0" fontId="3" fillId="7" borderId="2" xfId="0" applyFont="1" applyFill="1" applyBorder="1" applyAlignment="1" applyProtection="1">
      <alignment horizontal="left" vertical="center" wrapText="1"/>
      <protection locked="0"/>
    </xf>
    <xf numFmtId="0" fontId="46" fillId="2" borderId="9" xfId="0" applyFont="1" applyFill="1" applyBorder="1" applyAlignment="1" applyProtection="1">
      <alignment horizontal="left" wrapText="1"/>
      <protection hidden="1"/>
    </xf>
    <xf numFmtId="0" fontId="46" fillId="2" borderId="0" xfId="0" applyFont="1" applyFill="1" applyAlignment="1" applyProtection="1">
      <alignment horizontal="left" wrapText="1"/>
      <protection hidden="1"/>
    </xf>
    <xf numFmtId="0" fontId="46" fillId="2" borderId="10" xfId="0" applyFont="1" applyFill="1" applyBorder="1" applyAlignment="1" applyProtection="1">
      <alignment horizontal="left" wrapText="1"/>
      <protection hidden="1"/>
    </xf>
    <xf numFmtId="0" fontId="30" fillId="2" borderId="6" xfId="2" applyFont="1" applyFill="1" applyBorder="1" applyAlignment="1" applyProtection="1">
      <alignment horizontal="left"/>
      <protection hidden="1"/>
    </xf>
    <xf numFmtId="0" fontId="30" fillId="2" borderId="7" xfId="2" applyFont="1" applyFill="1" applyBorder="1" applyAlignment="1" applyProtection="1">
      <alignment horizontal="left"/>
      <protection hidden="1"/>
    </xf>
    <xf numFmtId="0" fontId="30" fillId="2" borderId="8" xfId="2" applyFont="1" applyFill="1" applyBorder="1" applyAlignment="1" applyProtection="1">
      <alignment horizontal="left"/>
      <protection hidden="1"/>
    </xf>
    <xf numFmtId="0" fontId="30" fillId="2" borderId="11" xfId="2" applyFont="1" applyFill="1" applyBorder="1" applyAlignment="1" applyProtection="1">
      <alignment horizontal="left"/>
      <protection hidden="1"/>
    </xf>
    <xf numFmtId="0" fontId="30" fillId="2" borderId="12" xfId="2" applyFont="1" applyFill="1" applyBorder="1" applyAlignment="1" applyProtection="1">
      <alignment horizontal="left"/>
      <protection hidden="1"/>
    </xf>
    <xf numFmtId="0" fontId="30" fillId="2" borderId="13" xfId="2" applyFont="1" applyFill="1" applyBorder="1" applyAlignment="1" applyProtection="1">
      <alignment horizontal="left"/>
      <protection hidden="1"/>
    </xf>
    <xf numFmtId="0" fontId="19" fillId="2" borderId="9" xfId="2" applyFont="1" applyFill="1" applyBorder="1" applyAlignment="1" applyProtection="1">
      <alignment horizontal="left"/>
      <protection hidden="1"/>
    </xf>
    <xf numFmtId="0" fontId="19" fillId="2" borderId="0" xfId="2" applyFont="1" applyFill="1" applyAlignment="1" applyProtection="1">
      <alignment horizontal="left"/>
      <protection hidden="1"/>
    </xf>
    <xf numFmtId="0" fontId="4" fillId="6" borderId="0" xfId="0" applyFont="1" applyFill="1" applyAlignment="1" applyProtection="1">
      <alignment horizontal="left" vertical="center"/>
      <protection hidden="1"/>
    </xf>
    <xf numFmtId="0" fontId="4" fillId="6" borderId="1" xfId="0" applyFont="1" applyFill="1" applyBorder="1" applyAlignment="1" applyProtection="1">
      <alignment horizontal="left" vertical="center"/>
      <protection hidden="1"/>
    </xf>
    <xf numFmtId="0" fontId="4" fillId="6" borderId="0" xfId="0" applyFont="1" applyFill="1" applyAlignment="1" applyProtection="1">
      <alignment horizontal="left" vertical="center" wrapText="1"/>
      <protection hidden="1"/>
    </xf>
    <xf numFmtId="0" fontId="4" fillId="6" borderId="1" xfId="0" applyFont="1" applyFill="1" applyBorder="1" applyAlignment="1" applyProtection="1">
      <alignment horizontal="left" vertical="center" wrapText="1"/>
      <protection hidden="1"/>
    </xf>
    <xf numFmtId="0" fontId="5" fillId="7" borderId="3" xfId="0" applyFont="1" applyFill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3" fillId="7" borderId="3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center" vertical="center" wrapText="1"/>
      <protection locked="0"/>
    </xf>
    <xf numFmtId="0" fontId="3" fillId="7" borderId="5" xfId="0" applyFont="1" applyFill="1" applyBorder="1" applyAlignment="1" applyProtection="1">
      <alignment horizontal="center" vertical="center" wrapText="1"/>
      <protection locked="0"/>
    </xf>
  </cellXfs>
  <cellStyles count="6">
    <cellStyle name="Ongeldig" xfId="5" builtinId="27"/>
    <cellStyle name="Procent" xfId="4" builtinId="5"/>
    <cellStyle name="Standaard" xfId="0" builtinId="0"/>
    <cellStyle name="Standaard 2" xfId="2" xr:uid="{00000000-0005-0000-0000-000004000000}"/>
    <cellStyle name="Valuta" xfId="1" builtinId="4"/>
    <cellStyle name="Valuta 2" xfId="3" xr:uid="{00000000-0005-0000-0000-000005000000}"/>
  </cellStyles>
  <dxfs count="0"/>
  <tableStyles count="0" defaultTableStyle="TableStyleMedium2" defaultPivotStyle="PivotStyleLight16"/>
  <colors>
    <mruColors>
      <color rgb="FF81D5FF"/>
      <color rgb="FF0089C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jp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35719</xdr:colOff>
      <xdr:row>22</xdr:row>
      <xdr:rowOff>59531</xdr:rowOff>
    </xdr:from>
    <xdr:to>
      <xdr:col>8</xdr:col>
      <xdr:colOff>1964531</xdr:colOff>
      <xdr:row>22</xdr:row>
      <xdr:rowOff>2143125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7198C938-E7CF-ABE7-D685-E15E2D952E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74" t="2603" r="7937" b="6263"/>
        <a:stretch>
          <a:fillRect/>
        </a:stretch>
      </xdr:blipFill>
      <xdr:spPr>
        <a:xfrm>
          <a:off x="8846344" y="12549187"/>
          <a:ext cx="1928812" cy="2083594"/>
        </a:xfrm>
        <a:prstGeom prst="rect">
          <a:avLst/>
        </a:prstGeom>
      </xdr:spPr>
    </xdr:pic>
    <xdr:clientData/>
  </xdr:twoCellAnchor>
  <xdr:twoCellAnchor editAs="oneCell">
    <xdr:from>
      <xdr:col>8</xdr:col>
      <xdr:colOff>391886</xdr:colOff>
      <xdr:row>15</xdr:row>
      <xdr:rowOff>63954</xdr:rowOff>
    </xdr:from>
    <xdr:to>
      <xdr:col>8</xdr:col>
      <xdr:colOff>1752600</xdr:colOff>
      <xdr:row>15</xdr:row>
      <xdr:rowOff>2186790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DCC0A40-D413-4C2D-935B-6B8F35CCC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2743" y="4537983"/>
          <a:ext cx="1360714" cy="2122836"/>
        </a:xfrm>
        <a:prstGeom prst="rect">
          <a:avLst/>
        </a:prstGeom>
      </xdr:spPr>
    </xdr:pic>
    <xdr:clientData/>
  </xdr:twoCellAnchor>
  <xdr:twoCellAnchor editAs="oneCell">
    <xdr:from>
      <xdr:col>8</xdr:col>
      <xdr:colOff>360588</xdr:colOff>
      <xdr:row>16</xdr:row>
      <xdr:rowOff>16330</xdr:rowOff>
    </xdr:from>
    <xdr:to>
      <xdr:col>8</xdr:col>
      <xdr:colOff>1718581</xdr:colOff>
      <xdr:row>16</xdr:row>
      <xdr:rowOff>2167589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4EA067C-C059-47ED-B507-60685601A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0763" y="6664780"/>
          <a:ext cx="1357993" cy="2151259"/>
        </a:xfrm>
        <a:prstGeom prst="rect">
          <a:avLst/>
        </a:prstGeom>
      </xdr:spPr>
    </xdr:pic>
    <xdr:clientData/>
  </xdr:twoCellAnchor>
  <xdr:twoCellAnchor editAs="oneCell">
    <xdr:from>
      <xdr:col>8</xdr:col>
      <xdr:colOff>49289</xdr:colOff>
      <xdr:row>25</xdr:row>
      <xdr:rowOff>36588</xdr:rowOff>
    </xdr:from>
    <xdr:to>
      <xdr:col>8</xdr:col>
      <xdr:colOff>2045096</xdr:colOff>
      <xdr:row>25</xdr:row>
      <xdr:rowOff>2177143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5DA50CBC-5982-4C2D-A1CC-82C7BADAA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0146" y="19086588"/>
          <a:ext cx="2052957" cy="2140555"/>
        </a:xfrm>
        <a:prstGeom prst="rect">
          <a:avLst/>
        </a:prstGeom>
      </xdr:spPr>
    </xdr:pic>
    <xdr:clientData/>
  </xdr:twoCellAnchor>
  <xdr:twoCellAnchor editAs="oneCell">
    <xdr:from>
      <xdr:col>8</xdr:col>
      <xdr:colOff>65314</xdr:colOff>
      <xdr:row>29</xdr:row>
      <xdr:rowOff>43543</xdr:rowOff>
    </xdr:from>
    <xdr:to>
      <xdr:col>9</xdr:col>
      <xdr:colOff>401</xdr:colOff>
      <xdr:row>29</xdr:row>
      <xdr:rowOff>2151800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DD51D3DE-5322-44D0-B0BE-B0390456E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6171" y="25265743"/>
          <a:ext cx="1981199" cy="2108257"/>
        </a:xfrm>
        <a:prstGeom prst="rect">
          <a:avLst/>
        </a:prstGeom>
      </xdr:spPr>
    </xdr:pic>
    <xdr:clientData/>
  </xdr:twoCellAnchor>
  <xdr:twoCellAnchor>
    <xdr:from>
      <xdr:col>8</xdr:col>
      <xdr:colOff>134710</xdr:colOff>
      <xdr:row>32</xdr:row>
      <xdr:rowOff>92529</xdr:rowOff>
    </xdr:from>
    <xdr:to>
      <xdr:col>8</xdr:col>
      <xdr:colOff>1963268</xdr:colOff>
      <xdr:row>32</xdr:row>
      <xdr:rowOff>2166257</xdr:rowOff>
    </xdr:to>
    <xdr:pic>
      <xdr:nvPicPr>
        <xdr:cNvPr id="8" name="Afbeelding 2" descr="cid:image004.png@01D0A522.47FCB800">
          <a:extLst>
            <a:ext uri="{FF2B5EF4-FFF2-40B4-BE49-F238E27FC236}">
              <a16:creationId xmlns:a16="http://schemas.microsoft.com/office/drawing/2014/main" id="{979106CA-600C-416A-BD2B-B3B94BA42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5567" y="29505729"/>
          <a:ext cx="1828558" cy="2073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112451</xdr:colOff>
      <xdr:row>35</xdr:row>
      <xdr:rowOff>81644</xdr:rowOff>
    </xdr:from>
    <xdr:to>
      <xdr:col>9</xdr:col>
      <xdr:colOff>245</xdr:colOff>
      <xdr:row>35</xdr:row>
      <xdr:rowOff>1981202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F40EAF27-102F-4050-AED8-42D6AFB9D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3308" y="34088615"/>
          <a:ext cx="1964244" cy="189955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9</xdr:col>
      <xdr:colOff>9812</xdr:colOff>
      <xdr:row>19</xdr:row>
      <xdr:rowOff>2181529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5FF70052-17AC-A06D-4038-52330E8C8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10625" y="9608344"/>
          <a:ext cx="2057687" cy="218152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61"/>
  <sheetViews>
    <sheetView showGridLines="0" tabSelected="1" zoomScale="70" zoomScaleNormal="70" workbookViewId="0">
      <selection activeCell="S22" sqref="S22"/>
    </sheetView>
  </sheetViews>
  <sheetFormatPr defaultColWidth="8.6640625" defaultRowHeight="13.8"/>
  <cols>
    <col min="1" max="1" width="2.77734375" style="137" customWidth="1"/>
    <col min="2" max="2" width="5.6640625" style="136" customWidth="1"/>
    <col min="3" max="3" width="50.44140625" style="137" customWidth="1"/>
    <col min="4" max="4" width="46.6640625" style="137" customWidth="1"/>
    <col min="5" max="5" width="13.6640625" style="138" customWidth="1"/>
    <col min="6" max="7" width="13.6640625" style="137" customWidth="1"/>
    <col min="8" max="8" width="13.6640625" style="138" customWidth="1"/>
    <col min="9" max="10" width="13.6640625" style="137" customWidth="1"/>
    <col min="11" max="11" width="2.6640625" style="137" customWidth="1"/>
    <col min="12" max="12" width="13.6640625" style="137" customWidth="1"/>
    <col min="13" max="13" width="13.6640625" style="137" hidden="1" customWidth="1"/>
    <col min="14" max="14" width="2.6640625" style="137" customWidth="1"/>
    <col min="15" max="20" width="13.6640625" style="137" customWidth="1"/>
    <col min="21" max="21" width="25.6640625" style="137" customWidth="1"/>
    <col min="22" max="22" width="13.6640625" style="137" customWidth="1"/>
    <col min="23" max="23" width="40.6640625" style="146" customWidth="1"/>
    <col min="24" max="24" width="8.6640625" style="137"/>
    <col min="25" max="25" width="13.5546875" style="137" bestFit="1" customWidth="1"/>
    <col min="26" max="26" width="11.44140625" style="137" bestFit="1" customWidth="1"/>
    <col min="27" max="265" width="8.6640625" style="137"/>
    <col min="266" max="266" width="5.109375" style="137" customWidth="1"/>
    <col min="267" max="267" width="49.6640625" style="137" customWidth="1"/>
    <col min="268" max="268" width="41.88671875" style="137" bestFit="1" customWidth="1"/>
    <col min="269" max="270" width="13" style="137" customWidth="1"/>
    <col min="271" max="271" width="12.6640625" style="137" customWidth="1"/>
    <col min="272" max="272" width="9.6640625" style="137" customWidth="1"/>
    <col min="273" max="273" width="9.44140625" style="137" bestFit="1" customWidth="1"/>
    <col min="274" max="275" width="12.5546875" style="137" customWidth="1"/>
    <col min="276" max="277" width="17.44140625" style="137" customWidth="1"/>
    <col min="278" max="278" width="15.5546875" style="137" customWidth="1"/>
    <col min="279" max="279" width="39.109375" style="137" customWidth="1"/>
    <col min="280" max="521" width="8.6640625" style="137"/>
    <col min="522" max="522" width="5.109375" style="137" customWidth="1"/>
    <col min="523" max="523" width="49.6640625" style="137" customWidth="1"/>
    <col min="524" max="524" width="41.88671875" style="137" bestFit="1" customWidth="1"/>
    <col min="525" max="526" width="13" style="137" customWidth="1"/>
    <col min="527" max="527" width="12.6640625" style="137" customWidth="1"/>
    <col min="528" max="528" width="9.6640625" style="137" customWidth="1"/>
    <col min="529" max="529" width="9.44140625" style="137" bestFit="1" customWidth="1"/>
    <col min="530" max="531" width="12.5546875" style="137" customWidth="1"/>
    <col min="532" max="533" width="17.44140625" style="137" customWidth="1"/>
    <col min="534" max="534" width="15.5546875" style="137" customWidth="1"/>
    <col min="535" max="535" width="39.109375" style="137" customWidth="1"/>
    <col min="536" max="777" width="8.6640625" style="137"/>
    <col min="778" max="778" width="5.109375" style="137" customWidth="1"/>
    <col min="779" max="779" width="49.6640625" style="137" customWidth="1"/>
    <col min="780" max="780" width="41.88671875" style="137" bestFit="1" customWidth="1"/>
    <col min="781" max="782" width="13" style="137" customWidth="1"/>
    <col min="783" max="783" width="12.6640625" style="137" customWidth="1"/>
    <col min="784" max="784" width="9.6640625" style="137" customWidth="1"/>
    <col min="785" max="785" width="9.44140625" style="137" bestFit="1" customWidth="1"/>
    <col min="786" max="787" width="12.5546875" style="137" customWidth="1"/>
    <col min="788" max="789" width="17.44140625" style="137" customWidth="1"/>
    <col min="790" max="790" width="15.5546875" style="137" customWidth="1"/>
    <col min="791" max="791" width="39.109375" style="137" customWidth="1"/>
    <col min="792" max="1033" width="8.6640625" style="137"/>
    <col min="1034" max="1034" width="5.109375" style="137" customWidth="1"/>
    <col min="1035" max="1035" width="49.6640625" style="137" customWidth="1"/>
    <col min="1036" max="1036" width="41.88671875" style="137" bestFit="1" customWidth="1"/>
    <col min="1037" max="1038" width="13" style="137" customWidth="1"/>
    <col min="1039" max="1039" width="12.6640625" style="137" customWidth="1"/>
    <col min="1040" max="1040" width="9.6640625" style="137" customWidth="1"/>
    <col min="1041" max="1041" width="9.44140625" style="137" bestFit="1" customWidth="1"/>
    <col min="1042" max="1043" width="12.5546875" style="137" customWidth="1"/>
    <col min="1044" max="1045" width="17.44140625" style="137" customWidth="1"/>
    <col min="1046" max="1046" width="15.5546875" style="137" customWidth="1"/>
    <col min="1047" max="1047" width="39.109375" style="137" customWidth="1"/>
    <col min="1048" max="1289" width="8.6640625" style="137"/>
    <col min="1290" max="1290" width="5.109375" style="137" customWidth="1"/>
    <col min="1291" max="1291" width="49.6640625" style="137" customWidth="1"/>
    <col min="1292" max="1292" width="41.88671875" style="137" bestFit="1" customWidth="1"/>
    <col min="1293" max="1294" width="13" style="137" customWidth="1"/>
    <col min="1295" max="1295" width="12.6640625" style="137" customWidth="1"/>
    <col min="1296" max="1296" width="9.6640625" style="137" customWidth="1"/>
    <col min="1297" max="1297" width="9.44140625" style="137" bestFit="1" customWidth="1"/>
    <col min="1298" max="1299" width="12.5546875" style="137" customWidth="1"/>
    <col min="1300" max="1301" width="17.44140625" style="137" customWidth="1"/>
    <col min="1302" max="1302" width="15.5546875" style="137" customWidth="1"/>
    <col min="1303" max="1303" width="39.109375" style="137" customWidth="1"/>
    <col min="1304" max="1545" width="8.6640625" style="137"/>
    <col min="1546" max="1546" width="5.109375" style="137" customWidth="1"/>
    <col min="1547" max="1547" width="49.6640625" style="137" customWidth="1"/>
    <col min="1548" max="1548" width="41.88671875" style="137" bestFit="1" customWidth="1"/>
    <col min="1549" max="1550" width="13" style="137" customWidth="1"/>
    <col min="1551" max="1551" width="12.6640625" style="137" customWidth="1"/>
    <col min="1552" max="1552" width="9.6640625" style="137" customWidth="1"/>
    <col min="1553" max="1553" width="9.44140625" style="137" bestFit="1" customWidth="1"/>
    <col min="1554" max="1555" width="12.5546875" style="137" customWidth="1"/>
    <col min="1556" max="1557" width="17.44140625" style="137" customWidth="1"/>
    <col min="1558" max="1558" width="15.5546875" style="137" customWidth="1"/>
    <col min="1559" max="1559" width="39.109375" style="137" customWidth="1"/>
    <col min="1560" max="1801" width="8.6640625" style="137"/>
    <col min="1802" max="1802" width="5.109375" style="137" customWidth="1"/>
    <col min="1803" max="1803" width="49.6640625" style="137" customWidth="1"/>
    <col min="1804" max="1804" width="41.88671875" style="137" bestFit="1" customWidth="1"/>
    <col min="1805" max="1806" width="13" style="137" customWidth="1"/>
    <col min="1807" max="1807" width="12.6640625" style="137" customWidth="1"/>
    <col min="1808" max="1808" width="9.6640625" style="137" customWidth="1"/>
    <col min="1809" max="1809" width="9.44140625" style="137" bestFit="1" customWidth="1"/>
    <col min="1810" max="1811" width="12.5546875" style="137" customWidth="1"/>
    <col min="1812" max="1813" width="17.44140625" style="137" customWidth="1"/>
    <col min="1814" max="1814" width="15.5546875" style="137" customWidth="1"/>
    <col min="1815" max="1815" width="39.109375" style="137" customWidth="1"/>
    <col min="1816" max="2057" width="8.6640625" style="137"/>
    <col min="2058" max="2058" width="5.109375" style="137" customWidth="1"/>
    <col min="2059" max="2059" width="49.6640625" style="137" customWidth="1"/>
    <col min="2060" max="2060" width="41.88671875" style="137" bestFit="1" customWidth="1"/>
    <col min="2061" max="2062" width="13" style="137" customWidth="1"/>
    <col min="2063" max="2063" width="12.6640625" style="137" customWidth="1"/>
    <col min="2064" max="2064" width="9.6640625" style="137" customWidth="1"/>
    <col min="2065" max="2065" width="9.44140625" style="137" bestFit="1" customWidth="1"/>
    <col min="2066" max="2067" width="12.5546875" style="137" customWidth="1"/>
    <col min="2068" max="2069" width="17.44140625" style="137" customWidth="1"/>
    <col min="2070" max="2070" width="15.5546875" style="137" customWidth="1"/>
    <col min="2071" max="2071" width="39.109375" style="137" customWidth="1"/>
    <col min="2072" max="2313" width="8.6640625" style="137"/>
    <col min="2314" max="2314" width="5.109375" style="137" customWidth="1"/>
    <col min="2315" max="2315" width="49.6640625" style="137" customWidth="1"/>
    <col min="2316" max="2316" width="41.88671875" style="137" bestFit="1" customWidth="1"/>
    <col min="2317" max="2318" width="13" style="137" customWidth="1"/>
    <col min="2319" max="2319" width="12.6640625" style="137" customWidth="1"/>
    <col min="2320" max="2320" width="9.6640625" style="137" customWidth="1"/>
    <col min="2321" max="2321" width="9.44140625" style="137" bestFit="1" customWidth="1"/>
    <col min="2322" max="2323" width="12.5546875" style="137" customWidth="1"/>
    <col min="2324" max="2325" width="17.44140625" style="137" customWidth="1"/>
    <col min="2326" max="2326" width="15.5546875" style="137" customWidth="1"/>
    <col min="2327" max="2327" width="39.109375" style="137" customWidth="1"/>
    <col min="2328" max="2569" width="8.6640625" style="137"/>
    <col min="2570" max="2570" width="5.109375" style="137" customWidth="1"/>
    <col min="2571" max="2571" width="49.6640625" style="137" customWidth="1"/>
    <col min="2572" max="2572" width="41.88671875" style="137" bestFit="1" customWidth="1"/>
    <col min="2573" max="2574" width="13" style="137" customWidth="1"/>
    <col min="2575" max="2575" width="12.6640625" style="137" customWidth="1"/>
    <col min="2576" max="2576" width="9.6640625" style="137" customWidth="1"/>
    <col min="2577" max="2577" width="9.44140625" style="137" bestFit="1" customWidth="1"/>
    <col min="2578" max="2579" width="12.5546875" style="137" customWidth="1"/>
    <col min="2580" max="2581" width="17.44140625" style="137" customWidth="1"/>
    <col min="2582" max="2582" width="15.5546875" style="137" customWidth="1"/>
    <col min="2583" max="2583" width="39.109375" style="137" customWidth="1"/>
    <col min="2584" max="2825" width="8.6640625" style="137"/>
    <col min="2826" max="2826" width="5.109375" style="137" customWidth="1"/>
    <col min="2827" max="2827" width="49.6640625" style="137" customWidth="1"/>
    <col min="2828" max="2828" width="41.88671875" style="137" bestFit="1" customWidth="1"/>
    <col min="2829" max="2830" width="13" style="137" customWidth="1"/>
    <col min="2831" max="2831" width="12.6640625" style="137" customWidth="1"/>
    <col min="2832" max="2832" width="9.6640625" style="137" customWidth="1"/>
    <col min="2833" max="2833" width="9.44140625" style="137" bestFit="1" customWidth="1"/>
    <col min="2834" max="2835" width="12.5546875" style="137" customWidth="1"/>
    <col min="2836" max="2837" width="17.44140625" style="137" customWidth="1"/>
    <col min="2838" max="2838" width="15.5546875" style="137" customWidth="1"/>
    <col min="2839" max="2839" width="39.109375" style="137" customWidth="1"/>
    <col min="2840" max="3081" width="8.6640625" style="137"/>
    <col min="3082" max="3082" width="5.109375" style="137" customWidth="1"/>
    <col min="3083" max="3083" width="49.6640625" style="137" customWidth="1"/>
    <col min="3084" max="3084" width="41.88671875" style="137" bestFit="1" customWidth="1"/>
    <col min="3085" max="3086" width="13" style="137" customWidth="1"/>
    <col min="3087" max="3087" width="12.6640625" style="137" customWidth="1"/>
    <col min="3088" max="3088" width="9.6640625" style="137" customWidth="1"/>
    <col min="3089" max="3089" width="9.44140625" style="137" bestFit="1" customWidth="1"/>
    <col min="3090" max="3091" width="12.5546875" style="137" customWidth="1"/>
    <col min="3092" max="3093" width="17.44140625" style="137" customWidth="1"/>
    <col min="3094" max="3094" width="15.5546875" style="137" customWidth="1"/>
    <col min="3095" max="3095" width="39.109375" style="137" customWidth="1"/>
    <col min="3096" max="3337" width="8.6640625" style="137"/>
    <col min="3338" max="3338" width="5.109375" style="137" customWidth="1"/>
    <col min="3339" max="3339" width="49.6640625" style="137" customWidth="1"/>
    <col min="3340" max="3340" width="41.88671875" style="137" bestFit="1" customWidth="1"/>
    <col min="3341" max="3342" width="13" style="137" customWidth="1"/>
    <col min="3343" max="3343" width="12.6640625" style="137" customWidth="1"/>
    <col min="3344" max="3344" width="9.6640625" style="137" customWidth="1"/>
    <col min="3345" max="3345" width="9.44140625" style="137" bestFit="1" customWidth="1"/>
    <col min="3346" max="3347" width="12.5546875" style="137" customWidth="1"/>
    <col min="3348" max="3349" width="17.44140625" style="137" customWidth="1"/>
    <col min="3350" max="3350" width="15.5546875" style="137" customWidth="1"/>
    <col min="3351" max="3351" width="39.109375" style="137" customWidth="1"/>
    <col min="3352" max="3593" width="8.6640625" style="137"/>
    <col min="3594" max="3594" width="5.109375" style="137" customWidth="1"/>
    <col min="3595" max="3595" width="49.6640625" style="137" customWidth="1"/>
    <col min="3596" max="3596" width="41.88671875" style="137" bestFit="1" customWidth="1"/>
    <col min="3597" max="3598" width="13" style="137" customWidth="1"/>
    <col min="3599" max="3599" width="12.6640625" style="137" customWidth="1"/>
    <col min="3600" max="3600" width="9.6640625" style="137" customWidth="1"/>
    <col min="3601" max="3601" width="9.44140625" style="137" bestFit="1" customWidth="1"/>
    <col min="3602" max="3603" width="12.5546875" style="137" customWidth="1"/>
    <col min="3604" max="3605" width="17.44140625" style="137" customWidth="1"/>
    <col min="3606" max="3606" width="15.5546875" style="137" customWidth="1"/>
    <col min="3607" max="3607" width="39.109375" style="137" customWidth="1"/>
    <col min="3608" max="3849" width="8.6640625" style="137"/>
    <col min="3850" max="3850" width="5.109375" style="137" customWidth="1"/>
    <col min="3851" max="3851" width="49.6640625" style="137" customWidth="1"/>
    <col min="3852" max="3852" width="41.88671875" style="137" bestFit="1" customWidth="1"/>
    <col min="3853" max="3854" width="13" style="137" customWidth="1"/>
    <col min="3855" max="3855" width="12.6640625" style="137" customWidth="1"/>
    <col min="3856" max="3856" width="9.6640625" style="137" customWidth="1"/>
    <col min="3857" max="3857" width="9.44140625" style="137" bestFit="1" customWidth="1"/>
    <col min="3858" max="3859" width="12.5546875" style="137" customWidth="1"/>
    <col min="3860" max="3861" width="17.44140625" style="137" customWidth="1"/>
    <col min="3862" max="3862" width="15.5546875" style="137" customWidth="1"/>
    <col min="3863" max="3863" width="39.109375" style="137" customWidth="1"/>
    <col min="3864" max="4105" width="8.6640625" style="137"/>
    <col min="4106" max="4106" width="5.109375" style="137" customWidth="1"/>
    <col min="4107" max="4107" width="49.6640625" style="137" customWidth="1"/>
    <col min="4108" max="4108" width="41.88671875" style="137" bestFit="1" customWidth="1"/>
    <col min="4109" max="4110" width="13" style="137" customWidth="1"/>
    <col min="4111" max="4111" width="12.6640625" style="137" customWidth="1"/>
    <col min="4112" max="4112" width="9.6640625" style="137" customWidth="1"/>
    <col min="4113" max="4113" width="9.44140625" style="137" bestFit="1" customWidth="1"/>
    <col min="4114" max="4115" width="12.5546875" style="137" customWidth="1"/>
    <col min="4116" max="4117" width="17.44140625" style="137" customWidth="1"/>
    <col min="4118" max="4118" width="15.5546875" style="137" customWidth="1"/>
    <col min="4119" max="4119" width="39.109375" style="137" customWidth="1"/>
    <col min="4120" max="4361" width="8.6640625" style="137"/>
    <col min="4362" max="4362" width="5.109375" style="137" customWidth="1"/>
    <col min="4363" max="4363" width="49.6640625" style="137" customWidth="1"/>
    <col min="4364" max="4364" width="41.88671875" style="137" bestFit="1" customWidth="1"/>
    <col min="4365" max="4366" width="13" style="137" customWidth="1"/>
    <col min="4367" max="4367" width="12.6640625" style="137" customWidth="1"/>
    <col min="4368" max="4368" width="9.6640625" style="137" customWidth="1"/>
    <col min="4369" max="4369" width="9.44140625" style="137" bestFit="1" customWidth="1"/>
    <col min="4370" max="4371" width="12.5546875" style="137" customWidth="1"/>
    <col min="4372" max="4373" width="17.44140625" style="137" customWidth="1"/>
    <col min="4374" max="4374" width="15.5546875" style="137" customWidth="1"/>
    <col min="4375" max="4375" width="39.109375" style="137" customWidth="1"/>
    <col min="4376" max="4617" width="8.6640625" style="137"/>
    <col min="4618" max="4618" width="5.109375" style="137" customWidth="1"/>
    <col min="4619" max="4619" width="49.6640625" style="137" customWidth="1"/>
    <col min="4620" max="4620" width="41.88671875" style="137" bestFit="1" customWidth="1"/>
    <col min="4621" max="4622" width="13" style="137" customWidth="1"/>
    <col min="4623" max="4623" width="12.6640625" style="137" customWidth="1"/>
    <col min="4624" max="4624" width="9.6640625" style="137" customWidth="1"/>
    <col min="4625" max="4625" width="9.44140625" style="137" bestFit="1" customWidth="1"/>
    <col min="4626" max="4627" width="12.5546875" style="137" customWidth="1"/>
    <col min="4628" max="4629" width="17.44140625" style="137" customWidth="1"/>
    <col min="4630" max="4630" width="15.5546875" style="137" customWidth="1"/>
    <col min="4631" max="4631" width="39.109375" style="137" customWidth="1"/>
    <col min="4632" max="4873" width="8.6640625" style="137"/>
    <col min="4874" max="4874" width="5.109375" style="137" customWidth="1"/>
    <col min="4875" max="4875" width="49.6640625" style="137" customWidth="1"/>
    <col min="4876" max="4876" width="41.88671875" style="137" bestFit="1" customWidth="1"/>
    <col min="4877" max="4878" width="13" style="137" customWidth="1"/>
    <col min="4879" max="4879" width="12.6640625" style="137" customWidth="1"/>
    <col min="4880" max="4880" width="9.6640625" style="137" customWidth="1"/>
    <col min="4881" max="4881" width="9.44140625" style="137" bestFit="1" customWidth="1"/>
    <col min="4882" max="4883" width="12.5546875" style="137" customWidth="1"/>
    <col min="4884" max="4885" width="17.44140625" style="137" customWidth="1"/>
    <col min="4886" max="4886" width="15.5546875" style="137" customWidth="1"/>
    <col min="4887" max="4887" width="39.109375" style="137" customWidth="1"/>
    <col min="4888" max="5129" width="8.6640625" style="137"/>
    <col min="5130" max="5130" width="5.109375" style="137" customWidth="1"/>
    <col min="5131" max="5131" width="49.6640625" style="137" customWidth="1"/>
    <col min="5132" max="5132" width="41.88671875" style="137" bestFit="1" customWidth="1"/>
    <col min="5133" max="5134" width="13" style="137" customWidth="1"/>
    <col min="5135" max="5135" width="12.6640625" style="137" customWidth="1"/>
    <col min="5136" max="5136" width="9.6640625" style="137" customWidth="1"/>
    <col min="5137" max="5137" width="9.44140625" style="137" bestFit="1" customWidth="1"/>
    <col min="5138" max="5139" width="12.5546875" style="137" customWidth="1"/>
    <col min="5140" max="5141" width="17.44140625" style="137" customWidth="1"/>
    <col min="5142" max="5142" width="15.5546875" style="137" customWidth="1"/>
    <col min="5143" max="5143" width="39.109375" style="137" customWidth="1"/>
    <col min="5144" max="5385" width="8.6640625" style="137"/>
    <col min="5386" max="5386" width="5.109375" style="137" customWidth="1"/>
    <col min="5387" max="5387" width="49.6640625" style="137" customWidth="1"/>
    <col min="5388" max="5388" width="41.88671875" style="137" bestFit="1" customWidth="1"/>
    <col min="5389" max="5390" width="13" style="137" customWidth="1"/>
    <col min="5391" max="5391" width="12.6640625" style="137" customWidth="1"/>
    <col min="5392" max="5392" width="9.6640625" style="137" customWidth="1"/>
    <col min="5393" max="5393" width="9.44140625" style="137" bestFit="1" customWidth="1"/>
    <col min="5394" max="5395" width="12.5546875" style="137" customWidth="1"/>
    <col min="5396" max="5397" width="17.44140625" style="137" customWidth="1"/>
    <col min="5398" max="5398" width="15.5546875" style="137" customWidth="1"/>
    <col min="5399" max="5399" width="39.109375" style="137" customWidth="1"/>
    <col min="5400" max="5641" width="8.6640625" style="137"/>
    <col min="5642" max="5642" width="5.109375" style="137" customWidth="1"/>
    <col min="5643" max="5643" width="49.6640625" style="137" customWidth="1"/>
    <col min="5644" max="5644" width="41.88671875" style="137" bestFit="1" customWidth="1"/>
    <col min="5645" max="5646" width="13" style="137" customWidth="1"/>
    <col min="5647" max="5647" width="12.6640625" style="137" customWidth="1"/>
    <col min="5648" max="5648" width="9.6640625" style="137" customWidth="1"/>
    <col min="5649" max="5649" width="9.44140625" style="137" bestFit="1" customWidth="1"/>
    <col min="5650" max="5651" width="12.5546875" style="137" customWidth="1"/>
    <col min="5652" max="5653" width="17.44140625" style="137" customWidth="1"/>
    <col min="5654" max="5654" width="15.5546875" style="137" customWidth="1"/>
    <col min="5655" max="5655" width="39.109375" style="137" customWidth="1"/>
    <col min="5656" max="5897" width="8.6640625" style="137"/>
    <col min="5898" max="5898" width="5.109375" style="137" customWidth="1"/>
    <col min="5899" max="5899" width="49.6640625" style="137" customWidth="1"/>
    <col min="5900" max="5900" width="41.88671875" style="137" bestFit="1" customWidth="1"/>
    <col min="5901" max="5902" width="13" style="137" customWidth="1"/>
    <col min="5903" max="5903" width="12.6640625" style="137" customWidth="1"/>
    <col min="5904" max="5904" width="9.6640625" style="137" customWidth="1"/>
    <col min="5905" max="5905" width="9.44140625" style="137" bestFit="1" customWidth="1"/>
    <col min="5906" max="5907" width="12.5546875" style="137" customWidth="1"/>
    <col min="5908" max="5909" width="17.44140625" style="137" customWidth="1"/>
    <col min="5910" max="5910" width="15.5546875" style="137" customWidth="1"/>
    <col min="5911" max="5911" width="39.109375" style="137" customWidth="1"/>
    <col min="5912" max="6153" width="8.6640625" style="137"/>
    <col min="6154" max="6154" width="5.109375" style="137" customWidth="1"/>
    <col min="6155" max="6155" width="49.6640625" style="137" customWidth="1"/>
    <col min="6156" max="6156" width="41.88671875" style="137" bestFit="1" customWidth="1"/>
    <col min="6157" max="6158" width="13" style="137" customWidth="1"/>
    <col min="6159" max="6159" width="12.6640625" style="137" customWidth="1"/>
    <col min="6160" max="6160" width="9.6640625" style="137" customWidth="1"/>
    <col min="6161" max="6161" width="9.44140625" style="137" bestFit="1" customWidth="1"/>
    <col min="6162" max="6163" width="12.5546875" style="137" customWidth="1"/>
    <col min="6164" max="6165" width="17.44140625" style="137" customWidth="1"/>
    <col min="6166" max="6166" width="15.5546875" style="137" customWidth="1"/>
    <col min="6167" max="6167" width="39.109375" style="137" customWidth="1"/>
    <col min="6168" max="6409" width="8.6640625" style="137"/>
    <col min="6410" max="6410" width="5.109375" style="137" customWidth="1"/>
    <col min="6411" max="6411" width="49.6640625" style="137" customWidth="1"/>
    <col min="6412" max="6412" width="41.88671875" style="137" bestFit="1" customWidth="1"/>
    <col min="6413" max="6414" width="13" style="137" customWidth="1"/>
    <col min="6415" max="6415" width="12.6640625" style="137" customWidth="1"/>
    <col min="6416" max="6416" width="9.6640625" style="137" customWidth="1"/>
    <col min="6417" max="6417" width="9.44140625" style="137" bestFit="1" customWidth="1"/>
    <col min="6418" max="6419" width="12.5546875" style="137" customWidth="1"/>
    <col min="6420" max="6421" width="17.44140625" style="137" customWidth="1"/>
    <col min="6422" max="6422" width="15.5546875" style="137" customWidth="1"/>
    <col min="6423" max="6423" width="39.109375" style="137" customWidth="1"/>
    <col min="6424" max="6665" width="8.6640625" style="137"/>
    <col min="6666" max="6666" width="5.109375" style="137" customWidth="1"/>
    <col min="6667" max="6667" width="49.6640625" style="137" customWidth="1"/>
    <col min="6668" max="6668" width="41.88671875" style="137" bestFit="1" customWidth="1"/>
    <col min="6669" max="6670" width="13" style="137" customWidth="1"/>
    <col min="6671" max="6671" width="12.6640625" style="137" customWidth="1"/>
    <col min="6672" max="6672" width="9.6640625" style="137" customWidth="1"/>
    <col min="6673" max="6673" width="9.44140625" style="137" bestFit="1" customWidth="1"/>
    <col min="6674" max="6675" width="12.5546875" style="137" customWidth="1"/>
    <col min="6676" max="6677" width="17.44140625" style="137" customWidth="1"/>
    <col min="6678" max="6678" width="15.5546875" style="137" customWidth="1"/>
    <col min="6679" max="6679" width="39.109375" style="137" customWidth="1"/>
    <col min="6680" max="6921" width="8.6640625" style="137"/>
    <col min="6922" max="6922" width="5.109375" style="137" customWidth="1"/>
    <col min="6923" max="6923" width="49.6640625" style="137" customWidth="1"/>
    <col min="6924" max="6924" width="41.88671875" style="137" bestFit="1" customWidth="1"/>
    <col min="6925" max="6926" width="13" style="137" customWidth="1"/>
    <col min="6927" max="6927" width="12.6640625" style="137" customWidth="1"/>
    <col min="6928" max="6928" width="9.6640625" style="137" customWidth="1"/>
    <col min="6929" max="6929" width="9.44140625" style="137" bestFit="1" customWidth="1"/>
    <col min="6930" max="6931" width="12.5546875" style="137" customWidth="1"/>
    <col min="6932" max="6933" width="17.44140625" style="137" customWidth="1"/>
    <col min="6934" max="6934" width="15.5546875" style="137" customWidth="1"/>
    <col min="6935" max="6935" width="39.109375" style="137" customWidth="1"/>
    <col min="6936" max="7177" width="8.6640625" style="137"/>
    <col min="7178" max="7178" width="5.109375" style="137" customWidth="1"/>
    <col min="7179" max="7179" width="49.6640625" style="137" customWidth="1"/>
    <col min="7180" max="7180" width="41.88671875" style="137" bestFit="1" customWidth="1"/>
    <col min="7181" max="7182" width="13" style="137" customWidth="1"/>
    <col min="7183" max="7183" width="12.6640625" style="137" customWidth="1"/>
    <col min="7184" max="7184" width="9.6640625" style="137" customWidth="1"/>
    <col min="7185" max="7185" width="9.44140625" style="137" bestFit="1" customWidth="1"/>
    <col min="7186" max="7187" width="12.5546875" style="137" customWidth="1"/>
    <col min="7188" max="7189" width="17.44140625" style="137" customWidth="1"/>
    <col min="7190" max="7190" width="15.5546875" style="137" customWidth="1"/>
    <col min="7191" max="7191" width="39.109375" style="137" customWidth="1"/>
    <col min="7192" max="7433" width="8.6640625" style="137"/>
    <col min="7434" max="7434" width="5.109375" style="137" customWidth="1"/>
    <col min="7435" max="7435" width="49.6640625" style="137" customWidth="1"/>
    <col min="7436" max="7436" width="41.88671875" style="137" bestFit="1" customWidth="1"/>
    <col min="7437" max="7438" width="13" style="137" customWidth="1"/>
    <col min="7439" max="7439" width="12.6640625" style="137" customWidth="1"/>
    <col min="7440" max="7440" width="9.6640625" style="137" customWidth="1"/>
    <col min="7441" max="7441" width="9.44140625" style="137" bestFit="1" customWidth="1"/>
    <col min="7442" max="7443" width="12.5546875" style="137" customWidth="1"/>
    <col min="7444" max="7445" width="17.44140625" style="137" customWidth="1"/>
    <col min="7446" max="7446" width="15.5546875" style="137" customWidth="1"/>
    <col min="7447" max="7447" width="39.109375" style="137" customWidth="1"/>
    <col min="7448" max="7689" width="8.6640625" style="137"/>
    <col min="7690" max="7690" width="5.109375" style="137" customWidth="1"/>
    <col min="7691" max="7691" width="49.6640625" style="137" customWidth="1"/>
    <col min="7692" max="7692" width="41.88671875" style="137" bestFit="1" customWidth="1"/>
    <col min="7693" max="7694" width="13" style="137" customWidth="1"/>
    <col min="7695" max="7695" width="12.6640625" style="137" customWidth="1"/>
    <col min="7696" max="7696" width="9.6640625" style="137" customWidth="1"/>
    <col min="7697" max="7697" width="9.44140625" style="137" bestFit="1" customWidth="1"/>
    <col min="7698" max="7699" width="12.5546875" style="137" customWidth="1"/>
    <col min="7700" max="7701" width="17.44140625" style="137" customWidth="1"/>
    <col min="7702" max="7702" width="15.5546875" style="137" customWidth="1"/>
    <col min="7703" max="7703" width="39.109375" style="137" customWidth="1"/>
    <col min="7704" max="7945" width="8.6640625" style="137"/>
    <col min="7946" max="7946" width="5.109375" style="137" customWidth="1"/>
    <col min="7947" max="7947" width="49.6640625" style="137" customWidth="1"/>
    <col min="7948" max="7948" width="41.88671875" style="137" bestFit="1" customWidth="1"/>
    <col min="7949" max="7950" width="13" style="137" customWidth="1"/>
    <col min="7951" max="7951" width="12.6640625" style="137" customWidth="1"/>
    <col min="7952" max="7952" width="9.6640625" style="137" customWidth="1"/>
    <col min="7953" max="7953" width="9.44140625" style="137" bestFit="1" customWidth="1"/>
    <col min="7954" max="7955" width="12.5546875" style="137" customWidth="1"/>
    <col min="7956" max="7957" width="17.44140625" style="137" customWidth="1"/>
    <col min="7958" max="7958" width="15.5546875" style="137" customWidth="1"/>
    <col min="7959" max="7959" width="39.109375" style="137" customWidth="1"/>
    <col min="7960" max="8201" width="8.6640625" style="137"/>
    <col min="8202" max="8202" width="5.109375" style="137" customWidth="1"/>
    <col min="8203" max="8203" width="49.6640625" style="137" customWidth="1"/>
    <col min="8204" max="8204" width="41.88671875" style="137" bestFit="1" customWidth="1"/>
    <col min="8205" max="8206" width="13" style="137" customWidth="1"/>
    <col min="8207" max="8207" width="12.6640625" style="137" customWidth="1"/>
    <col min="8208" max="8208" width="9.6640625" style="137" customWidth="1"/>
    <col min="8209" max="8209" width="9.44140625" style="137" bestFit="1" customWidth="1"/>
    <col min="8210" max="8211" width="12.5546875" style="137" customWidth="1"/>
    <col min="8212" max="8213" width="17.44140625" style="137" customWidth="1"/>
    <col min="8214" max="8214" width="15.5546875" style="137" customWidth="1"/>
    <col min="8215" max="8215" width="39.109375" style="137" customWidth="1"/>
    <col min="8216" max="8457" width="8.6640625" style="137"/>
    <col min="8458" max="8458" width="5.109375" style="137" customWidth="1"/>
    <col min="8459" max="8459" width="49.6640625" style="137" customWidth="1"/>
    <col min="8460" max="8460" width="41.88671875" style="137" bestFit="1" customWidth="1"/>
    <col min="8461" max="8462" width="13" style="137" customWidth="1"/>
    <col min="8463" max="8463" width="12.6640625" style="137" customWidth="1"/>
    <col min="8464" max="8464" width="9.6640625" style="137" customWidth="1"/>
    <col min="8465" max="8465" width="9.44140625" style="137" bestFit="1" customWidth="1"/>
    <col min="8466" max="8467" width="12.5546875" style="137" customWidth="1"/>
    <col min="8468" max="8469" width="17.44140625" style="137" customWidth="1"/>
    <col min="8470" max="8470" width="15.5546875" style="137" customWidth="1"/>
    <col min="8471" max="8471" width="39.109375" style="137" customWidth="1"/>
    <col min="8472" max="8713" width="8.6640625" style="137"/>
    <col min="8714" max="8714" width="5.109375" style="137" customWidth="1"/>
    <col min="8715" max="8715" width="49.6640625" style="137" customWidth="1"/>
    <col min="8716" max="8716" width="41.88671875" style="137" bestFit="1" customWidth="1"/>
    <col min="8717" max="8718" width="13" style="137" customWidth="1"/>
    <col min="8719" max="8719" width="12.6640625" style="137" customWidth="1"/>
    <col min="8720" max="8720" width="9.6640625" style="137" customWidth="1"/>
    <col min="8721" max="8721" width="9.44140625" style="137" bestFit="1" customWidth="1"/>
    <col min="8722" max="8723" width="12.5546875" style="137" customWidth="1"/>
    <col min="8724" max="8725" width="17.44140625" style="137" customWidth="1"/>
    <col min="8726" max="8726" width="15.5546875" style="137" customWidth="1"/>
    <col min="8727" max="8727" width="39.109375" style="137" customWidth="1"/>
    <col min="8728" max="8969" width="8.6640625" style="137"/>
    <col min="8970" max="8970" width="5.109375" style="137" customWidth="1"/>
    <col min="8971" max="8971" width="49.6640625" style="137" customWidth="1"/>
    <col min="8972" max="8972" width="41.88671875" style="137" bestFit="1" customWidth="1"/>
    <col min="8973" max="8974" width="13" style="137" customWidth="1"/>
    <col min="8975" max="8975" width="12.6640625" style="137" customWidth="1"/>
    <col min="8976" max="8976" width="9.6640625" style="137" customWidth="1"/>
    <col min="8977" max="8977" width="9.44140625" style="137" bestFit="1" customWidth="1"/>
    <col min="8978" max="8979" width="12.5546875" style="137" customWidth="1"/>
    <col min="8980" max="8981" width="17.44140625" style="137" customWidth="1"/>
    <col min="8982" max="8982" width="15.5546875" style="137" customWidth="1"/>
    <col min="8983" max="8983" width="39.109375" style="137" customWidth="1"/>
    <col min="8984" max="9225" width="8.6640625" style="137"/>
    <col min="9226" max="9226" width="5.109375" style="137" customWidth="1"/>
    <col min="9227" max="9227" width="49.6640625" style="137" customWidth="1"/>
    <col min="9228" max="9228" width="41.88671875" style="137" bestFit="1" customWidth="1"/>
    <col min="9229" max="9230" width="13" style="137" customWidth="1"/>
    <col min="9231" max="9231" width="12.6640625" style="137" customWidth="1"/>
    <col min="9232" max="9232" width="9.6640625" style="137" customWidth="1"/>
    <col min="9233" max="9233" width="9.44140625" style="137" bestFit="1" customWidth="1"/>
    <col min="9234" max="9235" width="12.5546875" style="137" customWidth="1"/>
    <col min="9236" max="9237" width="17.44140625" style="137" customWidth="1"/>
    <col min="9238" max="9238" width="15.5546875" style="137" customWidth="1"/>
    <col min="9239" max="9239" width="39.109375" style="137" customWidth="1"/>
    <col min="9240" max="9481" width="8.6640625" style="137"/>
    <col min="9482" max="9482" width="5.109375" style="137" customWidth="1"/>
    <col min="9483" max="9483" width="49.6640625" style="137" customWidth="1"/>
    <col min="9484" max="9484" width="41.88671875" style="137" bestFit="1" customWidth="1"/>
    <col min="9485" max="9486" width="13" style="137" customWidth="1"/>
    <col min="9487" max="9487" width="12.6640625" style="137" customWidth="1"/>
    <col min="9488" max="9488" width="9.6640625" style="137" customWidth="1"/>
    <col min="9489" max="9489" width="9.44140625" style="137" bestFit="1" customWidth="1"/>
    <col min="9490" max="9491" width="12.5546875" style="137" customWidth="1"/>
    <col min="9492" max="9493" width="17.44140625" style="137" customWidth="1"/>
    <col min="9494" max="9494" width="15.5546875" style="137" customWidth="1"/>
    <col min="9495" max="9495" width="39.109375" style="137" customWidth="1"/>
    <col min="9496" max="9737" width="8.6640625" style="137"/>
    <col min="9738" max="9738" width="5.109375" style="137" customWidth="1"/>
    <col min="9739" max="9739" width="49.6640625" style="137" customWidth="1"/>
    <col min="9740" max="9740" width="41.88671875" style="137" bestFit="1" customWidth="1"/>
    <col min="9741" max="9742" width="13" style="137" customWidth="1"/>
    <col min="9743" max="9743" width="12.6640625" style="137" customWidth="1"/>
    <col min="9744" max="9744" width="9.6640625" style="137" customWidth="1"/>
    <col min="9745" max="9745" width="9.44140625" style="137" bestFit="1" customWidth="1"/>
    <col min="9746" max="9747" width="12.5546875" style="137" customWidth="1"/>
    <col min="9748" max="9749" width="17.44140625" style="137" customWidth="1"/>
    <col min="9750" max="9750" width="15.5546875" style="137" customWidth="1"/>
    <col min="9751" max="9751" width="39.109375" style="137" customWidth="1"/>
    <col min="9752" max="9993" width="8.6640625" style="137"/>
    <col min="9994" max="9994" width="5.109375" style="137" customWidth="1"/>
    <col min="9995" max="9995" width="49.6640625" style="137" customWidth="1"/>
    <col min="9996" max="9996" width="41.88671875" style="137" bestFit="1" customWidth="1"/>
    <col min="9997" max="9998" width="13" style="137" customWidth="1"/>
    <col min="9999" max="9999" width="12.6640625" style="137" customWidth="1"/>
    <col min="10000" max="10000" width="9.6640625" style="137" customWidth="1"/>
    <col min="10001" max="10001" width="9.44140625" style="137" bestFit="1" customWidth="1"/>
    <col min="10002" max="10003" width="12.5546875" style="137" customWidth="1"/>
    <col min="10004" max="10005" width="17.44140625" style="137" customWidth="1"/>
    <col min="10006" max="10006" width="15.5546875" style="137" customWidth="1"/>
    <col min="10007" max="10007" width="39.109375" style="137" customWidth="1"/>
    <col min="10008" max="10249" width="8.6640625" style="137"/>
    <col min="10250" max="10250" width="5.109375" style="137" customWidth="1"/>
    <col min="10251" max="10251" width="49.6640625" style="137" customWidth="1"/>
    <col min="10252" max="10252" width="41.88671875" style="137" bestFit="1" customWidth="1"/>
    <col min="10253" max="10254" width="13" style="137" customWidth="1"/>
    <col min="10255" max="10255" width="12.6640625" style="137" customWidth="1"/>
    <col min="10256" max="10256" width="9.6640625" style="137" customWidth="1"/>
    <col min="10257" max="10257" width="9.44140625" style="137" bestFit="1" customWidth="1"/>
    <col min="10258" max="10259" width="12.5546875" style="137" customWidth="1"/>
    <col min="10260" max="10261" width="17.44140625" style="137" customWidth="1"/>
    <col min="10262" max="10262" width="15.5546875" style="137" customWidth="1"/>
    <col min="10263" max="10263" width="39.109375" style="137" customWidth="1"/>
    <col min="10264" max="10505" width="8.6640625" style="137"/>
    <col min="10506" max="10506" width="5.109375" style="137" customWidth="1"/>
    <col min="10507" max="10507" width="49.6640625" style="137" customWidth="1"/>
    <col min="10508" max="10508" width="41.88671875" style="137" bestFit="1" customWidth="1"/>
    <col min="10509" max="10510" width="13" style="137" customWidth="1"/>
    <col min="10511" max="10511" width="12.6640625" style="137" customWidth="1"/>
    <col min="10512" max="10512" width="9.6640625" style="137" customWidth="1"/>
    <col min="10513" max="10513" width="9.44140625" style="137" bestFit="1" customWidth="1"/>
    <col min="10514" max="10515" width="12.5546875" style="137" customWidth="1"/>
    <col min="10516" max="10517" width="17.44140625" style="137" customWidth="1"/>
    <col min="10518" max="10518" width="15.5546875" style="137" customWidth="1"/>
    <col min="10519" max="10519" width="39.109375" style="137" customWidth="1"/>
    <col min="10520" max="10761" width="8.6640625" style="137"/>
    <col min="10762" max="10762" width="5.109375" style="137" customWidth="1"/>
    <col min="10763" max="10763" width="49.6640625" style="137" customWidth="1"/>
    <col min="10764" max="10764" width="41.88671875" style="137" bestFit="1" customWidth="1"/>
    <col min="10765" max="10766" width="13" style="137" customWidth="1"/>
    <col min="10767" max="10767" width="12.6640625" style="137" customWidth="1"/>
    <col min="10768" max="10768" width="9.6640625" style="137" customWidth="1"/>
    <col min="10769" max="10769" width="9.44140625" style="137" bestFit="1" customWidth="1"/>
    <col min="10770" max="10771" width="12.5546875" style="137" customWidth="1"/>
    <col min="10772" max="10773" width="17.44140625" style="137" customWidth="1"/>
    <col min="10774" max="10774" width="15.5546875" style="137" customWidth="1"/>
    <col min="10775" max="10775" width="39.109375" style="137" customWidth="1"/>
    <col min="10776" max="11017" width="8.6640625" style="137"/>
    <col min="11018" max="11018" width="5.109375" style="137" customWidth="1"/>
    <col min="11019" max="11019" width="49.6640625" style="137" customWidth="1"/>
    <col min="11020" max="11020" width="41.88671875" style="137" bestFit="1" customWidth="1"/>
    <col min="11021" max="11022" width="13" style="137" customWidth="1"/>
    <col min="11023" max="11023" width="12.6640625" style="137" customWidth="1"/>
    <col min="11024" max="11024" width="9.6640625" style="137" customWidth="1"/>
    <col min="11025" max="11025" width="9.44140625" style="137" bestFit="1" customWidth="1"/>
    <col min="11026" max="11027" width="12.5546875" style="137" customWidth="1"/>
    <col min="11028" max="11029" width="17.44140625" style="137" customWidth="1"/>
    <col min="11030" max="11030" width="15.5546875" style="137" customWidth="1"/>
    <col min="11031" max="11031" width="39.109375" style="137" customWidth="1"/>
    <col min="11032" max="11273" width="8.6640625" style="137"/>
    <col min="11274" max="11274" width="5.109375" style="137" customWidth="1"/>
    <col min="11275" max="11275" width="49.6640625" style="137" customWidth="1"/>
    <col min="11276" max="11276" width="41.88671875" style="137" bestFit="1" customWidth="1"/>
    <col min="11277" max="11278" width="13" style="137" customWidth="1"/>
    <col min="11279" max="11279" width="12.6640625" style="137" customWidth="1"/>
    <col min="11280" max="11280" width="9.6640625" style="137" customWidth="1"/>
    <col min="11281" max="11281" width="9.44140625" style="137" bestFit="1" customWidth="1"/>
    <col min="11282" max="11283" width="12.5546875" style="137" customWidth="1"/>
    <col min="11284" max="11285" width="17.44140625" style="137" customWidth="1"/>
    <col min="11286" max="11286" width="15.5546875" style="137" customWidth="1"/>
    <col min="11287" max="11287" width="39.109375" style="137" customWidth="1"/>
    <col min="11288" max="11529" width="8.6640625" style="137"/>
    <col min="11530" max="11530" width="5.109375" style="137" customWidth="1"/>
    <col min="11531" max="11531" width="49.6640625" style="137" customWidth="1"/>
    <col min="11532" max="11532" width="41.88671875" style="137" bestFit="1" customWidth="1"/>
    <col min="11533" max="11534" width="13" style="137" customWidth="1"/>
    <col min="11535" max="11535" width="12.6640625" style="137" customWidth="1"/>
    <col min="11536" max="11536" width="9.6640625" style="137" customWidth="1"/>
    <col min="11537" max="11537" width="9.44140625" style="137" bestFit="1" customWidth="1"/>
    <col min="11538" max="11539" width="12.5546875" style="137" customWidth="1"/>
    <col min="11540" max="11541" width="17.44140625" style="137" customWidth="1"/>
    <col min="11542" max="11542" width="15.5546875" style="137" customWidth="1"/>
    <col min="11543" max="11543" width="39.109375" style="137" customWidth="1"/>
    <col min="11544" max="11785" width="8.6640625" style="137"/>
    <col min="11786" max="11786" width="5.109375" style="137" customWidth="1"/>
    <col min="11787" max="11787" width="49.6640625" style="137" customWidth="1"/>
    <col min="11788" max="11788" width="41.88671875" style="137" bestFit="1" customWidth="1"/>
    <col min="11789" max="11790" width="13" style="137" customWidth="1"/>
    <col min="11791" max="11791" width="12.6640625" style="137" customWidth="1"/>
    <col min="11792" max="11792" width="9.6640625" style="137" customWidth="1"/>
    <col min="11793" max="11793" width="9.44140625" style="137" bestFit="1" customWidth="1"/>
    <col min="11794" max="11795" width="12.5546875" style="137" customWidth="1"/>
    <col min="11796" max="11797" width="17.44140625" style="137" customWidth="1"/>
    <col min="11798" max="11798" width="15.5546875" style="137" customWidth="1"/>
    <col min="11799" max="11799" width="39.109375" style="137" customWidth="1"/>
    <col min="11800" max="12041" width="8.6640625" style="137"/>
    <col min="12042" max="12042" width="5.109375" style="137" customWidth="1"/>
    <col min="12043" max="12043" width="49.6640625" style="137" customWidth="1"/>
    <col min="12044" max="12044" width="41.88671875" style="137" bestFit="1" customWidth="1"/>
    <col min="12045" max="12046" width="13" style="137" customWidth="1"/>
    <col min="12047" max="12047" width="12.6640625" style="137" customWidth="1"/>
    <col min="12048" max="12048" width="9.6640625" style="137" customWidth="1"/>
    <col min="12049" max="12049" width="9.44140625" style="137" bestFit="1" customWidth="1"/>
    <col min="12050" max="12051" width="12.5546875" style="137" customWidth="1"/>
    <col min="12052" max="12053" width="17.44140625" style="137" customWidth="1"/>
    <col min="12054" max="12054" width="15.5546875" style="137" customWidth="1"/>
    <col min="12055" max="12055" width="39.109375" style="137" customWidth="1"/>
    <col min="12056" max="12297" width="8.6640625" style="137"/>
    <col min="12298" max="12298" width="5.109375" style="137" customWidth="1"/>
    <col min="12299" max="12299" width="49.6640625" style="137" customWidth="1"/>
    <col min="12300" max="12300" width="41.88671875" style="137" bestFit="1" customWidth="1"/>
    <col min="12301" max="12302" width="13" style="137" customWidth="1"/>
    <col min="12303" max="12303" width="12.6640625" style="137" customWidth="1"/>
    <col min="12304" max="12304" width="9.6640625" style="137" customWidth="1"/>
    <col min="12305" max="12305" width="9.44140625" style="137" bestFit="1" customWidth="1"/>
    <col min="12306" max="12307" width="12.5546875" style="137" customWidth="1"/>
    <col min="12308" max="12309" width="17.44140625" style="137" customWidth="1"/>
    <col min="12310" max="12310" width="15.5546875" style="137" customWidth="1"/>
    <col min="12311" max="12311" width="39.109375" style="137" customWidth="1"/>
    <col min="12312" max="12553" width="8.6640625" style="137"/>
    <col min="12554" max="12554" width="5.109375" style="137" customWidth="1"/>
    <col min="12555" max="12555" width="49.6640625" style="137" customWidth="1"/>
    <col min="12556" max="12556" width="41.88671875" style="137" bestFit="1" customWidth="1"/>
    <col min="12557" max="12558" width="13" style="137" customWidth="1"/>
    <col min="12559" max="12559" width="12.6640625" style="137" customWidth="1"/>
    <col min="12560" max="12560" width="9.6640625" style="137" customWidth="1"/>
    <col min="12561" max="12561" width="9.44140625" style="137" bestFit="1" customWidth="1"/>
    <col min="12562" max="12563" width="12.5546875" style="137" customWidth="1"/>
    <col min="12564" max="12565" width="17.44140625" style="137" customWidth="1"/>
    <col min="12566" max="12566" width="15.5546875" style="137" customWidth="1"/>
    <col min="12567" max="12567" width="39.109375" style="137" customWidth="1"/>
    <col min="12568" max="12809" width="8.6640625" style="137"/>
    <col min="12810" max="12810" width="5.109375" style="137" customWidth="1"/>
    <col min="12811" max="12811" width="49.6640625" style="137" customWidth="1"/>
    <col min="12812" max="12812" width="41.88671875" style="137" bestFit="1" customWidth="1"/>
    <col min="12813" max="12814" width="13" style="137" customWidth="1"/>
    <col min="12815" max="12815" width="12.6640625" style="137" customWidth="1"/>
    <col min="12816" max="12816" width="9.6640625" style="137" customWidth="1"/>
    <col min="12817" max="12817" width="9.44140625" style="137" bestFit="1" customWidth="1"/>
    <col min="12818" max="12819" width="12.5546875" style="137" customWidth="1"/>
    <col min="12820" max="12821" width="17.44140625" style="137" customWidth="1"/>
    <col min="12822" max="12822" width="15.5546875" style="137" customWidth="1"/>
    <col min="12823" max="12823" width="39.109375" style="137" customWidth="1"/>
    <col min="12824" max="13065" width="8.6640625" style="137"/>
    <col min="13066" max="13066" width="5.109375" style="137" customWidth="1"/>
    <col min="13067" max="13067" width="49.6640625" style="137" customWidth="1"/>
    <col min="13068" max="13068" width="41.88671875" style="137" bestFit="1" customWidth="1"/>
    <col min="13069" max="13070" width="13" style="137" customWidth="1"/>
    <col min="13071" max="13071" width="12.6640625" style="137" customWidth="1"/>
    <col min="13072" max="13072" width="9.6640625" style="137" customWidth="1"/>
    <col min="13073" max="13073" width="9.44140625" style="137" bestFit="1" customWidth="1"/>
    <col min="13074" max="13075" width="12.5546875" style="137" customWidth="1"/>
    <col min="13076" max="13077" width="17.44140625" style="137" customWidth="1"/>
    <col min="13078" max="13078" width="15.5546875" style="137" customWidth="1"/>
    <col min="13079" max="13079" width="39.109375" style="137" customWidth="1"/>
    <col min="13080" max="13321" width="8.6640625" style="137"/>
    <col min="13322" max="13322" width="5.109375" style="137" customWidth="1"/>
    <col min="13323" max="13323" width="49.6640625" style="137" customWidth="1"/>
    <col min="13324" max="13324" width="41.88671875" style="137" bestFit="1" customWidth="1"/>
    <col min="13325" max="13326" width="13" style="137" customWidth="1"/>
    <col min="13327" max="13327" width="12.6640625" style="137" customWidth="1"/>
    <col min="13328" max="13328" width="9.6640625" style="137" customWidth="1"/>
    <col min="13329" max="13329" width="9.44140625" style="137" bestFit="1" customWidth="1"/>
    <col min="13330" max="13331" width="12.5546875" style="137" customWidth="1"/>
    <col min="13332" max="13333" width="17.44140625" style="137" customWidth="1"/>
    <col min="13334" max="13334" width="15.5546875" style="137" customWidth="1"/>
    <col min="13335" max="13335" width="39.109375" style="137" customWidth="1"/>
    <col min="13336" max="13577" width="8.6640625" style="137"/>
    <col min="13578" max="13578" width="5.109375" style="137" customWidth="1"/>
    <col min="13579" max="13579" width="49.6640625" style="137" customWidth="1"/>
    <col min="13580" max="13580" width="41.88671875" style="137" bestFit="1" customWidth="1"/>
    <col min="13581" max="13582" width="13" style="137" customWidth="1"/>
    <col min="13583" max="13583" width="12.6640625" style="137" customWidth="1"/>
    <col min="13584" max="13584" width="9.6640625" style="137" customWidth="1"/>
    <col min="13585" max="13585" width="9.44140625" style="137" bestFit="1" customWidth="1"/>
    <col min="13586" max="13587" width="12.5546875" style="137" customWidth="1"/>
    <col min="13588" max="13589" width="17.44140625" style="137" customWidth="1"/>
    <col min="13590" max="13590" width="15.5546875" style="137" customWidth="1"/>
    <col min="13591" max="13591" width="39.109375" style="137" customWidth="1"/>
    <col min="13592" max="13833" width="8.6640625" style="137"/>
    <col min="13834" max="13834" width="5.109375" style="137" customWidth="1"/>
    <col min="13835" max="13835" width="49.6640625" style="137" customWidth="1"/>
    <col min="13836" max="13836" width="41.88671875" style="137" bestFit="1" customWidth="1"/>
    <col min="13837" max="13838" width="13" style="137" customWidth="1"/>
    <col min="13839" max="13839" width="12.6640625" style="137" customWidth="1"/>
    <col min="13840" max="13840" width="9.6640625" style="137" customWidth="1"/>
    <col min="13841" max="13841" width="9.44140625" style="137" bestFit="1" customWidth="1"/>
    <col min="13842" max="13843" width="12.5546875" style="137" customWidth="1"/>
    <col min="13844" max="13845" width="17.44140625" style="137" customWidth="1"/>
    <col min="13846" max="13846" width="15.5546875" style="137" customWidth="1"/>
    <col min="13847" max="13847" width="39.109375" style="137" customWidth="1"/>
    <col min="13848" max="14089" width="8.6640625" style="137"/>
    <col min="14090" max="14090" width="5.109375" style="137" customWidth="1"/>
    <col min="14091" max="14091" width="49.6640625" style="137" customWidth="1"/>
    <col min="14092" max="14092" width="41.88671875" style="137" bestFit="1" customWidth="1"/>
    <col min="14093" max="14094" width="13" style="137" customWidth="1"/>
    <col min="14095" max="14095" width="12.6640625" style="137" customWidth="1"/>
    <col min="14096" max="14096" width="9.6640625" style="137" customWidth="1"/>
    <col min="14097" max="14097" width="9.44140625" style="137" bestFit="1" customWidth="1"/>
    <col min="14098" max="14099" width="12.5546875" style="137" customWidth="1"/>
    <col min="14100" max="14101" width="17.44140625" style="137" customWidth="1"/>
    <col min="14102" max="14102" width="15.5546875" style="137" customWidth="1"/>
    <col min="14103" max="14103" width="39.109375" style="137" customWidth="1"/>
    <col min="14104" max="14345" width="8.6640625" style="137"/>
    <col min="14346" max="14346" width="5.109375" style="137" customWidth="1"/>
    <col min="14347" max="14347" width="49.6640625" style="137" customWidth="1"/>
    <col min="14348" max="14348" width="41.88671875" style="137" bestFit="1" customWidth="1"/>
    <col min="14349" max="14350" width="13" style="137" customWidth="1"/>
    <col min="14351" max="14351" width="12.6640625" style="137" customWidth="1"/>
    <col min="14352" max="14352" width="9.6640625" style="137" customWidth="1"/>
    <col min="14353" max="14353" width="9.44140625" style="137" bestFit="1" customWidth="1"/>
    <col min="14354" max="14355" width="12.5546875" style="137" customWidth="1"/>
    <col min="14356" max="14357" width="17.44140625" style="137" customWidth="1"/>
    <col min="14358" max="14358" width="15.5546875" style="137" customWidth="1"/>
    <col min="14359" max="14359" width="39.109375" style="137" customWidth="1"/>
    <col min="14360" max="14601" width="8.6640625" style="137"/>
    <col min="14602" max="14602" width="5.109375" style="137" customWidth="1"/>
    <col min="14603" max="14603" width="49.6640625" style="137" customWidth="1"/>
    <col min="14604" max="14604" width="41.88671875" style="137" bestFit="1" customWidth="1"/>
    <col min="14605" max="14606" width="13" style="137" customWidth="1"/>
    <col min="14607" max="14607" width="12.6640625" style="137" customWidth="1"/>
    <col min="14608" max="14608" width="9.6640625" style="137" customWidth="1"/>
    <col min="14609" max="14609" width="9.44140625" style="137" bestFit="1" customWidth="1"/>
    <col min="14610" max="14611" width="12.5546875" style="137" customWidth="1"/>
    <col min="14612" max="14613" width="17.44140625" style="137" customWidth="1"/>
    <col min="14614" max="14614" width="15.5546875" style="137" customWidth="1"/>
    <col min="14615" max="14615" width="39.109375" style="137" customWidth="1"/>
    <col min="14616" max="14857" width="8.6640625" style="137"/>
    <col min="14858" max="14858" width="5.109375" style="137" customWidth="1"/>
    <col min="14859" max="14859" width="49.6640625" style="137" customWidth="1"/>
    <col min="14860" max="14860" width="41.88671875" style="137" bestFit="1" customWidth="1"/>
    <col min="14861" max="14862" width="13" style="137" customWidth="1"/>
    <col min="14863" max="14863" width="12.6640625" style="137" customWidth="1"/>
    <col min="14864" max="14864" width="9.6640625" style="137" customWidth="1"/>
    <col min="14865" max="14865" width="9.44140625" style="137" bestFit="1" customWidth="1"/>
    <col min="14866" max="14867" width="12.5546875" style="137" customWidth="1"/>
    <col min="14868" max="14869" width="17.44140625" style="137" customWidth="1"/>
    <col min="14870" max="14870" width="15.5546875" style="137" customWidth="1"/>
    <col min="14871" max="14871" width="39.109375" style="137" customWidth="1"/>
    <col min="14872" max="15113" width="8.6640625" style="137"/>
    <col min="15114" max="15114" width="5.109375" style="137" customWidth="1"/>
    <col min="15115" max="15115" width="49.6640625" style="137" customWidth="1"/>
    <col min="15116" max="15116" width="41.88671875" style="137" bestFit="1" customWidth="1"/>
    <col min="15117" max="15118" width="13" style="137" customWidth="1"/>
    <col min="15119" max="15119" width="12.6640625" style="137" customWidth="1"/>
    <col min="15120" max="15120" width="9.6640625" style="137" customWidth="1"/>
    <col min="15121" max="15121" width="9.44140625" style="137" bestFit="1" customWidth="1"/>
    <col min="15122" max="15123" width="12.5546875" style="137" customWidth="1"/>
    <col min="15124" max="15125" width="17.44140625" style="137" customWidth="1"/>
    <col min="15126" max="15126" width="15.5546875" style="137" customWidth="1"/>
    <col min="15127" max="15127" width="39.109375" style="137" customWidth="1"/>
    <col min="15128" max="15369" width="8.6640625" style="137"/>
    <col min="15370" max="15370" width="5.109375" style="137" customWidth="1"/>
    <col min="15371" max="15371" width="49.6640625" style="137" customWidth="1"/>
    <col min="15372" max="15372" width="41.88671875" style="137" bestFit="1" customWidth="1"/>
    <col min="15373" max="15374" width="13" style="137" customWidth="1"/>
    <col min="15375" max="15375" width="12.6640625" style="137" customWidth="1"/>
    <col min="15376" max="15376" width="9.6640625" style="137" customWidth="1"/>
    <col min="15377" max="15377" width="9.44140625" style="137" bestFit="1" customWidth="1"/>
    <col min="15378" max="15379" width="12.5546875" style="137" customWidth="1"/>
    <col min="15380" max="15381" width="17.44140625" style="137" customWidth="1"/>
    <col min="15382" max="15382" width="15.5546875" style="137" customWidth="1"/>
    <col min="15383" max="15383" width="39.109375" style="137" customWidth="1"/>
    <col min="15384" max="15625" width="8.6640625" style="137"/>
    <col min="15626" max="15626" width="5.109375" style="137" customWidth="1"/>
    <col min="15627" max="15627" width="49.6640625" style="137" customWidth="1"/>
    <col min="15628" max="15628" width="41.88671875" style="137" bestFit="1" customWidth="1"/>
    <col min="15629" max="15630" width="13" style="137" customWidth="1"/>
    <col min="15631" max="15631" width="12.6640625" style="137" customWidth="1"/>
    <col min="15632" max="15632" width="9.6640625" style="137" customWidth="1"/>
    <col min="15633" max="15633" width="9.44140625" style="137" bestFit="1" customWidth="1"/>
    <col min="15634" max="15635" width="12.5546875" style="137" customWidth="1"/>
    <col min="15636" max="15637" width="17.44140625" style="137" customWidth="1"/>
    <col min="15638" max="15638" width="15.5546875" style="137" customWidth="1"/>
    <col min="15639" max="15639" width="39.109375" style="137" customWidth="1"/>
    <col min="15640" max="15881" width="8.6640625" style="137"/>
    <col min="15882" max="15882" width="5.109375" style="137" customWidth="1"/>
    <col min="15883" max="15883" width="49.6640625" style="137" customWidth="1"/>
    <col min="15884" max="15884" width="41.88671875" style="137" bestFit="1" customWidth="1"/>
    <col min="15885" max="15886" width="13" style="137" customWidth="1"/>
    <col min="15887" max="15887" width="12.6640625" style="137" customWidth="1"/>
    <col min="15888" max="15888" width="9.6640625" style="137" customWidth="1"/>
    <col min="15889" max="15889" width="9.44140625" style="137" bestFit="1" customWidth="1"/>
    <col min="15890" max="15891" width="12.5546875" style="137" customWidth="1"/>
    <col min="15892" max="15893" width="17.44140625" style="137" customWidth="1"/>
    <col min="15894" max="15894" width="15.5546875" style="137" customWidth="1"/>
    <col min="15895" max="15895" width="39.109375" style="137" customWidth="1"/>
    <col min="15896" max="16137" width="8.6640625" style="137"/>
    <col min="16138" max="16138" width="5.109375" style="137" customWidth="1"/>
    <col min="16139" max="16139" width="49.6640625" style="137" customWidth="1"/>
    <col min="16140" max="16140" width="41.88671875" style="137" bestFit="1" customWidth="1"/>
    <col min="16141" max="16142" width="13" style="137" customWidth="1"/>
    <col min="16143" max="16143" width="12.6640625" style="137" customWidth="1"/>
    <col min="16144" max="16144" width="9.6640625" style="137" customWidth="1"/>
    <col min="16145" max="16145" width="9.44140625" style="137" bestFit="1" customWidth="1"/>
    <col min="16146" max="16147" width="12.5546875" style="137" customWidth="1"/>
    <col min="16148" max="16149" width="17.44140625" style="137" customWidth="1"/>
    <col min="16150" max="16150" width="15.5546875" style="137" customWidth="1"/>
    <col min="16151" max="16151" width="39.109375" style="137" customWidth="1"/>
    <col min="16152" max="16384" width="8.6640625" style="137"/>
  </cols>
  <sheetData>
    <row r="1" spans="2:23" s="18" customFormat="1" ht="24.6">
      <c r="B1" s="223" t="s">
        <v>169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</row>
    <row r="2" spans="2:23" s="1" customFormat="1" ht="10.199999999999999"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</row>
    <row r="3" spans="2:23" s="4" customFormat="1" ht="20.399999999999999">
      <c r="B3" s="2" t="s">
        <v>0</v>
      </c>
      <c r="C3" s="2" t="s">
        <v>1</v>
      </c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3"/>
    </row>
    <row r="4" spans="2:23" s="4" customFormat="1" ht="21">
      <c r="B4" s="164" t="s">
        <v>2</v>
      </c>
      <c r="C4" s="165" t="s">
        <v>48</v>
      </c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3"/>
    </row>
    <row r="5" spans="2:23" s="1" customFormat="1" ht="10.199999999999999"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</row>
    <row r="6" spans="2:23" s="5" customFormat="1" ht="15" thickBot="1"/>
    <row r="7" spans="2:23" s="169" customFormat="1" ht="21" thickTop="1">
      <c r="B7" s="192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4"/>
    </row>
    <row r="8" spans="2:23" s="168" customFormat="1" ht="21">
      <c r="B8" s="220" t="s">
        <v>196</v>
      </c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2"/>
    </row>
    <row r="9" spans="2:23" s="168" customFormat="1" ht="21">
      <c r="B9" s="220" t="s">
        <v>197</v>
      </c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2"/>
    </row>
    <row r="10" spans="2:23" s="168" customFormat="1" ht="21" customHeight="1">
      <c r="B10" s="227" t="s">
        <v>195</v>
      </c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9"/>
    </row>
    <row r="11" spans="2:23" s="168" customFormat="1" ht="21" customHeight="1">
      <c r="B11" s="227" t="s">
        <v>47</v>
      </c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9"/>
    </row>
    <row r="12" spans="2:23" s="168" customFormat="1" ht="21" customHeight="1">
      <c r="B12" s="227" t="s">
        <v>193</v>
      </c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9"/>
    </row>
    <row r="13" spans="2:23" s="169" customFormat="1" ht="21" thickBot="1">
      <c r="B13" s="195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7"/>
    </row>
    <row r="14" spans="2:23" s="19" customFormat="1" ht="10.5" customHeight="1" thickTop="1" thickBot="1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W14" s="21"/>
    </row>
    <row r="15" spans="2:23" s="19" customFormat="1" ht="43.2" customHeight="1" thickTop="1">
      <c r="B15" s="22"/>
      <c r="C15" s="23"/>
      <c r="D15" s="204" t="s">
        <v>162</v>
      </c>
      <c r="E15" s="205"/>
      <c r="F15" s="205"/>
      <c r="G15" s="205"/>
      <c r="H15" s="205"/>
      <c r="I15" s="205"/>
      <c r="J15" s="206"/>
      <c r="K15" s="24"/>
      <c r="O15" s="207" t="s">
        <v>60</v>
      </c>
      <c r="P15" s="208"/>
      <c r="Q15" s="208"/>
      <c r="R15" s="208"/>
      <c r="S15" s="208"/>
      <c r="T15" s="208"/>
      <c r="U15" s="209"/>
      <c r="W15" s="21"/>
    </row>
    <row r="16" spans="2:23" s="19" customFormat="1" ht="57.6">
      <c r="B16" s="8">
        <v>1</v>
      </c>
      <c r="C16" s="9" t="s">
        <v>61</v>
      </c>
      <c r="D16" s="10" t="s">
        <v>62</v>
      </c>
      <c r="E16" s="11" t="s">
        <v>5</v>
      </c>
      <c r="F16" s="11" t="s">
        <v>7</v>
      </c>
      <c r="G16" s="11" t="s">
        <v>63</v>
      </c>
      <c r="H16" s="11" t="s">
        <v>64</v>
      </c>
      <c r="I16" s="11" t="s">
        <v>65</v>
      </c>
      <c r="J16" s="25" t="s">
        <v>66</v>
      </c>
      <c r="K16" s="5"/>
      <c r="L16" s="11" t="s">
        <v>67</v>
      </c>
      <c r="M16" s="26" t="s">
        <v>68</v>
      </c>
      <c r="N16" s="5"/>
      <c r="O16" s="27" t="s">
        <v>63</v>
      </c>
      <c r="P16" s="11" t="s">
        <v>64</v>
      </c>
      <c r="Q16" s="11" t="s">
        <v>65</v>
      </c>
      <c r="R16" s="11" t="s">
        <v>66</v>
      </c>
      <c r="S16" s="11" t="s">
        <v>69</v>
      </c>
      <c r="T16" s="11" t="s">
        <v>70</v>
      </c>
      <c r="U16" s="25" t="s">
        <v>198</v>
      </c>
      <c r="V16" s="163" t="s">
        <v>71</v>
      </c>
      <c r="W16" s="28" t="s">
        <v>72</v>
      </c>
    </row>
    <row r="17" spans="2:26" s="19" customFormat="1" ht="26.4">
      <c r="B17" s="29" t="s">
        <v>73</v>
      </c>
      <c r="C17" s="30" t="s">
        <v>74</v>
      </c>
      <c r="D17" s="31" t="s">
        <v>75</v>
      </c>
      <c r="E17" s="32" t="s">
        <v>76</v>
      </c>
      <c r="F17" s="32" t="s">
        <v>77</v>
      </c>
      <c r="G17" s="33">
        <v>1</v>
      </c>
      <c r="H17" s="34">
        <v>20</v>
      </c>
      <c r="I17" s="34">
        <v>25</v>
      </c>
      <c r="J17" s="35">
        <f t="shared" ref="J17:J27" si="0">G17*(H17*I17)</f>
        <v>500</v>
      </c>
      <c r="K17" s="5"/>
      <c r="L17" s="34">
        <v>200</v>
      </c>
      <c r="M17" s="36">
        <f>(L17/G17)*J17</f>
        <v>100000</v>
      </c>
      <c r="N17" s="5"/>
      <c r="O17" s="37">
        <v>1</v>
      </c>
      <c r="P17" s="38">
        <v>25</v>
      </c>
      <c r="Q17" s="38">
        <v>15</v>
      </c>
      <c r="R17" s="38">
        <f t="shared" ref="R17:R27" si="1">O17*(P17*Q17)</f>
        <v>375</v>
      </c>
      <c r="S17" s="39">
        <v>47.5</v>
      </c>
      <c r="T17" s="40">
        <f>S17/R17</f>
        <v>0.12666666666666668</v>
      </c>
      <c r="U17" s="41">
        <f>IF(T17=""," ",(J17*L17)*T17)</f>
        <v>12666.666666666668</v>
      </c>
      <c r="V17" s="42">
        <v>0.21</v>
      </c>
      <c r="W17" s="43"/>
      <c r="Y17" s="44"/>
    </row>
    <row r="18" spans="2:26" s="19" customFormat="1" ht="26.4">
      <c r="B18" s="45" t="s">
        <v>13</v>
      </c>
      <c r="C18" s="46" t="s">
        <v>78</v>
      </c>
      <c r="D18" s="47" t="s">
        <v>190</v>
      </c>
      <c r="E18" s="14" t="s">
        <v>191</v>
      </c>
      <c r="F18" s="14" t="s">
        <v>77</v>
      </c>
      <c r="G18" s="48">
        <v>1</v>
      </c>
      <c r="H18" s="49">
        <v>10</v>
      </c>
      <c r="I18" s="50">
        <v>10</v>
      </c>
      <c r="J18" s="51">
        <f t="shared" si="0"/>
        <v>100</v>
      </c>
      <c r="K18" s="5"/>
      <c r="L18" s="52">
        <v>40</v>
      </c>
      <c r="M18" s="36">
        <f t="shared" ref="M18:M27" si="2">(L18/G18)*J18</f>
        <v>4000</v>
      </c>
      <c r="N18" s="5"/>
      <c r="O18" s="53">
        <v>1</v>
      </c>
      <c r="P18" s="54"/>
      <c r="Q18" s="54"/>
      <c r="R18" s="55">
        <f t="shared" si="1"/>
        <v>0</v>
      </c>
      <c r="S18" s="12"/>
      <c r="T18" s="13" t="str">
        <f t="shared" ref="T18:T27" si="3">IF(S18="","",S18/R18)</f>
        <v/>
      </c>
      <c r="U18" s="56" t="str">
        <f>IF(T18=""," ",(J18*L18)*T18)</f>
        <v xml:space="preserve"> </v>
      </c>
      <c r="V18" s="57"/>
      <c r="W18" s="58"/>
      <c r="Z18" s="59"/>
    </row>
    <row r="19" spans="2:26" s="19" customFormat="1" ht="39.6">
      <c r="B19" s="60" t="s">
        <v>19</v>
      </c>
      <c r="C19" s="61" t="s">
        <v>79</v>
      </c>
      <c r="D19" s="62" t="s">
        <v>199</v>
      </c>
      <c r="E19" s="14" t="s">
        <v>80</v>
      </c>
      <c r="F19" s="14" t="s">
        <v>81</v>
      </c>
      <c r="G19" s="48">
        <v>1</v>
      </c>
      <c r="H19" s="48">
        <v>40</v>
      </c>
      <c r="I19" s="50">
        <v>25</v>
      </c>
      <c r="J19" s="51">
        <f t="shared" si="0"/>
        <v>1000</v>
      </c>
      <c r="K19" s="5"/>
      <c r="L19" s="63">
        <v>160</v>
      </c>
      <c r="M19" s="36">
        <f t="shared" si="2"/>
        <v>160000</v>
      </c>
      <c r="N19" s="5"/>
      <c r="O19" s="53">
        <v>1</v>
      </c>
      <c r="P19" s="54"/>
      <c r="Q19" s="54"/>
      <c r="R19" s="55">
        <f t="shared" si="1"/>
        <v>0</v>
      </c>
      <c r="S19" s="12"/>
      <c r="T19" s="13" t="str">
        <f t="shared" si="3"/>
        <v/>
      </c>
      <c r="U19" s="56" t="str">
        <f t="shared" ref="U19:U27" si="4">IF(T19="","",(J19*L19)*T19)</f>
        <v/>
      </c>
      <c r="V19" s="57"/>
      <c r="W19" s="58"/>
    </row>
    <row r="20" spans="2:26" s="19" customFormat="1" ht="39.6">
      <c r="B20" s="45" t="s">
        <v>82</v>
      </c>
      <c r="C20" s="61" t="s">
        <v>83</v>
      </c>
      <c r="D20" s="47" t="s">
        <v>184</v>
      </c>
      <c r="E20" s="14" t="s">
        <v>84</v>
      </c>
      <c r="F20" s="14" t="s">
        <v>85</v>
      </c>
      <c r="G20" s="48">
        <v>1</v>
      </c>
      <c r="H20" s="48">
        <v>10</v>
      </c>
      <c r="I20" s="50">
        <v>25</v>
      </c>
      <c r="J20" s="51">
        <f t="shared" ref="J20:J25" si="5">G20*(H20*I20)</f>
        <v>250</v>
      </c>
      <c r="K20" s="5"/>
      <c r="L20" s="64">
        <v>430</v>
      </c>
      <c r="M20" s="36">
        <f t="shared" si="2"/>
        <v>107500</v>
      </c>
      <c r="N20" s="5"/>
      <c r="O20" s="53">
        <v>1</v>
      </c>
      <c r="P20" s="54"/>
      <c r="Q20" s="54"/>
      <c r="R20" s="55">
        <f t="shared" si="1"/>
        <v>0</v>
      </c>
      <c r="S20" s="12"/>
      <c r="T20" s="13" t="str">
        <f t="shared" si="3"/>
        <v/>
      </c>
      <c r="U20" s="56" t="str">
        <f t="shared" si="4"/>
        <v/>
      </c>
      <c r="V20" s="57"/>
      <c r="W20" s="58"/>
    </row>
    <row r="21" spans="2:26" s="19" customFormat="1" ht="26.4">
      <c r="B21" s="45" t="s">
        <v>86</v>
      </c>
      <c r="C21" s="61" t="s">
        <v>185</v>
      </c>
      <c r="D21" s="47" t="s">
        <v>186</v>
      </c>
      <c r="E21" s="14" t="s">
        <v>87</v>
      </c>
      <c r="F21" s="14" t="s">
        <v>85</v>
      </c>
      <c r="G21" s="48">
        <v>1</v>
      </c>
      <c r="H21" s="50">
        <v>25</v>
      </c>
      <c r="I21" s="55">
        <v>20</v>
      </c>
      <c r="J21" s="51">
        <f t="shared" si="5"/>
        <v>500</v>
      </c>
      <c r="K21" s="5"/>
      <c r="L21" s="65">
        <v>660</v>
      </c>
      <c r="M21" s="36">
        <f t="shared" si="2"/>
        <v>330000</v>
      </c>
      <c r="N21" s="5"/>
      <c r="O21" s="53">
        <v>1</v>
      </c>
      <c r="P21" s="54"/>
      <c r="Q21" s="54"/>
      <c r="R21" s="55">
        <f t="shared" si="1"/>
        <v>0</v>
      </c>
      <c r="S21" s="12"/>
      <c r="T21" s="13" t="str">
        <f t="shared" si="3"/>
        <v/>
      </c>
      <c r="U21" s="56" t="str">
        <f>IF(T21="","",(J21*L21)*T21)</f>
        <v/>
      </c>
      <c r="V21" s="57"/>
      <c r="W21" s="58"/>
    </row>
    <row r="22" spans="2:26" s="19" customFormat="1" ht="26.4">
      <c r="B22" s="60" t="s">
        <v>88</v>
      </c>
      <c r="C22" s="61" t="s">
        <v>187</v>
      </c>
      <c r="D22" s="47" t="s">
        <v>188</v>
      </c>
      <c r="E22" s="14" t="s">
        <v>171</v>
      </c>
      <c r="F22" s="14" t="s">
        <v>85</v>
      </c>
      <c r="G22" s="48">
        <v>1</v>
      </c>
      <c r="H22" s="48">
        <v>20</v>
      </c>
      <c r="I22" s="50">
        <v>25</v>
      </c>
      <c r="J22" s="198">
        <f t="shared" si="5"/>
        <v>500</v>
      </c>
      <c r="K22" s="5"/>
      <c r="L22" s="63">
        <v>150</v>
      </c>
      <c r="M22" s="36">
        <f t="shared" si="2"/>
        <v>75000</v>
      </c>
      <c r="N22" s="5"/>
      <c r="O22" s="53">
        <v>1</v>
      </c>
      <c r="P22" s="54"/>
      <c r="Q22" s="54"/>
      <c r="R22" s="55">
        <f>O22*(P22*Q22)</f>
        <v>0</v>
      </c>
      <c r="S22" s="12"/>
      <c r="T22" s="13" t="str">
        <f>IF(S22="","",S22/R22)</f>
        <v/>
      </c>
      <c r="U22" s="56" t="str">
        <f>IF(T22="","",(J22*L22)*T22)</f>
        <v/>
      </c>
      <c r="V22" s="57"/>
      <c r="W22" s="58"/>
    </row>
    <row r="23" spans="2:26" s="19" customFormat="1" ht="26.4">
      <c r="B23" s="60" t="s">
        <v>90</v>
      </c>
      <c r="C23" s="61" t="s">
        <v>91</v>
      </c>
      <c r="D23" s="66" t="s">
        <v>172</v>
      </c>
      <c r="E23" s="14" t="s">
        <v>92</v>
      </c>
      <c r="F23" s="14" t="s">
        <v>173</v>
      </c>
      <c r="G23" s="48">
        <v>1</v>
      </c>
      <c r="H23" s="48">
        <v>10</v>
      </c>
      <c r="I23" s="48">
        <v>10</v>
      </c>
      <c r="J23" s="67">
        <f t="shared" si="5"/>
        <v>100</v>
      </c>
      <c r="K23" s="5"/>
      <c r="L23" s="63">
        <v>130</v>
      </c>
      <c r="M23" s="36">
        <f t="shared" si="2"/>
        <v>13000</v>
      </c>
      <c r="N23" s="5"/>
      <c r="O23" s="53">
        <v>1</v>
      </c>
      <c r="P23" s="54"/>
      <c r="Q23" s="68"/>
      <c r="R23" s="69">
        <f t="shared" si="1"/>
        <v>0</v>
      </c>
      <c r="S23" s="12"/>
      <c r="T23" s="13" t="str">
        <f t="shared" si="3"/>
        <v/>
      </c>
      <c r="U23" s="56" t="str">
        <f t="shared" si="4"/>
        <v/>
      </c>
      <c r="V23" s="57"/>
      <c r="W23" s="58"/>
      <c r="X23" s="70"/>
    </row>
    <row r="24" spans="2:26" s="19" customFormat="1" ht="14.4">
      <c r="B24" s="60" t="s">
        <v>174</v>
      </c>
      <c r="C24" s="61" t="s">
        <v>175</v>
      </c>
      <c r="D24" s="66" t="s">
        <v>200</v>
      </c>
      <c r="E24" s="14" t="s">
        <v>84</v>
      </c>
      <c r="F24" s="14" t="s">
        <v>173</v>
      </c>
      <c r="G24" s="48">
        <v>1</v>
      </c>
      <c r="H24" s="48">
        <v>10</v>
      </c>
      <c r="I24" s="48">
        <v>25</v>
      </c>
      <c r="J24" s="67">
        <f t="shared" si="5"/>
        <v>250</v>
      </c>
      <c r="K24" s="5"/>
      <c r="L24" s="63">
        <v>150</v>
      </c>
      <c r="M24" s="36">
        <f>(L24/G24)*J24</f>
        <v>37500</v>
      </c>
      <c r="N24" s="5"/>
      <c r="O24" s="53">
        <v>1</v>
      </c>
      <c r="P24" s="54"/>
      <c r="Q24" s="68"/>
      <c r="R24" s="69">
        <f t="shared" si="1"/>
        <v>0</v>
      </c>
      <c r="S24" s="12"/>
      <c r="T24" s="13" t="str">
        <f t="shared" si="3"/>
        <v/>
      </c>
      <c r="U24" s="56" t="str">
        <f t="shared" si="4"/>
        <v/>
      </c>
      <c r="V24" s="57"/>
      <c r="W24" s="58"/>
      <c r="X24" s="70"/>
    </row>
    <row r="25" spans="2:26" s="19" customFormat="1" ht="14.4">
      <c r="B25" s="60" t="s">
        <v>93</v>
      </c>
      <c r="C25" s="61" t="s">
        <v>176</v>
      </c>
      <c r="D25" s="66" t="s">
        <v>189</v>
      </c>
      <c r="E25" s="14" t="s">
        <v>87</v>
      </c>
      <c r="F25" s="14" t="s">
        <v>177</v>
      </c>
      <c r="G25" s="48">
        <v>1</v>
      </c>
      <c r="H25" s="48">
        <v>1</v>
      </c>
      <c r="I25" s="48">
        <v>10</v>
      </c>
      <c r="J25" s="67">
        <f t="shared" si="5"/>
        <v>10</v>
      </c>
      <c r="K25" s="5"/>
      <c r="L25" s="63">
        <v>130</v>
      </c>
      <c r="M25" s="36">
        <f>(L25/G25)*J25</f>
        <v>1300</v>
      </c>
      <c r="N25" s="5"/>
      <c r="O25" s="53">
        <v>1</v>
      </c>
      <c r="P25" s="54"/>
      <c r="Q25" s="68"/>
      <c r="R25" s="69">
        <f t="shared" si="1"/>
        <v>0</v>
      </c>
      <c r="S25" s="12"/>
      <c r="T25" s="13" t="str">
        <f t="shared" si="3"/>
        <v/>
      </c>
      <c r="U25" s="56" t="str">
        <f t="shared" si="4"/>
        <v/>
      </c>
      <c r="V25" s="57"/>
      <c r="W25" s="58"/>
      <c r="X25" s="70"/>
    </row>
    <row r="26" spans="2:26" s="19" customFormat="1" ht="14.4">
      <c r="B26" s="60" t="s">
        <v>93</v>
      </c>
      <c r="C26" s="71" t="s">
        <v>94</v>
      </c>
      <c r="D26" s="66" t="s">
        <v>178</v>
      </c>
      <c r="E26" s="14" t="s">
        <v>179</v>
      </c>
      <c r="F26" s="14" t="s">
        <v>89</v>
      </c>
      <c r="G26" s="48">
        <v>1</v>
      </c>
      <c r="H26" s="55">
        <v>20</v>
      </c>
      <c r="I26" s="55">
        <v>100</v>
      </c>
      <c r="J26" s="67">
        <f t="shared" si="0"/>
        <v>2000</v>
      </c>
      <c r="K26" s="5"/>
      <c r="L26" s="63">
        <v>30</v>
      </c>
      <c r="M26" s="36">
        <f t="shared" si="2"/>
        <v>60000</v>
      </c>
      <c r="N26" s="5"/>
      <c r="O26" s="53">
        <v>1</v>
      </c>
      <c r="P26" s="54"/>
      <c r="Q26" s="54"/>
      <c r="R26" s="55">
        <f t="shared" si="1"/>
        <v>0</v>
      </c>
      <c r="S26" s="12"/>
      <c r="T26" s="13" t="str">
        <f t="shared" si="3"/>
        <v/>
      </c>
      <c r="U26" s="56" t="str">
        <f t="shared" si="4"/>
        <v/>
      </c>
      <c r="V26" s="57"/>
      <c r="W26" s="58"/>
    </row>
    <row r="27" spans="2:26" s="74" customFormat="1" ht="26.4">
      <c r="B27" s="45" t="s">
        <v>95</v>
      </c>
      <c r="C27" s="71" t="s">
        <v>96</v>
      </c>
      <c r="D27" s="72" t="s">
        <v>180</v>
      </c>
      <c r="E27" s="73"/>
      <c r="F27" s="73" t="s">
        <v>97</v>
      </c>
      <c r="G27" s="69">
        <v>1</v>
      </c>
      <c r="H27" s="48">
        <v>1</v>
      </c>
      <c r="I27" s="50">
        <v>25</v>
      </c>
      <c r="J27" s="67">
        <f t="shared" si="0"/>
        <v>25</v>
      </c>
      <c r="K27" s="5"/>
      <c r="L27" s="64">
        <v>300</v>
      </c>
      <c r="M27" s="36">
        <f t="shared" si="2"/>
        <v>7500</v>
      </c>
      <c r="N27" s="5"/>
      <c r="O27" s="53">
        <v>1</v>
      </c>
      <c r="P27" s="54"/>
      <c r="Q27" s="54"/>
      <c r="R27" s="55">
        <f t="shared" si="1"/>
        <v>0</v>
      </c>
      <c r="S27" s="12"/>
      <c r="T27" s="13" t="str">
        <f t="shared" si="3"/>
        <v/>
      </c>
      <c r="U27" s="56" t="str">
        <f t="shared" si="4"/>
        <v/>
      </c>
      <c r="V27" s="57"/>
      <c r="W27" s="58"/>
    </row>
    <row r="28" spans="2:26" s="74" customFormat="1" ht="14.4">
      <c r="B28" s="75"/>
      <c r="C28" s="76"/>
      <c r="D28" s="77"/>
      <c r="E28" s="78"/>
      <c r="F28" s="78"/>
      <c r="G28" s="78"/>
      <c r="H28" s="79"/>
      <c r="I28" s="80"/>
      <c r="J28" s="81"/>
      <c r="K28" s="5"/>
      <c r="L28" s="82"/>
      <c r="M28" s="83"/>
      <c r="N28" s="5"/>
      <c r="O28" s="84"/>
      <c r="P28" s="85"/>
      <c r="Q28" s="85"/>
      <c r="R28" s="86"/>
      <c r="S28" s="87"/>
      <c r="T28" s="88"/>
      <c r="U28" s="89"/>
      <c r="V28" s="90"/>
      <c r="W28" s="91"/>
    </row>
    <row r="29" spans="2:26" s="19" customFormat="1" ht="57.6">
      <c r="B29" s="8">
        <v>2</v>
      </c>
      <c r="C29" s="9" t="s">
        <v>98</v>
      </c>
      <c r="D29" s="10" t="s">
        <v>62</v>
      </c>
      <c r="E29" s="92" t="s">
        <v>99</v>
      </c>
      <c r="F29" s="93" t="s">
        <v>7</v>
      </c>
      <c r="G29" s="11" t="s">
        <v>63</v>
      </c>
      <c r="H29" s="11" t="s">
        <v>64</v>
      </c>
      <c r="I29" s="11" t="s">
        <v>100</v>
      </c>
      <c r="J29" s="25" t="s">
        <v>101</v>
      </c>
      <c r="K29" s="5"/>
      <c r="L29" s="11" t="s">
        <v>67</v>
      </c>
      <c r="M29" s="26" t="s">
        <v>102</v>
      </c>
      <c r="N29" s="5"/>
      <c r="O29" s="27" t="s">
        <v>63</v>
      </c>
      <c r="P29" s="11" t="s">
        <v>64</v>
      </c>
      <c r="Q29" s="11" t="s">
        <v>100</v>
      </c>
      <c r="R29" s="11" t="s">
        <v>101</v>
      </c>
      <c r="S29" s="11" t="s">
        <v>69</v>
      </c>
      <c r="T29" s="11" t="s">
        <v>103</v>
      </c>
      <c r="U29" s="25" t="s">
        <v>104</v>
      </c>
      <c r="V29" s="163" t="s">
        <v>71</v>
      </c>
      <c r="W29" s="28" t="s">
        <v>72</v>
      </c>
    </row>
    <row r="30" spans="2:26" s="19" customFormat="1" ht="26.4">
      <c r="B30" s="60" t="s">
        <v>24</v>
      </c>
      <c r="C30" s="61" t="s">
        <v>165</v>
      </c>
      <c r="D30" s="47" t="s">
        <v>181</v>
      </c>
      <c r="E30" s="14" t="s">
        <v>105</v>
      </c>
      <c r="F30" s="14" t="s">
        <v>106</v>
      </c>
      <c r="G30" s="48">
        <v>1</v>
      </c>
      <c r="H30" s="50">
        <v>24</v>
      </c>
      <c r="I30" s="69">
        <v>724</v>
      </c>
      <c r="J30" s="67">
        <f>G30*(H30*I30)</f>
        <v>17376</v>
      </c>
      <c r="K30" s="5"/>
      <c r="L30" s="65">
        <v>4700</v>
      </c>
      <c r="M30" s="94">
        <f t="shared" ref="M30:M32" si="6">(L30/G30)*J30</f>
        <v>81667200</v>
      </c>
      <c r="N30" s="5"/>
      <c r="O30" s="53">
        <v>1</v>
      </c>
      <c r="P30" s="54"/>
      <c r="Q30" s="95"/>
      <c r="R30" s="55">
        <f>O30*(P30*Q30)</f>
        <v>0</v>
      </c>
      <c r="S30" s="12"/>
      <c r="T30" s="96" t="str">
        <f>IF(S30="","",S30/R30)</f>
        <v/>
      </c>
      <c r="U30" s="97" t="str">
        <f>IF(T30=""," ",(J30*L30)*T30)</f>
        <v xml:space="preserve"> </v>
      </c>
      <c r="V30" s="57"/>
      <c r="W30" s="58"/>
    </row>
    <row r="31" spans="2:26" s="74" customFormat="1" ht="26.4">
      <c r="B31" s="45" t="s">
        <v>107</v>
      </c>
      <c r="C31" s="167" t="s">
        <v>108</v>
      </c>
      <c r="D31" s="66" t="s">
        <v>183</v>
      </c>
      <c r="E31" s="14" t="s">
        <v>105</v>
      </c>
      <c r="F31" s="14" t="s">
        <v>89</v>
      </c>
      <c r="G31" s="48">
        <v>1</v>
      </c>
      <c r="H31" s="48">
        <v>30</v>
      </c>
      <c r="I31" s="69">
        <v>400</v>
      </c>
      <c r="J31" s="98">
        <f>G31*(H31*I31)</f>
        <v>12000</v>
      </c>
      <c r="K31" s="5"/>
      <c r="L31" s="64">
        <v>400</v>
      </c>
      <c r="M31" s="99">
        <f t="shared" si="6"/>
        <v>4800000</v>
      </c>
      <c r="N31" s="5"/>
      <c r="O31" s="53">
        <v>1</v>
      </c>
      <c r="P31" s="54"/>
      <c r="Q31" s="54"/>
      <c r="R31" s="55">
        <f>O31*(P31*Q31)</f>
        <v>0</v>
      </c>
      <c r="S31" s="12"/>
      <c r="T31" s="96" t="str">
        <f t="shared" ref="T31:T32" si="7">IF(S31="","",S31/R31)</f>
        <v/>
      </c>
      <c r="U31" s="56" t="str">
        <f>IF(T31=""," ",(J31*L31)*T31)</f>
        <v xml:space="preserve"> </v>
      </c>
      <c r="V31" s="57"/>
      <c r="W31" s="58"/>
    </row>
    <row r="32" spans="2:26" s="74" customFormat="1" ht="26.4">
      <c r="B32" s="45" t="s">
        <v>109</v>
      </c>
      <c r="C32" s="61" t="s">
        <v>110</v>
      </c>
      <c r="D32" s="66" t="s">
        <v>182</v>
      </c>
      <c r="E32" s="14" t="s">
        <v>105</v>
      </c>
      <c r="F32" s="14" t="s">
        <v>89</v>
      </c>
      <c r="G32" s="48">
        <v>1</v>
      </c>
      <c r="H32" s="48">
        <v>6</v>
      </c>
      <c r="I32" s="69">
        <v>150</v>
      </c>
      <c r="J32" s="98">
        <f>G32*(H32*I32)</f>
        <v>900</v>
      </c>
      <c r="K32" s="5"/>
      <c r="L32" s="64">
        <v>15</v>
      </c>
      <c r="M32" s="99">
        <f t="shared" si="6"/>
        <v>13500</v>
      </c>
      <c r="N32" s="5"/>
      <c r="O32" s="53">
        <v>1</v>
      </c>
      <c r="P32" s="54"/>
      <c r="Q32" s="54"/>
      <c r="R32" s="55">
        <f>O32*(P32*Q32)</f>
        <v>0</v>
      </c>
      <c r="S32" s="12"/>
      <c r="T32" s="96" t="str">
        <f t="shared" si="7"/>
        <v/>
      </c>
      <c r="U32" s="56" t="str">
        <f>IF(T32=""," ",(J32*L32)*T32)</f>
        <v xml:space="preserve"> </v>
      </c>
      <c r="V32" s="57"/>
      <c r="W32" s="58"/>
    </row>
    <row r="33" spans="2:24" s="74" customFormat="1" ht="14.4">
      <c r="B33" s="75"/>
      <c r="C33" s="100"/>
      <c r="D33" s="101"/>
      <c r="E33" s="102"/>
      <c r="F33" s="102"/>
      <c r="G33" s="102"/>
      <c r="H33" s="103"/>
      <c r="I33" s="104"/>
      <c r="J33" s="105"/>
      <c r="K33" s="5"/>
      <c r="L33" s="106"/>
      <c r="M33" s="107"/>
      <c r="N33" s="5"/>
      <c r="O33" s="108"/>
      <c r="P33" s="109"/>
      <c r="Q33" s="109"/>
      <c r="R33" s="110"/>
      <c r="S33" s="111"/>
      <c r="T33" s="112"/>
      <c r="U33" s="113"/>
      <c r="V33" s="114"/>
      <c r="W33" s="115"/>
    </row>
    <row r="34" spans="2:24" s="19" customFormat="1" ht="57.6">
      <c r="B34" s="8">
        <v>3</v>
      </c>
      <c r="C34" s="9" t="s">
        <v>111</v>
      </c>
      <c r="D34" s="10" t="s">
        <v>62</v>
      </c>
      <c r="E34" s="11" t="s">
        <v>99</v>
      </c>
      <c r="F34" s="93" t="s">
        <v>7</v>
      </c>
      <c r="G34" s="11" t="s">
        <v>63</v>
      </c>
      <c r="H34" s="11" t="s">
        <v>112</v>
      </c>
      <c r="I34" s="11" t="s">
        <v>113</v>
      </c>
      <c r="J34" s="25" t="s">
        <v>114</v>
      </c>
      <c r="K34" s="5"/>
      <c r="L34" s="11" t="s">
        <v>115</v>
      </c>
      <c r="M34" s="26" t="s">
        <v>116</v>
      </c>
      <c r="N34" s="5"/>
      <c r="O34" s="27" t="s">
        <v>63</v>
      </c>
      <c r="P34" s="11" t="s">
        <v>112</v>
      </c>
      <c r="Q34" s="11" t="s">
        <v>113</v>
      </c>
      <c r="R34" s="11" t="s">
        <v>114</v>
      </c>
      <c r="S34" s="11" t="s">
        <v>69</v>
      </c>
      <c r="T34" s="11" t="s">
        <v>117</v>
      </c>
      <c r="U34" s="25" t="s">
        <v>118</v>
      </c>
      <c r="V34" s="163" t="s">
        <v>71</v>
      </c>
      <c r="W34" s="28" t="s">
        <v>72</v>
      </c>
    </row>
    <row r="35" spans="2:24" s="19" customFormat="1" ht="47.4" customHeight="1">
      <c r="B35" s="60" t="s">
        <v>27</v>
      </c>
      <c r="C35" s="61" t="s">
        <v>201</v>
      </c>
      <c r="D35" s="66" t="s">
        <v>202</v>
      </c>
      <c r="E35" s="73" t="s">
        <v>105</v>
      </c>
      <c r="F35" s="14" t="s">
        <v>106</v>
      </c>
      <c r="G35" s="48">
        <v>1</v>
      </c>
      <c r="H35" s="48">
        <v>20</v>
      </c>
      <c r="I35" s="48">
        <v>200</v>
      </c>
      <c r="J35" s="67">
        <f t="shared" ref="J35:J36" si="8">G35*(H35*I35)</f>
        <v>4000</v>
      </c>
      <c r="K35" s="5"/>
      <c r="L35" s="63">
        <v>7700</v>
      </c>
      <c r="M35" s="99">
        <f>(L35/G35)*J35</f>
        <v>30800000</v>
      </c>
      <c r="N35" s="5"/>
      <c r="O35" s="53">
        <v>1</v>
      </c>
      <c r="P35" s="95"/>
      <c r="Q35" s="95"/>
      <c r="R35" s="55">
        <f>P35*Q35</f>
        <v>0</v>
      </c>
      <c r="S35" s="12"/>
      <c r="T35" s="96" t="str">
        <f t="shared" ref="T35:T36" si="9">IF(S35="","",S35/R35)</f>
        <v/>
      </c>
      <c r="U35" s="97" t="str">
        <f>IF(T35="","",(J35*L35)*T35)</f>
        <v/>
      </c>
      <c r="V35" s="57"/>
      <c r="W35" s="58"/>
      <c r="X35" s="70"/>
    </row>
    <row r="36" spans="2:24" s="74" customFormat="1" ht="45" customHeight="1">
      <c r="B36" s="45" t="s">
        <v>119</v>
      </c>
      <c r="C36" s="61" t="s">
        <v>120</v>
      </c>
      <c r="D36" s="66" t="s">
        <v>203</v>
      </c>
      <c r="E36" s="73" t="s">
        <v>105</v>
      </c>
      <c r="F36" s="73" t="s">
        <v>89</v>
      </c>
      <c r="G36" s="69">
        <v>1</v>
      </c>
      <c r="H36" s="69">
        <v>20</v>
      </c>
      <c r="I36" s="69">
        <v>134</v>
      </c>
      <c r="J36" s="98">
        <f t="shared" si="8"/>
        <v>2680</v>
      </c>
      <c r="K36" s="5"/>
      <c r="L36" s="64">
        <v>1320</v>
      </c>
      <c r="M36" s="99">
        <f t="shared" ref="M36" si="10">(L36/G36)*J36</f>
        <v>3537600</v>
      </c>
      <c r="N36" s="5"/>
      <c r="O36" s="53">
        <v>1</v>
      </c>
      <c r="P36" s="54"/>
      <c r="Q36" s="54"/>
      <c r="R36" s="55">
        <f t="shared" ref="R36" si="11">P36*Q36</f>
        <v>0</v>
      </c>
      <c r="S36" s="12"/>
      <c r="T36" s="96" t="str">
        <f t="shared" si="9"/>
        <v/>
      </c>
      <c r="U36" s="56" t="str">
        <f>IF(T36="","",(J36*L36)*T36)</f>
        <v/>
      </c>
      <c r="V36" s="57"/>
      <c r="W36" s="58"/>
    </row>
    <row r="37" spans="2:24" s="74" customFormat="1" ht="14.4">
      <c r="B37" s="75"/>
      <c r="C37" s="76"/>
      <c r="D37" s="77"/>
      <c r="E37" s="78"/>
      <c r="F37" s="78"/>
      <c r="G37" s="78"/>
      <c r="H37" s="79"/>
      <c r="I37" s="80"/>
      <c r="J37" s="81"/>
      <c r="K37" s="5"/>
      <c r="L37" s="82"/>
      <c r="M37" s="83"/>
      <c r="N37" s="5"/>
      <c r="O37" s="84"/>
      <c r="P37" s="85"/>
      <c r="Q37" s="85"/>
      <c r="R37" s="86"/>
      <c r="S37" s="87"/>
      <c r="T37" s="88"/>
      <c r="U37" s="89"/>
      <c r="V37" s="90"/>
      <c r="W37" s="91"/>
    </row>
    <row r="38" spans="2:24" s="19" customFormat="1" ht="57.6">
      <c r="B38" s="8">
        <v>4</v>
      </c>
      <c r="C38" s="9" t="s">
        <v>121</v>
      </c>
      <c r="D38" s="10" t="s">
        <v>62</v>
      </c>
      <c r="E38" s="11" t="s">
        <v>5</v>
      </c>
      <c r="F38" s="93" t="s">
        <v>7</v>
      </c>
      <c r="G38" s="11" t="s">
        <v>63</v>
      </c>
      <c r="H38" s="11" t="s">
        <v>122</v>
      </c>
      <c r="I38" s="11" t="s">
        <v>123</v>
      </c>
      <c r="J38" s="25" t="s">
        <v>124</v>
      </c>
      <c r="K38" s="5"/>
      <c r="L38" s="11" t="s">
        <v>115</v>
      </c>
      <c r="M38" s="26" t="s">
        <v>125</v>
      </c>
      <c r="N38" s="5"/>
      <c r="O38" s="27" t="s">
        <v>63</v>
      </c>
      <c r="P38" s="11" t="s">
        <v>126</v>
      </c>
      <c r="Q38" s="11" t="s">
        <v>123</v>
      </c>
      <c r="R38" s="11" t="s">
        <v>124</v>
      </c>
      <c r="S38" s="11" t="s">
        <v>69</v>
      </c>
      <c r="T38" s="11" t="s">
        <v>127</v>
      </c>
      <c r="U38" s="25" t="s">
        <v>128</v>
      </c>
      <c r="V38" s="163" t="s">
        <v>71</v>
      </c>
      <c r="W38" s="28" t="s">
        <v>72</v>
      </c>
    </row>
    <row r="39" spans="2:24" s="19" customFormat="1" ht="14.4">
      <c r="B39" s="60" t="s">
        <v>29</v>
      </c>
      <c r="C39" s="61" t="s">
        <v>129</v>
      </c>
      <c r="D39" s="66" t="s">
        <v>160</v>
      </c>
      <c r="E39" s="14" t="s">
        <v>130</v>
      </c>
      <c r="F39" s="73" t="s">
        <v>106</v>
      </c>
      <c r="G39" s="69">
        <v>1</v>
      </c>
      <c r="H39" s="48">
        <v>1</v>
      </c>
      <c r="I39" s="116">
        <v>5</v>
      </c>
      <c r="J39" s="117">
        <f t="shared" ref="J39:J42" si="12">G39*(H39*I39)</f>
        <v>5</v>
      </c>
      <c r="K39" s="5"/>
      <c r="L39" s="63">
        <v>1600</v>
      </c>
      <c r="M39" s="99">
        <f t="shared" ref="M39:M42" si="13">(L39/G39)*J39</f>
        <v>8000</v>
      </c>
      <c r="N39" s="5"/>
      <c r="O39" s="53">
        <v>1</v>
      </c>
      <c r="P39" s="95"/>
      <c r="Q39" s="118"/>
      <c r="R39" s="119">
        <f>P39*Q39</f>
        <v>0</v>
      </c>
      <c r="S39" s="12"/>
      <c r="T39" s="96" t="str">
        <f>IF(S39="","",S39/R39)</f>
        <v/>
      </c>
      <c r="U39" s="97" t="str">
        <f>IF(T39="","",(J39*L39)*T39)</f>
        <v/>
      </c>
      <c r="V39" s="57"/>
      <c r="W39" s="58"/>
    </row>
    <row r="40" spans="2:24" s="19" customFormat="1" ht="26.4">
      <c r="B40" s="60" t="s">
        <v>32</v>
      </c>
      <c r="C40" s="167" t="s">
        <v>163</v>
      </c>
      <c r="D40" s="66" t="s">
        <v>192</v>
      </c>
      <c r="E40" s="14" t="s">
        <v>33</v>
      </c>
      <c r="F40" s="73" t="s">
        <v>106</v>
      </c>
      <c r="G40" s="69">
        <v>1</v>
      </c>
      <c r="H40" s="48">
        <v>20</v>
      </c>
      <c r="I40" s="116">
        <v>0.5</v>
      </c>
      <c r="J40" s="117">
        <f t="shared" si="12"/>
        <v>10</v>
      </c>
      <c r="K40" s="5"/>
      <c r="L40" s="63">
        <v>50</v>
      </c>
      <c r="M40" s="99">
        <f t="shared" si="13"/>
        <v>500</v>
      </c>
      <c r="N40" s="5"/>
      <c r="O40" s="53">
        <v>1</v>
      </c>
      <c r="P40" s="95"/>
      <c r="Q40" s="118"/>
      <c r="R40" s="119">
        <f t="shared" ref="R40" si="14">P40*Q40</f>
        <v>0</v>
      </c>
      <c r="S40" s="12"/>
      <c r="T40" s="96" t="str">
        <f t="shared" ref="T40:T42" si="15">IF(S40="","",S40/R40)</f>
        <v/>
      </c>
      <c r="U40" s="97" t="str">
        <f t="shared" ref="U40:U42" si="16">IF(T40="","",(J40*L40)*T40)</f>
        <v/>
      </c>
      <c r="V40" s="57"/>
      <c r="W40" s="58"/>
    </row>
    <row r="41" spans="2:24" s="19" customFormat="1" ht="14.4">
      <c r="B41" s="45" t="s">
        <v>131</v>
      </c>
      <c r="C41" s="61" t="s">
        <v>164</v>
      </c>
      <c r="D41" s="66" t="s">
        <v>132</v>
      </c>
      <c r="E41" s="14" t="s">
        <v>33</v>
      </c>
      <c r="F41" s="73" t="s">
        <v>106</v>
      </c>
      <c r="G41" s="48">
        <v>1</v>
      </c>
      <c r="H41" s="48">
        <v>12</v>
      </c>
      <c r="I41" s="116">
        <v>0.5</v>
      </c>
      <c r="J41" s="117">
        <f t="shared" si="12"/>
        <v>6</v>
      </c>
      <c r="K41" s="5"/>
      <c r="L41" s="63">
        <v>150</v>
      </c>
      <c r="M41" s="99">
        <f t="shared" si="13"/>
        <v>900</v>
      </c>
      <c r="N41" s="5"/>
      <c r="O41" s="53">
        <v>1</v>
      </c>
      <c r="P41" s="95"/>
      <c r="Q41" s="118"/>
      <c r="R41" s="119">
        <f>P41*Q41</f>
        <v>0</v>
      </c>
      <c r="S41" s="12"/>
      <c r="T41" s="96" t="str">
        <f t="shared" si="15"/>
        <v/>
      </c>
      <c r="U41" s="97" t="str">
        <f t="shared" si="16"/>
        <v/>
      </c>
      <c r="V41" s="57"/>
      <c r="W41" s="58"/>
    </row>
    <row r="42" spans="2:24" s="19" customFormat="1" ht="14.4">
      <c r="B42" s="45" t="s">
        <v>133</v>
      </c>
      <c r="C42" s="61" t="s">
        <v>134</v>
      </c>
      <c r="D42" s="66" t="s">
        <v>166</v>
      </c>
      <c r="E42" s="14" t="s">
        <v>135</v>
      </c>
      <c r="F42" s="14" t="s">
        <v>106</v>
      </c>
      <c r="G42" s="48">
        <v>1</v>
      </c>
      <c r="H42" s="48">
        <v>1</v>
      </c>
      <c r="I42" s="116">
        <v>1</v>
      </c>
      <c r="J42" s="117">
        <f t="shared" si="12"/>
        <v>1</v>
      </c>
      <c r="K42" s="5"/>
      <c r="L42" s="63">
        <v>35</v>
      </c>
      <c r="M42" s="99">
        <f t="shared" si="13"/>
        <v>35</v>
      </c>
      <c r="N42" s="5"/>
      <c r="O42" s="53">
        <v>1</v>
      </c>
      <c r="P42" s="95"/>
      <c r="Q42" s="118"/>
      <c r="R42" s="119">
        <f>P42*Q42</f>
        <v>0</v>
      </c>
      <c r="S42" s="12"/>
      <c r="T42" s="96" t="str">
        <f t="shared" si="15"/>
        <v/>
      </c>
      <c r="U42" s="97" t="str">
        <f t="shared" si="16"/>
        <v/>
      </c>
      <c r="V42" s="57"/>
      <c r="W42" s="58"/>
    </row>
    <row r="43" spans="2:24" s="74" customFormat="1" ht="14.4">
      <c r="B43" s="75"/>
      <c r="C43" s="76"/>
      <c r="D43" s="77"/>
      <c r="E43" s="78"/>
      <c r="F43" s="78"/>
      <c r="G43" s="78"/>
      <c r="H43" s="79"/>
      <c r="I43" s="80"/>
      <c r="J43" s="81"/>
      <c r="K43" s="5"/>
      <c r="L43" s="82"/>
      <c r="M43" s="83"/>
      <c r="N43" s="5"/>
      <c r="O43" s="84"/>
      <c r="P43" s="85"/>
      <c r="Q43" s="85"/>
      <c r="R43" s="86"/>
      <c r="S43" s="87"/>
      <c r="T43" s="88"/>
      <c r="U43" s="89"/>
      <c r="V43" s="90"/>
      <c r="W43" s="91"/>
    </row>
    <row r="44" spans="2:24" s="19" customFormat="1" ht="57.6">
      <c r="B44" s="8">
        <v>5</v>
      </c>
      <c r="C44" s="9" t="s">
        <v>136</v>
      </c>
      <c r="D44" s="10" t="s">
        <v>62</v>
      </c>
      <c r="E44" s="11" t="s">
        <v>5</v>
      </c>
      <c r="F44" s="93" t="s">
        <v>7</v>
      </c>
      <c r="G44" s="11" t="s">
        <v>63</v>
      </c>
      <c r="H44" s="210" t="s">
        <v>137</v>
      </c>
      <c r="I44" s="211"/>
      <c r="J44" s="25" t="s">
        <v>138</v>
      </c>
      <c r="K44" s="5"/>
      <c r="L44" s="11" t="s">
        <v>115</v>
      </c>
      <c r="M44" s="26" t="s">
        <v>139</v>
      </c>
      <c r="N44" s="5"/>
      <c r="O44" s="27" t="s">
        <v>63</v>
      </c>
      <c r="P44" s="210" t="s">
        <v>137</v>
      </c>
      <c r="Q44" s="211"/>
      <c r="R44" s="11" t="s">
        <v>140</v>
      </c>
      <c r="S44" s="11" t="s">
        <v>69</v>
      </c>
      <c r="T44" s="11" t="s">
        <v>10</v>
      </c>
      <c r="U44" s="25" t="s">
        <v>141</v>
      </c>
      <c r="V44" s="163" t="s">
        <v>71</v>
      </c>
      <c r="W44" s="28" t="s">
        <v>72</v>
      </c>
    </row>
    <row r="45" spans="2:24" s="19" customFormat="1" ht="14.4">
      <c r="B45" s="60" t="s">
        <v>35</v>
      </c>
      <c r="C45" s="61" t="s">
        <v>142</v>
      </c>
      <c r="D45" s="66" t="s">
        <v>167</v>
      </c>
      <c r="E45" s="73" t="s">
        <v>106</v>
      </c>
      <c r="F45" s="73" t="s">
        <v>106</v>
      </c>
      <c r="G45" s="69">
        <v>1</v>
      </c>
      <c r="H45" s="216">
        <v>15</v>
      </c>
      <c r="I45" s="217"/>
      <c r="J45" s="67">
        <f t="shared" ref="J45:J47" si="17">G45*H45</f>
        <v>15</v>
      </c>
      <c r="K45" s="120"/>
      <c r="L45" s="63">
        <v>550</v>
      </c>
      <c r="M45" s="99">
        <f t="shared" ref="M45:M47" si="18">(L45/G45)*J45</f>
        <v>8250</v>
      </c>
      <c r="N45" s="120"/>
      <c r="O45" s="53">
        <v>1</v>
      </c>
      <c r="P45" s="218"/>
      <c r="Q45" s="219"/>
      <c r="R45" s="55">
        <f>O45*P45</f>
        <v>0</v>
      </c>
      <c r="S45" s="12"/>
      <c r="T45" s="96" t="str">
        <f>IF(S45="","",S45/R45)</f>
        <v/>
      </c>
      <c r="U45" s="97" t="str">
        <f t="shared" ref="U45:U46" si="19">IF(T45="","",(J45*L45)*T45)</f>
        <v/>
      </c>
      <c r="V45" s="57"/>
      <c r="W45" s="58"/>
    </row>
    <row r="46" spans="2:24" s="121" customFormat="1" ht="26.4">
      <c r="B46" s="60" t="s">
        <v>143</v>
      </c>
      <c r="C46" s="61" t="s">
        <v>144</v>
      </c>
      <c r="D46" s="66" t="s">
        <v>168</v>
      </c>
      <c r="E46" s="73" t="s">
        <v>106</v>
      </c>
      <c r="F46" s="73" t="s">
        <v>81</v>
      </c>
      <c r="G46" s="69">
        <v>1</v>
      </c>
      <c r="H46" s="212">
        <v>1</v>
      </c>
      <c r="I46" s="213"/>
      <c r="J46" s="67">
        <f t="shared" si="17"/>
        <v>1</v>
      </c>
      <c r="K46" s="120"/>
      <c r="L46" s="64">
        <v>100</v>
      </c>
      <c r="M46" s="99">
        <f t="shared" si="18"/>
        <v>100</v>
      </c>
      <c r="N46" s="120"/>
      <c r="O46" s="53">
        <v>1</v>
      </c>
      <c r="P46" s="214"/>
      <c r="Q46" s="215"/>
      <c r="R46" s="55">
        <f t="shared" ref="R46:R47" si="20">O46*P46</f>
        <v>0</v>
      </c>
      <c r="S46" s="12"/>
      <c r="T46" s="96" t="str">
        <f t="shared" ref="T46" si="21">IF(S46="","",S46/R46)</f>
        <v/>
      </c>
      <c r="U46" s="97" t="str">
        <f t="shared" si="19"/>
        <v/>
      </c>
      <c r="V46" s="57"/>
      <c r="W46" s="58"/>
    </row>
    <row r="47" spans="2:24" s="74" customFormat="1" ht="26.4">
      <c r="B47" s="60" t="s">
        <v>161</v>
      </c>
      <c r="C47" s="61" t="s">
        <v>146</v>
      </c>
      <c r="D47" s="66" t="s">
        <v>147</v>
      </c>
      <c r="E47" s="73" t="s">
        <v>106</v>
      </c>
      <c r="F47" s="73" t="s">
        <v>89</v>
      </c>
      <c r="G47" s="69">
        <v>1</v>
      </c>
      <c r="H47" s="212">
        <v>1</v>
      </c>
      <c r="I47" s="213"/>
      <c r="J47" s="67">
        <f t="shared" si="17"/>
        <v>1</v>
      </c>
      <c r="K47" s="120"/>
      <c r="L47" s="122">
        <v>240</v>
      </c>
      <c r="M47" s="94">
        <f t="shared" si="18"/>
        <v>240</v>
      </c>
      <c r="N47" s="120"/>
      <c r="O47" s="53">
        <v>1</v>
      </c>
      <c r="P47" s="214"/>
      <c r="Q47" s="215"/>
      <c r="R47" s="55">
        <f t="shared" si="20"/>
        <v>0</v>
      </c>
      <c r="S47" s="12"/>
      <c r="T47" s="96" t="str">
        <f>IF(S47="","",S47/R47)</f>
        <v/>
      </c>
      <c r="U47" s="56" t="str">
        <f>IF(T47="","",(J47*L47)*T47)</f>
        <v/>
      </c>
      <c r="V47" s="57"/>
      <c r="W47" s="58"/>
    </row>
    <row r="48" spans="2:24" s="74" customFormat="1" ht="15.75" customHeight="1">
      <c r="B48" s="60" t="s">
        <v>145</v>
      </c>
      <c r="C48" s="61" t="s">
        <v>149</v>
      </c>
      <c r="D48" s="66" t="s">
        <v>158</v>
      </c>
      <c r="E48" s="73" t="s">
        <v>106</v>
      </c>
      <c r="F48" s="73" t="s">
        <v>106</v>
      </c>
      <c r="G48" s="69">
        <v>1</v>
      </c>
      <c r="H48" s="212">
        <v>16</v>
      </c>
      <c r="I48" s="213"/>
      <c r="J48" s="67">
        <v>16</v>
      </c>
      <c r="K48" s="120"/>
      <c r="L48" s="122">
        <v>1000</v>
      </c>
      <c r="M48" s="94"/>
      <c r="N48" s="120"/>
      <c r="O48" s="53">
        <v>1</v>
      </c>
      <c r="P48" s="214"/>
      <c r="Q48" s="215"/>
      <c r="R48" s="55">
        <f>O48*P48</f>
        <v>0</v>
      </c>
      <c r="S48" s="12"/>
      <c r="T48" s="166" t="str">
        <f t="shared" ref="T48:T49" si="22">IF(S48="","",S48/R48)</f>
        <v/>
      </c>
      <c r="U48" s="56" t="str">
        <f>IF(T48="","",(J48*L48)*T48)</f>
        <v/>
      </c>
      <c r="V48" s="57"/>
      <c r="W48" s="58"/>
    </row>
    <row r="49" spans="2:23" s="74" customFormat="1" ht="15.75" customHeight="1">
      <c r="B49" s="60" t="s">
        <v>148</v>
      </c>
      <c r="C49" s="61" t="s">
        <v>150</v>
      </c>
      <c r="D49" s="66" t="s">
        <v>159</v>
      </c>
      <c r="E49" s="73" t="s">
        <v>106</v>
      </c>
      <c r="F49" s="73" t="s">
        <v>106</v>
      </c>
      <c r="G49" s="69">
        <v>1</v>
      </c>
      <c r="H49" s="212">
        <v>16</v>
      </c>
      <c r="I49" s="213"/>
      <c r="J49" s="67">
        <v>16</v>
      </c>
      <c r="K49" s="120"/>
      <c r="L49" s="122">
        <v>1000</v>
      </c>
      <c r="M49" s="94"/>
      <c r="N49" s="120"/>
      <c r="O49" s="53">
        <v>1</v>
      </c>
      <c r="P49" s="214"/>
      <c r="Q49" s="215"/>
      <c r="R49" s="55">
        <f>O49*P49</f>
        <v>0</v>
      </c>
      <c r="S49" s="12"/>
      <c r="T49" s="166" t="str">
        <f t="shared" si="22"/>
        <v/>
      </c>
      <c r="U49" s="56" t="str">
        <f t="shared" ref="U49" si="23">IF(T49="","",(J49*L49)*T49)</f>
        <v/>
      </c>
      <c r="V49" s="57"/>
      <c r="W49" s="58"/>
    </row>
    <row r="50" spans="2:23" s="74" customFormat="1" ht="14.4">
      <c r="B50" s="75"/>
      <c r="C50" s="100"/>
      <c r="D50" s="100"/>
      <c r="E50" s="102"/>
      <c r="F50" s="102"/>
      <c r="G50" s="102"/>
      <c r="H50" s="103"/>
      <c r="I50" s="104"/>
      <c r="J50" s="123"/>
      <c r="K50" s="123"/>
      <c r="L50" s="106"/>
      <c r="M50" s="107"/>
      <c r="N50" s="107"/>
      <c r="O50" s="109"/>
      <c r="P50" s="109"/>
      <c r="Q50" s="109"/>
      <c r="R50" s="110"/>
      <c r="S50" s="111"/>
      <c r="T50" s="112"/>
      <c r="U50" s="124"/>
      <c r="V50" s="114"/>
      <c r="W50" s="115"/>
    </row>
    <row r="51" spans="2:23" s="74" customFormat="1" thickTop="1">
      <c r="B51" s="125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7"/>
    </row>
    <row r="52" spans="2:23" s="18" customFormat="1" ht="25.2" thickTop="1">
      <c r="B52" s="199" t="s">
        <v>46</v>
      </c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1">
        <f>SUM(U18:U27,U30:U32,U35:U36,U39:U42,U45:U49)</f>
        <v>0</v>
      </c>
      <c r="U52" s="201"/>
      <c r="V52" s="202"/>
      <c r="W52" s="203"/>
    </row>
    <row r="53" spans="2:23" s="135" customFormat="1" ht="10.8" thickTop="1">
      <c r="B53" s="128"/>
      <c r="C53" s="129"/>
      <c r="D53" s="130"/>
      <c r="E53" s="131"/>
      <c r="F53" s="130"/>
      <c r="G53" s="130"/>
      <c r="H53" s="131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2"/>
      <c r="V53" s="133"/>
      <c r="W53" s="134"/>
    </row>
    <row r="54" spans="2:23" ht="14.4" thickTop="1">
      <c r="U54" s="16"/>
      <c r="V54" s="17"/>
      <c r="W54" s="137"/>
    </row>
    <row r="55" spans="2:23" s="139" customFormat="1" ht="18" customHeight="1">
      <c r="U55" s="140"/>
      <c r="V55" s="140"/>
      <c r="W55" s="140"/>
    </row>
    <row r="56" spans="2:23" s="144" customFormat="1" ht="20.399999999999999">
      <c r="B56" s="141"/>
      <c r="C56" s="142"/>
      <c r="D56" s="142"/>
      <c r="E56" s="143"/>
      <c r="F56" s="141"/>
      <c r="G56" s="141"/>
      <c r="H56" s="143"/>
      <c r="I56" s="142"/>
      <c r="J56" s="142"/>
      <c r="K56" s="142"/>
      <c r="L56" s="141"/>
      <c r="M56" s="141"/>
      <c r="N56" s="141"/>
      <c r="O56" s="141"/>
      <c r="P56" s="141"/>
      <c r="Q56" s="141"/>
      <c r="R56" s="141"/>
      <c r="S56" s="141"/>
      <c r="W56" s="145"/>
    </row>
    <row r="57" spans="2:23" ht="18">
      <c r="B57" s="5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</row>
    <row r="58" spans="2:23" ht="14.4">
      <c r="B58" s="5"/>
    </row>
    <row r="59" spans="2:23" ht="18">
      <c r="B59" s="5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</row>
    <row r="61" spans="2:23">
      <c r="U61" s="147"/>
    </row>
  </sheetData>
  <sheetProtection algorithmName="SHA-512" hashValue="GdLkGOpWnAjntSb9SdLOVja+ysmC+qWJvBI3fWFek8wFtzngs9UEaHfV/nMs8GL4bNA2cy62o551Wll5b3rYWw==" saltValue="sNZH0+5SPMd72N/X//QHKA==" spinCount="100000" sheet="1" objects="1" scenarios="1" formatColumns="0" formatRows="0"/>
  <mergeCells count="27">
    <mergeCell ref="B9:W9"/>
    <mergeCell ref="P46:Q46"/>
    <mergeCell ref="H47:I47"/>
    <mergeCell ref="P47:Q47"/>
    <mergeCell ref="B1:W1"/>
    <mergeCell ref="B2:W2"/>
    <mergeCell ref="D3:V3"/>
    <mergeCell ref="D4:V4"/>
    <mergeCell ref="B5:W5"/>
    <mergeCell ref="B8:W8"/>
    <mergeCell ref="B10:W10"/>
    <mergeCell ref="B11:W11"/>
    <mergeCell ref="B12:W12"/>
    <mergeCell ref="B52:S52"/>
    <mergeCell ref="T52:U52"/>
    <mergeCell ref="V52:W52"/>
    <mergeCell ref="D15:J15"/>
    <mergeCell ref="O15:U15"/>
    <mergeCell ref="H44:I44"/>
    <mergeCell ref="P44:Q44"/>
    <mergeCell ref="H48:I48"/>
    <mergeCell ref="P48:Q48"/>
    <mergeCell ref="H49:I49"/>
    <mergeCell ref="P49:Q49"/>
    <mergeCell ref="H45:I45"/>
    <mergeCell ref="P45:Q45"/>
    <mergeCell ref="H46:I46"/>
  </mergeCells>
  <pageMargins left="0.25" right="0.25" top="0.75" bottom="0.75" header="0.3" footer="0.3"/>
  <pageSetup paperSize="8" scale="5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Y89"/>
  <sheetViews>
    <sheetView showGridLines="0" zoomScale="70" zoomScaleNormal="70" workbookViewId="0">
      <selection activeCell="B1" sqref="B1:M1"/>
    </sheetView>
  </sheetViews>
  <sheetFormatPr defaultColWidth="9.109375" defaultRowHeight="14.4"/>
  <cols>
    <col min="1" max="1" width="2.77734375" style="5" customWidth="1"/>
    <col min="2" max="2" width="5.6640625" style="5" customWidth="1"/>
    <col min="3" max="4" width="35.6640625" style="5" customWidth="1"/>
    <col min="5" max="5" width="13.6640625" style="158" customWidth="1"/>
    <col min="6" max="8" width="13.6640625" style="5" customWidth="1"/>
    <col min="9" max="9" width="30.6640625" style="5" customWidth="1"/>
    <col min="10" max="10" width="26.5546875" style="160" customWidth="1"/>
    <col min="11" max="11" width="13.88671875" style="5" customWidth="1"/>
    <col min="12" max="12" width="37.5546875" style="5" customWidth="1"/>
    <col min="13" max="13" width="40.6640625" style="5" customWidth="1"/>
    <col min="14" max="14" width="2.77734375" style="5" customWidth="1"/>
    <col min="15" max="16384" width="9.109375" style="5"/>
  </cols>
  <sheetData>
    <row r="1" spans="2:25" s="18" customFormat="1" ht="24.6">
      <c r="B1" s="223" t="s">
        <v>170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5"/>
      <c r="O1" s="5"/>
      <c r="P1" s="5"/>
      <c r="Q1" s="5"/>
      <c r="R1" s="5"/>
      <c r="S1" s="5"/>
      <c r="T1" s="5"/>
      <c r="U1" s="5"/>
      <c r="V1" s="5"/>
      <c r="W1" s="5"/>
      <c r="X1" s="148"/>
      <c r="Y1" s="148"/>
    </row>
    <row r="2" spans="2:25" s="1" customFormat="1">
      <c r="B2" s="6"/>
      <c r="C2" s="6"/>
      <c r="D2" s="6"/>
      <c r="E2" s="6"/>
      <c r="F2" s="6"/>
      <c r="G2" s="6"/>
      <c r="H2" s="6"/>
      <c r="I2" s="6"/>
      <c r="J2" s="159"/>
      <c r="K2" s="6"/>
      <c r="L2" s="6"/>
      <c r="M2" s="6"/>
      <c r="N2" s="5"/>
      <c r="O2" s="5"/>
      <c r="P2" s="5"/>
      <c r="Q2" s="5"/>
      <c r="R2" s="5"/>
      <c r="S2" s="5"/>
      <c r="T2" s="5"/>
      <c r="U2" s="5"/>
      <c r="V2" s="5"/>
      <c r="W2" s="5"/>
    </row>
    <row r="3" spans="2:25" s="4" customFormat="1" ht="20.399999999999999">
      <c r="B3" s="2" t="s">
        <v>0</v>
      </c>
      <c r="C3" s="238" t="s">
        <v>1</v>
      </c>
      <c r="D3" s="239"/>
      <c r="E3" s="242"/>
      <c r="F3" s="243"/>
      <c r="G3" s="243"/>
      <c r="H3" s="243"/>
      <c r="I3" s="243"/>
      <c r="J3" s="243"/>
      <c r="K3" s="243"/>
      <c r="L3" s="244"/>
      <c r="M3" s="6"/>
      <c r="N3" s="5"/>
      <c r="O3" s="5"/>
      <c r="P3" s="5"/>
      <c r="Q3" s="5"/>
      <c r="R3" s="5"/>
      <c r="S3" s="5"/>
      <c r="T3" s="5"/>
      <c r="U3" s="5"/>
      <c r="V3" s="5"/>
      <c r="W3" s="5"/>
    </row>
    <row r="4" spans="2:25" s="4" customFormat="1" ht="21">
      <c r="B4" s="164" t="s">
        <v>2</v>
      </c>
      <c r="C4" s="240" t="s">
        <v>48</v>
      </c>
      <c r="D4" s="241"/>
      <c r="E4" s="245"/>
      <c r="F4" s="246"/>
      <c r="G4" s="246"/>
      <c r="H4" s="246"/>
      <c r="I4" s="246"/>
      <c r="J4" s="246"/>
      <c r="K4" s="246"/>
      <c r="L4" s="247"/>
      <c r="M4" s="6"/>
      <c r="N4" s="5"/>
      <c r="O4" s="5"/>
      <c r="P4" s="5"/>
      <c r="Q4" s="5"/>
      <c r="R4" s="5"/>
      <c r="S4" s="5"/>
      <c r="T4" s="5"/>
      <c r="U4" s="5"/>
      <c r="V4" s="5"/>
      <c r="W4" s="5"/>
    </row>
    <row r="5" spans="2:25" s="1" customFormat="1">
      <c r="B5" s="6"/>
      <c r="C5" s="6"/>
      <c r="D5" s="6"/>
      <c r="E5" s="6"/>
      <c r="F5" s="6"/>
      <c r="G5" s="6"/>
      <c r="H5" s="6"/>
      <c r="I5" s="6"/>
      <c r="J5" s="159"/>
      <c r="K5" s="6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</row>
    <row r="6" spans="2:25" ht="15" thickBot="1">
      <c r="E6" s="5"/>
    </row>
    <row r="7" spans="2:25" s="169" customFormat="1" ht="21.6" thickTop="1">
      <c r="B7" s="185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7"/>
      <c r="N7" s="168"/>
      <c r="O7" s="168"/>
      <c r="P7" s="168"/>
      <c r="Q7" s="168"/>
      <c r="R7" s="168"/>
      <c r="S7" s="168"/>
      <c r="T7" s="168"/>
      <c r="U7" s="168"/>
      <c r="V7" s="168"/>
      <c r="W7" s="168"/>
    </row>
    <row r="8" spans="2:25" s="168" customFormat="1" ht="21">
      <c r="B8" s="220" t="s">
        <v>196</v>
      </c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2"/>
    </row>
    <row r="9" spans="2:25" s="168" customFormat="1" ht="21">
      <c r="B9" s="227" t="s">
        <v>195</v>
      </c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9"/>
    </row>
    <row r="10" spans="2:25" s="168" customFormat="1" ht="21">
      <c r="B10" s="227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9"/>
    </row>
    <row r="11" spans="2:25" s="168" customFormat="1" ht="21">
      <c r="B11" s="227" t="s">
        <v>47</v>
      </c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9"/>
    </row>
    <row r="12" spans="2:25" s="168" customFormat="1" ht="21">
      <c r="B12" s="227" t="s">
        <v>193</v>
      </c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9"/>
    </row>
    <row r="13" spans="2:25" s="168" customFormat="1" ht="21.6" thickBot="1">
      <c r="B13" s="188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90"/>
    </row>
    <row r="14" spans="2:25" ht="15" thickTop="1">
      <c r="B14" s="181"/>
      <c r="C14" s="181"/>
      <c r="D14" s="182"/>
      <c r="E14" s="5"/>
      <c r="F14" s="182"/>
      <c r="G14" s="182"/>
      <c r="H14" s="182"/>
      <c r="I14" s="182"/>
      <c r="J14" s="183"/>
      <c r="K14" s="184"/>
      <c r="L14" s="182"/>
      <c r="M14" s="182"/>
    </row>
    <row r="15" spans="2:25" ht="40.200000000000003" customHeight="1">
      <c r="B15" s="170">
        <v>1</v>
      </c>
      <c r="C15" s="170" t="s">
        <v>54</v>
      </c>
      <c r="D15" s="171" t="s">
        <v>3</v>
      </c>
      <c r="E15" s="11" t="s">
        <v>5</v>
      </c>
      <c r="F15" s="11" t="s">
        <v>6</v>
      </c>
      <c r="G15" s="11" t="s">
        <v>7</v>
      </c>
      <c r="H15" s="11" t="s">
        <v>8</v>
      </c>
      <c r="I15" s="11" t="s">
        <v>9</v>
      </c>
      <c r="J15" s="11" t="s">
        <v>4</v>
      </c>
      <c r="K15" s="11" t="s">
        <v>194</v>
      </c>
      <c r="L15" s="11" t="s">
        <v>11</v>
      </c>
      <c r="M15" s="11" t="s">
        <v>72</v>
      </c>
    </row>
    <row r="16" spans="2:25" ht="175.2" customHeight="1">
      <c r="B16" s="177" t="s">
        <v>13</v>
      </c>
      <c r="C16" s="178" t="s">
        <v>55</v>
      </c>
      <c r="D16" s="178" t="s">
        <v>14</v>
      </c>
      <c r="E16" s="14" t="s">
        <v>15</v>
      </c>
      <c r="F16" s="14" t="s">
        <v>16</v>
      </c>
      <c r="G16" s="14" t="s">
        <v>49</v>
      </c>
      <c r="H16" s="14" t="s">
        <v>18</v>
      </c>
      <c r="I16" s="149"/>
      <c r="J16" s="161">
        <v>26</v>
      </c>
      <c r="K16" s="12"/>
      <c r="L16" s="172" t="str">
        <f>IF(K16="","",J16*K16)</f>
        <v/>
      </c>
      <c r="M16" s="15"/>
    </row>
    <row r="17" spans="2:25" ht="175.2" customHeight="1">
      <c r="B17" s="177" t="s">
        <v>19</v>
      </c>
      <c r="C17" s="178" t="s">
        <v>56</v>
      </c>
      <c r="D17" s="178" t="s">
        <v>20</v>
      </c>
      <c r="E17" s="14" t="s">
        <v>21</v>
      </c>
      <c r="F17" s="14" t="s">
        <v>22</v>
      </c>
      <c r="G17" s="14" t="s">
        <v>49</v>
      </c>
      <c r="H17" s="14" t="s">
        <v>18</v>
      </c>
      <c r="I17" s="149"/>
      <c r="J17" s="161">
        <v>14</v>
      </c>
      <c r="K17" s="12"/>
      <c r="L17" s="172" t="str">
        <f>IF(K17="","",J17*K17)</f>
        <v/>
      </c>
      <c r="M17" s="15"/>
    </row>
    <row r="18" spans="2:25" s="19" customFormat="1" ht="13.2">
      <c r="B18" s="179"/>
      <c r="C18" s="179"/>
      <c r="D18" s="179"/>
      <c r="E18" s="179"/>
      <c r="F18" s="179"/>
      <c r="G18" s="179"/>
      <c r="H18" s="179"/>
      <c r="J18" s="74"/>
    </row>
    <row r="19" spans="2:25" ht="40.200000000000003" customHeight="1">
      <c r="B19" s="170">
        <v>2</v>
      </c>
      <c r="C19" s="170" t="s">
        <v>23</v>
      </c>
      <c r="D19" s="171" t="s">
        <v>3</v>
      </c>
      <c r="E19" s="11" t="s">
        <v>5</v>
      </c>
      <c r="F19" s="11" t="s">
        <v>6</v>
      </c>
      <c r="G19" s="11" t="s">
        <v>7</v>
      </c>
      <c r="H19" s="11" t="s">
        <v>8</v>
      </c>
      <c r="I19" s="11" t="s">
        <v>9</v>
      </c>
      <c r="J19" s="11" t="s">
        <v>4</v>
      </c>
      <c r="K19" s="11" t="s">
        <v>194</v>
      </c>
      <c r="L19" s="11" t="s">
        <v>11</v>
      </c>
      <c r="M19" s="11" t="s">
        <v>12</v>
      </c>
    </row>
    <row r="20" spans="2:25" ht="175.2" customHeight="1">
      <c r="B20" s="175" t="s">
        <v>24</v>
      </c>
      <c r="C20" s="175" t="s">
        <v>23</v>
      </c>
      <c r="D20" s="180" t="s">
        <v>152</v>
      </c>
      <c r="E20" s="14" t="s">
        <v>153</v>
      </c>
      <c r="F20" s="14" t="s">
        <v>25</v>
      </c>
      <c r="G20" s="14" t="s">
        <v>49</v>
      </c>
      <c r="H20" s="14" t="s">
        <v>18</v>
      </c>
      <c r="I20" s="149"/>
      <c r="J20" s="161">
        <v>45</v>
      </c>
      <c r="K20" s="12"/>
      <c r="L20" s="172" t="str">
        <f>IF(K20="","",J20*K20)</f>
        <v/>
      </c>
      <c r="M20" s="15"/>
    </row>
    <row r="21" spans="2:25" s="19" customFormat="1" ht="13.2">
      <c r="B21" s="179"/>
      <c r="C21" s="179"/>
      <c r="D21" s="179"/>
      <c r="E21" s="179"/>
      <c r="F21" s="179"/>
      <c r="G21" s="179"/>
      <c r="H21" s="179"/>
      <c r="J21" s="74"/>
    </row>
    <row r="22" spans="2:25" ht="40.200000000000003" customHeight="1">
      <c r="B22" s="170">
        <v>3</v>
      </c>
      <c r="C22" s="170" t="s">
        <v>26</v>
      </c>
      <c r="D22" s="171" t="s">
        <v>3</v>
      </c>
      <c r="E22" s="11" t="s">
        <v>5</v>
      </c>
      <c r="F22" s="11" t="s">
        <v>6</v>
      </c>
      <c r="G22" s="11" t="s">
        <v>7</v>
      </c>
      <c r="H22" s="11" t="s">
        <v>8</v>
      </c>
      <c r="I22" s="11" t="s">
        <v>9</v>
      </c>
      <c r="J22" s="11" t="s">
        <v>4</v>
      </c>
      <c r="K22" s="11" t="s">
        <v>194</v>
      </c>
      <c r="L22" s="11" t="s">
        <v>11</v>
      </c>
      <c r="M22" s="11" t="s">
        <v>12</v>
      </c>
    </row>
    <row r="23" spans="2:25" ht="175.2" customHeight="1">
      <c r="B23" s="175" t="s">
        <v>27</v>
      </c>
      <c r="C23" s="175" t="s">
        <v>26</v>
      </c>
      <c r="D23" s="180" t="s">
        <v>154</v>
      </c>
      <c r="E23" s="14" t="s">
        <v>151</v>
      </c>
      <c r="F23" s="14" t="s">
        <v>28</v>
      </c>
      <c r="G23" s="14" t="s">
        <v>49</v>
      </c>
      <c r="H23" s="14" t="s">
        <v>18</v>
      </c>
      <c r="I23" s="149"/>
      <c r="J23" s="161">
        <v>25</v>
      </c>
      <c r="K23" s="12"/>
      <c r="L23" s="173" t="str">
        <f>IF(K23="","",J23*K23)</f>
        <v/>
      </c>
      <c r="M23" s="15"/>
    </row>
    <row r="24" spans="2:25" s="19" customFormat="1" ht="13.2">
      <c r="B24" s="179"/>
      <c r="C24" s="179"/>
      <c r="D24" s="179"/>
      <c r="E24" s="179"/>
      <c r="F24" s="179"/>
      <c r="G24" s="179"/>
      <c r="H24" s="179"/>
      <c r="J24" s="74"/>
    </row>
    <row r="25" spans="2:25" ht="40.200000000000003" customHeight="1">
      <c r="B25" s="170">
        <v>4</v>
      </c>
      <c r="C25" s="170" t="s">
        <v>57</v>
      </c>
      <c r="D25" s="171" t="s">
        <v>3</v>
      </c>
      <c r="E25" s="11" t="s">
        <v>5</v>
      </c>
      <c r="F25" s="11" t="s">
        <v>6</v>
      </c>
      <c r="G25" s="11" t="s">
        <v>7</v>
      </c>
      <c r="H25" s="11" t="s">
        <v>8</v>
      </c>
      <c r="I25" s="11" t="s">
        <v>9</v>
      </c>
      <c r="J25" s="11" t="s">
        <v>4</v>
      </c>
      <c r="K25" s="11" t="s">
        <v>194</v>
      </c>
      <c r="L25" s="11" t="s">
        <v>11</v>
      </c>
      <c r="M25" s="11" t="s">
        <v>12</v>
      </c>
    </row>
    <row r="26" spans="2:25" ht="175.2" customHeight="1">
      <c r="B26" s="175" t="s">
        <v>29</v>
      </c>
      <c r="C26" s="180" t="s">
        <v>58</v>
      </c>
      <c r="D26" s="180" t="s">
        <v>50</v>
      </c>
      <c r="E26" s="14" t="s">
        <v>30</v>
      </c>
      <c r="F26" s="14" t="s">
        <v>31</v>
      </c>
      <c r="G26" s="14" t="s">
        <v>49</v>
      </c>
      <c r="H26" s="14" t="s">
        <v>18</v>
      </c>
      <c r="I26" s="150"/>
      <c r="J26" s="161">
        <v>40</v>
      </c>
      <c r="K26" s="12"/>
      <c r="L26" s="172" t="str">
        <f>IF(K26="","",J26*K26)</f>
        <v/>
      </c>
      <c r="M26" s="15"/>
    </row>
    <row r="27" spans="2:25" s="152" customFormat="1" ht="175.2" customHeight="1">
      <c r="B27" s="175" t="s">
        <v>32</v>
      </c>
      <c r="C27" s="180" t="s">
        <v>53</v>
      </c>
      <c r="D27" s="180" t="s">
        <v>155</v>
      </c>
      <c r="E27" s="14" t="s">
        <v>156</v>
      </c>
      <c r="F27" s="14" t="s">
        <v>33</v>
      </c>
      <c r="G27" s="14" t="s">
        <v>17</v>
      </c>
      <c r="H27" s="14" t="s">
        <v>18</v>
      </c>
      <c r="I27" s="151" t="e" vm="1">
        <v>#VALUE!</v>
      </c>
      <c r="J27" s="161">
        <v>5</v>
      </c>
      <c r="K27" s="12"/>
      <c r="L27" s="172" t="str">
        <f>IF(K27="","",J27*K27)</f>
        <v/>
      </c>
      <c r="M27" s="1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2:25" s="19" customFormat="1" ht="13.2">
      <c r="B28" s="179"/>
      <c r="C28" s="179"/>
      <c r="D28" s="179"/>
      <c r="E28" s="179"/>
      <c r="F28" s="179"/>
      <c r="G28" s="179"/>
      <c r="H28" s="179"/>
      <c r="J28" s="74"/>
    </row>
    <row r="29" spans="2:25" ht="40.200000000000003" customHeight="1">
      <c r="B29" s="170">
        <v>5</v>
      </c>
      <c r="C29" s="170" t="s">
        <v>34</v>
      </c>
      <c r="D29" s="171" t="s">
        <v>3</v>
      </c>
      <c r="E29" s="11" t="s">
        <v>5</v>
      </c>
      <c r="F29" s="11" t="s">
        <v>6</v>
      </c>
      <c r="G29" s="11" t="s">
        <v>7</v>
      </c>
      <c r="H29" s="11" t="s">
        <v>8</v>
      </c>
      <c r="I29" s="11" t="s">
        <v>9</v>
      </c>
      <c r="J29" s="11" t="s">
        <v>4</v>
      </c>
      <c r="K29" s="11" t="s">
        <v>194</v>
      </c>
      <c r="L29" s="11" t="s">
        <v>11</v>
      </c>
      <c r="M29" s="11" t="s">
        <v>12</v>
      </c>
    </row>
    <row r="30" spans="2:25" ht="175.2" customHeight="1">
      <c r="B30" s="175" t="s">
        <v>35</v>
      </c>
      <c r="C30" s="180" t="s">
        <v>36</v>
      </c>
      <c r="D30" s="180" t="s">
        <v>37</v>
      </c>
      <c r="E30" s="14" t="s">
        <v>38</v>
      </c>
      <c r="F30" s="14" t="s">
        <v>39</v>
      </c>
      <c r="G30" s="14" t="s">
        <v>17</v>
      </c>
      <c r="H30" s="14" t="s">
        <v>18</v>
      </c>
      <c r="I30" s="150"/>
      <c r="J30" s="161">
        <v>26</v>
      </c>
      <c r="K30" s="12"/>
      <c r="L30" s="174" t="str">
        <f>IF(K30="","",J30*K30)</f>
        <v/>
      </c>
      <c r="M30" s="15"/>
    </row>
    <row r="31" spans="2:25" s="19" customFormat="1" ht="13.2">
      <c r="B31" s="179"/>
      <c r="C31" s="179"/>
      <c r="D31" s="179"/>
      <c r="E31" s="179"/>
      <c r="F31" s="179"/>
      <c r="G31" s="179"/>
      <c r="H31" s="179"/>
      <c r="J31" s="74"/>
    </row>
    <row r="32" spans="2:25" ht="40.200000000000003" customHeight="1">
      <c r="B32" s="170">
        <v>6</v>
      </c>
      <c r="C32" s="170" t="s">
        <v>59</v>
      </c>
      <c r="D32" s="171" t="s">
        <v>3</v>
      </c>
      <c r="E32" s="11" t="s">
        <v>5</v>
      </c>
      <c r="F32" s="11" t="s">
        <v>6</v>
      </c>
      <c r="G32" s="11" t="s">
        <v>7</v>
      </c>
      <c r="H32" s="11" t="s">
        <v>8</v>
      </c>
      <c r="I32" s="11" t="s">
        <v>9</v>
      </c>
      <c r="J32" s="11" t="s">
        <v>4</v>
      </c>
      <c r="K32" s="11" t="s">
        <v>194</v>
      </c>
      <c r="L32" s="11" t="s">
        <v>11</v>
      </c>
      <c r="M32" s="11" t="s">
        <v>12</v>
      </c>
    </row>
    <row r="33" spans="2:25" ht="175.2" customHeight="1">
      <c r="B33" s="175" t="s">
        <v>40</v>
      </c>
      <c r="C33" s="175" t="s">
        <v>59</v>
      </c>
      <c r="D33" s="176" t="s">
        <v>41</v>
      </c>
      <c r="E33" s="14" t="s">
        <v>42</v>
      </c>
      <c r="F33" s="14" t="s">
        <v>28</v>
      </c>
      <c r="G33" s="14" t="s">
        <v>52</v>
      </c>
      <c r="H33" s="14" t="s">
        <v>18</v>
      </c>
      <c r="I33" s="149"/>
      <c r="J33" s="161">
        <v>30</v>
      </c>
      <c r="K33" s="12"/>
      <c r="L33" s="172" t="str">
        <f>IF(K33="","",J33*K33)</f>
        <v/>
      </c>
      <c r="M33" s="15"/>
    </row>
    <row r="34" spans="2:25" s="19" customFormat="1" ht="13.2">
      <c r="B34" s="179"/>
      <c r="C34" s="179"/>
      <c r="D34" s="179"/>
      <c r="E34" s="179"/>
      <c r="F34" s="179"/>
      <c r="G34" s="179"/>
      <c r="H34" s="179"/>
      <c r="J34" s="74"/>
    </row>
    <row r="35" spans="2:25" ht="40.200000000000003" customHeight="1">
      <c r="B35" s="170">
        <v>7</v>
      </c>
      <c r="C35" s="170" t="s">
        <v>51</v>
      </c>
      <c r="D35" s="171" t="s">
        <v>3</v>
      </c>
      <c r="E35" s="11" t="s">
        <v>5</v>
      </c>
      <c r="F35" s="11" t="s">
        <v>6</v>
      </c>
      <c r="G35" s="11" t="s">
        <v>7</v>
      </c>
      <c r="H35" s="11" t="s">
        <v>8</v>
      </c>
      <c r="I35" s="11" t="s">
        <v>9</v>
      </c>
      <c r="J35" s="11" t="s">
        <v>4</v>
      </c>
      <c r="K35" s="11" t="s">
        <v>194</v>
      </c>
      <c r="L35" s="11" t="s">
        <v>11</v>
      </c>
      <c r="M35" s="11" t="s">
        <v>12</v>
      </c>
    </row>
    <row r="36" spans="2:25" ht="175.2" customHeight="1">
      <c r="B36" s="175" t="s">
        <v>43</v>
      </c>
      <c r="C36" s="175" t="s">
        <v>51</v>
      </c>
      <c r="D36" s="176" t="s">
        <v>157</v>
      </c>
      <c r="E36" s="14"/>
      <c r="F36" s="14" t="s">
        <v>28</v>
      </c>
      <c r="G36" s="14" t="s">
        <v>44</v>
      </c>
      <c r="H36" s="14" t="s">
        <v>45</v>
      </c>
      <c r="I36" s="149"/>
      <c r="J36" s="161">
        <v>30</v>
      </c>
      <c r="K36" s="12"/>
      <c r="L36" s="172" t="str">
        <f>IF(K36="","",J36*K36)</f>
        <v/>
      </c>
      <c r="M36" s="15"/>
    </row>
    <row r="37" spans="2:25" s="19" customFormat="1" ht="13.8" thickBot="1">
      <c r="J37" s="74"/>
    </row>
    <row r="38" spans="2:25" s="7" customFormat="1" ht="10.8" thickTop="1">
      <c r="B38" s="230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2"/>
    </row>
    <row r="39" spans="2:25" s="155" customFormat="1" ht="28.8">
      <c r="B39" s="236" t="s">
        <v>46</v>
      </c>
      <c r="C39" s="237"/>
      <c r="D39" s="237"/>
      <c r="E39" s="237"/>
      <c r="F39" s="237"/>
      <c r="G39" s="237"/>
      <c r="H39" s="237"/>
      <c r="I39" s="237"/>
      <c r="J39" s="237"/>
      <c r="K39" s="237"/>
      <c r="L39" s="153">
        <f>SUM(L16:L17,L20,L23,L26:L27,L30,L33,L36)</f>
        <v>0</v>
      </c>
      <c r="M39" s="154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2:25" ht="15" thickBot="1">
      <c r="B40" s="233"/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5"/>
    </row>
    <row r="41" spans="2:25" s="139" customFormat="1" ht="18.600000000000001" thickTop="1">
      <c r="B41" s="191"/>
      <c r="C41" s="20"/>
      <c r="D41" s="20"/>
      <c r="E41" s="20"/>
      <c r="F41" s="20"/>
      <c r="G41" s="20"/>
      <c r="H41" s="20"/>
      <c r="I41" s="20"/>
      <c r="J41" s="162"/>
      <c r="K41" s="20"/>
      <c r="L41" s="16"/>
      <c r="M41" s="17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2:25" s="144" customFormat="1" ht="21">
      <c r="B42" s="141"/>
      <c r="C42" s="156"/>
      <c r="D42" s="156"/>
      <c r="E42" s="157"/>
      <c r="F42" s="143"/>
      <c r="G42" s="141"/>
      <c r="H42" s="141"/>
      <c r="I42" s="141"/>
      <c r="J42" s="141"/>
      <c r="K42" s="141"/>
      <c r="M42" s="156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2:25" ht="18">
      <c r="B43" s="20"/>
      <c r="C43" s="20"/>
      <c r="D43" s="20"/>
      <c r="E43" s="20"/>
      <c r="F43" s="20"/>
      <c r="G43" s="20"/>
      <c r="H43" s="20"/>
      <c r="I43" s="20"/>
      <c r="J43" s="162"/>
    </row>
    <row r="45" spans="2:25">
      <c r="E45" s="5"/>
    </row>
    <row r="46" spans="2:25">
      <c r="E46" s="5"/>
    </row>
    <row r="47" spans="2:25">
      <c r="E47" s="5"/>
    </row>
    <row r="48" spans="2:25">
      <c r="E48" s="5"/>
    </row>
    <row r="49" spans="5:5">
      <c r="E49" s="5"/>
    </row>
    <row r="50" spans="5:5">
      <c r="E50" s="5"/>
    </row>
    <row r="51" spans="5:5">
      <c r="E51" s="5"/>
    </row>
    <row r="52" spans="5:5">
      <c r="E52" s="5"/>
    </row>
    <row r="53" spans="5:5">
      <c r="E53" s="5"/>
    </row>
    <row r="54" spans="5:5">
      <c r="E54" s="5"/>
    </row>
    <row r="55" spans="5:5">
      <c r="E55" s="5"/>
    </row>
    <row r="56" spans="5:5">
      <c r="E56" s="5"/>
    </row>
    <row r="57" spans="5:5">
      <c r="E57" s="5"/>
    </row>
    <row r="58" spans="5:5">
      <c r="E58" s="5"/>
    </row>
    <row r="59" spans="5:5">
      <c r="E59" s="5"/>
    </row>
    <row r="60" spans="5:5">
      <c r="E60" s="5"/>
    </row>
    <row r="61" spans="5:5">
      <c r="E61" s="5"/>
    </row>
    <row r="62" spans="5:5">
      <c r="E62" s="5"/>
    </row>
    <row r="63" spans="5:5">
      <c r="E63" s="5"/>
    </row>
    <row r="64" spans="5:5">
      <c r="E64" s="5"/>
    </row>
    <row r="65" spans="5:5">
      <c r="E65" s="5"/>
    </row>
    <row r="66" spans="5:5">
      <c r="E66" s="5"/>
    </row>
    <row r="67" spans="5:5">
      <c r="E67" s="5"/>
    </row>
    <row r="68" spans="5:5">
      <c r="E68" s="5"/>
    </row>
    <row r="69" spans="5:5">
      <c r="E69" s="5"/>
    </row>
    <row r="70" spans="5:5">
      <c r="E70" s="5"/>
    </row>
    <row r="71" spans="5:5">
      <c r="E71" s="5"/>
    </row>
    <row r="72" spans="5:5">
      <c r="E72" s="5"/>
    </row>
    <row r="73" spans="5:5">
      <c r="E73" s="5"/>
    </row>
    <row r="74" spans="5:5">
      <c r="E74" s="5"/>
    </row>
    <row r="75" spans="5:5">
      <c r="E75" s="5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5"/>
    </row>
    <row r="82" spans="5:5">
      <c r="E82" s="5"/>
    </row>
    <row r="83" spans="5:5">
      <c r="E83" s="5"/>
    </row>
    <row r="84" spans="5:5">
      <c r="E84" s="5"/>
    </row>
    <row r="85" spans="5:5">
      <c r="E85" s="5"/>
    </row>
    <row r="86" spans="5:5">
      <c r="E86" s="5"/>
    </row>
    <row r="87" spans="5:5">
      <c r="E87" s="5"/>
    </row>
    <row r="88" spans="5:5">
      <c r="E88" s="5"/>
    </row>
    <row r="89" spans="5:5">
      <c r="E89" s="5"/>
    </row>
  </sheetData>
  <mergeCells count="12">
    <mergeCell ref="B1:M1"/>
    <mergeCell ref="B38:M38"/>
    <mergeCell ref="B40:M40"/>
    <mergeCell ref="B39:K39"/>
    <mergeCell ref="B8:M8"/>
    <mergeCell ref="B9:M10"/>
    <mergeCell ref="B11:M11"/>
    <mergeCell ref="C3:D3"/>
    <mergeCell ref="C4:D4"/>
    <mergeCell ref="E3:L3"/>
    <mergeCell ref="E4:L4"/>
    <mergeCell ref="B12:M12"/>
  </mergeCells>
  <pageMargins left="0.25" right="0.25" top="0.75" bottom="0.75" header="0.3" footer="0.3"/>
  <pageSetup paperSize="8" scale="47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299b2f-3d23-45ff-ab92-d3f39c6795b6">
      <Terms xmlns="http://schemas.microsoft.com/office/infopath/2007/PartnerControls"/>
    </lcf76f155ced4ddcb4097134ff3c332f>
    <TaxCatchAll xmlns="e36f90bb-489d-45cf-9c52-bd36f101fe4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B38DC49E587341B557E4AA347317E6" ma:contentTypeVersion="9" ma:contentTypeDescription="Create a new document." ma:contentTypeScope="" ma:versionID="d962025a847fa52424345f0c6a489b63">
  <xsd:schema xmlns:xsd="http://www.w3.org/2001/XMLSchema" xmlns:xs="http://www.w3.org/2001/XMLSchema" xmlns:p="http://schemas.microsoft.com/office/2006/metadata/properties" xmlns:ns2="fd299b2f-3d23-45ff-ab92-d3f39c6795b6" xmlns:ns3="e36f90bb-489d-45cf-9c52-bd36f101fe40" targetNamespace="http://schemas.microsoft.com/office/2006/metadata/properties" ma:root="true" ma:fieldsID="410bb83ed83153333d3972d5d0f25de4" ns2:_="" ns3:_="">
    <xsd:import namespace="fd299b2f-3d23-45ff-ab92-d3f39c6795b6"/>
    <xsd:import namespace="e36f90bb-489d-45cf-9c52-bd36f101fe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299b2f-3d23-45ff-ab92-d3f39c6795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95a2ead-fb08-4f89-b991-c2b7785951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f90bb-489d-45cf-9c52-bd36f101fe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2482c3f-0fc5-48ab-9a95-d4e30e5ddafa}" ma:internalName="TaxCatchAll" ma:showField="CatchAllData" ma:web="e36f90bb-489d-45cf-9c52-bd36f101fe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538D21-12F1-4CC7-BA5A-BA796A46A340}">
  <ds:schemaRefs>
    <ds:schemaRef ds:uri="http://schemas.microsoft.com/office/2006/metadata/properties"/>
    <ds:schemaRef ds:uri="http://schemas.microsoft.com/office/infopath/2007/PartnerControls"/>
    <ds:schemaRef ds:uri="fd299b2f-3d23-45ff-ab92-d3f39c6795b6"/>
    <ds:schemaRef ds:uri="e36f90bb-489d-45cf-9c52-bd36f101fe40"/>
  </ds:schemaRefs>
</ds:datastoreItem>
</file>

<file path=customXml/itemProps2.xml><?xml version="1.0" encoding="utf-8"?>
<ds:datastoreItem xmlns:ds="http://schemas.openxmlformats.org/officeDocument/2006/customXml" ds:itemID="{56540700-6420-45F2-B77A-40C7B68E5675}"/>
</file>

<file path=customXml/itemProps3.xml><?xml version="1.0" encoding="utf-8"?>
<ds:datastoreItem xmlns:ds="http://schemas.openxmlformats.org/officeDocument/2006/customXml" ds:itemID="{9983BCC2-21BE-4D3C-90CC-0D67044239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6A - Verbruiksartikelen</vt:lpstr>
      <vt:lpstr>6B - Dispensers</vt:lpstr>
      <vt:lpstr>'6A - Verbruiksartikelen'!Afdrukbereik</vt:lpstr>
      <vt:lpstr>'6B - Dispensers'!Afdrukbereik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Vesters, A.O.M.</dc:creator>
  <cp:lastModifiedBy>Holla, B.G.G. (Bianca)</cp:lastModifiedBy>
  <cp:lastPrinted>2025-12-18T10:21:35Z</cp:lastPrinted>
  <dcterms:created xsi:type="dcterms:W3CDTF">2021-05-21T12:52:23Z</dcterms:created>
  <dcterms:modified xsi:type="dcterms:W3CDTF">2026-01-15T19:19:17Z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0x01010019B38DC49E587341B557E4AA347317E6</vt:lpwstr>
  </property>
  <property fmtid="{D5CDD505-2E9C-101B-9397-08002B2CF9AE}" pid="3" name="Order">
    <vt:r8>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